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aldg\Downloads\NEW DOwnloads\A44\_A44_INSTALL_V112_20260812_192024\"/>
    </mc:Choice>
  </mc:AlternateContent>
  <xr:revisionPtr revIDLastSave="0" documentId="8_{A9C791D3-3F54-4E1E-8F65-1B39622E87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" sheetId="1" r:id="rId1"/>
    <sheet name="OPPORTUNITIES" sheetId="2" r:id="rId2"/>
    <sheet name="EVIDENCE" sheetId="3" r:id="rId3"/>
    <sheet name="COMPARE" sheetId="4" r:id="rId4"/>
    <sheet name="DECISION BRIEF" sheetId="5" r:id="rId5"/>
    <sheet name="HELP" sheetId="6" r:id="rId6"/>
    <sheet name="OPTIONS" sheetId="7" r:id="rId7"/>
  </sheets>
  <calcPr calcId="191029"/>
</workbook>
</file>

<file path=xl/calcChain.xml><?xml version="1.0" encoding="utf-8"?>
<calcChain xmlns="http://schemas.openxmlformats.org/spreadsheetml/2006/main">
  <c r="B26" i="5" l="1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L29" i="4"/>
  <c r="K29" i="4"/>
  <c r="J29" i="4"/>
  <c r="I29" i="4"/>
  <c r="H29" i="4"/>
  <c r="G29" i="4"/>
  <c r="F29" i="4"/>
  <c r="E29" i="4"/>
  <c r="D29" i="4"/>
  <c r="C29" i="4"/>
  <c r="B29" i="4"/>
  <c r="A29" i="4"/>
  <c r="L28" i="4"/>
  <c r="K28" i="4"/>
  <c r="J28" i="4"/>
  <c r="I28" i="4"/>
  <c r="H28" i="4"/>
  <c r="G28" i="4"/>
  <c r="F28" i="4"/>
  <c r="E28" i="4"/>
  <c r="D28" i="4"/>
  <c r="C28" i="4"/>
  <c r="B28" i="4"/>
  <c r="A28" i="4"/>
  <c r="L27" i="4"/>
  <c r="K27" i="4"/>
  <c r="J27" i="4"/>
  <c r="I27" i="4"/>
  <c r="H27" i="4"/>
  <c r="G27" i="4"/>
  <c r="F27" i="4"/>
  <c r="E27" i="4"/>
  <c r="D27" i="4"/>
  <c r="C27" i="4"/>
  <c r="B27" i="4"/>
  <c r="A27" i="4"/>
  <c r="L26" i="4"/>
  <c r="K26" i="4"/>
  <c r="J26" i="4"/>
  <c r="I26" i="4"/>
  <c r="H26" i="4"/>
  <c r="G26" i="4"/>
  <c r="F26" i="4"/>
  <c r="E26" i="4"/>
  <c r="D26" i="4"/>
  <c r="C26" i="4"/>
  <c r="B26" i="4"/>
  <c r="A26" i="4"/>
  <c r="L25" i="4"/>
  <c r="K25" i="4"/>
  <c r="J25" i="4"/>
  <c r="I25" i="4"/>
  <c r="H25" i="4"/>
  <c r="G25" i="4"/>
  <c r="F25" i="4"/>
  <c r="E25" i="4"/>
  <c r="D25" i="4"/>
  <c r="C25" i="4"/>
  <c r="B25" i="4"/>
  <c r="A25" i="4"/>
  <c r="L24" i="4"/>
  <c r="K24" i="4"/>
  <c r="J24" i="4"/>
  <c r="I24" i="4"/>
  <c r="H24" i="4"/>
  <c r="G24" i="4"/>
  <c r="F24" i="4"/>
  <c r="E24" i="4"/>
  <c r="D24" i="4"/>
  <c r="C24" i="4"/>
  <c r="B24" i="4"/>
  <c r="A24" i="4"/>
  <c r="L23" i="4"/>
  <c r="K23" i="4"/>
  <c r="J23" i="4"/>
  <c r="I23" i="4"/>
  <c r="H23" i="4"/>
  <c r="G23" i="4"/>
  <c r="F23" i="4"/>
  <c r="E23" i="4"/>
  <c r="D23" i="4"/>
  <c r="C23" i="4"/>
  <c r="B23" i="4"/>
  <c r="A23" i="4"/>
  <c r="L22" i="4"/>
  <c r="K22" i="4"/>
  <c r="J22" i="4"/>
  <c r="I22" i="4"/>
  <c r="H22" i="4"/>
  <c r="G22" i="4"/>
  <c r="F22" i="4"/>
  <c r="E22" i="4"/>
  <c r="D22" i="4"/>
  <c r="C22" i="4"/>
  <c r="B22" i="4"/>
  <c r="A22" i="4"/>
  <c r="L21" i="4"/>
  <c r="K21" i="4"/>
  <c r="J21" i="4"/>
  <c r="I21" i="4"/>
  <c r="H21" i="4"/>
  <c r="G21" i="4"/>
  <c r="F21" i="4"/>
  <c r="E21" i="4"/>
  <c r="D21" i="4"/>
  <c r="C21" i="4"/>
  <c r="B21" i="4"/>
  <c r="A21" i="4"/>
  <c r="L20" i="4"/>
  <c r="K20" i="4"/>
  <c r="J20" i="4"/>
  <c r="I20" i="4"/>
  <c r="H20" i="4"/>
  <c r="G20" i="4"/>
  <c r="F20" i="4"/>
  <c r="E20" i="4"/>
  <c r="D20" i="4"/>
  <c r="C20" i="4"/>
  <c r="B20" i="4"/>
  <c r="A20" i="4"/>
  <c r="L19" i="4"/>
  <c r="K19" i="4"/>
  <c r="J19" i="4"/>
  <c r="I19" i="4"/>
  <c r="H19" i="4"/>
  <c r="G19" i="4"/>
  <c r="F19" i="4"/>
  <c r="E19" i="4"/>
  <c r="D19" i="4"/>
  <c r="C19" i="4"/>
  <c r="B19" i="4"/>
  <c r="A19" i="4"/>
  <c r="L18" i="4"/>
  <c r="K18" i="4"/>
  <c r="J18" i="4"/>
  <c r="I18" i="4"/>
  <c r="H18" i="4"/>
  <c r="G18" i="4"/>
  <c r="F18" i="4"/>
  <c r="E18" i="4"/>
  <c r="D18" i="4"/>
  <c r="C18" i="4"/>
  <c r="B18" i="4"/>
  <c r="A18" i="4"/>
  <c r="L17" i="4"/>
  <c r="K17" i="4"/>
  <c r="J17" i="4"/>
  <c r="I17" i="4"/>
  <c r="H17" i="4"/>
  <c r="G17" i="4"/>
  <c r="F17" i="4"/>
  <c r="E17" i="4"/>
  <c r="D17" i="4"/>
  <c r="C17" i="4"/>
  <c r="B17" i="4"/>
  <c r="A17" i="4"/>
  <c r="L16" i="4"/>
  <c r="K16" i="4"/>
  <c r="J16" i="4"/>
  <c r="I16" i="4"/>
  <c r="H16" i="4"/>
  <c r="G16" i="4"/>
  <c r="F16" i="4"/>
  <c r="E16" i="4"/>
  <c r="D16" i="4"/>
  <c r="C16" i="4"/>
  <c r="B16" i="4"/>
  <c r="A16" i="4"/>
  <c r="L15" i="4"/>
  <c r="K15" i="4"/>
  <c r="J15" i="4"/>
  <c r="I15" i="4"/>
  <c r="H15" i="4"/>
  <c r="G15" i="4"/>
  <c r="F15" i="4"/>
  <c r="E15" i="4"/>
  <c r="D15" i="4"/>
  <c r="C15" i="4"/>
  <c r="B15" i="4"/>
  <c r="A15" i="4"/>
  <c r="L14" i="4"/>
  <c r="K14" i="4"/>
  <c r="J14" i="4"/>
  <c r="I14" i="4"/>
  <c r="H14" i="4"/>
  <c r="G14" i="4"/>
  <c r="F14" i="4"/>
  <c r="E14" i="4"/>
  <c r="D14" i="4"/>
  <c r="C14" i="4"/>
  <c r="B14" i="4"/>
  <c r="A14" i="4"/>
  <c r="L13" i="4"/>
  <c r="K13" i="4"/>
  <c r="J13" i="4"/>
  <c r="I13" i="4"/>
  <c r="H13" i="4"/>
  <c r="G13" i="4"/>
  <c r="F13" i="4"/>
  <c r="E13" i="4"/>
  <c r="D13" i="4"/>
  <c r="C13" i="4"/>
  <c r="B13" i="4"/>
  <c r="A13" i="4"/>
  <c r="K12" i="4"/>
  <c r="J12" i="4"/>
  <c r="I12" i="4"/>
  <c r="H12" i="4"/>
  <c r="G12" i="4"/>
  <c r="F12" i="4"/>
  <c r="E12" i="4"/>
  <c r="D12" i="4"/>
  <c r="C12" i="4"/>
  <c r="B12" i="4"/>
  <c r="A12" i="4"/>
  <c r="K11" i="4"/>
  <c r="J11" i="4"/>
  <c r="I11" i="4"/>
  <c r="H11" i="4"/>
  <c r="G11" i="4"/>
  <c r="F11" i="4"/>
  <c r="E11" i="4"/>
  <c r="D11" i="4"/>
  <c r="C11" i="4"/>
  <c r="B11" i="4"/>
  <c r="A11" i="4"/>
  <c r="K10" i="4"/>
  <c r="J10" i="4"/>
  <c r="I10" i="4"/>
  <c r="H10" i="4"/>
  <c r="G10" i="4"/>
  <c r="F10" i="4"/>
  <c r="E10" i="4"/>
  <c r="D10" i="4"/>
  <c r="C10" i="4"/>
  <c r="B10" i="4"/>
  <c r="A10" i="4"/>
  <c r="H6" i="4"/>
  <c r="G6" i="4"/>
  <c r="F6" i="4"/>
  <c r="E6" i="4"/>
  <c r="D6" i="4"/>
  <c r="C6" i="4"/>
  <c r="B6" i="4"/>
  <c r="A6" i="4"/>
  <c r="BF29" i="2"/>
  <c r="BE29" i="2"/>
  <c r="BD29" i="2"/>
  <c r="BC29" i="2"/>
  <c r="BB29" i="2"/>
  <c r="BA29" i="2"/>
  <c r="AZ29" i="2"/>
  <c r="AY29" i="2"/>
  <c r="AX29" i="2"/>
  <c r="AW29" i="2"/>
  <c r="AV29" i="2"/>
  <c r="AU29" i="2"/>
  <c r="AT29" i="2"/>
  <c r="AS29" i="2"/>
  <c r="AR29" i="2"/>
  <c r="AQ29" i="2"/>
  <c r="AP29" i="2"/>
  <c r="AO29" i="2"/>
  <c r="AN29" i="2"/>
  <c r="AA29" i="2"/>
  <c r="Z29" i="2"/>
  <c r="BF28" i="2"/>
  <c r="BE28" i="2"/>
  <c r="BD28" i="2"/>
  <c r="BC28" i="2"/>
  <c r="BB28" i="2"/>
  <c r="BA28" i="2"/>
  <c r="AZ28" i="2"/>
  <c r="AY28" i="2"/>
  <c r="AX28" i="2"/>
  <c r="AW28" i="2"/>
  <c r="AV28" i="2"/>
  <c r="AU28" i="2"/>
  <c r="AT28" i="2"/>
  <c r="AS28" i="2"/>
  <c r="AR28" i="2"/>
  <c r="AQ28" i="2"/>
  <c r="AP28" i="2"/>
  <c r="AO28" i="2"/>
  <c r="AN28" i="2"/>
  <c r="AA28" i="2"/>
  <c r="Z28" i="2"/>
  <c r="BF27" i="2"/>
  <c r="BE27" i="2"/>
  <c r="BD27" i="2"/>
  <c r="BC27" i="2"/>
  <c r="BB27" i="2"/>
  <c r="BA27" i="2"/>
  <c r="AZ27" i="2"/>
  <c r="AY27" i="2"/>
  <c r="AX27" i="2"/>
  <c r="AW27" i="2"/>
  <c r="AV27" i="2"/>
  <c r="AU27" i="2"/>
  <c r="AT27" i="2"/>
  <c r="AS27" i="2"/>
  <c r="AR27" i="2"/>
  <c r="AQ27" i="2"/>
  <c r="AP27" i="2"/>
  <c r="AO27" i="2"/>
  <c r="AN27" i="2"/>
  <c r="AA27" i="2"/>
  <c r="Z27" i="2"/>
  <c r="BF26" i="2"/>
  <c r="BE26" i="2"/>
  <c r="BD26" i="2"/>
  <c r="BC26" i="2"/>
  <c r="BB26" i="2"/>
  <c r="BA26" i="2"/>
  <c r="AZ26" i="2"/>
  <c r="AY26" i="2"/>
  <c r="AX26" i="2"/>
  <c r="AW26" i="2"/>
  <c r="AV26" i="2"/>
  <c r="AU26" i="2"/>
  <c r="AT26" i="2"/>
  <c r="AS26" i="2"/>
  <c r="AR26" i="2"/>
  <c r="AQ26" i="2"/>
  <c r="AP26" i="2"/>
  <c r="AO26" i="2"/>
  <c r="AN26" i="2"/>
  <c r="AA26" i="2"/>
  <c r="Z26" i="2"/>
  <c r="BF25" i="2"/>
  <c r="BE25" i="2"/>
  <c r="BD25" i="2"/>
  <c r="BC25" i="2"/>
  <c r="BB25" i="2"/>
  <c r="BA25" i="2"/>
  <c r="AZ25" i="2"/>
  <c r="AY25" i="2"/>
  <c r="AX25" i="2"/>
  <c r="AW25" i="2"/>
  <c r="AV25" i="2"/>
  <c r="AU25" i="2"/>
  <c r="AT25" i="2"/>
  <c r="AS25" i="2"/>
  <c r="AR25" i="2"/>
  <c r="AQ25" i="2"/>
  <c r="AP25" i="2"/>
  <c r="AO25" i="2"/>
  <c r="AN25" i="2"/>
  <c r="AA25" i="2"/>
  <c r="Z25" i="2"/>
  <c r="BF24" i="2"/>
  <c r="BE24" i="2"/>
  <c r="BD24" i="2"/>
  <c r="BC24" i="2"/>
  <c r="BB24" i="2"/>
  <c r="BA24" i="2"/>
  <c r="AZ24" i="2"/>
  <c r="AY24" i="2"/>
  <c r="AX24" i="2"/>
  <c r="AW24" i="2"/>
  <c r="AV24" i="2"/>
  <c r="AU24" i="2"/>
  <c r="AT24" i="2"/>
  <c r="AS24" i="2"/>
  <c r="AR24" i="2"/>
  <c r="AQ24" i="2"/>
  <c r="AP24" i="2"/>
  <c r="AO24" i="2"/>
  <c r="AN24" i="2"/>
  <c r="AA24" i="2"/>
  <c r="Z24" i="2"/>
  <c r="BF23" i="2"/>
  <c r="BE23" i="2"/>
  <c r="BD23" i="2"/>
  <c r="BC23" i="2"/>
  <c r="BB23" i="2"/>
  <c r="BA23" i="2"/>
  <c r="AZ23" i="2"/>
  <c r="AY23" i="2"/>
  <c r="AX23" i="2"/>
  <c r="AW23" i="2"/>
  <c r="AV23" i="2"/>
  <c r="AU23" i="2"/>
  <c r="AT23" i="2"/>
  <c r="AS23" i="2"/>
  <c r="AR23" i="2"/>
  <c r="AQ23" i="2"/>
  <c r="AP23" i="2"/>
  <c r="AO23" i="2"/>
  <c r="AN23" i="2"/>
  <c r="AA23" i="2"/>
  <c r="Z23" i="2"/>
  <c r="BF22" i="2"/>
  <c r="BE22" i="2"/>
  <c r="BD22" i="2"/>
  <c r="BC22" i="2"/>
  <c r="BB22" i="2"/>
  <c r="BA22" i="2"/>
  <c r="AZ22" i="2"/>
  <c r="AY22" i="2"/>
  <c r="AX22" i="2"/>
  <c r="AW22" i="2"/>
  <c r="AV22" i="2"/>
  <c r="AU22" i="2"/>
  <c r="AT22" i="2"/>
  <c r="AS22" i="2"/>
  <c r="AR22" i="2"/>
  <c r="AQ22" i="2"/>
  <c r="AP22" i="2"/>
  <c r="AO22" i="2"/>
  <c r="AN22" i="2"/>
  <c r="AA22" i="2"/>
  <c r="Z22" i="2"/>
  <c r="BF21" i="2"/>
  <c r="BE21" i="2"/>
  <c r="BD21" i="2"/>
  <c r="BC21" i="2"/>
  <c r="BB21" i="2"/>
  <c r="BA21" i="2"/>
  <c r="AZ21" i="2"/>
  <c r="AY21" i="2"/>
  <c r="AX21" i="2"/>
  <c r="AW21" i="2"/>
  <c r="AV21" i="2"/>
  <c r="AU21" i="2"/>
  <c r="AT21" i="2"/>
  <c r="AS21" i="2"/>
  <c r="AR21" i="2"/>
  <c r="AQ21" i="2"/>
  <c r="AP21" i="2"/>
  <c r="AO21" i="2"/>
  <c r="AN21" i="2"/>
  <c r="AA21" i="2"/>
  <c r="Z21" i="2"/>
  <c r="BF20" i="2"/>
  <c r="BE20" i="2"/>
  <c r="BD20" i="2"/>
  <c r="BC20" i="2"/>
  <c r="BB20" i="2"/>
  <c r="BA20" i="2"/>
  <c r="AZ20" i="2"/>
  <c r="AY20" i="2"/>
  <c r="AX20" i="2"/>
  <c r="AW20" i="2"/>
  <c r="AV20" i="2"/>
  <c r="AU20" i="2"/>
  <c r="AT20" i="2"/>
  <c r="AS20" i="2"/>
  <c r="AR20" i="2"/>
  <c r="AQ20" i="2"/>
  <c r="AP20" i="2"/>
  <c r="AO20" i="2"/>
  <c r="AN20" i="2"/>
  <c r="AA20" i="2"/>
  <c r="Z20" i="2"/>
  <c r="BF19" i="2"/>
  <c r="BE19" i="2"/>
  <c r="BD19" i="2"/>
  <c r="BC19" i="2"/>
  <c r="BB19" i="2"/>
  <c r="BA19" i="2"/>
  <c r="AZ19" i="2"/>
  <c r="AY19" i="2"/>
  <c r="AX19" i="2"/>
  <c r="AW19" i="2"/>
  <c r="AV19" i="2"/>
  <c r="AU19" i="2"/>
  <c r="AT19" i="2"/>
  <c r="AS19" i="2"/>
  <c r="AR19" i="2"/>
  <c r="AQ19" i="2"/>
  <c r="AP19" i="2"/>
  <c r="AO19" i="2"/>
  <c r="AN19" i="2"/>
  <c r="AA19" i="2"/>
  <c r="Z19" i="2"/>
  <c r="BF18" i="2"/>
  <c r="BE18" i="2"/>
  <c r="BD18" i="2"/>
  <c r="BC18" i="2"/>
  <c r="BB18" i="2"/>
  <c r="BA18" i="2"/>
  <c r="AZ18" i="2"/>
  <c r="AY18" i="2"/>
  <c r="AX18" i="2"/>
  <c r="AW18" i="2"/>
  <c r="AV18" i="2"/>
  <c r="AU18" i="2"/>
  <c r="AT18" i="2"/>
  <c r="AS18" i="2"/>
  <c r="AR18" i="2"/>
  <c r="AQ18" i="2"/>
  <c r="AP18" i="2"/>
  <c r="AO18" i="2"/>
  <c r="AN18" i="2"/>
  <c r="AA18" i="2"/>
  <c r="Z18" i="2"/>
  <c r="BF17" i="2"/>
  <c r="BE17" i="2"/>
  <c r="BD17" i="2"/>
  <c r="BC17" i="2"/>
  <c r="BB17" i="2"/>
  <c r="BA17" i="2"/>
  <c r="AZ17" i="2"/>
  <c r="AY17" i="2"/>
  <c r="AX17" i="2"/>
  <c r="AW17" i="2"/>
  <c r="AV17" i="2"/>
  <c r="AU17" i="2"/>
  <c r="AT17" i="2"/>
  <c r="AS17" i="2"/>
  <c r="AR17" i="2"/>
  <c r="AQ17" i="2"/>
  <c r="AP17" i="2"/>
  <c r="AO17" i="2"/>
  <c r="AN17" i="2"/>
  <c r="AA17" i="2"/>
  <c r="Z17" i="2"/>
  <c r="BF16" i="2"/>
  <c r="BE16" i="2"/>
  <c r="BD16" i="2"/>
  <c r="BC16" i="2"/>
  <c r="BB16" i="2"/>
  <c r="BA16" i="2"/>
  <c r="AZ16" i="2"/>
  <c r="AY16" i="2"/>
  <c r="AX16" i="2"/>
  <c r="AW16" i="2"/>
  <c r="AV16" i="2"/>
  <c r="AU16" i="2"/>
  <c r="AT16" i="2"/>
  <c r="AS16" i="2"/>
  <c r="AR16" i="2"/>
  <c r="AQ16" i="2"/>
  <c r="AP16" i="2"/>
  <c r="AO16" i="2"/>
  <c r="AN16" i="2"/>
  <c r="AA16" i="2"/>
  <c r="Z16" i="2"/>
  <c r="BF15" i="2"/>
  <c r="BE15" i="2"/>
  <c r="BD15" i="2"/>
  <c r="BC15" i="2"/>
  <c r="BB15" i="2"/>
  <c r="BA15" i="2"/>
  <c r="AZ15" i="2"/>
  <c r="AY15" i="2"/>
  <c r="AX15" i="2"/>
  <c r="AW15" i="2"/>
  <c r="AV15" i="2"/>
  <c r="AU15" i="2"/>
  <c r="AT15" i="2"/>
  <c r="AS15" i="2"/>
  <c r="AR15" i="2"/>
  <c r="AQ15" i="2"/>
  <c r="AP15" i="2"/>
  <c r="AO15" i="2"/>
  <c r="AN15" i="2"/>
  <c r="AA15" i="2"/>
  <c r="Z15" i="2"/>
  <c r="BF14" i="2"/>
  <c r="BE14" i="2"/>
  <c r="BD14" i="2"/>
  <c r="BC14" i="2"/>
  <c r="BB14" i="2"/>
  <c r="BA14" i="2"/>
  <c r="AZ14" i="2"/>
  <c r="AY14" i="2"/>
  <c r="AX14" i="2"/>
  <c r="AW14" i="2"/>
  <c r="AV14" i="2"/>
  <c r="AU14" i="2"/>
  <c r="AT14" i="2"/>
  <c r="AS14" i="2"/>
  <c r="AR14" i="2"/>
  <c r="AQ14" i="2"/>
  <c r="AP14" i="2"/>
  <c r="AO14" i="2"/>
  <c r="AN14" i="2"/>
  <c r="AA14" i="2"/>
  <c r="Z14" i="2"/>
  <c r="BF13" i="2"/>
  <c r="BE13" i="2"/>
  <c r="BD13" i="2"/>
  <c r="BC13" i="2"/>
  <c r="BB13" i="2"/>
  <c r="BA13" i="2"/>
  <c r="AZ13" i="2"/>
  <c r="AY13" i="2"/>
  <c r="AX13" i="2"/>
  <c r="AW13" i="2"/>
  <c r="AV13" i="2"/>
  <c r="AU13" i="2"/>
  <c r="AT13" i="2"/>
  <c r="AS13" i="2"/>
  <c r="AR13" i="2"/>
  <c r="AQ13" i="2"/>
  <c r="AP13" i="2"/>
  <c r="AO13" i="2"/>
  <c r="AN13" i="2"/>
  <c r="AA13" i="2"/>
  <c r="Z13" i="2"/>
  <c r="BF12" i="2"/>
  <c r="BE12" i="2"/>
  <c r="BD12" i="2"/>
  <c r="BC12" i="2"/>
  <c r="BB12" i="2"/>
  <c r="BA12" i="2"/>
  <c r="AZ12" i="2"/>
  <c r="AY12" i="2"/>
  <c r="AX12" i="2"/>
  <c r="AW12" i="2"/>
  <c r="AV12" i="2"/>
  <c r="AU12" i="2"/>
  <c r="AT12" i="2"/>
  <c r="AS12" i="2"/>
  <c r="AR12" i="2"/>
  <c r="AQ12" i="2"/>
  <c r="AP12" i="2"/>
  <c r="AO12" i="2"/>
  <c r="AN12" i="2"/>
  <c r="AA12" i="2"/>
  <c r="Z12" i="2"/>
  <c r="BF11" i="2"/>
  <c r="BE11" i="2"/>
  <c r="BD11" i="2"/>
  <c r="BC11" i="2"/>
  <c r="BB11" i="2"/>
  <c r="BA11" i="2"/>
  <c r="AZ11" i="2"/>
  <c r="AY11" i="2"/>
  <c r="AX11" i="2"/>
  <c r="AW11" i="2"/>
  <c r="AV11" i="2"/>
  <c r="AU11" i="2"/>
  <c r="AT11" i="2"/>
  <c r="AS11" i="2"/>
  <c r="AR11" i="2"/>
  <c r="AQ11" i="2"/>
  <c r="AP11" i="2"/>
  <c r="AO11" i="2"/>
  <c r="AN11" i="2"/>
  <c r="AA11" i="2"/>
  <c r="Z11" i="2"/>
  <c r="BF10" i="2"/>
  <c r="BE10" i="2"/>
  <c r="BD10" i="2"/>
  <c r="BC10" i="2"/>
  <c r="BB10" i="2"/>
  <c r="BA10" i="2"/>
  <c r="AZ10" i="2"/>
  <c r="AY10" i="2"/>
  <c r="AX10" i="2"/>
  <c r="AW10" i="2"/>
  <c r="AV10" i="2"/>
  <c r="AU10" i="2"/>
  <c r="AT10" i="2"/>
  <c r="AS10" i="2"/>
  <c r="AR10" i="2"/>
  <c r="AQ10" i="2"/>
  <c r="AP10" i="2"/>
  <c r="AO10" i="2"/>
  <c r="AN10" i="2"/>
  <c r="AA10" i="2"/>
  <c r="Z10" i="2"/>
  <c r="BF9" i="2"/>
  <c r="BE9" i="2"/>
  <c r="BD9" i="2"/>
  <c r="BC9" i="2"/>
  <c r="BB9" i="2"/>
  <c r="BA9" i="2"/>
  <c r="AZ9" i="2"/>
  <c r="AY9" i="2"/>
  <c r="AX9" i="2"/>
  <c r="AW9" i="2"/>
  <c r="AV9" i="2"/>
  <c r="AU9" i="2"/>
  <c r="AT9" i="2"/>
  <c r="AS9" i="2"/>
  <c r="AR9" i="2"/>
  <c r="AQ9" i="2"/>
  <c r="AP9" i="2"/>
  <c r="AO9" i="2"/>
  <c r="AN9" i="2"/>
  <c r="AA9" i="2"/>
  <c r="Z9" i="2"/>
  <c r="BF8" i="2"/>
  <c r="BE8" i="2"/>
  <c r="BD8" i="2"/>
  <c r="BC8" i="2"/>
  <c r="BB8" i="2"/>
  <c r="BA8" i="2"/>
  <c r="AZ8" i="2"/>
  <c r="AY8" i="2"/>
  <c r="AX8" i="2"/>
  <c r="AW8" i="2"/>
  <c r="AV8" i="2"/>
  <c r="AU8" i="2"/>
  <c r="AT8" i="2"/>
  <c r="AS8" i="2"/>
  <c r="AR8" i="2"/>
  <c r="AQ8" i="2"/>
  <c r="AP8" i="2"/>
  <c r="AO8" i="2"/>
  <c r="AN8" i="2"/>
  <c r="AA8" i="2"/>
  <c r="Z8" i="2"/>
  <c r="AW7" i="2"/>
  <c r="AV7" i="2"/>
  <c r="AU7" i="2"/>
  <c r="AT7" i="2"/>
  <c r="AS7" i="2"/>
  <c r="AR7" i="2"/>
  <c r="AQ7" i="2"/>
  <c r="AP7" i="2"/>
  <c r="AO7" i="2"/>
  <c r="AN7" i="2"/>
  <c r="AX7" i="2" s="1"/>
  <c r="AY7" i="2" s="1"/>
  <c r="AW6" i="2"/>
  <c r="AV6" i="2"/>
  <c r="AU6" i="2"/>
  <c r="AT6" i="2"/>
  <c r="AS6" i="2"/>
  <c r="AR6" i="2"/>
  <c r="AQ6" i="2"/>
  <c r="AP6" i="2"/>
  <c r="AO6" i="2"/>
  <c r="AN6" i="2"/>
  <c r="AX6" i="2" s="1"/>
  <c r="AY6" i="2" s="1"/>
  <c r="AW5" i="2"/>
  <c r="AV5" i="2"/>
  <c r="AU5" i="2"/>
  <c r="AT5" i="2"/>
  <c r="AS5" i="2"/>
  <c r="AR5" i="2"/>
  <c r="AQ5" i="2"/>
  <c r="AP5" i="2"/>
  <c r="AO5" i="2"/>
  <c r="AN5" i="2"/>
  <c r="AX5" i="2" s="1"/>
  <c r="AY5" i="2" s="1"/>
  <c r="AZ5" i="2" s="1"/>
  <c r="BA5" i="2" s="1"/>
  <c r="BB5" i="2" s="1"/>
  <c r="BC5" i="2" s="1"/>
  <c r="BD5" i="2" s="1"/>
  <c r="BE5" i="2" s="1"/>
  <c r="BF5" i="2" s="1"/>
  <c r="Z5" i="2" s="1"/>
  <c r="AZ7" i="2" l="1"/>
  <c r="BA7" i="2" s="1"/>
  <c r="BB7" i="2" s="1"/>
  <c r="BC7" i="2" s="1"/>
  <c r="BD7" i="2" s="1"/>
  <c r="BE7" i="2" s="1"/>
  <c r="BF7" i="2" s="1"/>
  <c r="Z7" i="2" s="1"/>
  <c r="AA7" i="2" s="1"/>
  <c r="AZ6" i="2"/>
  <c r="BA6" i="2" s="1"/>
  <c r="BB6" i="2" s="1"/>
  <c r="BC6" i="2" s="1"/>
  <c r="BD6" i="2" s="1"/>
  <c r="BE6" i="2" s="1"/>
  <c r="BF6" i="2" s="1"/>
  <c r="Z6" i="2" s="1"/>
  <c r="AA6" i="2" s="1"/>
  <c r="L10" i="4"/>
  <c r="B27" i="5"/>
  <c r="AA5" i="2"/>
  <c r="B28" i="5" s="1"/>
  <c r="L11" i="4" l="1"/>
  <c r="L12" i="4"/>
</calcChain>
</file>

<file path=xl/sharedStrings.xml><?xml version="1.0" encoding="utf-8"?>
<sst xmlns="http://schemas.openxmlformats.org/spreadsheetml/2006/main" count="488" uniqueCount="331">
  <si>
    <t>SERPIFAI Time-to-Value × Defensibility Workbook</t>
  </si>
  <si>
    <t>Deep evidence synthesis + multi-opportunity comparison + management-grade handoff</t>
  </si>
  <si>
    <t>START → DECIDE → MANAGE MANY → SHARE</t>
  </si>
  <si>
    <t>Step</t>
  </si>
  <si>
    <t>Do this</t>
  </si>
  <si>
    <t>Sheet</t>
  </si>
  <si>
    <t>What good looks like</t>
  </si>
  <si>
    <t>1</t>
  </si>
  <si>
    <t>Add opportunities</t>
  </si>
  <si>
    <t>OPPORTUNITIES</t>
  </si>
  <si>
    <t>Name the bounded opportunity, value trigger, assumptions and qualitative states.</t>
  </si>
  <si>
    <t>2</t>
  </si>
  <si>
    <t>Add optional deep evidence</t>
  </si>
  <si>
    <t>EVIDENCE</t>
  </si>
  <si>
    <t>Use this ledger when deeper provenance/counter-evidence is useful; OPPORTUNITIES still requires a stable Source Reference for READY.</t>
  </si>
  <si>
    <t>3</t>
  </si>
  <si>
    <t>Compare</t>
  </si>
  <si>
    <t>COMPARE</t>
  </si>
  <si>
    <t>Compare horizons, defensibility, evidence quality, unknowns and next evidence actions—without a ranking formula.</t>
  </si>
  <si>
    <t>4</t>
  </si>
  <si>
    <t>Generate brief</t>
  </si>
  <si>
    <t>DECISION BRIEF</t>
  </si>
  <si>
    <t>Select one Opportunity ID and use the evidence-ready handoff for review.</t>
  </si>
  <si>
    <t>Two rules prevent the most common misuse</t>
  </si>
  <si>
    <t>Rule</t>
  </si>
  <si>
    <t>Meaning</t>
  </si>
  <si>
    <t>What it prevents</t>
  </si>
  <si>
    <t>Where to act</t>
  </si>
  <si>
    <t>Fast is not the same as valuable</t>
  </si>
  <si>
    <t>Define the event that matters before interpreting time.</t>
  </si>
  <si>
    <t>Publishing/ranking speed being mistaken for commercial value.</t>
  </si>
  <si>
    <t>OPPORTUNITIES: Value Trigger + TTV fields</t>
  </si>
  <si>
    <t>Difficult is not the same as defensible</t>
  </si>
  <si>
    <t>Name a real advantage mechanism and the strongest erosion threat.</t>
  </si>
  <si>
    <t>Keyword difficulty, backlinks or content length being used as moat proof.</t>
  </si>
  <si>
    <t>OPPORTUNITIES + EVIDENCE</t>
  </si>
  <si>
    <t>Unknown stays unresolved</t>
  </si>
  <si>
    <t>Do not force a state when evidence cannot support it.</t>
  </si>
  <si>
    <t>Blank/weak evidence turning into false precision.</t>
  </si>
  <si>
    <t>Record Completeness + Next Best Action</t>
  </si>
  <si>
    <t>Quick interpretation legend</t>
  </si>
  <si>
    <t>State</t>
  </si>
  <si>
    <t>Plain-English meaning</t>
  </si>
  <si>
    <t>Evidence question</t>
  </si>
  <si>
    <t>Important boundary</t>
  </si>
  <si>
    <t>SHORTER / MODERATE / LONGER</t>
  </si>
  <si>
    <t>Contextual time-to-value—not a universal month threshold.</t>
  </si>
  <si>
    <t>What value event does the horizon refer to, and what evidence supports it?</t>
  </si>
  <si>
    <t>Any month estimate stays a user-provided assumption.</t>
  </si>
  <si>
    <t>STRONGER / CONDITIONAL / WEAKER</t>
  </si>
  <si>
    <t>How resistant the resulting value appears to imitation or displacement.</t>
  </si>
  <si>
    <t>What mechanism exists, what supports it, and what could erode it?</t>
  </si>
  <si>
    <t>KD, rank and link count are not defensibility states.</t>
  </si>
  <si>
    <t>OBSERVED / INFERRED / UNRESOLVED</t>
  </si>
  <si>
    <t>How the record supports a claim.</t>
  </si>
  <si>
    <t>Does the source directly show it, or is interpretation doing work?</t>
  </si>
  <si>
    <t>Observed does not mean permanent or causal.</t>
  </si>
  <si>
    <t>READY FOR COMPARISON</t>
  </si>
  <si>
    <t>Structural + human semantic checks are complete enough to compare.</t>
  </si>
  <si>
    <t>Do value, dependencies, both axes, source references, true mechanism and a specific counter-case all pass?</t>
  </si>
  <si>
    <t>READY is not a score, funding approval or proof of future durability.</t>
  </si>
  <si>
    <t>Use the web Decision Mapper for a fast first interpretation. Use this workbook when multiple opportunities, evidence records, sources and executive handoff need to stay challengeable.</t>
  </si>
  <si>
    <t>OPPORTUNITIES — one row per bounded SEO opportunity</t>
  </si>
  <si>
    <t>Value Type</t>
  </si>
  <si>
    <t>TTV State</t>
  </si>
  <si>
    <t>Evidence State</t>
  </si>
  <si>
    <t>Defensibility State</t>
  </si>
  <si>
    <t>Mechanism</t>
  </si>
  <si>
    <t>Erosion Threat</t>
  </si>
  <si>
    <t>Commercial Value Check</t>
  </si>
  <si>
    <t>Defensibility Mechanism Check</t>
  </si>
  <si>
    <t>Counter-Case Check</t>
  </si>
  <si>
    <t>Value Token</t>
  </si>
  <si>
    <t>TTV Token</t>
  </si>
  <si>
    <t>Time Evidence Token</t>
  </si>
  <si>
    <t>Defensibility Token</t>
  </si>
  <si>
    <t>Def Evidence Token</t>
  </si>
  <si>
    <t>Mechanism Token</t>
  </si>
  <si>
    <t>Threat Token</t>
  </si>
  <si>
    <t>Value Check Token</t>
  </si>
  <si>
    <t>Mechanism Check Token</t>
  </si>
  <si>
    <t>Counter Check Token</t>
  </si>
  <si>
    <t>Value Stage</t>
  </si>
  <si>
    <t>Dependency Stage</t>
  </si>
  <si>
    <t>Time Stage</t>
  </si>
  <si>
    <t>Defensibility Stage</t>
  </si>
  <si>
    <t>Challenge Stage</t>
  </si>
  <si>
    <t>Value Relevance Stage</t>
  </si>
  <si>
    <t>Mechanism Stage</t>
  </si>
  <si>
    <t>Counter Specificity Stage</t>
  </si>
  <si>
    <t>Source Stage</t>
  </si>
  <si>
    <t>Status</t>
  </si>
  <si>
    <t>Next Action</t>
  </si>
  <si>
    <t>Decision-relevant evidence</t>
  </si>
  <si>
    <t>SHORTER</t>
  </si>
  <si>
    <t>OBSERVED</t>
  </si>
  <si>
    <t>STRONGER</t>
  </si>
  <si>
    <t>Brand</t>
  </si>
  <si>
    <t>Easy imitation</t>
  </si>
  <si>
    <t>VALUE BEYOND RANKING/TRAFFIC</t>
  </si>
  <si>
    <t>REAL BARRIER / CAPABILITY</t>
  </si>
  <si>
    <t>SPECIFIC COUNTER-CASE</t>
  </si>
  <si>
    <t>VALUE MISSING/INVALID</t>
  </si>
  <si>
    <t>Define a supported value type, commercial value sought and value trigger.</t>
  </si>
  <si>
    <t>Qualified traffic</t>
  </si>
  <si>
    <t>MODERATE</t>
  </si>
  <si>
    <t>INFERRED</t>
  </si>
  <si>
    <t>CONDITIONAL</t>
  </si>
  <si>
    <t>Proprietary data</t>
  </si>
  <si>
    <t>Strong incumbent</t>
  </si>
  <si>
    <t>RANKING/TRAFFIC ONLY</t>
  </si>
  <si>
    <t>SEO METRIC ONLY</t>
  </si>
  <si>
    <t>GENERIC / VAGUE</t>
  </si>
  <si>
    <t>DEPENDENCIES MISSING</t>
  </si>
  <si>
    <t>Record the material dependencies before the defined value can appear.</t>
  </si>
  <si>
    <t>Opportunity ID</t>
  </si>
  <si>
    <t>Opportunity</t>
  </si>
  <si>
    <t>Commercial Value Sought</t>
  </si>
  <si>
    <t>Value Trigger</t>
  </si>
  <si>
    <t>Time-to-Value Assumption</t>
  </si>
  <si>
    <t>Time Evidence State</t>
  </si>
  <si>
    <t>Time Evidence Summary</t>
  </si>
  <si>
    <t>Dependencies</t>
  </si>
  <si>
    <t>Defensibility Evidence State</t>
  </si>
  <si>
    <t>Primary Defensibility Mechanism</t>
  </si>
  <si>
    <t>Defensibility Evidence Summary</t>
  </si>
  <si>
    <t>Counter-Evidence / Counter-Case</t>
  </si>
  <si>
    <t>Uncertainty</t>
  </si>
  <si>
    <t>Strategic Implication</t>
  </si>
  <si>
    <t>Next Evidence Action</t>
  </si>
  <si>
    <t>Owner</t>
  </si>
  <si>
    <t>Review Date</t>
  </si>
  <si>
    <t>Source Reference</t>
  </si>
  <si>
    <t>Record Completeness</t>
  </si>
  <si>
    <t>NEXT BEST ACTION</t>
  </si>
  <si>
    <t>Qualified demand / leads</t>
  </si>
  <si>
    <t>LONGER</t>
  </si>
  <si>
    <t>UNRESOLVED</t>
  </si>
  <si>
    <t>WEAKER</t>
  </si>
  <si>
    <t>First-party insight</t>
  </si>
  <si>
    <t>Weak differentiation</t>
  </si>
  <si>
    <t>TIME UNRESOLVED/INVALID</t>
  </si>
  <si>
    <t>Use valid TTV/evidence states and record the evidence summary before comparison.</t>
  </si>
  <si>
    <t>A44-01</t>
  </si>
  <si>
    <t>FICTIONAL — B2B SaaS comparison territory</t>
  </si>
  <si>
    <t>Qualified demo requests from comparison-intent buyers</t>
  </si>
  <si>
    <t>Qualified demo request</t>
  </si>
  <si>
    <t>Useful demand evidence may appear before closed revenue; no universal month threshold.</t>
  </si>
  <si>
    <t>Existing fictional comparison behavior and sales-question evidence suggest earlier demand signals.</t>
  </si>
  <si>
    <t>Accurate product facts, indexable pages, conversion path, sales-cycle lag.</t>
  </si>
  <si>
    <t>Distinct product/customer inputs exist, but competitor response could neutralize the format.</t>
  </si>
  <si>
    <t>A stronger incumbent can publish richer comparison pages and out-distribute them.</t>
  </si>
  <si>
    <t>Whether distinctive evidence changes buyer preference.</t>
  </si>
  <si>
    <t>Fast evidence path with conditional durability; not a funding decision.</t>
  </si>
  <si>
    <t>Validate qualified buyer behavior from the distinctive comparison evidence.</t>
  </si>
  <si>
    <t>Head of SEO</t>
  </si>
  <si>
    <t>FICTIONAL example only</t>
  </si>
  <si>
    <t>Commercial conversion / revenue</t>
  </si>
  <si>
    <t>Authority</t>
  </si>
  <si>
    <t>Platform dependence</t>
  </si>
  <si>
    <t>DEFENSIBILITY UNRESOLVED/INVALID</t>
  </si>
  <si>
    <t>Use valid defensibility/evidence/mechanism values and record supporting evidence.</t>
  </si>
  <si>
    <t>A44-02</t>
  </si>
  <si>
    <t>FICTIONAL — proprietary benchmark system</t>
  </si>
  <si>
    <t>Qualified discovery and citations of a unique product-data benchmark</t>
  </si>
  <si>
    <t>Qualified use/citation of benchmark</t>
  </si>
  <si>
    <t>Longer build because data method and review precede publication.</t>
  </si>
  <si>
    <t>The fictional dataset/method are not yet publishable; prerequisites are explicit.</t>
  </si>
  <si>
    <t>Data access, privacy review, analysis, editorial production, distribution.</t>
  </si>
  <si>
    <t>Exclusive longitudinal data plus repeatable internal analysis capability.</t>
  </si>
  <si>
    <t>AI substitution</t>
  </si>
  <si>
    <t>If the benchmark answers a low-value buyer question, uniqueness will not create useful commercial value.</t>
  </si>
  <si>
    <t>Buyer relevance remains to be validated.</t>
  </si>
  <si>
    <t>Longer value horizon with a stronger mechanism; validate demand before assuming attractiveness.</t>
  </si>
  <si>
    <t>Validate buyer decision relevance of the benchmark.</t>
  </si>
  <si>
    <t>Research lead</t>
  </si>
  <si>
    <t>Retention / expansion</t>
  </si>
  <si>
    <t>Distribution</t>
  </si>
  <si>
    <t>COUNTER-CASE MISSING/INVALID</t>
  </si>
  <si>
    <t>Select a valid erosion threat and record a specific counter-case.</t>
  </si>
  <si>
    <t>A44-03</t>
  </si>
  <si>
    <t>FICTIONAL — commodity informational cluster</t>
  </si>
  <si>
    <t>Qualified visits with a clear downstream path</t>
  </si>
  <si>
    <t>Qualified downstream session</t>
  </si>
  <si>
    <t>Pages are simple to produce and test; this is a project assumption.</t>
  </si>
  <si>
    <t>Similar fictional pages gained impressions quickly, but commercial conversion is not established.</t>
  </si>
  <si>
    <t>Editorial production, internal links, conversion path.</t>
  </si>
  <si>
    <t>Content uses public inputs and can be reproduced; authority is the only proposed protection.</t>
  </si>
  <si>
    <t>Competitors or answer systems can satisfy the same informational job from equivalent public material.</t>
  </si>
  <si>
    <t>Downstream commercial value is uncertain.</t>
  </si>
  <si>
    <t>Shorter path with weak defensibility; useful only if the defined downstream value appears.</t>
  </si>
  <si>
    <t>Measure downstream qualified behavior rather than impressions alone.</t>
  </si>
  <si>
    <t>SEO strategist</t>
  </si>
  <si>
    <t>Other</t>
  </si>
  <si>
    <t>Product integration</t>
  </si>
  <si>
    <t>Low switching cost</t>
  </si>
  <si>
    <t>VALUE RELEVANCE UNRESOLVED</t>
  </si>
  <si>
    <t>Confirm whether value goes beyond a ranking/traffic metric; keep UNRESOLVED if not proven.</t>
  </si>
  <si>
    <t>A44-04</t>
  </si>
  <si>
    <t>Workflow advantage</t>
  </si>
  <si>
    <t>Buyer indifference</t>
  </si>
  <si>
    <t>DEFENSIBILITY MECHANISM UNRESOLVED</t>
  </si>
  <si>
    <t>Confirm a real barrier/capability rather than an SEO metric; keep UNRESOLVED if not proven.</t>
  </si>
  <si>
    <t>A44-05</t>
  </si>
  <si>
    <t>Community</t>
  </si>
  <si>
    <t>Temporary ranking advantage</t>
  </si>
  <si>
    <t>COUNTER-CASE WEAK/UNRESOLVED</t>
  </si>
  <si>
    <t>Confirm a specific credible counter-case rather than a generic competition caveat.</t>
  </si>
  <si>
    <t>A44-06</t>
  </si>
  <si>
    <t>Switching cost</t>
  </si>
  <si>
    <t>Channel substitution</t>
  </si>
  <si>
    <t>SOURCE MISSING</t>
  </si>
  <si>
    <t>Add the stable source/evidence-record reference that should travel with the comparison.</t>
  </si>
  <si>
    <t>A44-07</t>
  </si>
  <si>
    <t>Operational capability</t>
  </si>
  <si>
    <t>Record is ready for comparison. Review the interpretation and hand it to the correct downstream decision process.</t>
  </si>
  <si>
    <t>A44-08</t>
  </si>
  <si>
    <t>A44-09</t>
  </si>
  <si>
    <t>A44-10</t>
  </si>
  <si>
    <t>A44-11</t>
  </si>
  <si>
    <t>A44-12</t>
  </si>
  <si>
    <t>A44-13</t>
  </si>
  <si>
    <t>A44-14</t>
  </si>
  <si>
    <t>A44-15</t>
  </si>
  <si>
    <t>A44-16</t>
  </si>
  <si>
    <t>A44-17</t>
  </si>
  <si>
    <t>A44-18</t>
  </si>
  <si>
    <t>A44-19</t>
  </si>
  <si>
    <t>A44-20</t>
  </si>
  <si>
    <t>A44-21</t>
  </si>
  <si>
    <t>A44-22</t>
  </si>
  <si>
    <t>A44-23</t>
  </si>
  <si>
    <t>A44-24</t>
  </si>
  <si>
    <t>A44-25</t>
  </si>
  <si>
    <t>EVIDENCE — optional deep supporting ledger for inspectable provenance</t>
  </si>
  <si>
    <t>SYSTEM AXIS</t>
  </si>
  <si>
    <t>SYSTEM EVIDENCE STATE</t>
  </si>
  <si>
    <t>SYSTEM EVIDENCE ROLE</t>
  </si>
  <si>
    <t>Use this sheet when a claim needs deeper provenance or counter-evidence. Readiness is governed on OPPORTUNITIES; the Source Reference there is required before READY.</t>
  </si>
  <si>
    <t>Commercial value</t>
  </si>
  <si>
    <t>Supports</t>
  </si>
  <si>
    <t>Time-to-value</t>
  </si>
  <si>
    <t>Challenges</t>
  </si>
  <si>
    <t>Axis</t>
  </si>
  <si>
    <t>Evidence Statement</t>
  </si>
  <si>
    <t>Source / Reference</t>
  </si>
  <si>
    <t>Observed / Record Date</t>
  </si>
  <si>
    <t>Evidence Role</t>
  </si>
  <si>
    <t>Decision Implication</t>
  </si>
  <si>
    <t>Notes</t>
  </si>
  <si>
    <t>Defensibility</t>
  </si>
  <si>
    <t>Context only</t>
  </si>
  <si>
    <t>Erosion / counter-case</t>
  </si>
  <si>
    <t>Dependency</t>
  </si>
  <si>
    <t>COMPARE — see the trade-offs without ranking the opportunities</t>
  </si>
  <si>
    <t>Unresolved records remain unresolved. This view has no weighted score, total score, funding state or execution order.</t>
  </si>
  <si>
    <t>TTV SHORTER</t>
  </si>
  <si>
    <t>TTV MODERATE</t>
  </si>
  <si>
    <t>TTV LONGER</t>
  </si>
  <si>
    <t>TTV UNRESOLVED</t>
  </si>
  <si>
    <t>DEF STRONGER</t>
  </si>
  <si>
    <t>DEF CONDITIONAL</t>
  </si>
  <si>
    <t>DEF WEAKER</t>
  </si>
  <si>
    <t>DEF UNRESOLVED</t>
  </si>
  <si>
    <t>Time Evidence</t>
  </si>
  <si>
    <t>Def. Evidence</t>
  </si>
  <si>
    <t>Important Unknown</t>
  </si>
  <si>
    <t>DECISION BRIEF — one challengeable A44 interpretation</t>
  </si>
  <si>
    <t>SYSTEM OPPORTUNITY IDS</t>
  </si>
  <si>
    <t>Interpretation record</t>
  </si>
  <si>
    <t>Commercial value sought</t>
  </si>
  <si>
    <t>Value trigger</t>
  </si>
  <si>
    <t>Time-to-value assumption</t>
  </si>
  <si>
    <t>TTV state</t>
  </si>
  <si>
    <t>Time evidence state</t>
  </si>
  <si>
    <t>Time evidence summary</t>
  </si>
  <si>
    <t>Defensibility state</t>
  </si>
  <si>
    <t>Defensibility evidence state</t>
  </si>
  <si>
    <t>Primary mechanism</t>
  </si>
  <si>
    <t>Defensibility evidence</t>
  </si>
  <si>
    <t>Erosion threat</t>
  </si>
  <si>
    <t>Counter-case</t>
  </si>
  <si>
    <t>Strategic implication</t>
  </si>
  <si>
    <t>Next evidence action</t>
  </si>
  <si>
    <t>Review date</t>
  </si>
  <si>
    <t>Source reference</t>
  </si>
  <si>
    <t>Record completeness</t>
  </si>
  <si>
    <t>Primary next action</t>
  </si>
  <si>
    <t>What not to conclude: this A44 brief does not authorize funding, allocate budget, define reversal conditions, sequence implementation, or run post-investment monitoring.</t>
  </si>
  <si>
    <t>HELP — definitions, evidence standard and misuse guards</t>
  </si>
  <si>
    <t>Term</t>
  </si>
  <si>
    <t>What to record</t>
  </si>
  <si>
    <t>Do not confuse with</t>
  </si>
  <si>
    <t>How long until the opportunity produces evidence or commercial value that matters to the decision.</t>
  </si>
  <si>
    <t>Defined value event, dependencies, qualitative state, evidence state, evidence summary/source.</t>
  </si>
  <si>
    <t>Publishing speed, crawl speed, ranking speed or a universal month threshold.</t>
  </si>
  <si>
    <t>Time to first evidence</t>
  </si>
  <si>
    <t>How soon a signal can materially reduce a decision uncertainty.</t>
  </si>
  <si>
    <t>The specific evidence event and why it changes a decision.</t>
  </si>
  <si>
    <t>Any metric movement.</t>
  </si>
  <si>
    <t>How difficult the resulting value is to imitate, neutralize or displace.</t>
  </si>
  <si>
    <t>Mechanism, supporting evidence, evidence state, strongest erosion threat/counter-case.</t>
  </si>
  <si>
    <t>Keyword difficulty, link count, rank, content length or generic authority.</t>
  </si>
  <si>
    <t>The durability claim has support but depends on a named condition or material inference.</t>
  </si>
  <si>
    <t>The condition/threat and the evidence that could change the state.</t>
  </si>
  <si>
    <t>A failed opportunity.</t>
  </si>
  <si>
    <t>The current record cannot support an honest state.</t>
  </si>
  <si>
    <t>The missing evidence and the next action that would resolve it.</t>
  </si>
  <si>
    <t>A zero score.</t>
  </si>
  <si>
    <t>The source directly shows the statement recorded.</t>
  </si>
  <si>
    <t>Source/reference and the observed statement.</t>
  </si>
  <si>
    <t>Proof of causality, permanence or strategic importance.</t>
  </si>
  <si>
    <t>Interpretation connects evidence to the claim.</t>
  </si>
  <si>
    <t>Evidence, reasoning and source.</t>
  </si>
  <si>
    <t>A directly observed fact.</t>
  </si>
  <si>
    <t>The strongest plausible way the value could weaken.</t>
  </si>
  <si>
    <t>Specific imitation, incumbent, buyer, platform, AI/channel or substitution threat.</t>
  </si>
  <si>
    <t>A generic competition caveat.</t>
  </si>
  <si>
    <t>Whether the governed fields needed for comparison pass the same fail-closed contract.</t>
  </si>
  <si>
    <t>Value + value check, dependencies, both axis states/evidence, real mechanism check, erosion/counter-case check and stable source reference.</t>
  </si>
  <si>
    <t>Decision quality, funding approval, ROI score or a permanent moat.</t>
  </si>
  <si>
    <t>Human confirmation that the defined value goes beyond ranking/traffic alone.</t>
  </si>
  <si>
    <t>VALUE BEYOND RANKING/TRAFFIC / RANKING/TRAFFIC ONLY / UNRESOLVED</t>
  </si>
  <si>
    <t>Do not use a ranking metric as a commercial-value proxy.</t>
  </si>
  <si>
    <t>Mechanism + Counter-Case Checks</t>
  </si>
  <si>
    <t>Human confirmation that defensibility rests on a real barrier/capability and the challenge is specific.</t>
  </si>
  <si>
    <t>REAL BARRIER / CAPABILITY + SPECIFIC COUNTER-CASE are required for READY.</t>
  </si>
  <si>
    <t>Do not use KD/backlink count as a moat or 'competition' as a challenge.</t>
  </si>
  <si>
    <t>Research boundary: no source used by A44 establishes a universal SEO payback period, guaranteed ranking timeline, guaranteed moat, or correct numeric weight for the two axes. The qualitative states are an evidence-disciplined comparison language, not a predictive model.</t>
  </si>
  <si>
    <t>Workbook logic boundary</t>
  </si>
  <si>
    <t>This workbook compares evidence and qualitative states. It does not rank opportunities, calculate ROI, allocate budget, sequence execution, define reversal conditions, or run post-investment monitoring.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</si>
</sst>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1">
    <font>
      <sz val="11"/>
      <name val="Carlito"/>
    </font>
    <font>
      <b/>
      <sz val="10"/>
      <color rgb="FFFFFFFF"/>
      <name val="Carlito"/>
    </font>
    <font>
      <sz val="11"/>
      <color rgb="FF12202B"/>
      <name val="Carlito"/>
    </font>
    <font>
      <b/>
      <sz val="11"/>
      <color rgb="FFFFFFFF"/>
      <name val="Carlito"/>
    </font>
    <font>
      <i/>
      <sz val="9"/>
      <color rgb="FF53636D"/>
      <name val="Carlito"/>
    </font>
    <font>
      <b/>
      <sz val="18"/>
      <color rgb="FFFFFFFF"/>
      <name val="Carlito"/>
    </font>
    <font>
      <sz val="10"/>
      <color rgb="FFDCEFF2"/>
      <name val="Carlito"/>
    </font>
    <font>
      <b/>
      <sz val="11"/>
      <color rgb="FF12202B"/>
      <name val="Carlito"/>
    </font>
    <font>
      <b/>
      <sz val="13"/>
      <color rgb="FF12202B"/>
      <name val="Carlito"/>
    </font>
    <font>
      <sz val="8"/>
      <color rgb="FF66788A"/>
      <name val="Carlito"/>
    </font>
    <font>
      <b/>
      <sz val="8"/>
      <color rgb="FF2A3A49"/>
      <name val="Carlito"/>
    </font>
  </fonts>
  <fills count="14">
    <fill>
      <patternFill patternType="none"/>
    </fill>
    <fill>
      <patternFill patternType="gray125"/>
    </fill>
    <fill>
      <patternFill patternType="solid">
        <fgColor rgb="FF1E7F8F"/>
      </patternFill>
    </fill>
    <fill>
      <patternFill patternType="solid">
        <fgColor rgb="FFF3FAFB"/>
      </patternFill>
    </fill>
    <fill>
      <patternFill patternType="solid">
        <fgColor rgb="FF102639"/>
      </patternFill>
    </fill>
    <fill>
      <patternFill patternType="solid">
        <fgColor rgb="FF0B1B2B"/>
      </patternFill>
    </fill>
    <fill>
      <patternFill patternType="solid">
        <fgColor rgb="FFFFF1C9"/>
      </patternFill>
    </fill>
    <fill>
      <patternFill patternType="solid">
        <fgColor rgb="FFF3F5F6"/>
      </patternFill>
    </fill>
    <fill>
      <patternFill patternType="solid">
        <fgColor rgb="FFDCE7EB"/>
      </patternFill>
    </fill>
    <fill>
      <patternFill patternType="solid">
        <fgColor rgb="FFF2F5F8"/>
      </patternFill>
    </fill>
    <fill>
      <patternFill patternType="solid">
        <fgColor rgb="FFFFF7D6"/>
      </patternFill>
    </fill>
    <fill>
      <patternFill patternType="solid">
        <fgColor rgb="FFE9F4F0"/>
      </patternFill>
    </fill>
    <fill>
      <patternFill patternType="solid">
        <fgColor rgb="FF6C5520"/>
      </patternFill>
    </fill>
    <fill>
      <patternFill patternType="solid">
        <fgColor rgb="FF1E66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top" wrapText="1"/>
    </xf>
    <xf numFmtId="0" fontId="3" fillId="4" borderId="0" xfId="0" applyFont="1" applyFill="1" applyAlignment="1">
      <alignment vertical="center"/>
    </xf>
    <xf numFmtId="0" fontId="2" fillId="7" borderId="0" xfId="0" applyFont="1" applyFill="1" applyAlignment="1">
      <alignment vertical="top" wrapText="1"/>
    </xf>
    <xf numFmtId="164" fontId="2" fillId="3" borderId="0" xfId="0" applyNumberFormat="1" applyFont="1" applyFill="1" applyAlignment="1">
      <alignment vertical="top" wrapText="1"/>
    </xf>
    <xf numFmtId="0" fontId="7" fillId="8" borderId="0" xfId="0" applyFont="1" applyFill="1" applyAlignment="1">
      <alignment vertical="center" wrapText="1"/>
    </xf>
    <xf numFmtId="0" fontId="8" fillId="7" borderId="0" xfId="0" applyFont="1" applyFill="1" applyAlignment="1">
      <alignment horizontal="center"/>
    </xf>
    <xf numFmtId="0" fontId="9" fillId="9" borderId="0" xfId="0" applyFont="1" applyFill="1"/>
    <xf numFmtId="0" fontId="10" fillId="9" borderId="0" xfId="0" applyFont="1" applyFill="1"/>
    <xf numFmtId="0" fontId="2" fillId="10" borderId="0" xfId="0" applyFont="1" applyFill="1" applyAlignment="1">
      <alignment vertical="top" wrapText="1"/>
    </xf>
    <xf numFmtId="0" fontId="0" fillId="10" borderId="0" xfId="0" applyFill="1" applyAlignment="1">
      <alignment wrapText="1"/>
    </xf>
    <xf numFmtId="0" fontId="0" fillId="11" borderId="0" xfId="0" applyFill="1" applyAlignment="1">
      <alignment wrapText="1"/>
    </xf>
    <xf numFmtId="0" fontId="1" fillId="12" borderId="0" xfId="0" applyFont="1" applyFill="1" applyAlignment="1">
      <alignment horizontal="center" vertical="center" wrapText="1"/>
    </xf>
    <xf numFmtId="0" fontId="3" fillId="12" borderId="0" xfId="0" applyFont="1" applyFill="1"/>
    <xf numFmtId="0" fontId="3" fillId="13" borderId="0" xfId="0" applyFont="1" applyFill="1"/>
    <xf numFmtId="0" fontId="5" fillId="5" borderId="0" xfId="0" applyFont="1" applyFill="1" applyAlignment="1">
      <alignment vertical="center"/>
    </xf>
    <xf numFmtId="0" fontId="6" fillId="4" borderId="0" xfId="0" applyFont="1" applyFill="1"/>
    <xf numFmtId="0" fontId="3" fillId="4" borderId="0" xfId="0" applyFont="1" applyFill="1" applyAlignment="1">
      <alignment vertical="center"/>
    </xf>
    <xf numFmtId="0" fontId="7" fillId="6" borderId="0" xfId="0" applyFont="1" applyFill="1" applyAlignment="1">
      <alignment wrapText="1"/>
    </xf>
    <xf numFmtId="0" fontId="5" fillId="5" borderId="0" xfId="0" applyFont="1" applyFill="1" applyAlignment="1">
      <alignment vertical="center" wrapText="1"/>
    </xf>
    <xf numFmtId="0" fontId="2" fillId="7" borderId="0" xfId="0" applyFont="1" applyFill="1" applyAlignment="1">
      <alignment vertical="top" wrapText="1"/>
    </xf>
    <xf numFmtId="0" fontId="7" fillId="6" borderId="0" xfId="0" applyFont="1" applyFill="1" applyAlignment="1">
      <alignment vertical="center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2">
    <dxf>
      <font>
        <b/>
        <color rgb="FF7A4A00"/>
      </font>
      <fill>
        <patternFill>
          <bgColor rgb="FFFFF4E0"/>
        </patternFill>
      </fill>
    </dxf>
    <dxf>
      <font>
        <b/>
        <color rgb="FF1B5E3A"/>
      </font>
      <fill>
        <patternFill>
          <bgColor rgb="FFE8F5E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sqref="A1:H2"/>
    </sheetView>
  </sheetViews>
  <sheetFormatPr defaultRowHeight="14.25"/>
  <cols>
    <col min="1" max="1" width="12" customWidth="1"/>
    <col min="2" max="3" width="24" customWidth="1"/>
    <col min="4" max="4" width="54" customWidth="1"/>
    <col min="5" max="8" width="14" customWidth="1"/>
  </cols>
  <sheetData>
    <row r="1" spans="1:8">
      <c r="A1" s="16" t="s">
        <v>0</v>
      </c>
      <c r="B1" s="16"/>
      <c r="C1" s="16"/>
      <c r="D1" s="16"/>
      <c r="E1" s="16"/>
      <c r="F1" s="16"/>
      <c r="G1" s="16"/>
      <c r="H1" s="16"/>
    </row>
    <row r="2" spans="1:8">
      <c r="A2" s="16"/>
      <c r="B2" s="16"/>
      <c r="C2" s="16"/>
      <c r="D2" s="16"/>
      <c r="E2" s="16"/>
      <c r="F2" s="16"/>
      <c r="G2" s="16"/>
      <c r="H2" s="16"/>
    </row>
    <row r="3" spans="1:8">
      <c r="A3" s="17" t="s">
        <v>1</v>
      </c>
      <c r="B3" s="17"/>
      <c r="C3" s="17"/>
      <c r="D3" s="17"/>
      <c r="E3" s="17"/>
      <c r="F3" s="17"/>
      <c r="G3" s="17"/>
      <c r="H3" s="17"/>
    </row>
    <row r="5" spans="1:8" ht="15">
      <c r="A5" s="18" t="s">
        <v>2</v>
      </c>
      <c r="B5" s="18"/>
      <c r="C5" s="18"/>
      <c r="D5" s="18"/>
    </row>
    <row r="7" spans="1:8">
      <c r="A7" s="1" t="s">
        <v>3</v>
      </c>
      <c r="B7" s="1" t="s">
        <v>4</v>
      </c>
      <c r="C7" s="1" t="s">
        <v>5</v>
      </c>
      <c r="D7" s="1" t="s">
        <v>6</v>
      </c>
    </row>
    <row r="8" spans="1:8" ht="28.5">
      <c r="A8" s="2" t="s">
        <v>7</v>
      </c>
      <c r="B8" s="2" t="s">
        <v>8</v>
      </c>
      <c r="C8" s="2" t="s">
        <v>9</v>
      </c>
      <c r="D8" s="2" t="s">
        <v>10</v>
      </c>
    </row>
    <row r="9" spans="1:8" ht="42.75">
      <c r="A9" s="2" t="s">
        <v>11</v>
      </c>
      <c r="B9" s="2" t="s">
        <v>12</v>
      </c>
      <c r="C9" s="2" t="s">
        <v>13</v>
      </c>
      <c r="D9" s="2" t="s">
        <v>14</v>
      </c>
    </row>
    <row r="10" spans="1:8" ht="28.5">
      <c r="A10" s="2" t="s">
        <v>15</v>
      </c>
      <c r="B10" s="2" t="s">
        <v>16</v>
      </c>
      <c r="C10" s="2" t="s">
        <v>17</v>
      </c>
      <c r="D10" s="2" t="s">
        <v>18</v>
      </c>
    </row>
    <row r="11" spans="1:8" ht="28.5">
      <c r="A11" s="2" t="s">
        <v>19</v>
      </c>
      <c r="B11" s="2" t="s">
        <v>20</v>
      </c>
      <c r="C11" s="2" t="s">
        <v>21</v>
      </c>
      <c r="D11" s="2" t="s">
        <v>22</v>
      </c>
    </row>
    <row r="13" spans="1:8" ht="15">
      <c r="A13" s="18" t="s">
        <v>23</v>
      </c>
      <c r="B13" s="18"/>
      <c r="C13" s="18"/>
      <c r="D13" s="18"/>
    </row>
    <row r="14" spans="1:8">
      <c r="A14" s="1" t="s">
        <v>24</v>
      </c>
      <c r="B14" s="1" t="s">
        <v>25</v>
      </c>
      <c r="C14" s="1" t="s">
        <v>26</v>
      </c>
      <c r="D14" s="1" t="s">
        <v>27</v>
      </c>
    </row>
    <row r="15" spans="1:8" ht="42.75">
      <c r="A15" s="2" t="s">
        <v>28</v>
      </c>
      <c r="B15" s="2" t="s">
        <v>29</v>
      </c>
      <c r="C15" s="2" t="s">
        <v>30</v>
      </c>
      <c r="D15" s="2" t="s">
        <v>31</v>
      </c>
    </row>
    <row r="16" spans="1:8" ht="42.75">
      <c r="A16" s="2" t="s">
        <v>32</v>
      </c>
      <c r="B16" s="2" t="s">
        <v>33</v>
      </c>
      <c r="C16" s="2" t="s">
        <v>34</v>
      </c>
      <c r="D16" s="2" t="s">
        <v>35</v>
      </c>
    </row>
    <row r="17" spans="1:8" ht="42.75">
      <c r="A17" s="2" t="s">
        <v>36</v>
      </c>
      <c r="B17" s="2" t="s">
        <v>37</v>
      </c>
      <c r="C17" s="2" t="s">
        <v>38</v>
      </c>
      <c r="D17" s="2" t="s">
        <v>39</v>
      </c>
    </row>
    <row r="19" spans="1:8" ht="15">
      <c r="A19" s="18" t="s">
        <v>40</v>
      </c>
      <c r="B19" s="18"/>
      <c r="C19" s="18"/>
      <c r="D19" s="18"/>
    </row>
    <row r="20" spans="1:8">
      <c r="A20" s="1" t="s">
        <v>41</v>
      </c>
      <c r="B20" s="1" t="s">
        <v>42</v>
      </c>
      <c r="C20" s="1" t="s">
        <v>43</v>
      </c>
      <c r="D20" s="1" t="s">
        <v>44</v>
      </c>
    </row>
    <row r="21" spans="1:8" ht="42.75">
      <c r="A21" s="2" t="s">
        <v>45</v>
      </c>
      <c r="B21" s="2" t="s">
        <v>46</v>
      </c>
      <c r="C21" s="2" t="s">
        <v>47</v>
      </c>
      <c r="D21" s="2" t="s">
        <v>48</v>
      </c>
    </row>
    <row r="22" spans="1:8" ht="71.25">
      <c r="A22" s="2" t="s">
        <v>49</v>
      </c>
      <c r="B22" s="2" t="s">
        <v>50</v>
      </c>
      <c r="C22" s="2" t="s">
        <v>51</v>
      </c>
      <c r="D22" s="2" t="s">
        <v>52</v>
      </c>
    </row>
    <row r="23" spans="1:8" ht="71.25">
      <c r="A23" s="2" t="s">
        <v>53</v>
      </c>
      <c r="B23" s="2" t="s">
        <v>54</v>
      </c>
      <c r="C23" s="2" t="s">
        <v>55</v>
      </c>
      <c r="D23" s="2" t="s">
        <v>56</v>
      </c>
    </row>
    <row r="24" spans="1:8" ht="71.25">
      <c r="A24" s="2" t="s">
        <v>57</v>
      </c>
      <c r="B24" s="2" t="s">
        <v>58</v>
      </c>
      <c r="C24" s="2" t="s">
        <v>59</v>
      </c>
      <c r="D24" s="2" t="s">
        <v>60</v>
      </c>
    </row>
    <row r="26" spans="1:8">
      <c r="A26" s="19" t="s">
        <v>61</v>
      </c>
      <c r="B26" s="19"/>
      <c r="C26" s="19"/>
      <c r="D26" s="19"/>
      <c r="E26" s="19"/>
      <c r="F26" s="19"/>
      <c r="G26" s="19"/>
      <c r="H26" s="19"/>
    </row>
    <row r="27" spans="1:8">
      <c r="A27" s="19"/>
      <c r="B27" s="19"/>
      <c r="C27" s="19"/>
      <c r="D27" s="19"/>
      <c r="E27" s="19"/>
      <c r="F27" s="19"/>
      <c r="G27" s="19"/>
      <c r="H27" s="19"/>
    </row>
  </sheetData>
  <mergeCells count="6">
    <mergeCell ref="A26:H27"/>
    <mergeCell ref="A1:H2"/>
    <mergeCell ref="A3:H3"/>
    <mergeCell ref="A5:D5"/>
    <mergeCell ref="A13:D13"/>
    <mergeCell ref="A19:D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29"/>
  <sheetViews>
    <sheetView workbookViewId="0"/>
  </sheetViews>
  <sheetFormatPr defaultRowHeight="14.25"/>
  <cols>
    <col min="1" max="1" width="12" customWidth="1"/>
    <col min="2" max="2" width="30" customWidth="1"/>
    <col min="3" max="3" width="22" customWidth="1"/>
    <col min="4" max="4" width="34" customWidth="1"/>
    <col min="5" max="5" width="26" customWidth="1"/>
    <col min="6" max="6" width="34" customWidth="1"/>
    <col min="7" max="7" width="14" customWidth="1"/>
    <col min="8" max="8" width="16" customWidth="1"/>
    <col min="9" max="9" width="36" customWidth="1"/>
    <col min="10" max="10" width="34" customWidth="1"/>
    <col min="11" max="11" width="16" customWidth="1"/>
    <col min="12" max="12" width="18" customWidth="1"/>
    <col min="13" max="13" width="24" customWidth="1"/>
    <col min="14" max="14" width="38" customWidth="1"/>
    <col min="15" max="15" width="20" customWidth="1"/>
    <col min="16" max="16" width="38" customWidth="1"/>
    <col min="17" max="17" width="30" customWidth="1"/>
    <col min="18" max="18" width="34" customWidth="1"/>
    <col min="19" max="19" width="32" customWidth="1"/>
    <col min="20" max="20" width="18" customWidth="1"/>
    <col min="21" max="21" width="13" customWidth="1"/>
    <col min="22" max="22" width="32" customWidth="1"/>
    <col min="23" max="23" width="22" customWidth="1"/>
    <col min="24" max="24" width="24" customWidth="1"/>
    <col min="25" max="26" width="22" customWidth="1"/>
    <col min="27" max="27" width="42" customWidth="1"/>
    <col min="31" max="58" width="3" customWidth="1"/>
    <col min="60" max="61" width="3" customWidth="1"/>
  </cols>
  <sheetData>
    <row r="1" spans="1:61">
      <c r="A1" s="16" t="s">
        <v>62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AE1" s="9" t="s">
        <v>63</v>
      </c>
      <c r="AF1" s="9" t="s">
        <v>64</v>
      </c>
      <c r="AG1" s="9" t="s">
        <v>65</v>
      </c>
      <c r="AH1" s="9" t="s">
        <v>66</v>
      </c>
      <c r="AI1" s="9" t="s">
        <v>67</v>
      </c>
      <c r="AJ1" s="9" t="s">
        <v>68</v>
      </c>
      <c r="AK1" s="9" t="s">
        <v>69</v>
      </c>
      <c r="AL1" s="9" t="s">
        <v>70</v>
      </c>
      <c r="AM1" s="9" t="s">
        <v>71</v>
      </c>
      <c r="AN1" s="8" t="s">
        <v>72</v>
      </c>
      <c r="AO1" s="8" t="s">
        <v>73</v>
      </c>
      <c r="AP1" s="8" t="s">
        <v>74</v>
      </c>
      <c r="AQ1" s="8" t="s">
        <v>75</v>
      </c>
      <c r="AR1" s="8" t="s">
        <v>76</v>
      </c>
      <c r="AS1" s="8" t="s">
        <v>77</v>
      </c>
      <c r="AT1" s="8" t="s">
        <v>78</v>
      </c>
      <c r="AU1" s="8" t="s">
        <v>79</v>
      </c>
      <c r="AV1" s="8" t="s">
        <v>80</v>
      </c>
      <c r="AW1" s="8" t="s">
        <v>81</v>
      </c>
      <c r="AX1" s="8" t="s">
        <v>82</v>
      </c>
      <c r="AY1" s="8" t="s">
        <v>83</v>
      </c>
      <c r="AZ1" s="8" t="s">
        <v>84</v>
      </c>
      <c r="BA1" s="8" t="s">
        <v>85</v>
      </c>
      <c r="BB1" s="8" t="s">
        <v>86</v>
      </c>
      <c r="BC1" s="8" t="s">
        <v>87</v>
      </c>
      <c r="BD1" s="8" t="s">
        <v>88</v>
      </c>
      <c r="BE1" s="8" t="s">
        <v>89</v>
      </c>
      <c r="BF1" s="8" t="s">
        <v>90</v>
      </c>
      <c r="BH1" s="8" t="s">
        <v>91</v>
      </c>
      <c r="BI1" s="8" t="s">
        <v>92</v>
      </c>
    </row>
    <row r="2" spans="1:6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AE2" s="8" t="s">
        <v>93</v>
      </c>
      <c r="AF2" s="8" t="s">
        <v>94</v>
      </c>
      <c r="AG2" s="8" t="s">
        <v>95</v>
      </c>
      <c r="AH2" s="8" t="s">
        <v>96</v>
      </c>
      <c r="AI2" s="8" t="s">
        <v>97</v>
      </c>
      <c r="AJ2" s="8" t="s">
        <v>98</v>
      </c>
      <c r="AK2" s="8" t="s">
        <v>99</v>
      </c>
      <c r="AL2" s="8" t="s">
        <v>100</v>
      </c>
      <c r="AM2" s="8" t="s">
        <v>101</v>
      </c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H2" s="8" t="s">
        <v>102</v>
      </c>
      <c r="BI2" s="8" t="s">
        <v>103</v>
      </c>
    </row>
    <row r="3" spans="1:61">
      <c r="AE3" s="8" t="s">
        <v>104</v>
      </c>
      <c r="AF3" s="8" t="s">
        <v>105</v>
      </c>
      <c r="AG3" s="8" t="s">
        <v>106</v>
      </c>
      <c r="AH3" s="8" t="s">
        <v>107</v>
      </c>
      <c r="AI3" s="8" t="s">
        <v>108</v>
      </c>
      <c r="AJ3" s="8" t="s">
        <v>109</v>
      </c>
      <c r="AK3" s="8" t="s">
        <v>110</v>
      </c>
      <c r="AL3" s="8" t="s">
        <v>111</v>
      </c>
      <c r="AM3" s="8" t="s">
        <v>112</v>
      </c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H3" s="8" t="s">
        <v>113</v>
      </c>
      <c r="BI3" s="8" t="s">
        <v>114</v>
      </c>
    </row>
    <row r="4" spans="1:61" ht="39.950000000000003" customHeight="1">
      <c r="A4" s="1" t="s">
        <v>115</v>
      </c>
      <c r="B4" s="1" t="s">
        <v>116</v>
      </c>
      <c r="C4" s="1" t="s">
        <v>63</v>
      </c>
      <c r="D4" s="1" t="s">
        <v>117</v>
      </c>
      <c r="E4" s="1" t="s">
        <v>118</v>
      </c>
      <c r="F4" s="1" t="s">
        <v>119</v>
      </c>
      <c r="G4" s="1" t="s">
        <v>64</v>
      </c>
      <c r="H4" s="1" t="s">
        <v>120</v>
      </c>
      <c r="I4" s="1" t="s">
        <v>121</v>
      </c>
      <c r="J4" s="1" t="s">
        <v>122</v>
      </c>
      <c r="K4" s="1" t="s">
        <v>66</v>
      </c>
      <c r="L4" s="1" t="s">
        <v>123</v>
      </c>
      <c r="M4" s="1" t="s">
        <v>124</v>
      </c>
      <c r="N4" s="1" t="s">
        <v>125</v>
      </c>
      <c r="O4" s="1" t="s">
        <v>68</v>
      </c>
      <c r="P4" s="1" t="s">
        <v>126</v>
      </c>
      <c r="Q4" s="1" t="s">
        <v>127</v>
      </c>
      <c r="R4" s="1" t="s">
        <v>128</v>
      </c>
      <c r="S4" s="1" t="s">
        <v>129</v>
      </c>
      <c r="T4" s="1" t="s">
        <v>130</v>
      </c>
      <c r="U4" s="1" t="s">
        <v>131</v>
      </c>
      <c r="V4" s="1" t="s">
        <v>132</v>
      </c>
      <c r="W4" s="13" t="s">
        <v>69</v>
      </c>
      <c r="X4" s="13" t="s">
        <v>70</v>
      </c>
      <c r="Y4" s="14" t="s">
        <v>71</v>
      </c>
      <c r="Z4" s="15" t="s">
        <v>133</v>
      </c>
      <c r="AA4" s="15" t="s">
        <v>134</v>
      </c>
      <c r="AE4" s="8" t="s">
        <v>135</v>
      </c>
      <c r="AF4" s="8" t="s">
        <v>136</v>
      </c>
      <c r="AG4" s="8" t="s">
        <v>137</v>
      </c>
      <c r="AH4" s="8" t="s">
        <v>138</v>
      </c>
      <c r="AI4" s="8" t="s">
        <v>139</v>
      </c>
      <c r="AJ4" s="8" t="s">
        <v>140</v>
      </c>
      <c r="AK4" s="8" t="s">
        <v>137</v>
      </c>
      <c r="AL4" s="8" t="s">
        <v>137</v>
      </c>
      <c r="AM4" s="8" t="s">
        <v>137</v>
      </c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H4" s="8" t="s">
        <v>141</v>
      </c>
      <c r="BI4" s="8" t="s">
        <v>142</v>
      </c>
    </row>
    <row r="5" spans="1:61" ht="39.950000000000003" customHeight="1">
      <c r="A5" s="4" t="s">
        <v>143</v>
      </c>
      <c r="B5" s="2" t="s">
        <v>144</v>
      </c>
      <c r="C5" s="2" t="s">
        <v>135</v>
      </c>
      <c r="D5" s="2" t="s">
        <v>145</v>
      </c>
      <c r="E5" s="2" t="s">
        <v>146</v>
      </c>
      <c r="F5" s="2" t="s">
        <v>147</v>
      </c>
      <c r="G5" s="2" t="s">
        <v>94</v>
      </c>
      <c r="H5" s="2" t="s">
        <v>106</v>
      </c>
      <c r="I5" s="2" t="s">
        <v>148</v>
      </c>
      <c r="J5" s="2" t="s">
        <v>149</v>
      </c>
      <c r="K5" s="2" t="s">
        <v>107</v>
      </c>
      <c r="L5" s="2" t="s">
        <v>106</v>
      </c>
      <c r="M5" s="2" t="s">
        <v>139</v>
      </c>
      <c r="N5" s="2" t="s">
        <v>150</v>
      </c>
      <c r="O5" s="2" t="s">
        <v>98</v>
      </c>
      <c r="P5" s="2" t="s">
        <v>151</v>
      </c>
      <c r="Q5" s="2" t="s">
        <v>152</v>
      </c>
      <c r="R5" s="2" t="s">
        <v>153</v>
      </c>
      <c r="S5" s="2" t="s">
        <v>154</v>
      </c>
      <c r="T5" s="2" t="s">
        <v>155</v>
      </c>
      <c r="U5" s="5"/>
      <c r="V5" s="2" t="s">
        <v>156</v>
      </c>
      <c r="W5" s="10" t="s">
        <v>99</v>
      </c>
      <c r="X5" s="10" t="s">
        <v>100</v>
      </c>
      <c r="Y5" s="11" t="s">
        <v>101</v>
      </c>
      <c r="Z5" s="12" t="str">
        <f t="shared" ref="Z5:Z29" si="0">IF(B5="","",BF5)</f>
        <v>READY FOR COMPARISON</v>
      </c>
      <c r="AA5" s="12" t="str">
        <f t="shared" ref="AA5:AA29" si="1">IF(B5="","",IFERROR(INDEX($BI$2:$BI$11,MATCH(Z5,$BH$2:$BH$11,0)),"Review the unresolved record."))</f>
        <v>Record is ready for comparison. Review the interpretation and hand it to the correct downstream decision process.</v>
      </c>
      <c r="AE5" s="8" t="s">
        <v>157</v>
      </c>
      <c r="AF5" s="8" t="s">
        <v>137</v>
      </c>
      <c r="AG5" s="8"/>
      <c r="AH5" s="8" t="s">
        <v>137</v>
      </c>
      <c r="AI5" s="8" t="s">
        <v>158</v>
      </c>
      <c r="AJ5" s="8" t="s">
        <v>159</v>
      </c>
      <c r="AK5" s="8"/>
      <c r="AL5" s="8"/>
      <c r="AM5" s="8"/>
      <c r="AN5" s="8" t="str">
        <f t="shared" ref="AN5:AN29" si="2">IF(B5="","",IF(OR(C5="Decision-relevant evidence",C5="Qualified traffic",C5="Qualified demand / leads",C5="Commercial conversion / revenue",C5="Retention / expansion",C5="Other"),"VALID","INVALID"))</f>
        <v>VALID</v>
      </c>
      <c r="AO5" s="8" t="str">
        <f t="shared" ref="AO5:AO29" si="3">IF(B5="","",IF(OR(G5="SHORTER",G5="MODERATE",G5="LONGER",G5="UNRESOLVED"),"VALID","INVALID"))</f>
        <v>VALID</v>
      </c>
      <c r="AP5" s="8" t="str">
        <f t="shared" ref="AP5:AP29" si="4">IF(B5="","",IF(OR(H5="OBSERVED",H5="INFERRED",H5="UNRESOLVED"),"VALID","INVALID"))</f>
        <v>VALID</v>
      </c>
      <c r="AQ5" s="8" t="str">
        <f t="shared" ref="AQ5:AQ29" si="5">IF(B5="","",IF(OR(K5="STRONGER",K5="CONDITIONAL",K5="WEAKER",K5="UNRESOLVED"),"VALID","INVALID"))</f>
        <v>VALID</v>
      </c>
      <c r="AR5" s="8" t="str">
        <f t="shared" ref="AR5:AR29" si="6">IF(B5="","",IF(OR(L5="OBSERVED",L5="INFERRED",L5="UNRESOLVED"),"VALID","INVALID"))</f>
        <v>VALID</v>
      </c>
      <c r="AS5" s="8" t="str">
        <f t="shared" ref="AS5:AS29" si="7">IF(B5="","",IF(OR(M5="Brand",M5="Proprietary data",M5="First-party insight",M5="Authority",M5="Distribution",M5="Product integration",M5="Workflow advantage",M5="Community",M5="Switching cost",M5="Operational capability",M5="Other"),"VALID","INVALID"))</f>
        <v>VALID</v>
      </c>
      <c r="AT5" s="8" t="str">
        <f t="shared" ref="AT5:AT29" si="8">IF(B5="","",IF(OR(O5="Easy imitation",O5="Strong incumbent",O5="Weak differentiation",O5="Platform dependence",O5="AI substitution",O5="Low switching cost",O5="Buyer indifference",O5="Temporary ranking advantage",O5="Channel substitution",O5="Other"),"VALID","INVALID"))</f>
        <v>VALID</v>
      </c>
      <c r="AU5" s="8" t="str">
        <f t="shared" ref="AU5:AU29" si="9">IF(B5="","",IF(OR(W5="VALUE BEYOND RANKING/TRAFFIC",W5="RANKING/TRAFFIC ONLY",W5="UNRESOLVED"),"VALID","INVALID"))</f>
        <v>VALID</v>
      </c>
      <c r="AV5" s="8" t="str">
        <f t="shared" ref="AV5:AV29" si="10">IF(B5="","",IF(OR(X5="REAL BARRIER / CAPABILITY",X5="SEO METRIC ONLY",X5="UNRESOLVED"),"VALID","INVALID"))</f>
        <v>VALID</v>
      </c>
      <c r="AW5" s="8" t="str">
        <f t="shared" ref="AW5:AW29" si="11">IF(B5="","",IF(OR(Y5="SPECIFIC COUNTER-CASE",Y5="GENERIC / VAGUE",Y5="UNRESOLVED"),"VALID","INVALID"))</f>
        <v>VALID</v>
      </c>
      <c r="AX5" s="8" t="str">
        <f t="shared" ref="AX5:AX29" si="12">IF(B5="","",IF(OR(AN5&lt;&gt;"VALID",D5="",E5=""),"VALUE MISSING/INVALID","PASS"))</f>
        <v>PASS</v>
      </c>
      <c r="AY5" s="8" t="str">
        <f t="shared" ref="AY5:AY29" si="13">IF(B5="","",IF(AX5&lt;&gt;"PASS",AX5,IF(J5="","DEPENDENCIES MISSING","PASS")))</f>
        <v>PASS</v>
      </c>
      <c r="AZ5" s="8" t="str">
        <f t="shared" ref="AZ5:AZ29" si="14">IF(B5="","",IF(AY5&lt;&gt;"PASS",AY5,IF(OR(AO5&lt;&gt;"VALID",G5="UNRESOLVED",AP5&lt;&gt;"VALID",H5="UNRESOLVED",I5=""),"TIME UNRESOLVED/INVALID","PASS")))</f>
        <v>PASS</v>
      </c>
      <c r="BA5" s="8" t="str">
        <f t="shared" ref="BA5:BA29" si="15">IF(B5="","",IF(AZ5&lt;&gt;"PASS",AZ5,IF(OR(AQ5&lt;&gt;"VALID",K5="UNRESOLVED",AR5&lt;&gt;"VALID",L5="UNRESOLVED",AS5&lt;&gt;"VALID",M5="",N5=""),"DEFENSIBILITY UNRESOLVED/INVALID","PASS")))</f>
        <v>PASS</v>
      </c>
      <c r="BB5" s="8" t="str">
        <f t="shared" ref="BB5:BB29" si="16">IF(B5="","",IF(BA5&lt;&gt;"PASS",BA5,IF(OR(AT5&lt;&gt;"VALID",O5="",P5=""),"COUNTER-CASE MISSING/INVALID","PASS")))</f>
        <v>PASS</v>
      </c>
      <c r="BC5" s="8" t="str">
        <f t="shared" ref="BC5:BC29" si="17">IF(B5="","",IF(BB5&lt;&gt;"PASS",BB5,IF(OR(AU5&lt;&gt;"VALID",W5&lt;&gt;"VALUE BEYOND RANKING/TRAFFIC"),"VALUE RELEVANCE UNRESOLVED","PASS")))</f>
        <v>PASS</v>
      </c>
      <c r="BD5" s="8" t="str">
        <f t="shared" ref="BD5:BD29" si="18">IF(B5="","",IF(BC5&lt;&gt;"PASS",BC5,IF(OR(AV5&lt;&gt;"VALID",X5&lt;&gt;"REAL BARRIER / CAPABILITY"),"DEFENSIBILITY MECHANISM UNRESOLVED","PASS")))</f>
        <v>PASS</v>
      </c>
      <c r="BE5" s="8" t="str">
        <f t="shared" ref="BE5:BE29" si="19">IF(B5="","",IF(BD5&lt;&gt;"PASS",BD5,IF(OR(AW5&lt;&gt;"VALID",Y5&lt;&gt;"SPECIFIC COUNTER-CASE"),"COUNTER-CASE WEAK/UNRESOLVED","PASS")))</f>
        <v>PASS</v>
      </c>
      <c r="BF5" s="8" t="str">
        <f t="shared" ref="BF5:BF29" si="20">IF(B5="","",IF(BE5&lt;&gt;"PASS",BE5,IF(V5="","SOURCE MISSING","READY FOR COMPARISON")))</f>
        <v>READY FOR COMPARISON</v>
      </c>
      <c r="BH5" s="8" t="s">
        <v>160</v>
      </c>
      <c r="BI5" s="8" t="s">
        <v>161</v>
      </c>
    </row>
    <row r="6" spans="1:61" ht="39.950000000000003" customHeight="1">
      <c r="A6" s="4" t="s">
        <v>162</v>
      </c>
      <c r="B6" s="2" t="s">
        <v>163</v>
      </c>
      <c r="C6" s="2" t="s">
        <v>93</v>
      </c>
      <c r="D6" s="2" t="s">
        <v>164</v>
      </c>
      <c r="E6" s="2" t="s">
        <v>165</v>
      </c>
      <c r="F6" s="2" t="s">
        <v>166</v>
      </c>
      <c r="G6" s="2" t="s">
        <v>136</v>
      </c>
      <c r="H6" s="2" t="s">
        <v>95</v>
      </c>
      <c r="I6" s="2" t="s">
        <v>167</v>
      </c>
      <c r="J6" s="2" t="s">
        <v>168</v>
      </c>
      <c r="K6" s="2" t="s">
        <v>96</v>
      </c>
      <c r="L6" s="2" t="s">
        <v>95</v>
      </c>
      <c r="M6" s="2" t="s">
        <v>108</v>
      </c>
      <c r="N6" s="2" t="s">
        <v>169</v>
      </c>
      <c r="O6" s="2" t="s">
        <v>170</v>
      </c>
      <c r="P6" s="2" t="s">
        <v>171</v>
      </c>
      <c r="Q6" s="2" t="s">
        <v>172</v>
      </c>
      <c r="R6" s="2" t="s">
        <v>173</v>
      </c>
      <c r="S6" s="2" t="s">
        <v>174</v>
      </c>
      <c r="T6" s="2" t="s">
        <v>175</v>
      </c>
      <c r="U6" s="5"/>
      <c r="V6" s="2" t="s">
        <v>156</v>
      </c>
      <c r="W6" s="10" t="s">
        <v>99</v>
      </c>
      <c r="X6" s="10" t="s">
        <v>100</v>
      </c>
      <c r="Y6" s="11" t="s">
        <v>101</v>
      </c>
      <c r="Z6" s="12" t="str">
        <f t="shared" si="0"/>
        <v>READY FOR COMPARISON</v>
      </c>
      <c r="AA6" s="12" t="str">
        <f t="shared" si="1"/>
        <v>Record is ready for comparison. Review the interpretation and hand it to the correct downstream decision process.</v>
      </c>
      <c r="AE6" s="8" t="s">
        <v>176</v>
      </c>
      <c r="AF6" s="8"/>
      <c r="AG6" s="8"/>
      <c r="AH6" s="8"/>
      <c r="AI6" s="8" t="s">
        <v>177</v>
      </c>
      <c r="AJ6" s="8" t="s">
        <v>170</v>
      </c>
      <c r="AK6" s="8"/>
      <c r="AL6" s="8"/>
      <c r="AM6" s="8"/>
      <c r="AN6" s="8" t="str">
        <f t="shared" si="2"/>
        <v>VALID</v>
      </c>
      <c r="AO6" s="8" t="str">
        <f t="shared" si="3"/>
        <v>VALID</v>
      </c>
      <c r="AP6" s="8" t="str">
        <f t="shared" si="4"/>
        <v>VALID</v>
      </c>
      <c r="AQ6" s="8" t="str">
        <f t="shared" si="5"/>
        <v>VALID</v>
      </c>
      <c r="AR6" s="8" t="str">
        <f t="shared" si="6"/>
        <v>VALID</v>
      </c>
      <c r="AS6" s="8" t="str">
        <f t="shared" si="7"/>
        <v>VALID</v>
      </c>
      <c r="AT6" s="8" t="str">
        <f t="shared" si="8"/>
        <v>VALID</v>
      </c>
      <c r="AU6" s="8" t="str">
        <f t="shared" si="9"/>
        <v>VALID</v>
      </c>
      <c r="AV6" s="8" t="str">
        <f t="shared" si="10"/>
        <v>VALID</v>
      </c>
      <c r="AW6" s="8" t="str">
        <f t="shared" si="11"/>
        <v>VALID</v>
      </c>
      <c r="AX6" s="8" t="str">
        <f t="shared" si="12"/>
        <v>PASS</v>
      </c>
      <c r="AY6" s="8" t="str">
        <f t="shared" si="13"/>
        <v>PASS</v>
      </c>
      <c r="AZ6" s="8" t="str">
        <f t="shared" si="14"/>
        <v>PASS</v>
      </c>
      <c r="BA6" s="8" t="str">
        <f t="shared" si="15"/>
        <v>PASS</v>
      </c>
      <c r="BB6" s="8" t="str">
        <f t="shared" si="16"/>
        <v>PASS</v>
      </c>
      <c r="BC6" s="8" t="str">
        <f t="shared" si="17"/>
        <v>PASS</v>
      </c>
      <c r="BD6" s="8" t="str">
        <f t="shared" si="18"/>
        <v>PASS</v>
      </c>
      <c r="BE6" s="8" t="str">
        <f t="shared" si="19"/>
        <v>PASS</v>
      </c>
      <c r="BF6" s="8" t="str">
        <f t="shared" si="20"/>
        <v>READY FOR COMPARISON</v>
      </c>
      <c r="BH6" s="8" t="s">
        <v>178</v>
      </c>
      <c r="BI6" s="8" t="s">
        <v>179</v>
      </c>
    </row>
    <row r="7" spans="1:61" ht="39.950000000000003" customHeight="1">
      <c r="A7" s="4" t="s">
        <v>180</v>
      </c>
      <c r="B7" s="2" t="s">
        <v>181</v>
      </c>
      <c r="C7" s="2" t="s">
        <v>104</v>
      </c>
      <c r="D7" s="2" t="s">
        <v>182</v>
      </c>
      <c r="E7" s="2" t="s">
        <v>183</v>
      </c>
      <c r="F7" s="2" t="s">
        <v>184</v>
      </c>
      <c r="G7" s="2" t="s">
        <v>94</v>
      </c>
      <c r="H7" s="2" t="s">
        <v>106</v>
      </c>
      <c r="I7" s="2" t="s">
        <v>185</v>
      </c>
      <c r="J7" s="2" t="s">
        <v>186</v>
      </c>
      <c r="K7" s="2" t="s">
        <v>138</v>
      </c>
      <c r="L7" s="2" t="s">
        <v>95</v>
      </c>
      <c r="M7" s="2" t="s">
        <v>158</v>
      </c>
      <c r="N7" s="2" t="s">
        <v>187</v>
      </c>
      <c r="O7" s="2" t="s">
        <v>98</v>
      </c>
      <c r="P7" s="2" t="s">
        <v>188</v>
      </c>
      <c r="Q7" s="2" t="s">
        <v>189</v>
      </c>
      <c r="R7" s="2" t="s">
        <v>190</v>
      </c>
      <c r="S7" s="2" t="s">
        <v>191</v>
      </c>
      <c r="T7" s="2" t="s">
        <v>192</v>
      </c>
      <c r="U7" s="5"/>
      <c r="V7" s="2" t="s">
        <v>156</v>
      </c>
      <c r="W7" s="10" t="s">
        <v>99</v>
      </c>
      <c r="X7" s="10" t="s">
        <v>100</v>
      </c>
      <c r="Y7" s="11" t="s">
        <v>101</v>
      </c>
      <c r="Z7" s="12" t="str">
        <f t="shared" si="0"/>
        <v>READY FOR COMPARISON</v>
      </c>
      <c r="AA7" s="12" t="str">
        <f t="shared" si="1"/>
        <v>Record is ready for comparison. Review the interpretation and hand it to the correct downstream decision process.</v>
      </c>
      <c r="AE7" s="8" t="s">
        <v>193</v>
      </c>
      <c r="AF7" s="8"/>
      <c r="AG7" s="8"/>
      <c r="AH7" s="8"/>
      <c r="AI7" s="8" t="s">
        <v>194</v>
      </c>
      <c r="AJ7" s="8" t="s">
        <v>195</v>
      </c>
      <c r="AK7" s="8"/>
      <c r="AL7" s="8"/>
      <c r="AM7" s="8"/>
      <c r="AN7" s="8" t="str">
        <f t="shared" si="2"/>
        <v>VALID</v>
      </c>
      <c r="AO7" s="8" t="str">
        <f t="shared" si="3"/>
        <v>VALID</v>
      </c>
      <c r="AP7" s="8" t="str">
        <f t="shared" si="4"/>
        <v>VALID</v>
      </c>
      <c r="AQ7" s="8" t="str">
        <f t="shared" si="5"/>
        <v>VALID</v>
      </c>
      <c r="AR7" s="8" t="str">
        <f t="shared" si="6"/>
        <v>VALID</v>
      </c>
      <c r="AS7" s="8" t="str">
        <f t="shared" si="7"/>
        <v>VALID</v>
      </c>
      <c r="AT7" s="8" t="str">
        <f t="shared" si="8"/>
        <v>VALID</v>
      </c>
      <c r="AU7" s="8" t="str">
        <f t="shared" si="9"/>
        <v>VALID</v>
      </c>
      <c r="AV7" s="8" t="str">
        <f t="shared" si="10"/>
        <v>VALID</v>
      </c>
      <c r="AW7" s="8" t="str">
        <f t="shared" si="11"/>
        <v>VALID</v>
      </c>
      <c r="AX7" s="8" t="str">
        <f t="shared" si="12"/>
        <v>PASS</v>
      </c>
      <c r="AY7" s="8" t="str">
        <f t="shared" si="13"/>
        <v>PASS</v>
      </c>
      <c r="AZ7" s="8" t="str">
        <f t="shared" si="14"/>
        <v>PASS</v>
      </c>
      <c r="BA7" s="8" t="str">
        <f t="shared" si="15"/>
        <v>PASS</v>
      </c>
      <c r="BB7" s="8" t="str">
        <f t="shared" si="16"/>
        <v>PASS</v>
      </c>
      <c r="BC7" s="8" t="str">
        <f t="shared" si="17"/>
        <v>PASS</v>
      </c>
      <c r="BD7" s="8" t="str">
        <f t="shared" si="18"/>
        <v>PASS</v>
      </c>
      <c r="BE7" s="8" t="str">
        <f t="shared" si="19"/>
        <v>PASS</v>
      </c>
      <c r="BF7" s="8" t="str">
        <f t="shared" si="20"/>
        <v>READY FOR COMPARISON</v>
      </c>
      <c r="BH7" s="8" t="s">
        <v>196</v>
      </c>
      <c r="BI7" s="8" t="s">
        <v>197</v>
      </c>
    </row>
    <row r="8" spans="1:61" ht="39.950000000000003" customHeight="1">
      <c r="A8" s="4" t="s">
        <v>198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5"/>
      <c r="V8" s="2"/>
      <c r="W8" s="10"/>
      <c r="X8" s="10"/>
      <c r="Y8" s="11"/>
      <c r="Z8" s="12" t="str">
        <f t="shared" si="0"/>
        <v/>
      </c>
      <c r="AA8" s="12" t="str">
        <f t="shared" si="1"/>
        <v/>
      </c>
      <c r="AE8" s="8"/>
      <c r="AF8" s="8"/>
      <c r="AG8" s="8"/>
      <c r="AH8" s="8"/>
      <c r="AI8" s="8" t="s">
        <v>199</v>
      </c>
      <c r="AJ8" s="8" t="s">
        <v>200</v>
      </c>
      <c r="AK8" s="8"/>
      <c r="AL8" s="8"/>
      <c r="AM8" s="8"/>
      <c r="AN8" s="8" t="str">
        <f t="shared" si="2"/>
        <v/>
      </c>
      <c r="AO8" s="8" t="str">
        <f t="shared" si="3"/>
        <v/>
      </c>
      <c r="AP8" s="8" t="str">
        <f t="shared" si="4"/>
        <v/>
      </c>
      <c r="AQ8" s="8" t="str">
        <f t="shared" si="5"/>
        <v/>
      </c>
      <c r="AR8" s="8" t="str">
        <f t="shared" si="6"/>
        <v/>
      </c>
      <c r="AS8" s="8" t="str">
        <f t="shared" si="7"/>
        <v/>
      </c>
      <c r="AT8" s="8" t="str">
        <f t="shared" si="8"/>
        <v/>
      </c>
      <c r="AU8" s="8" t="str">
        <f t="shared" si="9"/>
        <v/>
      </c>
      <c r="AV8" s="8" t="str">
        <f t="shared" si="10"/>
        <v/>
      </c>
      <c r="AW8" s="8" t="str">
        <f t="shared" si="11"/>
        <v/>
      </c>
      <c r="AX8" s="8" t="str">
        <f t="shared" si="12"/>
        <v/>
      </c>
      <c r="AY8" s="8" t="str">
        <f t="shared" si="13"/>
        <v/>
      </c>
      <c r="AZ8" s="8" t="str">
        <f t="shared" si="14"/>
        <v/>
      </c>
      <c r="BA8" s="8" t="str">
        <f t="shared" si="15"/>
        <v/>
      </c>
      <c r="BB8" s="8" t="str">
        <f t="shared" si="16"/>
        <v/>
      </c>
      <c r="BC8" s="8" t="str">
        <f t="shared" si="17"/>
        <v/>
      </c>
      <c r="BD8" s="8" t="str">
        <f t="shared" si="18"/>
        <v/>
      </c>
      <c r="BE8" s="8" t="str">
        <f t="shared" si="19"/>
        <v/>
      </c>
      <c r="BF8" s="8" t="str">
        <f t="shared" si="20"/>
        <v/>
      </c>
      <c r="BH8" s="8" t="s">
        <v>201</v>
      </c>
      <c r="BI8" s="8" t="s">
        <v>202</v>
      </c>
    </row>
    <row r="9" spans="1:61" ht="39.950000000000003" customHeight="1">
      <c r="A9" s="4" t="s">
        <v>203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5"/>
      <c r="V9" s="2"/>
      <c r="W9" s="10"/>
      <c r="X9" s="10"/>
      <c r="Y9" s="11"/>
      <c r="Z9" s="12" t="str">
        <f t="shared" si="0"/>
        <v/>
      </c>
      <c r="AA9" s="12" t="str">
        <f t="shared" si="1"/>
        <v/>
      </c>
      <c r="AE9" s="8"/>
      <c r="AF9" s="8"/>
      <c r="AG9" s="8"/>
      <c r="AH9" s="8"/>
      <c r="AI9" s="8" t="s">
        <v>204</v>
      </c>
      <c r="AJ9" s="8" t="s">
        <v>205</v>
      </c>
      <c r="AK9" s="8"/>
      <c r="AL9" s="8"/>
      <c r="AM9" s="8"/>
      <c r="AN9" s="8" t="str">
        <f t="shared" si="2"/>
        <v/>
      </c>
      <c r="AO9" s="8" t="str">
        <f t="shared" si="3"/>
        <v/>
      </c>
      <c r="AP9" s="8" t="str">
        <f t="shared" si="4"/>
        <v/>
      </c>
      <c r="AQ9" s="8" t="str">
        <f t="shared" si="5"/>
        <v/>
      </c>
      <c r="AR9" s="8" t="str">
        <f t="shared" si="6"/>
        <v/>
      </c>
      <c r="AS9" s="8" t="str">
        <f t="shared" si="7"/>
        <v/>
      </c>
      <c r="AT9" s="8" t="str">
        <f t="shared" si="8"/>
        <v/>
      </c>
      <c r="AU9" s="8" t="str">
        <f t="shared" si="9"/>
        <v/>
      </c>
      <c r="AV9" s="8" t="str">
        <f t="shared" si="10"/>
        <v/>
      </c>
      <c r="AW9" s="8" t="str">
        <f t="shared" si="11"/>
        <v/>
      </c>
      <c r="AX9" s="8" t="str">
        <f t="shared" si="12"/>
        <v/>
      </c>
      <c r="AY9" s="8" t="str">
        <f t="shared" si="13"/>
        <v/>
      </c>
      <c r="AZ9" s="8" t="str">
        <f t="shared" si="14"/>
        <v/>
      </c>
      <c r="BA9" s="8" t="str">
        <f t="shared" si="15"/>
        <v/>
      </c>
      <c r="BB9" s="8" t="str">
        <f t="shared" si="16"/>
        <v/>
      </c>
      <c r="BC9" s="8" t="str">
        <f t="shared" si="17"/>
        <v/>
      </c>
      <c r="BD9" s="8" t="str">
        <f t="shared" si="18"/>
        <v/>
      </c>
      <c r="BE9" s="8" t="str">
        <f t="shared" si="19"/>
        <v/>
      </c>
      <c r="BF9" s="8" t="str">
        <f t="shared" si="20"/>
        <v/>
      </c>
      <c r="BH9" s="8" t="s">
        <v>206</v>
      </c>
      <c r="BI9" s="8" t="s">
        <v>207</v>
      </c>
    </row>
    <row r="10" spans="1:61" ht="39.950000000000003" customHeight="1">
      <c r="A10" s="4" t="s">
        <v>208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5"/>
      <c r="V10" s="2"/>
      <c r="W10" s="10"/>
      <c r="X10" s="10"/>
      <c r="Y10" s="11"/>
      <c r="Z10" s="12" t="str">
        <f t="shared" si="0"/>
        <v/>
      </c>
      <c r="AA10" s="12" t="str">
        <f t="shared" si="1"/>
        <v/>
      </c>
      <c r="AE10" s="8"/>
      <c r="AF10" s="8"/>
      <c r="AG10" s="8"/>
      <c r="AH10" s="8"/>
      <c r="AI10" s="8" t="s">
        <v>209</v>
      </c>
      <c r="AJ10" s="8" t="s">
        <v>210</v>
      </c>
      <c r="AK10" s="8"/>
      <c r="AL10" s="8"/>
      <c r="AM10" s="8"/>
      <c r="AN10" s="8" t="str">
        <f t="shared" si="2"/>
        <v/>
      </c>
      <c r="AO10" s="8" t="str">
        <f t="shared" si="3"/>
        <v/>
      </c>
      <c r="AP10" s="8" t="str">
        <f t="shared" si="4"/>
        <v/>
      </c>
      <c r="AQ10" s="8" t="str">
        <f t="shared" si="5"/>
        <v/>
      </c>
      <c r="AR10" s="8" t="str">
        <f t="shared" si="6"/>
        <v/>
      </c>
      <c r="AS10" s="8" t="str">
        <f t="shared" si="7"/>
        <v/>
      </c>
      <c r="AT10" s="8" t="str">
        <f t="shared" si="8"/>
        <v/>
      </c>
      <c r="AU10" s="8" t="str">
        <f t="shared" si="9"/>
        <v/>
      </c>
      <c r="AV10" s="8" t="str">
        <f t="shared" si="10"/>
        <v/>
      </c>
      <c r="AW10" s="8" t="str">
        <f t="shared" si="11"/>
        <v/>
      </c>
      <c r="AX10" s="8" t="str">
        <f t="shared" si="12"/>
        <v/>
      </c>
      <c r="AY10" s="8" t="str">
        <f t="shared" si="13"/>
        <v/>
      </c>
      <c r="AZ10" s="8" t="str">
        <f t="shared" si="14"/>
        <v/>
      </c>
      <c r="BA10" s="8" t="str">
        <f t="shared" si="15"/>
        <v/>
      </c>
      <c r="BB10" s="8" t="str">
        <f t="shared" si="16"/>
        <v/>
      </c>
      <c r="BC10" s="8" t="str">
        <f t="shared" si="17"/>
        <v/>
      </c>
      <c r="BD10" s="8" t="str">
        <f t="shared" si="18"/>
        <v/>
      </c>
      <c r="BE10" s="8" t="str">
        <f t="shared" si="19"/>
        <v/>
      </c>
      <c r="BF10" s="8" t="str">
        <f t="shared" si="20"/>
        <v/>
      </c>
      <c r="BH10" s="8" t="s">
        <v>211</v>
      </c>
      <c r="BI10" s="8" t="s">
        <v>212</v>
      </c>
    </row>
    <row r="11" spans="1:61" ht="39.950000000000003" customHeight="1">
      <c r="A11" s="4" t="s">
        <v>213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5"/>
      <c r="V11" s="2"/>
      <c r="W11" s="10"/>
      <c r="X11" s="10"/>
      <c r="Y11" s="11"/>
      <c r="Z11" s="12" t="str">
        <f t="shared" si="0"/>
        <v/>
      </c>
      <c r="AA11" s="12" t="str">
        <f t="shared" si="1"/>
        <v/>
      </c>
      <c r="AE11" s="8"/>
      <c r="AF11" s="8"/>
      <c r="AG11" s="8"/>
      <c r="AH11" s="8"/>
      <c r="AI11" s="8" t="s">
        <v>214</v>
      </c>
      <c r="AJ11" s="8" t="s">
        <v>193</v>
      </c>
      <c r="AK11" s="8"/>
      <c r="AL11" s="8"/>
      <c r="AM11" s="8"/>
      <c r="AN11" s="8" t="str">
        <f t="shared" si="2"/>
        <v/>
      </c>
      <c r="AO11" s="8" t="str">
        <f t="shared" si="3"/>
        <v/>
      </c>
      <c r="AP11" s="8" t="str">
        <f t="shared" si="4"/>
        <v/>
      </c>
      <c r="AQ11" s="8" t="str">
        <f t="shared" si="5"/>
        <v/>
      </c>
      <c r="AR11" s="8" t="str">
        <f t="shared" si="6"/>
        <v/>
      </c>
      <c r="AS11" s="8" t="str">
        <f t="shared" si="7"/>
        <v/>
      </c>
      <c r="AT11" s="8" t="str">
        <f t="shared" si="8"/>
        <v/>
      </c>
      <c r="AU11" s="8" t="str">
        <f t="shared" si="9"/>
        <v/>
      </c>
      <c r="AV11" s="8" t="str">
        <f t="shared" si="10"/>
        <v/>
      </c>
      <c r="AW11" s="8" t="str">
        <f t="shared" si="11"/>
        <v/>
      </c>
      <c r="AX11" s="8" t="str">
        <f t="shared" si="12"/>
        <v/>
      </c>
      <c r="AY11" s="8" t="str">
        <f t="shared" si="13"/>
        <v/>
      </c>
      <c r="AZ11" s="8" t="str">
        <f t="shared" si="14"/>
        <v/>
      </c>
      <c r="BA11" s="8" t="str">
        <f t="shared" si="15"/>
        <v/>
      </c>
      <c r="BB11" s="8" t="str">
        <f t="shared" si="16"/>
        <v/>
      </c>
      <c r="BC11" s="8" t="str">
        <f t="shared" si="17"/>
        <v/>
      </c>
      <c r="BD11" s="8" t="str">
        <f t="shared" si="18"/>
        <v/>
      </c>
      <c r="BE11" s="8" t="str">
        <f t="shared" si="19"/>
        <v/>
      </c>
      <c r="BF11" s="8" t="str">
        <f t="shared" si="20"/>
        <v/>
      </c>
      <c r="BH11" s="8" t="s">
        <v>57</v>
      </c>
      <c r="BI11" s="8" t="s">
        <v>215</v>
      </c>
    </row>
    <row r="12" spans="1:61" ht="39.950000000000003" customHeight="1">
      <c r="A12" s="4" t="s">
        <v>216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5"/>
      <c r="V12" s="2"/>
      <c r="W12" s="10"/>
      <c r="X12" s="10"/>
      <c r="Y12" s="11"/>
      <c r="Z12" s="12" t="str">
        <f t="shared" si="0"/>
        <v/>
      </c>
      <c r="AA12" s="12" t="str">
        <f t="shared" si="1"/>
        <v/>
      </c>
      <c r="AE12" s="8"/>
      <c r="AF12" s="8"/>
      <c r="AG12" s="8"/>
      <c r="AH12" s="8"/>
      <c r="AI12" s="8" t="s">
        <v>193</v>
      </c>
      <c r="AJ12" s="8"/>
      <c r="AK12" s="8"/>
      <c r="AL12" s="8"/>
      <c r="AM12" s="8"/>
      <c r="AN12" s="8" t="str">
        <f t="shared" si="2"/>
        <v/>
      </c>
      <c r="AO12" s="8" t="str">
        <f t="shared" si="3"/>
        <v/>
      </c>
      <c r="AP12" s="8" t="str">
        <f t="shared" si="4"/>
        <v/>
      </c>
      <c r="AQ12" s="8" t="str">
        <f t="shared" si="5"/>
        <v/>
      </c>
      <c r="AR12" s="8" t="str">
        <f t="shared" si="6"/>
        <v/>
      </c>
      <c r="AS12" s="8" t="str">
        <f t="shared" si="7"/>
        <v/>
      </c>
      <c r="AT12" s="8" t="str">
        <f t="shared" si="8"/>
        <v/>
      </c>
      <c r="AU12" s="8" t="str">
        <f t="shared" si="9"/>
        <v/>
      </c>
      <c r="AV12" s="8" t="str">
        <f t="shared" si="10"/>
        <v/>
      </c>
      <c r="AW12" s="8" t="str">
        <f t="shared" si="11"/>
        <v/>
      </c>
      <c r="AX12" s="8" t="str">
        <f t="shared" si="12"/>
        <v/>
      </c>
      <c r="AY12" s="8" t="str">
        <f t="shared" si="13"/>
        <v/>
      </c>
      <c r="AZ12" s="8" t="str">
        <f t="shared" si="14"/>
        <v/>
      </c>
      <c r="BA12" s="8" t="str">
        <f t="shared" si="15"/>
        <v/>
      </c>
      <c r="BB12" s="8" t="str">
        <f t="shared" si="16"/>
        <v/>
      </c>
      <c r="BC12" s="8" t="str">
        <f t="shared" si="17"/>
        <v/>
      </c>
      <c r="BD12" s="8" t="str">
        <f t="shared" si="18"/>
        <v/>
      </c>
      <c r="BE12" s="8" t="str">
        <f t="shared" si="19"/>
        <v/>
      </c>
      <c r="BF12" s="8" t="str">
        <f t="shared" si="20"/>
        <v/>
      </c>
    </row>
    <row r="13" spans="1:61" ht="39.950000000000003" customHeight="1">
      <c r="A13" s="4" t="s">
        <v>217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5"/>
      <c r="V13" s="2"/>
      <c r="W13" s="10"/>
      <c r="X13" s="10"/>
      <c r="Y13" s="11"/>
      <c r="Z13" s="12" t="str">
        <f t="shared" si="0"/>
        <v/>
      </c>
      <c r="AA13" s="12" t="str">
        <f t="shared" si="1"/>
        <v/>
      </c>
      <c r="AE13" s="8"/>
      <c r="AF13" s="8"/>
      <c r="AG13" s="8"/>
      <c r="AH13" s="8"/>
      <c r="AI13" s="8"/>
      <c r="AJ13" s="8"/>
      <c r="AK13" s="8"/>
      <c r="AL13" s="8"/>
      <c r="AM13" s="8"/>
      <c r="AN13" s="8" t="str">
        <f t="shared" si="2"/>
        <v/>
      </c>
      <c r="AO13" s="8" t="str">
        <f t="shared" si="3"/>
        <v/>
      </c>
      <c r="AP13" s="8" t="str">
        <f t="shared" si="4"/>
        <v/>
      </c>
      <c r="AQ13" s="8" t="str">
        <f t="shared" si="5"/>
        <v/>
      </c>
      <c r="AR13" s="8" t="str">
        <f t="shared" si="6"/>
        <v/>
      </c>
      <c r="AS13" s="8" t="str">
        <f t="shared" si="7"/>
        <v/>
      </c>
      <c r="AT13" s="8" t="str">
        <f t="shared" si="8"/>
        <v/>
      </c>
      <c r="AU13" s="8" t="str">
        <f t="shared" si="9"/>
        <v/>
      </c>
      <c r="AV13" s="8" t="str">
        <f t="shared" si="10"/>
        <v/>
      </c>
      <c r="AW13" s="8" t="str">
        <f t="shared" si="11"/>
        <v/>
      </c>
      <c r="AX13" s="8" t="str">
        <f t="shared" si="12"/>
        <v/>
      </c>
      <c r="AY13" s="8" t="str">
        <f t="shared" si="13"/>
        <v/>
      </c>
      <c r="AZ13" s="8" t="str">
        <f t="shared" si="14"/>
        <v/>
      </c>
      <c r="BA13" s="8" t="str">
        <f t="shared" si="15"/>
        <v/>
      </c>
      <c r="BB13" s="8" t="str">
        <f t="shared" si="16"/>
        <v/>
      </c>
      <c r="BC13" s="8" t="str">
        <f t="shared" si="17"/>
        <v/>
      </c>
      <c r="BD13" s="8" t="str">
        <f t="shared" si="18"/>
        <v/>
      </c>
      <c r="BE13" s="8" t="str">
        <f t="shared" si="19"/>
        <v/>
      </c>
      <c r="BF13" s="8" t="str">
        <f t="shared" si="20"/>
        <v/>
      </c>
    </row>
    <row r="14" spans="1:61" ht="39.950000000000003" customHeight="1">
      <c r="A14" s="4" t="s">
        <v>218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5"/>
      <c r="V14" s="2"/>
      <c r="W14" s="10"/>
      <c r="X14" s="10"/>
      <c r="Y14" s="11"/>
      <c r="Z14" s="12" t="str">
        <f t="shared" si="0"/>
        <v/>
      </c>
      <c r="AA14" s="12" t="str">
        <f t="shared" si="1"/>
        <v/>
      </c>
      <c r="AE14" s="8"/>
      <c r="AF14" s="8"/>
      <c r="AG14" s="8"/>
      <c r="AH14" s="8"/>
      <c r="AI14" s="8"/>
      <c r="AJ14" s="8"/>
      <c r="AK14" s="8"/>
      <c r="AL14" s="8"/>
      <c r="AM14" s="8"/>
      <c r="AN14" s="8" t="str">
        <f t="shared" si="2"/>
        <v/>
      </c>
      <c r="AO14" s="8" t="str">
        <f t="shared" si="3"/>
        <v/>
      </c>
      <c r="AP14" s="8" t="str">
        <f t="shared" si="4"/>
        <v/>
      </c>
      <c r="AQ14" s="8" t="str">
        <f t="shared" si="5"/>
        <v/>
      </c>
      <c r="AR14" s="8" t="str">
        <f t="shared" si="6"/>
        <v/>
      </c>
      <c r="AS14" s="8" t="str">
        <f t="shared" si="7"/>
        <v/>
      </c>
      <c r="AT14" s="8" t="str">
        <f t="shared" si="8"/>
        <v/>
      </c>
      <c r="AU14" s="8" t="str">
        <f t="shared" si="9"/>
        <v/>
      </c>
      <c r="AV14" s="8" t="str">
        <f t="shared" si="10"/>
        <v/>
      </c>
      <c r="AW14" s="8" t="str">
        <f t="shared" si="11"/>
        <v/>
      </c>
      <c r="AX14" s="8" t="str">
        <f t="shared" si="12"/>
        <v/>
      </c>
      <c r="AY14" s="8" t="str">
        <f t="shared" si="13"/>
        <v/>
      </c>
      <c r="AZ14" s="8" t="str">
        <f t="shared" si="14"/>
        <v/>
      </c>
      <c r="BA14" s="8" t="str">
        <f t="shared" si="15"/>
        <v/>
      </c>
      <c r="BB14" s="8" t="str">
        <f t="shared" si="16"/>
        <v/>
      </c>
      <c r="BC14" s="8" t="str">
        <f t="shared" si="17"/>
        <v/>
      </c>
      <c r="BD14" s="8" t="str">
        <f t="shared" si="18"/>
        <v/>
      </c>
      <c r="BE14" s="8" t="str">
        <f t="shared" si="19"/>
        <v/>
      </c>
      <c r="BF14" s="8" t="str">
        <f t="shared" si="20"/>
        <v/>
      </c>
    </row>
    <row r="15" spans="1:61" ht="39.950000000000003" customHeight="1">
      <c r="A15" s="4" t="s">
        <v>219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5"/>
      <c r="V15" s="2"/>
      <c r="W15" s="10"/>
      <c r="X15" s="10"/>
      <c r="Y15" s="11"/>
      <c r="Z15" s="12" t="str">
        <f t="shared" si="0"/>
        <v/>
      </c>
      <c r="AA15" s="12" t="str">
        <f t="shared" si="1"/>
        <v/>
      </c>
      <c r="AN15" s="8" t="str">
        <f t="shared" si="2"/>
        <v/>
      </c>
      <c r="AO15" s="8" t="str">
        <f t="shared" si="3"/>
        <v/>
      </c>
      <c r="AP15" s="8" t="str">
        <f t="shared" si="4"/>
        <v/>
      </c>
      <c r="AQ15" s="8" t="str">
        <f t="shared" si="5"/>
        <v/>
      </c>
      <c r="AR15" s="8" t="str">
        <f t="shared" si="6"/>
        <v/>
      </c>
      <c r="AS15" s="8" t="str">
        <f t="shared" si="7"/>
        <v/>
      </c>
      <c r="AT15" s="8" t="str">
        <f t="shared" si="8"/>
        <v/>
      </c>
      <c r="AU15" s="8" t="str">
        <f t="shared" si="9"/>
        <v/>
      </c>
      <c r="AV15" s="8" t="str">
        <f t="shared" si="10"/>
        <v/>
      </c>
      <c r="AW15" s="8" t="str">
        <f t="shared" si="11"/>
        <v/>
      </c>
      <c r="AX15" s="8" t="str">
        <f t="shared" si="12"/>
        <v/>
      </c>
      <c r="AY15" s="8" t="str">
        <f t="shared" si="13"/>
        <v/>
      </c>
      <c r="AZ15" s="8" t="str">
        <f t="shared" si="14"/>
        <v/>
      </c>
      <c r="BA15" s="8" t="str">
        <f t="shared" si="15"/>
        <v/>
      </c>
      <c r="BB15" s="8" t="str">
        <f t="shared" si="16"/>
        <v/>
      </c>
      <c r="BC15" s="8" t="str">
        <f t="shared" si="17"/>
        <v/>
      </c>
      <c r="BD15" s="8" t="str">
        <f t="shared" si="18"/>
        <v/>
      </c>
      <c r="BE15" s="8" t="str">
        <f t="shared" si="19"/>
        <v/>
      </c>
      <c r="BF15" s="8" t="str">
        <f t="shared" si="20"/>
        <v/>
      </c>
    </row>
    <row r="16" spans="1:61" ht="39.950000000000003" customHeight="1">
      <c r="A16" s="4" t="s">
        <v>220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5"/>
      <c r="V16" s="2"/>
      <c r="W16" s="10"/>
      <c r="X16" s="10"/>
      <c r="Y16" s="11"/>
      <c r="Z16" s="12" t="str">
        <f t="shared" si="0"/>
        <v/>
      </c>
      <c r="AA16" s="12" t="str">
        <f t="shared" si="1"/>
        <v/>
      </c>
      <c r="AN16" s="8" t="str">
        <f t="shared" si="2"/>
        <v/>
      </c>
      <c r="AO16" s="8" t="str">
        <f t="shared" si="3"/>
        <v/>
      </c>
      <c r="AP16" s="8" t="str">
        <f t="shared" si="4"/>
        <v/>
      </c>
      <c r="AQ16" s="8" t="str">
        <f t="shared" si="5"/>
        <v/>
      </c>
      <c r="AR16" s="8" t="str">
        <f t="shared" si="6"/>
        <v/>
      </c>
      <c r="AS16" s="8" t="str">
        <f t="shared" si="7"/>
        <v/>
      </c>
      <c r="AT16" s="8" t="str">
        <f t="shared" si="8"/>
        <v/>
      </c>
      <c r="AU16" s="8" t="str">
        <f t="shared" si="9"/>
        <v/>
      </c>
      <c r="AV16" s="8" t="str">
        <f t="shared" si="10"/>
        <v/>
      </c>
      <c r="AW16" s="8" t="str">
        <f t="shared" si="11"/>
        <v/>
      </c>
      <c r="AX16" s="8" t="str">
        <f t="shared" si="12"/>
        <v/>
      </c>
      <c r="AY16" s="8" t="str">
        <f t="shared" si="13"/>
        <v/>
      </c>
      <c r="AZ16" s="8" t="str">
        <f t="shared" si="14"/>
        <v/>
      </c>
      <c r="BA16" s="8" t="str">
        <f t="shared" si="15"/>
        <v/>
      </c>
      <c r="BB16" s="8" t="str">
        <f t="shared" si="16"/>
        <v/>
      </c>
      <c r="BC16" s="8" t="str">
        <f t="shared" si="17"/>
        <v/>
      </c>
      <c r="BD16" s="8" t="str">
        <f t="shared" si="18"/>
        <v/>
      </c>
      <c r="BE16" s="8" t="str">
        <f t="shared" si="19"/>
        <v/>
      </c>
      <c r="BF16" s="8" t="str">
        <f t="shared" si="20"/>
        <v/>
      </c>
    </row>
    <row r="17" spans="1:58" ht="39.950000000000003" customHeight="1">
      <c r="A17" s="4" t="s">
        <v>221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5"/>
      <c r="V17" s="2"/>
      <c r="W17" s="10"/>
      <c r="X17" s="10"/>
      <c r="Y17" s="11"/>
      <c r="Z17" s="12" t="str">
        <f t="shared" si="0"/>
        <v/>
      </c>
      <c r="AA17" s="12" t="str">
        <f t="shared" si="1"/>
        <v/>
      </c>
      <c r="AN17" s="8" t="str">
        <f t="shared" si="2"/>
        <v/>
      </c>
      <c r="AO17" s="8" t="str">
        <f t="shared" si="3"/>
        <v/>
      </c>
      <c r="AP17" s="8" t="str">
        <f t="shared" si="4"/>
        <v/>
      </c>
      <c r="AQ17" s="8" t="str">
        <f t="shared" si="5"/>
        <v/>
      </c>
      <c r="AR17" s="8" t="str">
        <f t="shared" si="6"/>
        <v/>
      </c>
      <c r="AS17" s="8" t="str">
        <f t="shared" si="7"/>
        <v/>
      </c>
      <c r="AT17" s="8" t="str">
        <f t="shared" si="8"/>
        <v/>
      </c>
      <c r="AU17" s="8" t="str">
        <f t="shared" si="9"/>
        <v/>
      </c>
      <c r="AV17" s="8" t="str">
        <f t="shared" si="10"/>
        <v/>
      </c>
      <c r="AW17" s="8" t="str">
        <f t="shared" si="11"/>
        <v/>
      </c>
      <c r="AX17" s="8" t="str">
        <f t="shared" si="12"/>
        <v/>
      </c>
      <c r="AY17" s="8" t="str">
        <f t="shared" si="13"/>
        <v/>
      </c>
      <c r="AZ17" s="8" t="str">
        <f t="shared" si="14"/>
        <v/>
      </c>
      <c r="BA17" s="8" t="str">
        <f t="shared" si="15"/>
        <v/>
      </c>
      <c r="BB17" s="8" t="str">
        <f t="shared" si="16"/>
        <v/>
      </c>
      <c r="BC17" s="8" t="str">
        <f t="shared" si="17"/>
        <v/>
      </c>
      <c r="BD17" s="8" t="str">
        <f t="shared" si="18"/>
        <v/>
      </c>
      <c r="BE17" s="8" t="str">
        <f t="shared" si="19"/>
        <v/>
      </c>
      <c r="BF17" s="8" t="str">
        <f t="shared" si="20"/>
        <v/>
      </c>
    </row>
    <row r="18" spans="1:58" ht="39.950000000000003" customHeight="1">
      <c r="A18" s="4" t="s">
        <v>222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5"/>
      <c r="V18" s="2"/>
      <c r="W18" s="10"/>
      <c r="X18" s="10"/>
      <c r="Y18" s="11"/>
      <c r="Z18" s="12" t="str">
        <f t="shared" si="0"/>
        <v/>
      </c>
      <c r="AA18" s="12" t="str">
        <f t="shared" si="1"/>
        <v/>
      </c>
      <c r="AN18" s="8" t="str">
        <f t="shared" si="2"/>
        <v/>
      </c>
      <c r="AO18" s="8" t="str">
        <f t="shared" si="3"/>
        <v/>
      </c>
      <c r="AP18" s="8" t="str">
        <f t="shared" si="4"/>
        <v/>
      </c>
      <c r="AQ18" s="8" t="str">
        <f t="shared" si="5"/>
        <v/>
      </c>
      <c r="AR18" s="8" t="str">
        <f t="shared" si="6"/>
        <v/>
      </c>
      <c r="AS18" s="8" t="str">
        <f t="shared" si="7"/>
        <v/>
      </c>
      <c r="AT18" s="8" t="str">
        <f t="shared" si="8"/>
        <v/>
      </c>
      <c r="AU18" s="8" t="str">
        <f t="shared" si="9"/>
        <v/>
      </c>
      <c r="AV18" s="8" t="str">
        <f t="shared" si="10"/>
        <v/>
      </c>
      <c r="AW18" s="8" t="str">
        <f t="shared" si="11"/>
        <v/>
      </c>
      <c r="AX18" s="8" t="str">
        <f t="shared" si="12"/>
        <v/>
      </c>
      <c r="AY18" s="8" t="str">
        <f t="shared" si="13"/>
        <v/>
      </c>
      <c r="AZ18" s="8" t="str">
        <f t="shared" si="14"/>
        <v/>
      </c>
      <c r="BA18" s="8" t="str">
        <f t="shared" si="15"/>
        <v/>
      </c>
      <c r="BB18" s="8" t="str">
        <f t="shared" si="16"/>
        <v/>
      </c>
      <c r="BC18" s="8" t="str">
        <f t="shared" si="17"/>
        <v/>
      </c>
      <c r="BD18" s="8" t="str">
        <f t="shared" si="18"/>
        <v/>
      </c>
      <c r="BE18" s="8" t="str">
        <f t="shared" si="19"/>
        <v/>
      </c>
      <c r="BF18" s="8" t="str">
        <f t="shared" si="20"/>
        <v/>
      </c>
    </row>
    <row r="19" spans="1:58" ht="39.950000000000003" customHeight="1">
      <c r="A19" s="4" t="s">
        <v>223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5"/>
      <c r="V19" s="2"/>
      <c r="W19" s="10"/>
      <c r="X19" s="10"/>
      <c r="Y19" s="11"/>
      <c r="Z19" s="12" t="str">
        <f t="shared" si="0"/>
        <v/>
      </c>
      <c r="AA19" s="12" t="str">
        <f t="shared" si="1"/>
        <v/>
      </c>
      <c r="AN19" s="8" t="str">
        <f t="shared" si="2"/>
        <v/>
      </c>
      <c r="AO19" s="8" t="str">
        <f t="shared" si="3"/>
        <v/>
      </c>
      <c r="AP19" s="8" t="str">
        <f t="shared" si="4"/>
        <v/>
      </c>
      <c r="AQ19" s="8" t="str">
        <f t="shared" si="5"/>
        <v/>
      </c>
      <c r="AR19" s="8" t="str">
        <f t="shared" si="6"/>
        <v/>
      </c>
      <c r="AS19" s="8" t="str">
        <f t="shared" si="7"/>
        <v/>
      </c>
      <c r="AT19" s="8" t="str">
        <f t="shared" si="8"/>
        <v/>
      </c>
      <c r="AU19" s="8" t="str">
        <f t="shared" si="9"/>
        <v/>
      </c>
      <c r="AV19" s="8" t="str">
        <f t="shared" si="10"/>
        <v/>
      </c>
      <c r="AW19" s="8" t="str">
        <f t="shared" si="11"/>
        <v/>
      </c>
      <c r="AX19" s="8" t="str">
        <f t="shared" si="12"/>
        <v/>
      </c>
      <c r="AY19" s="8" t="str">
        <f t="shared" si="13"/>
        <v/>
      </c>
      <c r="AZ19" s="8" t="str">
        <f t="shared" si="14"/>
        <v/>
      </c>
      <c r="BA19" s="8" t="str">
        <f t="shared" si="15"/>
        <v/>
      </c>
      <c r="BB19" s="8" t="str">
        <f t="shared" si="16"/>
        <v/>
      </c>
      <c r="BC19" s="8" t="str">
        <f t="shared" si="17"/>
        <v/>
      </c>
      <c r="BD19" s="8" t="str">
        <f t="shared" si="18"/>
        <v/>
      </c>
      <c r="BE19" s="8" t="str">
        <f t="shared" si="19"/>
        <v/>
      </c>
      <c r="BF19" s="8" t="str">
        <f t="shared" si="20"/>
        <v/>
      </c>
    </row>
    <row r="20" spans="1:58" ht="39.950000000000003" customHeight="1">
      <c r="A20" s="4" t="s">
        <v>224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5"/>
      <c r="V20" s="2"/>
      <c r="W20" s="10"/>
      <c r="X20" s="10"/>
      <c r="Y20" s="11"/>
      <c r="Z20" s="12" t="str">
        <f t="shared" si="0"/>
        <v/>
      </c>
      <c r="AA20" s="12" t="str">
        <f t="shared" si="1"/>
        <v/>
      </c>
      <c r="AN20" s="8" t="str">
        <f t="shared" si="2"/>
        <v/>
      </c>
      <c r="AO20" s="8" t="str">
        <f t="shared" si="3"/>
        <v/>
      </c>
      <c r="AP20" s="8" t="str">
        <f t="shared" si="4"/>
        <v/>
      </c>
      <c r="AQ20" s="8" t="str">
        <f t="shared" si="5"/>
        <v/>
      </c>
      <c r="AR20" s="8" t="str">
        <f t="shared" si="6"/>
        <v/>
      </c>
      <c r="AS20" s="8" t="str">
        <f t="shared" si="7"/>
        <v/>
      </c>
      <c r="AT20" s="8" t="str">
        <f t="shared" si="8"/>
        <v/>
      </c>
      <c r="AU20" s="8" t="str">
        <f t="shared" si="9"/>
        <v/>
      </c>
      <c r="AV20" s="8" t="str">
        <f t="shared" si="10"/>
        <v/>
      </c>
      <c r="AW20" s="8" t="str">
        <f t="shared" si="11"/>
        <v/>
      </c>
      <c r="AX20" s="8" t="str">
        <f t="shared" si="12"/>
        <v/>
      </c>
      <c r="AY20" s="8" t="str">
        <f t="shared" si="13"/>
        <v/>
      </c>
      <c r="AZ20" s="8" t="str">
        <f t="shared" si="14"/>
        <v/>
      </c>
      <c r="BA20" s="8" t="str">
        <f t="shared" si="15"/>
        <v/>
      </c>
      <c r="BB20" s="8" t="str">
        <f t="shared" si="16"/>
        <v/>
      </c>
      <c r="BC20" s="8" t="str">
        <f t="shared" si="17"/>
        <v/>
      </c>
      <c r="BD20" s="8" t="str">
        <f t="shared" si="18"/>
        <v/>
      </c>
      <c r="BE20" s="8" t="str">
        <f t="shared" si="19"/>
        <v/>
      </c>
      <c r="BF20" s="8" t="str">
        <f t="shared" si="20"/>
        <v/>
      </c>
    </row>
    <row r="21" spans="1:58" ht="39.950000000000003" customHeight="1">
      <c r="A21" s="4" t="s">
        <v>225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5"/>
      <c r="V21" s="2"/>
      <c r="W21" s="10"/>
      <c r="X21" s="10"/>
      <c r="Y21" s="11"/>
      <c r="Z21" s="12" t="str">
        <f t="shared" si="0"/>
        <v/>
      </c>
      <c r="AA21" s="12" t="str">
        <f t="shared" si="1"/>
        <v/>
      </c>
      <c r="AN21" s="8" t="str">
        <f t="shared" si="2"/>
        <v/>
      </c>
      <c r="AO21" s="8" t="str">
        <f t="shared" si="3"/>
        <v/>
      </c>
      <c r="AP21" s="8" t="str">
        <f t="shared" si="4"/>
        <v/>
      </c>
      <c r="AQ21" s="8" t="str">
        <f t="shared" si="5"/>
        <v/>
      </c>
      <c r="AR21" s="8" t="str">
        <f t="shared" si="6"/>
        <v/>
      </c>
      <c r="AS21" s="8" t="str">
        <f t="shared" si="7"/>
        <v/>
      </c>
      <c r="AT21" s="8" t="str">
        <f t="shared" si="8"/>
        <v/>
      </c>
      <c r="AU21" s="8" t="str">
        <f t="shared" si="9"/>
        <v/>
      </c>
      <c r="AV21" s="8" t="str">
        <f t="shared" si="10"/>
        <v/>
      </c>
      <c r="AW21" s="8" t="str">
        <f t="shared" si="11"/>
        <v/>
      </c>
      <c r="AX21" s="8" t="str">
        <f t="shared" si="12"/>
        <v/>
      </c>
      <c r="AY21" s="8" t="str">
        <f t="shared" si="13"/>
        <v/>
      </c>
      <c r="AZ21" s="8" t="str">
        <f t="shared" si="14"/>
        <v/>
      </c>
      <c r="BA21" s="8" t="str">
        <f t="shared" si="15"/>
        <v/>
      </c>
      <c r="BB21" s="8" t="str">
        <f t="shared" si="16"/>
        <v/>
      </c>
      <c r="BC21" s="8" t="str">
        <f t="shared" si="17"/>
        <v/>
      </c>
      <c r="BD21" s="8" t="str">
        <f t="shared" si="18"/>
        <v/>
      </c>
      <c r="BE21" s="8" t="str">
        <f t="shared" si="19"/>
        <v/>
      </c>
      <c r="BF21" s="8" t="str">
        <f t="shared" si="20"/>
        <v/>
      </c>
    </row>
    <row r="22" spans="1:58" ht="39.950000000000003" customHeight="1">
      <c r="A22" s="4" t="s">
        <v>226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5"/>
      <c r="V22" s="2"/>
      <c r="W22" s="10"/>
      <c r="X22" s="10"/>
      <c r="Y22" s="11"/>
      <c r="Z22" s="12" t="str">
        <f t="shared" si="0"/>
        <v/>
      </c>
      <c r="AA22" s="12" t="str">
        <f t="shared" si="1"/>
        <v/>
      </c>
      <c r="AN22" s="8" t="str">
        <f t="shared" si="2"/>
        <v/>
      </c>
      <c r="AO22" s="8" t="str">
        <f t="shared" si="3"/>
        <v/>
      </c>
      <c r="AP22" s="8" t="str">
        <f t="shared" si="4"/>
        <v/>
      </c>
      <c r="AQ22" s="8" t="str">
        <f t="shared" si="5"/>
        <v/>
      </c>
      <c r="AR22" s="8" t="str">
        <f t="shared" si="6"/>
        <v/>
      </c>
      <c r="AS22" s="8" t="str">
        <f t="shared" si="7"/>
        <v/>
      </c>
      <c r="AT22" s="8" t="str">
        <f t="shared" si="8"/>
        <v/>
      </c>
      <c r="AU22" s="8" t="str">
        <f t="shared" si="9"/>
        <v/>
      </c>
      <c r="AV22" s="8" t="str">
        <f t="shared" si="10"/>
        <v/>
      </c>
      <c r="AW22" s="8" t="str">
        <f t="shared" si="11"/>
        <v/>
      </c>
      <c r="AX22" s="8" t="str">
        <f t="shared" si="12"/>
        <v/>
      </c>
      <c r="AY22" s="8" t="str">
        <f t="shared" si="13"/>
        <v/>
      </c>
      <c r="AZ22" s="8" t="str">
        <f t="shared" si="14"/>
        <v/>
      </c>
      <c r="BA22" s="8" t="str">
        <f t="shared" si="15"/>
        <v/>
      </c>
      <c r="BB22" s="8" t="str">
        <f t="shared" si="16"/>
        <v/>
      </c>
      <c r="BC22" s="8" t="str">
        <f t="shared" si="17"/>
        <v/>
      </c>
      <c r="BD22" s="8" t="str">
        <f t="shared" si="18"/>
        <v/>
      </c>
      <c r="BE22" s="8" t="str">
        <f t="shared" si="19"/>
        <v/>
      </c>
      <c r="BF22" s="8" t="str">
        <f t="shared" si="20"/>
        <v/>
      </c>
    </row>
    <row r="23" spans="1:58" ht="39.950000000000003" customHeight="1">
      <c r="A23" s="4" t="s">
        <v>227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5"/>
      <c r="V23" s="2"/>
      <c r="W23" s="10"/>
      <c r="X23" s="10"/>
      <c r="Y23" s="11"/>
      <c r="Z23" s="12" t="str">
        <f t="shared" si="0"/>
        <v/>
      </c>
      <c r="AA23" s="12" t="str">
        <f t="shared" si="1"/>
        <v/>
      </c>
      <c r="AN23" s="8" t="str">
        <f t="shared" si="2"/>
        <v/>
      </c>
      <c r="AO23" s="8" t="str">
        <f t="shared" si="3"/>
        <v/>
      </c>
      <c r="AP23" s="8" t="str">
        <f t="shared" si="4"/>
        <v/>
      </c>
      <c r="AQ23" s="8" t="str">
        <f t="shared" si="5"/>
        <v/>
      </c>
      <c r="AR23" s="8" t="str">
        <f t="shared" si="6"/>
        <v/>
      </c>
      <c r="AS23" s="8" t="str">
        <f t="shared" si="7"/>
        <v/>
      </c>
      <c r="AT23" s="8" t="str">
        <f t="shared" si="8"/>
        <v/>
      </c>
      <c r="AU23" s="8" t="str">
        <f t="shared" si="9"/>
        <v/>
      </c>
      <c r="AV23" s="8" t="str">
        <f t="shared" si="10"/>
        <v/>
      </c>
      <c r="AW23" s="8" t="str">
        <f t="shared" si="11"/>
        <v/>
      </c>
      <c r="AX23" s="8" t="str">
        <f t="shared" si="12"/>
        <v/>
      </c>
      <c r="AY23" s="8" t="str">
        <f t="shared" si="13"/>
        <v/>
      </c>
      <c r="AZ23" s="8" t="str">
        <f t="shared" si="14"/>
        <v/>
      </c>
      <c r="BA23" s="8" t="str">
        <f t="shared" si="15"/>
        <v/>
      </c>
      <c r="BB23" s="8" t="str">
        <f t="shared" si="16"/>
        <v/>
      </c>
      <c r="BC23" s="8" t="str">
        <f t="shared" si="17"/>
        <v/>
      </c>
      <c r="BD23" s="8" t="str">
        <f t="shared" si="18"/>
        <v/>
      </c>
      <c r="BE23" s="8" t="str">
        <f t="shared" si="19"/>
        <v/>
      </c>
      <c r="BF23" s="8" t="str">
        <f t="shared" si="20"/>
        <v/>
      </c>
    </row>
    <row r="24" spans="1:58" ht="39.950000000000003" customHeight="1">
      <c r="A24" s="4" t="s">
        <v>228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5"/>
      <c r="V24" s="2"/>
      <c r="W24" s="10"/>
      <c r="X24" s="10"/>
      <c r="Y24" s="11"/>
      <c r="Z24" s="12" t="str">
        <f t="shared" si="0"/>
        <v/>
      </c>
      <c r="AA24" s="12" t="str">
        <f t="shared" si="1"/>
        <v/>
      </c>
      <c r="AN24" s="8" t="str">
        <f t="shared" si="2"/>
        <v/>
      </c>
      <c r="AO24" s="8" t="str">
        <f t="shared" si="3"/>
        <v/>
      </c>
      <c r="AP24" s="8" t="str">
        <f t="shared" si="4"/>
        <v/>
      </c>
      <c r="AQ24" s="8" t="str">
        <f t="shared" si="5"/>
        <v/>
      </c>
      <c r="AR24" s="8" t="str">
        <f t="shared" si="6"/>
        <v/>
      </c>
      <c r="AS24" s="8" t="str">
        <f t="shared" si="7"/>
        <v/>
      </c>
      <c r="AT24" s="8" t="str">
        <f t="shared" si="8"/>
        <v/>
      </c>
      <c r="AU24" s="8" t="str">
        <f t="shared" si="9"/>
        <v/>
      </c>
      <c r="AV24" s="8" t="str">
        <f t="shared" si="10"/>
        <v/>
      </c>
      <c r="AW24" s="8" t="str">
        <f t="shared" si="11"/>
        <v/>
      </c>
      <c r="AX24" s="8" t="str">
        <f t="shared" si="12"/>
        <v/>
      </c>
      <c r="AY24" s="8" t="str">
        <f t="shared" si="13"/>
        <v/>
      </c>
      <c r="AZ24" s="8" t="str">
        <f t="shared" si="14"/>
        <v/>
      </c>
      <c r="BA24" s="8" t="str">
        <f t="shared" si="15"/>
        <v/>
      </c>
      <c r="BB24" s="8" t="str">
        <f t="shared" si="16"/>
        <v/>
      </c>
      <c r="BC24" s="8" t="str">
        <f t="shared" si="17"/>
        <v/>
      </c>
      <c r="BD24" s="8" t="str">
        <f t="shared" si="18"/>
        <v/>
      </c>
      <c r="BE24" s="8" t="str">
        <f t="shared" si="19"/>
        <v/>
      </c>
      <c r="BF24" s="8" t="str">
        <f t="shared" si="20"/>
        <v/>
      </c>
    </row>
    <row r="25" spans="1:58" ht="39.950000000000003" customHeight="1">
      <c r="A25" s="4" t="s">
        <v>229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5"/>
      <c r="V25" s="2"/>
      <c r="W25" s="10"/>
      <c r="X25" s="10"/>
      <c r="Y25" s="11"/>
      <c r="Z25" s="12" t="str">
        <f t="shared" si="0"/>
        <v/>
      </c>
      <c r="AA25" s="12" t="str">
        <f t="shared" si="1"/>
        <v/>
      </c>
      <c r="AN25" s="8" t="str">
        <f t="shared" si="2"/>
        <v/>
      </c>
      <c r="AO25" s="8" t="str">
        <f t="shared" si="3"/>
        <v/>
      </c>
      <c r="AP25" s="8" t="str">
        <f t="shared" si="4"/>
        <v/>
      </c>
      <c r="AQ25" s="8" t="str">
        <f t="shared" si="5"/>
        <v/>
      </c>
      <c r="AR25" s="8" t="str">
        <f t="shared" si="6"/>
        <v/>
      </c>
      <c r="AS25" s="8" t="str">
        <f t="shared" si="7"/>
        <v/>
      </c>
      <c r="AT25" s="8" t="str">
        <f t="shared" si="8"/>
        <v/>
      </c>
      <c r="AU25" s="8" t="str">
        <f t="shared" si="9"/>
        <v/>
      </c>
      <c r="AV25" s="8" t="str">
        <f t="shared" si="10"/>
        <v/>
      </c>
      <c r="AW25" s="8" t="str">
        <f t="shared" si="11"/>
        <v/>
      </c>
      <c r="AX25" s="8" t="str">
        <f t="shared" si="12"/>
        <v/>
      </c>
      <c r="AY25" s="8" t="str">
        <f t="shared" si="13"/>
        <v/>
      </c>
      <c r="AZ25" s="8" t="str">
        <f t="shared" si="14"/>
        <v/>
      </c>
      <c r="BA25" s="8" t="str">
        <f t="shared" si="15"/>
        <v/>
      </c>
      <c r="BB25" s="8" t="str">
        <f t="shared" si="16"/>
        <v/>
      </c>
      <c r="BC25" s="8" t="str">
        <f t="shared" si="17"/>
        <v/>
      </c>
      <c r="BD25" s="8" t="str">
        <f t="shared" si="18"/>
        <v/>
      </c>
      <c r="BE25" s="8" t="str">
        <f t="shared" si="19"/>
        <v/>
      </c>
      <c r="BF25" s="8" t="str">
        <f t="shared" si="20"/>
        <v/>
      </c>
    </row>
    <row r="26" spans="1:58" ht="39.950000000000003" customHeight="1">
      <c r="A26" s="4" t="s">
        <v>230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5"/>
      <c r="V26" s="2"/>
      <c r="W26" s="10"/>
      <c r="X26" s="10"/>
      <c r="Y26" s="11"/>
      <c r="Z26" s="12" t="str">
        <f t="shared" si="0"/>
        <v/>
      </c>
      <c r="AA26" s="12" t="str">
        <f t="shared" si="1"/>
        <v/>
      </c>
      <c r="AN26" s="8" t="str">
        <f t="shared" si="2"/>
        <v/>
      </c>
      <c r="AO26" s="8" t="str">
        <f t="shared" si="3"/>
        <v/>
      </c>
      <c r="AP26" s="8" t="str">
        <f t="shared" si="4"/>
        <v/>
      </c>
      <c r="AQ26" s="8" t="str">
        <f t="shared" si="5"/>
        <v/>
      </c>
      <c r="AR26" s="8" t="str">
        <f t="shared" si="6"/>
        <v/>
      </c>
      <c r="AS26" s="8" t="str">
        <f t="shared" si="7"/>
        <v/>
      </c>
      <c r="AT26" s="8" t="str">
        <f t="shared" si="8"/>
        <v/>
      </c>
      <c r="AU26" s="8" t="str">
        <f t="shared" si="9"/>
        <v/>
      </c>
      <c r="AV26" s="8" t="str">
        <f t="shared" si="10"/>
        <v/>
      </c>
      <c r="AW26" s="8" t="str">
        <f t="shared" si="11"/>
        <v/>
      </c>
      <c r="AX26" s="8" t="str">
        <f t="shared" si="12"/>
        <v/>
      </c>
      <c r="AY26" s="8" t="str">
        <f t="shared" si="13"/>
        <v/>
      </c>
      <c r="AZ26" s="8" t="str">
        <f t="shared" si="14"/>
        <v/>
      </c>
      <c r="BA26" s="8" t="str">
        <f t="shared" si="15"/>
        <v/>
      </c>
      <c r="BB26" s="8" t="str">
        <f t="shared" si="16"/>
        <v/>
      </c>
      <c r="BC26" s="8" t="str">
        <f t="shared" si="17"/>
        <v/>
      </c>
      <c r="BD26" s="8" t="str">
        <f t="shared" si="18"/>
        <v/>
      </c>
      <c r="BE26" s="8" t="str">
        <f t="shared" si="19"/>
        <v/>
      </c>
      <c r="BF26" s="8" t="str">
        <f t="shared" si="20"/>
        <v/>
      </c>
    </row>
    <row r="27" spans="1:58" ht="39.950000000000003" customHeight="1">
      <c r="A27" s="4" t="s">
        <v>231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5"/>
      <c r="V27" s="2"/>
      <c r="W27" s="10"/>
      <c r="X27" s="10"/>
      <c r="Y27" s="11"/>
      <c r="Z27" s="12" t="str">
        <f t="shared" si="0"/>
        <v/>
      </c>
      <c r="AA27" s="12" t="str">
        <f t="shared" si="1"/>
        <v/>
      </c>
      <c r="AN27" s="8" t="str">
        <f t="shared" si="2"/>
        <v/>
      </c>
      <c r="AO27" s="8" t="str">
        <f t="shared" si="3"/>
        <v/>
      </c>
      <c r="AP27" s="8" t="str">
        <f t="shared" si="4"/>
        <v/>
      </c>
      <c r="AQ27" s="8" t="str">
        <f t="shared" si="5"/>
        <v/>
      </c>
      <c r="AR27" s="8" t="str">
        <f t="shared" si="6"/>
        <v/>
      </c>
      <c r="AS27" s="8" t="str">
        <f t="shared" si="7"/>
        <v/>
      </c>
      <c r="AT27" s="8" t="str">
        <f t="shared" si="8"/>
        <v/>
      </c>
      <c r="AU27" s="8" t="str">
        <f t="shared" si="9"/>
        <v/>
      </c>
      <c r="AV27" s="8" t="str">
        <f t="shared" si="10"/>
        <v/>
      </c>
      <c r="AW27" s="8" t="str">
        <f t="shared" si="11"/>
        <v/>
      </c>
      <c r="AX27" s="8" t="str">
        <f t="shared" si="12"/>
        <v/>
      </c>
      <c r="AY27" s="8" t="str">
        <f t="shared" si="13"/>
        <v/>
      </c>
      <c r="AZ27" s="8" t="str">
        <f t="shared" si="14"/>
        <v/>
      </c>
      <c r="BA27" s="8" t="str">
        <f t="shared" si="15"/>
        <v/>
      </c>
      <c r="BB27" s="8" t="str">
        <f t="shared" si="16"/>
        <v/>
      </c>
      <c r="BC27" s="8" t="str">
        <f t="shared" si="17"/>
        <v/>
      </c>
      <c r="BD27" s="8" t="str">
        <f t="shared" si="18"/>
        <v/>
      </c>
      <c r="BE27" s="8" t="str">
        <f t="shared" si="19"/>
        <v/>
      </c>
      <c r="BF27" s="8" t="str">
        <f t="shared" si="20"/>
        <v/>
      </c>
    </row>
    <row r="28" spans="1:58" ht="39.950000000000003" customHeight="1">
      <c r="A28" s="4" t="s">
        <v>232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5"/>
      <c r="V28" s="2"/>
      <c r="W28" s="10"/>
      <c r="X28" s="10"/>
      <c r="Y28" s="11"/>
      <c r="Z28" s="12" t="str">
        <f t="shared" si="0"/>
        <v/>
      </c>
      <c r="AA28" s="12" t="str">
        <f t="shared" si="1"/>
        <v/>
      </c>
      <c r="AN28" s="8" t="str">
        <f t="shared" si="2"/>
        <v/>
      </c>
      <c r="AO28" s="8" t="str">
        <f t="shared" si="3"/>
        <v/>
      </c>
      <c r="AP28" s="8" t="str">
        <f t="shared" si="4"/>
        <v/>
      </c>
      <c r="AQ28" s="8" t="str">
        <f t="shared" si="5"/>
        <v/>
      </c>
      <c r="AR28" s="8" t="str">
        <f t="shared" si="6"/>
        <v/>
      </c>
      <c r="AS28" s="8" t="str">
        <f t="shared" si="7"/>
        <v/>
      </c>
      <c r="AT28" s="8" t="str">
        <f t="shared" si="8"/>
        <v/>
      </c>
      <c r="AU28" s="8" t="str">
        <f t="shared" si="9"/>
        <v/>
      </c>
      <c r="AV28" s="8" t="str">
        <f t="shared" si="10"/>
        <v/>
      </c>
      <c r="AW28" s="8" t="str">
        <f t="shared" si="11"/>
        <v/>
      </c>
      <c r="AX28" s="8" t="str">
        <f t="shared" si="12"/>
        <v/>
      </c>
      <c r="AY28" s="8" t="str">
        <f t="shared" si="13"/>
        <v/>
      </c>
      <c r="AZ28" s="8" t="str">
        <f t="shared" si="14"/>
        <v/>
      </c>
      <c r="BA28" s="8" t="str">
        <f t="shared" si="15"/>
        <v/>
      </c>
      <c r="BB28" s="8" t="str">
        <f t="shared" si="16"/>
        <v/>
      </c>
      <c r="BC28" s="8" t="str">
        <f t="shared" si="17"/>
        <v/>
      </c>
      <c r="BD28" s="8" t="str">
        <f t="shared" si="18"/>
        <v/>
      </c>
      <c r="BE28" s="8" t="str">
        <f t="shared" si="19"/>
        <v/>
      </c>
      <c r="BF28" s="8" t="str">
        <f t="shared" si="20"/>
        <v/>
      </c>
    </row>
    <row r="29" spans="1:58" ht="39.950000000000003" customHeight="1">
      <c r="A29" s="4" t="s">
        <v>233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5"/>
      <c r="V29" s="2"/>
      <c r="W29" s="10"/>
      <c r="X29" s="10"/>
      <c r="Y29" s="11"/>
      <c r="Z29" s="12" t="str">
        <f t="shared" si="0"/>
        <v/>
      </c>
      <c r="AA29" s="12" t="str">
        <f t="shared" si="1"/>
        <v/>
      </c>
      <c r="AN29" s="8" t="str">
        <f t="shared" si="2"/>
        <v/>
      </c>
      <c r="AO29" s="8" t="str">
        <f t="shared" si="3"/>
        <v/>
      </c>
      <c r="AP29" s="8" t="str">
        <f t="shared" si="4"/>
        <v/>
      </c>
      <c r="AQ29" s="8" t="str">
        <f t="shared" si="5"/>
        <v/>
      </c>
      <c r="AR29" s="8" t="str">
        <f t="shared" si="6"/>
        <v/>
      </c>
      <c r="AS29" s="8" t="str">
        <f t="shared" si="7"/>
        <v/>
      </c>
      <c r="AT29" s="8" t="str">
        <f t="shared" si="8"/>
        <v/>
      </c>
      <c r="AU29" s="8" t="str">
        <f t="shared" si="9"/>
        <v/>
      </c>
      <c r="AV29" s="8" t="str">
        <f t="shared" si="10"/>
        <v/>
      </c>
      <c r="AW29" s="8" t="str">
        <f t="shared" si="11"/>
        <v/>
      </c>
      <c r="AX29" s="8" t="str">
        <f t="shared" si="12"/>
        <v/>
      </c>
      <c r="AY29" s="8" t="str">
        <f t="shared" si="13"/>
        <v/>
      </c>
      <c r="AZ29" s="8" t="str">
        <f t="shared" si="14"/>
        <v/>
      </c>
      <c r="BA29" s="8" t="str">
        <f t="shared" si="15"/>
        <v/>
      </c>
      <c r="BB29" s="8" t="str">
        <f t="shared" si="16"/>
        <v/>
      </c>
      <c r="BC29" s="8" t="str">
        <f t="shared" si="17"/>
        <v/>
      </c>
      <c r="BD29" s="8" t="str">
        <f t="shared" si="18"/>
        <v/>
      </c>
      <c r="BE29" s="8" t="str">
        <f t="shared" si="19"/>
        <v/>
      </c>
      <c r="BF29" s="8" t="str">
        <f t="shared" si="20"/>
        <v/>
      </c>
    </row>
  </sheetData>
  <mergeCells count="1">
    <mergeCell ref="A1:X2"/>
  </mergeCells>
  <conditionalFormatting sqref="W5:W29">
    <cfRule type="expression" dxfId="1" priority="1">
      <formula>W5="READY FOR COMPARISON"</formula>
    </cfRule>
    <cfRule type="expression" dxfId="0" priority="2">
      <formula>AND(W5&lt;&gt;"",W5&lt;&gt;"READY FOR COMPARISON")</formula>
    </cfRule>
  </conditionalFormatting>
  <dataValidations count="9">
    <dataValidation type="list" sqref="C5:C29" xr:uid="{00000000-0002-0000-0100-000000000000}">
      <formula1>$AE$2:$AE$7</formula1>
    </dataValidation>
    <dataValidation type="list" sqref="G5:G29" xr:uid="{00000000-0002-0000-0100-000001000000}">
      <formula1>$AF$2:$AF$5</formula1>
    </dataValidation>
    <dataValidation type="list" sqref="H5:H29 L5:L29" xr:uid="{00000000-0002-0000-0100-000002000000}">
      <formula1>$AG$2:$AG$4</formula1>
    </dataValidation>
    <dataValidation type="list" sqref="K5:K29" xr:uid="{00000000-0002-0000-0100-000003000000}">
      <formula1>$AH$2:$AH$5</formula1>
    </dataValidation>
    <dataValidation type="list" sqref="M5:M29" xr:uid="{00000000-0002-0000-0100-000005000000}">
      <formula1>$AI$2:$AI$12</formula1>
    </dataValidation>
    <dataValidation type="list" sqref="O5:O29" xr:uid="{00000000-0002-0000-0100-000006000000}">
      <formula1>$AJ$2:$AJ$11</formula1>
    </dataValidation>
    <dataValidation type="list" sqref="W5:W29" xr:uid="{00000000-0002-0000-0100-000007000000}">
      <formula1>$AK$2:$AK$4</formula1>
    </dataValidation>
    <dataValidation type="list" sqref="X5:X29" xr:uid="{00000000-0002-0000-0100-000008000000}">
      <formula1>$AL$2:$AL$4</formula1>
    </dataValidation>
    <dataValidation type="list" sqref="Y5:Y29" xr:uid="{00000000-0002-0000-0100-000009000000}">
      <formula1>$AM$2:$AM$4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24"/>
  <sheetViews>
    <sheetView workbookViewId="0"/>
  </sheetViews>
  <sheetFormatPr defaultRowHeight="14.25"/>
  <cols>
    <col min="1" max="1" width="14" customWidth="1"/>
    <col min="2" max="2" width="20" customWidth="1"/>
    <col min="3" max="3" width="46" customWidth="1"/>
    <col min="4" max="4" width="16" customWidth="1"/>
    <col min="5" max="5" width="38" customWidth="1"/>
    <col min="6" max="7" width="16" customWidth="1"/>
    <col min="8" max="8" width="42" customWidth="1"/>
    <col min="9" max="9" width="20" customWidth="1"/>
    <col min="10" max="10" width="34" customWidth="1"/>
    <col min="27" max="29" width="3" customWidth="1"/>
  </cols>
  <sheetData>
    <row r="1" spans="1:29">
      <c r="A1" s="16" t="s">
        <v>234</v>
      </c>
      <c r="B1" s="16"/>
      <c r="C1" s="16"/>
      <c r="D1" s="16"/>
      <c r="E1" s="16"/>
      <c r="F1" s="16"/>
      <c r="G1" s="16"/>
      <c r="H1" s="16"/>
      <c r="I1" s="16"/>
      <c r="J1" s="16"/>
      <c r="AA1" t="s">
        <v>235</v>
      </c>
      <c r="AB1" t="s">
        <v>236</v>
      </c>
      <c r="AC1" t="s">
        <v>237</v>
      </c>
    </row>
    <row r="2" spans="1:29" ht="32.1" customHeight="1">
      <c r="A2" s="20" t="s">
        <v>238</v>
      </c>
      <c r="B2" s="20"/>
      <c r="C2" s="20"/>
      <c r="D2" s="20"/>
      <c r="E2" s="20"/>
      <c r="F2" s="20"/>
      <c r="G2" s="20"/>
      <c r="H2" s="20"/>
      <c r="I2" s="20"/>
      <c r="J2" s="20"/>
      <c r="AA2" t="s">
        <v>239</v>
      </c>
      <c r="AB2" t="s">
        <v>95</v>
      </c>
      <c r="AC2" t="s">
        <v>240</v>
      </c>
    </row>
    <row r="3" spans="1:29">
      <c r="AA3" t="s">
        <v>241</v>
      </c>
      <c r="AB3" t="s">
        <v>106</v>
      </c>
      <c r="AC3" t="s">
        <v>242</v>
      </c>
    </row>
    <row r="4" spans="1:29" ht="36" customHeight="1">
      <c r="A4" s="1" t="s">
        <v>115</v>
      </c>
      <c r="B4" s="1" t="s">
        <v>243</v>
      </c>
      <c r="C4" s="1" t="s">
        <v>244</v>
      </c>
      <c r="D4" s="1" t="s">
        <v>65</v>
      </c>
      <c r="E4" s="1" t="s">
        <v>245</v>
      </c>
      <c r="F4" s="1" t="s">
        <v>246</v>
      </c>
      <c r="G4" s="1" t="s">
        <v>247</v>
      </c>
      <c r="H4" s="1" t="s">
        <v>248</v>
      </c>
      <c r="I4" s="1" t="s">
        <v>130</v>
      </c>
      <c r="J4" s="1" t="s">
        <v>249</v>
      </c>
      <c r="AA4" t="s">
        <v>250</v>
      </c>
      <c r="AB4" t="s">
        <v>137</v>
      </c>
      <c r="AC4" t="s">
        <v>251</v>
      </c>
    </row>
    <row r="5" spans="1:29" ht="36" customHeight="1">
      <c r="A5" s="2"/>
      <c r="B5" s="2"/>
      <c r="C5" s="2"/>
      <c r="D5" s="2"/>
      <c r="E5" s="2"/>
      <c r="F5" s="5"/>
      <c r="G5" s="2"/>
      <c r="H5" s="2"/>
      <c r="I5" s="2"/>
      <c r="J5" s="2"/>
      <c r="AA5" t="s">
        <v>252</v>
      </c>
    </row>
    <row r="6" spans="1:29" ht="36" customHeight="1">
      <c r="A6" s="2"/>
      <c r="B6" s="2"/>
      <c r="C6" s="2"/>
      <c r="D6" s="2"/>
      <c r="E6" s="2"/>
      <c r="F6" s="5"/>
      <c r="G6" s="2"/>
      <c r="H6" s="2"/>
      <c r="I6" s="2"/>
      <c r="J6" s="2"/>
      <c r="AA6" t="s">
        <v>253</v>
      </c>
    </row>
    <row r="7" spans="1:29" ht="36" customHeight="1">
      <c r="A7" s="2"/>
      <c r="B7" s="2"/>
      <c r="C7" s="2"/>
      <c r="D7" s="2"/>
      <c r="E7" s="2"/>
      <c r="F7" s="5"/>
      <c r="G7" s="2"/>
      <c r="H7" s="2"/>
      <c r="I7" s="2"/>
      <c r="J7" s="2"/>
    </row>
    <row r="8" spans="1:29" ht="36" customHeight="1">
      <c r="A8" s="2"/>
      <c r="B8" s="2"/>
      <c r="C8" s="2"/>
      <c r="D8" s="2"/>
      <c r="E8" s="2"/>
      <c r="F8" s="5"/>
      <c r="G8" s="2"/>
      <c r="H8" s="2"/>
      <c r="I8" s="2"/>
      <c r="J8" s="2"/>
    </row>
    <row r="9" spans="1:29" ht="36" customHeight="1">
      <c r="A9" s="2"/>
      <c r="B9" s="2"/>
      <c r="C9" s="2"/>
      <c r="D9" s="2"/>
      <c r="E9" s="2"/>
      <c r="F9" s="5"/>
      <c r="G9" s="2"/>
      <c r="H9" s="2"/>
      <c r="I9" s="2"/>
      <c r="J9" s="2"/>
    </row>
    <row r="10" spans="1:29" ht="36" customHeight="1">
      <c r="A10" s="2"/>
      <c r="B10" s="2"/>
      <c r="C10" s="2"/>
      <c r="D10" s="2"/>
      <c r="E10" s="2"/>
      <c r="F10" s="5"/>
      <c r="G10" s="2"/>
      <c r="H10" s="2"/>
      <c r="I10" s="2"/>
      <c r="J10" s="2"/>
    </row>
    <row r="11" spans="1:29" ht="36" customHeight="1">
      <c r="A11" s="2"/>
      <c r="B11" s="2"/>
      <c r="C11" s="2"/>
      <c r="D11" s="2"/>
      <c r="E11" s="2"/>
      <c r="F11" s="5"/>
      <c r="G11" s="2"/>
      <c r="H11" s="2"/>
      <c r="I11" s="2"/>
      <c r="J11" s="2"/>
    </row>
    <row r="12" spans="1:29" ht="36" customHeight="1">
      <c r="A12" s="2"/>
      <c r="B12" s="2"/>
      <c r="C12" s="2"/>
      <c r="D12" s="2"/>
      <c r="E12" s="2"/>
      <c r="F12" s="5"/>
      <c r="G12" s="2"/>
      <c r="H12" s="2"/>
      <c r="I12" s="2"/>
      <c r="J12" s="2"/>
    </row>
    <row r="13" spans="1:29" ht="36" customHeight="1">
      <c r="A13" s="2"/>
      <c r="B13" s="2"/>
      <c r="C13" s="2"/>
      <c r="D13" s="2"/>
      <c r="E13" s="2"/>
      <c r="F13" s="5"/>
      <c r="G13" s="2"/>
      <c r="H13" s="2"/>
      <c r="I13" s="2"/>
      <c r="J13" s="2"/>
    </row>
    <row r="14" spans="1:29" ht="36" customHeight="1">
      <c r="A14" s="2"/>
      <c r="B14" s="2"/>
      <c r="C14" s="2"/>
      <c r="D14" s="2"/>
      <c r="E14" s="2"/>
      <c r="F14" s="5"/>
      <c r="G14" s="2"/>
      <c r="H14" s="2"/>
      <c r="I14" s="2"/>
      <c r="J14" s="2"/>
    </row>
    <row r="15" spans="1:29" ht="36" customHeight="1">
      <c r="A15" s="2"/>
      <c r="B15" s="2"/>
      <c r="C15" s="2"/>
      <c r="D15" s="2"/>
      <c r="E15" s="2"/>
      <c r="F15" s="5"/>
      <c r="G15" s="2"/>
      <c r="H15" s="2"/>
      <c r="I15" s="2"/>
      <c r="J15" s="2"/>
    </row>
    <row r="16" spans="1:29" ht="36" customHeight="1">
      <c r="A16" s="2"/>
      <c r="B16" s="2"/>
      <c r="C16" s="2"/>
      <c r="D16" s="2"/>
      <c r="E16" s="2"/>
      <c r="F16" s="5"/>
      <c r="G16" s="2"/>
      <c r="H16" s="2"/>
      <c r="I16" s="2"/>
      <c r="J16" s="2"/>
    </row>
    <row r="17" spans="1:10" ht="36" customHeight="1">
      <c r="A17" s="2"/>
      <c r="B17" s="2"/>
      <c r="C17" s="2"/>
      <c r="D17" s="2"/>
      <c r="E17" s="2"/>
      <c r="F17" s="5"/>
      <c r="G17" s="2"/>
      <c r="H17" s="2"/>
      <c r="I17" s="2"/>
      <c r="J17" s="2"/>
    </row>
    <row r="18" spans="1:10" ht="36" customHeight="1">
      <c r="A18" s="2"/>
      <c r="B18" s="2"/>
      <c r="C18" s="2"/>
      <c r="D18" s="2"/>
      <c r="E18" s="2"/>
      <c r="F18" s="5"/>
      <c r="G18" s="2"/>
      <c r="H18" s="2"/>
      <c r="I18" s="2"/>
      <c r="J18" s="2"/>
    </row>
    <row r="19" spans="1:10" ht="36" customHeight="1">
      <c r="A19" s="2"/>
      <c r="B19" s="2"/>
      <c r="C19" s="2"/>
      <c r="D19" s="2"/>
      <c r="E19" s="2"/>
      <c r="F19" s="5"/>
      <c r="G19" s="2"/>
      <c r="H19" s="2"/>
      <c r="I19" s="2"/>
      <c r="J19" s="2"/>
    </row>
    <row r="20" spans="1:10" ht="36" customHeight="1">
      <c r="A20" s="2"/>
      <c r="B20" s="2"/>
      <c r="C20" s="2"/>
      <c r="D20" s="2"/>
      <c r="E20" s="2"/>
      <c r="F20" s="5"/>
      <c r="G20" s="2"/>
      <c r="H20" s="2"/>
      <c r="I20" s="2"/>
      <c r="J20" s="2"/>
    </row>
    <row r="21" spans="1:10" ht="36" customHeight="1">
      <c r="A21" s="2"/>
      <c r="B21" s="2"/>
      <c r="C21" s="2"/>
      <c r="D21" s="2"/>
      <c r="E21" s="2"/>
      <c r="F21" s="5"/>
      <c r="G21" s="2"/>
      <c r="H21" s="2"/>
      <c r="I21" s="2"/>
      <c r="J21" s="2"/>
    </row>
    <row r="22" spans="1:10" ht="36" customHeight="1">
      <c r="A22" s="2"/>
      <c r="B22" s="2"/>
      <c r="C22" s="2"/>
      <c r="D22" s="2"/>
      <c r="E22" s="2"/>
      <c r="F22" s="5"/>
      <c r="G22" s="2"/>
      <c r="H22" s="2"/>
      <c r="I22" s="2"/>
      <c r="J22" s="2"/>
    </row>
    <row r="23" spans="1:10" ht="36" customHeight="1">
      <c r="A23" s="2"/>
      <c r="B23" s="2"/>
      <c r="C23" s="2"/>
      <c r="D23" s="2"/>
      <c r="E23" s="2"/>
      <c r="F23" s="5"/>
      <c r="G23" s="2"/>
      <c r="H23" s="2"/>
      <c r="I23" s="2"/>
      <c r="J23" s="2"/>
    </row>
    <row r="24" spans="1:10" ht="36" customHeight="1">
      <c r="A24" s="2"/>
      <c r="B24" s="2"/>
      <c r="C24" s="2"/>
      <c r="D24" s="2"/>
      <c r="E24" s="2"/>
      <c r="F24" s="5"/>
      <c r="G24" s="2"/>
      <c r="H24" s="2"/>
      <c r="I24" s="2"/>
      <c r="J24" s="2"/>
    </row>
    <row r="25" spans="1:10" ht="36" customHeight="1">
      <c r="A25" s="2"/>
      <c r="B25" s="2"/>
      <c r="C25" s="2"/>
      <c r="D25" s="2"/>
      <c r="E25" s="2"/>
      <c r="F25" s="5"/>
      <c r="G25" s="2"/>
      <c r="H25" s="2"/>
      <c r="I25" s="2"/>
      <c r="J25" s="2"/>
    </row>
    <row r="26" spans="1:10" ht="36" customHeight="1">
      <c r="A26" s="2"/>
      <c r="B26" s="2"/>
      <c r="C26" s="2"/>
      <c r="D26" s="2"/>
      <c r="E26" s="2"/>
      <c r="F26" s="5"/>
      <c r="G26" s="2"/>
      <c r="H26" s="2"/>
      <c r="I26" s="2"/>
      <c r="J26" s="2"/>
    </row>
    <row r="27" spans="1:10" ht="36" customHeight="1">
      <c r="A27" s="2"/>
      <c r="B27" s="2"/>
      <c r="C27" s="2"/>
      <c r="D27" s="2"/>
      <c r="E27" s="2"/>
      <c r="F27" s="5"/>
      <c r="G27" s="2"/>
      <c r="H27" s="2"/>
      <c r="I27" s="2"/>
      <c r="J27" s="2"/>
    </row>
    <row r="28" spans="1:10" ht="36" customHeight="1">
      <c r="A28" s="2"/>
      <c r="B28" s="2"/>
      <c r="C28" s="2"/>
      <c r="D28" s="2"/>
      <c r="E28" s="2"/>
      <c r="F28" s="5"/>
      <c r="G28" s="2"/>
      <c r="H28" s="2"/>
      <c r="I28" s="2"/>
      <c r="J28" s="2"/>
    </row>
    <row r="29" spans="1:10" ht="36" customHeight="1">
      <c r="A29" s="2"/>
      <c r="B29" s="2"/>
      <c r="C29" s="2"/>
      <c r="D29" s="2"/>
      <c r="E29" s="2"/>
      <c r="F29" s="5"/>
      <c r="G29" s="2"/>
      <c r="H29" s="2"/>
      <c r="I29" s="2"/>
      <c r="J29" s="2"/>
    </row>
    <row r="30" spans="1:10" ht="36" customHeight="1">
      <c r="A30" s="2"/>
      <c r="B30" s="2"/>
      <c r="C30" s="2"/>
      <c r="D30" s="2"/>
      <c r="E30" s="2"/>
      <c r="F30" s="5"/>
      <c r="G30" s="2"/>
      <c r="H30" s="2"/>
      <c r="I30" s="2"/>
      <c r="J30" s="2"/>
    </row>
    <row r="31" spans="1:10" ht="36" customHeight="1">
      <c r="A31" s="2"/>
      <c r="B31" s="2"/>
      <c r="C31" s="2"/>
      <c r="D31" s="2"/>
      <c r="E31" s="2"/>
      <c r="F31" s="5"/>
      <c r="G31" s="2"/>
      <c r="H31" s="2"/>
      <c r="I31" s="2"/>
      <c r="J31" s="2"/>
    </row>
    <row r="32" spans="1:10" ht="36" customHeight="1">
      <c r="A32" s="2"/>
      <c r="B32" s="2"/>
      <c r="C32" s="2"/>
      <c r="D32" s="2"/>
      <c r="E32" s="2"/>
      <c r="F32" s="5"/>
      <c r="G32" s="2"/>
      <c r="H32" s="2"/>
      <c r="I32" s="2"/>
      <c r="J32" s="2"/>
    </row>
    <row r="33" spans="1:10" ht="36" customHeight="1">
      <c r="A33" s="2"/>
      <c r="B33" s="2"/>
      <c r="C33" s="2"/>
      <c r="D33" s="2"/>
      <c r="E33" s="2"/>
      <c r="F33" s="5"/>
      <c r="G33" s="2"/>
      <c r="H33" s="2"/>
      <c r="I33" s="2"/>
      <c r="J33" s="2"/>
    </row>
    <row r="34" spans="1:10" ht="36" customHeight="1">
      <c r="A34" s="2"/>
      <c r="B34" s="2"/>
      <c r="C34" s="2"/>
      <c r="D34" s="2"/>
      <c r="E34" s="2"/>
      <c r="F34" s="5"/>
      <c r="G34" s="2"/>
      <c r="H34" s="2"/>
      <c r="I34" s="2"/>
      <c r="J34" s="2"/>
    </row>
    <row r="35" spans="1:10" ht="36" customHeight="1">
      <c r="A35" s="2"/>
      <c r="B35" s="2"/>
      <c r="C35" s="2"/>
      <c r="D35" s="2"/>
      <c r="E35" s="2"/>
      <c r="F35" s="5"/>
      <c r="G35" s="2"/>
      <c r="H35" s="2"/>
      <c r="I35" s="2"/>
      <c r="J35" s="2"/>
    </row>
    <row r="36" spans="1:10" ht="36" customHeight="1">
      <c r="A36" s="2"/>
      <c r="B36" s="2"/>
      <c r="C36" s="2"/>
      <c r="D36" s="2"/>
      <c r="E36" s="2"/>
      <c r="F36" s="5"/>
      <c r="G36" s="2"/>
      <c r="H36" s="2"/>
      <c r="I36" s="2"/>
      <c r="J36" s="2"/>
    </row>
    <row r="37" spans="1:10" ht="36" customHeight="1">
      <c r="A37" s="2"/>
      <c r="B37" s="2"/>
      <c r="C37" s="2"/>
      <c r="D37" s="2"/>
      <c r="E37" s="2"/>
      <c r="F37" s="5"/>
      <c r="G37" s="2"/>
      <c r="H37" s="2"/>
      <c r="I37" s="2"/>
      <c r="J37" s="2"/>
    </row>
    <row r="38" spans="1:10" ht="36" customHeight="1">
      <c r="A38" s="2"/>
      <c r="B38" s="2"/>
      <c r="C38" s="2"/>
      <c r="D38" s="2"/>
      <c r="E38" s="2"/>
      <c r="F38" s="5"/>
      <c r="G38" s="2"/>
      <c r="H38" s="2"/>
      <c r="I38" s="2"/>
      <c r="J38" s="2"/>
    </row>
    <row r="39" spans="1:10" ht="36" customHeight="1">
      <c r="A39" s="2"/>
      <c r="B39" s="2"/>
      <c r="C39" s="2"/>
      <c r="D39" s="2"/>
      <c r="E39" s="2"/>
      <c r="F39" s="5"/>
      <c r="G39" s="2"/>
      <c r="H39" s="2"/>
      <c r="I39" s="2"/>
      <c r="J39" s="2"/>
    </row>
    <row r="40" spans="1:10" ht="36" customHeight="1">
      <c r="A40" s="2"/>
      <c r="B40" s="2"/>
      <c r="C40" s="2"/>
      <c r="D40" s="2"/>
      <c r="E40" s="2"/>
      <c r="F40" s="5"/>
      <c r="G40" s="2"/>
      <c r="H40" s="2"/>
      <c r="I40" s="2"/>
      <c r="J40" s="2"/>
    </row>
    <row r="41" spans="1:10" ht="36" customHeight="1">
      <c r="A41" s="2"/>
      <c r="B41" s="2"/>
      <c r="C41" s="2"/>
      <c r="D41" s="2"/>
      <c r="E41" s="2"/>
      <c r="F41" s="5"/>
      <c r="G41" s="2"/>
      <c r="H41" s="2"/>
      <c r="I41" s="2"/>
      <c r="J41" s="2"/>
    </row>
    <row r="42" spans="1:10" ht="36" customHeight="1">
      <c r="A42" s="2"/>
      <c r="B42" s="2"/>
      <c r="C42" s="2"/>
      <c r="D42" s="2"/>
      <c r="E42" s="2"/>
      <c r="F42" s="5"/>
      <c r="G42" s="2"/>
      <c r="H42" s="2"/>
      <c r="I42" s="2"/>
      <c r="J42" s="2"/>
    </row>
    <row r="43" spans="1:10" ht="36" customHeight="1">
      <c r="A43" s="2"/>
      <c r="B43" s="2"/>
      <c r="C43" s="2"/>
      <c r="D43" s="2"/>
      <c r="E43" s="2"/>
      <c r="F43" s="5"/>
      <c r="G43" s="2"/>
      <c r="H43" s="2"/>
      <c r="I43" s="2"/>
      <c r="J43" s="2"/>
    </row>
    <row r="44" spans="1:10" ht="36" customHeight="1">
      <c r="A44" s="2"/>
      <c r="B44" s="2"/>
      <c r="C44" s="2"/>
      <c r="D44" s="2"/>
      <c r="E44" s="2"/>
      <c r="F44" s="5"/>
      <c r="G44" s="2"/>
      <c r="H44" s="2"/>
      <c r="I44" s="2"/>
      <c r="J44" s="2"/>
    </row>
    <row r="45" spans="1:10" ht="36" customHeight="1">
      <c r="A45" s="2"/>
      <c r="B45" s="2"/>
      <c r="C45" s="2"/>
      <c r="D45" s="2"/>
      <c r="E45" s="2"/>
      <c r="F45" s="5"/>
      <c r="G45" s="2"/>
      <c r="H45" s="2"/>
      <c r="I45" s="2"/>
      <c r="J45" s="2"/>
    </row>
    <row r="46" spans="1:10" ht="36" customHeight="1">
      <c r="A46" s="2"/>
      <c r="B46" s="2"/>
      <c r="C46" s="2"/>
      <c r="D46" s="2"/>
      <c r="E46" s="2"/>
      <c r="F46" s="5"/>
      <c r="G46" s="2"/>
      <c r="H46" s="2"/>
      <c r="I46" s="2"/>
      <c r="J46" s="2"/>
    </row>
    <row r="47" spans="1:10" ht="36" customHeight="1">
      <c r="A47" s="2"/>
      <c r="B47" s="2"/>
      <c r="C47" s="2"/>
      <c r="D47" s="2"/>
      <c r="E47" s="2"/>
      <c r="F47" s="5"/>
      <c r="G47" s="2"/>
      <c r="H47" s="2"/>
      <c r="I47" s="2"/>
      <c r="J47" s="2"/>
    </row>
    <row r="48" spans="1:10" ht="36" customHeight="1">
      <c r="A48" s="2"/>
      <c r="B48" s="2"/>
      <c r="C48" s="2"/>
      <c r="D48" s="2"/>
      <c r="E48" s="2"/>
      <c r="F48" s="5"/>
      <c r="G48" s="2"/>
      <c r="H48" s="2"/>
      <c r="I48" s="2"/>
      <c r="J48" s="2"/>
    </row>
    <row r="49" spans="1:10" ht="36" customHeight="1">
      <c r="A49" s="2"/>
      <c r="B49" s="2"/>
      <c r="C49" s="2"/>
      <c r="D49" s="2"/>
      <c r="E49" s="2"/>
      <c r="F49" s="5"/>
      <c r="G49" s="2"/>
      <c r="H49" s="2"/>
      <c r="I49" s="2"/>
      <c r="J49" s="2"/>
    </row>
    <row r="50" spans="1:10" ht="36" customHeight="1">
      <c r="A50" s="2"/>
      <c r="B50" s="2"/>
      <c r="C50" s="2"/>
      <c r="D50" s="2"/>
      <c r="E50" s="2"/>
      <c r="F50" s="5"/>
      <c r="G50" s="2"/>
      <c r="H50" s="2"/>
      <c r="I50" s="2"/>
      <c r="J50" s="2"/>
    </row>
    <row r="51" spans="1:10" ht="36" customHeight="1">
      <c r="A51" s="2"/>
      <c r="B51" s="2"/>
      <c r="C51" s="2"/>
      <c r="D51" s="2"/>
      <c r="E51" s="2"/>
      <c r="F51" s="5"/>
      <c r="G51" s="2"/>
      <c r="H51" s="2"/>
      <c r="I51" s="2"/>
      <c r="J51" s="2"/>
    </row>
    <row r="52" spans="1:10" ht="36" customHeight="1">
      <c r="A52" s="2"/>
      <c r="B52" s="2"/>
      <c r="C52" s="2"/>
      <c r="D52" s="2"/>
      <c r="E52" s="2"/>
      <c r="F52" s="5"/>
      <c r="G52" s="2"/>
      <c r="H52" s="2"/>
      <c r="I52" s="2"/>
      <c r="J52" s="2"/>
    </row>
    <row r="53" spans="1:10" ht="36" customHeight="1">
      <c r="A53" s="2"/>
      <c r="B53" s="2"/>
      <c r="C53" s="2"/>
      <c r="D53" s="2"/>
      <c r="E53" s="2"/>
      <c r="F53" s="5"/>
      <c r="G53" s="2"/>
      <c r="H53" s="2"/>
      <c r="I53" s="2"/>
      <c r="J53" s="2"/>
    </row>
    <row r="54" spans="1:10" ht="36" customHeight="1">
      <c r="A54" s="2"/>
      <c r="B54" s="2"/>
      <c r="C54" s="2"/>
      <c r="D54" s="2"/>
      <c r="E54" s="2"/>
      <c r="F54" s="5"/>
      <c r="G54" s="2"/>
      <c r="H54" s="2"/>
      <c r="I54" s="2"/>
      <c r="J54" s="2"/>
    </row>
    <row r="55" spans="1:10" ht="36" customHeight="1">
      <c r="A55" s="2"/>
      <c r="B55" s="2"/>
      <c r="C55" s="2"/>
      <c r="D55" s="2"/>
      <c r="E55" s="2"/>
      <c r="F55" s="5"/>
      <c r="G55" s="2"/>
      <c r="H55" s="2"/>
      <c r="I55" s="2"/>
      <c r="J55" s="2"/>
    </row>
    <row r="56" spans="1:10" ht="36" customHeight="1">
      <c r="A56" s="2"/>
      <c r="B56" s="2"/>
      <c r="C56" s="2"/>
      <c r="D56" s="2"/>
      <c r="E56" s="2"/>
      <c r="F56" s="5"/>
      <c r="G56" s="2"/>
      <c r="H56" s="2"/>
      <c r="I56" s="2"/>
      <c r="J56" s="2"/>
    </row>
    <row r="57" spans="1:10" ht="36" customHeight="1">
      <c r="A57" s="2"/>
      <c r="B57" s="2"/>
      <c r="C57" s="2"/>
      <c r="D57" s="2"/>
      <c r="E57" s="2"/>
      <c r="F57" s="5"/>
      <c r="G57" s="2"/>
      <c r="H57" s="2"/>
      <c r="I57" s="2"/>
      <c r="J57" s="2"/>
    </row>
    <row r="58" spans="1:10" ht="36" customHeight="1">
      <c r="A58" s="2"/>
      <c r="B58" s="2"/>
      <c r="C58" s="2"/>
      <c r="D58" s="2"/>
      <c r="E58" s="2"/>
      <c r="F58" s="5"/>
      <c r="G58" s="2"/>
      <c r="H58" s="2"/>
      <c r="I58" s="2"/>
      <c r="J58" s="2"/>
    </row>
    <row r="59" spans="1:10" ht="36" customHeight="1">
      <c r="A59" s="2"/>
      <c r="B59" s="2"/>
      <c r="C59" s="2"/>
      <c r="D59" s="2"/>
      <c r="E59" s="2"/>
      <c r="F59" s="5"/>
      <c r="G59" s="2"/>
      <c r="H59" s="2"/>
      <c r="I59" s="2"/>
      <c r="J59" s="2"/>
    </row>
    <row r="60" spans="1:10" ht="36" customHeight="1">
      <c r="A60" s="2"/>
      <c r="B60" s="2"/>
      <c r="C60" s="2"/>
      <c r="D60" s="2"/>
      <c r="E60" s="2"/>
      <c r="F60" s="5"/>
      <c r="G60" s="2"/>
      <c r="H60" s="2"/>
      <c r="I60" s="2"/>
      <c r="J60" s="2"/>
    </row>
    <row r="61" spans="1:10" ht="36" customHeight="1">
      <c r="A61" s="2"/>
      <c r="B61" s="2"/>
      <c r="C61" s="2"/>
      <c r="D61" s="2"/>
      <c r="E61" s="2"/>
      <c r="F61" s="5"/>
      <c r="G61" s="2"/>
      <c r="H61" s="2"/>
      <c r="I61" s="2"/>
      <c r="J61" s="2"/>
    </row>
    <row r="62" spans="1:10" ht="36" customHeight="1">
      <c r="A62" s="2"/>
      <c r="B62" s="2"/>
      <c r="C62" s="2"/>
      <c r="D62" s="2"/>
      <c r="E62" s="2"/>
      <c r="F62" s="5"/>
      <c r="G62" s="2"/>
      <c r="H62" s="2"/>
      <c r="I62" s="2"/>
      <c r="J62" s="2"/>
    </row>
    <row r="63" spans="1:10" ht="36" customHeight="1">
      <c r="A63" s="2"/>
      <c r="B63" s="2"/>
      <c r="C63" s="2"/>
      <c r="D63" s="2"/>
      <c r="E63" s="2"/>
      <c r="F63" s="5"/>
      <c r="G63" s="2"/>
      <c r="H63" s="2"/>
      <c r="I63" s="2"/>
      <c r="J63" s="2"/>
    </row>
    <row r="64" spans="1:10" ht="36" customHeight="1">
      <c r="A64" s="2"/>
      <c r="B64" s="2"/>
      <c r="C64" s="2"/>
      <c r="D64" s="2"/>
      <c r="E64" s="2"/>
      <c r="F64" s="5"/>
      <c r="G64" s="2"/>
      <c r="H64" s="2"/>
      <c r="I64" s="2"/>
      <c r="J64" s="2"/>
    </row>
    <row r="65" spans="1:10" ht="36" customHeight="1">
      <c r="A65" s="2"/>
      <c r="B65" s="2"/>
      <c r="C65" s="2"/>
      <c r="D65" s="2"/>
      <c r="E65" s="2"/>
      <c r="F65" s="5"/>
      <c r="G65" s="2"/>
      <c r="H65" s="2"/>
      <c r="I65" s="2"/>
      <c r="J65" s="2"/>
    </row>
    <row r="66" spans="1:10" ht="36" customHeight="1">
      <c r="A66" s="2"/>
      <c r="B66" s="2"/>
      <c r="C66" s="2"/>
      <c r="D66" s="2"/>
      <c r="E66" s="2"/>
      <c r="F66" s="5"/>
      <c r="G66" s="2"/>
      <c r="H66" s="2"/>
      <c r="I66" s="2"/>
      <c r="J66" s="2"/>
    </row>
    <row r="67" spans="1:10" ht="36" customHeight="1">
      <c r="A67" s="2"/>
      <c r="B67" s="2"/>
      <c r="C67" s="2"/>
      <c r="D67" s="2"/>
      <c r="E67" s="2"/>
      <c r="F67" s="5"/>
      <c r="G67" s="2"/>
      <c r="H67" s="2"/>
      <c r="I67" s="2"/>
      <c r="J67" s="2"/>
    </row>
    <row r="68" spans="1:10" ht="36" customHeight="1">
      <c r="A68" s="2"/>
      <c r="B68" s="2"/>
      <c r="C68" s="2"/>
      <c r="D68" s="2"/>
      <c r="E68" s="2"/>
      <c r="F68" s="5"/>
      <c r="G68" s="2"/>
      <c r="H68" s="2"/>
      <c r="I68" s="2"/>
      <c r="J68" s="2"/>
    </row>
    <row r="69" spans="1:10" ht="36" customHeight="1">
      <c r="A69" s="2"/>
      <c r="B69" s="2"/>
      <c r="C69" s="2"/>
      <c r="D69" s="2"/>
      <c r="E69" s="2"/>
      <c r="F69" s="5"/>
      <c r="G69" s="2"/>
      <c r="H69" s="2"/>
      <c r="I69" s="2"/>
      <c r="J69" s="2"/>
    </row>
    <row r="70" spans="1:10" ht="36" customHeight="1">
      <c r="A70" s="2"/>
      <c r="B70" s="2"/>
      <c r="C70" s="2"/>
      <c r="D70" s="2"/>
      <c r="E70" s="2"/>
      <c r="F70" s="5"/>
      <c r="G70" s="2"/>
      <c r="H70" s="2"/>
      <c r="I70" s="2"/>
      <c r="J70" s="2"/>
    </row>
    <row r="71" spans="1:10" ht="36" customHeight="1">
      <c r="A71" s="2"/>
      <c r="B71" s="2"/>
      <c r="C71" s="2"/>
      <c r="D71" s="2"/>
      <c r="E71" s="2"/>
      <c r="F71" s="5"/>
      <c r="G71" s="2"/>
      <c r="H71" s="2"/>
      <c r="I71" s="2"/>
      <c r="J71" s="2"/>
    </row>
    <row r="72" spans="1:10" ht="36" customHeight="1">
      <c r="A72" s="2"/>
      <c r="B72" s="2"/>
      <c r="C72" s="2"/>
      <c r="D72" s="2"/>
      <c r="E72" s="2"/>
      <c r="F72" s="5"/>
      <c r="G72" s="2"/>
      <c r="H72" s="2"/>
      <c r="I72" s="2"/>
      <c r="J72" s="2"/>
    </row>
    <row r="73" spans="1:10" ht="36" customHeight="1">
      <c r="A73" s="2"/>
      <c r="B73" s="2"/>
      <c r="C73" s="2"/>
      <c r="D73" s="2"/>
      <c r="E73" s="2"/>
      <c r="F73" s="5"/>
      <c r="G73" s="2"/>
      <c r="H73" s="2"/>
      <c r="I73" s="2"/>
      <c r="J73" s="2"/>
    </row>
    <row r="74" spans="1:10" ht="36" customHeight="1">
      <c r="A74" s="2"/>
      <c r="B74" s="2"/>
      <c r="C74" s="2"/>
      <c r="D74" s="2"/>
      <c r="E74" s="2"/>
      <c r="F74" s="5"/>
      <c r="G74" s="2"/>
      <c r="H74" s="2"/>
      <c r="I74" s="2"/>
      <c r="J74" s="2"/>
    </row>
    <row r="75" spans="1:10" ht="36" customHeight="1">
      <c r="A75" s="2"/>
      <c r="B75" s="2"/>
      <c r="C75" s="2"/>
      <c r="D75" s="2"/>
      <c r="E75" s="2"/>
      <c r="F75" s="5"/>
      <c r="G75" s="2"/>
      <c r="H75" s="2"/>
      <c r="I75" s="2"/>
      <c r="J75" s="2"/>
    </row>
    <row r="76" spans="1:10" ht="36" customHeight="1">
      <c r="A76" s="2"/>
      <c r="B76" s="2"/>
      <c r="C76" s="2"/>
      <c r="D76" s="2"/>
      <c r="E76" s="2"/>
      <c r="F76" s="5"/>
      <c r="G76" s="2"/>
      <c r="H76" s="2"/>
      <c r="I76" s="2"/>
      <c r="J76" s="2"/>
    </row>
    <row r="77" spans="1:10" ht="36" customHeight="1">
      <c r="A77" s="2"/>
      <c r="B77" s="2"/>
      <c r="C77" s="2"/>
      <c r="D77" s="2"/>
      <c r="E77" s="2"/>
      <c r="F77" s="5"/>
      <c r="G77" s="2"/>
      <c r="H77" s="2"/>
      <c r="I77" s="2"/>
      <c r="J77" s="2"/>
    </row>
    <row r="78" spans="1:10" ht="36" customHeight="1">
      <c r="A78" s="2"/>
      <c r="B78" s="2"/>
      <c r="C78" s="2"/>
      <c r="D78" s="2"/>
      <c r="E78" s="2"/>
      <c r="F78" s="5"/>
      <c r="G78" s="2"/>
      <c r="H78" s="2"/>
      <c r="I78" s="2"/>
      <c r="J78" s="2"/>
    </row>
    <row r="79" spans="1:10" ht="36" customHeight="1">
      <c r="A79" s="2"/>
      <c r="B79" s="2"/>
      <c r="C79" s="2"/>
      <c r="D79" s="2"/>
      <c r="E79" s="2"/>
      <c r="F79" s="5"/>
      <c r="G79" s="2"/>
      <c r="H79" s="2"/>
      <c r="I79" s="2"/>
      <c r="J79" s="2"/>
    </row>
    <row r="80" spans="1:10" ht="36" customHeight="1">
      <c r="A80" s="2"/>
      <c r="B80" s="2"/>
      <c r="C80" s="2"/>
      <c r="D80" s="2"/>
      <c r="E80" s="2"/>
      <c r="F80" s="5"/>
      <c r="G80" s="2"/>
      <c r="H80" s="2"/>
      <c r="I80" s="2"/>
      <c r="J80" s="2"/>
    </row>
    <row r="81" spans="1:10" ht="36" customHeight="1">
      <c r="A81" s="2"/>
      <c r="B81" s="2"/>
      <c r="C81" s="2"/>
      <c r="D81" s="2"/>
      <c r="E81" s="2"/>
      <c r="F81" s="5"/>
      <c r="G81" s="2"/>
      <c r="H81" s="2"/>
      <c r="I81" s="2"/>
      <c r="J81" s="2"/>
    </row>
    <row r="82" spans="1:10" ht="36" customHeight="1">
      <c r="A82" s="2"/>
      <c r="B82" s="2"/>
      <c r="C82" s="2"/>
      <c r="D82" s="2"/>
      <c r="E82" s="2"/>
      <c r="F82" s="5"/>
      <c r="G82" s="2"/>
      <c r="H82" s="2"/>
      <c r="I82" s="2"/>
      <c r="J82" s="2"/>
    </row>
    <row r="83" spans="1:10" ht="36" customHeight="1">
      <c r="A83" s="2"/>
      <c r="B83" s="2"/>
      <c r="C83" s="2"/>
      <c r="D83" s="2"/>
      <c r="E83" s="2"/>
      <c r="F83" s="5"/>
      <c r="G83" s="2"/>
      <c r="H83" s="2"/>
      <c r="I83" s="2"/>
      <c r="J83" s="2"/>
    </row>
    <row r="84" spans="1:10" ht="36" customHeight="1">
      <c r="A84" s="2"/>
      <c r="B84" s="2"/>
      <c r="C84" s="2"/>
      <c r="D84" s="2"/>
      <c r="E84" s="2"/>
      <c r="F84" s="5"/>
      <c r="G84" s="2"/>
      <c r="H84" s="2"/>
      <c r="I84" s="2"/>
      <c r="J84" s="2"/>
    </row>
    <row r="85" spans="1:10" ht="36" customHeight="1">
      <c r="A85" s="2"/>
      <c r="B85" s="2"/>
      <c r="C85" s="2"/>
      <c r="D85" s="2"/>
      <c r="E85" s="2"/>
      <c r="F85" s="5"/>
      <c r="G85" s="2"/>
      <c r="H85" s="2"/>
      <c r="I85" s="2"/>
      <c r="J85" s="2"/>
    </row>
    <row r="86" spans="1:10" ht="36" customHeight="1">
      <c r="A86" s="2"/>
      <c r="B86" s="2"/>
      <c r="C86" s="2"/>
      <c r="D86" s="2"/>
      <c r="E86" s="2"/>
      <c r="F86" s="5"/>
      <c r="G86" s="2"/>
      <c r="H86" s="2"/>
      <c r="I86" s="2"/>
      <c r="J86" s="2"/>
    </row>
    <row r="87" spans="1:10" ht="36" customHeight="1">
      <c r="A87" s="2"/>
      <c r="B87" s="2"/>
      <c r="C87" s="2"/>
      <c r="D87" s="2"/>
      <c r="E87" s="2"/>
      <c r="F87" s="5"/>
      <c r="G87" s="2"/>
      <c r="H87" s="2"/>
      <c r="I87" s="2"/>
      <c r="J87" s="2"/>
    </row>
    <row r="88" spans="1:10" ht="36" customHeight="1">
      <c r="A88" s="2"/>
      <c r="B88" s="2"/>
      <c r="C88" s="2"/>
      <c r="D88" s="2"/>
      <c r="E88" s="2"/>
      <c r="F88" s="5"/>
      <c r="G88" s="2"/>
      <c r="H88" s="2"/>
      <c r="I88" s="2"/>
      <c r="J88" s="2"/>
    </row>
    <row r="89" spans="1:10" ht="36" customHeight="1">
      <c r="A89" s="2"/>
      <c r="B89" s="2"/>
      <c r="C89" s="2"/>
      <c r="D89" s="2"/>
      <c r="E89" s="2"/>
      <c r="F89" s="5"/>
      <c r="G89" s="2"/>
      <c r="H89" s="2"/>
      <c r="I89" s="2"/>
      <c r="J89" s="2"/>
    </row>
    <row r="90" spans="1:10" ht="36" customHeight="1">
      <c r="A90" s="2"/>
      <c r="B90" s="2"/>
      <c r="C90" s="2"/>
      <c r="D90" s="2"/>
      <c r="E90" s="2"/>
      <c r="F90" s="5"/>
      <c r="G90" s="2"/>
      <c r="H90" s="2"/>
      <c r="I90" s="2"/>
      <c r="J90" s="2"/>
    </row>
    <row r="91" spans="1:10" ht="36" customHeight="1">
      <c r="A91" s="2"/>
      <c r="B91" s="2"/>
      <c r="C91" s="2"/>
      <c r="D91" s="2"/>
      <c r="E91" s="2"/>
      <c r="F91" s="5"/>
      <c r="G91" s="2"/>
      <c r="H91" s="2"/>
      <c r="I91" s="2"/>
      <c r="J91" s="2"/>
    </row>
    <row r="92" spans="1:10" ht="36" customHeight="1">
      <c r="A92" s="2"/>
      <c r="B92" s="2"/>
      <c r="C92" s="2"/>
      <c r="D92" s="2"/>
      <c r="E92" s="2"/>
      <c r="F92" s="5"/>
      <c r="G92" s="2"/>
      <c r="H92" s="2"/>
      <c r="I92" s="2"/>
      <c r="J92" s="2"/>
    </row>
    <row r="93" spans="1:10" ht="36" customHeight="1">
      <c r="A93" s="2"/>
      <c r="B93" s="2"/>
      <c r="C93" s="2"/>
      <c r="D93" s="2"/>
      <c r="E93" s="2"/>
      <c r="F93" s="5"/>
      <c r="G93" s="2"/>
      <c r="H93" s="2"/>
      <c r="I93" s="2"/>
      <c r="J93" s="2"/>
    </row>
    <row r="94" spans="1:10" ht="36" customHeight="1">
      <c r="A94" s="2"/>
      <c r="B94" s="2"/>
      <c r="C94" s="2"/>
      <c r="D94" s="2"/>
      <c r="E94" s="2"/>
      <c r="F94" s="5"/>
      <c r="G94" s="2"/>
      <c r="H94" s="2"/>
      <c r="I94" s="2"/>
      <c r="J94" s="2"/>
    </row>
    <row r="95" spans="1:10" ht="36" customHeight="1">
      <c r="A95" s="2"/>
      <c r="B95" s="2"/>
      <c r="C95" s="2"/>
      <c r="D95" s="2"/>
      <c r="E95" s="2"/>
      <c r="F95" s="5"/>
      <c r="G95" s="2"/>
      <c r="H95" s="2"/>
      <c r="I95" s="2"/>
      <c r="J95" s="2"/>
    </row>
    <row r="96" spans="1:10" ht="36" customHeight="1">
      <c r="A96" s="2"/>
      <c r="B96" s="2"/>
      <c r="C96" s="2"/>
      <c r="D96" s="2"/>
      <c r="E96" s="2"/>
      <c r="F96" s="5"/>
      <c r="G96" s="2"/>
      <c r="H96" s="2"/>
      <c r="I96" s="2"/>
      <c r="J96" s="2"/>
    </row>
    <row r="97" spans="1:10" ht="36" customHeight="1">
      <c r="A97" s="2"/>
      <c r="B97" s="2"/>
      <c r="C97" s="2"/>
      <c r="D97" s="2"/>
      <c r="E97" s="2"/>
      <c r="F97" s="5"/>
      <c r="G97" s="2"/>
      <c r="H97" s="2"/>
      <c r="I97" s="2"/>
      <c r="J97" s="2"/>
    </row>
    <row r="98" spans="1:10" ht="36" customHeight="1">
      <c r="A98" s="2"/>
      <c r="B98" s="2"/>
      <c r="C98" s="2"/>
      <c r="D98" s="2"/>
      <c r="E98" s="2"/>
      <c r="F98" s="5"/>
      <c r="G98" s="2"/>
      <c r="H98" s="2"/>
      <c r="I98" s="2"/>
      <c r="J98" s="2"/>
    </row>
    <row r="99" spans="1:10" ht="36" customHeight="1">
      <c r="A99" s="2"/>
      <c r="B99" s="2"/>
      <c r="C99" s="2"/>
      <c r="D99" s="2"/>
      <c r="E99" s="2"/>
      <c r="F99" s="5"/>
      <c r="G99" s="2"/>
      <c r="H99" s="2"/>
      <c r="I99" s="2"/>
      <c r="J99" s="2"/>
    </row>
    <row r="100" spans="1:10" ht="36" customHeight="1">
      <c r="A100" s="2"/>
      <c r="B100" s="2"/>
      <c r="C100" s="2"/>
      <c r="D100" s="2"/>
      <c r="E100" s="2"/>
      <c r="F100" s="5"/>
      <c r="G100" s="2"/>
      <c r="H100" s="2"/>
      <c r="I100" s="2"/>
      <c r="J100" s="2"/>
    </row>
    <row r="101" spans="1:10" ht="36" customHeight="1">
      <c r="A101" s="2"/>
      <c r="B101" s="2"/>
      <c r="C101" s="2"/>
      <c r="D101" s="2"/>
      <c r="E101" s="2"/>
      <c r="F101" s="5"/>
      <c r="G101" s="2"/>
      <c r="H101" s="2"/>
      <c r="I101" s="2"/>
      <c r="J101" s="2"/>
    </row>
    <row r="102" spans="1:10" ht="36" customHeight="1">
      <c r="A102" s="2"/>
      <c r="B102" s="2"/>
      <c r="C102" s="2"/>
      <c r="D102" s="2"/>
      <c r="E102" s="2"/>
      <c r="F102" s="5"/>
      <c r="G102" s="2"/>
      <c r="H102" s="2"/>
      <c r="I102" s="2"/>
      <c r="J102" s="2"/>
    </row>
    <row r="103" spans="1:10" ht="36" customHeight="1">
      <c r="A103" s="2"/>
      <c r="B103" s="2"/>
      <c r="C103" s="2"/>
      <c r="D103" s="2"/>
      <c r="E103" s="2"/>
      <c r="F103" s="5"/>
      <c r="G103" s="2"/>
      <c r="H103" s="2"/>
      <c r="I103" s="2"/>
      <c r="J103" s="2"/>
    </row>
    <row r="104" spans="1:10" ht="36" customHeight="1">
      <c r="A104" s="2"/>
      <c r="B104" s="2"/>
      <c r="C104" s="2"/>
      <c r="D104" s="2"/>
      <c r="E104" s="2"/>
      <c r="F104" s="5"/>
      <c r="G104" s="2"/>
      <c r="H104" s="2"/>
      <c r="I104" s="2"/>
      <c r="J104" s="2"/>
    </row>
    <row r="105" spans="1:10" ht="36" customHeight="1">
      <c r="A105" s="2"/>
      <c r="B105" s="2"/>
      <c r="C105" s="2"/>
      <c r="D105" s="2"/>
      <c r="E105" s="2"/>
      <c r="F105" s="5"/>
      <c r="G105" s="2"/>
      <c r="H105" s="2"/>
      <c r="I105" s="2"/>
      <c r="J105" s="2"/>
    </row>
    <row r="106" spans="1:10" ht="36" customHeight="1">
      <c r="A106" s="2"/>
      <c r="B106" s="2"/>
      <c r="C106" s="2"/>
      <c r="D106" s="2"/>
      <c r="E106" s="2"/>
      <c r="F106" s="5"/>
      <c r="G106" s="2"/>
      <c r="H106" s="2"/>
      <c r="I106" s="2"/>
      <c r="J106" s="2"/>
    </row>
    <row r="107" spans="1:10" ht="36" customHeight="1">
      <c r="A107" s="2"/>
      <c r="B107" s="2"/>
      <c r="C107" s="2"/>
      <c r="D107" s="2"/>
      <c r="E107" s="2"/>
      <c r="F107" s="5"/>
      <c r="G107" s="2"/>
      <c r="H107" s="2"/>
      <c r="I107" s="2"/>
      <c r="J107" s="2"/>
    </row>
    <row r="108" spans="1:10" ht="36" customHeight="1">
      <c r="A108" s="2"/>
      <c r="B108" s="2"/>
      <c r="C108" s="2"/>
      <c r="D108" s="2"/>
      <c r="E108" s="2"/>
      <c r="F108" s="5"/>
      <c r="G108" s="2"/>
      <c r="H108" s="2"/>
      <c r="I108" s="2"/>
      <c r="J108" s="2"/>
    </row>
    <row r="109" spans="1:10" ht="36" customHeight="1">
      <c r="A109" s="2"/>
      <c r="B109" s="2"/>
      <c r="C109" s="2"/>
      <c r="D109" s="2"/>
      <c r="E109" s="2"/>
      <c r="F109" s="5"/>
      <c r="G109" s="2"/>
      <c r="H109" s="2"/>
      <c r="I109" s="2"/>
      <c r="J109" s="2"/>
    </row>
    <row r="110" spans="1:10" ht="36" customHeight="1">
      <c r="A110" s="2"/>
      <c r="B110" s="2"/>
      <c r="C110" s="2"/>
      <c r="D110" s="2"/>
      <c r="E110" s="2"/>
      <c r="F110" s="5"/>
      <c r="G110" s="2"/>
      <c r="H110" s="2"/>
      <c r="I110" s="2"/>
      <c r="J110" s="2"/>
    </row>
    <row r="111" spans="1:10" ht="36" customHeight="1">
      <c r="A111" s="2"/>
      <c r="B111" s="2"/>
      <c r="C111" s="2"/>
      <c r="D111" s="2"/>
      <c r="E111" s="2"/>
      <c r="F111" s="5"/>
      <c r="G111" s="2"/>
      <c r="H111" s="2"/>
      <c r="I111" s="2"/>
      <c r="J111" s="2"/>
    </row>
    <row r="112" spans="1:10" ht="36" customHeight="1">
      <c r="A112" s="2"/>
      <c r="B112" s="2"/>
      <c r="C112" s="2"/>
      <c r="D112" s="2"/>
      <c r="E112" s="2"/>
      <c r="F112" s="5"/>
      <c r="G112" s="2"/>
      <c r="H112" s="2"/>
      <c r="I112" s="2"/>
      <c r="J112" s="2"/>
    </row>
    <row r="113" spans="1:10" ht="36" customHeight="1">
      <c r="A113" s="2"/>
      <c r="B113" s="2"/>
      <c r="C113" s="2"/>
      <c r="D113" s="2"/>
      <c r="E113" s="2"/>
      <c r="F113" s="5"/>
      <c r="G113" s="2"/>
      <c r="H113" s="2"/>
      <c r="I113" s="2"/>
      <c r="J113" s="2"/>
    </row>
    <row r="114" spans="1:10" ht="36" customHeight="1">
      <c r="A114" s="2"/>
      <c r="B114" s="2"/>
      <c r="C114" s="2"/>
      <c r="D114" s="2"/>
      <c r="E114" s="2"/>
      <c r="F114" s="5"/>
      <c r="G114" s="2"/>
      <c r="H114" s="2"/>
      <c r="I114" s="2"/>
      <c r="J114" s="2"/>
    </row>
    <row r="115" spans="1:10" ht="36" customHeight="1">
      <c r="A115" s="2"/>
      <c r="B115" s="2"/>
      <c r="C115" s="2"/>
      <c r="D115" s="2"/>
      <c r="E115" s="2"/>
      <c r="F115" s="5"/>
      <c r="G115" s="2"/>
      <c r="H115" s="2"/>
      <c r="I115" s="2"/>
      <c r="J115" s="2"/>
    </row>
    <row r="116" spans="1:10" ht="36" customHeight="1">
      <c r="A116" s="2"/>
      <c r="B116" s="2"/>
      <c r="C116" s="2"/>
      <c r="D116" s="2"/>
      <c r="E116" s="2"/>
      <c r="F116" s="5"/>
      <c r="G116" s="2"/>
      <c r="H116" s="2"/>
      <c r="I116" s="2"/>
      <c r="J116" s="2"/>
    </row>
    <row r="117" spans="1:10" ht="36" customHeight="1">
      <c r="A117" s="2"/>
      <c r="B117" s="2"/>
      <c r="C117" s="2"/>
      <c r="D117" s="2"/>
      <c r="E117" s="2"/>
      <c r="F117" s="5"/>
      <c r="G117" s="2"/>
      <c r="H117" s="2"/>
      <c r="I117" s="2"/>
      <c r="J117" s="2"/>
    </row>
    <row r="118" spans="1:10" ht="36" customHeight="1">
      <c r="A118" s="2"/>
      <c r="B118" s="2"/>
      <c r="C118" s="2"/>
      <c r="D118" s="2"/>
      <c r="E118" s="2"/>
      <c r="F118" s="5"/>
      <c r="G118" s="2"/>
      <c r="H118" s="2"/>
      <c r="I118" s="2"/>
      <c r="J118" s="2"/>
    </row>
    <row r="119" spans="1:10" ht="36" customHeight="1">
      <c r="A119" s="2"/>
      <c r="B119" s="2"/>
      <c r="C119" s="2"/>
      <c r="D119" s="2"/>
      <c r="E119" s="2"/>
      <c r="F119" s="5"/>
      <c r="G119" s="2"/>
      <c r="H119" s="2"/>
      <c r="I119" s="2"/>
      <c r="J119" s="2"/>
    </row>
    <row r="120" spans="1:10" ht="36" customHeight="1">
      <c r="A120" s="2"/>
      <c r="B120" s="2"/>
      <c r="C120" s="2"/>
      <c r="D120" s="2"/>
      <c r="E120" s="2"/>
      <c r="F120" s="5"/>
      <c r="G120" s="2"/>
      <c r="H120" s="2"/>
      <c r="I120" s="2"/>
      <c r="J120" s="2"/>
    </row>
    <row r="121" spans="1:10" ht="36" customHeight="1">
      <c r="A121" s="2"/>
      <c r="B121" s="2"/>
      <c r="C121" s="2"/>
      <c r="D121" s="2"/>
      <c r="E121" s="2"/>
      <c r="F121" s="5"/>
      <c r="G121" s="2"/>
      <c r="H121" s="2"/>
      <c r="I121" s="2"/>
      <c r="J121" s="2"/>
    </row>
    <row r="122" spans="1:10" ht="36" customHeight="1">
      <c r="A122" s="2"/>
      <c r="B122" s="2"/>
      <c r="C122" s="2"/>
      <c r="D122" s="2"/>
      <c r="E122" s="2"/>
      <c r="F122" s="5"/>
      <c r="G122" s="2"/>
      <c r="H122" s="2"/>
      <c r="I122" s="2"/>
      <c r="J122" s="2"/>
    </row>
    <row r="123" spans="1:10" ht="36" customHeight="1">
      <c r="A123" s="2"/>
      <c r="B123" s="2"/>
      <c r="C123" s="2"/>
      <c r="D123" s="2"/>
      <c r="E123" s="2"/>
      <c r="F123" s="5"/>
      <c r="G123" s="2"/>
      <c r="H123" s="2"/>
      <c r="I123" s="2"/>
      <c r="J123" s="2"/>
    </row>
    <row r="124" spans="1:10" ht="36" customHeight="1">
      <c r="A124" s="2"/>
      <c r="B124" s="2"/>
      <c r="C124" s="2"/>
      <c r="D124" s="2"/>
      <c r="E124" s="2"/>
      <c r="F124" s="5"/>
      <c r="G124" s="2"/>
      <c r="H124" s="2"/>
      <c r="I124" s="2"/>
      <c r="J124" s="2"/>
    </row>
  </sheetData>
  <mergeCells count="1">
    <mergeCell ref="A1:J2"/>
  </mergeCells>
  <dataValidations count="3">
    <dataValidation type="list" sqref="B5:B124" xr:uid="{00000000-0002-0000-0200-000000000000}">
      <formula1>$AA$2:$AA$6</formula1>
    </dataValidation>
    <dataValidation type="list" sqref="D5:D124" xr:uid="{00000000-0002-0000-0200-000001000000}">
      <formula1>$AB$2:$AB$4</formula1>
    </dataValidation>
    <dataValidation type="list" sqref="G5:G124" xr:uid="{00000000-0002-0000-0200-000002000000}">
      <formula1>$AC$2:$AC$4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9"/>
  <sheetViews>
    <sheetView workbookViewId="0"/>
  </sheetViews>
  <sheetFormatPr defaultRowHeight="14.25"/>
  <cols>
    <col min="1" max="1" width="13" customWidth="1"/>
    <col min="2" max="2" width="30" customWidth="1"/>
    <col min="3" max="3" width="26" customWidth="1"/>
    <col min="4" max="4" width="14" customWidth="1"/>
    <col min="5" max="7" width="16" customWidth="1"/>
    <col min="8" max="8" width="22" customWidth="1"/>
    <col min="9" max="9" width="20" customWidth="1"/>
    <col min="10" max="10" width="30" customWidth="1"/>
    <col min="11" max="11" width="32" customWidth="1"/>
    <col min="12" max="12" width="24" customWidth="1"/>
  </cols>
  <sheetData>
    <row r="1" spans="1:12">
      <c r="A1" s="16" t="s">
        <v>254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15">
      <c r="A3" s="19" t="s">
        <v>255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30">
      <c r="A5" s="6" t="s">
        <v>256</v>
      </c>
      <c r="B5" s="6" t="s">
        <v>257</v>
      </c>
      <c r="C5" s="6" t="s">
        <v>258</v>
      </c>
      <c r="D5" s="6" t="s">
        <v>259</v>
      </c>
      <c r="E5" s="6" t="s">
        <v>260</v>
      </c>
      <c r="F5" s="6" t="s">
        <v>261</v>
      </c>
      <c r="G5" s="6" t="s">
        <v>262</v>
      </c>
      <c r="H5" s="6" t="s">
        <v>263</v>
      </c>
    </row>
    <row r="6" spans="1:12" ht="16.5">
      <c r="A6" s="7">
        <f>COUNTIF(OPPORTUNITIES!$G$5:$G$29,"SHORTER")</f>
        <v>2</v>
      </c>
      <c r="B6" s="7">
        <f>COUNTIF(OPPORTUNITIES!$G$5:$G$29,"MODERATE")</f>
        <v>0</v>
      </c>
      <c r="C6" s="7">
        <f>COUNTIF(OPPORTUNITIES!$G$5:$G$29,"LONGER")</f>
        <v>1</v>
      </c>
      <c r="D6" s="7">
        <f>COUNTIF(OPPORTUNITIES!$G$5:$G$29,"UNRESOLVED")</f>
        <v>0</v>
      </c>
      <c r="E6" s="7">
        <f>COUNTIF(OPPORTUNITIES!$K$5:$K$29,"STRONGER")</f>
        <v>1</v>
      </c>
      <c r="F6" s="7">
        <f>COUNTIF(OPPORTUNITIES!$K$5:$K$29,"CONDITIONAL")</f>
        <v>1</v>
      </c>
      <c r="G6" s="7">
        <f>COUNTIF(OPPORTUNITIES!$K$5:$K$29,"WEAKER")</f>
        <v>1</v>
      </c>
      <c r="H6" s="7">
        <f>COUNTIF(OPPORTUNITIES!$K$5:$K$29,"UNRESOLVED")</f>
        <v>0</v>
      </c>
    </row>
    <row r="9" spans="1:12" ht="38.1" customHeight="1">
      <c r="A9" s="1" t="s">
        <v>115</v>
      </c>
      <c r="B9" s="1" t="s">
        <v>116</v>
      </c>
      <c r="C9" s="1" t="s">
        <v>118</v>
      </c>
      <c r="D9" s="1" t="s">
        <v>64</v>
      </c>
      <c r="E9" s="1" t="s">
        <v>264</v>
      </c>
      <c r="F9" s="1" t="s">
        <v>250</v>
      </c>
      <c r="G9" s="1" t="s">
        <v>265</v>
      </c>
      <c r="H9" s="1" t="s">
        <v>67</v>
      </c>
      <c r="I9" s="1" t="s">
        <v>68</v>
      </c>
      <c r="J9" s="1" t="s">
        <v>266</v>
      </c>
      <c r="K9" s="1" t="s">
        <v>129</v>
      </c>
      <c r="L9" s="1" t="s">
        <v>133</v>
      </c>
    </row>
    <row r="10" spans="1:12" ht="38.1" customHeight="1">
      <c r="A10" s="4" t="str">
        <f>IF(OPPORTUNITIES!B5="","",OPPORTUNITIES!A5)</f>
        <v>A44-01</v>
      </c>
      <c r="B10" s="4" t="str">
        <f>IF(OPPORTUNITIES!B5="","",OPPORTUNITIES!B5)</f>
        <v>FICTIONAL — B2B SaaS comparison territory</v>
      </c>
      <c r="C10" s="4" t="str">
        <f>IF(OPPORTUNITIES!B5="","",OPPORTUNITIES!E5)</f>
        <v>Qualified demo request</v>
      </c>
      <c r="D10" s="4" t="str">
        <f>IF(OPPORTUNITIES!B5="","",OPPORTUNITIES!G5)</f>
        <v>SHORTER</v>
      </c>
      <c r="E10" s="4" t="str">
        <f>IF(OPPORTUNITIES!B5="","",OPPORTUNITIES!H5)</f>
        <v>INFERRED</v>
      </c>
      <c r="F10" s="4" t="str">
        <f>IF(OPPORTUNITIES!B5="","",OPPORTUNITIES!K5)</f>
        <v>CONDITIONAL</v>
      </c>
      <c r="G10" s="4" t="str">
        <f>IF(OPPORTUNITIES!B5="","",OPPORTUNITIES!L5)</f>
        <v>INFERRED</v>
      </c>
      <c r="H10" s="4" t="str">
        <f>IF(OPPORTUNITIES!B5="","",OPPORTUNITIES!M5)</f>
        <v>First-party insight</v>
      </c>
      <c r="I10" s="4" t="str">
        <f>IF(OPPORTUNITIES!B5="","",OPPORTUNITIES!O5)</f>
        <v>Easy imitation</v>
      </c>
      <c r="J10" s="4" t="str">
        <f>IF(OPPORTUNITIES!B5="","",OPPORTUNITIES!Q5)</f>
        <v>Whether distinctive evidence changes buyer preference.</v>
      </c>
      <c r="K10" s="4" t="str">
        <f>IF(OPPORTUNITIES!B5="","",OPPORTUNITIES!S5)</f>
        <v>Validate qualified buyer behavior from the distinctive comparison evidence.</v>
      </c>
      <c r="L10" s="4" t="str">
        <f>IF($A10="","",INDEX(OPPORTUNITIES!$Z$5:$Z$29,MATCH($A10,OPPORTUNITIES!$A$5:$A$29,0)))</f>
        <v>READY FOR COMPARISON</v>
      </c>
    </row>
    <row r="11" spans="1:12" ht="38.1" customHeight="1">
      <c r="A11" s="4" t="str">
        <f>IF(OPPORTUNITIES!B6="","",OPPORTUNITIES!A6)</f>
        <v>A44-02</v>
      </c>
      <c r="B11" s="4" t="str">
        <f>IF(OPPORTUNITIES!B6="","",OPPORTUNITIES!B6)</f>
        <v>FICTIONAL — proprietary benchmark system</v>
      </c>
      <c r="C11" s="4" t="str">
        <f>IF(OPPORTUNITIES!B6="","",OPPORTUNITIES!E6)</f>
        <v>Qualified use/citation of benchmark</v>
      </c>
      <c r="D11" s="4" t="str">
        <f>IF(OPPORTUNITIES!B6="","",OPPORTUNITIES!G6)</f>
        <v>LONGER</v>
      </c>
      <c r="E11" s="4" t="str">
        <f>IF(OPPORTUNITIES!B6="","",OPPORTUNITIES!H6)</f>
        <v>OBSERVED</v>
      </c>
      <c r="F11" s="4" t="str">
        <f>IF(OPPORTUNITIES!B6="","",OPPORTUNITIES!K6)</f>
        <v>STRONGER</v>
      </c>
      <c r="G11" s="4" t="str">
        <f>IF(OPPORTUNITIES!B6="","",OPPORTUNITIES!L6)</f>
        <v>OBSERVED</v>
      </c>
      <c r="H11" s="4" t="str">
        <f>IF(OPPORTUNITIES!B6="","",OPPORTUNITIES!M6)</f>
        <v>Proprietary data</v>
      </c>
      <c r="I11" s="4" t="str">
        <f>IF(OPPORTUNITIES!B6="","",OPPORTUNITIES!O6)</f>
        <v>AI substitution</v>
      </c>
      <c r="J11" s="4" t="str">
        <f>IF(OPPORTUNITIES!B6="","",OPPORTUNITIES!Q6)</f>
        <v>Buyer relevance remains to be validated.</v>
      </c>
      <c r="K11" s="4" t="str">
        <f>IF(OPPORTUNITIES!B6="","",OPPORTUNITIES!S6)</f>
        <v>Validate buyer decision relevance of the benchmark.</v>
      </c>
      <c r="L11" s="4" t="str">
        <f>IF($A11="","",INDEX(OPPORTUNITIES!$Z$5:$Z$29,MATCH($A11,OPPORTUNITIES!$A$5:$A$29,0)))</f>
        <v>READY FOR COMPARISON</v>
      </c>
    </row>
    <row r="12" spans="1:12" ht="38.1" customHeight="1">
      <c r="A12" s="4" t="str">
        <f>IF(OPPORTUNITIES!B7="","",OPPORTUNITIES!A7)</f>
        <v>A44-03</v>
      </c>
      <c r="B12" s="4" t="str">
        <f>IF(OPPORTUNITIES!B7="","",OPPORTUNITIES!B7)</f>
        <v>FICTIONAL — commodity informational cluster</v>
      </c>
      <c r="C12" s="4" t="str">
        <f>IF(OPPORTUNITIES!B7="","",OPPORTUNITIES!E7)</f>
        <v>Qualified downstream session</v>
      </c>
      <c r="D12" s="4" t="str">
        <f>IF(OPPORTUNITIES!B7="","",OPPORTUNITIES!G7)</f>
        <v>SHORTER</v>
      </c>
      <c r="E12" s="4" t="str">
        <f>IF(OPPORTUNITIES!B7="","",OPPORTUNITIES!H7)</f>
        <v>INFERRED</v>
      </c>
      <c r="F12" s="4" t="str">
        <f>IF(OPPORTUNITIES!B7="","",OPPORTUNITIES!K7)</f>
        <v>WEAKER</v>
      </c>
      <c r="G12" s="4" t="str">
        <f>IF(OPPORTUNITIES!B7="","",OPPORTUNITIES!L7)</f>
        <v>OBSERVED</v>
      </c>
      <c r="H12" s="4" t="str">
        <f>IF(OPPORTUNITIES!B7="","",OPPORTUNITIES!M7)</f>
        <v>Authority</v>
      </c>
      <c r="I12" s="4" t="str">
        <f>IF(OPPORTUNITIES!B7="","",OPPORTUNITIES!O7)</f>
        <v>Easy imitation</v>
      </c>
      <c r="J12" s="4" t="str">
        <f>IF(OPPORTUNITIES!B7="","",OPPORTUNITIES!Q7)</f>
        <v>Downstream commercial value is uncertain.</v>
      </c>
      <c r="K12" s="4" t="str">
        <f>IF(OPPORTUNITIES!B7="","",OPPORTUNITIES!S7)</f>
        <v>Measure downstream qualified behavior rather than impressions alone.</v>
      </c>
      <c r="L12" s="4" t="str">
        <f>IF($A12="","",INDEX(OPPORTUNITIES!$Z$5:$Z$29,MATCH($A12,OPPORTUNITIES!$A$5:$A$29,0)))</f>
        <v>READY FOR COMPARISON</v>
      </c>
    </row>
    <row r="13" spans="1:12" ht="38.1" customHeight="1">
      <c r="A13" s="4" t="str">
        <f>IF(OPPORTUNITIES!B8="","",OPPORTUNITIES!A8)</f>
        <v/>
      </c>
      <c r="B13" s="4" t="str">
        <f>IF(OPPORTUNITIES!B8="","",OPPORTUNITIES!B8)</f>
        <v/>
      </c>
      <c r="C13" s="4" t="str">
        <f>IF(OPPORTUNITIES!B8="","",OPPORTUNITIES!E8)</f>
        <v/>
      </c>
      <c r="D13" s="4" t="str">
        <f>IF(OPPORTUNITIES!B8="","",OPPORTUNITIES!G8)</f>
        <v/>
      </c>
      <c r="E13" s="4" t="str">
        <f>IF(OPPORTUNITIES!B8="","",OPPORTUNITIES!H8)</f>
        <v/>
      </c>
      <c r="F13" s="4" t="str">
        <f>IF(OPPORTUNITIES!B8="","",OPPORTUNITIES!K8)</f>
        <v/>
      </c>
      <c r="G13" s="4" t="str">
        <f>IF(OPPORTUNITIES!B8="","",OPPORTUNITIES!L8)</f>
        <v/>
      </c>
      <c r="H13" s="4" t="str">
        <f>IF(OPPORTUNITIES!B8="","",OPPORTUNITIES!M8)</f>
        <v/>
      </c>
      <c r="I13" s="4" t="str">
        <f>IF(OPPORTUNITIES!B8="","",OPPORTUNITIES!O8)</f>
        <v/>
      </c>
      <c r="J13" s="4" t="str">
        <f>IF(OPPORTUNITIES!B8="","",OPPORTUNITIES!Q8)</f>
        <v/>
      </c>
      <c r="K13" s="4" t="str">
        <f>IF(OPPORTUNITIES!B8="","",OPPORTUNITIES!S8)</f>
        <v/>
      </c>
      <c r="L13" s="4" t="str">
        <f>IF(OPPORTUNITIES!B8="","",OPPORTUNITIES!W8)</f>
        <v/>
      </c>
    </row>
    <row r="14" spans="1:12" ht="38.1" customHeight="1">
      <c r="A14" s="4" t="str">
        <f>IF(OPPORTUNITIES!B9="","",OPPORTUNITIES!A9)</f>
        <v/>
      </c>
      <c r="B14" s="4" t="str">
        <f>IF(OPPORTUNITIES!B9="","",OPPORTUNITIES!B9)</f>
        <v/>
      </c>
      <c r="C14" s="4" t="str">
        <f>IF(OPPORTUNITIES!B9="","",OPPORTUNITIES!E9)</f>
        <v/>
      </c>
      <c r="D14" s="4" t="str">
        <f>IF(OPPORTUNITIES!B9="","",OPPORTUNITIES!G9)</f>
        <v/>
      </c>
      <c r="E14" s="4" t="str">
        <f>IF(OPPORTUNITIES!B9="","",OPPORTUNITIES!H9)</f>
        <v/>
      </c>
      <c r="F14" s="4" t="str">
        <f>IF(OPPORTUNITIES!B9="","",OPPORTUNITIES!K9)</f>
        <v/>
      </c>
      <c r="G14" s="4" t="str">
        <f>IF(OPPORTUNITIES!B9="","",OPPORTUNITIES!L9)</f>
        <v/>
      </c>
      <c r="H14" s="4" t="str">
        <f>IF(OPPORTUNITIES!B9="","",OPPORTUNITIES!M9)</f>
        <v/>
      </c>
      <c r="I14" s="4" t="str">
        <f>IF(OPPORTUNITIES!B9="","",OPPORTUNITIES!O9)</f>
        <v/>
      </c>
      <c r="J14" s="4" t="str">
        <f>IF(OPPORTUNITIES!B9="","",OPPORTUNITIES!Q9)</f>
        <v/>
      </c>
      <c r="K14" s="4" t="str">
        <f>IF(OPPORTUNITIES!B9="","",OPPORTUNITIES!S9)</f>
        <v/>
      </c>
      <c r="L14" s="4" t="str">
        <f>IF(OPPORTUNITIES!B9="","",OPPORTUNITIES!W9)</f>
        <v/>
      </c>
    </row>
    <row r="15" spans="1:12" ht="38.1" customHeight="1">
      <c r="A15" s="4" t="str">
        <f>IF(OPPORTUNITIES!B10="","",OPPORTUNITIES!A10)</f>
        <v/>
      </c>
      <c r="B15" s="4" t="str">
        <f>IF(OPPORTUNITIES!B10="","",OPPORTUNITIES!B10)</f>
        <v/>
      </c>
      <c r="C15" s="4" t="str">
        <f>IF(OPPORTUNITIES!B10="","",OPPORTUNITIES!E10)</f>
        <v/>
      </c>
      <c r="D15" s="4" t="str">
        <f>IF(OPPORTUNITIES!B10="","",OPPORTUNITIES!G10)</f>
        <v/>
      </c>
      <c r="E15" s="4" t="str">
        <f>IF(OPPORTUNITIES!B10="","",OPPORTUNITIES!H10)</f>
        <v/>
      </c>
      <c r="F15" s="4" t="str">
        <f>IF(OPPORTUNITIES!B10="","",OPPORTUNITIES!K10)</f>
        <v/>
      </c>
      <c r="G15" s="4" t="str">
        <f>IF(OPPORTUNITIES!B10="","",OPPORTUNITIES!L10)</f>
        <v/>
      </c>
      <c r="H15" s="4" t="str">
        <f>IF(OPPORTUNITIES!B10="","",OPPORTUNITIES!M10)</f>
        <v/>
      </c>
      <c r="I15" s="4" t="str">
        <f>IF(OPPORTUNITIES!B10="","",OPPORTUNITIES!O10)</f>
        <v/>
      </c>
      <c r="J15" s="4" t="str">
        <f>IF(OPPORTUNITIES!B10="","",OPPORTUNITIES!Q10)</f>
        <v/>
      </c>
      <c r="K15" s="4" t="str">
        <f>IF(OPPORTUNITIES!B10="","",OPPORTUNITIES!S10)</f>
        <v/>
      </c>
      <c r="L15" s="4" t="str">
        <f>IF(OPPORTUNITIES!B10="","",OPPORTUNITIES!W10)</f>
        <v/>
      </c>
    </row>
    <row r="16" spans="1:12" ht="38.1" customHeight="1">
      <c r="A16" s="4" t="str">
        <f>IF(OPPORTUNITIES!B11="","",OPPORTUNITIES!A11)</f>
        <v/>
      </c>
      <c r="B16" s="4" t="str">
        <f>IF(OPPORTUNITIES!B11="","",OPPORTUNITIES!B11)</f>
        <v/>
      </c>
      <c r="C16" s="4" t="str">
        <f>IF(OPPORTUNITIES!B11="","",OPPORTUNITIES!E11)</f>
        <v/>
      </c>
      <c r="D16" s="4" t="str">
        <f>IF(OPPORTUNITIES!B11="","",OPPORTUNITIES!G11)</f>
        <v/>
      </c>
      <c r="E16" s="4" t="str">
        <f>IF(OPPORTUNITIES!B11="","",OPPORTUNITIES!H11)</f>
        <v/>
      </c>
      <c r="F16" s="4" t="str">
        <f>IF(OPPORTUNITIES!B11="","",OPPORTUNITIES!K11)</f>
        <v/>
      </c>
      <c r="G16" s="4" t="str">
        <f>IF(OPPORTUNITIES!B11="","",OPPORTUNITIES!L11)</f>
        <v/>
      </c>
      <c r="H16" s="4" t="str">
        <f>IF(OPPORTUNITIES!B11="","",OPPORTUNITIES!M11)</f>
        <v/>
      </c>
      <c r="I16" s="4" t="str">
        <f>IF(OPPORTUNITIES!B11="","",OPPORTUNITIES!O11)</f>
        <v/>
      </c>
      <c r="J16" s="4" t="str">
        <f>IF(OPPORTUNITIES!B11="","",OPPORTUNITIES!Q11)</f>
        <v/>
      </c>
      <c r="K16" s="4" t="str">
        <f>IF(OPPORTUNITIES!B11="","",OPPORTUNITIES!S11)</f>
        <v/>
      </c>
      <c r="L16" s="4" t="str">
        <f>IF(OPPORTUNITIES!B11="","",OPPORTUNITIES!W11)</f>
        <v/>
      </c>
    </row>
    <row r="17" spans="1:12" ht="38.1" customHeight="1">
      <c r="A17" s="4" t="str">
        <f>IF(OPPORTUNITIES!B12="","",OPPORTUNITIES!A12)</f>
        <v/>
      </c>
      <c r="B17" s="4" t="str">
        <f>IF(OPPORTUNITIES!B12="","",OPPORTUNITIES!B12)</f>
        <v/>
      </c>
      <c r="C17" s="4" t="str">
        <f>IF(OPPORTUNITIES!B12="","",OPPORTUNITIES!E12)</f>
        <v/>
      </c>
      <c r="D17" s="4" t="str">
        <f>IF(OPPORTUNITIES!B12="","",OPPORTUNITIES!G12)</f>
        <v/>
      </c>
      <c r="E17" s="4" t="str">
        <f>IF(OPPORTUNITIES!B12="","",OPPORTUNITIES!H12)</f>
        <v/>
      </c>
      <c r="F17" s="4" t="str">
        <f>IF(OPPORTUNITIES!B12="","",OPPORTUNITIES!K12)</f>
        <v/>
      </c>
      <c r="G17" s="4" t="str">
        <f>IF(OPPORTUNITIES!B12="","",OPPORTUNITIES!L12)</f>
        <v/>
      </c>
      <c r="H17" s="4" t="str">
        <f>IF(OPPORTUNITIES!B12="","",OPPORTUNITIES!M12)</f>
        <v/>
      </c>
      <c r="I17" s="4" t="str">
        <f>IF(OPPORTUNITIES!B12="","",OPPORTUNITIES!O12)</f>
        <v/>
      </c>
      <c r="J17" s="4" t="str">
        <f>IF(OPPORTUNITIES!B12="","",OPPORTUNITIES!Q12)</f>
        <v/>
      </c>
      <c r="K17" s="4" t="str">
        <f>IF(OPPORTUNITIES!B12="","",OPPORTUNITIES!S12)</f>
        <v/>
      </c>
      <c r="L17" s="4" t="str">
        <f>IF(OPPORTUNITIES!B12="","",OPPORTUNITIES!W12)</f>
        <v/>
      </c>
    </row>
    <row r="18" spans="1:12" ht="38.1" customHeight="1">
      <c r="A18" s="4" t="str">
        <f>IF(OPPORTUNITIES!B13="","",OPPORTUNITIES!A13)</f>
        <v/>
      </c>
      <c r="B18" s="4" t="str">
        <f>IF(OPPORTUNITIES!B13="","",OPPORTUNITIES!B13)</f>
        <v/>
      </c>
      <c r="C18" s="4" t="str">
        <f>IF(OPPORTUNITIES!B13="","",OPPORTUNITIES!E13)</f>
        <v/>
      </c>
      <c r="D18" s="4" t="str">
        <f>IF(OPPORTUNITIES!B13="","",OPPORTUNITIES!G13)</f>
        <v/>
      </c>
      <c r="E18" s="4" t="str">
        <f>IF(OPPORTUNITIES!B13="","",OPPORTUNITIES!H13)</f>
        <v/>
      </c>
      <c r="F18" s="4" t="str">
        <f>IF(OPPORTUNITIES!B13="","",OPPORTUNITIES!K13)</f>
        <v/>
      </c>
      <c r="G18" s="4" t="str">
        <f>IF(OPPORTUNITIES!B13="","",OPPORTUNITIES!L13)</f>
        <v/>
      </c>
      <c r="H18" s="4" t="str">
        <f>IF(OPPORTUNITIES!B13="","",OPPORTUNITIES!M13)</f>
        <v/>
      </c>
      <c r="I18" s="4" t="str">
        <f>IF(OPPORTUNITIES!B13="","",OPPORTUNITIES!O13)</f>
        <v/>
      </c>
      <c r="J18" s="4" t="str">
        <f>IF(OPPORTUNITIES!B13="","",OPPORTUNITIES!Q13)</f>
        <v/>
      </c>
      <c r="K18" s="4" t="str">
        <f>IF(OPPORTUNITIES!B13="","",OPPORTUNITIES!S13)</f>
        <v/>
      </c>
      <c r="L18" s="4" t="str">
        <f>IF(OPPORTUNITIES!B13="","",OPPORTUNITIES!W13)</f>
        <v/>
      </c>
    </row>
    <row r="19" spans="1:12" ht="38.1" customHeight="1">
      <c r="A19" s="4" t="str">
        <f>IF(OPPORTUNITIES!B14="","",OPPORTUNITIES!A14)</f>
        <v/>
      </c>
      <c r="B19" s="4" t="str">
        <f>IF(OPPORTUNITIES!B14="","",OPPORTUNITIES!B14)</f>
        <v/>
      </c>
      <c r="C19" s="4" t="str">
        <f>IF(OPPORTUNITIES!B14="","",OPPORTUNITIES!E14)</f>
        <v/>
      </c>
      <c r="D19" s="4" t="str">
        <f>IF(OPPORTUNITIES!B14="","",OPPORTUNITIES!G14)</f>
        <v/>
      </c>
      <c r="E19" s="4" t="str">
        <f>IF(OPPORTUNITIES!B14="","",OPPORTUNITIES!H14)</f>
        <v/>
      </c>
      <c r="F19" s="4" t="str">
        <f>IF(OPPORTUNITIES!B14="","",OPPORTUNITIES!K14)</f>
        <v/>
      </c>
      <c r="G19" s="4" t="str">
        <f>IF(OPPORTUNITIES!B14="","",OPPORTUNITIES!L14)</f>
        <v/>
      </c>
      <c r="H19" s="4" t="str">
        <f>IF(OPPORTUNITIES!B14="","",OPPORTUNITIES!M14)</f>
        <v/>
      </c>
      <c r="I19" s="4" t="str">
        <f>IF(OPPORTUNITIES!B14="","",OPPORTUNITIES!O14)</f>
        <v/>
      </c>
      <c r="J19" s="4" t="str">
        <f>IF(OPPORTUNITIES!B14="","",OPPORTUNITIES!Q14)</f>
        <v/>
      </c>
      <c r="K19" s="4" t="str">
        <f>IF(OPPORTUNITIES!B14="","",OPPORTUNITIES!S14)</f>
        <v/>
      </c>
      <c r="L19" s="4" t="str">
        <f>IF(OPPORTUNITIES!B14="","",OPPORTUNITIES!W14)</f>
        <v/>
      </c>
    </row>
    <row r="20" spans="1:12" ht="38.1" customHeight="1">
      <c r="A20" s="4" t="str">
        <f>IF(OPPORTUNITIES!B15="","",OPPORTUNITIES!A15)</f>
        <v/>
      </c>
      <c r="B20" s="4" t="str">
        <f>IF(OPPORTUNITIES!B15="","",OPPORTUNITIES!B15)</f>
        <v/>
      </c>
      <c r="C20" s="4" t="str">
        <f>IF(OPPORTUNITIES!B15="","",OPPORTUNITIES!E15)</f>
        <v/>
      </c>
      <c r="D20" s="4" t="str">
        <f>IF(OPPORTUNITIES!B15="","",OPPORTUNITIES!G15)</f>
        <v/>
      </c>
      <c r="E20" s="4" t="str">
        <f>IF(OPPORTUNITIES!B15="","",OPPORTUNITIES!H15)</f>
        <v/>
      </c>
      <c r="F20" s="4" t="str">
        <f>IF(OPPORTUNITIES!B15="","",OPPORTUNITIES!K15)</f>
        <v/>
      </c>
      <c r="G20" s="4" t="str">
        <f>IF(OPPORTUNITIES!B15="","",OPPORTUNITIES!L15)</f>
        <v/>
      </c>
      <c r="H20" s="4" t="str">
        <f>IF(OPPORTUNITIES!B15="","",OPPORTUNITIES!M15)</f>
        <v/>
      </c>
      <c r="I20" s="4" t="str">
        <f>IF(OPPORTUNITIES!B15="","",OPPORTUNITIES!O15)</f>
        <v/>
      </c>
      <c r="J20" s="4" t="str">
        <f>IF(OPPORTUNITIES!B15="","",OPPORTUNITIES!Q15)</f>
        <v/>
      </c>
      <c r="K20" s="4" t="str">
        <f>IF(OPPORTUNITIES!B15="","",OPPORTUNITIES!S15)</f>
        <v/>
      </c>
      <c r="L20" s="4" t="str">
        <f>IF(OPPORTUNITIES!B15="","",OPPORTUNITIES!W15)</f>
        <v/>
      </c>
    </row>
    <row r="21" spans="1:12" ht="38.1" customHeight="1">
      <c r="A21" s="4" t="str">
        <f>IF(OPPORTUNITIES!B16="","",OPPORTUNITIES!A16)</f>
        <v/>
      </c>
      <c r="B21" s="4" t="str">
        <f>IF(OPPORTUNITIES!B16="","",OPPORTUNITIES!B16)</f>
        <v/>
      </c>
      <c r="C21" s="4" t="str">
        <f>IF(OPPORTUNITIES!B16="","",OPPORTUNITIES!E16)</f>
        <v/>
      </c>
      <c r="D21" s="4" t="str">
        <f>IF(OPPORTUNITIES!B16="","",OPPORTUNITIES!G16)</f>
        <v/>
      </c>
      <c r="E21" s="4" t="str">
        <f>IF(OPPORTUNITIES!B16="","",OPPORTUNITIES!H16)</f>
        <v/>
      </c>
      <c r="F21" s="4" t="str">
        <f>IF(OPPORTUNITIES!B16="","",OPPORTUNITIES!K16)</f>
        <v/>
      </c>
      <c r="G21" s="4" t="str">
        <f>IF(OPPORTUNITIES!B16="","",OPPORTUNITIES!L16)</f>
        <v/>
      </c>
      <c r="H21" s="4" t="str">
        <f>IF(OPPORTUNITIES!B16="","",OPPORTUNITIES!M16)</f>
        <v/>
      </c>
      <c r="I21" s="4" t="str">
        <f>IF(OPPORTUNITIES!B16="","",OPPORTUNITIES!O16)</f>
        <v/>
      </c>
      <c r="J21" s="4" t="str">
        <f>IF(OPPORTUNITIES!B16="","",OPPORTUNITIES!Q16)</f>
        <v/>
      </c>
      <c r="K21" s="4" t="str">
        <f>IF(OPPORTUNITIES!B16="","",OPPORTUNITIES!S16)</f>
        <v/>
      </c>
      <c r="L21" s="4" t="str">
        <f>IF(OPPORTUNITIES!B16="","",OPPORTUNITIES!W16)</f>
        <v/>
      </c>
    </row>
    <row r="22" spans="1:12" ht="38.1" customHeight="1">
      <c r="A22" s="4" t="str">
        <f>IF(OPPORTUNITIES!B17="","",OPPORTUNITIES!A17)</f>
        <v/>
      </c>
      <c r="B22" s="4" t="str">
        <f>IF(OPPORTUNITIES!B17="","",OPPORTUNITIES!B17)</f>
        <v/>
      </c>
      <c r="C22" s="4" t="str">
        <f>IF(OPPORTUNITIES!B17="","",OPPORTUNITIES!E17)</f>
        <v/>
      </c>
      <c r="D22" s="4" t="str">
        <f>IF(OPPORTUNITIES!B17="","",OPPORTUNITIES!G17)</f>
        <v/>
      </c>
      <c r="E22" s="4" t="str">
        <f>IF(OPPORTUNITIES!B17="","",OPPORTUNITIES!H17)</f>
        <v/>
      </c>
      <c r="F22" s="4" t="str">
        <f>IF(OPPORTUNITIES!B17="","",OPPORTUNITIES!K17)</f>
        <v/>
      </c>
      <c r="G22" s="4" t="str">
        <f>IF(OPPORTUNITIES!B17="","",OPPORTUNITIES!L17)</f>
        <v/>
      </c>
      <c r="H22" s="4" t="str">
        <f>IF(OPPORTUNITIES!B17="","",OPPORTUNITIES!M17)</f>
        <v/>
      </c>
      <c r="I22" s="4" t="str">
        <f>IF(OPPORTUNITIES!B17="","",OPPORTUNITIES!O17)</f>
        <v/>
      </c>
      <c r="J22" s="4" t="str">
        <f>IF(OPPORTUNITIES!B17="","",OPPORTUNITIES!Q17)</f>
        <v/>
      </c>
      <c r="K22" s="4" t="str">
        <f>IF(OPPORTUNITIES!B17="","",OPPORTUNITIES!S17)</f>
        <v/>
      </c>
      <c r="L22" s="4" t="str">
        <f>IF(OPPORTUNITIES!B17="","",OPPORTUNITIES!W17)</f>
        <v/>
      </c>
    </row>
    <row r="23" spans="1:12" ht="38.1" customHeight="1">
      <c r="A23" s="4" t="str">
        <f>IF(OPPORTUNITIES!B18="","",OPPORTUNITIES!A18)</f>
        <v/>
      </c>
      <c r="B23" s="4" t="str">
        <f>IF(OPPORTUNITIES!B18="","",OPPORTUNITIES!B18)</f>
        <v/>
      </c>
      <c r="C23" s="4" t="str">
        <f>IF(OPPORTUNITIES!B18="","",OPPORTUNITIES!E18)</f>
        <v/>
      </c>
      <c r="D23" s="4" t="str">
        <f>IF(OPPORTUNITIES!B18="","",OPPORTUNITIES!G18)</f>
        <v/>
      </c>
      <c r="E23" s="4" t="str">
        <f>IF(OPPORTUNITIES!B18="","",OPPORTUNITIES!H18)</f>
        <v/>
      </c>
      <c r="F23" s="4" t="str">
        <f>IF(OPPORTUNITIES!B18="","",OPPORTUNITIES!K18)</f>
        <v/>
      </c>
      <c r="G23" s="4" t="str">
        <f>IF(OPPORTUNITIES!B18="","",OPPORTUNITIES!L18)</f>
        <v/>
      </c>
      <c r="H23" s="4" t="str">
        <f>IF(OPPORTUNITIES!B18="","",OPPORTUNITIES!M18)</f>
        <v/>
      </c>
      <c r="I23" s="4" t="str">
        <f>IF(OPPORTUNITIES!B18="","",OPPORTUNITIES!O18)</f>
        <v/>
      </c>
      <c r="J23" s="4" t="str">
        <f>IF(OPPORTUNITIES!B18="","",OPPORTUNITIES!Q18)</f>
        <v/>
      </c>
      <c r="K23" s="4" t="str">
        <f>IF(OPPORTUNITIES!B18="","",OPPORTUNITIES!S18)</f>
        <v/>
      </c>
      <c r="L23" s="4" t="str">
        <f>IF(OPPORTUNITIES!B18="","",OPPORTUNITIES!W18)</f>
        <v/>
      </c>
    </row>
    <row r="24" spans="1:12" ht="38.1" customHeight="1">
      <c r="A24" s="4" t="str">
        <f>IF(OPPORTUNITIES!B19="","",OPPORTUNITIES!A19)</f>
        <v/>
      </c>
      <c r="B24" s="4" t="str">
        <f>IF(OPPORTUNITIES!B19="","",OPPORTUNITIES!B19)</f>
        <v/>
      </c>
      <c r="C24" s="4" t="str">
        <f>IF(OPPORTUNITIES!B19="","",OPPORTUNITIES!E19)</f>
        <v/>
      </c>
      <c r="D24" s="4" t="str">
        <f>IF(OPPORTUNITIES!B19="","",OPPORTUNITIES!G19)</f>
        <v/>
      </c>
      <c r="E24" s="4" t="str">
        <f>IF(OPPORTUNITIES!B19="","",OPPORTUNITIES!H19)</f>
        <v/>
      </c>
      <c r="F24" s="4" t="str">
        <f>IF(OPPORTUNITIES!B19="","",OPPORTUNITIES!K19)</f>
        <v/>
      </c>
      <c r="G24" s="4" t="str">
        <f>IF(OPPORTUNITIES!B19="","",OPPORTUNITIES!L19)</f>
        <v/>
      </c>
      <c r="H24" s="4" t="str">
        <f>IF(OPPORTUNITIES!B19="","",OPPORTUNITIES!M19)</f>
        <v/>
      </c>
      <c r="I24" s="4" t="str">
        <f>IF(OPPORTUNITIES!B19="","",OPPORTUNITIES!O19)</f>
        <v/>
      </c>
      <c r="J24" s="4" t="str">
        <f>IF(OPPORTUNITIES!B19="","",OPPORTUNITIES!Q19)</f>
        <v/>
      </c>
      <c r="K24" s="4" t="str">
        <f>IF(OPPORTUNITIES!B19="","",OPPORTUNITIES!S19)</f>
        <v/>
      </c>
      <c r="L24" s="4" t="str">
        <f>IF(OPPORTUNITIES!B19="","",OPPORTUNITIES!W19)</f>
        <v/>
      </c>
    </row>
    <row r="25" spans="1:12" ht="38.1" customHeight="1">
      <c r="A25" s="4" t="str">
        <f>IF(OPPORTUNITIES!B20="","",OPPORTUNITIES!A20)</f>
        <v/>
      </c>
      <c r="B25" s="4" t="str">
        <f>IF(OPPORTUNITIES!B20="","",OPPORTUNITIES!B20)</f>
        <v/>
      </c>
      <c r="C25" s="4" t="str">
        <f>IF(OPPORTUNITIES!B20="","",OPPORTUNITIES!E20)</f>
        <v/>
      </c>
      <c r="D25" s="4" t="str">
        <f>IF(OPPORTUNITIES!B20="","",OPPORTUNITIES!G20)</f>
        <v/>
      </c>
      <c r="E25" s="4" t="str">
        <f>IF(OPPORTUNITIES!B20="","",OPPORTUNITIES!H20)</f>
        <v/>
      </c>
      <c r="F25" s="4" t="str">
        <f>IF(OPPORTUNITIES!B20="","",OPPORTUNITIES!K20)</f>
        <v/>
      </c>
      <c r="G25" s="4" t="str">
        <f>IF(OPPORTUNITIES!B20="","",OPPORTUNITIES!L20)</f>
        <v/>
      </c>
      <c r="H25" s="4" t="str">
        <f>IF(OPPORTUNITIES!B20="","",OPPORTUNITIES!M20)</f>
        <v/>
      </c>
      <c r="I25" s="4" t="str">
        <f>IF(OPPORTUNITIES!B20="","",OPPORTUNITIES!O20)</f>
        <v/>
      </c>
      <c r="J25" s="4" t="str">
        <f>IF(OPPORTUNITIES!B20="","",OPPORTUNITIES!Q20)</f>
        <v/>
      </c>
      <c r="K25" s="4" t="str">
        <f>IF(OPPORTUNITIES!B20="","",OPPORTUNITIES!S20)</f>
        <v/>
      </c>
      <c r="L25" s="4" t="str">
        <f>IF(OPPORTUNITIES!B20="","",OPPORTUNITIES!W20)</f>
        <v/>
      </c>
    </row>
    <row r="26" spans="1:12" ht="38.1" customHeight="1">
      <c r="A26" s="4" t="str">
        <f>IF(OPPORTUNITIES!B21="","",OPPORTUNITIES!A21)</f>
        <v/>
      </c>
      <c r="B26" s="4" t="str">
        <f>IF(OPPORTUNITIES!B21="","",OPPORTUNITIES!B21)</f>
        <v/>
      </c>
      <c r="C26" s="4" t="str">
        <f>IF(OPPORTUNITIES!B21="","",OPPORTUNITIES!E21)</f>
        <v/>
      </c>
      <c r="D26" s="4" t="str">
        <f>IF(OPPORTUNITIES!B21="","",OPPORTUNITIES!G21)</f>
        <v/>
      </c>
      <c r="E26" s="4" t="str">
        <f>IF(OPPORTUNITIES!B21="","",OPPORTUNITIES!H21)</f>
        <v/>
      </c>
      <c r="F26" s="4" t="str">
        <f>IF(OPPORTUNITIES!B21="","",OPPORTUNITIES!K21)</f>
        <v/>
      </c>
      <c r="G26" s="4" t="str">
        <f>IF(OPPORTUNITIES!B21="","",OPPORTUNITIES!L21)</f>
        <v/>
      </c>
      <c r="H26" s="4" t="str">
        <f>IF(OPPORTUNITIES!B21="","",OPPORTUNITIES!M21)</f>
        <v/>
      </c>
      <c r="I26" s="4" t="str">
        <f>IF(OPPORTUNITIES!B21="","",OPPORTUNITIES!O21)</f>
        <v/>
      </c>
      <c r="J26" s="4" t="str">
        <f>IF(OPPORTUNITIES!B21="","",OPPORTUNITIES!Q21)</f>
        <v/>
      </c>
      <c r="K26" s="4" t="str">
        <f>IF(OPPORTUNITIES!B21="","",OPPORTUNITIES!S21)</f>
        <v/>
      </c>
      <c r="L26" s="4" t="str">
        <f>IF(OPPORTUNITIES!B21="","",OPPORTUNITIES!W21)</f>
        <v/>
      </c>
    </row>
    <row r="27" spans="1:12" ht="38.1" customHeight="1">
      <c r="A27" s="4" t="str">
        <f>IF(OPPORTUNITIES!B22="","",OPPORTUNITIES!A22)</f>
        <v/>
      </c>
      <c r="B27" s="4" t="str">
        <f>IF(OPPORTUNITIES!B22="","",OPPORTUNITIES!B22)</f>
        <v/>
      </c>
      <c r="C27" s="4" t="str">
        <f>IF(OPPORTUNITIES!B22="","",OPPORTUNITIES!E22)</f>
        <v/>
      </c>
      <c r="D27" s="4" t="str">
        <f>IF(OPPORTUNITIES!B22="","",OPPORTUNITIES!G22)</f>
        <v/>
      </c>
      <c r="E27" s="4" t="str">
        <f>IF(OPPORTUNITIES!B22="","",OPPORTUNITIES!H22)</f>
        <v/>
      </c>
      <c r="F27" s="4" t="str">
        <f>IF(OPPORTUNITIES!B22="","",OPPORTUNITIES!K22)</f>
        <v/>
      </c>
      <c r="G27" s="4" t="str">
        <f>IF(OPPORTUNITIES!B22="","",OPPORTUNITIES!L22)</f>
        <v/>
      </c>
      <c r="H27" s="4" t="str">
        <f>IF(OPPORTUNITIES!B22="","",OPPORTUNITIES!M22)</f>
        <v/>
      </c>
      <c r="I27" s="4" t="str">
        <f>IF(OPPORTUNITIES!B22="","",OPPORTUNITIES!O22)</f>
        <v/>
      </c>
      <c r="J27" s="4" t="str">
        <f>IF(OPPORTUNITIES!B22="","",OPPORTUNITIES!Q22)</f>
        <v/>
      </c>
      <c r="K27" s="4" t="str">
        <f>IF(OPPORTUNITIES!B22="","",OPPORTUNITIES!S22)</f>
        <v/>
      </c>
      <c r="L27" s="4" t="str">
        <f>IF(OPPORTUNITIES!B22="","",OPPORTUNITIES!W22)</f>
        <v/>
      </c>
    </row>
    <row r="28" spans="1:12" ht="38.1" customHeight="1">
      <c r="A28" s="4" t="str">
        <f>IF(OPPORTUNITIES!B23="","",OPPORTUNITIES!A23)</f>
        <v/>
      </c>
      <c r="B28" s="4" t="str">
        <f>IF(OPPORTUNITIES!B23="","",OPPORTUNITIES!B23)</f>
        <v/>
      </c>
      <c r="C28" s="4" t="str">
        <f>IF(OPPORTUNITIES!B23="","",OPPORTUNITIES!E23)</f>
        <v/>
      </c>
      <c r="D28" s="4" t="str">
        <f>IF(OPPORTUNITIES!B23="","",OPPORTUNITIES!G23)</f>
        <v/>
      </c>
      <c r="E28" s="4" t="str">
        <f>IF(OPPORTUNITIES!B23="","",OPPORTUNITIES!H23)</f>
        <v/>
      </c>
      <c r="F28" s="4" t="str">
        <f>IF(OPPORTUNITIES!B23="","",OPPORTUNITIES!K23)</f>
        <v/>
      </c>
      <c r="G28" s="4" t="str">
        <f>IF(OPPORTUNITIES!B23="","",OPPORTUNITIES!L23)</f>
        <v/>
      </c>
      <c r="H28" s="4" t="str">
        <f>IF(OPPORTUNITIES!B23="","",OPPORTUNITIES!M23)</f>
        <v/>
      </c>
      <c r="I28" s="4" t="str">
        <f>IF(OPPORTUNITIES!B23="","",OPPORTUNITIES!O23)</f>
        <v/>
      </c>
      <c r="J28" s="4" t="str">
        <f>IF(OPPORTUNITIES!B23="","",OPPORTUNITIES!Q23)</f>
        <v/>
      </c>
      <c r="K28" s="4" t="str">
        <f>IF(OPPORTUNITIES!B23="","",OPPORTUNITIES!S23)</f>
        <v/>
      </c>
      <c r="L28" s="4" t="str">
        <f>IF(OPPORTUNITIES!B23="","",OPPORTUNITIES!W23)</f>
        <v/>
      </c>
    </row>
    <row r="29" spans="1:12" ht="38.1" customHeight="1">
      <c r="A29" s="4" t="str">
        <f>IF(OPPORTUNITIES!B24="","",OPPORTUNITIES!A24)</f>
        <v/>
      </c>
      <c r="B29" s="4" t="str">
        <f>IF(OPPORTUNITIES!B24="","",OPPORTUNITIES!B24)</f>
        <v/>
      </c>
      <c r="C29" s="4" t="str">
        <f>IF(OPPORTUNITIES!B24="","",OPPORTUNITIES!E24)</f>
        <v/>
      </c>
      <c r="D29" s="4" t="str">
        <f>IF(OPPORTUNITIES!B24="","",OPPORTUNITIES!G24)</f>
        <v/>
      </c>
      <c r="E29" s="4" t="str">
        <f>IF(OPPORTUNITIES!B24="","",OPPORTUNITIES!H24)</f>
        <v/>
      </c>
      <c r="F29" s="4" t="str">
        <f>IF(OPPORTUNITIES!B24="","",OPPORTUNITIES!K24)</f>
        <v/>
      </c>
      <c r="G29" s="4" t="str">
        <f>IF(OPPORTUNITIES!B24="","",OPPORTUNITIES!L24)</f>
        <v/>
      </c>
      <c r="H29" s="4" t="str">
        <f>IF(OPPORTUNITIES!B24="","",OPPORTUNITIES!M24)</f>
        <v/>
      </c>
      <c r="I29" s="4" t="str">
        <f>IF(OPPORTUNITIES!B24="","",OPPORTUNITIES!O24)</f>
        <v/>
      </c>
      <c r="J29" s="4" t="str">
        <f>IF(OPPORTUNITIES!B24="","",OPPORTUNITIES!Q24)</f>
        <v/>
      </c>
      <c r="K29" s="4" t="str">
        <f>IF(OPPORTUNITIES!B24="","",OPPORTUNITIES!S24)</f>
        <v/>
      </c>
      <c r="L29" s="4" t="str">
        <f>IF(OPPORTUNITIES!B24="","",OPPORTUNITIES!W24)</f>
        <v/>
      </c>
    </row>
  </sheetData>
  <mergeCells count="2">
    <mergeCell ref="A1:L2"/>
    <mergeCell ref="A3:L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1"/>
  <sheetViews>
    <sheetView workbookViewId="0"/>
  </sheetViews>
  <sheetFormatPr defaultRowHeight="14.25"/>
  <cols>
    <col min="1" max="1" width="26" customWidth="1"/>
    <col min="2" max="8" width="16" customWidth="1"/>
    <col min="27" max="27" width="3" customWidth="1"/>
  </cols>
  <sheetData>
    <row r="1" spans="1:27">
      <c r="A1" s="16" t="s">
        <v>267</v>
      </c>
      <c r="B1" s="16"/>
      <c r="C1" s="16"/>
      <c r="D1" s="16"/>
      <c r="E1" s="16"/>
      <c r="F1" s="16"/>
      <c r="G1" s="16"/>
      <c r="H1" s="16"/>
      <c r="AA1" t="s">
        <v>268</v>
      </c>
    </row>
    <row r="2" spans="1:27">
      <c r="A2" s="16"/>
      <c r="B2" s="16"/>
      <c r="C2" s="16"/>
      <c r="D2" s="16"/>
      <c r="E2" s="16"/>
      <c r="F2" s="16"/>
      <c r="G2" s="16"/>
      <c r="H2" s="16"/>
      <c r="AA2" t="s">
        <v>143</v>
      </c>
    </row>
    <row r="3" spans="1:27" ht="15">
      <c r="A3" s="3" t="s">
        <v>115</v>
      </c>
      <c r="B3" s="2" t="s">
        <v>143</v>
      </c>
      <c r="AA3" t="s">
        <v>162</v>
      </c>
    </row>
    <row r="4" spans="1:27">
      <c r="AA4" t="s">
        <v>180</v>
      </c>
    </row>
    <row r="5" spans="1:27" ht="15">
      <c r="A5" s="18" t="s">
        <v>269</v>
      </c>
      <c r="B5" s="18"/>
      <c r="C5" s="18"/>
      <c r="D5" s="18"/>
      <c r="E5" s="18"/>
      <c r="F5" s="18"/>
      <c r="G5" s="18"/>
      <c r="H5" s="18"/>
      <c r="AA5" t="s">
        <v>198</v>
      </c>
    </row>
    <row r="6" spans="1:27">
      <c r="AA6" t="s">
        <v>203</v>
      </c>
    </row>
    <row r="7" spans="1:27" ht="39.950000000000003" customHeight="1">
      <c r="A7" s="6" t="s">
        <v>116</v>
      </c>
      <c r="B7" s="21" t="str">
        <f>IF($B$3="","",IFERROR(INDEX(OPPORTUNITIES!$B$5:$B$29,MATCH($B$3,OPPORTUNITIES!$A$5:$A$29,0)),""))</f>
        <v>FICTIONAL — B2B SaaS comparison territory</v>
      </c>
      <c r="C7" s="21"/>
      <c r="D7" s="21"/>
      <c r="E7" s="21"/>
      <c r="F7" s="21"/>
      <c r="G7" s="21"/>
      <c r="H7" s="21"/>
      <c r="AA7" t="s">
        <v>208</v>
      </c>
    </row>
    <row r="8" spans="1:27" ht="39.950000000000003" customHeight="1">
      <c r="A8" s="6" t="s">
        <v>270</v>
      </c>
      <c r="B8" s="21" t="str">
        <f>IF($B$3="","",IFERROR(INDEX(OPPORTUNITIES!$D$5:$D$29,MATCH($B$3,OPPORTUNITIES!$A$5:$A$29,0)),""))</f>
        <v>Qualified demo requests from comparison-intent buyers</v>
      </c>
      <c r="C8" s="21"/>
      <c r="D8" s="21"/>
      <c r="E8" s="21"/>
      <c r="F8" s="21"/>
      <c r="G8" s="21"/>
      <c r="H8" s="21"/>
      <c r="AA8" t="s">
        <v>213</v>
      </c>
    </row>
    <row r="9" spans="1:27" ht="51.95" customHeight="1">
      <c r="A9" s="6" t="s">
        <v>271</v>
      </c>
      <c r="B9" s="21" t="str">
        <f>IF($B$3="","",IFERROR(INDEX(OPPORTUNITIES!$E$5:$E$29,MATCH($B$3,OPPORTUNITIES!$A$5:$A$29,0)),""))</f>
        <v>Qualified demo request</v>
      </c>
      <c r="C9" s="21"/>
      <c r="D9" s="21"/>
      <c r="E9" s="21"/>
      <c r="F9" s="21"/>
      <c r="G9" s="21"/>
      <c r="H9" s="21"/>
      <c r="AA9" t="s">
        <v>216</v>
      </c>
    </row>
    <row r="10" spans="1:27" ht="51.95" customHeight="1">
      <c r="A10" s="6" t="s">
        <v>272</v>
      </c>
      <c r="B10" s="21" t="str">
        <f>IF($B$3="","",IFERROR(INDEX(OPPORTUNITIES!$F$5:$F$29,MATCH($B$3,OPPORTUNITIES!$A$5:$A$29,0)),""))</f>
        <v>Useful demand evidence may appear before closed revenue; no universal month threshold.</v>
      </c>
      <c r="C10" s="21"/>
      <c r="D10" s="21"/>
      <c r="E10" s="21"/>
      <c r="F10" s="21"/>
      <c r="G10" s="21"/>
      <c r="H10" s="21"/>
      <c r="AA10" t="s">
        <v>217</v>
      </c>
    </row>
    <row r="11" spans="1:27" ht="39.950000000000003" customHeight="1">
      <c r="A11" s="6" t="s">
        <v>273</v>
      </c>
      <c r="B11" s="21" t="str">
        <f>IF($B$3="","",IFERROR(INDEX(OPPORTUNITIES!$G$5:$G$29,MATCH($B$3,OPPORTUNITIES!$A$5:$A$29,0)),""))</f>
        <v>SHORTER</v>
      </c>
      <c r="C11" s="21"/>
      <c r="D11" s="21"/>
      <c r="E11" s="21"/>
      <c r="F11" s="21"/>
      <c r="G11" s="21"/>
      <c r="H11" s="21"/>
      <c r="AA11" t="s">
        <v>218</v>
      </c>
    </row>
    <row r="12" spans="1:27" ht="39.950000000000003" customHeight="1">
      <c r="A12" s="6" t="s">
        <v>274</v>
      </c>
      <c r="B12" s="21" t="str">
        <f>IF($B$3="","",IFERROR(INDEX(OPPORTUNITIES!$H$5:$H$29,MATCH($B$3,OPPORTUNITIES!$A$5:$A$29,0)),""))</f>
        <v>INFERRED</v>
      </c>
      <c r="C12" s="21"/>
      <c r="D12" s="21"/>
      <c r="E12" s="21"/>
      <c r="F12" s="21"/>
      <c r="G12" s="21"/>
      <c r="H12" s="21"/>
      <c r="AA12" t="s">
        <v>219</v>
      </c>
    </row>
    <row r="13" spans="1:27" ht="51.95" customHeight="1">
      <c r="A13" s="6" t="s">
        <v>275</v>
      </c>
      <c r="B13" s="21" t="str">
        <f>IF($B$3="","",IFERROR(INDEX(OPPORTUNITIES!$I$5:$I$29,MATCH($B$3,OPPORTUNITIES!$A$5:$A$29,0)),""))</f>
        <v>Existing fictional comparison behavior and sales-question evidence suggest earlier demand signals.</v>
      </c>
      <c r="C13" s="21"/>
      <c r="D13" s="21"/>
      <c r="E13" s="21"/>
      <c r="F13" s="21"/>
      <c r="G13" s="21"/>
      <c r="H13" s="21"/>
      <c r="AA13" t="s">
        <v>220</v>
      </c>
    </row>
    <row r="14" spans="1:27" ht="51.95" customHeight="1">
      <c r="A14" s="6" t="s">
        <v>122</v>
      </c>
      <c r="B14" s="21" t="str">
        <f>IF($B$3="","",IFERROR(INDEX(OPPORTUNITIES!$J$5:$J$29,MATCH($B$3,OPPORTUNITIES!$A$5:$A$29,0)),""))</f>
        <v>Accurate product facts, indexable pages, conversion path, sales-cycle lag.</v>
      </c>
      <c r="C14" s="21"/>
      <c r="D14" s="21"/>
      <c r="E14" s="21"/>
      <c r="F14" s="21"/>
      <c r="G14" s="21"/>
      <c r="H14" s="21"/>
      <c r="AA14" t="s">
        <v>221</v>
      </c>
    </row>
    <row r="15" spans="1:27" ht="39.950000000000003" customHeight="1">
      <c r="A15" s="6" t="s">
        <v>276</v>
      </c>
      <c r="B15" s="21" t="str">
        <f>IF($B$3="","",IFERROR(INDEX(OPPORTUNITIES!$K$5:$K$29,MATCH($B$3,OPPORTUNITIES!$A$5:$A$29,0)),""))</f>
        <v>CONDITIONAL</v>
      </c>
      <c r="C15" s="21"/>
      <c r="D15" s="21"/>
      <c r="E15" s="21"/>
      <c r="F15" s="21"/>
      <c r="G15" s="21"/>
      <c r="H15" s="21"/>
      <c r="AA15" t="s">
        <v>222</v>
      </c>
    </row>
    <row r="16" spans="1:27" ht="51.95" customHeight="1">
      <c r="A16" s="6" t="s">
        <v>277</v>
      </c>
      <c r="B16" s="21" t="str">
        <f>IF($B$3="","",IFERROR(INDEX(OPPORTUNITIES!$L$5:$L$29,MATCH($B$3,OPPORTUNITIES!$A$5:$A$29,0)),""))</f>
        <v>INFERRED</v>
      </c>
      <c r="C16" s="21"/>
      <c r="D16" s="21"/>
      <c r="E16" s="21"/>
      <c r="F16" s="21"/>
      <c r="G16" s="21"/>
      <c r="H16" s="21"/>
      <c r="AA16" t="s">
        <v>223</v>
      </c>
    </row>
    <row r="17" spans="1:27" ht="51.95" customHeight="1">
      <c r="A17" s="6" t="s">
        <v>278</v>
      </c>
      <c r="B17" s="21" t="str">
        <f>IF($B$3="","",IFERROR(INDEX(OPPORTUNITIES!$M$5:$M$29,MATCH($B$3,OPPORTUNITIES!$A$5:$A$29,0)),""))</f>
        <v>First-party insight</v>
      </c>
      <c r="C17" s="21"/>
      <c r="D17" s="21"/>
      <c r="E17" s="21"/>
      <c r="F17" s="21"/>
      <c r="G17" s="21"/>
      <c r="H17" s="21"/>
      <c r="AA17" t="s">
        <v>224</v>
      </c>
    </row>
    <row r="18" spans="1:27" ht="39.950000000000003" customHeight="1">
      <c r="A18" s="6" t="s">
        <v>279</v>
      </c>
      <c r="B18" s="21" t="str">
        <f>IF($B$3="","",IFERROR(INDEX(OPPORTUNITIES!$N$5:$N$29,MATCH($B$3,OPPORTUNITIES!$A$5:$A$29,0)),""))</f>
        <v>Distinct product/customer inputs exist, but competitor response could neutralize the format.</v>
      </c>
      <c r="C18" s="21"/>
      <c r="D18" s="21"/>
      <c r="E18" s="21"/>
      <c r="F18" s="21"/>
      <c r="G18" s="21"/>
      <c r="H18" s="21"/>
      <c r="AA18" t="s">
        <v>225</v>
      </c>
    </row>
    <row r="19" spans="1:27" ht="39.950000000000003" customHeight="1">
      <c r="A19" s="6" t="s">
        <v>280</v>
      </c>
      <c r="B19" s="21" t="str">
        <f>IF($B$3="","",IFERROR(INDEX(OPPORTUNITIES!$O$5:$O$29,MATCH($B$3,OPPORTUNITIES!$A$5:$A$29,0)),""))</f>
        <v>Easy imitation</v>
      </c>
      <c r="C19" s="21"/>
      <c r="D19" s="21"/>
      <c r="E19" s="21"/>
      <c r="F19" s="21"/>
      <c r="G19" s="21"/>
      <c r="H19" s="21"/>
      <c r="AA19" t="s">
        <v>226</v>
      </c>
    </row>
    <row r="20" spans="1:27" ht="51.95" customHeight="1">
      <c r="A20" s="6" t="s">
        <v>281</v>
      </c>
      <c r="B20" s="21" t="str">
        <f>IF($B$3="","",IFERROR(INDEX(OPPORTUNITIES!$P$5:$P$29,MATCH($B$3,OPPORTUNITIES!$A$5:$A$29,0)),""))</f>
        <v>A stronger incumbent can publish richer comparison pages and out-distribute them.</v>
      </c>
      <c r="C20" s="21"/>
      <c r="D20" s="21"/>
      <c r="E20" s="21"/>
      <c r="F20" s="21"/>
      <c r="G20" s="21"/>
      <c r="H20" s="21"/>
      <c r="AA20" t="s">
        <v>227</v>
      </c>
    </row>
    <row r="21" spans="1:27" ht="51.95" customHeight="1">
      <c r="A21" s="6" t="s">
        <v>127</v>
      </c>
      <c r="B21" s="21" t="str">
        <f>IF($B$3="","",IFERROR(INDEX(OPPORTUNITIES!$Q$5:$Q$29,MATCH($B$3,OPPORTUNITIES!$A$5:$A$29,0)),""))</f>
        <v>Whether distinctive evidence changes buyer preference.</v>
      </c>
      <c r="C21" s="21"/>
      <c r="D21" s="21"/>
      <c r="E21" s="21"/>
      <c r="F21" s="21"/>
      <c r="G21" s="21"/>
      <c r="H21" s="21"/>
      <c r="AA21" t="s">
        <v>228</v>
      </c>
    </row>
    <row r="22" spans="1:27" ht="51.95" customHeight="1">
      <c r="A22" s="6" t="s">
        <v>282</v>
      </c>
      <c r="B22" s="21" t="str">
        <f>IF($B$3="","",IFERROR(INDEX(OPPORTUNITIES!$R$5:$R$29,MATCH($B$3,OPPORTUNITIES!$A$5:$A$29,0)),""))</f>
        <v>Fast evidence path with conditional durability; not a funding decision.</v>
      </c>
      <c r="C22" s="21"/>
      <c r="D22" s="21"/>
      <c r="E22" s="21"/>
      <c r="F22" s="21"/>
      <c r="G22" s="21"/>
      <c r="H22" s="21"/>
      <c r="AA22" t="s">
        <v>229</v>
      </c>
    </row>
    <row r="23" spans="1:27" ht="51.95" customHeight="1">
      <c r="A23" s="6" t="s">
        <v>283</v>
      </c>
      <c r="B23" s="21" t="str">
        <f>IF($B$3="","",IFERROR(INDEX(OPPORTUNITIES!$S$5:$S$29,MATCH($B$3,OPPORTUNITIES!$A$5:$A$29,0)),""))</f>
        <v>Validate qualified buyer behavior from the distinctive comparison evidence.</v>
      </c>
      <c r="C23" s="21"/>
      <c r="D23" s="21"/>
      <c r="E23" s="21"/>
      <c r="F23" s="21"/>
      <c r="G23" s="21"/>
      <c r="H23" s="21"/>
      <c r="AA23" t="s">
        <v>230</v>
      </c>
    </row>
    <row r="24" spans="1:27" ht="51.95" customHeight="1">
      <c r="A24" s="6" t="s">
        <v>130</v>
      </c>
      <c r="B24" s="21" t="str">
        <f>IF($B$3="","",IFERROR(INDEX(OPPORTUNITIES!$T$5:$T$29,MATCH($B$3,OPPORTUNITIES!$A$5:$A$29,0)),""))</f>
        <v>Head of SEO</v>
      </c>
      <c r="C24" s="21"/>
      <c r="D24" s="21"/>
      <c r="E24" s="21"/>
      <c r="F24" s="21"/>
      <c r="G24" s="21"/>
      <c r="H24" s="21"/>
      <c r="AA24" t="s">
        <v>231</v>
      </c>
    </row>
    <row r="25" spans="1:27" ht="51.95" customHeight="1">
      <c r="A25" s="6" t="s">
        <v>284</v>
      </c>
      <c r="B25" s="21">
        <f>IF($B$3="","",IFERROR(INDEX(OPPORTUNITIES!$U$5:$U$29,MATCH($B$3,OPPORTUNITIES!$A$5:$A$29,0)),""))</f>
        <v>0</v>
      </c>
      <c r="C25" s="21"/>
      <c r="D25" s="21"/>
      <c r="E25" s="21"/>
      <c r="F25" s="21"/>
      <c r="G25" s="21"/>
      <c r="H25" s="21"/>
      <c r="AA25" t="s">
        <v>232</v>
      </c>
    </row>
    <row r="26" spans="1:27" ht="39.950000000000003" customHeight="1">
      <c r="A26" s="6" t="s">
        <v>285</v>
      </c>
      <c r="B26" s="21" t="str">
        <f>IF($B$3="","",IFERROR(INDEX(OPPORTUNITIES!$V$5:$V$29,MATCH($B$3,OPPORTUNITIES!$A$5:$A$29,0)),""))</f>
        <v>FICTIONAL example only</v>
      </c>
      <c r="C26" s="21"/>
      <c r="D26" s="21"/>
      <c r="E26" s="21"/>
      <c r="F26" s="21"/>
      <c r="G26" s="21"/>
      <c r="H26" s="21"/>
      <c r="AA26" t="s">
        <v>233</v>
      </c>
    </row>
    <row r="27" spans="1:27" ht="39.950000000000003" customHeight="1">
      <c r="A27" s="6" t="s">
        <v>286</v>
      </c>
      <c r="B27" s="21" t="str">
        <f>IF($B$3="","",IFERROR(INDEX(OPPORTUNITIES!$Z$5:$Z$29,MATCH($B$3,OPPORTUNITIES!$A$5:$A$29,0)),""))</f>
        <v>READY FOR COMPARISON</v>
      </c>
      <c r="C27" s="21"/>
      <c r="D27" s="21"/>
      <c r="E27" s="21"/>
      <c r="F27" s="21"/>
      <c r="G27" s="21"/>
      <c r="H27" s="21"/>
    </row>
    <row r="28" spans="1:27" ht="51.95" customHeight="1">
      <c r="A28" s="6" t="s">
        <v>287</v>
      </c>
      <c r="B28" s="21" t="str">
        <f>IF($B$3="","",IFERROR(INDEX(OPPORTUNITIES!$AA$5:$AA$29,MATCH($B$3,OPPORTUNITIES!$A$5:$A$29,0)),""))</f>
        <v>Record is ready for comparison. Review the interpretation and hand it to the correct downstream decision process.</v>
      </c>
      <c r="C28" s="21"/>
      <c r="D28" s="21"/>
      <c r="E28" s="21"/>
      <c r="F28" s="21"/>
      <c r="G28" s="21"/>
      <c r="H28" s="21"/>
    </row>
    <row r="30" spans="1:27">
      <c r="A30" s="22" t="s">
        <v>288</v>
      </c>
      <c r="B30" s="22"/>
      <c r="C30" s="22"/>
      <c r="D30" s="22"/>
      <c r="E30" s="22"/>
      <c r="F30" s="22"/>
      <c r="G30" s="22"/>
      <c r="H30" s="22"/>
    </row>
    <row r="31" spans="1:27">
      <c r="A31" s="22"/>
      <c r="B31" s="22"/>
      <c r="C31" s="22"/>
      <c r="D31" s="22"/>
      <c r="E31" s="22"/>
      <c r="F31" s="22"/>
      <c r="G31" s="22"/>
      <c r="H31" s="22"/>
    </row>
  </sheetData>
  <mergeCells count="25">
    <mergeCell ref="B25:H25"/>
    <mergeCell ref="B26:H26"/>
    <mergeCell ref="B27:H27"/>
    <mergeCell ref="B28:H28"/>
    <mergeCell ref="A30:H31"/>
    <mergeCell ref="B20:H20"/>
    <mergeCell ref="B21:H21"/>
    <mergeCell ref="B22:H22"/>
    <mergeCell ref="B23:H23"/>
    <mergeCell ref="B24:H24"/>
    <mergeCell ref="B15:H15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A1:H2"/>
    <mergeCell ref="A5:H5"/>
    <mergeCell ref="B7:H7"/>
    <mergeCell ref="B8:H8"/>
    <mergeCell ref="B9:H9"/>
  </mergeCells>
  <dataValidations count="1">
    <dataValidation type="list" sqref="B3" xr:uid="{00000000-0002-0000-0400-000000000000}">
      <formula1>$AA$2:$AA$26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workbookViewId="0"/>
  </sheetViews>
  <sheetFormatPr defaultRowHeight="14.25"/>
  <cols>
    <col min="1" max="1" width="24" customWidth="1"/>
    <col min="2" max="4" width="44" customWidth="1"/>
  </cols>
  <sheetData>
    <row r="1" spans="1:4">
      <c r="A1" s="16" t="s">
        <v>289</v>
      </c>
      <c r="B1" s="16"/>
      <c r="C1" s="16"/>
      <c r="D1" s="16"/>
    </row>
    <row r="2" spans="1:4">
      <c r="A2" s="16"/>
      <c r="B2" s="16"/>
      <c r="C2" s="16"/>
      <c r="D2" s="16"/>
    </row>
    <row r="4" spans="1:4" ht="45.95" customHeight="1">
      <c r="A4" s="1" t="s">
        <v>290</v>
      </c>
      <c r="B4" s="1" t="s">
        <v>42</v>
      </c>
      <c r="C4" s="1" t="s">
        <v>291</v>
      </c>
      <c r="D4" s="1" t="s">
        <v>292</v>
      </c>
    </row>
    <row r="5" spans="1:4" ht="45.95" customHeight="1">
      <c r="A5" s="2" t="s">
        <v>241</v>
      </c>
      <c r="B5" s="2" t="s">
        <v>293</v>
      </c>
      <c r="C5" s="2" t="s">
        <v>294</v>
      </c>
      <c r="D5" s="2" t="s">
        <v>295</v>
      </c>
    </row>
    <row r="6" spans="1:4" ht="45.95" customHeight="1">
      <c r="A6" s="2" t="s">
        <v>296</v>
      </c>
      <c r="B6" s="2" t="s">
        <v>297</v>
      </c>
      <c r="C6" s="2" t="s">
        <v>298</v>
      </c>
      <c r="D6" s="2" t="s">
        <v>299</v>
      </c>
    </row>
    <row r="7" spans="1:4" ht="45.95" customHeight="1">
      <c r="A7" s="2" t="s">
        <v>250</v>
      </c>
      <c r="B7" s="2" t="s">
        <v>300</v>
      </c>
      <c r="C7" s="2" t="s">
        <v>301</v>
      </c>
      <c r="D7" s="2" t="s">
        <v>302</v>
      </c>
    </row>
    <row r="8" spans="1:4" ht="45.95" customHeight="1">
      <c r="A8" s="2" t="s">
        <v>107</v>
      </c>
      <c r="B8" s="2" t="s">
        <v>303</v>
      </c>
      <c r="C8" s="2" t="s">
        <v>304</v>
      </c>
      <c r="D8" s="2" t="s">
        <v>305</v>
      </c>
    </row>
    <row r="9" spans="1:4" ht="45.95" customHeight="1">
      <c r="A9" s="2" t="s">
        <v>137</v>
      </c>
      <c r="B9" s="2" t="s">
        <v>306</v>
      </c>
      <c r="C9" s="2" t="s">
        <v>307</v>
      </c>
      <c r="D9" s="2" t="s">
        <v>308</v>
      </c>
    </row>
    <row r="10" spans="1:4" ht="45.95" customHeight="1">
      <c r="A10" s="2" t="s">
        <v>95</v>
      </c>
      <c r="B10" s="2" t="s">
        <v>309</v>
      </c>
      <c r="C10" s="2" t="s">
        <v>310</v>
      </c>
      <c r="D10" s="2" t="s">
        <v>311</v>
      </c>
    </row>
    <row r="11" spans="1:4" ht="45.95" customHeight="1">
      <c r="A11" s="2" t="s">
        <v>106</v>
      </c>
      <c r="B11" s="2" t="s">
        <v>312</v>
      </c>
      <c r="C11" s="2" t="s">
        <v>313</v>
      </c>
      <c r="D11" s="2" t="s">
        <v>314</v>
      </c>
    </row>
    <row r="12" spans="1:4" ht="45.95" customHeight="1">
      <c r="A12" s="2" t="s">
        <v>280</v>
      </c>
      <c r="B12" s="2" t="s">
        <v>315</v>
      </c>
      <c r="C12" s="2" t="s">
        <v>316</v>
      </c>
      <c r="D12" s="2" t="s">
        <v>317</v>
      </c>
    </row>
    <row r="13" spans="1:4" ht="45.95" customHeight="1">
      <c r="A13" s="2" t="s">
        <v>286</v>
      </c>
      <c r="B13" s="2" t="s">
        <v>318</v>
      </c>
      <c r="C13" s="2" t="s">
        <v>319</v>
      </c>
      <c r="D13" s="2" t="s">
        <v>320</v>
      </c>
    </row>
    <row r="14" spans="1:4">
      <c r="A14" t="s">
        <v>69</v>
      </c>
      <c r="B14" t="s">
        <v>321</v>
      </c>
      <c r="C14" t="s">
        <v>322</v>
      </c>
      <c r="D14" t="s">
        <v>323</v>
      </c>
    </row>
    <row r="15" spans="1:4">
      <c r="A15" t="s">
        <v>324</v>
      </c>
      <c r="B15" t="s">
        <v>325</v>
      </c>
      <c r="C15" t="s">
        <v>326</v>
      </c>
      <c r="D15" t="s">
        <v>327</v>
      </c>
    </row>
    <row r="16" spans="1:4">
      <c r="A16" s="22" t="s">
        <v>328</v>
      </c>
      <c r="B16" s="22"/>
      <c r="C16" s="22"/>
      <c r="D16" s="22"/>
    </row>
    <row r="17" spans="1:4">
      <c r="A17" s="22"/>
      <c r="B17" s="22"/>
      <c r="C17" s="22"/>
      <c r="D17" s="22"/>
    </row>
    <row r="18" spans="1:4">
      <c r="A18" s="22"/>
      <c r="B18" s="22"/>
      <c r="C18" s="22"/>
      <c r="D18" s="22"/>
    </row>
  </sheetData>
  <mergeCells count="2">
    <mergeCell ref="A1:D2"/>
    <mergeCell ref="A16:D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2"/>
  <sheetViews>
    <sheetView workbookViewId="0"/>
  </sheetViews>
  <sheetFormatPr defaultRowHeight="14.25"/>
  <cols>
    <col min="1" max="7" width="24" customWidth="1"/>
    <col min="9" max="9" width="24" customWidth="1"/>
  </cols>
  <sheetData>
    <row r="1" spans="1:14" ht="15">
      <c r="A1" s="1" t="s">
        <v>64</v>
      </c>
      <c r="B1" s="1" t="s">
        <v>65</v>
      </c>
      <c r="C1" s="1" t="s">
        <v>66</v>
      </c>
      <c r="D1" s="1" t="s">
        <v>63</v>
      </c>
      <c r="E1" s="1" t="s">
        <v>67</v>
      </c>
      <c r="F1" s="1" t="s">
        <v>68</v>
      </c>
      <c r="G1" s="1" t="s">
        <v>247</v>
      </c>
      <c r="I1" s="1" t="s">
        <v>243</v>
      </c>
      <c r="K1" s="18" t="s">
        <v>329</v>
      </c>
      <c r="L1" s="18"/>
      <c r="M1" s="18"/>
      <c r="N1" s="18"/>
    </row>
    <row r="2" spans="1:14">
      <c r="A2" s="2" t="s">
        <v>94</v>
      </c>
      <c r="B2" s="2" t="s">
        <v>95</v>
      </c>
      <c r="C2" s="2" t="s">
        <v>96</v>
      </c>
      <c r="D2" s="2" t="s">
        <v>93</v>
      </c>
      <c r="E2" s="2" t="s">
        <v>97</v>
      </c>
      <c r="F2" s="2" t="s">
        <v>98</v>
      </c>
      <c r="G2" s="2" t="s">
        <v>240</v>
      </c>
      <c r="I2" s="2" t="s">
        <v>239</v>
      </c>
      <c r="K2" s="23" t="s">
        <v>330</v>
      </c>
      <c r="L2" s="23"/>
      <c r="M2" s="23"/>
      <c r="N2" s="23"/>
    </row>
    <row r="3" spans="1:14">
      <c r="A3" s="2" t="s">
        <v>105</v>
      </c>
      <c r="B3" s="2" t="s">
        <v>106</v>
      </c>
      <c r="C3" s="2" t="s">
        <v>107</v>
      </c>
      <c r="D3" s="2" t="s">
        <v>104</v>
      </c>
      <c r="E3" s="2" t="s">
        <v>108</v>
      </c>
      <c r="F3" s="2" t="s">
        <v>109</v>
      </c>
      <c r="G3" s="2" t="s">
        <v>242</v>
      </c>
      <c r="I3" s="2" t="s">
        <v>241</v>
      </c>
      <c r="K3" s="23"/>
      <c r="L3" s="23"/>
      <c r="M3" s="23"/>
      <c r="N3" s="23"/>
    </row>
    <row r="4" spans="1:14">
      <c r="A4" s="2" t="s">
        <v>136</v>
      </c>
      <c r="B4" s="2" t="s">
        <v>137</v>
      </c>
      <c r="C4" s="2" t="s">
        <v>138</v>
      </c>
      <c r="D4" s="2" t="s">
        <v>135</v>
      </c>
      <c r="E4" s="2" t="s">
        <v>139</v>
      </c>
      <c r="F4" s="2" t="s">
        <v>140</v>
      </c>
      <c r="G4" s="2" t="s">
        <v>251</v>
      </c>
      <c r="I4" s="2" t="s">
        <v>250</v>
      </c>
      <c r="K4" s="23"/>
      <c r="L4" s="23"/>
      <c r="M4" s="23"/>
      <c r="N4" s="23"/>
    </row>
    <row r="5" spans="1:14" ht="28.5">
      <c r="A5" s="2" t="s">
        <v>137</v>
      </c>
      <c r="C5" s="2" t="s">
        <v>137</v>
      </c>
      <c r="D5" s="2" t="s">
        <v>157</v>
      </c>
      <c r="E5" s="2" t="s">
        <v>158</v>
      </c>
      <c r="F5" s="2" t="s">
        <v>159</v>
      </c>
      <c r="I5" s="2" t="s">
        <v>252</v>
      </c>
      <c r="K5" s="23"/>
      <c r="L5" s="23"/>
      <c r="M5" s="23"/>
      <c r="N5" s="23"/>
    </row>
    <row r="6" spans="1:14">
      <c r="D6" s="2" t="s">
        <v>176</v>
      </c>
      <c r="E6" s="2" t="s">
        <v>177</v>
      </c>
      <c r="F6" s="2" t="s">
        <v>170</v>
      </c>
      <c r="I6" s="2" t="s">
        <v>253</v>
      </c>
      <c r="K6" s="23"/>
      <c r="L6" s="23"/>
      <c r="M6" s="23"/>
      <c r="N6" s="23"/>
    </row>
    <row r="7" spans="1:14">
      <c r="D7" s="2" t="s">
        <v>193</v>
      </c>
      <c r="E7" s="2" t="s">
        <v>194</v>
      </c>
      <c r="F7" s="2" t="s">
        <v>195</v>
      </c>
    </row>
    <row r="8" spans="1:14">
      <c r="E8" s="2" t="s">
        <v>199</v>
      </c>
      <c r="F8" s="2" t="s">
        <v>200</v>
      </c>
    </row>
    <row r="9" spans="1:14" ht="28.5">
      <c r="E9" s="2" t="s">
        <v>204</v>
      </c>
      <c r="F9" s="2" t="s">
        <v>205</v>
      </c>
    </row>
    <row r="10" spans="1:14">
      <c r="E10" s="2" t="s">
        <v>209</v>
      </c>
      <c r="F10" s="2" t="s">
        <v>210</v>
      </c>
    </row>
    <row r="11" spans="1:14">
      <c r="E11" s="2" t="s">
        <v>214</v>
      </c>
      <c r="F11" s="2" t="s">
        <v>193</v>
      </c>
    </row>
    <row r="12" spans="1:14">
      <c r="E12" s="2" t="s">
        <v>193</v>
      </c>
    </row>
  </sheetData>
  <mergeCells count="2">
    <mergeCell ref="K1:N1"/>
    <mergeCell ref="K2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START</vt:lpstr>
      <vt:lpstr>OPPORTUNITIES</vt:lpstr>
      <vt:lpstr>EVIDENCE</vt:lpstr>
      <vt:lpstr>COMPARE</vt:lpstr>
      <vt:lpstr>DECISION BRIEF</vt:lpstr>
      <vt:lpstr>HELP</vt:lpstr>
      <vt:lpstr>OPTIONS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Pero Baldjiev</cp:lastModifiedBy>
  <dcterms:created xsi:type="dcterms:W3CDTF">2026-08-12T17:20:29Z</dcterms:created>
  <dcterms:modified xsi:type="dcterms:W3CDTF">2026-08-12T17:20:29Z</dcterms:modified>
</cp:coreProperties>
</file>