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1dba8504f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7ec31a2fbf784317"/>
    <x:sheet xmlns:r="http://schemas.openxmlformats.org/officeDocument/2006/relationships" name="DECISION_CONTRACT" sheetId="2" r:id="R10979876bd4e4dd8"/>
    <x:sheet xmlns:r="http://schemas.openxmlformats.org/officeDocument/2006/relationships" name="COMPETITOR_SET" sheetId="3" r:id="Rd34d05246e0f4faf"/>
    <x:sheet xmlns:r="http://schemas.openxmlformats.org/officeDocument/2006/relationships" name="EVIDENCE_REGISTER" sheetId="4" r:id="R0796226fcd8e49a9"/>
    <x:sheet xmlns:r="http://schemas.openxmlformats.org/officeDocument/2006/relationships" name="OPPORTUNITY_MATRIX" sheetId="5" r:id="R331d022e18ba4ba0"/>
    <x:sheet xmlns:r="http://schemas.openxmlformats.org/officeDocument/2006/relationships" name="EXECUTIVE_MEMO" sheetId="6" r:id="R9190212e2c574802"/>
    <x:sheet xmlns:r="http://schemas.openxmlformats.org/officeDocument/2006/relationships" name="HANDOFF" sheetId="7" r:id="R079c52effa0f4b92"/>
    <x:sheet xmlns:r="http://schemas.openxmlformats.org/officeDocument/2006/relationships" name="WALKTHROUGH" sheetId="8" r:id="R3a77f41475be43d0"/>
    <x:sheet xmlns:r="http://schemas.openxmlformats.org/officeDocument/2006/relationships" name="SOURCE_GUIDE" sheetId="9" r:id="Re46f55114039443b"/>
    <x:sheet xmlns:r="http://schemas.openxmlformats.org/officeDocument/2006/relationships" name="CHANGE_LOG" sheetId="10" r:id="R312f147b279e40c9"/>
    <x:sheet xmlns:r="http://schemas.openxmlformats.org/officeDocument/2006/relationships" name="LISTS" sheetId="11" r:id="R0171fc2d45d04357"/>
    <x:sheet xmlns:r="http://schemas.openxmlformats.org/officeDocument/2006/relationships" name="COMPETITIVE_IMPLICATIONS" sheetId="12" r:id="R03957473496346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EAF2F8"/>
      <x:name val="Aptos"/>
    </x:font>
    <x:font>
      <x:b/>
      <x:sz val="15"/>
      <x:color rgb="FFFFFFFF"/>
      <x:name val="Aptos Display"/>
    </x:font>
    <x:font>
      <x:b/>
      <x:sz val="10"/>
      <x:color rgb="FFFFFFFF"/>
      <x:name val="Aptos"/>
    </x:font>
    <x:font>
      <x:b/>
      <x:sz val="11"/>
      <x:color rgb="FFFFFFFF"/>
      <x:name val="Carlito"/>
    </x:font>
    <x:font>
      <x:sz val="9"/>
      <x:color rgb="FFEAF2F8"/>
      <x:name val="Aptos"/>
    </x:font>
    <x:font>
      <x:b/>
      <x:sz val="9"/>
      <x:color rgb="FFEAF2F8"/>
      <x:name val="Aptos"/>
    </x:font>
  </x:fonts>
  <x:fills count="14">
    <x:fill>
      <x:patternFill patternType="none"/>
    </x:fill>
    <x:fill>
      <x:patternFill patternType="gray125"/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12344A"/>
      </x:patternFill>
    </x:fill>
    <x:fill>
      <x:patternFill patternType="solid">
        <x:fgColor rgb="FF0D2233"/>
      </x:patternFill>
    </x:fill>
    <x:fill>
      <x:patternFill patternType="solid">
        <x:fgColor rgb="FF10283A"/>
      </x:patternFill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12344A"/>
      </x:patternFill>
    </x:fill>
    <x:fill>
      <x:patternFill patternType="solid">
        <x:fgColor rgb="FF10283A"/>
      </x:patternFill>
    </x:fill>
    <x:fill>
      <x:patternFill patternType="solid">
        <x:fgColor rgb="FF0D2233"/>
      </x:patternFill>
    </x:fill>
    <x:fill>
      <x:patternFill patternType="solid">
        <x:fgColor rgb="FF12344A"/>
      </x:patternFill>
    </x:fill>
    <x:fill>
      <x:patternFill patternType="solid">
        <x:fgColor rgb="FF0D2233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200" fontId="1" fillId="6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wrapText="1"/>
    </x:xf>
    <x:xf numFmtId="0" fontId="1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vertical="top" wrapText="1"/>
    </x:xf>
    <x:xf numFmtId="0" fontId="3" fillId="9" borderId="0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1" fillId="12" borderId="0" xfId="0" applyNumberFormat="1" applyFont="1" applyFill="1" applyBorder="1" applyAlignment="1">
      <x:alignment vertical="top" wrapText="1"/>
    </x:xf>
    <x:xf numFmtId="0" fontId="3" fillId="12" borderId="0" xfId="0" applyNumberFormat="1" applyFont="1" applyFill="1" applyBorder="1" applyAlignment="1">
      <x:alignment vertical="top" wrapText="1"/>
    </x:xf>
    <x:xf numFmtId="0" fontId="1" fillId="13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4" fillId="12" borderId="0" xfId="0" applyNumberFormat="1" applyFont="1" applyFill="1" applyBorder="1"/>
    <x:xf numFmtId="0" fontId="1" fillId="12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 applyAlignment="1">
      <x:alignment wrapText="1"/>
    </x:xf>
    <x:xf numFmtId="0" fontId="5" fillId="1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6" fillId="12" borderId="0" xfId="0" applyNumberFormat="1" applyFont="1" applyFill="1" applyBorder="1"/>
  </x:cellXfs>
  <x:cellStyles count="1">
    <x:cellStyle name="Normal" xfId="0"/>
  </x:cellStyles>
  <x:dxfs count="15"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153527"/>
        </x:patternFill>
      </x:fill>
    </x:dxf>
    <x:dxf>
      <x:fill>
        <x:patternFill>
          <x:bgColor rgb="FF3A3012"/>
        </x:patternFill>
      </x:fill>
    </x:dxf>
    <x:dxf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3A1720"/>
        </x:patternFill>
      </x:fill>
    </x:dxf>
    <x:dxf>
      <x:fill>
        <x:patternFill>
          <x:bgColor rgb="FF153527"/>
        </x:patternFill>
      </x:fill>
    </x:dxf>
    <x:dxf>
      <x:fill>
        <x:patternFill>
          <x:bgColor rgb="FF3A301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c6b8a002244cc" /><Relationship Type="http://schemas.openxmlformats.org/officeDocument/2006/relationships/theme" Target="/xl/theme/theme1.xml" Id="R645668dcf109443f" /><Relationship Type="http://schemas.openxmlformats.org/officeDocument/2006/relationships/sharedStrings" Target="/xl/sharedStrings.xml" Id="R01311765b7f846de" /><Relationship Type="http://schemas.openxmlformats.org/officeDocument/2006/relationships/worksheet" Target="/xl/worksheets/sheet1.xml" Id="R7ec31a2fbf784317" /><Relationship Type="http://schemas.openxmlformats.org/officeDocument/2006/relationships/worksheet" Target="/xl/worksheets/sheet2.xml" Id="R10979876bd4e4dd8" /><Relationship Type="http://schemas.openxmlformats.org/officeDocument/2006/relationships/worksheet" Target="/xl/worksheets/sheet3.xml" Id="Rd34d05246e0f4faf" /><Relationship Type="http://schemas.openxmlformats.org/officeDocument/2006/relationships/worksheet" Target="/xl/worksheets/sheet4.xml" Id="R0796226fcd8e49a9" /><Relationship Type="http://schemas.openxmlformats.org/officeDocument/2006/relationships/worksheet" Target="/xl/worksheets/sheet5.xml" Id="R331d022e18ba4ba0" /><Relationship Type="http://schemas.openxmlformats.org/officeDocument/2006/relationships/worksheet" Target="/xl/worksheets/sheet6.xml" Id="R9190212e2c574802" /><Relationship Type="http://schemas.openxmlformats.org/officeDocument/2006/relationships/worksheet" Target="/xl/worksheets/sheet7.xml" Id="R079c52effa0f4b92" /><Relationship Type="http://schemas.openxmlformats.org/officeDocument/2006/relationships/worksheet" Target="/xl/worksheets/sheet8.xml" Id="R3a77f41475be43d0" /><Relationship Type="http://schemas.openxmlformats.org/officeDocument/2006/relationships/worksheet" Target="/xl/worksheets/sheet9.xml" Id="Re46f55114039443b" /><Relationship Type="http://schemas.openxmlformats.org/officeDocument/2006/relationships/worksheet" Target="/xl/worksheets/sheet10.xml" Id="R312f147b279e40c9" /><Relationship Type="http://schemas.openxmlformats.org/officeDocument/2006/relationships/worksheet" Target="/xl/worksheets/sheet11.xml" Id="R0171fc2d45d04357" /><Relationship Type="http://schemas.openxmlformats.org/officeDocument/2006/relationships/worksheet" Target="/xl/worksheets/sheet12.xml" Id="R03957473496346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  <x:col min="3" max="3" width="28" hidden="0" customWidth="1"/>
    <x:col min="4" max="4" width="26" hidden="0" customWidth="1"/>
    <x:col min="5" max="5" width="32" hidden="0" customWidth="1"/>
    <x:col min="6" max="6" width="18" hidden="0" customWidth="1"/>
  </x:cols>
  <x:sheetData>
    <x:row r="1">
      <x:c r="A1" s="12" t="str">
        <x:v>SERPIFAI A65 Completed Fictional Toolkit Example - V1.0.2 VERSIONED-LINEAGE FREEZE PRE_NATIVE</x:v>
      </x:c>
      <x:c r="B1" s="12"/>
      <x:c r="C1" s="12"/>
      <x:c r="D1" s="12"/>
      <x:c r="E1" s="12"/>
      <x:c r="F1" s="12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Teaching contract</x:v>
      </x:c>
      <x:c r="B3" s="8" t="str">
        <x:v>This workbook is a fictional composite. Every example company, candidate, evidence record and opportunity is synthetic training data; none is client evidence or a market claim.</x:v>
      </x:c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Case</x:v>
      </x:c>
      <x:c r="B4" s="8" t="str">
        <x:v>CASE-WS-001 - fictional workforce-scheduling SaaS for UK care providers.</x:v>
      </x:c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Core rule</x:v>
      </x:c>
      <x:c r="B5" s="8" t="str">
        <x:v>A completed worksheet is trustworthy only when every downstream conclusion keeps the same Decision ID, qualified Candidate IDs, governed Evidence IDs, permitted action and reopen condition.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How to read it</x:v>
      </x:c>
      <x:c r="B6" s="8" t="str">
        <x:v>Follow the sheets left-to-right: Decision Contract -&gt; Competitor Set -&gt; Evidence Register -&gt; Competitive Implications -&gt; Opportunity Matrix -&gt; Executive Memo -&gt; Handoff.</x:v>
      </x:c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What completion means</x:v>
      </x:c>
      <x:c r="B7" s="8" t="str">
        <x:v>A content-bearing record is current only while its text/state matches its Versioned Content Snapshot. A substantive accepted change requires a new Record Version ID and a refreshed snapshot; an existing frozen handoff then drifts.</x:v>
      </x:c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Native Excel</x:v>
      </x:c>
      <x:c r="B8" s="8" t="str">
        <x:v>PRE_NATIVE remains pending until desktop Microsoft Excel clean-open/recalculate/save/close/reopen acceptance.</x:v>
      </x:c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Authority</x:v>
      </x:c>
      <x:c r="B9" s="8" t="str">
        <x:v>READY FOR EXECUTIVE REVIEW is a handoff state, not approval. Production authorization is outside this workbook.</x:v>
      </x:c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16" t="str">
        <x:v>Surface</x:v>
      </x:c>
      <x:c r="B11" s="16" t="str">
        <x:v>Role</x:v>
      </x:c>
      <x:c r="C11" s="16" t="str">
        <x:v>Canonical object</x:v>
      </x:c>
      <x:c r="D11" s="16" t="str">
        <x:v>Primary user</x:v>
      </x:c>
      <x:c r="E11" s="16" t="str">
        <x:v>Authority</x:v>
      </x:c>
      <x:c r="F11" s="16" t="str">
        <x:v>Status</x:v>
      </x:c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Article</x:v>
      </x:c>
      <x:c r="B12" s="8" t="str">
        <x:v>Explain the completed fictional case</x:v>
      </x:c>
      <x:c r="C12" s="8" t="str">
        <x:v>CASE-WS-001</x:v>
      </x:c>
      <x:c r="D12" s="8" t="str">
        <x:v>Beginner -&gt; expert reader</x:v>
      </x:c>
      <x:c r="E12" s="8" t="str">
        <x:v>Educational</x:v>
      </x:c>
      <x:c r="F12" s="8" t="str">
        <x:v>PUBLIC</x:v>
      </x:c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Browser lineage explorer</x:v>
      </x:c>
      <x:c r="B13" s="8" t="str">
        <x:v>Fast Action: trace one conclusion upstream</x:v>
      </x:c>
      <x:c r="C13" s="8" t="str">
        <x:v>DEC-WS-001 lineage</x:v>
      </x:c>
      <x:c r="D13" s="8" t="str">
        <x:v>Reader</x:v>
      </x:c>
      <x:c r="E13" s="8" t="str">
        <x:v>Diagnostic/teaching only</x:v>
      </x:c>
      <x:c r="F13" s="8" t="str">
        <x:v>PUBLIC</x:v>
      </x:c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Workbook</x:v>
      </x:c>
      <x:c r="B14" s="8" t="str">
        <x:v>Deep Work: linked fictional worksheets + competitive implication bridge</x:v>
      </x:c>
      <x:c r="C14" s="8" t="str">
        <x:v>All governed IDs + COMP-IMP-*</x:v>
      </x:c>
      <x:c r="D14" s="8" t="str">
        <x:v>Operator/reviewer</x:v>
      </x:c>
      <x:c r="E14" s="8" t="str">
        <x:v>Canonical worked example</x:v>
      </x:c>
      <x:c r="F14" s="8" t="str">
        <x:v>PRE_NATIVE</x:v>
      </x:c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Executive memo</x:v>
      </x:c>
      <x:c r="B15" s="8" t="str">
        <x:v>Decision-bearing example output</x:v>
      </x:c>
      <x:c r="C15" s="8" t="str">
        <x:v>MEMO-001</x:v>
      </x:c>
      <x:c r="D15" s="8" t="str">
        <x:v>Executive/reviewer</x:v>
      </x:c>
      <x:c r="E15" s="8" t="str">
        <x:v>READY != approved</x:v>
      </x:c>
      <x:c r="F15" s="8" t="str">
        <x:v>PRE_NATIVE</x:v>
      </x:c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Handoff</x:v>
      </x:c>
      <x:c r="B16" s="8" t="str">
        <x:v>Portable frozen result snapshot</x:v>
      </x:c>
      <x:c r="C16" s="8" t="str">
        <x:v>SNAP-*</x:v>
      </x:c>
      <x:c r="D16" s="8" t="str">
        <x:v>Reviewer</x:v>
      </x:c>
      <x:c r="E16" s="8" t="str">
        <x:v>Share only when exact lineage remains intact</x:v>
      </x:c>
      <x:c r="F16" s="8" t="str">
        <x:v>PRE_NATIVE</x:v>
      </x:c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PDF</x:v>
      </x:c>
      <x:c r="B17" s="8" t="str">
        <x:v>Meeting/print worked-example packet</x:v>
      </x:c>
      <x:c r="C17" s="8" t="str">
        <x:v>CASE-WS-001</x:v>
      </x:c>
      <x:c r="D17" s="8" t="str">
        <x:v>Reader/executive</x:v>
      </x:c>
      <x:c r="E17" s="8" t="str">
        <x:v>Reference only</x:v>
      </x:c>
      <x:c r="F17" s="8" t="str">
        <x:v>PUBLIC</x:v>
      </x:c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8" hidden="0" customWidth="1"/>
    <x:col min="3" max="3" width="30" hidden="0" customWidth="1"/>
    <x:col min="4" max="4" width="42" hidden="0" customWidth="1"/>
    <x:col min="5" max="5" width="38" hidden="0" customWidth="1"/>
    <x:col min="6" max="6" width="18" hidden="0" customWidth="1"/>
  </x:cols>
  <x:sheetData>
    <x:row r="1">
      <x:c r="A1" s="12" t="str">
        <x:v>Decision Contract - CASE-WS-001 / DEC-WS-001</x:v>
      </x:c>
      <x:c r="B1" s="12"/>
      <x:c r="C1" s="12"/>
      <x:c r="D1" s="12"/>
      <x:c r="E1" s="12"/>
      <x:c r="F1" s="12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Field</x:v>
      </x:c>
      <x:c r="B3" s="16" t="str">
        <x:v>Value</x:v>
      </x:c>
      <x:c r="C3" s="16" t="str">
        <x:v>Control</x:v>
      </x:c>
      <x:c r="D3" s="47" t="str">
        <x:v>Decision version governance</x:v>
      </x:c>
      <x:c r="E3" s="47"/>
      <x:c r="F3" s="47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Case ID</x:v>
      </x:c>
      <x:c r="B4" s="22" t="str">
        <x:v>CASE-WS-001</x:v>
      </x:c>
      <x:c r="C4" s="8" t="str">
        <x:f>IF(B4="","INVALID - REQUIRED","VALID")</x:f>
        <x:v>VALID</x:v>
      </x:c>
      <x:c r="D4" s="8" t="str">
        <x:v>Record Version ID</x:v>
      </x:c>
      <x:c r="E4" s="8" t="str">
        <x:v>DEC-WS-001-V1</x:v>
      </x:c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Decision ID</x:v>
      </x:c>
      <x:c r="B5" s="22" t="str">
        <x:v>DEC-WS-001</x:v>
      </x:c>
      <x:c r="C5" s="8" t="str">
        <x:f>IF(B5="","INVALID - REQUIRED","VALID")</x:f>
        <x:v>VALID</x:v>
      </x:c>
      <x:c r="D5" s="8" t="str">
        <x:v>Versioned Content Snapshot</x:v>
      </x:c>
      <x:c r="E5" s="8" t="str">
        <x:v>DEC-WS-001|Operations leaders at UK care providers|Fictional workforce scheduling SaaS|United Kingdom|Which search territory should the fictional company pilot first over the next 90 days?|Head of Growth - fictional role|2026-08-21|SYNTHETIC TRAINING FIXTURE ONLY|FROZEN FOR EXAMPLE</x:v>
      </x:c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Fictional company</x:v>
      </x:c>
      <x:c r="B6" s="22" t="str">
        <x:v>Northstar Roster</x:v>
      </x:c>
      <x:c r="C6" s="8" t="str">
        <x:f>IF(B6="","INVALID - REQUIRED","VALID")</x:f>
        <x:v>VALID</x:v>
      </x:c>
      <x:c r="D6" s="8" t="str">
        <x:v>Current Content</x:v>
      </x:c>
      <x:c r="E6" s="8" t="str">
        <x:f>B5&amp;"|"&amp;B7&amp;"|"&amp;B8&amp;"|"&amp;B9&amp;"|"&amp;B10&amp;"|"&amp;B11&amp;"|"&amp;TEXT(B12,"yyyy-mm-dd")&amp;"|"&amp;B13&amp;"|"&amp;B14</x:f>
        <x:v>DEC-WS-001|Operations leaders at UK care providers|Fictional workforce scheduling SaaS|United Kingdom|Which search territory should the fictional company pilot first over the next 90 days?|Head of Growth - fictional role|2026-08-21|SYNTHETIC TRAINING FIXTURE ONLY|FROZEN FOR EXAMPLE</x:v>
      </x:c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Buyer</x:v>
      </x:c>
      <x:c r="B7" s="22" t="str">
        <x:v>Operations leaders at UK care providers</x:v>
      </x:c>
      <x:c r="C7" s="8" t="str">
        <x:f>IF(B7="","INVALID - REQUIRED","VALID")</x:f>
        <x:v>VALID</x:v>
      </x:c>
      <x:c r="D7" s="8" t="str">
        <x:v>Version Control</x:v>
      </x:c>
      <x:c r="E7" s="8" t="str">
        <x:f>IF(E4="","INVALID - VERSION ID",IF(NOT(EXACT(E4,UPPER(E4))),"INVALID - VERSION ID CASE",IF(EXACT(E5,E6),"VALID","VERSION UPDATE REQUIRED")))</x:f>
        <x:v>VALID</x:v>
      </x:c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Offer</x:v>
      </x:c>
      <x:c r="B8" s="22" t="str">
        <x:v>Fictional workforce scheduling SaaS</x:v>
      </x:c>
      <x:c r="C8" s="8" t="str">
        <x:f>IF(B8="","INVALID - REQUIRED","VALID")</x:f>
        <x:v>VALID</x:v>
      </x:c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Market</x:v>
      </x:c>
      <x:c r="B9" s="22" t="str">
        <x:v>United Kingdom</x:v>
      </x:c>
      <x:c r="C9" s="8" t="str">
        <x:f>IF(B9="","INVALID - REQUIRED","VALID")</x:f>
        <x:v>VALID</x:v>
      </x:c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Decision request</x:v>
      </x:c>
      <x:c r="B10" s="22" t="str">
        <x:v>Which search territory should the fictional company pilot first over the next 90 days?</x:v>
      </x:c>
      <x:c r="C10" s="8" t="str">
        <x:f>IF(B10="","INVALID - REQUIRED","VALID")</x:f>
        <x:v>VALID</x:v>
      </x:c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Decision owner</x:v>
      </x:c>
      <x:c r="B11" s="23" t="str">
        <x:v>Head of Growth - fictional role</x:v>
      </x:c>
      <x:c r="C11" s="8" t="str">
        <x:f>IF(B11="","INVALID - REQUIRED","VALID")</x:f>
        <x:v>VALID</x:v>
      </x:c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As-of date</x:v>
      </x:c>
      <x:c r="B12" s="23" t="n">
        <x:v>46255</x:v>
      </x:c>
      <x:c r="C12" s="8" t="str">
        <x:f>IF(B12="","INVALID - REQUIRED","VALID")</x:f>
        <x:v>VALID</x:v>
      </x:c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Evidence mode</x:v>
      </x:c>
      <x:c r="B13" s="22" t="str">
        <x:v>SYNTHETIC TRAINING FIXTURE ONLY</x:v>
      </x:c>
      <x:c r="C13" s="8" t="str">
        <x:f>IF(EXACT(B13,"SYNTHETIC TRAINING FIXTURE ONLY"),"VALID","INVALID - EVIDENCE MODE")</x:f>
        <x:v>VALID</x:v>
      </x:c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Decision state</x:v>
      </x:c>
      <x:c r="B14" s="8" t="str">
        <x:v>FROZEN FOR EXAMPLE</x:v>
      </x:c>
      <x:c r="C14" s="8" t="str">
        <x:f>IF(OR(EXACT(B14,"FROZEN FOR EXAMPLE"),EXACT(B14,"REOPEN REQUIRED")),"VALID","INVALID - DECISION STATE")</x:f>
        <x:v>VALID</x:v>
      </x:c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16" t="str">
        <x:v>Boundary</x:v>
      </x:c>
      <x:c r="B16" s="16" t="str">
        <x:v>Value</x:v>
      </x:c>
      <x:c r="C16" s="16" t="str">
        <x:v>Why it matters</x:v>
      </x:c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Excluded from this decision</x:v>
      </x:c>
      <x:c r="B17" s="8" t="str">
        <x:v>Global market sizing; pricing strategy; product roadmap</x:v>
      </x:c>
      <x:c r="C17" s="8" t="str">
        <x:v>Keeps one decision inside one workbook lineage.</x:v>
      </x:c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 t="str">
        <x:v>Reopen if</x:v>
      </x:c>
      <x:c r="B18" s="8" t="str">
        <x:v>Buyer, offer, market, competitor role, governed evidence or execution capacity materially changes</x:v>
      </x:c>
      <x:c r="C18" s="8" t="str">
        <x:v>Prevents stale completion from masquerading as current truth.</x:v>
      </x:c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 t="str">
        <x:v>Downstream readiness state</x:v>
      </x:c>
      <x:c r="B19" s="8" t="str">
        <x:f>IF(COUNTIF(C4:C14,"&lt;&gt;VALID")&gt;0,"REPAIR DECISION CONTRACT",IF(E7&lt;&gt;"VALID","VERSION UPDATE REQUIRED - DOWNSTREAM BLOCKED",IF(EXACT(B14,"REOPEN REQUIRED"),"REOPEN REQUIRED - DOWNSTREAM BLOCKED",IF(EXACT(B14,"FROZEN FOR EXAMPLE"),"READY FOR DOWNSTREAM","REPAIR DECISION CONTRACT"))))</x:f>
        <x:v>READY FOR DOWNSTREAM</x:v>
      </x:c>
      <x:c r="C19" s="8" t="str">
        <x:v>Only READY FOR DOWNSTREAM authorizes candidate/evidence/opportunity/memo use.</x:v>
      </x:c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F1"/>
  </x:mergeCells>
  <x:dataValidations count="3">
    <x:dataValidation type="list" sqref="B12">
      <x:formula1>"SYNTHETIC TRAINING FIXTURE ONLY"</x:formula1>
    </x:dataValidation>
    <x:dataValidation type="list" sqref="B13">
      <x:formula1>"SYNTHETIC TRAINING FIXTURE ONLY"</x:formula1>
    </x:dataValidation>
    <x:dataValidation type="list" sqref="B14">
      <x:formula1>"FROZEN FOR EXAMPLE,REOPEN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4" hidden="0" customWidth="1"/>
    <x:col min="4" max="4" width="16" hidden="0" customWidth="1"/>
    <x:col min="5" max="5" width="20" hidden="0" customWidth="1"/>
    <x:col min="6" max="6" width="18" hidden="0" customWidth="1"/>
    <x:col min="7" max="7" width="24" hidden="0" customWidth="1"/>
    <x:col min="8" max="8" width="22" hidden="0" customWidth="1"/>
    <x:col min="9" max="9" width="26" hidden="0" customWidth="1"/>
    <x:col min="10" max="10" width="20" hidden="0" customWidth="1"/>
    <x:col min="11" max="11" width="38" hidden="0" customWidth="1"/>
    <x:col min="12" max="12" width="8" hidden="0" customWidth="1"/>
  </x:cols>
  <x:sheetData>
    <x:row r="1">
      <x:c r="A1" s="12" t="str">
        <x:v>Competitor Set - role-qualified before comparison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Candidate ID</x:v>
      </x:c>
      <x:c r="B3" s="16" t="str">
        <x:v>Decision ID</x:v>
      </x:c>
      <x:c r="C3" s="16" t="str">
        <x:v>Fictional candidate</x:v>
      </x:c>
      <x:c r="D3" s="16" t="str">
        <x:v>Role</x:v>
      </x:c>
      <x:c r="E3" s="16" t="str">
        <x:v>Qualification state</x:v>
      </x:c>
      <x:c r="F3" s="16" t="str">
        <x:v>Qualification Evidence ID</x:v>
      </x:c>
      <x:c r="G3" s="16" t="str">
        <x:v>Qualification evidence control</x:v>
      </x:c>
      <x:c r="H3" s="16" t="str">
        <x:v>Decision binding</x:v>
      </x:c>
      <x:c r="I3" s="16" t="str">
        <x:v>Record control</x:v>
      </x:c>
      <x:c r="J3" s="16" t="str">
        <x:v>Comparison permission</x:v>
      </x:c>
      <x:c r="K3" s="16" t="str">
        <x:v>Reason / boundary</x:v>
      </x:c>
      <x:c r="L3" s="16" t="str">
        <x:v>Order</x:v>
      </x:c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22" t="str">
        <x:v>CAND-001</x:v>
      </x:c>
      <x:c r="B4" s="22" t="str">
        <x:v>DEC-WS-001</x:v>
      </x:c>
      <x:c r="C4" s="22" t="str">
        <x:v>ShiftPilot</x:v>
      </x:c>
      <x:c r="D4" s="22" t="str">
        <x:v>DIRECT</x:v>
      </x:c>
      <x:c r="E4" s="22" t="str">
        <x:v>QUALIFIED</x:v>
      </x:c>
      <x:c r="F4" s="22" t="str">
        <x:v>EVID-001</x:v>
      </x:c>
      <x:c r="G4" s="20" t="str">
        <x:f>IF(A4="","",IF(DECISION_CONTRACT!$B$19&lt;&gt;"READY FOR DOWNSTREAM","BLOCKED - DECISION REOPEN REQUIRED",IF(NOT(EXACT(F4,EVIDENCE_REGISTER!$A$4)),"INVALID - EVIDENCE ID",IF(NOT(EXACT(EVIDENCE_REGISTER!$B$4,B4)),"INVALID - EVIDENCE DECISION",IF(NOT(EXACT(EVIDENCE_REGISTER!$C$4,"CANDIDATE")),"INVALID - EVIDENCE ENTITY TYPE",IF(NOT(EXACT(EVIDENCE_REGISTER!$D$4,A4)),"INVALID - EVIDENCE OWNER",IF(NOT(EXACT(EVIDENCE_REGISTER!$E$4,"QUALIFICATION")),"INVALID - EVIDENCE ROLE",IF(NOT(EXACT(EVIDENCE_REGISTER!$F$4,"GOVERNED FIXTURE")),"INVALID - EVIDENCE STATE",IF(EVIDENCE_REGISTER!$M$4&lt;&gt;"VALID","INVALID - EVIDENCE RECORD","VALID")))))))))</x:f>
        <x:v>VALID</x:v>
      </x:c>
      <x:c r="H4" s="20" t="str">
        <x:f>IF(A4="","",IF(DECISION_CONTRACT!$B$19&lt;&gt;"READY FOR DOWNSTREAM","BLOCKED - DECISION REOPEN REQUIRED",IF(EXACT(B4,DECISION_CONTRACT!$B$5),"VALID","INVALID - DECISION ID")))</x:f>
        <x:v>VALID</x:v>
      </x:c>
      <x:c r="I4" s="20" t="str">
        <x:f>IF(A4="","",IF(DECISION_CONTRACT!$B$19&lt;&gt;"READY FOR DOWNSTREAM","BLOCKED - DECISION REOPEN REQUIRED",IF(COUNTIF($A$4:$A$25,A4)&lt;&gt;1,"INVALID - DUPLICATE ID",IF(NOT(EXACT(A4,UPPER(A4))),"INVALID - CANDIDATE ID CASE",IF(NOT(OR(EXACT(D4,"DIRECT"),EXACT(D4,"CONTEXTUAL"),EXACT(D4,"SUBSTITUTE"))),"INVALID - ROLE",IF(NOT(OR(EXACT(E4,"QUALIFIED"),EXACT(E4,"CONTEXT ONLY"),EXACT(E4,"EXCLUDED"),EXACT(E4,"UNKNOWN / VERIFY"))),"INVALID - STATE",IF(OR(G4&lt;&gt;"VALID",H4&lt;&gt;"VALID",C4="",K4=""),"INVALID - RELATION / REQUIRED","VALID")))))))</x:f>
        <x:v>VALID</x:v>
      </x:c>
      <x:c r="J4" s="20" t="str">
        <x:f>IF(A4="","",IF(DECISION_CONTRACT!$B$19&lt;&gt;"READY FOR DOWNSTREAM","BLOCKED - DECISION REOPEN REQUIRED",IF(I4&lt;&gt;"VALID","NOT PERMITTED",IF(AND(EXACT(D4,"DIRECT"),EXACT(E4,"QUALIFIED"),EXACT(G4,"VALID")),"SCOREABLE",IF(OR(EXACT(E4,"CONTEXT ONLY"),EXACT(D4,"CONTEXTUAL"),EXACT(D4,"SUBSTITUTE")),"CONTEXT ONLY","NOT PERMITTED")))))</x:f>
        <x:v>SCOREABLE</x:v>
      </x:c>
      <x:c r="K4" s="22" t="str">
        <x:v>Same buyer + same fictional scheduling job</x:v>
      </x:c>
      <x:c r="L4" s="22" t="n">
        <x:v>1</x:v>
      </x:c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22" t="str">
        <x:v>CAND-002</x:v>
      </x:c>
      <x:c r="B5" s="22" t="str">
        <x:v>DEC-WS-001</x:v>
      </x:c>
      <x:c r="C5" s="22" t="str">
        <x:v>CareGrid</x:v>
      </x:c>
      <x:c r="D5" s="22" t="str">
        <x:v>DIRECT</x:v>
      </x:c>
      <x:c r="E5" s="22" t="str">
        <x:v>QUALIFIED</x:v>
      </x:c>
      <x:c r="F5" s="22" t="str">
        <x:v>EVID-002</x:v>
      </x:c>
      <x:c r="G5" s="20" t="str">
        <x:f>IF(A5="","",IF(DECISION_CONTRACT!$B$19&lt;&gt;"READY FOR DOWNSTREAM","BLOCKED - DECISION REOPEN REQUIRED",IF(NOT(EXACT(F5,EVIDENCE_REGISTER!$A$5)),"INVALID - EVIDENCE ID",IF(NOT(EXACT(EVIDENCE_REGISTER!$B$5,B5)),"INVALID - EVIDENCE DECISION",IF(NOT(EXACT(EVIDENCE_REGISTER!$C$5,"CANDIDATE")),"INVALID - EVIDENCE ENTITY TYPE",IF(NOT(EXACT(EVIDENCE_REGISTER!$D$5,A5)),"INVALID - EVIDENCE OWNER",IF(NOT(EXACT(EVIDENCE_REGISTER!$E$5,"QUALIFICATION")),"INVALID - EVIDENCE ROLE",IF(NOT(EXACT(EVIDENCE_REGISTER!$F$5,"GOVERNED FIXTURE")),"INVALID - EVIDENCE STATE",IF(EVIDENCE_REGISTER!$M$5&lt;&gt;"VALID","INVALID - EVIDENCE RECORD","VALID")))))))))</x:f>
        <x:v>VALID</x:v>
      </x:c>
      <x:c r="H5" s="20" t="str">
        <x:f>IF(A5="","",IF(DECISION_CONTRACT!$B$19&lt;&gt;"READY FOR DOWNSTREAM","BLOCKED - DECISION REOPEN REQUIRED",IF(EXACT(B5,DECISION_CONTRACT!$B$5),"VALID","INVALID - DECISION ID")))</x:f>
        <x:v>VALID</x:v>
      </x:c>
      <x:c r="I5" s="20" t="str">
        <x:f>IF(A5="","",IF(DECISION_CONTRACT!$B$19&lt;&gt;"READY FOR DOWNSTREAM","BLOCKED - DECISION REOPEN REQUIRED",IF(COUNTIF($A$4:$A$25,A5)&lt;&gt;1,"INVALID - DUPLICATE ID",IF(NOT(EXACT(A5,UPPER(A5))),"INVALID - CANDIDATE ID CASE",IF(NOT(OR(EXACT(D5,"DIRECT"),EXACT(D5,"CONTEXTUAL"),EXACT(D5,"SUBSTITUTE"))),"INVALID - ROLE",IF(NOT(OR(EXACT(E5,"QUALIFIED"),EXACT(E5,"CONTEXT ONLY"),EXACT(E5,"EXCLUDED"),EXACT(E5,"UNKNOWN / VERIFY"))),"INVALID - STATE",IF(OR(G5&lt;&gt;"VALID",H5&lt;&gt;"VALID",C5="",K5=""),"INVALID - RELATION / REQUIRED","VALID")))))))</x:f>
        <x:v>VALID</x:v>
      </x:c>
      <x:c r="J5" s="20" t="str">
        <x:f>IF(A5="","",IF(DECISION_CONTRACT!$B$19&lt;&gt;"READY FOR DOWNSTREAM","BLOCKED - DECISION REOPEN REQUIRED",IF(I5&lt;&gt;"VALID","NOT PERMITTED",IF(AND(EXACT(D5,"DIRECT"),EXACT(E5,"QUALIFIED"),EXACT(G5,"VALID")),"SCOREABLE",IF(OR(EXACT(E5,"CONTEXT ONLY"),EXACT(D5,"CONTEXTUAL"),EXACT(D5,"SUBSTITUTE")),"CONTEXT ONLY","NOT PERMITTED")))))</x:f>
        <x:v>SCOREABLE</x:v>
      </x:c>
      <x:c r="K5" s="22" t="str">
        <x:v>Same buyer + same fictional scheduling job</x:v>
      </x:c>
      <x:c r="L5" s="22" t="n">
        <x:v>2</x:v>
      </x:c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22" t="str">
        <x:v>CAND-003</x:v>
      </x:c>
      <x:c r="B6" s="22" t="str">
        <x:v>DEC-WS-001</x:v>
      </x:c>
      <x:c r="C6" s="22" t="str">
        <x:v>RosterFlow</x:v>
      </x:c>
      <x:c r="D6" s="22" t="str">
        <x:v>DIRECT</x:v>
      </x:c>
      <x:c r="E6" s="22" t="str">
        <x:v>QUALIFIED</x:v>
      </x:c>
      <x:c r="F6" s="22" t="str">
        <x:v>EVID-003</x:v>
      </x:c>
      <x:c r="G6" s="20" t="str">
        <x:f>IF(A6="","",IF(DECISION_CONTRACT!$B$19&lt;&gt;"READY FOR DOWNSTREAM","BLOCKED - DECISION REOPEN REQUIRED",IF(NOT(EXACT(F6,EVIDENCE_REGISTER!$A$6)),"INVALID - EVIDENCE ID",IF(NOT(EXACT(EVIDENCE_REGISTER!$B$6,B6)),"INVALID - EVIDENCE DECISION",IF(NOT(EXACT(EVIDENCE_REGISTER!$C$6,"CANDIDATE")),"INVALID - EVIDENCE ENTITY TYPE",IF(NOT(EXACT(EVIDENCE_REGISTER!$D$6,A6)),"INVALID - EVIDENCE OWNER",IF(NOT(EXACT(EVIDENCE_REGISTER!$E$6,"QUALIFICATION")),"INVALID - EVIDENCE ROLE",IF(NOT(EXACT(EVIDENCE_REGISTER!$F$6,"GOVERNED FIXTURE")),"INVALID - EVIDENCE STATE",IF(EVIDENCE_REGISTER!$M$6&lt;&gt;"VALID","INVALID - EVIDENCE RECORD","VALID")))))))))</x:f>
        <x:v>VALID</x:v>
      </x:c>
      <x:c r="H6" s="20" t="str">
        <x:f>IF(A6="","",IF(DECISION_CONTRACT!$B$19&lt;&gt;"READY FOR DOWNSTREAM","BLOCKED - DECISION REOPEN REQUIRED",IF(EXACT(B6,DECISION_CONTRACT!$B$5),"VALID","INVALID - DECISION ID")))</x:f>
        <x:v>VALID</x:v>
      </x:c>
      <x:c r="I6" s="20" t="str">
        <x:f>IF(A6="","",IF(DECISION_CONTRACT!$B$19&lt;&gt;"READY FOR DOWNSTREAM","BLOCKED - DECISION REOPEN REQUIRED",IF(COUNTIF($A$4:$A$25,A6)&lt;&gt;1,"INVALID - DUPLICATE ID",IF(NOT(EXACT(A6,UPPER(A6))),"INVALID - CANDIDATE ID CASE",IF(NOT(OR(EXACT(D6,"DIRECT"),EXACT(D6,"CONTEXTUAL"),EXACT(D6,"SUBSTITUTE"))),"INVALID - ROLE",IF(NOT(OR(EXACT(E6,"QUALIFIED"),EXACT(E6,"CONTEXT ONLY"),EXACT(E6,"EXCLUDED"),EXACT(E6,"UNKNOWN / VERIFY"))),"INVALID - STATE",IF(OR(G6&lt;&gt;"VALID",H6&lt;&gt;"VALID",C6="",K6=""),"INVALID - RELATION / REQUIRED","VALID")))))))</x:f>
        <x:v>VALID</x:v>
      </x:c>
      <x:c r="J6" s="20" t="str">
        <x:f>IF(A6="","",IF(DECISION_CONTRACT!$B$19&lt;&gt;"READY FOR DOWNSTREAM","BLOCKED - DECISION REOPEN REQUIRED",IF(I6&lt;&gt;"VALID","NOT PERMITTED",IF(AND(EXACT(D6,"DIRECT"),EXACT(E6,"QUALIFIED"),EXACT(G6,"VALID")),"SCOREABLE",IF(OR(EXACT(E6,"CONTEXT ONLY"),EXACT(D6,"CONTEXTUAL"),EXACT(D6,"SUBSTITUTE")),"CONTEXT ONLY","NOT PERMITTED")))))</x:f>
        <x:v>SCOREABLE</x:v>
      </x:c>
      <x:c r="K6" s="22" t="str">
        <x:v>Broader suite, but still competes for the defined job</x:v>
      </x:c>
      <x:c r="L6" s="22" t="n">
        <x:v>3</x:v>
      </x:c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22" t="str">
        <x:v>CAND-004</x:v>
      </x:c>
      <x:c r="B7" s="22" t="str">
        <x:v>DEC-WS-001</x:v>
      </x:c>
      <x:c r="C7" s="22" t="str">
        <x:v>CareOps Directory</x:v>
      </x:c>
      <x:c r="D7" s="22" t="str">
        <x:v>CONTEXTUAL</x:v>
      </x:c>
      <x:c r="E7" s="22" t="str">
        <x:v>CONTEXT ONLY</x:v>
      </x:c>
      <x:c r="F7" s="22" t="str">
        <x:v>EVID-004</x:v>
      </x:c>
      <x:c r="G7" s="20" t="str">
        <x:f>IF(A7="","",IF(DECISION_CONTRACT!$B$19&lt;&gt;"READY FOR DOWNSTREAM","BLOCKED - DECISION REOPEN REQUIRED",IF(NOT(EXACT(F7,EVIDENCE_REGISTER!$A$7)),"INVALID - EVIDENCE ID",IF(NOT(EXACT(EVIDENCE_REGISTER!$B$7,B7)),"INVALID - EVIDENCE DECISION",IF(NOT(EXACT(EVIDENCE_REGISTER!$C$7,"CANDIDATE")),"INVALID - EVIDENCE ENTITY TYPE",IF(NOT(EXACT(EVIDENCE_REGISTER!$D$7,A7)),"INVALID - EVIDENCE OWNER",IF(NOT(EXACT(EVIDENCE_REGISTER!$E$7,"QUALIFICATION")),"INVALID - EVIDENCE ROLE",IF(NOT(EXACT(EVIDENCE_REGISTER!$F$7,"GOVERNED FIXTURE")),"INVALID - EVIDENCE STATE",IF(EVIDENCE_REGISTER!$M$7&lt;&gt;"VALID","INVALID - EVIDENCE RECORD","VALID")))))))))</x:f>
        <x:v>VALID</x:v>
      </x:c>
      <x:c r="H7" s="20" t="str">
        <x:f>IF(A7="","",IF(DECISION_CONTRACT!$B$19&lt;&gt;"READY FOR DOWNSTREAM","BLOCKED - DECISION REOPEN REQUIRED",IF(EXACT(B7,DECISION_CONTRACT!$B$5),"VALID","INVALID - DECISION ID")))</x:f>
        <x:v>VALID</x:v>
      </x:c>
      <x:c r="I7" s="20" t="str">
        <x:f>IF(A7="","",IF(DECISION_CONTRACT!$B$19&lt;&gt;"READY FOR DOWNSTREAM","BLOCKED - DECISION REOPEN REQUIRED",IF(COUNTIF($A$4:$A$25,A7)&lt;&gt;1,"INVALID - DUPLICATE ID",IF(NOT(EXACT(A7,UPPER(A7))),"INVALID - CANDIDATE ID CASE",IF(NOT(OR(EXACT(D7,"DIRECT"),EXACT(D7,"CONTEXTUAL"),EXACT(D7,"SUBSTITUTE"))),"INVALID - ROLE",IF(NOT(OR(EXACT(E7,"QUALIFIED"),EXACT(E7,"CONTEXT ONLY"),EXACT(E7,"EXCLUDED"),EXACT(E7,"UNKNOWN / VERIFY"))),"INVALID - STATE",IF(OR(G7&lt;&gt;"VALID",H7&lt;&gt;"VALID",C7="",K7=""),"INVALID - RELATION / REQUIRED","VALID")))))))</x:f>
        <x:v>VALID</x:v>
      </x:c>
      <x:c r="J7" s="20" t="str">
        <x:f>IF(A7="","",IF(DECISION_CONTRACT!$B$19&lt;&gt;"READY FOR DOWNSTREAM","BLOCKED - DECISION REOPEN REQUIRED",IF(I7&lt;&gt;"VALID","NOT PERMITTED",IF(AND(EXACT(D7,"DIRECT"),EXACT(E7,"QUALIFIED"),EXACT(G7,"VALID")),"SCOREABLE",IF(OR(EXACT(E7,"CONTEXT ONLY"),EXACT(D7,"CONTEXTUAL"),EXACT(D7,"SUBSTITUTE")),"CONTEXT ONLY","NOT PERMITTED")))))</x:f>
        <x:v>CONTEXT ONLY</x:v>
      </x:c>
      <x:c r="K7" s="22" t="str">
        <x:v>Discovery/context source, not a like-for-like provider</x:v>
      </x:c>
      <x:c r="L7" s="22" t="n">
        <x:v>4</x:v>
      </x:c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22" t="str">
        <x:v>CAND-005</x:v>
      </x:c>
      <x:c r="B8" s="22" t="str">
        <x:v>DEC-WS-001</x:v>
      </x:c>
      <x:c r="C8" s="22" t="str">
        <x:v>Workforce Advisory Collective</x:v>
      </x:c>
      <x:c r="D8" s="22" t="str">
        <x:v>CONTEXTUAL</x:v>
      </x:c>
      <x:c r="E8" s="22" t="str">
        <x:v>CONTEXT ONLY</x:v>
      </x:c>
      <x:c r="F8" s="22" t="str">
        <x:v>EVID-005</x:v>
      </x:c>
      <x:c r="G8" s="20" t="str">
        <x:f>IF(A8="","",IF(DECISION_CONTRACT!$B$19&lt;&gt;"READY FOR DOWNSTREAM","BLOCKED - DECISION REOPEN REQUIRED",IF(NOT(EXACT(F8,EVIDENCE_REGISTER!$A$8)),"INVALID - EVIDENCE ID",IF(NOT(EXACT(EVIDENCE_REGISTER!$B$8,B8)),"INVALID - EVIDENCE DECISION",IF(NOT(EXACT(EVIDENCE_REGISTER!$C$8,"CANDIDATE")),"INVALID - EVIDENCE ENTITY TYPE",IF(NOT(EXACT(EVIDENCE_REGISTER!$D$8,A8)),"INVALID - EVIDENCE OWNER",IF(NOT(EXACT(EVIDENCE_REGISTER!$E$8,"QUALIFICATION")),"INVALID - EVIDENCE ROLE",IF(NOT(EXACT(EVIDENCE_REGISTER!$F$8,"GOVERNED FIXTURE")),"INVALID - EVIDENCE STATE",IF(EVIDENCE_REGISTER!$M$8&lt;&gt;"VALID","INVALID - EVIDENCE RECORD","VALID")))))))))</x:f>
        <x:v>VALID</x:v>
      </x:c>
      <x:c r="H8" s="20" t="str">
        <x:f>IF(A8="","",IF(DECISION_CONTRACT!$B$19&lt;&gt;"READY FOR DOWNSTREAM","BLOCKED - DECISION REOPEN REQUIRED",IF(EXACT(B8,DECISION_CONTRACT!$B$5),"VALID","INVALID - DECISION ID")))</x:f>
        <x:v>VALID</x:v>
      </x:c>
      <x:c r="I8" s="20" t="str">
        <x:f>IF(A8="","",IF(DECISION_CONTRACT!$B$19&lt;&gt;"READY FOR DOWNSTREAM","BLOCKED - DECISION REOPEN REQUIRED",IF(COUNTIF($A$4:$A$25,A8)&lt;&gt;1,"INVALID - DUPLICATE ID",IF(NOT(EXACT(A8,UPPER(A8))),"INVALID - CANDIDATE ID CASE",IF(NOT(OR(EXACT(D8,"DIRECT"),EXACT(D8,"CONTEXTUAL"),EXACT(D8,"SUBSTITUTE"))),"INVALID - ROLE",IF(NOT(OR(EXACT(E8,"QUALIFIED"),EXACT(E8,"CONTEXT ONLY"),EXACT(E8,"EXCLUDED"),EXACT(E8,"UNKNOWN / VERIFY"))),"INVALID - STATE",IF(OR(G8&lt;&gt;"VALID",H8&lt;&gt;"VALID",C8="",K8=""),"INVALID - RELATION / REQUIRED","VALID")))))))</x:f>
        <x:v>VALID</x:v>
      </x:c>
      <x:c r="J8" s="20" t="str">
        <x:f>IF(A8="","",IF(DECISION_CONTRACT!$B$19&lt;&gt;"READY FOR DOWNSTREAM","BLOCKED - DECISION REOPEN REQUIRED",IF(I8&lt;&gt;"VALID","NOT PERMITTED",IF(AND(EXACT(D8,"DIRECT"),EXACT(E8,"QUALIFIED"),EXACT(G8,"VALID")),"SCOREABLE",IF(OR(EXACT(E8,"CONTEXT ONLY"),EXACT(D8,"CONTEXTUAL"),EXACT(D8,"SUBSTITUTE")),"CONTEXT ONLY","NOT PERMITTED")))))</x:f>
        <x:v>CONTEXT ONLY</x:v>
      </x:c>
      <x:c r="K8" s="22" t="str">
        <x:v>Advisory alternative, not a scoreable SaaS peer</x:v>
      </x:c>
      <x:c r="L8" s="22" t="n">
        <x:v>5</x:v>
      </x:c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22"/>
      <x:c r="B9" s="22"/>
      <x:c r="C9" s="22"/>
      <x:c r="D9" s="22"/>
      <x:c r="E9" s="22"/>
      <x:c r="F9" s="22"/>
      <x:c r="G9" s="20" t="str">
        <x:f>IF(A9="","","INVALID - UNGOVERNED FIXTURE ROW")</x:f>
      </x:c>
      <x:c r="H9" s="20" t="str">
        <x:f>IF(A9="","",IF(DECISION_CONTRACT!$B$19&lt;&gt;"READY FOR DOWNSTREAM","BLOCKED - DECISION REOPEN REQUIRED",IF(EXACT(B9,DECISION_CONTRACT!$B$5),"VALID","INVALID - DECISION ID")))</x:f>
      </x:c>
      <x:c r="I9" s="20" t="str">
        <x:f>IF(A9="","",IF(DECISION_CONTRACT!$B$19&lt;&gt;"READY FOR DOWNSTREAM","BLOCKED - DECISION REOPEN REQUIRED",IF(COUNTIF($A$4:$A$25,A9)&lt;&gt;1,"INVALID - DUPLICATE ID",IF(NOT(EXACT(A9,UPPER(A9))),"INVALID - CANDIDATE ID CASE",IF(NOT(OR(EXACT(D9,"DIRECT"),EXACT(D9,"CONTEXTUAL"),EXACT(D9,"SUBSTITUTE"))),"INVALID - ROLE",IF(NOT(OR(EXACT(E9,"QUALIFIED"),EXACT(E9,"CONTEXT ONLY"),EXACT(E9,"EXCLUDED"),EXACT(E9,"UNKNOWN / VERIFY"))),"INVALID - STATE",IF(OR(G9&lt;&gt;"VALID",H9&lt;&gt;"VALID",C9="",K9=""),"INVALID - RELATION / REQUIRED","VALID")))))))</x:f>
      </x:c>
      <x:c r="J9" s="20" t="str">
        <x:f>IF(A9="","",IF(DECISION_CONTRACT!$B$19&lt;&gt;"READY FOR DOWNSTREAM","BLOCKED - DECISION REOPEN REQUIRED",IF(I9&lt;&gt;"VALID","NOT PERMITTED",IF(AND(EXACT(D9,"DIRECT"),EXACT(E9,"QUALIFIED"),EXACT(G9,"VALID")),"SCOREABLE",IF(OR(EXACT(E9,"CONTEXT ONLY"),EXACT(D9,"CONTEXTUAL"),EXACT(D9,"SUBSTITUTE")),"CONTEXT ONLY","NOT PERMITTED")))))</x:f>
      </x:c>
      <x:c r="K9" s="22"/>
      <x:c r="L9" s="22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22"/>
      <x:c r="B10" s="22"/>
      <x:c r="C10" s="22"/>
      <x:c r="D10" s="22"/>
      <x:c r="E10" s="22"/>
      <x:c r="F10" s="22"/>
      <x:c r="G10" s="20" t="str">
        <x:f>IF(A10="","","INVALID - UNGOVERNED FIXTURE ROW")</x:f>
      </x:c>
      <x:c r="H10" s="20" t="str">
        <x:f>IF(A10="","",IF(DECISION_CONTRACT!$B$19&lt;&gt;"READY FOR DOWNSTREAM","BLOCKED - DECISION REOPEN REQUIRED",IF(EXACT(B10,DECISION_CONTRACT!$B$5),"VALID","INVALID - DECISION ID")))</x:f>
      </x:c>
      <x:c r="I10" s="20" t="str">
        <x:f>IF(A10="","",IF(DECISION_CONTRACT!$B$19&lt;&gt;"READY FOR DOWNSTREAM","BLOCKED - DECISION REOPEN REQUIRED",IF(COUNTIF($A$4:$A$25,A10)&lt;&gt;1,"INVALID - DUPLICATE ID",IF(NOT(EXACT(A10,UPPER(A10))),"INVALID - CANDIDATE ID CASE",IF(NOT(OR(EXACT(D10,"DIRECT"),EXACT(D10,"CONTEXTUAL"),EXACT(D10,"SUBSTITUTE"))),"INVALID - ROLE",IF(NOT(OR(EXACT(E10,"QUALIFIED"),EXACT(E10,"CONTEXT ONLY"),EXACT(E10,"EXCLUDED"),EXACT(E10,"UNKNOWN / VERIFY"))),"INVALID - STATE",IF(OR(G10&lt;&gt;"VALID",H10&lt;&gt;"VALID",C10="",K10=""),"INVALID - RELATION / REQUIRED","VALID")))))))</x:f>
      </x:c>
      <x:c r="J10" s="20" t="str">
        <x:f>IF(A10="","",IF(DECISION_CONTRACT!$B$19&lt;&gt;"READY FOR DOWNSTREAM","BLOCKED - DECISION REOPEN REQUIRED",IF(I10&lt;&gt;"VALID","NOT PERMITTED",IF(AND(EXACT(D10,"DIRECT"),EXACT(E10,"QUALIFIED"),EXACT(G10,"VALID")),"SCOREABLE",IF(OR(EXACT(E10,"CONTEXT ONLY"),EXACT(D10,"CONTEXTUAL"),EXACT(D10,"SUBSTITUTE")),"CONTEXT ONLY","NOT PERMITTED")))))</x:f>
      </x:c>
      <x:c r="K10" s="22"/>
      <x:c r="L10" s="22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22"/>
      <x:c r="B11" s="22"/>
      <x:c r="C11" s="22"/>
      <x:c r="D11" s="22"/>
      <x:c r="E11" s="22"/>
      <x:c r="F11" s="22"/>
      <x:c r="G11" s="20" t="str">
        <x:f>IF(A11="","","INVALID - UNGOVERNED FIXTURE ROW")</x:f>
      </x:c>
      <x:c r="H11" s="20" t="str">
        <x:f>IF(A11="","",IF(DECISION_CONTRACT!$B$19&lt;&gt;"READY FOR DOWNSTREAM","BLOCKED - DECISION REOPEN REQUIRED",IF(EXACT(B11,DECISION_CONTRACT!$B$5),"VALID","INVALID - DECISION ID")))</x:f>
      </x:c>
      <x:c r="I11" s="20" t="str">
        <x:f>IF(A11="","",IF(DECISION_CONTRACT!$B$19&lt;&gt;"READY FOR DOWNSTREAM","BLOCKED - DECISION REOPEN REQUIRED",IF(COUNTIF($A$4:$A$25,A11)&lt;&gt;1,"INVALID - DUPLICATE ID",IF(NOT(EXACT(A11,UPPER(A11))),"INVALID - CANDIDATE ID CASE",IF(NOT(OR(EXACT(D11,"DIRECT"),EXACT(D11,"CONTEXTUAL"),EXACT(D11,"SUBSTITUTE"))),"INVALID - ROLE",IF(NOT(OR(EXACT(E11,"QUALIFIED"),EXACT(E11,"CONTEXT ONLY"),EXACT(E11,"EXCLUDED"),EXACT(E11,"UNKNOWN / VERIFY"))),"INVALID - STATE",IF(OR(G11&lt;&gt;"VALID",H11&lt;&gt;"VALID",C11="",K11=""),"INVALID - RELATION / REQUIRED","VALID")))))))</x:f>
      </x:c>
      <x:c r="J11" s="20" t="str">
        <x:f>IF(A11="","",IF(DECISION_CONTRACT!$B$19&lt;&gt;"READY FOR DOWNSTREAM","BLOCKED - DECISION REOPEN REQUIRED",IF(I11&lt;&gt;"VALID","NOT PERMITTED",IF(AND(EXACT(D11,"DIRECT"),EXACT(E11,"QUALIFIED"),EXACT(G11,"VALID")),"SCOREABLE",IF(OR(EXACT(E11,"CONTEXT ONLY"),EXACT(D11,"CONTEXTUAL"),EXACT(D11,"SUBSTITUTE")),"CONTEXT ONLY","NOT PERMITTED")))))</x:f>
      </x:c>
      <x:c r="K11" s="22"/>
      <x:c r="L11" s="22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22"/>
      <x:c r="B12" s="22"/>
      <x:c r="C12" s="22"/>
      <x:c r="D12" s="22"/>
      <x:c r="E12" s="22"/>
      <x:c r="F12" s="22"/>
      <x:c r="G12" s="20" t="str">
        <x:f>IF(A12="","","INVALID - UNGOVERNED FIXTURE ROW")</x:f>
      </x:c>
      <x:c r="H12" s="20" t="str">
        <x:f>IF(A12="","",IF(DECISION_CONTRACT!$B$19&lt;&gt;"READY FOR DOWNSTREAM","BLOCKED - DECISION REOPEN REQUIRED",IF(EXACT(B12,DECISION_CONTRACT!$B$5),"VALID","INVALID - DECISION ID")))</x:f>
      </x:c>
      <x:c r="I12" s="20" t="str">
        <x:f>IF(A12="","",IF(DECISION_CONTRACT!$B$19&lt;&gt;"READY FOR DOWNSTREAM","BLOCKED - DECISION REOPEN REQUIRED",IF(COUNTIF($A$4:$A$25,A12)&lt;&gt;1,"INVALID - DUPLICATE ID",IF(NOT(EXACT(A12,UPPER(A12))),"INVALID - CANDIDATE ID CASE",IF(NOT(OR(EXACT(D12,"DIRECT"),EXACT(D12,"CONTEXTUAL"),EXACT(D12,"SUBSTITUTE"))),"INVALID - ROLE",IF(NOT(OR(EXACT(E12,"QUALIFIED"),EXACT(E12,"CONTEXT ONLY"),EXACT(E12,"EXCLUDED"),EXACT(E12,"UNKNOWN / VERIFY"))),"INVALID - STATE",IF(OR(G12&lt;&gt;"VALID",H12&lt;&gt;"VALID",C12="",K12=""),"INVALID - RELATION / REQUIRED","VALID")))))))</x:f>
      </x:c>
      <x:c r="J12" s="20" t="str">
        <x:f>IF(A12="","",IF(DECISION_CONTRACT!$B$19&lt;&gt;"READY FOR DOWNSTREAM","BLOCKED - DECISION REOPEN REQUIRED",IF(I12&lt;&gt;"VALID","NOT PERMITTED",IF(AND(EXACT(D12,"DIRECT"),EXACT(E12,"QUALIFIED"),EXACT(G12,"VALID")),"SCOREABLE",IF(OR(EXACT(E12,"CONTEXT ONLY"),EXACT(D12,"CONTEXTUAL"),EXACT(D12,"SUBSTITUTE")),"CONTEXT ONLY","NOT PERMITTED")))))</x:f>
      </x:c>
      <x:c r="K12" s="22"/>
      <x:c r="L12" s="22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22"/>
      <x:c r="B13" s="22"/>
      <x:c r="C13" s="22"/>
      <x:c r="D13" s="22"/>
      <x:c r="E13" s="22"/>
      <x:c r="F13" s="22"/>
      <x:c r="G13" s="20" t="str">
        <x:f>IF(A13="","","INVALID - UNGOVERNED FIXTURE ROW")</x:f>
      </x:c>
      <x:c r="H13" s="20" t="str">
        <x:f>IF(A13="","",IF(DECISION_CONTRACT!$B$19&lt;&gt;"READY FOR DOWNSTREAM","BLOCKED - DECISION REOPEN REQUIRED",IF(EXACT(B13,DECISION_CONTRACT!$B$5),"VALID","INVALID - DECISION ID")))</x:f>
      </x:c>
      <x:c r="I13" s="20" t="str">
        <x:f>IF(A13="","",IF(DECISION_CONTRACT!$B$19&lt;&gt;"READY FOR DOWNSTREAM","BLOCKED - DECISION REOPEN REQUIRED",IF(COUNTIF($A$4:$A$25,A13)&lt;&gt;1,"INVALID - DUPLICATE ID",IF(NOT(EXACT(A13,UPPER(A13))),"INVALID - CANDIDATE ID CASE",IF(NOT(OR(EXACT(D13,"DIRECT"),EXACT(D13,"CONTEXTUAL"),EXACT(D13,"SUBSTITUTE"))),"INVALID - ROLE",IF(NOT(OR(EXACT(E13,"QUALIFIED"),EXACT(E13,"CONTEXT ONLY"),EXACT(E13,"EXCLUDED"),EXACT(E13,"UNKNOWN / VERIFY"))),"INVALID - STATE",IF(OR(G13&lt;&gt;"VALID",H13&lt;&gt;"VALID",C13="",K13=""),"INVALID - RELATION / REQUIRED","VALID")))))))</x:f>
      </x:c>
      <x:c r="J13" s="20" t="str">
        <x:f>IF(A13="","",IF(DECISION_CONTRACT!$B$19&lt;&gt;"READY FOR DOWNSTREAM","BLOCKED - DECISION REOPEN REQUIRED",IF(I13&lt;&gt;"VALID","NOT PERMITTED",IF(AND(EXACT(D13,"DIRECT"),EXACT(E13,"QUALIFIED"),EXACT(G13,"VALID")),"SCOREABLE",IF(OR(EXACT(E13,"CONTEXT ONLY"),EXACT(D13,"CONTEXTUAL"),EXACT(D13,"SUBSTITUTE")),"CONTEXT ONLY","NOT PERMITTED")))))</x:f>
      </x:c>
      <x:c r="K13" s="22"/>
      <x:c r="L13" s="22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22"/>
      <x:c r="B14" s="22"/>
      <x:c r="C14" s="22"/>
      <x:c r="D14" s="22"/>
      <x:c r="E14" s="22"/>
      <x:c r="F14" s="22"/>
      <x:c r="G14" s="20" t="str">
        <x:f>IF(A14="","","INVALID - UNGOVERNED FIXTURE ROW")</x:f>
      </x:c>
      <x:c r="H14" s="20" t="str">
        <x:f>IF(A14="","",IF(DECISION_CONTRACT!$B$19&lt;&gt;"READY FOR DOWNSTREAM","BLOCKED - DECISION REOPEN REQUIRED",IF(EXACT(B14,DECISION_CONTRACT!$B$5),"VALID","INVALID - DECISION ID")))</x:f>
      </x:c>
      <x:c r="I14" s="20" t="str">
        <x:f>IF(A14="","",IF(DECISION_CONTRACT!$B$19&lt;&gt;"READY FOR DOWNSTREAM","BLOCKED - DECISION REOPEN REQUIRED",IF(COUNTIF($A$4:$A$25,A14)&lt;&gt;1,"INVALID - DUPLICATE ID",IF(NOT(EXACT(A14,UPPER(A14))),"INVALID - CANDIDATE ID CASE",IF(NOT(OR(EXACT(D14,"DIRECT"),EXACT(D14,"CONTEXTUAL"),EXACT(D14,"SUBSTITUTE"))),"INVALID - ROLE",IF(NOT(OR(EXACT(E14,"QUALIFIED"),EXACT(E14,"CONTEXT ONLY"),EXACT(E14,"EXCLUDED"),EXACT(E14,"UNKNOWN / VERIFY"))),"INVALID - STATE",IF(OR(G14&lt;&gt;"VALID",H14&lt;&gt;"VALID",C14="",K14=""),"INVALID - RELATION / REQUIRED","VALID")))))))</x:f>
      </x:c>
      <x:c r="J14" s="20" t="str">
        <x:f>IF(A14="","",IF(DECISION_CONTRACT!$B$19&lt;&gt;"READY FOR DOWNSTREAM","BLOCKED - DECISION REOPEN REQUIRED",IF(I14&lt;&gt;"VALID","NOT PERMITTED",IF(AND(EXACT(D14,"DIRECT"),EXACT(E14,"QUALIFIED"),EXACT(G14,"VALID")),"SCOREABLE",IF(OR(EXACT(E14,"CONTEXT ONLY"),EXACT(D14,"CONTEXTUAL"),EXACT(D14,"SUBSTITUTE")),"CONTEXT ONLY","NOT PERMITTED")))))</x:f>
      </x:c>
      <x:c r="K14" s="22"/>
      <x:c r="L14" s="22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22"/>
      <x:c r="B15" s="22"/>
      <x:c r="C15" s="22"/>
      <x:c r="D15" s="22"/>
      <x:c r="E15" s="22"/>
      <x:c r="F15" s="22"/>
      <x:c r="G15" s="20" t="str">
        <x:f>IF(A15="","","INVALID - UNGOVERNED FIXTURE ROW")</x:f>
      </x:c>
      <x:c r="H15" s="20" t="str">
        <x:f>IF(A15="","",IF(DECISION_CONTRACT!$B$19&lt;&gt;"READY FOR DOWNSTREAM","BLOCKED - DECISION REOPEN REQUIRED",IF(EXACT(B15,DECISION_CONTRACT!$B$5),"VALID","INVALID - DECISION ID")))</x:f>
      </x:c>
      <x:c r="I15" s="20" t="str">
        <x:f>IF(A15="","",IF(DECISION_CONTRACT!$B$19&lt;&gt;"READY FOR DOWNSTREAM","BLOCKED - DECISION REOPEN REQUIRED",IF(COUNTIF($A$4:$A$25,A15)&lt;&gt;1,"INVALID - DUPLICATE ID",IF(NOT(EXACT(A15,UPPER(A15))),"INVALID - CANDIDATE ID CASE",IF(NOT(OR(EXACT(D15,"DIRECT"),EXACT(D15,"CONTEXTUAL"),EXACT(D15,"SUBSTITUTE"))),"INVALID - ROLE",IF(NOT(OR(EXACT(E15,"QUALIFIED"),EXACT(E15,"CONTEXT ONLY"),EXACT(E15,"EXCLUDED"),EXACT(E15,"UNKNOWN / VERIFY"))),"INVALID - STATE",IF(OR(G15&lt;&gt;"VALID",H15&lt;&gt;"VALID",C15="",K15=""),"INVALID - RELATION / REQUIRED","VALID")))))))</x:f>
      </x:c>
      <x:c r="J15" s="20" t="str">
        <x:f>IF(A15="","",IF(DECISION_CONTRACT!$B$19&lt;&gt;"READY FOR DOWNSTREAM","BLOCKED - DECISION REOPEN REQUIRED",IF(I15&lt;&gt;"VALID","NOT PERMITTED",IF(AND(EXACT(D15,"DIRECT"),EXACT(E15,"QUALIFIED"),EXACT(G15,"VALID")),"SCOREABLE",IF(OR(EXACT(E15,"CONTEXT ONLY"),EXACT(D15,"CONTEXTUAL"),EXACT(D15,"SUBSTITUTE")),"CONTEXT ONLY","NOT PERMITTED")))))</x:f>
      </x:c>
      <x:c r="K15" s="22"/>
      <x:c r="L15" s="22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22"/>
      <x:c r="B16" s="22"/>
      <x:c r="C16" s="22"/>
      <x:c r="D16" s="22"/>
      <x:c r="E16" s="22"/>
      <x:c r="F16" s="22"/>
      <x:c r="G16" s="20" t="str">
        <x:f>IF(A16="","","INVALID - UNGOVERNED FIXTURE ROW")</x:f>
      </x:c>
      <x:c r="H16" s="20" t="str">
        <x:f>IF(A16="","",IF(DECISION_CONTRACT!$B$19&lt;&gt;"READY FOR DOWNSTREAM","BLOCKED - DECISION REOPEN REQUIRED",IF(EXACT(B16,DECISION_CONTRACT!$B$5),"VALID","INVALID - DECISION ID")))</x:f>
      </x:c>
      <x:c r="I16" s="20" t="str">
        <x:f>IF(A16="","",IF(DECISION_CONTRACT!$B$19&lt;&gt;"READY FOR DOWNSTREAM","BLOCKED - DECISION REOPEN REQUIRED",IF(COUNTIF($A$4:$A$25,A16)&lt;&gt;1,"INVALID - DUPLICATE ID",IF(NOT(EXACT(A16,UPPER(A16))),"INVALID - CANDIDATE ID CASE",IF(NOT(OR(EXACT(D16,"DIRECT"),EXACT(D16,"CONTEXTUAL"),EXACT(D16,"SUBSTITUTE"))),"INVALID - ROLE",IF(NOT(OR(EXACT(E16,"QUALIFIED"),EXACT(E16,"CONTEXT ONLY"),EXACT(E16,"EXCLUDED"),EXACT(E16,"UNKNOWN / VERIFY"))),"INVALID - STATE",IF(OR(G16&lt;&gt;"VALID",H16&lt;&gt;"VALID",C16="",K16=""),"INVALID - RELATION / REQUIRED","VALID")))))))</x:f>
      </x:c>
      <x:c r="J16" s="20" t="str">
        <x:f>IF(A16="","",IF(DECISION_CONTRACT!$B$19&lt;&gt;"READY FOR DOWNSTREAM","BLOCKED - DECISION REOPEN REQUIRED",IF(I16&lt;&gt;"VALID","NOT PERMITTED",IF(AND(EXACT(D16,"DIRECT"),EXACT(E16,"QUALIFIED"),EXACT(G16,"VALID")),"SCOREABLE",IF(OR(EXACT(E16,"CONTEXT ONLY"),EXACT(D16,"CONTEXTUAL"),EXACT(D16,"SUBSTITUTE")),"CONTEXT ONLY","NOT PERMITTED")))))</x:f>
      </x:c>
      <x:c r="K16" s="22"/>
      <x:c r="L16" s="22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22"/>
      <x:c r="B17" s="22"/>
      <x:c r="C17" s="22"/>
      <x:c r="D17" s="22"/>
      <x:c r="E17" s="22"/>
      <x:c r="F17" s="22"/>
      <x:c r="G17" s="20" t="str">
        <x:f>IF(A17="","","INVALID - UNGOVERNED FIXTURE ROW")</x:f>
      </x:c>
      <x:c r="H17" s="20" t="str">
        <x:f>IF(A17="","",IF(DECISION_CONTRACT!$B$19&lt;&gt;"READY FOR DOWNSTREAM","BLOCKED - DECISION REOPEN REQUIRED",IF(EXACT(B17,DECISION_CONTRACT!$B$5),"VALID","INVALID - DECISION ID")))</x:f>
      </x:c>
      <x:c r="I17" s="20" t="str">
        <x:f>IF(A17="","",IF(DECISION_CONTRACT!$B$19&lt;&gt;"READY FOR DOWNSTREAM","BLOCKED - DECISION REOPEN REQUIRED",IF(COUNTIF($A$4:$A$25,A17)&lt;&gt;1,"INVALID - DUPLICATE ID",IF(NOT(EXACT(A17,UPPER(A17))),"INVALID - CANDIDATE ID CASE",IF(NOT(OR(EXACT(D17,"DIRECT"),EXACT(D17,"CONTEXTUAL"),EXACT(D17,"SUBSTITUTE"))),"INVALID - ROLE",IF(NOT(OR(EXACT(E17,"QUALIFIED"),EXACT(E17,"CONTEXT ONLY"),EXACT(E17,"EXCLUDED"),EXACT(E17,"UNKNOWN / VERIFY"))),"INVALID - STATE",IF(OR(G17&lt;&gt;"VALID",H17&lt;&gt;"VALID",C17="",K17=""),"INVALID - RELATION / REQUIRED","VALID")))))))</x:f>
      </x:c>
      <x:c r="J17" s="20" t="str">
        <x:f>IF(A17="","",IF(DECISION_CONTRACT!$B$19&lt;&gt;"READY FOR DOWNSTREAM","BLOCKED - DECISION REOPEN REQUIRED",IF(I17&lt;&gt;"VALID","NOT PERMITTED",IF(AND(EXACT(D17,"DIRECT"),EXACT(E17,"QUALIFIED"),EXACT(G17,"VALID")),"SCOREABLE",IF(OR(EXACT(E17,"CONTEXT ONLY"),EXACT(D17,"CONTEXTUAL"),EXACT(D17,"SUBSTITUTE")),"CONTEXT ONLY","NOT PERMITTED")))))</x:f>
      </x:c>
      <x:c r="K17" s="22"/>
      <x:c r="L17" s="22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22"/>
      <x:c r="B18" s="22"/>
      <x:c r="C18" s="22"/>
      <x:c r="D18" s="22"/>
      <x:c r="E18" s="22"/>
      <x:c r="F18" s="22"/>
      <x:c r="G18" s="20" t="str">
        <x:f>IF(A18="","","INVALID - UNGOVERNED FIXTURE ROW")</x:f>
      </x:c>
      <x:c r="H18" s="20" t="str">
        <x:f>IF(A18="","",IF(DECISION_CONTRACT!$B$19&lt;&gt;"READY FOR DOWNSTREAM","BLOCKED - DECISION REOPEN REQUIRED",IF(EXACT(B18,DECISION_CONTRACT!$B$5),"VALID","INVALID - DECISION ID")))</x:f>
      </x:c>
      <x:c r="I18" s="20" t="str">
        <x:f>IF(A18="","",IF(DECISION_CONTRACT!$B$19&lt;&gt;"READY FOR DOWNSTREAM","BLOCKED - DECISION REOPEN REQUIRED",IF(COUNTIF($A$4:$A$25,A18)&lt;&gt;1,"INVALID - DUPLICATE ID",IF(NOT(EXACT(A18,UPPER(A18))),"INVALID - CANDIDATE ID CASE",IF(NOT(OR(EXACT(D18,"DIRECT"),EXACT(D18,"CONTEXTUAL"),EXACT(D18,"SUBSTITUTE"))),"INVALID - ROLE",IF(NOT(OR(EXACT(E18,"QUALIFIED"),EXACT(E18,"CONTEXT ONLY"),EXACT(E18,"EXCLUDED"),EXACT(E18,"UNKNOWN / VERIFY"))),"INVALID - STATE",IF(OR(G18&lt;&gt;"VALID",H18&lt;&gt;"VALID",C18="",K18=""),"INVALID - RELATION / REQUIRED","VALID")))))))</x:f>
      </x:c>
      <x:c r="J18" s="20" t="str">
        <x:f>IF(A18="","",IF(DECISION_CONTRACT!$B$19&lt;&gt;"READY FOR DOWNSTREAM","BLOCKED - DECISION REOPEN REQUIRED",IF(I18&lt;&gt;"VALID","NOT PERMITTED",IF(AND(EXACT(D18,"DIRECT"),EXACT(E18,"QUALIFIED"),EXACT(G18,"VALID")),"SCOREABLE",IF(OR(EXACT(E18,"CONTEXT ONLY"),EXACT(D18,"CONTEXTUAL"),EXACT(D18,"SUBSTITUTE")),"CONTEXT ONLY","NOT PERMITTED")))))</x:f>
      </x:c>
      <x:c r="K18" s="22"/>
      <x:c r="L18" s="22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22"/>
      <x:c r="B19" s="22"/>
      <x:c r="C19" s="22"/>
      <x:c r="D19" s="22"/>
      <x:c r="E19" s="22"/>
      <x:c r="F19" s="22"/>
      <x:c r="G19" s="20" t="str">
        <x:f>IF(A19="","","INVALID - UNGOVERNED FIXTURE ROW")</x:f>
      </x:c>
      <x:c r="H19" s="20" t="str">
        <x:f>IF(A19="","",IF(DECISION_CONTRACT!$B$19&lt;&gt;"READY FOR DOWNSTREAM","BLOCKED - DECISION REOPEN REQUIRED",IF(EXACT(B19,DECISION_CONTRACT!$B$5),"VALID","INVALID - DECISION ID")))</x:f>
      </x:c>
      <x:c r="I19" s="20" t="str">
        <x:f>IF(A19="","",IF(DECISION_CONTRACT!$B$19&lt;&gt;"READY FOR DOWNSTREAM","BLOCKED - DECISION REOPEN REQUIRED",IF(COUNTIF($A$4:$A$25,A19)&lt;&gt;1,"INVALID - DUPLICATE ID",IF(NOT(EXACT(A19,UPPER(A19))),"INVALID - CANDIDATE ID CASE",IF(NOT(OR(EXACT(D19,"DIRECT"),EXACT(D19,"CONTEXTUAL"),EXACT(D19,"SUBSTITUTE"))),"INVALID - ROLE",IF(NOT(OR(EXACT(E19,"QUALIFIED"),EXACT(E19,"CONTEXT ONLY"),EXACT(E19,"EXCLUDED"),EXACT(E19,"UNKNOWN / VERIFY"))),"INVALID - STATE",IF(OR(G19&lt;&gt;"VALID",H19&lt;&gt;"VALID",C19="",K19=""),"INVALID - RELATION / REQUIRED","VALID")))))))</x:f>
      </x:c>
      <x:c r="J19" s="20" t="str">
        <x:f>IF(A19="","",IF(DECISION_CONTRACT!$B$19&lt;&gt;"READY FOR DOWNSTREAM","BLOCKED - DECISION REOPEN REQUIRED",IF(I19&lt;&gt;"VALID","NOT PERMITTED",IF(AND(EXACT(D19,"DIRECT"),EXACT(E19,"QUALIFIED"),EXACT(G19,"VALID")),"SCOREABLE",IF(OR(EXACT(E19,"CONTEXT ONLY"),EXACT(D19,"CONTEXTUAL"),EXACT(D19,"SUBSTITUTE")),"CONTEXT ONLY","NOT PERMITTED")))))</x:f>
      </x:c>
      <x:c r="K19" s="22"/>
      <x:c r="L19" s="22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22"/>
      <x:c r="B20" s="22"/>
      <x:c r="C20" s="22"/>
      <x:c r="D20" s="22"/>
      <x:c r="E20" s="22"/>
      <x:c r="F20" s="22"/>
      <x:c r="G20" s="20" t="str">
        <x:f>IF(A20="","","INVALID - UNGOVERNED FIXTURE ROW")</x:f>
      </x:c>
      <x:c r="H20" s="20" t="str">
        <x:f>IF(A20="","",IF(DECISION_CONTRACT!$B$19&lt;&gt;"READY FOR DOWNSTREAM","BLOCKED - DECISION REOPEN REQUIRED",IF(EXACT(B20,DECISION_CONTRACT!$B$5),"VALID","INVALID - DECISION ID")))</x:f>
      </x:c>
      <x:c r="I20" s="20" t="str">
        <x:f>IF(A20="","",IF(DECISION_CONTRACT!$B$19&lt;&gt;"READY FOR DOWNSTREAM","BLOCKED - DECISION REOPEN REQUIRED",IF(COUNTIF($A$4:$A$25,A20)&lt;&gt;1,"INVALID - DUPLICATE ID",IF(NOT(EXACT(A20,UPPER(A20))),"INVALID - CANDIDATE ID CASE",IF(NOT(OR(EXACT(D20,"DIRECT"),EXACT(D20,"CONTEXTUAL"),EXACT(D20,"SUBSTITUTE"))),"INVALID - ROLE",IF(NOT(OR(EXACT(E20,"QUALIFIED"),EXACT(E20,"CONTEXT ONLY"),EXACT(E20,"EXCLUDED"),EXACT(E20,"UNKNOWN / VERIFY"))),"INVALID - STATE",IF(OR(G20&lt;&gt;"VALID",H20&lt;&gt;"VALID",C20="",K20=""),"INVALID - RELATION / REQUIRED","VALID")))))))</x:f>
      </x:c>
      <x:c r="J20" s="20" t="str">
        <x:f>IF(A20="","",IF(DECISION_CONTRACT!$B$19&lt;&gt;"READY FOR DOWNSTREAM","BLOCKED - DECISION REOPEN REQUIRED",IF(I20&lt;&gt;"VALID","NOT PERMITTED",IF(AND(EXACT(D20,"DIRECT"),EXACT(E20,"QUALIFIED"),EXACT(G20,"VALID")),"SCOREABLE",IF(OR(EXACT(E20,"CONTEXT ONLY"),EXACT(D20,"CONTEXTUAL"),EXACT(D20,"SUBSTITUTE")),"CONTEXT ONLY","NOT PERMITTED")))))</x:f>
      </x:c>
      <x:c r="K20" s="22"/>
      <x:c r="L20" s="22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22"/>
      <x:c r="B21" s="22"/>
      <x:c r="C21" s="22"/>
      <x:c r="D21" s="22"/>
      <x:c r="E21" s="22"/>
      <x:c r="F21" s="22"/>
      <x:c r="G21" s="20" t="str">
        <x:f>IF(A21="","","INVALID - UNGOVERNED FIXTURE ROW")</x:f>
      </x:c>
      <x:c r="H21" s="20" t="str">
        <x:f>IF(A21="","",IF(DECISION_CONTRACT!$B$19&lt;&gt;"READY FOR DOWNSTREAM","BLOCKED - DECISION REOPEN REQUIRED",IF(EXACT(B21,DECISION_CONTRACT!$B$5),"VALID","INVALID - DECISION ID")))</x:f>
      </x:c>
      <x:c r="I21" s="20" t="str">
        <x:f>IF(A21="","",IF(DECISION_CONTRACT!$B$19&lt;&gt;"READY FOR DOWNSTREAM","BLOCKED - DECISION REOPEN REQUIRED",IF(COUNTIF($A$4:$A$25,A21)&lt;&gt;1,"INVALID - DUPLICATE ID",IF(NOT(EXACT(A21,UPPER(A21))),"INVALID - CANDIDATE ID CASE",IF(NOT(OR(EXACT(D21,"DIRECT"),EXACT(D21,"CONTEXTUAL"),EXACT(D21,"SUBSTITUTE"))),"INVALID - ROLE",IF(NOT(OR(EXACT(E21,"QUALIFIED"),EXACT(E21,"CONTEXT ONLY"),EXACT(E21,"EXCLUDED"),EXACT(E21,"UNKNOWN / VERIFY"))),"INVALID - STATE",IF(OR(G21&lt;&gt;"VALID",H21&lt;&gt;"VALID",C21="",K21=""),"INVALID - RELATION / REQUIRED","VALID")))))))</x:f>
      </x:c>
      <x:c r="J21" s="20" t="str">
        <x:f>IF(A21="","",IF(DECISION_CONTRACT!$B$19&lt;&gt;"READY FOR DOWNSTREAM","BLOCKED - DECISION REOPEN REQUIRED",IF(I21&lt;&gt;"VALID","NOT PERMITTED",IF(AND(EXACT(D21,"DIRECT"),EXACT(E21,"QUALIFIED"),EXACT(G21,"VALID")),"SCOREABLE",IF(OR(EXACT(E21,"CONTEXT ONLY"),EXACT(D21,"CONTEXTUAL"),EXACT(D21,"SUBSTITUTE")),"CONTEXT ONLY","NOT PERMITTED")))))</x:f>
      </x:c>
      <x:c r="K21" s="22"/>
      <x:c r="L21" s="22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22"/>
      <x:c r="B22" s="22"/>
      <x:c r="C22" s="22"/>
      <x:c r="D22" s="22"/>
      <x:c r="E22" s="22"/>
      <x:c r="F22" s="22"/>
      <x:c r="G22" s="20" t="str">
        <x:f>IF(A22="","","INVALID - UNGOVERNED FIXTURE ROW")</x:f>
      </x:c>
      <x:c r="H22" s="20" t="str">
        <x:f>IF(A22="","",IF(DECISION_CONTRACT!$B$19&lt;&gt;"READY FOR DOWNSTREAM","BLOCKED - DECISION REOPEN REQUIRED",IF(EXACT(B22,DECISION_CONTRACT!$B$5),"VALID","INVALID - DECISION ID")))</x:f>
      </x:c>
      <x:c r="I22" s="20" t="str">
        <x:f>IF(A22="","",IF(DECISION_CONTRACT!$B$19&lt;&gt;"READY FOR DOWNSTREAM","BLOCKED - DECISION REOPEN REQUIRED",IF(COUNTIF($A$4:$A$25,A22)&lt;&gt;1,"INVALID - DUPLICATE ID",IF(NOT(EXACT(A22,UPPER(A22))),"INVALID - CANDIDATE ID CASE",IF(NOT(OR(EXACT(D22,"DIRECT"),EXACT(D22,"CONTEXTUAL"),EXACT(D22,"SUBSTITUTE"))),"INVALID - ROLE",IF(NOT(OR(EXACT(E22,"QUALIFIED"),EXACT(E22,"CONTEXT ONLY"),EXACT(E22,"EXCLUDED"),EXACT(E22,"UNKNOWN / VERIFY"))),"INVALID - STATE",IF(OR(G22&lt;&gt;"VALID",H22&lt;&gt;"VALID",C22="",K22=""),"INVALID - RELATION / REQUIRED","VALID")))))))</x:f>
      </x:c>
      <x:c r="J22" s="20" t="str">
        <x:f>IF(A22="","",IF(DECISION_CONTRACT!$B$19&lt;&gt;"READY FOR DOWNSTREAM","BLOCKED - DECISION REOPEN REQUIRED",IF(I22&lt;&gt;"VALID","NOT PERMITTED",IF(AND(EXACT(D22,"DIRECT"),EXACT(E22,"QUALIFIED"),EXACT(G22,"VALID")),"SCOREABLE",IF(OR(EXACT(E22,"CONTEXT ONLY"),EXACT(D22,"CONTEXTUAL"),EXACT(D22,"SUBSTITUTE")),"CONTEXT ONLY","NOT PERMITTED")))))</x:f>
      </x:c>
      <x:c r="K22" s="22"/>
      <x:c r="L22" s="22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22"/>
      <x:c r="B23" s="22"/>
      <x:c r="C23" s="22"/>
      <x:c r="D23" s="22"/>
      <x:c r="E23" s="22"/>
      <x:c r="F23" s="22"/>
      <x:c r="G23" s="20" t="str">
        <x:f>IF(A23="","","INVALID - UNGOVERNED FIXTURE ROW")</x:f>
      </x:c>
      <x:c r="H23" s="20" t="str">
        <x:f>IF(A23="","",IF(DECISION_CONTRACT!$B$19&lt;&gt;"READY FOR DOWNSTREAM","BLOCKED - DECISION REOPEN REQUIRED",IF(EXACT(B23,DECISION_CONTRACT!$B$5),"VALID","INVALID - DECISION ID")))</x:f>
      </x:c>
      <x:c r="I23" s="20" t="str">
        <x:f>IF(A23="","",IF(DECISION_CONTRACT!$B$19&lt;&gt;"READY FOR DOWNSTREAM","BLOCKED - DECISION REOPEN REQUIRED",IF(COUNTIF($A$4:$A$25,A23)&lt;&gt;1,"INVALID - DUPLICATE ID",IF(NOT(EXACT(A23,UPPER(A23))),"INVALID - CANDIDATE ID CASE",IF(NOT(OR(EXACT(D23,"DIRECT"),EXACT(D23,"CONTEXTUAL"),EXACT(D23,"SUBSTITUTE"))),"INVALID - ROLE",IF(NOT(OR(EXACT(E23,"QUALIFIED"),EXACT(E23,"CONTEXT ONLY"),EXACT(E23,"EXCLUDED"),EXACT(E23,"UNKNOWN / VERIFY"))),"INVALID - STATE",IF(OR(G23&lt;&gt;"VALID",H23&lt;&gt;"VALID",C23="",K23=""),"INVALID - RELATION / REQUIRED","VALID")))))))</x:f>
      </x:c>
      <x:c r="J23" s="20" t="str">
        <x:f>IF(A23="","",IF(DECISION_CONTRACT!$B$19&lt;&gt;"READY FOR DOWNSTREAM","BLOCKED - DECISION REOPEN REQUIRED",IF(I23&lt;&gt;"VALID","NOT PERMITTED",IF(AND(EXACT(D23,"DIRECT"),EXACT(E23,"QUALIFIED"),EXACT(G23,"VALID")),"SCOREABLE",IF(OR(EXACT(E23,"CONTEXT ONLY"),EXACT(D23,"CONTEXTUAL"),EXACT(D23,"SUBSTITUTE")),"CONTEXT ONLY","NOT PERMITTED")))))</x:f>
      </x:c>
      <x:c r="K23" s="22"/>
      <x:c r="L23" s="22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22"/>
      <x:c r="B24" s="22"/>
      <x:c r="C24" s="22"/>
      <x:c r="D24" s="22"/>
      <x:c r="E24" s="22"/>
      <x:c r="F24" s="22"/>
      <x:c r="G24" s="20" t="str">
        <x:f>IF(A24="","","INVALID - UNGOVERNED FIXTURE ROW")</x:f>
      </x:c>
      <x:c r="H24" s="20" t="str">
        <x:f>IF(A24="","",IF(DECISION_CONTRACT!$B$19&lt;&gt;"READY FOR DOWNSTREAM","BLOCKED - DECISION REOPEN REQUIRED",IF(EXACT(B24,DECISION_CONTRACT!$B$5),"VALID","INVALID - DECISION ID")))</x:f>
      </x:c>
      <x:c r="I24" s="20" t="str">
        <x:f>IF(A24="","",IF(DECISION_CONTRACT!$B$19&lt;&gt;"READY FOR DOWNSTREAM","BLOCKED - DECISION REOPEN REQUIRED",IF(COUNTIF($A$4:$A$25,A24)&lt;&gt;1,"INVALID - DUPLICATE ID",IF(NOT(EXACT(A24,UPPER(A24))),"INVALID - CANDIDATE ID CASE",IF(NOT(OR(EXACT(D24,"DIRECT"),EXACT(D24,"CONTEXTUAL"),EXACT(D24,"SUBSTITUTE"))),"INVALID - ROLE",IF(NOT(OR(EXACT(E24,"QUALIFIED"),EXACT(E24,"CONTEXT ONLY"),EXACT(E24,"EXCLUDED"),EXACT(E24,"UNKNOWN / VERIFY"))),"INVALID - STATE",IF(OR(G24&lt;&gt;"VALID",H24&lt;&gt;"VALID",C24="",K24=""),"INVALID - RELATION / REQUIRED","VALID")))))))</x:f>
      </x:c>
      <x:c r="J24" s="20" t="str">
        <x:f>IF(A24="","",IF(DECISION_CONTRACT!$B$19&lt;&gt;"READY FOR DOWNSTREAM","BLOCKED - DECISION REOPEN REQUIRED",IF(I24&lt;&gt;"VALID","NOT PERMITTED",IF(AND(EXACT(D24,"DIRECT"),EXACT(E24,"QUALIFIED"),EXACT(G24,"VALID")),"SCOREABLE",IF(OR(EXACT(E24,"CONTEXT ONLY"),EXACT(D24,"CONTEXTUAL"),EXACT(D24,"SUBSTITUTE")),"CONTEXT ONLY","NOT PERMITTED")))))</x:f>
      </x:c>
      <x:c r="K24" s="22"/>
      <x:c r="L24" s="22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22"/>
      <x:c r="B25" s="22"/>
      <x:c r="C25" s="22"/>
      <x:c r="D25" s="22"/>
      <x:c r="E25" s="22"/>
      <x:c r="F25" s="22"/>
      <x:c r="G25" s="20" t="str">
        <x:f>IF(A25="","","INVALID - UNGOVERNED FIXTURE ROW")</x:f>
      </x:c>
      <x:c r="H25" s="20" t="str">
        <x:f>IF(A25="","",IF(DECISION_CONTRACT!$B$19&lt;&gt;"READY FOR DOWNSTREAM","BLOCKED - DECISION REOPEN REQUIRED",IF(EXACT(B25,DECISION_CONTRACT!$B$5),"VALID","INVALID - DECISION ID")))</x:f>
      </x:c>
      <x:c r="I25" s="20" t="str">
        <x:f>IF(A25="","",IF(DECISION_CONTRACT!$B$19&lt;&gt;"READY FOR DOWNSTREAM","BLOCKED - DECISION REOPEN REQUIRED",IF(COUNTIF($A$4:$A$25,A25)&lt;&gt;1,"INVALID - DUPLICATE ID",IF(NOT(EXACT(A25,UPPER(A25))),"INVALID - CANDIDATE ID CASE",IF(NOT(OR(EXACT(D25,"DIRECT"),EXACT(D25,"CONTEXTUAL"),EXACT(D25,"SUBSTITUTE"))),"INVALID - ROLE",IF(NOT(OR(EXACT(E25,"QUALIFIED"),EXACT(E25,"CONTEXT ONLY"),EXACT(E25,"EXCLUDED"),EXACT(E25,"UNKNOWN / VERIFY"))),"INVALID - STATE",IF(OR(G25&lt;&gt;"VALID",H25&lt;&gt;"VALID",C25="",K25=""),"INVALID - RELATION / REQUIRED","VALID")))))))</x:f>
      </x:c>
      <x:c r="J25" s="20" t="str">
        <x:f>IF(A25="","",IF(DECISION_CONTRACT!$B$19&lt;&gt;"READY FOR DOWNSTREAM","BLOCKED - DECISION REOPEN REQUIRED",IF(I25&lt;&gt;"VALID","NOT PERMITTED",IF(AND(EXACT(D25,"DIRECT"),EXACT(E25,"QUALIFIED"),EXACT(G25,"VALID")),"SCOREABLE",IF(OR(EXACT(E25,"CONTEXT ONLY"),EXACT(D25,"CONTEXTUAL"),EXACT(D25,"SUBSTITUTE")),"CONTEXT ONLY","NOT PERMITTED")))))</x:f>
      </x:c>
      <x:c r="K25" s="22"/>
      <x:c r="L25" s="22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L1"/>
  </x:mergeCells>
  <x:conditionalFormatting sqref="I4:I25">
    <x:cfRule type="expression" dxfId="0" priority="1">
      <x:formula>LEFT(I4,7)="INVALID"</x:formula>
    </x:cfRule>
  </x:conditionalFormatting>
  <x:dataValidations count="2">
    <x:dataValidation type="list" sqref="D4:D25">
      <x:formula1>"DIRECT,CONTEXTUAL,SUBSTITUTE"</x:formula1>
    </x:dataValidation>
    <x:dataValidation type="list" sqref="E4:E25">
      <x:formula1>"QUALIFIED,CONTEXT ONLY,EXCLUDED,UNKNOWN / VERIFY"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6" hidden="0" customWidth="1"/>
    <x:col min="4" max="4" width="16" hidden="0" customWidth="1"/>
    <x:col min="5" max="5" width="22" hidden="0" customWidth="1"/>
    <x:col min="6" max="6" width="20" hidden="0" customWidth="1"/>
    <x:col min="7" max="7" width="32" hidden="0" customWidth="1"/>
    <x:col min="8" max="8" width="36" hidden="0" customWidth="1"/>
    <x:col min="9" max="9" width="14" hidden="0" customWidth="1"/>
    <x:col min="10" max="10" width="48" hidden="0" customWidth="1"/>
    <x:col min="11" max="11" width="38" hidden="0" customWidth="1"/>
    <x:col min="12" max="12" width="24" hidden="0" customWidth="1"/>
    <x:col min="13" max="13" width="28" hidden="0" customWidth="1"/>
    <x:col min="14" max="14" width="8" hidden="0" customWidth="1"/>
    <x:col min="15" max="15" width="22" hidden="0" customWidth="1"/>
    <x:col min="16" max="16" width="38" hidden="0" customWidth="1"/>
    <x:col min="17" max="17" width="26" hidden="0" customWidth="1"/>
  </x:cols>
  <x:sheetData>
    <x:row r="1">
      <x:c r="A1" s="12" t="str">
        <x:v>Evidence Register - synthetic training fixtures with governed limitations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Evidence ID</x:v>
      </x:c>
      <x:c r="B3" s="16" t="str">
        <x:v>Decision ID</x:v>
      </x:c>
      <x:c r="C3" s="16" t="str">
        <x:v>Entity type</x:v>
      </x:c>
      <x:c r="D3" s="16" t="str">
        <x:v>Entity ID</x:v>
      </x:c>
      <x:c r="E3" s="16" t="str">
        <x:v>Evidence role</x:v>
      </x:c>
      <x:c r="F3" s="16" t="str">
        <x:v>State</x:v>
      </x:c>
      <x:c r="G3" s="16" t="str">
        <x:v>Source type</x:v>
      </x:c>
      <x:c r="H3" s="16" t="str">
        <x:v>Source location</x:v>
      </x:c>
      <x:c r="I3" s="16" t="str">
        <x:v>As-of date</x:v>
      </x:c>
      <x:c r="J3" s="16" t="str">
        <x:v>Permitted wording</x:v>
      </x:c>
      <x:c r="K3" s="16" t="str">
        <x:v>Limitation</x:v>
      </x:c>
      <x:c r="L3" s="16" t="str">
        <x:v>Relation control</x:v>
      </x:c>
      <x:c r="M3" s="16" t="str">
        <x:v>Record control</x:v>
      </x:c>
      <x:c r="N3" s="16" t="str">
        <x:v>Order</x:v>
      </x:c>
      <x:c r="O3" s="47" t="str">
        <x:v>Record Version ID</x:v>
      </x:c>
      <x:c r="P3" s="47" t="str">
        <x:v>Versioned Content Snapshot</x:v>
      </x:c>
      <x:c r="Q3" s="47" t="str">
        <x:v>Version Control</x:v>
      </x:c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22" t="str">
        <x:v>EVID-001</x:v>
      </x:c>
      <x:c r="B4" s="22" t="str">
        <x:v>DEC-WS-001</x:v>
      </x:c>
      <x:c r="C4" s="22" t="str">
        <x:v>CANDIDATE</x:v>
      </x:c>
      <x:c r="D4" s="22" t="str">
        <x:v>CAND-001</x:v>
      </x:c>
      <x:c r="E4" s="22" t="str">
        <x:v>QUALIFICATION</x:v>
      </x:c>
      <x:c r="F4" s="22" t="str">
        <x:v>GOVERNED FIXTURE</x:v>
      </x:c>
      <x:c r="G4" s="22" t="str">
        <x:v>SYNTHETIC TRAINING FIXTURE ONLY</x:v>
      </x:c>
      <x:c r="H4" s="22" t="str">
        <x:v>Fixture A / fictional product description</x:v>
      </x:c>
      <x:c r="I4" s="23" t="n">
        <x:v>46255</x:v>
      </x:c>
      <x:c r="J4" s="22" t="str">
        <x:v>In this fictional example, ShiftPilot serves the defined buyer/job.</x:v>
      </x:c>
      <x:c r="K4" s="22" t="str">
        <x:v>Synthetic training fixture; not market evidence.</x:v>
      </x:c>
      <x:c r="L4" s="20" t="str">
        <x:f>IF(A4="","",IF(DECISION_CONTRACT!$B$19&lt;&gt;"READY FOR DOWNSTREAM","BLOCKED - DECISION REOPEN REQUIRED",IF(NOT(EXACT(B4,DECISION_CONTRACT!$B$5)),"INVALID - DECISION ID",IF(NOT(EXACT(C4,"CANDIDATE")),"INVALID - ENTITY TYPE",IF(NOT(EXACT(D4,COMPETITOR_SET!A4)),"INVALID - ENTITY ID","VALID")))))</x:f>
        <x:v>VALID</x:v>
      </x:c>
      <x:c r="M4" s="20" t="str">
        <x:f>IF(A4="","",IF(DECISION_CONTRACT!$B$19&lt;&gt;"READY FOR DOWNSTREAM","BLOCKED - DECISION REOPEN REQUIRED",IF(COUNTIF($A$4:$A$205,A4)&lt;&gt;1,"INVALID - DUPLICATE ID",IF(NOT(EXACT(A4,UPPER(A4))),"INVALID - EVIDENCE ID CASE",IF(NOT(OR(EXACT(C4,"DECISION"),EXACT(C4,"CANDIDATE"),EXACT(C4,"OPPORTUNITY"))),"INVALID - ENTITY TYPE",IF(NOT(OR(EXACT(E4,"QUALIFICATION"),EXACT(E4,"TERRITORY SUPPORT"),EXACT(E4,"TERRITORY CHALLENGE"),EXACT(E4,"EXECUTION"))),"INVALID - ROLE",IF(NOT(OR(EXACT(F4,"GOVERNED FIXTURE"),EXACT(F4,"UNKNOWN / VERIFY"),EXACT(F4,"REJECTED"))),"INVALID - STATE",IF(NOT(EXACT(G4,"SYNTHETIC TRAINING FIXTURE ONLY")),"INVALID - SOURCE TYPE",IF(Q4&lt;&gt;"VALID",Q4,IF(OR(H4="",I4="",J4="",K4="",L4&lt;&gt;"VALID"),"INVALID - REQUIRED / RELATION","VALID"))))))))))</x:f>
        <x:v>VALID</x:v>
      </x:c>
      <x:c r="N4" s="22" t="n">
        <x:v>1</x:v>
      </x:c>
      <x:c r="O4" s="48" t="str">
        <x:v>EVID-001-V1</x:v>
      </x:c>
      <x:c r="P4" s="53" t="str">
        <x:v>DEC-WS-001|CANDIDATE|CAND-001|QUALIFICATION|GOVERNED FIXTURE|SYNTHETIC TRAINING FIXTURE ONLY|Fixture A / fictional product description|2026-08-21|In this fictional example, ShiftPilot serves the defined buyer/job.|Synthetic training fixture; not market evidence.</x:v>
      </x:c>
      <x:c r="Q4" s="48" t="str">
        <x:f>IF(A4="","",IF(O4="","INVALID - VERSION ID",IF(NOT(EXACT(O4,UPPER(O4))),"INVALID - VERSION ID CASE",IF(EXACT(P4,B4&amp;"|"&amp;C4&amp;"|"&amp;D4&amp;"|"&amp;E4&amp;"|"&amp;F4&amp;"|"&amp;G4&amp;"|"&amp;H4&amp;"|"&amp;TEXT(I4,"yyyy-mm-dd")&amp;"|"&amp;J4&amp;"|"&amp;K4),"VALID","VERSION UPDATE REQUIRED"))))</x:f>
        <x:v>VALID</x:v>
      </x:c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22" t="str">
        <x:v>EVID-002</x:v>
      </x:c>
      <x:c r="B5" s="22" t="str">
        <x:v>DEC-WS-001</x:v>
      </x:c>
      <x:c r="C5" s="22" t="str">
        <x:v>CANDIDATE</x:v>
      </x:c>
      <x:c r="D5" s="22" t="str">
        <x:v>CAND-002</x:v>
      </x:c>
      <x:c r="E5" s="22" t="str">
        <x:v>QUALIFICATION</x:v>
      </x:c>
      <x:c r="F5" s="22" t="str">
        <x:v>GOVERNED FIXTURE</x:v>
      </x:c>
      <x:c r="G5" s="22" t="str">
        <x:v>SYNTHETIC TRAINING FIXTURE ONLY</x:v>
      </x:c>
      <x:c r="H5" s="22" t="str">
        <x:v>Fixture B / fictional product description</x:v>
      </x:c>
      <x:c r="I5" s="23" t="n">
        <x:v>46255</x:v>
      </x:c>
      <x:c r="J5" s="22" t="str">
        <x:v>In this fictional example, CareGrid serves the defined buyer/job.</x:v>
      </x:c>
      <x:c r="K5" s="22" t="str">
        <x:v>Synthetic training fixture; not market evidence.</x:v>
      </x:c>
      <x:c r="L5" s="20" t="str">
        <x:f>IF(A5="","",IF(DECISION_CONTRACT!$B$19&lt;&gt;"READY FOR DOWNSTREAM","BLOCKED - DECISION REOPEN REQUIRED",IF(NOT(EXACT(B5,DECISION_CONTRACT!$B$5)),"INVALID - DECISION ID",IF(NOT(EXACT(C5,"CANDIDATE")),"INVALID - ENTITY TYPE",IF(NOT(EXACT(D5,COMPETITOR_SET!A5)),"INVALID - ENTITY ID","VALID")))))</x:f>
        <x:v>VALID</x:v>
      </x:c>
      <x:c r="M5" s="20" t="str">
        <x:f>IF(A5="","",IF(DECISION_CONTRACT!$B$19&lt;&gt;"READY FOR DOWNSTREAM","BLOCKED - DECISION REOPEN REQUIRED",IF(COUNTIF($A$4:$A$205,A5)&lt;&gt;1,"INVALID - DUPLICATE ID",IF(NOT(EXACT(A5,UPPER(A5))),"INVALID - EVIDENCE ID CASE",IF(NOT(OR(EXACT(C5,"DECISION"),EXACT(C5,"CANDIDATE"),EXACT(C5,"OPPORTUNITY"))),"INVALID - ENTITY TYPE",IF(NOT(OR(EXACT(E5,"QUALIFICATION"),EXACT(E5,"TERRITORY SUPPORT"),EXACT(E5,"TERRITORY CHALLENGE"),EXACT(E5,"EXECUTION"))),"INVALID - ROLE",IF(NOT(OR(EXACT(F5,"GOVERNED FIXTURE"),EXACT(F5,"UNKNOWN / VERIFY"),EXACT(F5,"REJECTED"))),"INVALID - STATE",IF(NOT(EXACT(G5,"SYNTHETIC TRAINING FIXTURE ONLY")),"INVALID - SOURCE TYPE",IF(Q5&lt;&gt;"VALID",Q5,IF(OR(H5="",I5="",J5="",K5="",L5&lt;&gt;"VALID"),"INVALID - REQUIRED / RELATION","VALID"))))))))))</x:f>
        <x:v>VALID</x:v>
      </x:c>
      <x:c r="N5" s="22" t="n">
        <x:v>2</x:v>
      </x:c>
      <x:c r="O5" s="48" t="str">
        <x:v>EVID-002-V1</x:v>
      </x:c>
      <x:c r="P5" s="53" t="str">
        <x:v>DEC-WS-001|CANDIDATE|CAND-002|QUALIFICATION|GOVERNED FIXTURE|SYNTHETIC TRAINING FIXTURE ONLY|Fixture B / fictional product description|2026-08-21|In this fictional example, CareGrid serves the defined buyer/job.|Synthetic training fixture; not market evidence.</x:v>
      </x:c>
      <x:c r="Q5" s="48" t="str">
        <x:f>IF(A5="","",IF(O5="","INVALID - VERSION ID",IF(NOT(EXACT(O5,UPPER(O5))),"INVALID - VERSION ID CASE",IF(EXACT(P5,B5&amp;"|"&amp;C5&amp;"|"&amp;D5&amp;"|"&amp;E5&amp;"|"&amp;F5&amp;"|"&amp;G5&amp;"|"&amp;H5&amp;"|"&amp;TEXT(I5,"yyyy-mm-dd")&amp;"|"&amp;J5&amp;"|"&amp;K5),"VALID","VERSION UPDATE REQUIRED"))))</x:f>
        <x:v>VALID</x:v>
      </x:c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22" t="str">
        <x:v>EVID-003</x:v>
      </x:c>
      <x:c r="B6" s="22" t="str">
        <x:v>DEC-WS-001</x:v>
      </x:c>
      <x:c r="C6" s="22" t="str">
        <x:v>CANDIDATE</x:v>
      </x:c>
      <x:c r="D6" s="22" t="str">
        <x:v>CAND-003</x:v>
      </x:c>
      <x:c r="E6" s="22" t="str">
        <x:v>QUALIFICATION</x:v>
      </x:c>
      <x:c r="F6" s="22" t="str">
        <x:v>GOVERNED FIXTURE</x:v>
      </x:c>
      <x:c r="G6" s="22" t="str">
        <x:v>SYNTHETIC TRAINING FIXTURE ONLY</x:v>
      </x:c>
      <x:c r="H6" s="22" t="str">
        <x:v>Fixture C / fictional product description</x:v>
      </x:c>
      <x:c r="I6" s="23" t="n">
        <x:v>46255</x:v>
      </x:c>
      <x:c r="J6" s="22" t="str">
        <x:v>In this fictional example, RosterFlow remains a qualified direct candidate.</x:v>
      </x:c>
      <x:c r="K6" s="22" t="str">
        <x:v>Synthetic training fixture; not market evidence.</x:v>
      </x:c>
      <x:c r="L6" s="20" t="str">
        <x:f>IF(A6="","",IF(DECISION_CONTRACT!$B$19&lt;&gt;"READY FOR DOWNSTREAM","BLOCKED - DECISION REOPEN REQUIRED",IF(NOT(EXACT(B6,DECISION_CONTRACT!$B$5)),"INVALID - DECISION ID",IF(NOT(EXACT(C6,"CANDIDATE")),"INVALID - ENTITY TYPE",IF(NOT(EXACT(D6,COMPETITOR_SET!A6)),"INVALID - ENTITY ID","VALID")))))</x:f>
        <x:v>VALID</x:v>
      </x:c>
      <x:c r="M6" s="20" t="str">
        <x:f>IF(A6="","",IF(DECISION_CONTRACT!$B$19&lt;&gt;"READY FOR DOWNSTREAM","BLOCKED - DECISION REOPEN REQUIRED",IF(COUNTIF($A$4:$A$205,A6)&lt;&gt;1,"INVALID - DUPLICATE ID",IF(NOT(EXACT(A6,UPPER(A6))),"INVALID - EVIDENCE ID CASE",IF(NOT(OR(EXACT(C6,"DECISION"),EXACT(C6,"CANDIDATE"),EXACT(C6,"OPPORTUNITY"))),"INVALID - ENTITY TYPE",IF(NOT(OR(EXACT(E6,"QUALIFICATION"),EXACT(E6,"TERRITORY SUPPORT"),EXACT(E6,"TERRITORY CHALLENGE"),EXACT(E6,"EXECUTION"))),"INVALID - ROLE",IF(NOT(OR(EXACT(F6,"GOVERNED FIXTURE"),EXACT(F6,"UNKNOWN / VERIFY"),EXACT(F6,"REJECTED"))),"INVALID - STATE",IF(NOT(EXACT(G6,"SYNTHETIC TRAINING FIXTURE ONLY")),"INVALID - SOURCE TYPE",IF(Q6&lt;&gt;"VALID",Q6,IF(OR(H6="",I6="",J6="",K6="",L6&lt;&gt;"VALID"),"INVALID - REQUIRED / RELATION","VALID"))))))))))</x:f>
        <x:v>VALID</x:v>
      </x:c>
      <x:c r="N6" s="22" t="n">
        <x:v>3</x:v>
      </x:c>
      <x:c r="O6" s="48" t="str">
        <x:v>EVID-003-V1</x:v>
      </x:c>
      <x:c r="P6" s="53" t="str">
        <x:v>DEC-WS-001|CANDIDATE|CAND-003|QUALIFICATION|GOVERNED FIXTURE|SYNTHETIC TRAINING FIXTURE ONLY|Fixture C / fictional product description|2026-08-21|In this fictional example, RosterFlow remains a qualified direct candidate.|Synthetic training fixture; not market evidence.</x:v>
      </x:c>
      <x:c r="Q6" s="48" t="str">
        <x:f>IF(A6="","",IF(O6="","INVALID - VERSION ID",IF(NOT(EXACT(O6,UPPER(O6))),"INVALID - VERSION ID CASE",IF(EXACT(P6,B6&amp;"|"&amp;C6&amp;"|"&amp;D6&amp;"|"&amp;E6&amp;"|"&amp;F6&amp;"|"&amp;G6&amp;"|"&amp;H6&amp;"|"&amp;TEXT(I6,"yyyy-mm-dd")&amp;"|"&amp;J6&amp;"|"&amp;K6),"VALID","VERSION UPDATE REQUIRED"))))</x:f>
        <x:v>VALID</x:v>
      </x:c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22" t="str">
        <x:v>EVID-004</x:v>
      </x:c>
      <x:c r="B7" s="22" t="str">
        <x:v>DEC-WS-001</x:v>
      </x:c>
      <x:c r="C7" s="22" t="str">
        <x:v>CANDIDATE</x:v>
      </x:c>
      <x:c r="D7" s="22" t="str">
        <x:v>CAND-004</x:v>
      </x:c>
      <x:c r="E7" s="22" t="str">
        <x:v>QUALIFICATION</x:v>
      </x:c>
      <x:c r="F7" s="22" t="str">
        <x:v>GOVERNED FIXTURE</x:v>
      </x:c>
      <x:c r="G7" s="22" t="str">
        <x:v>SYNTHETIC TRAINING FIXTURE ONLY</x:v>
      </x:c>
      <x:c r="H7" s="22" t="str">
        <x:v>Fixture D / fictional directory description</x:v>
      </x:c>
      <x:c r="I7" s="23" t="n">
        <x:v>46255</x:v>
      </x:c>
      <x:c r="J7" s="22" t="str">
        <x:v>In this fictional example, CareOps Directory is contextual rather than scoreable.</x:v>
      </x:c>
      <x:c r="K7" s="22" t="str">
        <x:v>Synthetic training fixture; not market evidence.</x:v>
      </x:c>
      <x:c r="L7" s="20" t="str">
        <x:f>IF(A7="","",IF(DECISION_CONTRACT!$B$19&lt;&gt;"READY FOR DOWNSTREAM","BLOCKED - DECISION REOPEN REQUIRED",IF(NOT(EXACT(B7,DECISION_CONTRACT!$B$5)),"INVALID - DECISION ID",IF(NOT(EXACT(C7,"CANDIDATE")),"INVALID - ENTITY TYPE",IF(NOT(EXACT(D7,COMPETITOR_SET!A7)),"INVALID - ENTITY ID","VALID")))))</x:f>
        <x:v>VALID</x:v>
      </x:c>
      <x:c r="M7" s="20" t="str">
        <x:f>IF(A7="","",IF(DECISION_CONTRACT!$B$19&lt;&gt;"READY FOR DOWNSTREAM","BLOCKED - DECISION REOPEN REQUIRED",IF(COUNTIF($A$4:$A$205,A7)&lt;&gt;1,"INVALID - DUPLICATE ID",IF(NOT(EXACT(A7,UPPER(A7))),"INVALID - EVIDENCE ID CASE",IF(NOT(OR(EXACT(C7,"DECISION"),EXACT(C7,"CANDIDATE"),EXACT(C7,"OPPORTUNITY"))),"INVALID - ENTITY TYPE",IF(NOT(OR(EXACT(E7,"QUALIFICATION"),EXACT(E7,"TERRITORY SUPPORT"),EXACT(E7,"TERRITORY CHALLENGE"),EXACT(E7,"EXECUTION"))),"INVALID - ROLE",IF(NOT(OR(EXACT(F7,"GOVERNED FIXTURE"),EXACT(F7,"UNKNOWN / VERIFY"),EXACT(F7,"REJECTED"))),"INVALID - STATE",IF(NOT(EXACT(G7,"SYNTHETIC TRAINING FIXTURE ONLY")),"INVALID - SOURCE TYPE",IF(Q7&lt;&gt;"VALID",Q7,IF(OR(H7="",I7="",J7="",K7="",L7&lt;&gt;"VALID"),"INVALID - REQUIRED / RELATION","VALID"))))))))))</x:f>
        <x:v>VALID</x:v>
      </x:c>
      <x:c r="N7" s="22" t="n">
        <x:v>4</x:v>
      </x:c>
      <x:c r="O7" s="48" t="str">
        <x:v>EVID-004-V1</x:v>
      </x:c>
      <x:c r="P7" s="53" t="str">
        <x:v>DEC-WS-001|CANDIDATE|CAND-004|QUALIFICATION|GOVERNED FIXTURE|SYNTHETIC TRAINING FIXTURE ONLY|Fixture D / fictional directory description|2026-08-21|In this fictional example, CareOps Directory is contextual rather than scoreable.|Synthetic training fixture; not market evidence.</x:v>
      </x:c>
      <x:c r="Q7" s="48" t="str">
        <x:f>IF(A7="","",IF(O7="","INVALID - VERSION ID",IF(NOT(EXACT(O7,UPPER(O7))),"INVALID - VERSION ID CASE",IF(EXACT(P7,B7&amp;"|"&amp;C7&amp;"|"&amp;D7&amp;"|"&amp;E7&amp;"|"&amp;F7&amp;"|"&amp;G7&amp;"|"&amp;H7&amp;"|"&amp;TEXT(I7,"yyyy-mm-dd")&amp;"|"&amp;J7&amp;"|"&amp;K7),"VALID","VERSION UPDATE REQUIRED"))))</x:f>
        <x:v>VALID</x:v>
      </x:c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22" t="str">
        <x:v>EVID-005</x:v>
      </x:c>
      <x:c r="B8" s="22" t="str">
        <x:v>DEC-WS-001</x:v>
      </x:c>
      <x:c r="C8" s="22" t="str">
        <x:v>CANDIDATE</x:v>
      </x:c>
      <x:c r="D8" s="22" t="str">
        <x:v>CAND-005</x:v>
      </x:c>
      <x:c r="E8" s="22" t="str">
        <x:v>QUALIFICATION</x:v>
      </x:c>
      <x:c r="F8" s="22" t="str">
        <x:v>GOVERNED FIXTURE</x:v>
      </x:c>
      <x:c r="G8" s="22" t="str">
        <x:v>SYNTHETIC TRAINING FIXTURE ONLY</x:v>
      </x:c>
      <x:c r="H8" s="22" t="str">
        <x:v>Fixture E / fictional advisory description</x:v>
      </x:c>
      <x:c r="I8" s="23" t="n">
        <x:v>46255</x:v>
      </x:c>
      <x:c r="J8" s="22" t="str">
        <x:v>In this fictional example, Workforce Advisory Collective is contextual.</x:v>
      </x:c>
      <x:c r="K8" s="22" t="str">
        <x:v>Synthetic training fixture; not market evidence.</x:v>
      </x:c>
      <x:c r="L8" s="20" t="str">
        <x:f>IF(A8="","",IF(DECISION_CONTRACT!$B$19&lt;&gt;"READY FOR DOWNSTREAM","BLOCKED - DECISION REOPEN REQUIRED",IF(NOT(EXACT(B8,DECISION_CONTRACT!$B$5)),"INVALID - DECISION ID",IF(NOT(EXACT(C8,"CANDIDATE")),"INVALID - ENTITY TYPE",IF(NOT(EXACT(D8,COMPETITOR_SET!A8)),"INVALID - ENTITY ID","VALID")))))</x:f>
        <x:v>VALID</x:v>
      </x:c>
      <x:c r="M8" s="20" t="str">
        <x:f>IF(A8="","",IF(DECISION_CONTRACT!$B$19&lt;&gt;"READY FOR DOWNSTREAM","BLOCKED - DECISION REOPEN REQUIRED",IF(COUNTIF($A$4:$A$205,A8)&lt;&gt;1,"INVALID - DUPLICATE ID",IF(NOT(EXACT(A8,UPPER(A8))),"INVALID - EVIDENCE ID CASE",IF(NOT(OR(EXACT(C8,"DECISION"),EXACT(C8,"CANDIDATE"),EXACT(C8,"OPPORTUNITY"))),"INVALID - ENTITY TYPE",IF(NOT(OR(EXACT(E8,"QUALIFICATION"),EXACT(E8,"TERRITORY SUPPORT"),EXACT(E8,"TERRITORY CHALLENGE"),EXACT(E8,"EXECUTION"))),"INVALID - ROLE",IF(NOT(OR(EXACT(F8,"GOVERNED FIXTURE"),EXACT(F8,"UNKNOWN / VERIFY"),EXACT(F8,"REJECTED"))),"INVALID - STATE",IF(NOT(EXACT(G8,"SYNTHETIC TRAINING FIXTURE ONLY")),"INVALID - SOURCE TYPE",IF(Q8&lt;&gt;"VALID",Q8,IF(OR(H8="",I8="",J8="",K8="",L8&lt;&gt;"VALID"),"INVALID - REQUIRED / RELATION","VALID"))))))))))</x:f>
        <x:v>VALID</x:v>
      </x:c>
      <x:c r="N8" s="22" t="n">
        <x:v>5</x:v>
      </x:c>
      <x:c r="O8" s="48" t="str">
        <x:v>EVID-005-V1</x:v>
      </x:c>
      <x:c r="P8" s="53" t="str">
        <x:v>DEC-WS-001|CANDIDATE|CAND-005|QUALIFICATION|GOVERNED FIXTURE|SYNTHETIC TRAINING FIXTURE ONLY|Fixture E / fictional advisory description|2026-08-21|In this fictional example, Workforce Advisory Collective is contextual.|Synthetic training fixture; not market evidence.</x:v>
      </x:c>
      <x:c r="Q8" s="48" t="str">
        <x:f>IF(A8="","",IF(O8="","INVALID - VERSION ID",IF(NOT(EXACT(O8,UPPER(O8))),"INVALID - VERSION ID CASE",IF(EXACT(P8,B8&amp;"|"&amp;C8&amp;"|"&amp;D8&amp;"|"&amp;E8&amp;"|"&amp;F8&amp;"|"&amp;G8&amp;"|"&amp;H8&amp;"|"&amp;TEXT(I8,"yyyy-mm-dd")&amp;"|"&amp;J8&amp;"|"&amp;K8),"VALID","VERSION UPDATE REQUIRED"))))</x:f>
        <x:v>VALID</x:v>
      </x:c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22" t="str">
        <x:v>EVID-006</x:v>
      </x:c>
      <x:c r="B9" s="22" t="str">
        <x:v>DEC-WS-001</x:v>
      </x:c>
      <x:c r="C9" s="22" t="str">
        <x:v>OPPORTUNITY</x:v>
      </x:c>
      <x:c r="D9" s="22" t="str">
        <x:v>OPP-001</x:v>
      </x:c>
      <x:c r="E9" s="22" t="str">
        <x:v>TERRITORY SUPPORT</x:v>
      </x:c>
      <x:c r="F9" s="22" t="str">
        <x:v>GOVERNED FIXTURE</x:v>
      </x:c>
      <x:c r="G9" s="22" t="str">
        <x:v>SYNTHETIC TRAINING FIXTURE ONLY</x:v>
      </x:c>
      <x:c r="H9" s="22" t="str">
        <x:v>Fixture F / fictional demand signal</x:v>
      </x:c>
      <x:c r="I9" s="23" t="n">
        <x:v>46255</x:v>
      </x:c>
      <x:c r="J9" s="22" t="str">
        <x:v>In this fictional example, care rota compliance is strongly aligned to the buyer/job.</x:v>
      </x:c>
      <x:c r="K9" s="22" t="str">
        <x:v>Synthetic training fixture; no real search-volume claim.</x:v>
      </x:c>
      <x:c r="L9" s="20" t="str">
        <x:f>IF(A9="","",IF(DECISION_CONTRACT!$B$19&lt;&gt;"READY FOR DOWNSTREAM","BLOCKED - DECISION REOPEN REQUIRED",IF(NOT(EXACT(B9,DECISION_CONTRACT!$B$5)),"INVALID - DECISION ID",IF(NOT(EXACT(C9,"OPPORTUNITY")),"INVALID - ENTITY TYPE",IF(NOT(EXACT(D9,OPPORTUNITY_MATRIX!A4)),"INVALID - ENTITY ID","VALID")))))</x:f>
        <x:v>VALID</x:v>
      </x:c>
      <x:c r="M9" s="20" t="str">
        <x:f>IF(A9="","",IF(DECISION_CONTRACT!$B$19&lt;&gt;"READY FOR DOWNSTREAM","BLOCKED - DECISION REOPEN REQUIRED",IF(COUNTIF($A$4:$A$205,A9)&lt;&gt;1,"INVALID - DUPLICATE ID",IF(NOT(EXACT(A9,UPPER(A9))),"INVALID - EVIDENCE ID CASE",IF(NOT(OR(EXACT(C9,"DECISION"),EXACT(C9,"CANDIDATE"),EXACT(C9,"OPPORTUNITY"))),"INVALID - ENTITY TYPE",IF(NOT(OR(EXACT(E9,"QUALIFICATION"),EXACT(E9,"TERRITORY SUPPORT"),EXACT(E9,"TERRITORY CHALLENGE"),EXACT(E9,"EXECUTION"))),"INVALID - ROLE",IF(NOT(OR(EXACT(F9,"GOVERNED FIXTURE"),EXACT(F9,"UNKNOWN / VERIFY"),EXACT(F9,"REJECTED"))),"INVALID - STATE",IF(NOT(EXACT(G9,"SYNTHETIC TRAINING FIXTURE ONLY")),"INVALID - SOURCE TYPE",IF(Q9&lt;&gt;"VALID",Q9,IF(OR(H9="",I9="",J9="",K9="",L9&lt;&gt;"VALID"),"INVALID - REQUIRED / RELATION","VALID"))))))))))</x:f>
        <x:v>VALID</x:v>
      </x:c>
      <x:c r="N9" s="22" t="n">
        <x:v>6</x:v>
      </x:c>
      <x:c r="O9" s="48" t="str">
        <x:v>EVID-006-V1</x:v>
      </x:c>
      <x:c r="P9" s="53" t="str">
        <x:v>DEC-WS-001|OPPORTUNITY|OPP-001|TERRITORY SUPPORT|GOVERNED FIXTURE|SYNTHETIC TRAINING FIXTURE ONLY|Fixture F / fictional demand signal|2026-08-21|In this fictional example, care rota compliance is strongly aligned to the buyer/job.|Synthetic training fixture; no real search-volume claim.</x:v>
      </x:c>
      <x:c r="Q9" s="48" t="str">
        <x:f>IF(A9="","",IF(O9="","INVALID - VERSION ID",IF(NOT(EXACT(O9,UPPER(O9))),"INVALID - VERSION ID CASE",IF(EXACT(P9,B9&amp;"|"&amp;C9&amp;"|"&amp;D9&amp;"|"&amp;E9&amp;"|"&amp;F9&amp;"|"&amp;G9&amp;"|"&amp;H9&amp;"|"&amp;TEXT(I9,"yyyy-mm-dd")&amp;"|"&amp;J9&amp;"|"&amp;K9),"VALID","VERSION UPDATE REQUIRED"))))</x:f>
        <x:v>VALID</x:v>
      </x:c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22" t="str">
        <x:v>EVID-007</x:v>
      </x:c>
      <x:c r="B10" s="22" t="str">
        <x:v>DEC-WS-001</x:v>
      </x:c>
      <x:c r="C10" s="22" t="str">
        <x:v>OPPORTUNITY</x:v>
      </x:c>
      <x:c r="D10" s="22" t="str">
        <x:v>OPP-001</x:v>
      </x:c>
      <x:c r="E10" s="22" t="str">
        <x:v>TERRITORY CHALLENGE</x:v>
      </x:c>
      <x:c r="F10" s="22" t="str">
        <x:v>GOVERNED FIXTURE</x:v>
      </x:c>
      <x:c r="G10" s="22" t="str">
        <x:v>SYNTHETIC TRAINING FIXTURE ONLY</x:v>
      </x:c>
      <x:c r="H10" s="22" t="str">
        <x:v>Fixture G / fictional implementation constraint</x:v>
      </x:c>
      <x:c r="I10" s="23" t="n">
        <x:v>46255</x:v>
      </x:c>
      <x:c r="J10" s="22" t="str">
        <x:v>In this fictional example, compliance content requires legal/product review before launch.</x:v>
      </x:c>
      <x:c r="K10" s="22" t="str">
        <x:v>Synthetic training fixture; not a real legal requirement.</x:v>
      </x:c>
      <x:c r="L10" s="20" t="str">
        <x:f>IF(A10="","",IF(DECISION_CONTRACT!$B$19&lt;&gt;"READY FOR DOWNSTREAM","BLOCKED - DECISION REOPEN REQUIRED",IF(NOT(EXACT(B10,DECISION_CONTRACT!$B$5)),"INVALID - DECISION ID",IF(NOT(EXACT(C10,"OPPORTUNITY")),"INVALID - ENTITY TYPE",IF(NOT(EXACT(D10,OPPORTUNITY_MATRIX!A4)),"INVALID - ENTITY ID","VALID")))))</x:f>
        <x:v>VALID</x:v>
      </x:c>
      <x:c r="M10" s="20" t="str">
        <x:f>IF(A10="","",IF(DECISION_CONTRACT!$B$19&lt;&gt;"READY FOR DOWNSTREAM","BLOCKED - DECISION REOPEN REQUIRED",IF(COUNTIF($A$4:$A$205,A10)&lt;&gt;1,"INVALID - DUPLICATE ID",IF(NOT(EXACT(A10,UPPER(A10))),"INVALID - EVIDENCE ID CASE",IF(NOT(OR(EXACT(C10,"DECISION"),EXACT(C10,"CANDIDATE"),EXACT(C10,"OPPORTUNITY"))),"INVALID - ENTITY TYPE",IF(NOT(OR(EXACT(E10,"QUALIFICATION"),EXACT(E10,"TERRITORY SUPPORT"),EXACT(E10,"TERRITORY CHALLENGE"),EXACT(E10,"EXECUTION"))),"INVALID - ROLE",IF(NOT(OR(EXACT(F10,"GOVERNED FIXTURE"),EXACT(F10,"UNKNOWN / VERIFY"),EXACT(F10,"REJECTED"))),"INVALID - STATE",IF(NOT(EXACT(G10,"SYNTHETIC TRAINING FIXTURE ONLY")),"INVALID - SOURCE TYPE",IF(Q10&lt;&gt;"VALID",Q10,IF(OR(H10="",I10="",J10="",K10="",L10&lt;&gt;"VALID"),"INVALID - REQUIRED / RELATION","VALID"))))))))))</x:f>
        <x:v>VALID</x:v>
      </x:c>
      <x:c r="N10" s="22" t="n">
        <x:v>7</x:v>
      </x:c>
      <x:c r="O10" s="48" t="str">
        <x:v>EVID-007-V1</x:v>
      </x:c>
      <x:c r="P10" s="53" t="str">
        <x:v>DEC-WS-001|OPPORTUNITY|OPP-001|TERRITORY CHALLENGE|GOVERNED FIXTURE|SYNTHETIC TRAINING FIXTURE ONLY|Fixture G / fictional implementation constraint|2026-08-21|In this fictional example, compliance content requires legal/product review before launch.|Synthetic training fixture; not a real legal requirement.</x:v>
      </x:c>
      <x:c r="Q10" s="48" t="str">
        <x:f>IF(A10="","",IF(O10="","INVALID - VERSION ID",IF(NOT(EXACT(O10,UPPER(O10))),"INVALID - VERSION ID CASE",IF(EXACT(P10,B10&amp;"|"&amp;C10&amp;"|"&amp;D10&amp;"|"&amp;E10&amp;"|"&amp;F10&amp;"|"&amp;G10&amp;"|"&amp;H10&amp;"|"&amp;TEXT(I10,"yyyy-mm-dd")&amp;"|"&amp;J10&amp;"|"&amp;K10),"VALID","VERSION UPDATE REQUIRED"))))</x:f>
        <x:v>VALID</x:v>
      </x:c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22" t="str">
        <x:v>EVID-008</x:v>
      </x:c>
      <x:c r="B11" s="22" t="str">
        <x:v>DEC-WS-001</x:v>
      </x:c>
      <x:c r="C11" s="22" t="str">
        <x:v>OPPORTUNITY</x:v>
      </x:c>
      <x:c r="D11" s="22" t="str">
        <x:v>OPP-002</x:v>
      </x:c>
      <x:c r="E11" s="22" t="str">
        <x:v>TERRITORY SUPPORT</x:v>
      </x:c>
      <x:c r="F11" s="22" t="str">
        <x:v>GOVERNED FIXTURE</x:v>
      </x:c>
      <x:c r="G11" s="22" t="str">
        <x:v>SYNTHETIC TRAINING FIXTURE ONLY</x:v>
      </x:c>
      <x:c r="H11" s="22" t="str">
        <x:v>Fixture H / fictional buyer-language signal</x:v>
      </x:c>
      <x:c r="I11" s="23" t="n">
        <x:v>46255</x:v>
      </x:c>
      <x:c r="J11" s="22" t="str">
        <x:v>In this fictional example, care-home staff scheduling has moderate buyer fit.</x:v>
      </x:c>
      <x:c r="K11" s="22" t="str">
        <x:v>Synthetic training fixture; no real demand estimate.</x:v>
      </x:c>
      <x:c r="L11" s="20" t="str">
        <x:f>IF(A11="","",IF(DECISION_CONTRACT!$B$19&lt;&gt;"READY FOR DOWNSTREAM","BLOCKED - DECISION REOPEN REQUIRED",IF(NOT(EXACT(B11,DECISION_CONTRACT!$B$5)),"INVALID - DECISION ID",IF(NOT(EXACT(C11,"OPPORTUNITY")),"INVALID - ENTITY TYPE",IF(NOT(EXACT(D11,OPPORTUNITY_MATRIX!A5)),"INVALID - ENTITY ID","VALID")))))</x:f>
        <x:v>VALID</x:v>
      </x:c>
      <x:c r="M11" s="20" t="str">
        <x:f>IF(A11="","",IF(DECISION_CONTRACT!$B$19&lt;&gt;"READY FOR DOWNSTREAM","BLOCKED - DECISION REOPEN REQUIRED",IF(COUNTIF($A$4:$A$205,A11)&lt;&gt;1,"INVALID - DUPLICATE ID",IF(NOT(EXACT(A11,UPPER(A11))),"INVALID - EVIDENCE ID CASE",IF(NOT(OR(EXACT(C11,"DECISION"),EXACT(C11,"CANDIDATE"),EXACT(C11,"OPPORTUNITY"))),"INVALID - ENTITY TYPE",IF(NOT(OR(EXACT(E11,"QUALIFICATION"),EXACT(E11,"TERRITORY SUPPORT"),EXACT(E11,"TERRITORY CHALLENGE"),EXACT(E11,"EXECUTION"))),"INVALID - ROLE",IF(NOT(OR(EXACT(F11,"GOVERNED FIXTURE"),EXACT(F11,"UNKNOWN / VERIFY"),EXACT(F11,"REJECTED"))),"INVALID - STATE",IF(NOT(EXACT(G11,"SYNTHETIC TRAINING FIXTURE ONLY")),"INVALID - SOURCE TYPE",IF(Q11&lt;&gt;"VALID",Q11,IF(OR(H11="",I11="",J11="",K11="",L11&lt;&gt;"VALID"),"INVALID - REQUIRED / RELATION","VALID"))))))))))</x:f>
        <x:v>VALID</x:v>
      </x:c>
      <x:c r="N11" s="22" t="n">
        <x:v>8</x:v>
      </x:c>
      <x:c r="O11" s="48" t="str">
        <x:v>EVID-008-V1</x:v>
      </x:c>
      <x:c r="P11" s="53" t="str">
        <x:v>DEC-WS-001|OPPORTUNITY|OPP-002|TERRITORY SUPPORT|GOVERNED FIXTURE|SYNTHETIC TRAINING FIXTURE ONLY|Fixture H / fictional buyer-language signal|2026-08-21|In this fictional example, care-home staff scheduling has moderate buyer fit.|Synthetic training fixture; no real demand estimate.</x:v>
      </x:c>
      <x:c r="Q11" s="48" t="str">
        <x:f>IF(A11="","",IF(O11="","INVALID - VERSION ID",IF(NOT(EXACT(O11,UPPER(O11))),"INVALID - VERSION ID CASE",IF(EXACT(P11,B11&amp;"|"&amp;C11&amp;"|"&amp;D11&amp;"|"&amp;E11&amp;"|"&amp;F11&amp;"|"&amp;G11&amp;"|"&amp;H11&amp;"|"&amp;TEXT(I11,"yyyy-mm-dd")&amp;"|"&amp;J11&amp;"|"&amp;K11),"VALID","VERSION UPDATE REQUIRED"))))</x:f>
        <x:v>VALID</x:v>
      </x:c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22" t="str">
        <x:v>EVID-009</x:v>
      </x:c>
      <x:c r="B12" s="22" t="str">
        <x:v>DEC-WS-001</x:v>
      </x:c>
      <x:c r="C12" s="22" t="str">
        <x:v>OPPORTUNITY</x:v>
      </x:c>
      <x:c r="D12" s="22" t="str">
        <x:v>OPP-002</x:v>
      </x:c>
      <x:c r="E12" s="22" t="str">
        <x:v>TERRITORY CHALLENGE</x:v>
      </x:c>
      <x:c r="F12" s="22" t="str">
        <x:v>GOVERNED FIXTURE</x:v>
      </x:c>
      <x:c r="G12" s="22" t="str">
        <x:v>SYNTHETIC TRAINING FIXTURE ONLY</x:v>
      </x:c>
      <x:c r="H12" s="22" t="str">
        <x:v>Fixture I / fictional differentiation constraint</x:v>
      </x:c>
      <x:c r="I12" s="23" t="n">
        <x:v>46255</x:v>
      </x:c>
      <x:c r="J12" s="22" t="str">
        <x:v>In this fictional example, the territory is more crowded and less distinctive.</x:v>
      </x:c>
      <x:c r="K12" s="22" t="str">
        <x:v>Synthetic training fixture; no real competitive-density claim.</x:v>
      </x:c>
      <x:c r="L12" s="20" t="str">
        <x:f>IF(A12="","",IF(DECISION_CONTRACT!$B$19&lt;&gt;"READY FOR DOWNSTREAM","BLOCKED - DECISION REOPEN REQUIRED",IF(NOT(EXACT(B12,DECISION_CONTRACT!$B$5)),"INVALID - DECISION ID",IF(NOT(EXACT(C12,"OPPORTUNITY")),"INVALID - ENTITY TYPE",IF(NOT(EXACT(D12,OPPORTUNITY_MATRIX!A5)),"INVALID - ENTITY ID","VALID")))))</x:f>
        <x:v>VALID</x:v>
      </x:c>
      <x:c r="M12" s="20" t="str">
        <x:f>IF(A12="","",IF(DECISION_CONTRACT!$B$19&lt;&gt;"READY FOR DOWNSTREAM","BLOCKED - DECISION REOPEN REQUIRED",IF(COUNTIF($A$4:$A$205,A12)&lt;&gt;1,"INVALID - DUPLICATE ID",IF(NOT(EXACT(A12,UPPER(A12))),"INVALID - EVIDENCE ID CASE",IF(NOT(OR(EXACT(C12,"DECISION"),EXACT(C12,"CANDIDATE"),EXACT(C12,"OPPORTUNITY"))),"INVALID - ENTITY TYPE",IF(NOT(OR(EXACT(E12,"QUALIFICATION"),EXACT(E12,"TERRITORY SUPPORT"),EXACT(E12,"TERRITORY CHALLENGE"),EXACT(E12,"EXECUTION"))),"INVALID - ROLE",IF(NOT(OR(EXACT(F12,"GOVERNED FIXTURE"),EXACT(F12,"UNKNOWN / VERIFY"),EXACT(F12,"REJECTED"))),"INVALID - STATE",IF(NOT(EXACT(G12,"SYNTHETIC TRAINING FIXTURE ONLY")),"INVALID - SOURCE TYPE",IF(Q12&lt;&gt;"VALID",Q12,IF(OR(H12="",I12="",J12="",K12="",L12&lt;&gt;"VALID"),"INVALID - REQUIRED / RELATION","VALID"))))))))))</x:f>
        <x:v>VALID</x:v>
      </x:c>
      <x:c r="N12" s="22" t="n">
        <x:v>9</x:v>
      </x:c>
      <x:c r="O12" s="48" t="str">
        <x:v>EVID-009-V1</x:v>
      </x:c>
      <x:c r="P12" s="53" t="str">
        <x:v>DEC-WS-001|OPPORTUNITY|OPP-002|TERRITORY CHALLENGE|GOVERNED FIXTURE|SYNTHETIC TRAINING FIXTURE ONLY|Fixture I / fictional differentiation constraint|2026-08-21|In this fictional example, the territory is more crowded and less distinctive.|Synthetic training fixture; no real competitive-density claim.</x:v>
      </x:c>
      <x:c r="Q12" s="48" t="str">
        <x:f>IF(A12="","",IF(O12="","INVALID - VERSION ID",IF(NOT(EXACT(O12,UPPER(O12))),"INVALID - VERSION ID CASE",IF(EXACT(P12,B12&amp;"|"&amp;C12&amp;"|"&amp;D12&amp;"|"&amp;E12&amp;"|"&amp;F12&amp;"|"&amp;G12&amp;"|"&amp;H12&amp;"|"&amp;TEXT(I12,"yyyy-mm-dd")&amp;"|"&amp;J12&amp;"|"&amp;K12),"VALID","VERSION UPDATE REQUIRED"))))</x:f>
        <x:v>VALID</x:v>
      </x:c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22" t="str">
        <x:v>EVID-010</x:v>
      </x:c>
      <x:c r="B13" s="22" t="str">
        <x:v>DEC-WS-001</x:v>
      </x:c>
      <x:c r="C13" s="22" t="str">
        <x:v>OPPORTUNITY</x:v>
      </x:c>
      <x:c r="D13" s="22" t="str">
        <x:v>OPP-003</x:v>
      </x:c>
      <x:c r="E13" s="22" t="str">
        <x:v>TERRITORY SUPPORT</x:v>
      </x:c>
      <x:c r="F13" s="22" t="str">
        <x:v>GOVERNED FIXTURE</x:v>
      </x:c>
      <x:c r="G13" s="22" t="str">
        <x:v>SYNTHETIC TRAINING FIXTURE ONLY</x:v>
      </x:c>
      <x:c r="H13" s="22" t="str">
        <x:v>Fixture J / fictional broad-market signal</x:v>
      </x:c>
      <x:c r="I13" s="23" t="n">
        <x:v>46255</x:v>
      </x:c>
      <x:c r="J13" s="22" t="str">
        <x:v>In this fictional example, workforce management is relevant but too broad for the frozen decision.</x:v>
      </x:c>
      <x:c r="K13" s="22" t="str">
        <x:v>Synthetic training fixture; not market evidence.</x:v>
      </x:c>
      <x:c r="L13" s="20" t="str">
        <x:f>IF(A13="","",IF(DECISION_CONTRACT!$B$19&lt;&gt;"READY FOR DOWNSTREAM","BLOCKED - DECISION REOPEN REQUIRED",IF(NOT(EXACT(B13,DECISION_CONTRACT!$B$5)),"INVALID - DECISION ID",IF(NOT(EXACT(C13,"OPPORTUNITY")),"INVALID - ENTITY TYPE",IF(NOT(EXACT(D13,OPPORTUNITY_MATRIX!A6)),"INVALID - ENTITY ID","VALID")))))</x:f>
        <x:v>VALID</x:v>
      </x:c>
      <x:c r="M13" s="20" t="str">
        <x:f>IF(A13="","",IF(DECISION_CONTRACT!$B$19&lt;&gt;"READY FOR DOWNSTREAM","BLOCKED - DECISION REOPEN REQUIRED",IF(COUNTIF($A$4:$A$205,A13)&lt;&gt;1,"INVALID - DUPLICATE ID",IF(NOT(EXACT(A13,UPPER(A13))),"INVALID - EVIDENCE ID CASE",IF(NOT(OR(EXACT(C13,"DECISION"),EXACT(C13,"CANDIDATE"),EXACT(C13,"OPPORTUNITY"))),"INVALID - ENTITY TYPE",IF(NOT(OR(EXACT(E13,"QUALIFICATION"),EXACT(E13,"TERRITORY SUPPORT"),EXACT(E13,"TERRITORY CHALLENGE"),EXACT(E13,"EXECUTION"))),"INVALID - ROLE",IF(NOT(OR(EXACT(F13,"GOVERNED FIXTURE"),EXACT(F13,"UNKNOWN / VERIFY"),EXACT(F13,"REJECTED"))),"INVALID - STATE",IF(NOT(EXACT(G13,"SYNTHETIC TRAINING FIXTURE ONLY")),"INVALID - SOURCE TYPE",IF(Q13&lt;&gt;"VALID",Q13,IF(OR(H13="",I13="",J13="",K13="",L13&lt;&gt;"VALID"),"INVALID - REQUIRED / RELATION","VALID"))))))))))</x:f>
        <x:v>VALID</x:v>
      </x:c>
      <x:c r="N13" s="22" t="n">
        <x:v>10</x:v>
      </x:c>
      <x:c r="O13" s="48" t="str">
        <x:v>EVID-010-V1</x:v>
      </x:c>
      <x:c r="P13" s="53" t="str">
        <x:v>DEC-WS-001|OPPORTUNITY|OPP-003|TERRITORY SUPPORT|GOVERNED FIXTURE|SYNTHETIC TRAINING FIXTURE ONLY|Fixture J / fictional broad-market signal|2026-08-21|In this fictional example, workforce management is relevant but too broad for the frozen decision.|Synthetic training fixture; not market evidence.</x:v>
      </x:c>
      <x:c r="Q13" s="48" t="str">
        <x:f>IF(A13="","",IF(O13="","INVALID - VERSION ID",IF(NOT(EXACT(O13,UPPER(O13))),"INVALID - VERSION ID CASE",IF(EXACT(P13,B13&amp;"|"&amp;C13&amp;"|"&amp;D13&amp;"|"&amp;E13&amp;"|"&amp;F13&amp;"|"&amp;G13&amp;"|"&amp;H13&amp;"|"&amp;TEXT(I13,"yyyy-mm-dd")&amp;"|"&amp;J13&amp;"|"&amp;K13),"VALID","VERSION UPDATE REQUIRED"))))</x:f>
        <x:v>VALID</x:v>
      </x:c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22" t="str">
        <x:v>EVID-011</x:v>
      </x:c>
      <x:c r="B14" s="22" t="str">
        <x:v>DEC-WS-001</x:v>
      </x:c>
      <x:c r="C14" s="22" t="str">
        <x:v>OPPORTUNITY</x:v>
      </x:c>
      <x:c r="D14" s="22" t="str">
        <x:v>OPP-003</x:v>
      </x:c>
      <x:c r="E14" s="22" t="str">
        <x:v>TERRITORY CHALLENGE</x:v>
      </x:c>
      <x:c r="F14" s="22" t="str">
        <x:v>GOVERNED FIXTURE</x:v>
      </x:c>
      <x:c r="G14" s="22" t="str">
        <x:v>SYNTHETIC TRAINING FIXTURE ONLY</x:v>
      </x:c>
      <x:c r="H14" s="22" t="str">
        <x:v>Fixture K / scope challenge</x:v>
      </x:c>
      <x:c r="I14" s="23" t="n">
        <x:v>46255</x:v>
      </x:c>
      <x:c r="J14" s="22" t="str">
        <x:v>In this fictional example, broad workforce management dilutes the care-provider boundary.</x:v>
      </x:c>
      <x:c r="K14" s="22" t="str">
        <x:v>Synthetic training fixture.</x:v>
      </x:c>
      <x:c r="L14" s="20" t="str">
        <x:f>IF(A14="","",IF(DECISION_CONTRACT!$B$19&lt;&gt;"READY FOR DOWNSTREAM","BLOCKED - DECISION REOPEN REQUIRED",IF(NOT(EXACT(B14,DECISION_CONTRACT!$B$5)),"INVALID - DECISION ID",IF(NOT(EXACT(C14,"OPPORTUNITY")),"INVALID - ENTITY TYPE",IF(NOT(EXACT(D14,OPPORTUNITY_MATRIX!A6)),"INVALID - ENTITY ID","VALID")))))</x:f>
        <x:v>VALID</x:v>
      </x:c>
      <x:c r="M14" s="20" t="str">
        <x:f>IF(A14="","",IF(DECISION_CONTRACT!$B$19&lt;&gt;"READY FOR DOWNSTREAM","BLOCKED - DECISION REOPEN REQUIRED",IF(COUNTIF($A$4:$A$205,A14)&lt;&gt;1,"INVALID - DUPLICATE ID",IF(NOT(EXACT(A14,UPPER(A14))),"INVALID - EVIDENCE ID CASE",IF(NOT(OR(EXACT(C14,"DECISION"),EXACT(C14,"CANDIDATE"),EXACT(C14,"OPPORTUNITY"))),"INVALID - ENTITY TYPE",IF(NOT(OR(EXACT(E14,"QUALIFICATION"),EXACT(E14,"TERRITORY SUPPORT"),EXACT(E14,"TERRITORY CHALLENGE"),EXACT(E14,"EXECUTION"))),"INVALID - ROLE",IF(NOT(OR(EXACT(F14,"GOVERNED FIXTURE"),EXACT(F14,"UNKNOWN / VERIFY"),EXACT(F14,"REJECTED"))),"INVALID - STATE",IF(NOT(EXACT(G14,"SYNTHETIC TRAINING FIXTURE ONLY")),"INVALID - SOURCE TYPE",IF(Q14&lt;&gt;"VALID",Q14,IF(OR(H14="",I14="",J14="",K14="",L14&lt;&gt;"VALID"),"INVALID - REQUIRED / RELATION","VALID"))))))))))</x:f>
        <x:v>VALID</x:v>
      </x:c>
      <x:c r="N14" s="22" t="n">
        <x:v>11</x:v>
      </x:c>
      <x:c r="O14" s="48" t="str">
        <x:v>EVID-011-V1</x:v>
      </x:c>
      <x:c r="P14" s="53" t="str">
        <x:v>DEC-WS-001|OPPORTUNITY|OPP-003|TERRITORY CHALLENGE|GOVERNED FIXTURE|SYNTHETIC TRAINING FIXTURE ONLY|Fixture K / scope challenge|2026-08-21|In this fictional example, broad workforce management dilutes the care-provider boundary.|Synthetic training fixture.</x:v>
      </x:c>
      <x:c r="Q14" s="48" t="str">
        <x:f>IF(A14="","",IF(O14="","INVALID - VERSION ID",IF(NOT(EXACT(O14,UPPER(O14))),"INVALID - VERSION ID CASE",IF(EXACT(P14,B14&amp;"|"&amp;C14&amp;"|"&amp;D14&amp;"|"&amp;E14&amp;"|"&amp;F14&amp;"|"&amp;G14&amp;"|"&amp;H14&amp;"|"&amp;TEXT(I14,"yyyy-mm-dd")&amp;"|"&amp;J14&amp;"|"&amp;K14),"VALID","VERSION UPDATE REQUIRED"))))</x:f>
        <x:v>VALID</x:v>
      </x:c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22" t="str">
        <x:v>EVID-012</x:v>
      </x:c>
      <x:c r="B15" s="22" t="str">
        <x:v>DEC-WS-001</x:v>
      </x:c>
      <x:c r="C15" s="22" t="str">
        <x:v>OPPORTUNITY</x:v>
      </x:c>
      <x:c r="D15" s="22" t="str">
        <x:v>OPP-004</x:v>
      </x:c>
      <x:c r="E15" s="22" t="str">
        <x:v>TERRITORY SUPPORT</x:v>
      </x:c>
      <x:c r="F15" s="22" t="str">
        <x:v>GOVERNED FIXTURE</x:v>
      </x:c>
      <x:c r="G15" s="22" t="str">
        <x:v>SYNTHETIC TRAINING FIXTURE ONLY</x:v>
      </x:c>
      <x:c r="H15" s="22" t="str">
        <x:v>Fixture L / generic-HR signal</x:v>
      </x:c>
      <x:c r="I15" s="23" t="n">
        <x:v>46255</x:v>
      </x:c>
      <x:c r="J15" s="22" t="str">
        <x:v>In this fictional example, generic HR scheduling is adjacent but outside the decision boundary.</x:v>
      </x:c>
      <x:c r="K15" s="22" t="str">
        <x:v>Synthetic training fixture.</x:v>
      </x:c>
      <x:c r="L15" s="20" t="str">
        <x:f>IF(A15="","",IF(DECISION_CONTRACT!$B$19&lt;&gt;"READY FOR DOWNSTREAM","BLOCKED - DECISION REOPEN REQUIRED",IF(NOT(EXACT(B15,DECISION_CONTRACT!$B$5)),"INVALID - DECISION ID",IF(NOT(EXACT(C15,"OPPORTUNITY")),"INVALID - ENTITY TYPE",IF(NOT(EXACT(D15,OPPORTUNITY_MATRIX!A7)),"INVALID - ENTITY ID","VALID")))))</x:f>
        <x:v>VALID</x:v>
      </x:c>
      <x:c r="M15" s="20" t="str">
        <x:f>IF(A15="","",IF(DECISION_CONTRACT!$B$19&lt;&gt;"READY FOR DOWNSTREAM","BLOCKED - DECISION REOPEN REQUIRED",IF(COUNTIF($A$4:$A$205,A15)&lt;&gt;1,"INVALID - DUPLICATE ID",IF(NOT(EXACT(A15,UPPER(A15))),"INVALID - EVIDENCE ID CASE",IF(NOT(OR(EXACT(C15,"DECISION"),EXACT(C15,"CANDIDATE"),EXACT(C15,"OPPORTUNITY"))),"INVALID - ENTITY TYPE",IF(NOT(OR(EXACT(E15,"QUALIFICATION"),EXACT(E15,"TERRITORY SUPPORT"),EXACT(E15,"TERRITORY CHALLENGE"),EXACT(E15,"EXECUTION"))),"INVALID - ROLE",IF(NOT(OR(EXACT(F15,"GOVERNED FIXTURE"),EXACT(F15,"UNKNOWN / VERIFY"),EXACT(F15,"REJECTED"))),"INVALID - STATE",IF(NOT(EXACT(G15,"SYNTHETIC TRAINING FIXTURE ONLY")),"INVALID - SOURCE TYPE",IF(Q15&lt;&gt;"VALID",Q15,IF(OR(H15="",I15="",J15="",K15="",L15&lt;&gt;"VALID"),"INVALID - REQUIRED / RELATION","VALID"))))))))))</x:f>
        <x:v>VALID</x:v>
      </x:c>
      <x:c r="N15" s="22" t="n">
        <x:v>12</x:v>
      </x:c>
      <x:c r="O15" s="48" t="str">
        <x:v>EVID-012-V1</x:v>
      </x:c>
      <x:c r="P15" s="53" t="str">
        <x:v>DEC-WS-001|OPPORTUNITY|OPP-004|TERRITORY SUPPORT|GOVERNED FIXTURE|SYNTHETIC TRAINING FIXTURE ONLY|Fixture L / generic-HR signal|2026-08-21|In this fictional example, generic HR scheduling is adjacent but outside the decision boundary.|Synthetic training fixture.</x:v>
      </x:c>
      <x:c r="Q15" s="48" t="str">
        <x:f>IF(A15="","",IF(O15="","INVALID - VERSION ID",IF(NOT(EXACT(O15,UPPER(O15))),"INVALID - VERSION ID CASE",IF(EXACT(P15,B15&amp;"|"&amp;C15&amp;"|"&amp;D15&amp;"|"&amp;E15&amp;"|"&amp;F15&amp;"|"&amp;G15&amp;"|"&amp;H15&amp;"|"&amp;TEXT(I15,"yyyy-mm-dd")&amp;"|"&amp;J15&amp;"|"&amp;K15),"VALID","VERSION UPDATE REQUIRED"))))</x:f>
        <x:v>VALID</x:v>
      </x:c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22" t="str">
        <x:v>EVID-013</x:v>
      </x:c>
      <x:c r="B16" s="22" t="str">
        <x:v>DEC-WS-001</x:v>
      </x:c>
      <x:c r="C16" s="22" t="str">
        <x:v>OPPORTUNITY</x:v>
      </x:c>
      <x:c r="D16" s="22" t="str">
        <x:v>OPP-004</x:v>
      </x:c>
      <x:c r="E16" s="22" t="str">
        <x:v>TERRITORY CHALLENGE</x:v>
      </x:c>
      <x:c r="F16" s="22" t="str">
        <x:v>GOVERNED FIXTURE</x:v>
      </x:c>
      <x:c r="G16" s="22" t="str">
        <x:v>SYNTHETIC TRAINING FIXTURE ONLY</x:v>
      </x:c>
      <x:c r="H16" s="22" t="str">
        <x:v>Fixture M / scope challenge</x:v>
      </x:c>
      <x:c r="I16" s="23" t="n">
        <x:v>46255</x:v>
      </x:c>
      <x:c r="J16" s="22" t="str">
        <x:v>In this fictional example, generic HR scheduling is refused as outside scope.</x:v>
      </x:c>
      <x:c r="K16" s="22" t="str">
        <x:v>Synthetic training fixture.</x:v>
      </x:c>
      <x:c r="L16" s="20" t="str">
        <x:f>IF(A16="","",IF(DECISION_CONTRACT!$B$19&lt;&gt;"READY FOR DOWNSTREAM","BLOCKED - DECISION REOPEN REQUIRED",IF(NOT(EXACT(B16,DECISION_CONTRACT!$B$5)),"INVALID - DECISION ID",IF(NOT(EXACT(C16,"OPPORTUNITY")),"INVALID - ENTITY TYPE",IF(NOT(EXACT(D16,OPPORTUNITY_MATRIX!A7)),"INVALID - ENTITY ID","VALID")))))</x:f>
        <x:v>VALID</x:v>
      </x:c>
      <x:c r="M16" s="20" t="str">
        <x:f>IF(A16="","",IF(DECISION_CONTRACT!$B$19&lt;&gt;"READY FOR DOWNSTREAM","BLOCKED - DECISION REOPEN REQUIRED",IF(COUNTIF($A$4:$A$205,A16)&lt;&gt;1,"INVALID - DUPLICATE ID",IF(NOT(EXACT(A16,UPPER(A16))),"INVALID - EVIDENCE ID CASE",IF(NOT(OR(EXACT(C16,"DECISION"),EXACT(C16,"CANDIDATE"),EXACT(C16,"OPPORTUNITY"))),"INVALID - ENTITY TYPE",IF(NOT(OR(EXACT(E16,"QUALIFICATION"),EXACT(E16,"TERRITORY SUPPORT"),EXACT(E16,"TERRITORY CHALLENGE"),EXACT(E16,"EXECUTION"))),"INVALID - ROLE",IF(NOT(OR(EXACT(F16,"GOVERNED FIXTURE"),EXACT(F16,"UNKNOWN / VERIFY"),EXACT(F16,"REJECTED"))),"INVALID - STATE",IF(NOT(EXACT(G16,"SYNTHETIC TRAINING FIXTURE ONLY")),"INVALID - SOURCE TYPE",IF(Q16&lt;&gt;"VALID",Q16,IF(OR(H16="",I16="",J16="",K16="",L16&lt;&gt;"VALID"),"INVALID - REQUIRED / RELATION","VALID"))))))))))</x:f>
        <x:v>VALID</x:v>
      </x:c>
      <x:c r="N16" s="22" t="n">
        <x:v>13</x:v>
      </x:c>
      <x:c r="O16" s="48" t="str">
        <x:v>EVID-013-V1</x:v>
      </x:c>
      <x:c r="P16" s="53" t="str">
        <x:v>DEC-WS-001|OPPORTUNITY|OPP-004|TERRITORY CHALLENGE|GOVERNED FIXTURE|SYNTHETIC TRAINING FIXTURE ONLY|Fixture M / scope challenge|2026-08-21|In this fictional example, generic HR scheduling is refused as outside scope.|Synthetic training fixture.</x:v>
      </x:c>
      <x:c r="Q16" s="48" t="str">
        <x:f>IF(A16="","",IF(O16="","INVALID - VERSION ID",IF(NOT(EXACT(O16,UPPER(O16))),"INVALID - VERSION ID CASE",IF(EXACT(P16,B16&amp;"|"&amp;C16&amp;"|"&amp;D16&amp;"|"&amp;E16&amp;"|"&amp;F16&amp;"|"&amp;G16&amp;"|"&amp;H16&amp;"|"&amp;TEXT(I16,"yyyy-mm-dd")&amp;"|"&amp;J16&amp;"|"&amp;K16),"VALID","VERSION UPDATE REQUIRED"))))</x:f>
        <x:v>VALID</x:v>
      </x:c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22" t="str">
        <x:v>EVID-014</x:v>
      </x:c>
      <x:c r="B17" s="22" t="str">
        <x:v>DEC-WS-001</x:v>
      </x:c>
      <x:c r="C17" s="22" t="str">
        <x:v>DECISION</x:v>
      </x:c>
      <x:c r="D17" s="22" t="str">
        <x:v>DEC-WS-001</x:v>
      </x:c>
      <x:c r="E17" s="22" t="str">
        <x:v>EXECUTION</x:v>
      </x:c>
      <x:c r="F17" s="22" t="str">
        <x:v>GOVERNED FIXTURE</x:v>
      </x:c>
      <x:c r="G17" s="22" t="str">
        <x:v>SYNTHETIC TRAINING FIXTURE ONLY</x:v>
      </x:c>
      <x:c r="H17" s="22" t="str">
        <x:v>Fixture N / fictional capacity record</x:v>
      </x:c>
      <x:c r="I17" s="23" t="n">
        <x:v>46255</x:v>
      </x:c>
      <x:c r="J17" s="22" t="str">
        <x:v>In this fictional example, one 90-day pilot can be supported.</x:v>
      </x:c>
      <x:c r="K17" s="22" t="str">
        <x:v>Synthetic training fixture; not a resource commitment.</x:v>
      </x:c>
      <x:c r="L17" s="20" t="str">
        <x:f>IF(A17="","",IF(DECISION_CONTRACT!$B$19&lt;&gt;"READY FOR DOWNSTREAM","BLOCKED - DECISION REOPEN REQUIRED",IF(NOT(EXACT(B17,DECISION_CONTRACT!$B$5)),"INVALID - DECISION ID",IF(NOT(EXACT(C17,"DECISION")),"INVALID - ENTITY TYPE",IF(NOT(EXACT(D17,DECISION_CONTRACT!B5)),"INVALID - ENTITY ID","VALID")))))</x:f>
        <x:v>VALID</x:v>
      </x:c>
      <x:c r="M17" s="20" t="str">
        <x:f>IF(A17="","",IF(DECISION_CONTRACT!$B$19&lt;&gt;"READY FOR DOWNSTREAM","BLOCKED - DECISION REOPEN REQUIRED",IF(COUNTIF($A$4:$A$205,A17)&lt;&gt;1,"INVALID - DUPLICATE ID",IF(NOT(EXACT(A17,UPPER(A17))),"INVALID - EVIDENCE ID CASE",IF(NOT(OR(EXACT(C17,"DECISION"),EXACT(C17,"CANDIDATE"),EXACT(C17,"OPPORTUNITY"))),"INVALID - ENTITY TYPE",IF(NOT(OR(EXACT(E17,"QUALIFICATION"),EXACT(E17,"TERRITORY SUPPORT"),EXACT(E17,"TERRITORY CHALLENGE"),EXACT(E17,"EXECUTION"))),"INVALID - ROLE",IF(NOT(OR(EXACT(F17,"GOVERNED FIXTURE"),EXACT(F17,"UNKNOWN / VERIFY"),EXACT(F17,"REJECTED"))),"INVALID - STATE",IF(NOT(EXACT(G17,"SYNTHETIC TRAINING FIXTURE ONLY")),"INVALID - SOURCE TYPE",IF(Q17&lt;&gt;"VALID",Q17,IF(OR(H17="",I17="",J17="",K17="",L17&lt;&gt;"VALID"),"INVALID - REQUIRED / RELATION","VALID"))))))))))</x:f>
        <x:v>VALID</x:v>
      </x:c>
      <x:c r="N17" s="22" t="n">
        <x:v>14</x:v>
      </x:c>
      <x:c r="O17" s="48" t="str">
        <x:v>EVID-014-V1</x:v>
      </x:c>
      <x:c r="P17" s="53" t="str">
        <x:v>DEC-WS-001|DECISION|DEC-WS-001|EXECUTION|GOVERNED FIXTURE|SYNTHETIC TRAINING FIXTURE ONLY|Fixture N / fictional capacity record|2026-08-21|In this fictional example, one 90-day pilot can be supported.|Synthetic training fixture; not a resource commitment.</x:v>
      </x:c>
      <x:c r="Q17" s="48" t="str">
        <x:f>IF(A17="","",IF(O17="","INVALID - VERSION ID",IF(NOT(EXACT(O17,UPPER(O17))),"INVALID - VERSION ID CASE",IF(EXACT(P17,B17&amp;"|"&amp;C17&amp;"|"&amp;D17&amp;"|"&amp;E17&amp;"|"&amp;F17&amp;"|"&amp;G17&amp;"|"&amp;H17&amp;"|"&amp;TEXT(I17,"yyyy-mm-dd")&amp;"|"&amp;J17&amp;"|"&amp;K17),"VALID","VERSION UPDATE REQUIRED"))))</x:f>
        <x:v>VALID</x:v>
      </x:c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3"/>
      <x:c r="J18" s="22"/>
      <x:c r="K18" s="22"/>
      <x:c r="L18" s="20" t="str">
        <x:f>IF(A18="","",IF(DECISION_CONTRACT!$B$19&lt;&gt;"READY FOR DOWNSTREAM","BLOCKED - DECISION REOPEN REQUIRED",IF(NOT(EXACT(B18,DECISION_CONTRACT!$B$5)),"INVALID - DECISION ID","INVALID - UNGOVERNED FIXTURE ROW")))</x:f>
      </x:c>
      <x:c r="M18" s="20" t="str">
        <x:f>IF(A18="","",IF(DECISION_CONTRACT!$B$19&lt;&gt;"READY FOR DOWNSTREAM","BLOCKED - DECISION REOPEN REQUIRED",IF(COUNTIF($A$4:$A$205,A18)&lt;&gt;1,"INVALID - DUPLICATE ID",IF(NOT(EXACT(A18,UPPER(A18))),"INVALID - EVIDENCE ID CASE",IF(NOT(OR(EXACT(C18,"DECISION"),EXACT(C18,"CANDIDATE"),EXACT(C18,"OPPORTUNITY"))),"INVALID - ENTITY TYPE",IF(NOT(OR(EXACT(E18,"QUALIFICATION"),EXACT(E18,"TERRITORY SUPPORT"),EXACT(E18,"TERRITORY CHALLENGE"),EXACT(E18,"EXECUTION"))),"INVALID - ROLE",IF(NOT(OR(EXACT(F18,"GOVERNED FIXTURE"),EXACT(F18,"UNKNOWN / VERIFY"),EXACT(F18,"REJECTED"))),"INVALID - STATE",IF(NOT(EXACT(G18,"SYNTHETIC TRAINING FIXTURE ONLY")),"INVALID - SOURCE TYPE",IF(Q18&lt;&gt;"VALID",Q18,IF(OR(H18="",I18="",J18="",K18="",L18&lt;&gt;"VALID"),"INVALID - REQUIRED / RELATION","VALID"))))))))))</x:f>
      </x:c>
      <x:c r="N18" s="22"/>
      <x:c r="O18" s="48"/>
      <x:c r="P18" s="53"/>
      <x:c r="Q18" s="48" t="str">
        <x:f>IF(A18="","",IF(O18="","INVALID - VERSION ID",IF(NOT(EXACT(O18,UPPER(O18))),"INVALID - VERSION ID CASE",IF(EXACT(P18,B18&amp;"|"&amp;C18&amp;"|"&amp;D18&amp;"|"&amp;E18&amp;"|"&amp;F18&amp;"|"&amp;G18&amp;"|"&amp;H18&amp;"|"&amp;TEXT(I18,"yyyy-mm-dd")&amp;"|"&amp;J18&amp;"|"&amp;K18),"VALID","VERSION UPDATE REQUIRED"))))</x:f>
      </x:c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22"/>
      <x:c r="B19" s="22"/>
      <x:c r="C19" s="22"/>
      <x:c r="D19" s="22"/>
      <x:c r="E19" s="22"/>
      <x:c r="F19" s="22"/>
      <x:c r="G19" s="22"/>
      <x:c r="H19" s="22"/>
      <x:c r="I19" s="23"/>
      <x:c r="J19" s="22"/>
      <x:c r="K19" s="22"/>
      <x:c r="L19" s="20" t="str">
        <x:f>IF(A19="","",IF(DECISION_CONTRACT!$B$19&lt;&gt;"READY FOR DOWNSTREAM","BLOCKED - DECISION REOPEN REQUIRED",IF(NOT(EXACT(B19,DECISION_CONTRACT!$B$5)),"INVALID - DECISION ID","INVALID - UNGOVERNED FIXTURE ROW")))</x:f>
      </x:c>
      <x:c r="M19" s="20" t="str">
        <x:f>IF(A19="","",IF(DECISION_CONTRACT!$B$19&lt;&gt;"READY FOR DOWNSTREAM","BLOCKED - DECISION REOPEN REQUIRED",IF(COUNTIF($A$4:$A$205,A19)&lt;&gt;1,"INVALID - DUPLICATE ID",IF(NOT(EXACT(A19,UPPER(A19))),"INVALID - EVIDENCE ID CASE",IF(NOT(OR(EXACT(C19,"DECISION"),EXACT(C19,"CANDIDATE"),EXACT(C19,"OPPORTUNITY"))),"INVALID - ENTITY TYPE",IF(NOT(OR(EXACT(E19,"QUALIFICATION"),EXACT(E19,"TERRITORY SUPPORT"),EXACT(E19,"TERRITORY CHALLENGE"),EXACT(E19,"EXECUTION"))),"INVALID - ROLE",IF(NOT(OR(EXACT(F19,"GOVERNED FIXTURE"),EXACT(F19,"UNKNOWN / VERIFY"),EXACT(F19,"REJECTED"))),"INVALID - STATE",IF(NOT(EXACT(G19,"SYNTHETIC TRAINING FIXTURE ONLY")),"INVALID - SOURCE TYPE",IF(Q19&lt;&gt;"VALID",Q19,IF(OR(H19="",I19="",J19="",K19="",L19&lt;&gt;"VALID"),"INVALID - REQUIRED / RELATION","VALID"))))))))))</x:f>
      </x:c>
      <x:c r="N19" s="22"/>
      <x:c r="O19" s="48"/>
      <x:c r="P19" s="53"/>
      <x:c r="Q19" s="48" t="str">
        <x:f>IF(A19="","",IF(O19="","INVALID - VERSION ID",IF(NOT(EXACT(O19,UPPER(O19))),"INVALID - VERSION ID CASE",IF(EXACT(P19,B19&amp;"|"&amp;C19&amp;"|"&amp;D19&amp;"|"&amp;E19&amp;"|"&amp;F19&amp;"|"&amp;G19&amp;"|"&amp;H19&amp;"|"&amp;TEXT(I19,"yyyy-mm-dd")&amp;"|"&amp;J19&amp;"|"&amp;K19),"VALID","VERSION UPDATE REQUIRED"))))</x:f>
      </x:c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3"/>
      <x:c r="J20" s="22"/>
      <x:c r="K20" s="22"/>
      <x:c r="L20" s="20" t="str">
        <x:f>IF(A20="","",IF(DECISION_CONTRACT!$B$19&lt;&gt;"READY FOR DOWNSTREAM","BLOCKED - DECISION REOPEN REQUIRED",IF(NOT(EXACT(B20,DECISION_CONTRACT!$B$5)),"INVALID - DECISION ID","INVALID - UNGOVERNED FIXTURE ROW")))</x:f>
      </x:c>
      <x:c r="M20" s="20" t="str">
        <x:f>IF(A20="","",IF(DECISION_CONTRACT!$B$19&lt;&gt;"READY FOR DOWNSTREAM","BLOCKED - DECISION REOPEN REQUIRED",IF(COUNTIF($A$4:$A$205,A20)&lt;&gt;1,"INVALID - DUPLICATE ID",IF(NOT(EXACT(A20,UPPER(A20))),"INVALID - EVIDENCE ID CASE",IF(NOT(OR(EXACT(C20,"DECISION"),EXACT(C20,"CANDIDATE"),EXACT(C20,"OPPORTUNITY"))),"INVALID - ENTITY TYPE",IF(NOT(OR(EXACT(E20,"QUALIFICATION"),EXACT(E20,"TERRITORY SUPPORT"),EXACT(E20,"TERRITORY CHALLENGE"),EXACT(E20,"EXECUTION"))),"INVALID - ROLE",IF(NOT(OR(EXACT(F20,"GOVERNED FIXTURE"),EXACT(F20,"UNKNOWN / VERIFY"),EXACT(F20,"REJECTED"))),"INVALID - STATE",IF(NOT(EXACT(G20,"SYNTHETIC TRAINING FIXTURE ONLY")),"INVALID - SOURCE TYPE",IF(Q20&lt;&gt;"VALID",Q20,IF(OR(H20="",I20="",J20="",K20="",L20&lt;&gt;"VALID"),"INVALID - REQUIRED / RELATION","VALID"))))))))))</x:f>
      </x:c>
      <x:c r="N20" s="22"/>
      <x:c r="O20" s="48"/>
      <x:c r="P20" s="53"/>
      <x:c r="Q20" s="48" t="str">
        <x:f>IF(A20="","",IF(O20="","INVALID - VERSION ID",IF(NOT(EXACT(O20,UPPER(O20))),"INVALID - VERSION ID CASE",IF(EXACT(P20,B20&amp;"|"&amp;C20&amp;"|"&amp;D20&amp;"|"&amp;E20&amp;"|"&amp;F20&amp;"|"&amp;G20&amp;"|"&amp;H20&amp;"|"&amp;TEXT(I20,"yyyy-mm-dd")&amp;"|"&amp;J20&amp;"|"&amp;K20),"VALID","VERSION UPDATE REQUIRED"))))</x:f>
      </x:c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22"/>
      <x:c r="B21" s="22"/>
      <x:c r="C21" s="22"/>
      <x:c r="D21" s="22"/>
      <x:c r="E21" s="22"/>
      <x:c r="F21" s="22"/>
      <x:c r="G21" s="22"/>
      <x:c r="H21" s="22"/>
      <x:c r="I21" s="23"/>
      <x:c r="J21" s="22"/>
      <x:c r="K21" s="22"/>
      <x:c r="L21" s="20" t="str">
        <x:f>IF(A21="","",IF(DECISION_CONTRACT!$B$19&lt;&gt;"READY FOR DOWNSTREAM","BLOCKED - DECISION REOPEN REQUIRED",IF(NOT(EXACT(B21,DECISION_CONTRACT!$B$5)),"INVALID - DECISION ID","INVALID - UNGOVERNED FIXTURE ROW")))</x:f>
      </x:c>
      <x:c r="M21" s="20" t="str">
        <x:f>IF(A21="","",IF(DECISION_CONTRACT!$B$19&lt;&gt;"READY FOR DOWNSTREAM","BLOCKED - DECISION REOPEN REQUIRED",IF(COUNTIF($A$4:$A$205,A21)&lt;&gt;1,"INVALID - DUPLICATE ID",IF(NOT(EXACT(A21,UPPER(A21))),"INVALID - EVIDENCE ID CASE",IF(NOT(OR(EXACT(C21,"DECISION"),EXACT(C21,"CANDIDATE"),EXACT(C21,"OPPORTUNITY"))),"INVALID - ENTITY TYPE",IF(NOT(OR(EXACT(E21,"QUALIFICATION"),EXACT(E21,"TERRITORY SUPPORT"),EXACT(E21,"TERRITORY CHALLENGE"),EXACT(E21,"EXECUTION"))),"INVALID - ROLE",IF(NOT(OR(EXACT(F21,"GOVERNED FIXTURE"),EXACT(F21,"UNKNOWN / VERIFY"),EXACT(F21,"REJECTED"))),"INVALID - STATE",IF(NOT(EXACT(G21,"SYNTHETIC TRAINING FIXTURE ONLY")),"INVALID - SOURCE TYPE",IF(Q21&lt;&gt;"VALID",Q21,IF(OR(H21="",I21="",J21="",K21="",L21&lt;&gt;"VALID"),"INVALID - REQUIRED / RELATION","VALID"))))))))))</x:f>
      </x:c>
      <x:c r="N21" s="22"/>
      <x:c r="O21" s="48"/>
      <x:c r="P21" s="53"/>
      <x:c r="Q21" s="48" t="str">
        <x:f>IF(A21="","",IF(O21="","INVALID - VERSION ID",IF(NOT(EXACT(O21,UPPER(O21))),"INVALID - VERSION ID CASE",IF(EXACT(P21,B21&amp;"|"&amp;C21&amp;"|"&amp;D21&amp;"|"&amp;E21&amp;"|"&amp;F21&amp;"|"&amp;G21&amp;"|"&amp;H21&amp;"|"&amp;TEXT(I21,"yyyy-mm-dd")&amp;"|"&amp;J21&amp;"|"&amp;K21),"VALID","VERSION UPDATE REQUIRED"))))</x:f>
      </x:c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22"/>
      <x:c r="B22" s="22"/>
      <x:c r="C22" s="22"/>
      <x:c r="D22" s="22"/>
      <x:c r="E22" s="22"/>
      <x:c r="F22" s="22"/>
      <x:c r="G22" s="22"/>
      <x:c r="H22" s="22"/>
      <x:c r="I22" s="23"/>
      <x:c r="J22" s="22"/>
      <x:c r="K22" s="22"/>
      <x:c r="L22" s="20" t="str">
        <x:f>IF(A22="","",IF(DECISION_CONTRACT!$B$19&lt;&gt;"READY FOR DOWNSTREAM","BLOCKED - DECISION REOPEN REQUIRED",IF(NOT(EXACT(B22,DECISION_CONTRACT!$B$5)),"INVALID - DECISION ID","INVALID - UNGOVERNED FIXTURE ROW")))</x:f>
      </x:c>
      <x:c r="M22" s="20" t="str">
        <x:f>IF(A22="","",IF(DECISION_CONTRACT!$B$19&lt;&gt;"READY FOR DOWNSTREAM","BLOCKED - DECISION REOPEN REQUIRED",IF(COUNTIF($A$4:$A$205,A22)&lt;&gt;1,"INVALID - DUPLICATE ID",IF(NOT(EXACT(A22,UPPER(A22))),"INVALID - EVIDENCE ID CASE",IF(NOT(OR(EXACT(C22,"DECISION"),EXACT(C22,"CANDIDATE"),EXACT(C22,"OPPORTUNITY"))),"INVALID - ENTITY TYPE",IF(NOT(OR(EXACT(E22,"QUALIFICATION"),EXACT(E22,"TERRITORY SUPPORT"),EXACT(E22,"TERRITORY CHALLENGE"),EXACT(E22,"EXECUTION"))),"INVALID - ROLE",IF(NOT(OR(EXACT(F22,"GOVERNED FIXTURE"),EXACT(F22,"UNKNOWN / VERIFY"),EXACT(F22,"REJECTED"))),"INVALID - STATE",IF(NOT(EXACT(G22,"SYNTHETIC TRAINING FIXTURE ONLY")),"INVALID - SOURCE TYPE",IF(Q22&lt;&gt;"VALID",Q22,IF(OR(H22="",I22="",J22="",K22="",L22&lt;&gt;"VALID"),"INVALID - REQUIRED / RELATION","VALID"))))))))))</x:f>
      </x:c>
      <x:c r="N22" s="22"/>
      <x:c r="O22" s="48"/>
      <x:c r="P22" s="53"/>
      <x:c r="Q22" s="48" t="str">
        <x:f>IF(A22="","",IF(O22="","INVALID - VERSION ID",IF(NOT(EXACT(O22,UPPER(O22))),"INVALID - VERSION ID CASE",IF(EXACT(P22,B22&amp;"|"&amp;C22&amp;"|"&amp;D22&amp;"|"&amp;E22&amp;"|"&amp;F22&amp;"|"&amp;G22&amp;"|"&amp;H22&amp;"|"&amp;TEXT(I22,"yyyy-mm-dd")&amp;"|"&amp;J22&amp;"|"&amp;K22),"VALID","VERSION UPDATE REQUIRED"))))</x:f>
      </x:c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22"/>
      <x:c r="B23" s="22"/>
      <x:c r="C23" s="22"/>
      <x:c r="D23" s="22"/>
      <x:c r="E23" s="22"/>
      <x:c r="F23" s="22"/>
      <x:c r="G23" s="22"/>
      <x:c r="H23" s="22"/>
      <x:c r="I23" s="23"/>
      <x:c r="J23" s="22"/>
      <x:c r="K23" s="22"/>
      <x:c r="L23" s="20" t="str">
        <x:f>IF(A23="","",IF(DECISION_CONTRACT!$B$19&lt;&gt;"READY FOR DOWNSTREAM","BLOCKED - DECISION REOPEN REQUIRED",IF(NOT(EXACT(B23,DECISION_CONTRACT!$B$5)),"INVALID - DECISION ID","INVALID - UNGOVERNED FIXTURE ROW")))</x:f>
      </x:c>
      <x:c r="M23" s="20" t="str">
        <x:f>IF(A23="","",IF(DECISION_CONTRACT!$B$19&lt;&gt;"READY FOR DOWNSTREAM","BLOCKED - DECISION REOPEN REQUIRED",IF(COUNTIF($A$4:$A$205,A23)&lt;&gt;1,"INVALID - DUPLICATE ID",IF(NOT(EXACT(A23,UPPER(A23))),"INVALID - EVIDENCE ID CASE",IF(NOT(OR(EXACT(C23,"DECISION"),EXACT(C23,"CANDIDATE"),EXACT(C23,"OPPORTUNITY"))),"INVALID - ENTITY TYPE",IF(NOT(OR(EXACT(E23,"QUALIFICATION"),EXACT(E23,"TERRITORY SUPPORT"),EXACT(E23,"TERRITORY CHALLENGE"),EXACT(E23,"EXECUTION"))),"INVALID - ROLE",IF(NOT(OR(EXACT(F23,"GOVERNED FIXTURE"),EXACT(F23,"UNKNOWN / VERIFY"),EXACT(F23,"REJECTED"))),"INVALID - STATE",IF(NOT(EXACT(G23,"SYNTHETIC TRAINING FIXTURE ONLY")),"INVALID - SOURCE TYPE",IF(Q23&lt;&gt;"VALID",Q23,IF(OR(H23="",I23="",J23="",K23="",L23&lt;&gt;"VALID"),"INVALID - REQUIRED / RELATION","VALID"))))))))))</x:f>
      </x:c>
      <x:c r="N23" s="22"/>
      <x:c r="O23" s="48"/>
      <x:c r="P23" s="53"/>
      <x:c r="Q23" s="48" t="str">
        <x:f>IF(A23="","",IF(O23="","INVALID - VERSION ID",IF(NOT(EXACT(O23,UPPER(O23))),"INVALID - VERSION ID CASE",IF(EXACT(P23,B23&amp;"|"&amp;C23&amp;"|"&amp;D23&amp;"|"&amp;E23&amp;"|"&amp;F23&amp;"|"&amp;G23&amp;"|"&amp;H23&amp;"|"&amp;TEXT(I23,"yyyy-mm-dd")&amp;"|"&amp;J23&amp;"|"&amp;K23),"VALID","VERSION UPDATE REQUIRED"))))</x:f>
      </x:c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22"/>
      <x:c r="B24" s="22"/>
      <x:c r="C24" s="22"/>
      <x:c r="D24" s="22"/>
      <x:c r="E24" s="22"/>
      <x:c r="F24" s="22"/>
      <x:c r="G24" s="22"/>
      <x:c r="H24" s="22"/>
      <x:c r="I24" s="23"/>
      <x:c r="J24" s="22"/>
      <x:c r="K24" s="22"/>
      <x:c r="L24" s="20" t="str">
        <x:f>IF(A24="","",IF(DECISION_CONTRACT!$B$19&lt;&gt;"READY FOR DOWNSTREAM","BLOCKED - DECISION REOPEN REQUIRED",IF(NOT(EXACT(B24,DECISION_CONTRACT!$B$5)),"INVALID - DECISION ID","INVALID - UNGOVERNED FIXTURE ROW")))</x:f>
      </x:c>
      <x:c r="M24" s="20" t="str">
        <x:f>IF(A24="","",IF(DECISION_CONTRACT!$B$19&lt;&gt;"READY FOR DOWNSTREAM","BLOCKED - DECISION REOPEN REQUIRED",IF(COUNTIF($A$4:$A$205,A24)&lt;&gt;1,"INVALID - DUPLICATE ID",IF(NOT(EXACT(A24,UPPER(A24))),"INVALID - EVIDENCE ID CASE",IF(NOT(OR(EXACT(C24,"DECISION"),EXACT(C24,"CANDIDATE"),EXACT(C24,"OPPORTUNITY"))),"INVALID - ENTITY TYPE",IF(NOT(OR(EXACT(E24,"QUALIFICATION"),EXACT(E24,"TERRITORY SUPPORT"),EXACT(E24,"TERRITORY CHALLENGE"),EXACT(E24,"EXECUTION"))),"INVALID - ROLE",IF(NOT(OR(EXACT(F24,"GOVERNED FIXTURE"),EXACT(F24,"UNKNOWN / VERIFY"),EXACT(F24,"REJECTED"))),"INVALID - STATE",IF(NOT(EXACT(G24,"SYNTHETIC TRAINING FIXTURE ONLY")),"INVALID - SOURCE TYPE",IF(Q24&lt;&gt;"VALID",Q24,IF(OR(H24="",I24="",J24="",K24="",L24&lt;&gt;"VALID"),"INVALID - REQUIRED / RELATION","VALID"))))))))))</x:f>
      </x:c>
      <x:c r="N24" s="22"/>
      <x:c r="O24" s="48"/>
      <x:c r="P24" s="53"/>
      <x:c r="Q24" s="48" t="str">
        <x:f>IF(A24="","",IF(O24="","INVALID - VERSION ID",IF(NOT(EXACT(O24,UPPER(O24))),"INVALID - VERSION ID CASE",IF(EXACT(P24,B24&amp;"|"&amp;C24&amp;"|"&amp;D24&amp;"|"&amp;E24&amp;"|"&amp;F24&amp;"|"&amp;G24&amp;"|"&amp;H24&amp;"|"&amp;TEXT(I24,"yyyy-mm-dd")&amp;"|"&amp;J24&amp;"|"&amp;K24),"VALID","VERSION UPDATE REQUIRED"))))</x:f>
      </x:c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22"/>
      <x:c r="B25" s="22"/>
      <x:c r="C25" s="22"/>
      <x:c r="D25" s="22"/>
      <x:c r="E25" s="22"/>
      <x:c r="F25" s="22"/>
      <x:c r="G25" s="22"/>
      <x:c r="H25" s="22"/>
      <x:c r="I25" s="23"/>
      <x:c r="J25" s="22"/>
      <x:c r="K25" s="22"/>
      <x:c r="L25" s="20" t="str">
        <x:f>IF(A25="","",IF(DECISION_CONTRACT!$B$19&lt;&gt;"READY FOR DOWNSTREAM","BLOCKED - DECISION REOPEN REQUIRED",IF(NOT(EXACT(B25,DECISION_CONTRACT!$B$5)),"INVALID - DECISION ID","INVALID - UNGOVERNED FIXTURE ROW")))</x:f>
      </x:c>
      <x:c r="M25" s="20" t="str">
        <x:f>IF(A25="","",IF(DECISION_CONTRACT!$B$19&lt;&gt;"READY FOR DOWNSTREAM","BLOCKED - DECISION REOPEN REQUIRED",IF(COUNTIF($A$4:$A$205,A25)&lt;&gt;1,"INVALID - DUPLICATE ID",IF(NOT(EXACT(A25,UPPER(A25))),"INVALID - EVIDENCE ID CASE",IF(NOT(OR(EXACT(C25,"DECISION"),EXACT(C25,"CANDIDATE"),EXACT(C25,"OPPORTUNITY"))),"INVALID - ENTITY TYPE",IF(NOT(OR(EXACT(E25,"QUALIFICATION"),EXACT(E25,"TERRITORY SUPPORT"),EXACT(E25,"TERRITORY CHALLENGE"),EXACT(E25,"EXECUTION"))),"INVALID - ROLE",IF(NOT(OR(EXACT(F25,"GOVERNED FIXTURE"),EXACT(F25,"UNKNOWN / VERIFY"),EXACT(F25,"REJECTED"))),"INVALID - STATE",IF(NOT(EXACT(G25,"SYNTHETIC TRAINING FIXTURE ONLY")),"INVALID - SOURCE TYPE",IF(Q25&lt;&gt;"VALID",Q25,IF(OR(H25="",I25="",J25="",K25="",L25&lt;&gt;"VALID"),"INVALID - REQUIRED / RELATION","VALID"))))))))))</x:f>
      </x:c>
      <x:c r="N25" s="22"/>
      <x:c r="O25" s="48"/>
      <x:c r="P25" s="53"/>
      <x:c r="Q25" s="48" t="str">
        <x:f>IF(A25="","",IF(O25="","INVALID - VERSION ID",IF(NOT(EXACT(O25,UPPER(O25))),"INVALID - VERSION ID CASE",IF(EXACT(P25,B25&amp;"|"&amp;C25&amp;"|"&amp;D25&amp;"|"&amp;E25&amp;"|"&amp;F25&amp;"|"&amp;G25&amp;"|"&amp;H25&amp;"|"&amp;TEXT(I25,"yyyy-mm-dd")&amp;"|"&amp;J25&amp;"|"&amp;K25),"VALID","VERSION UPDATE REQUIRED"))))</x:f>
      </x:c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22"/>
      <x:c r="B26" s="22"/>
      <x:c r="C26" s="22"/>
      <x:c r="D26" s="22"/>
      <x:c r="E26" s="22"/>
      <x:c r="F26" s="22"/>
      <x:c r="G26" s="22"/>
      <x:c r="H26" s="22"/>
      <x:c r="I26" s="23"/>
      <x:c r="J26" s="22"/>
      <x:c r="K26" s="22"/>
      <x:c r="L26" s="20" t="str">
        <x:f>IF(A26="","",IF(DECISION_CONTRACT!$B$19&lt;&gt;"READY FOR DOWNSTREAM","BLOCKED - DECISION REOPEN REQUIRED",IF(NOT(EXACT(B26,DECISION_CONTRACT!$B$5)),"INVALID - DECISION ID","INVALID - UNGOVERNED FIXTURE ROW")))</x:f>
      </x:c>
      <x:c r="M26" s="20" t="str">
        <x:f>IF(A26="","",IF(DECISION_CONTRACT!$B$19&lt;&gt;"READY FOR DOWNSTREAM","BLOCKED - DECISION REOPEN REQUIRED",IF(COUNTIF($A$4:$A$205,A26)&lt;&gt;1,"INVALID - DUPLICATE ID",IF(NOT(EXACT(A26,UPPER(A26))),"INVALID - EVIDENCE ID CASE",IF(NOT(OR(EXACT(C26,"DECISION"),EXACT(C26,"CANDIDATE"),EXACT(C26,"OPPORTUNITY"))),"INVALID - ENTITY TYPE",IF(NOT(OR(EXACT(E26,"QUALIFICATION"),EXACT(E26,"TERRITORY SUPPORT"),EXACT(E26,"TERRITORY CHALLENGE"),EXACT(E26,"EXECUTION"))),"INVALID - ROLE",IF(NOT(OR(EXACT(F26,"GOVERNED FIXTURE"),EXACT(F26,"UNKNOWN / VERIFY"),EXACT(F26,"REJECTED"))),"INVALID - STATE",IF(NOT(EXACT(G26,"SYNTHETIC TRAINING FIXTURE ONLY")),"INVALID - SOURCE TYPE",IF(Q26&lt;&gt;"VALID",Q26,IF(OR(H26="",I26="",J26="",K26="",L26&lt;&gt;"VALID"),"INVALID - REQUIRED / RELATION","VALID"))))))))))</x:f>
      </x:c>
      <x:c r="N26" s="22"/>
      <x:c r="O26" s="48"/>
      <x:c r="P26" s="53"/>
      <x:c r="Q26" s="48" t="str">
        <x:f>IF(A26="","",IF(O26="","INVALID - VERSION ID",IF(NOT(EXACT(O26,UPPER(O26))),"INVALID - VERSION ID CASE",IF(EXACT(P26,B26&amp;"|"&amp;C26&amp;"|"&amp;D26&amp;"|"&amp;E26&amp;"|"&amp;F26&amp;"|"&amp;G26&amp;"|"&amp;H26&amp;"|"&amp;TEXT(I26,"yyyy-mm-dd")&amp;"|"&amp;J26&amp;"|"&amp;K26),"VALID","VERSION UPDATE REQUIRED"))))</x:f>
      </x:c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22"/>
      <x:c r="B27" s="22"/>
      <x:c r="C27" s="22"/>
      <x:c r="D27" s="22"/>
      <x:c r="E27" s="22"/>
      <x:c r="F27" s="22"/>
      <x:c r="G27" s="22"/>
      <x:c r="H27" s="22"/>
      <x:c r="I27" s="23"/>
      <x:c r="J27" s="22"/>
      <x:c r="K27" s="22"/>
      <x:c r="L27" s="20" t="str">
        <x:f>IF(A27="","",IF(DECISION_CONTRACT!$B$19&lt;&gt;"READY FOR DOWNSTREAM","BLOCKED - DECISION REOPEN REQUIRED",IF(NOT(EXACT(B27,DECISION_CONTRACT!$B$5)),"INVALID - DECISION ID","INVALID - UNGOVERNED FIXTURE ROW")))</x:f>
      </x:c>
      <x:c r="M27" s="20" t="str">
        <x:f>IF(A27="","",IF(DECISION_CONTRACT!$B$19&lt;&gt;"READY FOR DOWNSTREAM","BLOCKED - DECISION REOPEN REQUIRED",IF(COUNTIF($A$4:$A$205,A27)&lt;&gt;1,"INVALID - DUPLICATE ID",IF(NOT(EXACT(A27,UPPER(A27))),"INVALID - EVIDENCE ID CASE",IF(NOT(OR(EXACT(C27,"DECISION"),EXACT(C27,"CANDIDATE"),EXACT(C27,"OPPORTUNITY"))),"INVALID - ENTITY TYPE",IF(NOT(OR(EXACT(E27,"QUALIFICATION"),EXACT(E27,"TERRITORY SUPPORT"),EXACT(E27,"TERRITORY CHALLENGE"),EXACT(E27,"EXECUTION"))),"INVALID - ROLE",IF(NOT(OR(EXACT(F27,"GOVERNED FIXTURE"),EXACT(F27,"UNKNOWN / VERIFY"),EXACT(F27,"REJECTED"))),"INVALID - STATE",IF(NOT(EXACT(G27,"SYNTHETIC TRAINING FIXTURE ONLY")),"INVALID - SOURCE TYPE",IF(Q27&lt;&gt;"VALID",Q27,IF(OR(H27="",I27="",J27="",K27="",L27&lt;&gt;"VALID"),"INVALID - REQUIRED / RELATION","VALID"))))))))))</x:f>
      </x:c>
      <x:c r="N27" s="22"/>
      <x:c r="O27" s="48"/>
      <x:c r="P27" s="53"/>
      <x:c r="Q27" s="48" t="str">
        <x:f>IF(A27="","",IF(O27="","INVALID - VERSION ID",IF(NOT(EXACT(O27,UPPER(O27))),"INVALID - VERSION ID CASE",IF(EXACT(P27,B27&amp;"|"&amp;C27&amp;"|"&amp;D27&amp;"|"&amp;E27&amp;"|"&amp;F27&amp;"|"&amp;G27&amp;"|"&amp;H27&amp;"|"&amp;TEXT(I27,"yyyy-mm-dd")&amp;"|"&amp;J27&amp;"|"&amp;K27),"VALID","VERSION UPDATE REQUIRED"))))</x:f>
      </x:c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22"/>
      <x:c r="B28" s="22"/>
      <x:c r="C28" s="22"/>
      <x:c r="D28" s="22"/>
      <x:c r="E28" s="22"/>
      <x:c r="F28" s="22"/>
      <x:c r="G28" s="22"/>
      <x:c r="H28" s="22"/>
      <x:c r="I28" s="23"/>
      <x:c r="J28" s="22"/>
      <x:c r="K28" s="22"/>
      <x:c r="L28" s="20" t="str">
        <x:f>IF(A28="","",IF(DECISION_CONTRACT!$B$19&lt;&gt;"READY FOR DOWNSTREAM","BLOCKED - DECISION REOPEN REQUIRED",IF(NOT(EXACT(B28,DECISION_CONTRACT!$B$5)),"INVALID - DECISION ID","INVALID - UNGOVERNED FIXTURE ROW")))</x:f>
      </x:c>
      <x:c r="M28" s="20" t="str">
        <x:f>IF(A28="","",IF(DECISION_CONTRACT!$B$19&lt;&gt;"READY FOR DOWNSTREAM","BLOCKED - DECISION REOPEN REQUIRED",IF(COUNTIF($A$4:$A$205,A28)&lt;&gt;1,"INVALID - DUPLICATE ID",IF(NOT(EXACT(A28,UPPER(A28))),"INVALID - EVIDENCE ID CASE",IF(NOT(OR(EXACT(C28,"DECISION"),EXACT(C28,"CANDIDATE"),EXACT(C28,"OPPORTUNITY"))),"INVALID - ENTITY TYPE",IF(NOT(OR(EXACT(E28,"QUALIFICATION"),EXACT(E28,"TERRITORY SUPPORT"),EXACT(E28,"TERRITORY CHALLENGE"),EXACT(E28,"EXECUTION"))),"INVALID - ROLE",IF(NOT(OR(EXACT(F28,"GOVERNED FIXTURE"),EXACT(F28,"UNKNOWN / VERIFY"),EXACT(F28,"REJECTED"))),"INVALID - STATE",IF(NOT(EXACT(G28,"SYNTHETIC TRAINING FIXTURE ONLY")),"INVALID - SOURCE TYPE",IF(Q28&lt;&gt;"VALID",Q28,IF(OR(H28="",I28="",J28="",K28="",L28&lt;&gt;"VALID"),"INVALID - REQUIRED / RELATION","VALID"))))))))))</x:f>
      </x:c>
      <x:c r="N28" s="22"/>
      <x:c r="O28" s="48"/>
      <x:c r="P28" s="53"/>
      <x:c r="Q28" s="48" t="str">
        <x:f>IF(A28="","",IF(O28="","INVALID - VERSION ID",IF(NOT(EXACT(O28,UPPER(O28))),"INVALID - VERSION ID CASE",IF(EXACT(P28,B28&amp;"|"&amp;C28&amp;"|"&amp;D28&amp;"|"&amp;E28&amp;"|"&amp;F28&amp;"|"&amp;G28&amp;"|"&amp;H28&amp;"|"&amp;TEXT(I28,"yyyy-mm-dd")&amp;"|"&amp;J28&amp;"|"&amp;K28),"VALID","VERSION UPDATE REQUIRED"))))</x:f>
      </x:c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22"/>
      <x:c r="B29" s="22"/>
      <x:c r="C29" s="22"/>
      <x:c r="D29" s="22"/>
      <x:c r="E29" s="22"/>
      <x:c r="F29" s="22"/>
      <x:c r="G29" s="22"/>
      <x:c r="H29" s="22"/>
      <x:c r="I29" s="23"/>
      <x:c r="J29" s="22"/>
      <x:c r="K29" s="22"/>
      <x:c r="L29" s="20" t="str">
        <x:f>IF(A29="","",IF(DECISION_CONTRACT!$B$19&lt;&gt;"READY FOR DOWNSTREAM","BLOCKED - DECISION REOPEN REQUIRED",IF(NOT(EXACT(B29,DECISION_CONTRACT!$B$5)),"INVALID - DECISION ID","INVALID - UNGOVERNED FIXTURE ROW")))</x:f>
      </x:c>
      <x:c r="M29" s="20" t="str">
        <x:f>IF(A29="","",IF(DECISION_CONTRACT!$B$19&lt;&gt;"READY FOR DOWNSTREAM","BLOCKED - DECISION REOPEN REQUIRED",IF(COUNTIF($A$4:$A$205,A29)&lt;&gt;1,"INVALID - DUPLICATE ID",IF(NOT(EXACT(A29,UPPER(A29))),"INVALID - EVIDENCE ID CASE",IF(NOT(OR(EXACT(C29,"DECISION"),EXACT(C29,"CANDIDATE"),EXACT(C29,"OPPORTUNITY"))),"INVALID - ENTITY TYPE",IF(NOT(OR(EXACT(E29,"QUALIFICATION"),EXACT(E29,"TERRITORY SUPPORT"),EXACT(E29,"TERRITORY CHALLENGE"),EXACT(E29,"EXECUTION"))),"INVALID - ROLE",IF(NOT(OR(EXACT(F29,"GOVERNED FIXTURE"),EXACT(F29,"UNKNOWN / VERIFY"),EXACT(F29,"REJECTED"))),"INVALID - STATE",IF(NOT(EXACT(G29,"SYNTHETIC TRAINING FIXTURE ONLY")),"INVALID - SOURCE TYPE",IF(Q29&lt;&gt;"VALID",Q29,IF(OR(H29="",I29="",J29="",K29="",L29&lt;&gt;"VALID"),"INVALID - REQUIRED / RELATION","VALID"))))))))))</x:f>
      </x:c>
      <x:c r="N29" s="22"/>
      <x:c r="O29" s="48"/>
      <x:c r="P29" s="53"/>
      <x:c r="Q29" s="48" t="str">
        <x:f>IF(A29="","",IF(O29="","INVALID - VERSION ID",IF(NOT(EXACT(O29,UPPER(O29))),"INVALID - VERSION ID CASE",IF(EXACT(P29,B29&amp;"|"&amp;C29&amp;"|"&amp;D29&amp;"|"&amp;E29&amp;"|"&amp;F29&amp;"|"&amp;G29&amp;"|"&amp;H29&amp;"|"&amp;TEXT(I29,"yyyy-mm-dd")&amp;"|"&amp;J29&amp;"|"&amp;K29),"VALID","VERSION UPDATE REQUIRED"))))</x:f>
      </x:c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22"/>
      <x:c r="B30" s="22"/>
      <x:c r="C30" s="22"/>
      <x:c r="D30" s="22"/>
      <x:c r="E30" s="22"/>
      <x:c r="F30" s="22"/>
      <x:c r="G30" s="22"/>
      <x:c r="H30" s="22"/>
      <x:c r="I30" s="23"/>
      <x:c r="J30" s="22"/>
      <x:c r="K30" s="22"/>
      <x:c r="L30" s="20" t="str">
        <x:f>IF(A30="","",IF(DECISION_CONTRACT!$B$19&lt;&gt;"READY FOR DOWNSTREAM","BLOCKED - DECISION REOPEN REQUIRED",IF(NOT(EXACT(B30,DECISION_CONTRACT!$B$5)),"INVALID - DECISION ID","INVALID - UNGOVERNED FIXTURE ROW")))</x:f>
      </x:c>
      <x:c r="M30" s="20" t="str">
        <x:f>IF(A30="","",IF(DECISION_CONTRACT!$B$19&lt;&gt;"READY FOR DOWNSTREAM","BLOCKED - DECISION REOPEN REQUIRED",IF(COUNTIF($A$4:$A$205,A30)&lt;&gt;1,"INVALID - DUPLICATE ID",IF(NOT(EXACT(A30,UPPER(A30))),"INVALID - EVIDENCE ID CASE",IF(NOT(OR(EXACT(C30,"DECISION"),EXACT(C30,"CANDIDATE"),EXACT(C30,"OPPORTUNITY"))),"INVALID - ENTITY TYPE",IF(NOT(OR(EXACT(E30,"QUALIFICATION"),EXACT(E30,"TERRITORY SUPPORT"),EXACT(E30,"TERRITORY CHALLENGE"),EXACT(E30,"EXECUTION"))),"INVALID - ROLE",IF(NOT(OR(EXACT(F30,"GOVERNED FIXTURE"),EXACT(F30,"UNKNOWN / VERIFY"),EXACT(F30,"REJECTED"))),"INVALID - STATE",IF(NOT(EXACT(G30,"SYNTHETIC TRAINING FIXTURE ONLY")),"INVALID - SOURCE TYPE",IF(Q30&lt;&gt;"VALID",Q30,IF(OR(H30="",I30="",J30="",K30="",L30&lt;&gt;"VALID"),"INVALID - REQUIRED / RELATION","VALID"))))))))))</x:f>
      </x:c>
      <x:c r="N30" s="22"/>
      <x:c r="O30" s="48"/>
      <x:c r="P30" s="53"/>
      <x:c r="Q30" s="48" t="str">
        <x:f>IF(A30="","",IF(O30="","INVALID - VERSION ID",IF(NOT(EXACT(O30,UPPER(O30))),"INVALID - VERSION ID CASE",IF(EXACT(P30,B30&amp;"|"&amp;C30&amp;"|"&amp;D30&amp;"|"&amp;E30&amp;"|"&amp;F30&amp;"|"&amp;G30&amp;"|"&amp;H30&amp;"|"&amp;TEXT(I30,"yyyy-mm-dd")&amp;"|"&amp;J30&amp;"|"&amp;K30),"VALID","VERSION UPDATE REQUIRED"))))</x:f>
      </x:c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22"/>
      <x:c r="B31" s="22"/>
      <x:c r="C31" s="22"/>
      <x:c r="D31" s="22"/>
      <x:c r="E31" s="22"/>
      <x:c r="F31" s="22"/>
      <x:c r="G31" s="22"/>
      <x:c r="H31" s="22"/>
      <x:c r="I31" s="23"/>
      <x:c r="J31" s="22"/>
      <x:c r="K31" s="22"/>
      <x:c r="L31" s="20" t="str">
        <x:f>IF(A31="","",IF(DECISION_CONTRACT!$B$19&lt;&gt;"READY FOR DOWNSTREAM","BLOCKED - DECISION REOPEN REQUIRED",IF(NOT(EXACT(B31,DECISION_CONTRACT!$B$5)),"INVALID - DECISION ID","INVALID - UNGOVERNED FIXTURE ROW")))</x:f>
      </x:c>
      <x:c r="M31" s="20" t="str">
        <x:f>IF(A31="","",IF(DECISION_CONTRACT!$B$19&lt;&gt;"READY FOR DOWNSTREAM","BLOCKED - DECISION REOPEN REQUIRED",IF(COUNTIF($A$4:$A$205,A31)&lt;&gt;1,"INVALID - DUPLICATE ID",IF(NOT(EXACT(A31,UPPER(A31))),"INVALID - EVIDENCE ID CASE",IF(NOT(OR(EXACT(C31,"DECISION"),EXACT(C31,"CANDIDATE"),EXACT(C31,"OPPORTUNITY"))),"INVALID - ENTITY TYPE",IF(NOT(OR(EXACT(E31,"QUALIFICATION"),EXACT(E31,"TERRITORY SUPPORT"),EXACT(E31,"TERRITORY CHALLENGE"),EXACT(E31,"EXECUTION"))),"INVALID - ROLE",IF(NOT(OR(EXACT(F31,"GOVERNED FIXTURE"),EXACT(F31,"UNKNOWN / VERIFY"),EXACT(F31,"REJECTED"))),"INVALID - STATE",IF(NOT(EXACT(G31,"SYNTHETIC TRAINING FIXTURE ONLY")),"INVALID - SOURCE TYPE",IF(Q31&lt;&gt;"VALID",Q31,IF(OR(H31="",I31="",J31="",K31="",L31&lt;&gt;"VALID"),"INVALID - REQUIRED / RELATION","VALID"))))))))))</x:f>
      </x:c>
      <x:c r="N31" s="22"/>
      <x:c r="O31" s="48"/>
      <x:c r="P31" s="53"/>
      <x:c r="Q31" s="48" t="str">
        <x:f>IF(A31="","",IF(O31="","INVALID - VERSION ID",IF(NOT(EXACT(O31,UPPER(O31))),"INVALID - VERSION ID CASE",IF(EXACT(P31,B31&amp;"|"&amp;C31&amp;"|"&amp;D31&amp;"|"&amp;E31&amp;"|"&amp;F31&amp;"|"&amp;G31&amp;"|"&amp;H31&amp;"|"&amp;TEXT(I31,"yyyy-mm-dd")&amp;"|"&amp;J31&amp;"|"&amp;K31),"VALID","VERSION UPDATE REQUIRED"))))</x:f>
      </x:c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22"/>
      <x:c r="B32" s="22"/>
      <x:c r="C32" s="22"/>
      <x:c r="D32" s="22"/>
      <x:c r="E32" s="22"/>
      <x:c r="F32" s="22"/>
      <x:c r="G32" s="22"/>
      <x:c r="H32" s="22"/>
      <x:c r="I32" s="23"/>
      <x:c r="J32" s="22"/>
      <x:c r="K32" s="22"/>
      <x:c r="L32" s="20" t="str">
        <x:f>IF(A32="","",IF(DECISION_CONTRACT!$B$19&lt;&gt;"READY FOR DOWNSTREAM","BLOCKED - DECISION REOPEN REQUIRED",IF(NOT(EXACT(B32,DECISION_CONTRACT!$B$5)),"INVALID - DECISION ID","INVALID - UNGOVERNED FIXTURE ROW")))</x:f>
      </x:c>
      <x:c r="M32" s="20" t="str">
        <x:f>IF(A32="","",IF(DECISION_CONTRACT!$B$19&lt;&gt;"READY FOR DOWNSTREAM","BLOCKED - DECISION REOPEN REQUIRED",IF(COUNTIF($A$4:$A$205,A32)&lt;&gt;1,"INVALID - DUPLICATE ID",IF(NOT(EXACT(A32,UPPER(A32))),"INVALID - EVIDENCE ID CASE",IF(NOT(OR(EXACT(C32,"DECISION"),EXACT(C32,"CANDIDATE"),EXACT(C32,"OPPORTUNITY"))),"INVALID - ENTITY TYPE",IF(NOT(OR(EXACT(E32,"QUALIFICATION"),EXACT(E32,"TERRITORY SUPPORT"),EXACT(E32,"TERRITORY CHALLENGE"),EXACT(E32,"EXECUTION"))),"INVALID - ROLE",IF(NOT(OR(EXACT(F32,"GOVERNED FIXTURE"),EXACT(F32,"UNKNOWN / VERIFY"),EXACT(F32,"REJECTED"))),"INVALID - STATE",IF(NOT(EXACT(G32,"SYNTHETIC TRAINING FIXTURE ONLY")),"INVALID - SOURCE TYPE",IF(Q32&lt;&gt;"VALID",Q32,IF(OR(H32="",I32="",J32="",K32="",L32&lt;&gt;"VALID"),"INVALID - REQUIRED / RELATION","VALID"))))))))))</x:f>
      </x:c>
      <x:c r="N32" s="22"/>
      <x:c r="O32" s="48"/>
      <x:c r="P32" s="53"/>
      <x:c r="Q32" s="48" t="str">
        <x:f>IF(A32="","",IF(O32="","INVALID - VERSION ID",IF(NOT(EXACT(O32,UPPER(O32))),"INVALID - VERSION ID CASE",IF(EXACT(P32,B32&amp;"|"&amp;C32&amp;"|"&amp;D32&amp;"|"&amp;E32&amp;"|"&amp;F32&amp;"|"&amp;G32&amp;"|"&amp;H32&amp;"|"&amp;TEXT(I32,"yyyy-mm-dd")&amp;"|"&amp;J32&amp;"|"&amp;K32),"VALID","VERSION UPDATE REQUIRED"))))</x:f>
      </x:c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22"/>
      <x:c r="B33" s="22"/>
      <x:c r="C33" s="22"/>
      <x:c r="D33" s="22"/>
      <x:c r="E33" s="22"/>
      <x:c r="F33" s="22"/>
      <x:c r="G33" s="22"/>
      <x:c r="H33" s="22"/>
      <x:c r="I33" s="23"/>
      <x:c r="J33" s="22"/>
      <x:c r="K33" s="22"/>
      <x:c r="L33" s="20" t="str">
        <x:f>IF(A33="","",IF(DECISION_CONTRACT!$B$19&lt;&gt;"READY FOR DOWNSTREAM","BLOCKED - DECISION REOPEN REQUIRED",IF(NOT(EXACT(B33,DECISION_CONTRACT!$B$5)),"INVALID - DECISION ID","INVALID - UNGOVERNED FIXTURE ROW")))</x:f>
      </x:c>
      <x:c r="M33" s="20" t="str">
        <x:f>IF(A33="","",IF(DECISION_CONTRACT!$B$19&lt;&gt;"READY FOR DOWNSTREAM","BLOCKED - DECISION REOPEN REQUIRED",IF(COUNTIF($A$4:$A$205,A33)&lt;&gt;1,"INVALID - DUPLICATE ID",IF(NOT(EXACT(A33,UPPER(A33))),"INVALID - EVIDENCE ID CASE",IF(NOT(OR(EXACT(C33,"DECISION"),EXACT(C33,"CANDIDATE"),EXACT(C33,"OPPORTUNITY"))),"INVALID - ENTITY TYPE",IF(NOT(OR(EXACT(E33,"QUALIFICATION"),EXACT(E33,"TERRITORY SUPPORT"),EXACT(E33,"TERRITORY CHALLENGE"),EXACT(E33,"EXECUTION"))),"INVALID - ROLE",IF(NOT(OR(EXACT(F33,"GOVERNED FIXTURE"),EXACT(F33,"UNKNOWN / VERIFY"),EXACT(F33,"REJECTED"))),"INVALID - STATE",IF(NOT(EXACT(G33,"SYNTHETIC TRAINING FIXTURE ONLY")),"INVALID - SOURCE TYPE",IF(Q33&lt;&gt;"VALID",Q33,IF(OR(H33="",I33="",J33="",K33="",L33&lt;&gt;"VALID"),"INVALID - REQUIRED / RELATION","VALID"))))))))))</x:f>
      </x:c>
      <x:c r="N33" s="22"/>
      <x:c r="O33" s="48"/>
      <x:c r="P33" s="53"/>
      <x:c r="Q33" s="48" t="str">
        <x:f>IF(A33="","",IF(O33="","INVALID - VERSION ID",IF(NOT(EXACT(O33,UPPER(O33))),"INVALID - VERSION ID CASE",IF(EXACT(P33,B33&amp;"|"&amp;C33&amp;"|"&amp;D33&amp;"|"&amp;E33&amp;"|"&amp;F33&amp;"|"&amp;G33&amp;"|"&amp;H33&amp;"|"&amp;TEXT(I33,"yyyy-mm-dd")&amp;"|"&amp;J33&amp;"|"&amp;K33),"VALID","VERSION UPDATE REQUIRED"))))</x:f>
      </x:c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22"/>
      <x:c r="B34" s="22"/>
      <x:c r="C34" s="22"/>
      <x:c r="D34" s="22"/>
      <x:c r="E34" s="22"/>
      <x:c r="F34" s="22"/>
      <x:c r="G34" s="22"/>
      <x:c r="H34" s="22"/>
      <x:c r="I34" s="23"/>
      <x:c r="J34" s="22"/>
      <x:c r="K34" s="22"/>
      <x:c r="L34" s="20" t="str">
        <x:f>IF(A34="","",IF(DECISION_CONTRACT!$B$19&lt;&gt;"READY FOR DOWNSTREAM","BLOCKED - DECISION REOPEN REQUIRED",IF(NOT(EXACT(B34,DECISION_CONTRACT!$B$5)),"INVALID - DECISION ID","INVALID - UNGOVERNED FIXTURE ROW")))</x:f>
      </x:c>
      <x:c r="M34" s="20" t="str">
        <x:f>IF(A34="","",IF(DECISION_CONTRACT!$B$19&lt;&gt;"READY FOR DOWNSTREAM","BLOCKED - DECISION REOPEN REQUIRED",IF(COUNTIF($A$4:$A$205,A34)&lt;&gt;1,"INVALID - DUPLICATE ID",IF(NOT(EXACT(A34,UPPER(A34))),"INVALID - EVIDENCE ID CASE",IF(NOT(OR(EXACT(C34,"DECISION"),EXACT(C34,"CANDIDATE"),EXACT(C34,"OPPORTUNITY"))),"INVALID - ENTITY TYPE",IF(NOT(OR(EXACT(E34,"QUALIFICATION"),EXACT(E34,"TERRITORY SUPPORT"),EXACT(E34,"TERRITORY CHALLENGE"),EXACT(E34,"EXECUTION"))),"INVALID - ROLE",IF(NOT(OR(EXACT(F34,"GOVERNED FIXTURE"),EXACT(F34,"UNKNOWN / VERIFY"),EXACT(F34,"REJECTED"))),"INVALID - STATE",IF(NOT(EXACT(G34,"SYNTHETIC TRAINING FIXTURE ONLY")),"INVALID - SOURCE TYPE",IF(Q34&lt;&gt;"VALID",Q34,IF(OR(H34="",I34="",J34="",K34="",L34&lt;&gt;"VALID"),"INVALID - REQUIRED / RELATION","VALID"))))))))))</x:f>
      </x:c>
      <x:c r="N34" s="22"/>
      <x:c r="O34" s="48"/>
      <x:c r="P34" s="53"/>
      <x:c r="Q34" s="48" t="str">
        <x:f>IF(A34="","",IF(O34="","INVALID - VERSION ID",IF(NOT(EXACT(O34,UPPER(O34))),"INVALID - VERSION ID CASE",IF(EXACT(P34,B34&amp;"|"&amp;C34&amp;"|"&amp;D34&amp;"|"&amp;E34&amp;"|"&amp;F34&amp;"|"&amp;G34&amp;"|"&amp;H34&amp;"|"&amp;TEXT(I34,"yyyy-mm-dd")&amp;"|"&amp;J34&amp;"|"&amp;K34),"VALID","VERSION UPDATE REQUIRED"))))</x:f>
      </x:c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22"/>
      <x:c r="B35" s="22"/>
      <x:c r="C35" s="22"/>
      <x:c r="D35" s="22"/>
      <x:c r="E35" s="22"/>
      <x:c r="F35" s="22"/>
      <x:c r="G35" s="22"/>
      <x:c r="H35" s="22"/>
      <x:c r="I35" s="23"/>
      <x:c r="J35" s="22"/>
      <x:c r="K35" s="22"/>
      <x:c r="L35" s="20" t="str">
        <x:f>IF(A35="","",IF(DECISION_CONTRACT!$B$19&lt;&gt;"READY FOR DOWNSTREAM","BLOCKED - DECISION REOPEN REQUIRED",IF(NOT(EXACT(B35,DECISION_CONTRACT!$B$5)),"INVALID - DECISION ID","INVALID - UNGOVERNED FIXTURE ROW")))</x:f>
      </x:c>
      <x:c r="M35" s="20" t="str">
        <x:f>IF(A35="","",IF(DECISION_CONTRACT!$B$19&lt;&gt;"READY FOR DOWNSTREAM","BLOCKED - DECISION REOPEN REQUIRED",IF(COUNTIF($A$4:$A$205,A35)&lt;&gt;1,"INVALID - DUPLICATE ID",IF(NOT(EXACT(A35,UPPER(A35))),"INVALID - EVIDENCE ID CASE",IF(NOT(OR(EXACT(C35,"DECISION"),EXACT(C35,"CANDIDATE"),EXACT(C35,"OPPORTUNITY"))),"INVALID - ENTITY TYPE",IF(NOT(OR(EXACT(E35,"QUALIFICATION"),EXACT(E35,"TERRITORY SUPPORT"),EXACT(E35,"TERRITORY CHALLENGE"),EXACT(E35,"EXECUTION"))),"INVALID - ROLE",IF(NOT(OR(EXACT(F35,"GOVERNED FIXTURE"),EXACT(F35,"UNKNOWN / VERIFY"),EXACT(F35,"REJECTED"))),"INVALID - STATE",IF(NOT(EXACT(G35,"SYNTHETIC TRAINING FIXTURE ONLY")),"INVALID - SOURCE TYPE",IF(Q35&lt;&gt;"VALID",Q35,IF(OR(H35="",I35="",J35="",K35="",L35&lt;&gt;"VALID"),"INVALID - REQUIRED / RELATION","VALID"))))))))))</x:f>
      </x:c>
      <x:c r="N35" s="22"/>
      <x:c r="O35" s="48"/>
      <x:c r="P35" s="53"/>
      <x:c r="Q35" s="48" t="str">
        <x:f>IF(A35="","",IF(O35="","INVALID - VERSION ID",IF(NOT(EXACT(O35,UPPER(O35))),"INVALID - VERSION ID CASE",IF(EXACT(P35,B35&amp;"|"&amp;C35&amp;"|"&amp;D35&amp;"|"&amp;E35&amp;"|"&amp;F35&amp;"|"&amp;G35&amp;"|"&amp;H35&amp;"|"&amp;TEXT(I35,"yyyy-mm-dd")&amp;"|"&amp;J35&amp;"|"&amp;K35),"VALID","VERSION UPDATE REQUIRED"))))</x:f>
      </x:c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22"/>
      <x:c r="B36" s="22"/>
      <x:c r="C36" s="22"/>
      <x:c r="D36" s="22"/>
      <x:c r="E36" s="22"/>
      <x:c r="F36" s="22"/>
      <x:c r="G36" s="22"/>
      <x:c r="H36" s="22"/>
      <x:c r="I36" s="23"/>
      <x:c r="J36" s="22"/>
      <x:c r="K36" s="22"/>
      <x:c r="L36" s="20" t="str">
        <x:f>IF(A36="","",IF(DECISION_CONTRACT!$B$19&lt;&gt;"READY FOR DOWNSTREAM","BLOCKED - DECISION REOPEN REQUIRED",IF(NOT(EXACT(B36,DECISION_CONTRACT!$B$5)),"INVALID - DECISION ID","INVALID - UNGOVERNED FIXTURE ROW")))</x:f>
      </x:c>
      <x:c r="M36" s="20" t="str">
        <x:f>IF(A36="","",IF(DECISION_CONTRACT!$B$19&lt;&gt;"READY FOR DOWNSTREAM","BLOCKED - DECISION REOPEN REQUIRED",IF(COUNTIF($A$4:$A$205,A36)&lt;&gt;1,"INVALID - DUPLICATE ID",IF(NOT(EXACT(A36,UPPER(A36))),"INVALID - EVIDENCE ID CASE",IF(NOT(OR(EXACT(C36,"DECISION"),EXACT(C36,"CANDIDATE"),EXACT(C36,"OPPORTUNITY"))),"INVALID - ENTITY TYPE",IF(NOT(OR(EXACT(E36,"QUALIFICATION"),EXACT(E36,"TERRITORY SUPPORT"),EXACT(E36,"TERRITORY CHALLENGE"),EXACT(E36,"EXECUTION"))),"INVALID - ROLE",IF(NOT(OR(EXACT(F36,"GOVERNED FIXTURE"),EXACT(F36,"UNKNOWN / VERIFY"),EXACT(F36,"REJECTED"))),"INVALID - STATE",IF(NOT(EXACT(G36,"SYNTHETIC TRAINING FIXTURE ONLY")),"INVALID - SOURCE TYPE",IF(Q36&lt;&gt;"VALID",Q36,IF(OR(H36="",I36="",J36="",K36="",L36&lt;&gt;"VALID"),"INVALID - REQUIRED / RELATION","VALID"))))))))))</x:f>
      </x:c>
      <x:c r="N36" s="22"/>
      <x:c r="O36" s="48"/>
      <x:c r="P36" s="53"/>
      <x:c r="Q36" s="48" t="str">
        <x:f>IF(A36="","",IF(O36="","INVALID - VERSION ID",IF(NOT(EXACT(O36,UPPER(O36))),"INVALID - VERSION ID CASE",IF(EXACT(P36,B36&amp;"|"&amp;C36&amp;"|"&amp;D36&amp;"|"&amp;E36&amp;"|"&amp;F36&amp;"|"&amp;G36&amp;"|"&amp;H36&amp;"|"&amp;TEXT(I36,"yyyy-mm-dd")&amp;"|"&amp;J36&amp;"|"&amp;K36),"VALID","VERSION UPDATE REQUIRED"))))</x:f>
      </x:c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22"/>
      <x:c r="B37" s="22"/>
      <x:c r="C37" s="22"/>
      <x:c r="D37" s="22"/>
      <x:c r="E37" s="22"/>
      <x:c r="F37" s="22"/>
      <x:c r="G37" s="22"/>
      <x:c r="H37" s="22"/>
      <x:c r="I37" s="23"/>
      <x:c r="J37" s="22"/>
      <x:c r="K37" s="22"/>
      <x:c r="L37" s="20" t="str">
        <x:f>IF(A37="","",IF(DECISION_CONTRACT!$B$19&lt;&gt;"READY FOR DOWNSTREAM","BLOCKED - DECISION REOPEN REQUIRED",IF(NOT(EXACT(B37,DECISION_CONTRACT!$B$5)),"INVALID - DECISION ID","INVALID - UNGOVERNED FIXTURE ROW")))</x:f>
      </x:c>
      <x:c r="M37" s="20" t="str">
        <x:f>IF(A37="","",IF(DECISION_CONTRACT!$B$19&lt;&gt;"READY FOR DOWNSTREAM","BLOCKED - DECISION REOPEN REQUIRED",IF(COUNTIF($A$4:$A$205,A37)&lt;&gt;1,"INVALID - DUPLICATE ID",IF(NOT(EXACT(A37,UPPER(A37))),"INVALID - EVIDENCE ID CASE",IF(NOT(OR(EXACT(C37,"DECISION"),EXACT(C37,"CANDIDATE"),EXACT(C37,"OPPORTUNITY"))),"INVALID - ENTITY TYPE",IF(NOT(OR(EXACT(E37,"QUALIFICATION"),EXACT(E37,"TERRITORY SUPPORT"),EXACT(E37,"TERRITORY CHALLENGE"),EXACT(E37,"EXECUTION"))),"INVALID - ROLE",IF(NOT(OR(EXACT(F37,"GOVERNED FIXTURE"),EXACT(F37,"UNKNOWN / VERIFY"),EXACT(F37,"REJECTED"))),"INVALID - STATE",IF(NOT(EXACT(G37,"SYNTHETIC TRAINING FIXTURE ONLY")),"INVALID - SOURCE TYPE",IF(Q37&lt;&gt;"VALID",Q37,IF(OR(H37="",I37="",J37="",K37="",L37&lt;&gt;"VALID"),"INVALID - REQUIRED / RELATION","VALID"))))))))))</x:f>
      </x:c>
      <x:c r="N37" s="22"/>
      <x:c r="O37" s="48"/>
      <x:c r="P37" s="53"/>
      <x:c r="Q37" s="48" t="str">
        <x:f>IF(A37="","",IF(O37="","INVALID - VERSION ID",IF(NOT(EXACT(O37,UPPER(O37))),"INVALID - VERSION ID CASE",IF(EXACT(P37,B37&amp;"|"&amp;C37&amp;"|"&amp;D37&amp;"|"&amp;E37&amp;"|"&amp;F37&amp;"|"&amp;G37&amp;"|"&amp;H37&amp;"|"&amp;TEXT(I37,"yyyy-mm-dd")&amp;"|"&amp;J37&amp;"|"&amp;K37),"VALID","VERSION UPDATE REQUIRED"))))</x:f>
      </x:c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22"/>
      <x:c r="B38" s="22"/>
      <x:c r="C38" s="22"/>
      <x:c r="D38" s="22"/>
      <x:c r="E38" s="22"/>
      <x:c r="F38" s="22"/>
      <x:c r="G38" s="22"/>
      <x:c r="H38" s="22"/>
      <x:c r="I38" s="23"/>
      <x:c r="J38" s="22"/>
      <x:c r="K38" s="22"/>
      <x:c r="L38" s="20" t="str">
        <x:f>IF(A38="","",IF(DECISION_CONTRACT!$B$19&lt;&gt;"READY FOR DOWNSTREAM","BLOCKED - DECISION REOPEN REQUIRED",IF(NOT(EXACT(B38,DECISION_CONTRACT!$B$5)),"INVALID - DECISION ID","INVALID - UNGOVERNED FIXTURE ROW")))</x:f>
      </x:c>
      <x:c r="M38" s="20" t="str">
        <x:f>IF(A38="","",IF(DECISION_CONTRACT!$B$19&lt;&gt;"READY FOR DOWNSTREAM","BLOCKED - DECISION REOPEN REQUIRED",IF(COUNTIF($A$4:$A$205,A38)&lt;&gt;1,"INVALID - DUPLICATE ID",IF(NOT(EXACT(A38,UPPER(A38))),"INVALID - EVIDENCE ID CASE",IF(NOT(OR(EXACT(C38,"DECISION"),EXACT(C38,"CANDIDATE"),EXACT(C38,"OPPORTUNITY"))),"INVALID - ENTITY TYPE",IF(NOT(OR(EXACT(E38,"QUALIFICATION"),EXACT(E38,"TERRITORY SUPPORT"),EXACT(E38,"TERRITORY CHALLENGE"),EXACT(E38,"EXECUTION"))),"INVALID - ROLE",IF(NOT(OR(EXACT(F38,"GOVERNED FIXTURE"),EXACT(F38,"UNKNOWN / VERIFY"),EXACT(F38,"REJECTED"))),"INVALID - STATE",IF(NOT(EXACT(G38,"SYNTHETIC TRAINING FIXTURE ONLY")),"INVALID - SOURCE TYPE",IF(Q38&lt;&gt;"VALID",Q38,IF(OR(H38="",I38="",J38="",K38="",L38&lt;&gt;"VALID"),"INVALID - REQUIRED / RELATION","VALID"))))))))))</x:f>
      </x:c>
      <x:c r="N38" s="22"/>
      <x:c r="O38" s="48"/>
      <x:c r="P38" s="53"/>
      <x:c r="Q38" s="48" t="str">
        <x:f>IF(A38="","",IF(O38="","INVALID - VERSION ID",IF(NOT(EXACT(O38,UPPER(O38))),"INVALID - VERSION ID CASE",IF(EXACT(P38,B38&amp;"|"&amp;C38&amp;"|"&amp;D38&amp;"|"&amp;E38&amp;"|"&amp;F38&amp;"|"&amp;G38&amp;"|"&amp;H38&amp;"|"&amp;TEXT(I38,"yyyy-mm-dd")&amp;"|"&amp;J38&amp;"|"&amp;K38),"VALID","VERSION UPDATE REQUIRED"))))</x:f>
      </x:c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22"/>
      <x:c r="B39" s="22"/>
      <x:c r="C39" s="22"/>
      <x:c r="D39" s="22"/>
      <x:c r="E39" s="22"/>
      <x:c r="F39" s="22"/>
      <x:c r="G39" s="22"/>
      <x:c r="H39" s="22"/>
      <x:c r="I39" s="23"/>
      <x:c r="J39" s="22"/>
      <x:c r="K39" s="22"/>
      <x:c r="L39" s="20" t="str">
        <x:f>IF(A39="","",IF(DECISION_CONTRACT!$B$19&lt;&gt;"READY FOR DOWNSTREAM","BLOCKED - DECISION REOPEN REQUIRED",IF(NOT(EXACT(B39,DECISION_CONTRACT!$B$5)),"INVALID - DECISION ID","INVALID - UNGOVERNED FIXTURE ROW")))</x:f>
      </x:c>
      <x:c r="M39" s="20" t="str">
        <x:f>IF(A39="","",IF(DECISION_CONTRACT!$B$19&lt;&gt;"READY FOR DOWNSTREAM","BLOCKED - DECISION REOPEN REQUIRED",IF(COUNTIF($A$4:$A$205,A39)&lt;&gt;1,"INVALID - DUPLICATE ID",IF(NOT(EXACT(A39,UPPER(A39))),"INVALID - EVIDENCE ID CASE",IF(NOT(OR(EXACT(C39,"DECISION"),EXACT(C39,"CANDIDATE"),EXACT(C39,"OPPORTUNITY"))),"INVALID - ENTITY TYPE",IF(NOT(OR(EXACT(E39,"QUALIFICATION"),EXACT(E39,"TERRITORY SUPPORT"),EXACT(E39,"TERRITORY CHALLENGE"),EXACT(E39,"EXECUTION"))),"INVALID - ROLE",IF(NOT(OR(EXACT(F39,"GOVERNED FIXTURE"),EXACT(F39,"UNKNOWN / VERIFY"),EXACT(F39,"REJECTED"))),"INVALID - STATE",IF(NOT(EXACT(G39,"SYNTHETIC TRAINING FIXTURE ONLY")),"INVALID - SOURCE TYPE",IF(Q39&lt;&gt;"VALID",Q39,IF(OR(H39="",I39="",J39="",K39="",L39&lt;&gt;"VALID"),"INVALID - REQUIRED / RELATION","VALID"))))))))))</x:f>
      </x:c>
      <x:c r="N39" s="22"/>
      <x:c r="O39" s="48"/>
      <x:c r="P39" s="53"/>
      <x:c r="Q39" s="48" t="str">
        <x:f>IF(A39="","",IF(O39="","INVALID - VERSION ID",IF(NOT(EXACT(O39,UPPER(O39))),"INVALID - VERSION ID CASE",IF(EXACT(P39,B39&amp;"|"&amp;C39&amp;"|"&amp;D39&amp;"|"&amp;E39&amp;"|"&amp;F39&amp;"|"&amp;G39&amp;"|"&amp;H39&amp;"|"&amp;TEXT(I39,"yyyy-mm-dd")&amp;"|"&amp;J39&amp;"|"&amp;K39),"VALID","VERSION UPDATE REQUIRED"))))</x:f>
      </x:c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22"/>
      <x:c r="B40" s="22"/>
      <x:c r="C40" s="22"/>
      <x:c r="D40" s="22"/>
      <x:c r="E40" s="22"/>
      <x:c r="F40" s="22"/>
      <x:c r="G40" s="22"/>
      <x:c r="H40" s="22"/>
      <x:c r="I40" s="23"/>
      <x:c r="J40" s="22"/>
      <x:c r="K40" s="22"/>
      <x:c r="L40" s="20" t="str">
        <x:f>IF(A40="","",IF(DECISION_CONTRACT!$B$19&lt;&gt;"READY FOR DOWNSTREAM","BLOCKED - DECISION REOPEN REQUIRED",IF(NOT(EXACT(B40,DECISION_CONTRACT!$B$5)),"INVALID - DECISION ID","INVALID - UNGOVERNED FIXTURE ROW")))</x:f>
      </x:c>
      <x:c r="M40" s="20" t="str">
        <x:f>IF(A40="","",IF(DECISION_CONTRACT!$B$19&lt;&gt;"READY FOR DOWNSTREAM","BLOCKED - DECISION REOPEN REQUIRED",IF(COUNTIF($A$4:$A$205,A40)&lt;&gt;1,"INVALID - DUPLICATE ID",IF(NOT(EXACT(A40,UPPER(A40))),"INVALID - EVIDENCE ID CASE",IF(NOT(OR(EXACT(C40,"DECISION"),EXACT(C40,"CANDIDATE"),EXACT(C40,"OPPORTUNITY"))),"INVALID - ENTITY TYPE",IF(NOT(OR(EXACT(E40,"QUALIFICATION"),EXACT(E40,"TERRITORY SUPPORT"),EXACT(E40,"TERRITORY CHALLENGE"),EXACT(E40,"EXECUTION"))),"INVALID - ROLE",IF(NOT(OR(EXACT(F40,"GOVERNED FIXTURE"),EXACT(F40,"UNKNOWN / VERIFY"),EXACT(F40,"REJECTED"))),"INVALID - STATE",IF(NOT(EXACT(G40,"SYNTHETIC TRAINING FIXTURE ONLY")),"INVALID - SOURCE TYPE",IF(Q40&lt;&gt;"VALID",Q40,IF(OR(H40="",I40="",J40="",K40="",L40&lt;&gt;"VALID"),"INVALID - REQUIRED / RELATION","VALID"))))))))))</x:f>
      </x:c>
      <x:c r="N40" s="22"/>
      <x:c r="O40" s="48"/>
      <x:c r="P40" s="53"/>
      <x:c r="Q40" s="48" t="str">
        <x:f>IF(A40="","",IF(O40="","INVALID - VERSION ID",IF(NOT(EXACT(O40,UPPER(O40))),"INVALID - VERSION ID CASE",IF(EXACT(P40,B40&amp;"|"&amp;C40&amp;"|"&amp;D40&amp;"|"&amp;E40&amp;"|"&amp;F40&amp;"|"&amp;G40&amp;"|"&amp;H40&amp;"|"&amp;TEXT(I40,"yyyy-mm-dd")&amp;"|"&amp;J40&amp;"|"&amp;K40),"VALID","VERSION UPDATE REQUIRED"))))</x:f>
      </x:c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22"/>
      <x:c r="B41" s="22"/>
      <x:c r="C41" s="22"/>
      <x:c r="D41" s="22"/>
      <x:c r="E41" s="22"/>
      <x:c r="F41" s="22"/>
      <x:c r="G41" s="22"/>
      <x:c r="H41" s="22"/>
      <x:c r="I41" s="23"/>
      <x:c r="J41" s="22"/>
      <x:c r="K41" s="22"/>
      <x:c r="L41" s="20" t="str">
        <x:f>IF(A41="","",IF(DECISION_CONTRACT!$B$19&lt;&gt;"READY FOR DOWNSTREAM","BLOCKED - DECISION REOPEN REQUIRED",IF(NOT(EXACT(B41,DECISION_CONTRACT!$B$5)),"INVALID - DECISION ID","INVALID - UNGOVERNED FIXTURE ROW")))</x:f>
      </x:c>
      <x:c r="M41" s="20" t="str">
        <x:f>IF(A41="","",IF(DECISION_CONTRACT!$B$19&lt;&gt;"READY FOR DOWNSTREAM","BLOCKED - DECISION REOPEN REQUIRED",IF(COUNTIF($A$4:$A$205,A41)&lt;&gt;1,"INVALID - DUPLICATE ID",IF(NOT(EXACT(A41,UPPER(A41))),"INVALID - EVIDENCE ID CASE",IF(NOT(OR(EXACT(C41,"DECISION"),EXACT(C41,"CANDIDATE"),EXACT(C41,"OPPORTUNITY"))),"INVALID - ENTITY TYPE",IF(NOT(OR(EXACT(E41,"QUALIFICATION"),EXACT(E41,"TERRITORY SUPPORT"),EXACT(E41,"TERRITORY CHALLENGE"),EXACT(E41,"EXECUTION"))),"INVALID - ROLE",IF(NOT(OR(EXACT(F41,"GOVERNED FIXTURE"),EXACT(F41,"UNKNOWN / VERIFY"),EXACT(F41,"REJECTED"))),"INVALID - STATE",IF(NOT(EXACT(G41,"SYNTHETIC TRAINING FIXTURE ONLY")),"INVALID - SOURCE TYPE",IF(Q41&lt;&gt;"VALID",Q41,IF(OR(H41="",I41="",J41="",K41="",L41&lt;&gt;"VALID"),"INVALID - REQUIRED / RELATION","VALID"))))))))))</x:f>
      </x:c>
      <x:c r="N41" s="22"/>
      <x:c r="O41" s="48"/>
      <x:c r="P41" s="53"/>
      <x:c r="Q41" s="48" t="str">
        <x:f>IF(A41="","",IF(O41="","INVALID - VERSION ID",IF(NOT(EXACT(O41,UPPER(O41))),"INVALID - VERSION ID CASE",IF(EXACT(P41,B41&amp;"|"&amp;C41&amp;"|"&amp;D41&amp;"|"&amp;E41&amp;"|"&amp;F41&amp;"|"&amp;G41&amp;"|"&amp;H41&amp;"|"&amp;TEXT(I41,"yyyy-mm-dd")&amp;"|"&amp;J41&amp;"|"&amp;K41),"VALID","VERSION UPDATE REQUIRED"))))</x:f>
      </x:c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22"/>
      <x:c r="B42" s="22"/>
      <x:c r="C42" s="22"/>
      <x:c r="D42" s="22"/>
      <x:c r="E42" s="22"/>
      <x:c r="F42" s="22"/>
      <x:c r="G42" s="22"/>
      <x:c r="H42" s="22"/>
      <x:c r="I42" s="23"/>
      <x:c r="J42" s="22"/>
      <x:c r="K42" s="22"/>
      <x:c r="L42" s="20" t="str">
        <x:f>IF(A42="","",IF(DECISION_CONTRACT!$B$19&lt;&gt;"READY FOR DOWNSTREAM","BLOCKED - DECISION REOPEN REQUIRED",IF(NOT(EXACT(B42,DECISION_CONTRACT!$B$5)),"INVALID - DECISION ID","INVALID - UNGOVERNED FIXTURE ROW")))</x:f>
      </x:c>
      <x:c r="M42" s="20" t="str">
        <x:f>IF(A42="","",IF(DECISION_CONTRACT!$B$19&lt;&gt;"READY FOR DOWNSTREAM","BLOCKED - DECISION REOPEN REQUIRED",IF(COUNTIF($A$4:$A$205,A42)&lt;&gt;1,"INVALID - DUPLICATE ID",IF(NOT(EXACT(A42,UPPER(A42))),"INVALID - EVIDENCE ID CASE",IF(NOT(OR(EXACT(C42,"DECISION"),EXACT(C42,"CANDIDATE"),EXACT(C42,"OPPORTUNITY"))),"INVALID - ENTITY TYPE",IF(NOT(OR(EXACT(E42,"QUALIFICATION"),EXACT(E42,"TERRITORY SUPPORT"),EXACT(E42,"TERRITORY CHALLENGE"),EXACT(E42,"EXECUTION"))),"INVALID - ROLE",IF(NOT(OR(EXACT(F42,"GOVERNED FIXTURE"),EXACT(F42,"UNKNOWN / VERIFY"),EXACT(F42,"REJECTED"))),"INVALID - STATE",IF(NOT(EXACT(G42,"SYNTHETIC TRAINING FIXTURE ONLY")),"INVALID - SOURCE TYPE",IF(Q42&lt;&gt;"VALID",Q42,IF(OR(H42="",I42="",J42="",K42="",L42&lt;&gt;"VALID"),"INVALID - REQUIRED / RELATION","VALID"))))))))))</x:f>
      </x:c>
      <x:c r="N42" s="22"/>
      <x:c r="O42" s="48"/>
      <x:c r="P42" s="53"/>
      <x:c r="Q42" s="48" t="str">
        <x:f>IF(A42="","",IF(O42="","INVALID - VERSION ID",IF(NOT(EXACT(O42,UPPER(O42))),"INVALID - VERSION ID CASE",IF(EXACT(P42,B42&amp;"|"&amp;C42&amp;"|"&amp;D42&amp;"|"&amp;E42&amp;"|"&amp;F42&amp;"|"&amp;G42&amp;"|"&amp;H42&amp;"|"&amp;TEXT(I42,"yyyy-mm-dd")&amp;"|"&amp;J42&amp;"|"&amp;K42),"VALID","VERSION UPDATE REQUIRED"))))</x:f>
      </x:c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22"/>
      <x:c r="B43" s="22"/>
      <x:c r="C43" s="22"/>
      <x:c r="D43" s="22"/>
      <x:c r="E43" s="22"/>
      <x:c r="F43" s="22"/>
      <x:c r="G43" s="22"/>
      <x:c r="H43" s="22"/>
      <x:c r="I43" s="23"/>
      <x:c r="J43" s="22"/>
      <x:c r="K43" s="22"/>
      <x:c r="L43" s="20" t="str">
        <x:f>IF(A43="","",IF(DECISION_CONTRACT!$B$19&lt;&gt;"READY FOR DOWNSTREAM","BLOCKED - DECISION REOPEN REQUIRED",IF(NOT(EXACT(B43,DECISION_CONTRACT!$B$5)),"INVALID - DECISION ID","INVALID - UNGOVERNED FIXTURE ROW")))</x:f>
      </x:c>
      <x:c r="M43" s="20" t="str">
        <x:f>IF(A43="","",IF(DECISION_CONTRACT!$B$19&lt;&gt;"READY FOR DOWNSTREAM","BLOCKED - DECISION REOPEN REQUIRED",IF(COUNTIF($A$4:$A$205,A43)&lt;&gt;1,"INVALID - DUPLICATE ID",IF(NOT(EXACT(A43,UPPER(A43))),"INVALID - EVIDENCE ID CASE",IF(NOT(OR(EXACT(C43,"DECISION"),EXACT(C43,"CANDIDATE"),EXACT(C43,"OPPORTUNITY"))),"INVALID - ENTITY TYPE",IF(NOT(OR(EXACT(E43,"QUALIFICATION"),EXACT(E43,"TERRITORY SUPPORT"),EXACT(E43,"TERRITORY CHALLENGE"),EXACT(E43,"EXECUTION"))),"INVALID - ROLE",IF(NOT(OR(EXACT(F43,"GOVERNED FIXTURE"),EXACT(F43,"UNKNOWN / VERIFY"),EXACT(F43,"REJECTED"))),"INVALID - STATE",IF(NOT(EXACT(G43,"SYNTHETIC TRAINING FIXTURE ONLY")),"INVALID - SOURCE TYPE",IF(Q43&lt;&gt;"VALID",Q43,IF(OR(H43="",I43="",J43="",K43="",L43&lt;&gt;"VALID"),"INVALID - REQUIRED / RELATION","VALID"))))))))))</x:f>
      </x:c>
      <x:c r="N43" s="22"/>
      <x:c r="O43" s="48"/>
      <x:c r="P43" s="53"/>
      <x:c r="Q43" s="48" t="str">
        <x:f>IF(A43="","",IF(O43="","INVALID - VERSION ID",IF(NOT(EXACT(O43,UPPER(O43))),"INVALID - VERSION ID CASE",IF(EXACT(P43,B43&amp;"|"&amp;C43&amp;"|"&amp;D43&amp;"|"&amp;E43&amp;"|"&amp;F43&amp;"|"&amp;G43&amp;"|"&amp;H43&amp;"|"&amp;TEXT(I43,"yyyy-mm-dd")&amp;"|"&amp;J43&amp;"|"&amp;K43),"VALID","VERSION UPDATE REQUIRED"))))</x:f>
      </x:c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22"/>
      <x:c r="B44" s="22"/>
      <x:c r="C44" s="22"/>
      <x:c r="D44" s="22"/>
      <x:c r="E44" s="22"/>
      <x:c r="F44" s="22"/>
      <x:c r="G44" s="22"/>
      <x:c r="H44" s="22"/>
      <x:c r="I44" s="23"/>
      <x:c r="J44" s="22"/>
      <x:c r="K44" s="22"/>
      <x:c r="L44" s="20" t="str">
        <x:f>IF(A44="","",IF(DECISION_CONTRACT!$B$19&lt;&gt;"READY FOR DOWNSTREAM","BLOCKED - DECISION REOPEN REQUIRED",IF(NOT(EXACT(B44,DECISION_CONTRACT!$B$5)),"INVALID - DECISION ID","INVALID - UNGOVERNED FIXTURE ROW")))</x:f>
      </x:c>
      <x:c r="M44" s="20" t="str">
        <x:f>IF(A44="","",IF(DECISION_CONTRACT!$B$19&lt;&gt;"READY FOR DOWNSTREAM","BLOCKED - DECISION REOPEN REQUIRED",IF(COUNTIF($A$4:$A$205,A44)&lt;&gt;1,"INVALID - DUPLICATE ID",IF(NOT(EXACT(A44,UPPER(A44))),"INVALID - EVIDENCE ID CASE",IF(NOT(OR(EXACT(C44,"DECISION"),EXACT(C44,"CANDIDATE"),EXACT(C44,"OPPORTUNITY"))),"INVALID - ENTITY TYPE",IF(NOT(OR(EXACT(E44,"QUALIFICATION"),EXACT(E44,"TERRITORY SUPPORT"),EXACT(E44,"TERRITORY CHALLENGE"),EXACT(E44,"EXECUTION"))),"INVALID - ROLE",IF(NOT(OR(EXACT(F44,"GOVERNED FIXTURE"),EXACT(F44,"UNKNOWN / VERIFY"),EXACT(F44,"REJECTED"))),"INVALID - STATE",IF(NOT(EXACT(G44,"SYNTHETIC TRAINING FIXTURE ONLY")),"INVALID - SOURCE TYPE",IF(Q44&lt;&gt;"VALID",Q44,IF(OR(H44="",I44="",J44="",K44="",L44&lt;&gt;"VALID"),"INVALID - REQUIRED / RELATION","VALID"))))))))))</x:f>
      </x:c>
      <x:c r="N44" s="22"/>
      <x:c r="O44" s="48"/>
      <x:c r="P44" s="53"/>
      <x:c r="Q44" s="48" t="str">
        <x:f>IF(A44="","",IF(O44="","INVALID - VERSION ID",IF(NOT(EXACT(O44,UPPER(O44))),"INVALID - VERSION ID CASE",IF(EXACT(P44,B44&amp;"|"&amp;C44&amp;"|"&amp;D44&amp;"|"&amp;E44&amp;"|"&amp;F44&amp;"|"&amp;G44&amp;"|"&amp;H44&amp;"|"&amp;TEXT(I44,"yyyy-mm-dd")&amp;"|"&amp;J44&amp;"|"&amp;K44),"VALID","VERSION UPDATE REQUIRED"))))</x:f>
      </x:c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22"/>
      <x:c r="B45" s="22"/>
      <x:c r="C45" s="22"/>
      <x:c r="D45" s="22"/>
      <x:c r="E45" s="22"/>
      <x:c r="F45" s="22"/>
      <x:c r="G45" s="22"/>
      <x:c r="H45" s="22"/>
      <x:c r="I45" s="23"/>
      <x:c r="J45" s="22"/>
      <x:c r="K45" s="22"/>
      <x:c r="L45" s="20" t="str">
        <x:f>IF(A45="","",IF(DECISION_CONTRACT!$B$19&lt;&gt;"READY FOR DOWNSTREAM","BLOCKED - DECISION REOPEN REQUIRED",IF(NOT(EXACT(B45,DECISION_CONTRACT!$B$5)),"INVALID - DECISION ID","INVALID - UNGOVERNED FIXTURE ROW")))</x:f>
      </x:c>
      <x:c r="M45" s="20" t="str">
        <x:f>IF(A45="","",IF(DECISION_CONTRACT!$B$19&lt;&gt;"READY FOR DOWNSTREAM","BLOCKED - DECISION REOPEN REQUIRED",IF(COUNTIF($A$4:$A$205,A45)&lt;&gt;1,"INVALID - DUPLICATE ID",IF(NOT(EXACT(A45,UPPER(A45))),"INVALID - EVIDENCE ID CASE",IF(NOT(OR(EXACT(C45,"DECISION"),EXACT(C45,"CANDIDATE"),EXACT(C45,"OPPORTUNITY"))),"INVALID - ENTITY TYPE",IF(NOT(OR(EXACT(E45,"QUALIFICATION"),EXACT(E45,"TERRITORY SUPPORT"),EXACT(E45,"TERRITORY CHALLENGE"),EXACT(E45,"EXECUTION"))),"INVALID - ROLE",IF(NOT(OR(EXACT(F45,"GOVERNED FIXTURE"),EXACT(F45,"UNKNOWN / VERIFY"),EXACT(F45,"REJECTED"))),"INVALID - STATE",IF(NOT(EXACT(G45,"SYNTHETIC TRAINING FIXTURE ONLY")),"INVALID - SOURCE TYPE",IF(Q45&lt;&gt;"VALID",Q45,IF(OR(H45="",I45="",J45="",K45="",L45&lt;&gt;"VALID"),"INVALID - REQUIRED / RELATION","VALID"))))))))))</x:f>
      </x:c>
      <x:c r="N45" s="22"/>
      <x:c r="O45" s="48"/>
      <x:c r="P45" s="53"/>
      <x:c r="Q45" s="48" t="str">
        <x:f>IF(A45="","",IF(O45="","INVALID - VERSION ID",IF(NOT(EXACT(O45,UPPER(O45))),"INVALID - VERSION ID CASE",IF(EXACT(P45,B45&amp;"|"&amp;C45&amp;"|"&amp;D45&amp;"|"&amp;E45&amp;"|"&amp;F45&amp;"|"&amp;G45&amp;"|"&amp;H45&amp;"|"&amp;TEXT(I45,"yyyy-mm-dd")&amp;"|"&amp;J45&amp;"|"&amp;K45),"VALID","VERSION UPDATE REQUIRED"))))</x:f>
      </x:c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22"/>
      <x:c r="B46" s="22"/>
      <x:c r="C46" s="22"/>
      <x:c r="D46" s="22"/>
      <x:c r="E46" s="22"/>
      <x:c r="F46" s="22"/>
      <x:c r="G46" s="22"/>
      <x:c r="H46" s="22"/>
      <x:c r="I46" s="23"/>
      <x:c r="J46" s="22"/>
      <x:c r="K46" s="22"/>
      <x:c r="L46" s="20" t="str">
        <x:f>IF(A46="","",IF(DECISION_CONTRACT!$B$19&lt;&gt;"READY FOR DOWNSTREAM","BLOCKED - DECISION REOPEN REQUIRED",IF(NOT(EXACT(B46,DECISION_CONTRACT!$B$5)),"INVALID - DECISION ID","INVALID - UNGOVERNED FIXTURE ROW")))</x:f>
      </x:c>
      <x:c r="M46" s="20" t="str">
        <x:f>IF(A46="","",IF(DECISION_CONTRACT!$B$19&lt;&gt;"READY FOR DOWNSTREAM","BLOCKED - DECISION REOPEN REQUIRED",IF(COUNTIF($A$4:$A$205,A46)&lt;&gt;1,"INVALID - DUPLICATE ID",IF(NOT(EXACT(A46,UPPER(A46))),"INVALID - EVIDENCE ID CASE",IF(NOT(OR(EXACT(C46,"DECISION"),EXACT(C46,"CANDIDATE"),EXACT(C46,"OPPORTUNITY"))),"INVALID - ENTITY TYPE",IF(NOT(OR(EXACT(E46,"QUALIFICATION"),EXACT(E46,"TERRITORY SUPPORT"),EXACT(E46,"TERRITORY CHALLENGE"),EXACT(E46,"EXECUTION"))),"INVALID - ROLE",IF(NOT(OR(EXACT(F46,"GOVERNED FIXTURE"),EXACT(F46,"UNKNOWN / VERIFY"),EXACT(F46,"REJECTED"))),"INVALID - STATE",IF(NOT(EXACT(G46,"SYNTHETIC TRAINING FIXTURE ONLY")),"INVALID - SOURCE TYPE",IF(Q46&lt;&gt;"VALID",Q46,IF(OR(H46="",I46="",J46="",K46="",L46&lt;&gt;"VALID"),"INVALID - REQUIRED / RELATION","VALID"))))))))))</x:f>
      </x:c>
      <x:c r="N46" s="22"/>
      <x:c r="O46" s="48"/>
      <x:c r="P46" s="53"/>
      <x:c r="Q46" s="48" t="str">
        <x:f>IF(A46="","",IF(O46="","INVALID - VERSION ID",IF(NOT(EXACT(O46,UPPER(O46))),"INVALID - VERSION ID CASE",IF(EXACT(P46,B46&amp;"|"&amp;C46&amp;"|"&amp;D46&amp;"|"&amp;E46&amp;"|"&amp;F46&amp;"|"&amp;G46&amp;"|"&amp;H46&amp;"|"&amp;TEXT(I46,"yyyy-mm-dd")&amp;"|"&amp;J46&amp;"|"&amp;K46),"VALID","VERSION UPDATE REQUIRED"))))</x:f>
      </x:c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22"/>
      <x:c r="B47" s="22"/>
      <x:c r="C47" s="22"/>
      <x:c r="D47" s="22"/>
      <x:c r="E47" s="22"/>
      <x:c r="F47" s="22"/>
      <x:c r="G47" s="22"/>
      <x:c r="H47" s="22"/>
      <x:c r="I47" s="23"/>
      <x:c r="J47" s="22"/>
      <x:c r="K47" s="22"/>
      <x:c r="L47" s="20" t="str">
        <x:f>IF(A47="","",IF(DECISION_CONTRACT!$B$19&lt;&gt;"READY FOR DOWNSTREAM","BLOCKED - DECISION REOPEN REQUIRED",IF(NOT(EXACT(B47,DECISION_CONTRACT!$B$5)),"INVALID - DECISION ID","INVALID - UNGOVERNED FIXTURE ROW")))</x:f>
      </x:c>
      <x:c r="M47" s="20" t="str">
        <x:f>IF(A47="","",IF(DECISION_CONTRACT!$B$19&lt;&gt;"READY FOR DOWNSTREAM","BLOCKED - DECISION REOPEN REQUIRED",IF(COUNTIF($A$4:$A$205,A47)&lt;&gt;1,"INVALID - DUPLICATE ID",IF(NOT(EXACT(A47,UPPER(A47))),"INVALID - EVIDENCE ID CASE",IF(NOT(OR(EXACT(C47,"DECISION"),EXACT(C47,"CANDIDATE"),EXACT(C47,"OPPORTUNITY"))),"INVALID - ENTITY TYPE",IF(NOT(OR(EXACT(E47,"QUALIFICATION"),EXACT(E47,"TERRITORY SUPPORT"),EXACT(E47,"TERRITORY CHALLENGE"),EXACT(E47,"EXECUTION"))),"INVALID - ROLE",IF(NOT(OR(EXACT(F47,"GOVERNED FIXTURE"),EXACT(F47,"UNKNOWN / VERIFY"),EXACT(F47,"REJECTED"))),"INVALID - STATE",IF(NOT(EXACT(G47,"SYNTHETIC TRAINING FIXTURE ONLY")),"INVALID - SOURCE TYPE",IF(Q47&lt;&gt;"VALID",Q47,IF(OR(H47="",I47="",J47="",K47="",L47&lt;&gt;"VALID"),"INVALID - REQUIRED / RELATION","VALID"))))))))))</x:f>
      </x:c>
      <x:c r="N47" s="22"/>
      <x:c r="O47" s="48"/>
      <x:c r="P47" s="53"/>
      <x:c r="Q47" s="48" t="str">
        <x:f>IF(A47="","",IF(O47="","INVALID - VERSION ID",IF(NOT(EXACT(O47,UPPER(O47))),"INVALID - VERSION ID CASE",IF(EXACT(P47,B47&amp;"|"&amp;C47&amp;"|"&amp;D47&amp;"|"&amp;E47&amp;"|"&amp;F47&amp;"|"&amp;G47&amp;"|"&amp;H47&amp;"|"&amp;TEXT(I47,"yyyy-mm-dd")&amp;"|"&amp;J47&amp;"|"&amp;K47),"VALID","VERSION UPDATE REQUIRED"))))</x:f>
      </x:c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22"/>
      <x:c r="B48" s="22"/>
      <x:c r="C48" s="22"/>
      <x:c r="D48" s="22"/>
      <x:c r="E48" s="22"/>
      <x:c r="F48" s="22"/>
      <x:c r="G48" s="22"/>
      <x:c r="H48" s="22"/>
      <x:c r="I48" s="23"/>
      <x:c r="J48" s="22"/>
      <x:c r="K48" s="22"/>
      <x:c r="L48" s="20" t="str">
        <x:f>IF(A48="","",IF(DECISION_CONTRACT!$B$19&lt;&gt;"READY FOR DOWNSTREAM","BLOCKED - DECISION REOPEN REQUIRED",IF(NOT(EXACT(B48,DECISION_CONTRACT!$B$5)),"INVALID - DECISION ID","INVALID - UNGOVERNED FIXTURE ROW")))</x:f>
      </x:c>
      <x:c r="M48" s="20" t="str">
        <x:f>IF(A48="","",IF(DECISION_CONTRACT!$B$19&lt;&gt;"READY FOR DOWNSTREAM","BLOCKED - DECISION REOPEN REQUIRED",IF(COUNTIF($A$4:$A$205,A48)&lt;&gt;1,"INVALID - DUPLICATE ID",IF(NOT(EXACT(A48,UPPER(A48))),"INVALID - EVIDENCE ID CASE",IF(NOT(OR(EXACT(C48,"DECISION"),EXACT(C48,"CANDIDATE"),EXACT(C48,"OPPORTUNITY"))),"INVALID - ENTITY TYPE",IF(NOT(OR(EXACT(E48,"QUALIFICATION"),EXACT(E48,"TERRITORY SUPPORT"),EXACT(E48,"TERRITORY CHALLENGE"),EXACT(E48,"EXECUTION"))),"INVALID - ROLE",IF(NOT(OR(EXACT(F48,"GOVERNED FIXTURE"),EXACT(F48,"UNKNOWN / VERIFY"),EXACT(F48,"REJECTED"))),"INVALID - STATE",IF(NOT(EXACT(G48,"SYNTHETIC TRAINING FIXTURE ONLY")),"INVALID - SOURCE TYPE",IF(Q48&lt;&gt;"VALID",Q48,IF(OR(H48="",I48="",J48="",K48="",L48&lt;&gt;"VALID"),"INVALID - REQUIRED / RELATION","VALID"))))))))))</x:f>
      </x:c>
      <x:c r="N48" s="22"/>
      <x:c r="O48" s="48"/>
      <x:c r="P48" s="53"/>
      <x:c r="Q48" s="48" t="str">
        <x:f>IF(A48="","",IF(O48="","INVALID - VERSION ID",IF(NOT(EXACT(O48,UPPER(O48))),"INVALID - VERSION ID CASE",IF(EXACT(P48,B48&amp;"|"&amp;C48&amp;"|"&amp;D48&amp;"|"&amp;E48&amp;"|"&amp;F48&amp;"|"&amp;G48&amp;"|"&amp;H48&amp;"|"&amp;TEXT(I48,"yyyy-mm-dd")&amp;"|"&amp;J48&amp;"|"&amp;K48),"VALID","VERSION UPDATE REQUIRED"))))</x:f>
      </x:c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22"/>
      <x:c r="B49" s="22"/>
      <x:c r="C49" s="22"/>
      <x:c r="D49" s="22"/>
      <x:c r="E49" s="22"/>
      <x:c r="F49" s="22"/>
      <x:c r="G49" s="22"/>
      <x:c r="H49" s="22"/>
      <x:c r="I49" s="23"/>
      <x:c r="J49" s="22"/>
      <x:c r="K49" s="22"/>
      <x:c r="L49" s="20" t="str">
        <x:f>IF(A49="","",IF(DECISION_CONTRACT!$B$19&lt;&gt;"READY FOR DOWNSTREAM","BLOCKED - DECISION REOPEN REQUIRED",IF(NOT(EXACT(B49,DECISION_CONTRACT!$B$5)),"INVALID - DECISION ID","INVALID - UNGOVERNED FIXTURE ROW")))</x:f>
      </x:c>
      <x:c r="M49" s="20" t="str">
        <x:f>IF(A49="","",IF(DECISION_CONTRACT!$B$19&lt;&gt;"READY FOR DOWNSTREAM","BLOCKED - DECISION REOPEN REQUIRED",IF(COUNTIF($A$4:$A$205,A49)&lt;&gt;1,"INVALID - DUPLICATE ID",IF(NOT(EXACT(A49,UPPER(A49))),"INVALID - EVIDENCE ID CASE",IF(NOT(OR(EXACT(C49,"DECISION"),EXACT(C49,"CANDIDATE"),EXACT(C49,"OPPORTUNITY"))),"INVALID - ENTITY TYPE",IF(NOT(OR(EXACT(E49,"QUALIFICATION"),EXACT(E49,"TERRITORY SUPPORT"),EXACT(E49,"TERRITORY CHALLENGE"),EXACT(E49,"EXECUTION"))),"INVALID - ROLE",IF(NOT(OR(EXACT(F49,"GOVERNED FIXTURE"),EXACT(F49,"UNKNOWN / VERIFY"),EXACT(F49,"REJECTED"))),"INVALID - STATE",IF(NOT(EXACT(G49,"SYNTHETIC TRAINING FIXTURE ONLY")),"INVALID - SOURCE TYPE",IF(Q49&lt;&gt;"VALID",Q49,IF(OR(H49="",I49="",J49="",K49="",L49&lt;&gt;"VALID"),"INVALID - REQUIRED / RELATION","VALID"))))))))))</x:f>
      </x:c>
      <x:c r="N49" s="22"/>
      <x:c r="O49" s="48"/>
      <x:c r="P49" s="53"/>
      <x:c r="Q49" s="48" t="str">
        <x:f>IF(A49="","",IF(O49="","INVALID - VERSION ID",IF(NOT(EXACT(O49,UPPER(O49))),"INVALID - VERSION ID CASE",IF(EXACT(P49,B49&amp;"|"&amp;C49&amp;"|"&amp;D49&amp;"|"&amp;E49&amp;"|"&amp;F49&amp;"|"&amp;G49&amp;"|"&amp;H49&amp;"|"&amp;TEXT(I49,"yyyy-mm-dd")&amp;"|"&amp;J49&amp;"|"&amp;K49),"VALID","VERSION UPDATE REQUIRED"))))</x:f>
      </x:c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22"/>
      <x:c r="B50" s="22"/>
      <x:c r="C50" s="22"/>
      <x:c r="D50" s="22"/>
      <x:c r="E50" s="22"/>
      <x:c r="F50" s="22"/>
      <x:c r="G50" s="22"/>
      <x:c r="H50" s="22"/>
      <x:c r="I50" s="23"/>
      <x:c r="J50" s="22"/>
      <x:c r="K50" s="22"/>
      <x:c r="L50" s="20" t="str">
        <x:f>IF(A50="","",IF(DECISION_CONTRACT!$B$19&lt;&gt;"READY FOR DOWNSTREAM","BLOCKED - DECISION REOPEN REQUIRED",IF(NOT(EXACT(B50,DECISION_CONTRACT!$B$5)),"INVALID - DECISION ID","INVALID - UNGOVERNED FIXTURE ROW")))</x:f>
      </x:c>
      <x:c r="M50" s="20" t="str">
        <x:f>IF(A50="","",IF(DECISION_CONTRACT!$B$19&lt;&gt;"READY FOR DOWNSTREAM","BLOCKED - DECISION REOPEN REQUIRED",IF(COUNTIF($A$4:$A$205,A50)&lt;&gt;1,"INVALID - DUPLICATE ID",IF(NOT(EXACT(A50,UPPER(A50))),"INVALID - EVIDENCE ID CASE",IF(NOT(OR(EXACT(C50,"DECISION"),EXACT(C50,"CANDIDATE"),EXACT(C50,"OPPORTUNITY"))),"INVALID - ENTITY TYPE",IF(NOT(OR(EXACT(E50,"QUALIFICATION"),EXACT(E50,"TERRITORY SUPPORT"),EXACT(E50,"TERRITORY CHALLENGE"),EXACT(E50,"EXECUTION"))),"INVALID - ROLE",IF(NOT(OR(EXACT(F50,"GOVERNED FIXTURE"),EXACT(F50,"UNKNOWN / VERIFY"),EXACT(F50,"REJECTED"))),"INVALID - STATE",IF(NOT(EXACT(G50,"SYNTHETIC TRAINING FIXTURE ONLY")),"INVALID - SOURCE TYPE",IF(Q50&lt;&gt;"VALID",Q50,IF(OR(H50="",I50="",J50="",K50="",L50&lt;&gt;"VALID"),"INVALID - REQUIRED / RELATION","VALID"))))))))))</x:f>
      </x:c>
      <x:c r="N50" s="22"/>
      <x:c r="O50" s="48"/>
      <x:c r="P50" s="53"/>
      <x:c r="Q50" s="48" t="str">
        <x:f>IF(A50="","",IF(O50="","INVALID - VERSION ID",IF(NOT(EXACT(O50,UPPER(O50))),"INVALID - VERSION ID CASE",IF(EXACT(P50,B50&amp;"|"&amp;C50&amp;"|"&amp;D50&amp;"|"&amp;E50&amp;"|"&amp;F50&amp;"|"&amp;G50&amp;"|"&amp;H50&amp;"|"&amp;TEXT(I50,"yyyy-mm-dd")&amp;"|"&amp;J50&amp;"|"&amp;K50),"VALID","VERSION UPDATE REQUIRED"))))</x:f>
      </x:c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22"/>
      <x:c r="B51" s="22"/>
      <x:c r="C51" s="22"/>
      <x:c r="D51" s="22"/>
      <x:c r="E51" s="22"/>
      <x:c r="F51" s="22"/>
      <x:c r="G51" s="22"/>
      <x:c r="H51" s="22"/>
      <x:c r="I51" s="23"/>
      <x:c r="J51" s="22"/>
      <x:c r="K51" s="22"/>
      <x:c r="L51" s="20" t="str">
        <x:f>IF(A51="","",IF(DECISION_CONTRACT!$B$19&lt;&gt;"READY FOR DOWNSTREAM","BLOCKED - DECISION REOPEN REQUIRED",IF(NOT(EXACT(B51,DECISION_CONTRACT!$B$5)),"INVALID - DECISION ID","INVALID - UNGOVERNED FIXTURE ROW")))</x:f>
      </x:c>
      <x:c r="M51" s="20" t="str">
        <x:f>IF(A51="","",IF(DECISION_CONTRACT!$B$19&lt;&gt;"READY FOR DOWNSTREAM","BLOCKED - DECISION REOPEN REQUIRED",IF(COUNTIF($A$4:$A$205,A51)&lt;&gt;1,"INVALID - DUPLICATE ID",IF(NOT(EXACT(A51,UPPER(A51))),"INVALID - EVIDENCE ID CASE",IF(NOT(OR(EXACT(C51,"DECISION"),EXACT(C51,"CANDIDATE"),EXACT(C51,"OPPORTUNITY"))),"INVALID - ENTITY TYPE",IF(NOT(OR(EXACT(E51,"QUALIFICATION"),EXACT(E51,"TERRITORY SUPPORT"),EXACT(E51,"TERRITORY CHALLENGE"),EXACT(E51,"EXECUTION"))),"INVALID - ROLE",IF(NOT(OR(EXACT(F51,"GOVERNED FIXTURE"),EXACT(F51,"UNKNOWN / VERIFY"),EXACT(F51,"REJECTED"))),"INVALID - STATE",IF(NOT(EXACT(G51,"SYNTHETIC TRAINING FIXTURE ONLY")),"INVALID - SOURCE TYPE",IF(Q51&lt;&gt;"VALID",Q51,IF(OR(H51="",I51="",J51="",K51="",L51&lt;&gt;"VALID"),"INVALID - REQUIRED / RELATION","VALID"))))))))))</x:f>
      </x:c>
      <x:c r="N51" s="22"/>
      <x:c r="O51" s="48"/>
      <x:c r="P51" s="53"/>
      <x:c r="Q51" s="48" t="str">
        <x:f>IF(A51="","",IF(O51="","INVALID - VERSION ID",IF(NOT(EXACT(O51,UPPER(O51))),"INVALID - VERSION ID CASE",IF(EXACT(P51,B51&amp;"|"&amp;C51&amp;"|"&amp;D51&amp;"|"&amp;E51&amp;"|"&amp;F51&amp;"|"&amp;G51&amp;"|"&amp;H51&amp;"|"&amp;TEXT(I51,"yyyy-mm-dd")&amp;"|"&amp;J51&amp;"|"&amp;K51),"VALID","VERSION UPDATE REQUIRED"))))</x:f>
      </x:c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22"/>
      <x:c r="B52" s="22"/>
      <x:c r="C52" s="22"/>
      <x:c r="D52" s="22"/>
      <x:c r="E52" s="22"/>
      <x:c r="F52" s="22"/>
      <x:c r="G52" s="22"/>
      <x:c r="H52" s="22"/>
      <x:c r="I52" s="23"/>
      <x:c r="J52" s="22"/>
      <x:c r="K52" s="22"/>
      <x:c r="L52" s="20" t="str">
        <x:f>IF(A52="","",IF(DECISION_CONTRACT!$B$19&lt;&gt;"READY FOR DOWNSTREAM","BLOCKED - DECISION REOPEN REQUIRED",IF(NOT(EXACT(B52,DECISION_CONTRACT!$B$5)),"INVALID - DECISION ID","INVALID - UNGOVERNED FIXTURE ROW")))</x:f>
      </x:c>
      <x:c r="M52" s="20" t="str">
        <x:f>IF(A52="","",IF(DECISION_CONTRACT!$B$19&lt;&gt;"READY FOR DOWNSTREAM","BLOCKED - DECISION REOPEN REQUIRED",IF(COUNTIF($A$4:$A$205,A52)&lt;&gt;1,"INVALID - DUPLICATE ID",IF(NOT(EXACT(A52,UPPER(A52))),"INVALID - EVIDENCE ID CASE",IF(NOT(OR(EXACT(C52,"DECISION"),EXACT(C52,"CANDIDATE"),EXACT(C52,"OPPORTUNITY"))),"INVALID - ENTITY TYPE",IF(NOT(OR(EXACT(E52,"QUALIFICATION"),EXACT(E52,"TERRITORY SUPPORT"),EXACT(E52,"TERRITORY CHALLENGE"),EXACT(E52,"EXECUTION"))),"INVALID - ROLE",IF(NOT(OR(EXACT(F52,"GOVERNED FIXTURE"),EXACT(F52,"UNKNOWN / VERIFY"),EXACT(F52,"REJECTED"))),"INVALID - STATE",IF(NOT(EXACT(G52,"SYNTHETIC TRAINING FIXTURE ONLY")),"INVALID - SOURCE TYPE",IF(Q52&lt;&gt;"VALID",Q52,IF(OR(H52="",I52="",J52="",K52="",L52&lt;&gt;"VALID"),"INVALID - REQUIRED / RELATION","VALID"))))))))))</x:f>
      </x:c>
      <x:c r="N52" s="22"/>
      <x:c r="O52" s="48"/>
      <x:c r="P52" s="53"/>
      <x:c r="Q52" s="48" t="str">
        <x:f>IF(A52="","",IF(O52="","INVALID - VERSION ID",IF(NOT(EXACT(O52,UPPER(O52))),"INVALID - VERSION ID CASE",IF(EXACT(P52,B52&amp;"|"&amp;C52&amp;"|"&amp;D52&amp;"|"&amp;E52&amp;"|"&amp;F52&amp;"|"&amp;G52&amp;"|"&amp;H52&amp;"|"&amp;TEXT(I52,"yyyy-mm-dd")&amp;"|"&amp;J52&amp;"|"&amp;K52),"VALID","VERSION UPDATE REQUIRED"))))</x:f>
      </x:c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22"/>
      <x:c r="B53" s="22"/>
      <x:c r="C53" s="22"/>
      <x:c r="D53" s="22"/>
      <x:c r="E53" s="22"/>
      <x:c r="F53" s="22"/>
      <x:c r="G53" s="22"/>
      <x:c r="H53" s="22"/>
      <x:c r="I53" s="23"/>
      <x:c r="J53" s="22"/>
      <x:c r="K53" s="22"/>
      <x:c r="L53" s="20" t="str">
        <x:f>IF(A53="","",IF(DECISION_CONTRACT!$B$19&lt;&gt;"READY FOR DOWNSTREAM","BLOCKED - DECISION REOPEN REQUIRED",IF(NOT(EXACT(B53,DECISION_CONTRACT!$B$5)),"INVALID - DECISION ID","INVALID - UNGOVERNED FIXTURE ROW")))</x:f>
      </x:c>
      <x:c r="M53" s="20" t="str">
        <x:f>IF(A53="","",IF(DECISION_CONTRACT!$B$19&lt;&gt;"READY FOR DOWNSTREAM","BLOCKED - DECISION REOPEN REQUIRED",IF(COUNTIF($A$4:$A$205,A53)&lt;&gt;1,"INVALID - DUPLICATE ID",IF(NOT(EXACT(A53,UPPER(A53))),"INVALID - EVIDENCE ID CASE",IF(NOT(OR(EXACT(C53,"DECISION"),EXACT(C53,"CANDIDATE"),EXACT(C53,"OPPORTUNITY"))),"INVALID - ENTITY TYPE",IF(NOT(OR(EXACT(E53,"QUALIFICATION"),EXACT(E53,"TERRITORY SUPPORT"),EXACT(E53,"TERRITORY CHALLENGE"),EXACT(E53,"EXECUTION"))),"INVALID - ROLE",IF(NOT(OR(EXACT(F53,"GOVERNED FIXTURE"),EXACT(F53,"UNKNOWN / VERIFY"),EXACT(F53,"REJECTED"))),"INVALID - STATE",IF(NOT(EXACT(G53,"SYNTHETIC TRAINING FIXTURE ONLY")),"INVALID - SOURCE TYPE",IF(Q53&lt;&gt;"VALID",Q53,IF(OR(H53="",I53="",J53="",K53="",L53&lt;&gt;"VALID"),"INVALID - REQUIRED / RELATION","VALID"))))))))))</x:f>
      </x:c>
      <x:c r="N53" s="22"/>
      <x:c r="O53" s="48"/>
      <x:c r="P53" s="53"/>
      <x:c r="Q53" s="48" t="str">
        <x:f>IF(A53="","",IF(O53="","INVALID - VERSION ID",IF(NOT(EXACT(O53,UPPER(O53))),"INVALID - VERSION ID CASE",IF(EXACT(P53,B53&amp;"|"&amp;C53&amp;"|"&amp;D53&amp;"|"&amp;E53&amp;"|"&amp;F53&amp;"|"&amp;G53&amp;"|"&amp;H53&amp;"|"&amp;TEXT(I53,"yyyy-mm-dd")&amp;"|"&amp;J53&amp;"|"&amp;K53),"VALID","VERSION UPDATE REQUIRED"))))</x:f>
      </x:c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22"/>
      <x:c r="B54" s="22"/>
      <x:c r="C54" s="22"/>
      <x:c r="D54" s="22"/>
      <x:c r="E54" s="22"/>
      <x:c r="F54" s="22"/>
      <x:c r="G54" s="22"/>
      <x:c r="H54" s="22"/>
      <x:c r="I54" s="23"/>
      <x:c r="J54" s="22"/>
      <x:c r="K54" s="22"/>
      <x:c r="L54" s="20" t="str">
        <x:f>IF(A54="","",IF(DECISION_CONTRACT!$B$19&lt;&gt;"READY FOR DOWNSTREAM","BLOCKED - DECISION REOPEN REQUIRED",IF(NOT(EXACT(B54,DECISION_CONTRACT!$B$5)),"INVALID - DECISION ID","INVALID - UNGOVERNED FIXTURE ROW")))</x:f>
      </x:c>
      <x:c r="M54" s="20" t="str">
        <x:f>IF(A54="","",IF(DECISION_CONTRACT!$B$19&lt;&gt;"READY FOR DOWNSTREAM","BLOCKED - DECISION REOPEN REQUIRED",IF(COUNTIF($A$4:$A$205,A54)&lt;&gt;1,"INVALID - DUPLICATE ID",IF(NOT(EXACT(A54,UPPER(A54))),"INVALID - EVIDENCE ID CASE",IF(NOT(OR(EXACT(C54,"DECISION"),EXACT(C54,"CANDIDATE"),EXACT(C54,"OPPORTUNITY"))),"INVALID - ENTITY TYPE",IF(NOT(OR(EXACT(E54,"QUALIFICATION"),EXACT(E54,"TERRITORY SUPPORT"),EXACT(E54,"TERRITORY CHALLENGE"),EXACT(E54,"EXECUTION"))),"INVALID - ROLE",IF(NOT(OR(EXACT(F54,"GOVERNED FIXTURE"),EXACT(F54,"UNKNOWN / VERIFY"),EXACT(F54,"REJECTED"))),"INVALID - STATE",IF(NOT(EXACT(G54,"SYNTHETIC TRAINING FIXTURE ONLY")),"INVALID - SOURCE TYPE",IF(Q54&lt;&gt;"VALID",Q54,IF(OR(H54="",I54="",J54="",K54="",L54&lt;&gt;"VALID"),"INVALID - REQUIRED / RELATION","VALID"))))))))))</x:f>
      </x:c>
      <x:c r="N54" s="22"/>
      <x:c r="O54" s="48"/>
      <x:c r="P54" s="53"/>
      <x:c r="Q54" s="48" t="str">
        <x:f>IF(A54="","",IF(O54="","INVALID - VERSION ID",IF(NOT(EXACT(O54,UPPER(O54))),"INVALID - VERSION ID CASE",IF(EXACT(P54,B54&amp;"|"&amp;C54&amp;"|"&amp;D54&amp;"|"&amp;E54&amp;"|"&amp;F54&amp;"|"&amp;G54&amp;"|"&amp;H54&amp;"|"&amp;TEXT(I54,"yyyy-mm-dd")&amp;"|"&amp;J54&amp;"|"&amp;K54),"VALID","VERSION UPDATE REQUIRED"))))</x:f>
      </x:c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22"/>
      <x:c r="B55" s="22"/>
      <x:c r="C55" s="22"/>
      <x:c r="D55" s="22"/>
      <x:c r="E55" s="22"/>
      <x:c r="F55" s="22"/>
      <x:c r="G55" s="22"/>
      <x:c r="H55" s="22"/>
      <x:c r="I55" s="23"/>
      <x:c r="J55" s="22"/>
      <x:c r="K55" s="22"/>
      <x:c r="L55" s="20" t="str">
        <x:f>IF(A55="","",IF(DECISION_CONTRACT!$B$19&lt;&gt;"READY FOR DOWNSTREAM","BLOCKED - DECISION REOPEN REQUIRED",IF(NOT(EXACT(B55,DECISION_CONTRACT!$B$5)),"INVALID - DECISION ID","INVALID - UNGOVERNED FIXTURE ROW")))</x:f>
      </x:c>
      <x:c r="M55" s="20" t="str">
        <x:f>IF(A55="","",IF(DECISION_CONTRACT!$B$19&lt;&gt;"READY FOR DOWNSTREAM","BLOCKED - DECISION REOPEN REQUIRED",IF(COUNTIF($A$4:$A$205,A55)&lt;&gt;1,"INVALID - DUPLICATE ID",IF(NOT(EXACT(A55,UPPER(A55))),"INVALID - EVIDENCE ID CASE",IF(NOT(OR(EXACT(C55,"DECISION"),EXACT(C55,"CANDIDATE"),EXACT(C55,"OPPORTUNITY"))),"INVALID - ENTITY TYPE",IF(NOT(OR(EXACT(E55,"QUALIFICATION"),EXACT(E55,"TERRITORY SUPPORT"),EXACT(E55,"TERRITORY CHALLENGE"),EXACT(E55,"EXECUTION"))),"INVALID - ROLE",IF(NOT(OR(EXACT(F55,"GOVERNED FIXTURE"),EXACT(F55,"UNKNOWN / VERIFY"),EXACT(F55,"REJECTED"))),"INVALID - STATE",IF(NOT(EXACT(G55,"SYNTHETIC TRAINING FIXTURE ONLY")),"INVALID - SOURCE TYPE",IF(Q55&lt;&gt;"VALID",Q55,IF(OR(H55="",I55="",J55="",K55="",L55&lt;&gt;"VALID"),"INVALID - REQUIRED / RELATION","VALID"))))))))))</x:f>
      </x:c>
      <x:c r="N55" s="22"/>
      <x:c r="O55" s="48"/>
      <x:c r="P55" s="53"/>
      <x:c r="Q55" s="48" t="str">
        <x:f>IF(A55="","",IF(O55="","INVALID - VERSION ID",IF(NOT(EXACT(O55,UPPER(O55))),"INVALID - VERSION ID CASE",IF(EXACT(P55,B55&amp;"|"&amp;C55&amp;"|"&amp;D55&amp;"|"&amp;E55&amp;"|"&amp;F55&amp;"|"&amp;G55&amp;"|"&amp;H55&amp;"|"&amp;TEXT(I55,"yyyy-mm-dd")&amp;"|"&amp;J55&amp;"|"&amp;K55),"VALID","VERSION UPDATE REQUIRED"))))</x:f>
      </x:c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22"/>
      <x:c r="B56" s="22"/>
      <x:c r="C56" s="22"/>
      <x:c r="D56" s="22"/>
      <x:c r="E56" s="22"/>
      <x:c r="F56" s="22"/>
      <x:c r="G56" s="22"/>
      <x:c r="H56" s="22"/>
      <x:c r="I56" s="23"/>
      <x:c r="J56" s="22"/>
      <x:c r="K56" s="22"/>
      <x:c r="L56" s="20" t="str">
        <x:f>IF(A56="","",IF(DECISION_CONTRACT!$B$19&lt;&gt;"READY FOR DOWNSTREAM","BLOCKED - DECISION REOPEN REQUIRED",IF(NOT(EXACT(B56,DECISION_CONTRACT!$B$5)),"INVALID - DECISION ID","INVALID - UNGOVERNED FIXTURE ROW")))</x:f>
      </x:c>
      <x:c r="M56" s="20" t="str">
        <x:f>IF(A56="","",IF(DECISION_CONTRACT!$B$19&lt;&gt;"READY FOR DOWNSTREAM","BLOCKED - DECISION REOPEN REQUIRED",IF(COUNTIF($A$4:$A$205,A56)&lt;&gt;1,"INVALID - DUPLICATE ID",IF(NOT(EXACT(A56,UPPER(A56))),"INVALID - EVIDENCE ID CASE",IF(NOT(OR(EXACT(C56,"DECISION"),EXACT(C56,"CANDIDATE"),EXACT(C56,"OPPORTUNITY"))),"INVALID - ENTITY TYPE",IF(NOT(OR(EXACT(E56,"QUALIFICATION"),EXACT(E56,"TERRITORY SUPPORT"),EXACT(E56,"TERRITORY CHALLENGE"),EXACT(E56,"EXECUTION"))),"INVALID - ROLE",IF(NOT(OR(EXACT(F56,"GOVERNED FIXTURE"),EXACT(F56,"UNKNOWN / VERIFY"),EXACT(F56,"REJECTED"))),"INVALID - STATE",IF(NOT(EXACT(G56,"SYNTHETIC TRAINING FIXTURE ONLY")),"INVALID - SOURCE TYPE",IF(Q56&lt;&gt;"VALID",Q56,IF(OR(H56="",I56="",J56="",K56="",L56&lt;&gt;"VALID"),"INVALID - REQUIRED / RELATION","VALID"))))))))))</x:f>
      </x:c>
      <x:c r="N56" s="22"/>
      <x:c r="O56" s="48"/>
      <x:c r="P56" s="53"/>
      <x:c r="Q56" s="48" t="str">
        <x:f>IF(A56="","",IF(O56="","INVALID - VERSION ID",IF(NOT(EXACT(O56,UPPER(O56))),"INVALID - VERSION ID CASE",IF(EXACT(P56,B56&amp;"|"&amp;C56&amp;"|"&amp;D56&amp;"|"&amp;E56&amp;"|"&amp;F56&amp;"|"&amp;G56&amp;"|"&amp;H56&amp;"|"&amp;TEXT(I56,"yyyy-mm-dd")&amp;"|"&amp;J56&amp;"|"&amp;K56),"VALID","VERSION UPDATE REQUIRED"))))</x:f>
      </x:c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22"/>
      <x:c r="B57" s="22"/>
      <x:c r="C57" s="22"/>
      <x:c r="D57" s="22"/>
      <x:c r="E57" s="22"/>
      <x:c r="F57" s="22"/>
      <x:c r="G57" s="22"/>
      <x:c r="H57" s="22"/>
      <x:c r="I57" s="23"/>
      <x:c r="J57" s="22"/>
      <x:c r="K57" s="22"/>
      <x:c r="L57" s="20" t="str">
        <x:f>IF(A57="","",IF(DECISION_CONTRACT!$B$19&lt;&gt;"READY FOR DOWNSTREAM","BLOCKED - DECISION REOPEN REQUIRED",IF(NOT(EXACT(B57,DECISION_CONTRACT!$B$5)),"INVALID - DECISION ID","INVALID - UNGOVERNED FIXTURE ROW")))</x:f>
      </x:c>
      <x:c r="M57" s="20" t="str">
        <x:f>IF(A57="","",IF(DECISION_CONTRACT!$B$19&lt;&gt;"READY FOR DOWNSTREAM","BLOCKED - DECISION REOPEN REQUIRED",IF(COUNTIF($A$4:$A$205,A57)&lt;&gt;1,"INVALID - DUPLICATE ID",IF(NOT(EXACT(A57,UPPER(A57))),"INVALID - EVIDENCE ID CASE",IF(NOT(OR(EXACT(C57,"DECISION"),EXACT(C57,"CANDIDATE"),EXACT(C57,"OPPORTUNITY"))),"INVALID - ENTITY TYPE",IF(NOT(OR(EXACT(E57,"QUALIFICATION"),EXACT(E57,"TERRITORY SUPPORT"),EXACT(E57,"TERRITORY CHALLENGE"),EXACT(E57,"EXECUTION"))),"INVALID - ROLE",IF(NOT(OR(EXACT(F57,"GOVERNED FIXTURE"),EXACT(F57,"UNKNOWN / VERIFY"),EXACT(F57,"REJECTED"))),"INVALID - STATE",IF(NOT(EXACT(G57,"SYNTHETIC TRAINING FIXTURE ONLY")),"INVALID - SOURCE TYPE",IF(Q57&lt;&gt;"VALID",Q57,IF(OR(H57="",I57="",J57="",K57="",L57&lt;&gt;"VALID"),"INVALID - REQUIRED / RELATION","VALID"))))))))))</x:f>
      </x:c>
      <x:c r="N57" s="22"/>
      <x:c r="O57" s="48"/>
      <x:c r="P57" s="53"/>
      <x:c r="Q57" s="48" t="str">
        <x:f>IF(A57="","",IF(O57="","INVALID - VERSION ID",IF(NOT(EXACT(O57,UPPER(O57))),"INVALID - VERSION ID CASE",IF(EXACT(P57,B57&amp;"|"&amp;C57&amp;"|"&amp;D57&amp;"|"&amp;E57&amp;"|"&amp;F57&amp;"|"&amp;G57&amp;"|"&amp;H57&amp;"|"&amp;TEXT(I57,"yyyy-mm-dd")&amp;"|"&amp;J57&amp;"|"&amp;K57),"VALID","VERSION UPDATE REQUIRED"))))</x:f>
      </x:c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22"/>
      <x:c r="B58" s="22"/>
      <x:c r="C58" s="22"/>
      <x:c r="D58" s="22"/>
      <x:c r="E58" s="22"/>
      <x:c r="F58" s="22"/>
      <x:c r="G58" s="22"/>
      <x:c r="H58" s="22"/>
      <x:c r="I58" s="23"/>
      <x:c r="J58" s="22"/>
      <x:c r="K58" s="22"/>
      <x:c r="L58" s="20" t="str">
        <x:f>IF(A58="","",IF(DECISION_CONTRACT!$B$19&lt;&gt;"READY FOR DOWNSTREAM","BLOCKED - DECISION REOPEN REQUIRED",IF(NOT(EXACT(B58,DECISION_CONTRACT!$B$5)),"INVALID - DECISION ID","INVALID - UNGOVERNED FIXTURE ROW")))</x:f>
      </x:c>
      <x:c r="M58" s="20" t="str">
        <x:f>IF(A58="","",IF(DECISION_CONTRACT!$B$19&lt;&gt;"READY FOR DOWNSTREAM","BLOCKED - DECISION REOPEN REQUIRED",IF(COUNTIF($A$4:$A$205,A58)&lt;&gt;1,"INVALID - DUPLICATE ID",IF(NOT(EXACT(A58,UPPER(A58))),"INVALID - EVIDENCE ID CASE",IF(NOT(OR(EXACT(C58,"DECISION"),EXACT(C58,"CANDIDATE"),EXACT(C58,"OPPORTUNITY"))),"INVALID - ENTITY TYPE",IF(NOT(OR(EXACT(E58,"QUALIFICATION"),EXACT(E58,"TERRITORY SUPPORT"),EXACT(E58,"TERRITORY CHALLENGE"),EXACT(E58,"EXECUTION"))),"INVALID - ROLE",IF(NOT(OR(EXACT(F58,"GOVERNED FIXTURE"),EXACT(F58,"UNKNOWN / VERIFY"),EXACT(F58,"REJECTED"))),"INVALID - STATE",IF(NOT(EXACT(G58,"SYNTHETIC TRAINING FIXTURE ONLY")),"INVALID - SOURCE TYPE",IF(Q58&lt;&gt;"VALID",Q58,IF(OR(H58="",I58="",J58="",K58="",L58&lt;&gt;"VALID"),"INVALID - REQUIRED / RELATION","VALID"))))))))))</x:f>
      </x:c>
      <x:c r="N58" s="22"/>
      <x:c r="O58" s="48"/>
      <x:c r="P58" s="53"/>
      <x:c r="Q58" s="48" t="str">
        <x:f>IF(A58="","",IF(O58="","INVALID - VERSION ID",IF(NOT(EXACT(O58,UPPER(O58))),"INVALID - VERSION ID CASE",IF(EXACT(P58,B58&amp;"|"&amp;C58&amp;"|"&amp;D58&amp;"|"&amp;E58&amp;"|"&amp;F58&amp;"|"&amp;G58&amp;"|"&amp;H58&amp;"|"&amp;TEXT(I58,"yyyy-mm-dd")&amp;"|"&amp;J58&amp;"|"&amp;K58),"VALID","VERSION UPDATE REQUIRED"))))</x:f>
      </x:c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22"/>
      <x:c r="B59" s="22"/>
      <x:c r="C59" s="22"/>
      <x:c r="D59" s="22"/>
      <x:c r="E59" s="22"/>
      <x:c r="F59" s="22"/>
      <x:c r="G59" s="22"/>
      <x:c r="H59" s="22"/>
      <x:c r="I59" s="23"/>
      <x:c r="J59" s="22"/>
      <x:c r="K59" s="22"/>
      <x:c r="L59" s="20" t="str">
        <x:f>IF(A59="","",IF(DECISION_CONTRACT!$B$19&lt;&gt;"READY FOR DOWNSTREAM","BLOCKED - DECISION REOPEN REQUIRED",IF(NOT(EXACT(B59,DECISION_CONTRACT!$B$5)),"INVALID - DECISION ID","INVALID - UNGOVERNED FIXTURE ROW")))</x:f>
      </x:c>
      <x:c r="M59" s="20" t="str">
        <x:f>IF(A59="","",IF(DECISION_CONTRACT!$B$19&lt;&gt;"READY FOR DOWNSTREAM","BLOCKED - DECISION REOPEN REQUIRED",IF(COUNTIF($A$4:$A$205,A59)&lt;&gt;1,"INVALID - DUPLICATE ID",IF(NOT(EXACT(A59,UPPER(A59))),"INVALID - EVIDENCE ID CASE",IF(NOT(OR(EXACT(C59,"DECISION"),EXACT(C59,"CANDIDATE"),EXACT(C59,"OPPORTUNITY"))),"INVALID - ENTITY TYPE",IF(NOT(OR(EXACT(E59,"QUALIFICATION"),EXACT(E59,"TERRITORY SUPPORT"),EXACT(E59,"TERRITORY CHALLENGE"),EXACT(E59,"EXECUTION"))),"INVALID - ROLE",IF(NOT(OR(EXACT(F59,"GOVERNED FIXTURE"),EXACT(F59,"UNKNOWN / VERIFY"),EXACT(F59,"REJECTED"))),"INVALID - STATE",IF(NOT(EXACT(G59,"SYNTHETIC TRAINING FIXTURE ONLY")),"INVALID - SOURCE TYPE",IF(Q59&lt;&gt;"VALID",Q59,IF(OR(H59="",I59="",J59="",K59="",L59&lt;&gt;"VALID"),"INVALID - REQUIRED / RELATION","VALID"))))))))))</x:f>
      </x:c>
      <x:c r="N59" s="22"/>
      <x:c r="O59" s="48"/>
      <x:c r="P59" s="53"/>
      <x:c r="Q59" s="48" t="str">
        <x:f>IF(A59="","",IF(O59="","INVALID - VERSION ID",IF(NOT(EXACT(O59,UPPER(O59))),"INVALID - VERSION ID CASE",IF(EXACT(P59,B59&amp;"|"&amp;C59&amp;"|"&amp;D59&amp;"|"&amp;E59&amp;"|"&amp;F59&amp;"|"&amp;G59&amp;"|"&amp;H59&amp;"|"&amp;TEXT(I59,"yyyy-mm-dd")&amp;"|"&amp;J59&amp;"|"&amp;K59),"VALID","VERSION UPDATE REQUIRED"))))</x:f>
      </x:c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22"/>
      <x:c r="B60" s="22"/>
      <x:c r="C60" s="22"/>
      <x:c r="D60" s="22"/>
      <x:c r="E60" s="22"/>
      <x:c r="F60" s="22"/>
      <x:c r="G60" s="22"/>
      <x:c r="H60" s="22"/>
      <x:c r="I60" s="23"/>
      <x:c r="J60" s="22"/>
      <x:c r="K60" s="22"/>
      <x:c r="L60" s="20" t="str">
        <x:f>IF(A60="","",IF(DECISION_CONTRACT!$B$19&lt;&gt;"READY FOR DOWNSTREAM","BLOCKED - DECISION REOPEN REQUIRED",IF(NOT(EXACT(B60,DECISION_CONTRACT!$B$5)),"INVALID - DECISION ID","INVALID - UNGOVERNED FIXTURE ROW")))</x:f>
      </x:c>
      <x:c r="M60" s="20" t="str">
        <x:f>IF(A60="","",IF(DECISION_CONTRACT!$B$19&lt;&gt;"READY FOR DOWNSTREAM","BLOCKED - DECISION REOPEN REQUIRED",IF(COUNTIF($A$4:$A$205,A60)&lt;&gt;1,"INVALID - DUPLICATE ID",IF(NOT(EXACT(A60,UPPER(A60))),"INVALID - EVIDENCE ID CASE",IF(NOT(OR(EXACT(C60,"DECISION"),EXACT(C60,"CANDIDATE"),EXACT(C60,"OPPORTUNITY"))),"INVALID - ENTITY TYPE",IF(NOT(OR(EXACT(E60,"QUALIFICATION"),EXACT(E60,"TERRITORY SUPPORT"),EXACT(E60,"TERRITORY CHALLENGE"),EXACT(E60,"EXECUTION"))),"INVALID - ROLE",IF(NOT(OR(EXACT(F60,"GOVERNED FIXTURE"),EXACT(F60,"UNKNOWN / VERIFY"),EXACT(F60,"REJECTED"))),"INVALID - STATE",IF(NOT(EXACT(G60,"SYNTHETIC TRAINING FIXTURE ONLY")),"INVALID - SOURCE TYPE",IF(Q60&lt;&gt;"VALID",Q60,IF(OR(H60="",I60="",J60="",K60="",L60&lt;&gt;"VALID"),"INVALID - REQUIRED / RELATION","VALID"))))))))))</x:f>
      </x:c>
      <x:c r="N60" s="22"/>
      <x:c r="O60" s="48"/>
      <x:c r="P60" s="53"/>
      <x:c r="Q60" s="48" t="str">
        <x:f>IF(A60="","",IF(O60="","INVALID - VERSION ID",IF(NOT(EXACT(O60,UPPER(O60))),"INVALID - VERSION ID CASE",IF(EXACT(P60,B60&amp;"|"&amp;C60&amp;"|"&amp;D60&amp;"|"&amp;E60&amp;"|"&amp;F60&amp;"|"&amp;G60&amp;"|"&amp;H60&amp;"|"&amp;TEXT(I60,"yyyy-mm-dd")&amp;"|"&amp;J60&amp;"|"&amp;K60),"VALID","VERSION UPDATE REQUIRED"))))</x:f>
      </x:c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22"/>
      <x:c r="B61" s="22"/>
      <x:c r="C61" s="22"/>
      <x:c r="D61" s="22"/>
      <x:c r="E61" s="22"/>
      <x:c r="F61" s="22"/>
      <x:c r="G61" s="22"/>
      <x:c r="H61" s="22"/>
      <x:c r="I61" s="23"/>
      <x:c r="J61" s="22"/>
      <x:c r="K61" s="22"/>
      <x:c r="L61" s="20" t="str">
        <x:f>IF(A61="","",IF(DECISION_CONTRACT!$B$19&lt;&gt;"READY FOR DOWNSTREAM","BLOCKED - DECISION REOPEN REQUIRED",IF(NOT(EXACT(B61,DECISION_CONTRACT!$B$5)),"INVALID - DECISION ID","INVALID - UNGOVERNED FIXTURE ROW")))</x:f>
      </x:c>
      <x:c r="M61" s="20" t="str">
        <x:f>IF(A61="","",IF(DECISION_CONTRACT!$B$19&lt;&gt;"READY FOR DOWNSTREAM","BLOCKED - DECISION REOPEN REQUIRED",IF(COUNTIF($A$4:$A$205,A61)&lt;&gt;1,"INVALID - DUPLICATE ID",IF(NOT(EXACT(A61,UPPER(A61))),"INVALID - EVIDENCE ID CASE",IF(NOT(OR(EXACT(C61,"DECISION"),EXACT(C61,"CANDIDATE"),EXACT(C61,"OPPORTUNITY"))),"INVALID - ENTITY TYPE",IF(NOT(OR(EXACT(E61,"QUALIFICATION"),EXACT(E61,"TERRITORY SUPPORT"),EXACT(E61,"TERRITORY CHALLENGE"),EXACT(E61,"EXECUTION"))),"INVALID - ROLE",IF(NOT(OR(EXACT(F61,"GOVERNED FIXTURE"),EXACT(F61,"UNKNOWN / VERIFY"),EXACT(F61,"REJECTED"))),"INVALID - STATE",IF(NOT(EXACT(G61,"SYNTHETIC TRAINING FIXTURE ONLY")),"INVALID - SOURCE TYPE",IF(Q61&lt;&gt;"VALID",Q61,IF(OR(H61="",I61="",J61="",K61="",L61&lt;&gt;"VALID"),"INVALID - REQUIRED / RELATION","VALID"))))))))))</x:f>
      </x:c>
      <x:c r="N61" s="22"/>
      <x:c r="O61" s="48"/>
      <x:c r="P61" s="53"/>
      <x:c r="Q61" s="48" t="str">
        <x:f>IF(A61="","",IF(O61="","INVALID - VERSION ID",IF(NOT(EXACT(O61,UPPER(O61))),"INVALID - VERSION ID CASE",IF(EXACT(P61,B61&amp;"|"&amp;C61&amp;"|"&amp;D61&amp;"|"&amp;E61&amp;"|"&amp;F61&amp;"|"&amp;G61&amp;"|"&amp;H61&amp;"|"&amp;TEXT(I61,"yyyy-mm-dd")&amp;"|"&amp;J61&amp;"|"&amp;K61),"VALID","VERSION UPDATE REQUIRED"))))</x:f>
      </x:c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22"/>
      <x:c r="B62" s="22"/>
      <x:c r="C62" s="22"/>
      <x:c r="D62" s="22"/>
      <x:c r="E62" s="22"/>
      <x:c r="F62" s="22"/>
      <x:c r="G62" s="22"/>
      <x:c r="H62" s="22"/>
      <x:c r="I62" s="23"/>
      <x:c r="J62" s="22"/>
      <x:c r="K62" s="22"/>
      <x:c r="L62" s="20" t="str">
        <x:f>IF(A62="","",IF(DECISION_CONTRACT!$B$19&lt;&gt;"READY FOR DOWNSTREAM","BLOCKED - DECISION REOPEN REQUIRED",IF(NOT(EXACT(B62,DECISION_CONTRACT!$B$5)),"INVALID - DECISION ID","INVALID - UNGOVERNED FIXTURE ROW")))</x:f>
      </x:c>
      <x:c r="M62" s="20" t="str">
        <x:f>IF(A62="","",IF(DECISION_CONTRACT!$B$19&lt;&gt;"READY FOR DOWNSTREAM","BLOCKED - DECISION REOPEN REQUIRED",IF(COUNTIF($A$4:$A$205,A62)&lt;&gt;1,"INVALID - DUPLICATE ID",IF(NOT(EXACT(A62,UPPER(A62))),"INVALID - EVIDENCE ID CASE",IF(NOT(OR(EXACT(C62,"DECISION"),EXACT(C62,"CANDIDATE"),EXACT(C62,"OPPORTUNITY"))),"INVALID - ENTITY TYPE",IF(NOT(OR(EXACT(E62,"QUALIFICATION"),EXACT(E62,"TERRITORY SUPPORT"),EXACT(E62,"TERRITORY CHALLENGE"),EXACT(E62,"EXECUTION"))),"INVALID - ROLE",IF(NOT(OR(EXACT(F62,"GOVERNED FIXTURE"),EXACT(F62,"UNKNOWN / VERIFY"),EXACT(F62,"REJECTED"))),"INVALID - STATE",IF(NOT(EXACT(G62,"SYNTHETIC TRAINING FIXTURE ONLY")),"INVALID - SOURCE TYPE",IF(Q62&lt;&gt;"VALID",Q62,IF(OR(H62="",I62="",J62="",K62="",L62&lt;&gt;"VALID"),"INVALID - REQUIRED / RELATION","VALID"))))))))))</x:f>
      </x:c>
      <x:c r="N62" s="22"/>
      <x:c r="O62" s="48"/>
      <x:c r="P62" s="53"/>
      <x:c r="Q62" s="48" t="str">
        <x:f>IF(A62="","",IF(O62="","INVALID - VERSION ID",IF(NOT(EXACT(O62,UPPER(O62))),"INVALID - VERSION ID CASE",IF(EXACT(P62,B62&amp;"|"&amp;C62&amp;"|"&amp;D62&amp;"|"&amp;E62&amp;"|"&amp;F62&amp;"|"&amp;G62&amp;"|"&amp;H62&amp;"|"&amp;TEXT(I62,"yyyy-mm-dd")&amp;"|"&amp;J62&amp;"|"&amp;K62),"VALID","VERSION UPDATE REQUIRED"))))</x:f>
      </x:c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22"/>
      <x:c r="B63" s="22"/>
      <x:c r="C63" s="22"/>
      <x:c r="D63" s="22"/>
      <x:c r="E63" s="22"/>
      <x:c r="F63" s="22"/>
      <x:c r="G63" s="22"/>
      <x:c r="H63" s="22"/>
      <x:c r="I63" s="23"/>
      <x:c r="J63" s="22"/>
      <x:c r="K63" s="22"/>
      <x:c r="L63" s="20" t="str">
        <x:f>IF(A63="","",IF(DECISION_CONTRACT!$B$19&lt;&gt;"READY FOR DOWNSTREAM","BLOCKED - DECISION REOPEN REQUIRED",IF(NOT(EXACT(B63,DECISION_CONTRACT!$B$5)),"INVALID - DECISION ID","INVALID - UNGOVERNED FIXTURE ROW")))</x:f>
      </x:c>
      <x:c r="M63" s="20" t="str">
        <x:f>IF(A63="","",IF(DECISION_CONTRACT!$B$19&lt;&gt;"READY FOR DOWNSTREAM","BLOCKED - DECISION REOPEN REQUIRED",IF(COUNTIF($A$4:$A$205,A63)&lt;&gt;1,"INVALID - DUPLICATE ID",IF(NOT(EXACT(A63,UPPER(A63))),"INVALID - EVIDENCE ID CASE",IF(NOT(OR(EXACT(C63,"DECISION"),EXACT(C63,"CANDIDATE"),EXACT(C63,"OPPORTUNITY"))),"INVALID - ENTITY TYPE",IF(NOT(OR(EXACT(E63,"QUALIFICATION"),EXACT(E63,"TERRITORY SUPPORT"),EXACT(E63,"TERRITORY CHALLENGE"),EXACT(E63,"EXECUTION"))),"INVALID - ROLE",IF(NOT(OR(EXACT(F63,"GOVERNED FIXTURE"),EXACT(F63,"UNKNOWN / VERIFY"),EXACT(F63,"REJECTED"))),"INVALID - STATE",IF(NOT(EXACT(G63,"SYNTHETIC TRAINING FIXTURE ONLY")),"INVALID - SOURCE TYPE",IF(Q63&lt;&gt;"VALID",Q63,IF(OR(H63="",I63="",J63="",K63="",L63&lt;&gt;"VALID"),"INVALID - REQUIRED / RELATION","VALID"))))))))))</x:f>
      </x:c>
      <x:c r="N63" s="22"/>
      <x:c r="O63" s="48"/>
      <x:c r="P63" s="53"/>
      <x:c r="Q63" s="48" t="str">
        <x:f>IF(A63="","",IF(O63="","INVALID - VERSION ID",IF(NOT(EXACT(O63,UPPER(O63))),"INVALID - VERSION ID CASE",IF(EXACT(P63,B63&amp;"|"&amp;C63&amp;"|"&amp;D63&amp;"|"&amp;E63&amp;"|"&amp;F63&amp;"|"&amp;G63&amp;"|"&amp;H63&amp;"|"&amp;TEXT(I63,"yyyy-mm-dd")&amp;"|"&amp;J63&amp;"|"&amp;K63),"VALID","VERSION UPDATE REQUIRED"))))</x:f>
      </x:c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22"/>
      <x:c r="B64" s="22"/>
      <x:c r="C64" s="22"/>
      <x:c r="D64" s="22"/>
      <x:c r="E64" s="22"/>
      <x:c r="F64" s="22"/>
      <x:c r="G64" s="22"/>
      <x:c r="H64" s="22"/>
      <x:c r="I64" s="23"/>
      <x:c r="J64" s="22"/>
      <x:c r="K64" s="22"/>
      <x:c r="L64" s="20" t="str">
        <x:f>IF(A64="","",IF(DECISION_CONTRACT!$B$19&lt;&gt;"READY FOR DOWNSTREAM","BLOCKED - DECISION REOPEN REQUIRED",IF(NOT(EXACT(B64,DECISION_CONTRACT!$B$5)),"INVALID - DECISION ID","INVALID - UNGOVERNED FIXTURE ROW")))</x:f>
      </x:c>
      <x:c r="M64" s="20" t="str">
        <x:f>IF(A64="","",IF(DECISION_CONTRACT!$B$19&lt;&gt;"READY FOR DOWNSTREAM","BLOCKED - DECISION REOPEN REQUIRED",IF(COUNTIF($A$4:$A$205,A64)&lt;&gt;1,"INVALID - DUPLICATE ID",IF(NOT(EXACT(A64,UPPER(A64))),"INVALID - EVIDENCE ID CASE",IF(NOT(OR(EXACT(C64,"DECISION"),EXACT(C64,"CANDIDATE"),EXACT(C64,"OPPORTUNITY"))),"INVALID - ENTITY TYPE",IF(NOT(OR(EXACT(E64,"QUALIFICATION"),EXACT(E64,"TERRITORY SUPPORT"),EXACT(E64,"TERRITORY CHALLENGE"),EXACT(E64,"EXECUTION"))),"INVALID - ROLE",IF(NOT(OR(EXACT(F64,"GOVERNED FIXTURE"),EXACT(F64,"UNKNOWN / VERIFY"),EXACT(F64,"REJECTED"))),"INVALID - STATE",IF(NOT(EXACT(G64,"SYNTHETIC TRAINING FIXTURE ONLY")),"INVALID - SOURCE TYPE",IF(Q64&lt;&gt;"VALID",Q64,IF(OR(H64="",I64="",J64="",K64="",L64&lt;&gt;"VALID"),"INVALID - REQUIRED / RELATION","VALID"))))))))))</x:f>
      </x:c>
      <x:c r="N64" s="22"/>
      <x:c r="O64" s="48"/>
      <x:c r="P64" s="53"/>
      <x:c r="Q64" s="48" t="str">
        <x:f>IF(A64="","",IF(O64="","INVALID - VERSION ID",IF(NOT(EXACT(O64,UPPER(O64))),"INVALID - VERSION ID CASE",IF(EXACT(P64,B64&amp;"|"&amp;C64&amp;"|"&amp;D64&amp;"|"&amp;E64&amp;"|"&amp;F64&amp;"|"&amp;G64&amp;"|"&amp;H64&amp;"|"&amp;TEXT(I64,"yyyy-mm-dd")&amp;"|"&amp;J64&amp;"|"&amp;K64),"VALID","VERSION UPDATE REQUIRED"))))</x:f>
      </x:c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22"/>
      <x:c r="B65" s="22"/>
      <x:c r="C65" s="22"/>
      <x:c r="D65" s="22"/>
      <x:c r="E65" s="22"/>
      <x:c r="F65" s="22"/>
      <x:c r="G65" s="22"/>
      <x:c r="H65" s="22"/>
      <x:c r="I65" s="23"/>
      <x:c r="J65" s="22"/>
      <x:c r="K65" s="22"/>
      <x:c r="L65" s="20" t="str">
        <x:f>IF(A65="","",IF(DECISION_CONTRACT!$B$19&lt;&gt;"READY FOR DOWNSTREAM","BLOCKED - DECISION REOPEN REQUIRED",IF(NOT(EXACT(B65,DECISION_CONTRACT!$B$5)),"INVALID - DECISION ID","INVALID - UNGOVERNED FIXTURE ROW")))</x:f>
      </x:c>
      <x:c r="M65" s="20" t="str">
        <x:f>IF(A65="","",IF(DECISION_CONTRACT!$B$19&lt;&gt;"READY FOR DOWNSTREAM","BLOCKED - DECISION REOPEN REQUIRED",IF(COUNTIF($A$4:$A$205,A65)&lt;&gt;1,"INVALID - DUPLICATE ID",IF(NOT(EXACT(A65,UPPER(A65))),"INVALID - EVIDENCE ID CASE",IF(NOT(OR(EXACT(C65,"DECISION"),EXACT(C65,"CANDIDATE"),EXACT(C65,"OPPORTUNITY"))),"INVALID - ENTITY TYPE",IF(NOT(OR(EXACT(E65,"QUALIFICATION"),EXACT(E65,"TERRITORY SUPPORT"),EXACT(E65,"TERRITORY CHALLENGE"),EXACT(E65,"EXECUTION"))),"INVALID - ROLE",IF(NOT(OR(EXACT(F65,"GOVERNED FIXTURE"),EXACT(F65,"UNKNOWN / VERIFY"),EXACT(F65,"REJECTED"))),"INVALID - STATE",IF(NOT(EXACT(G65,"SYNTHETIC TRAINING FIXTURE ONLY")),"INVALID - SOURCE TYPE",IF(Q65&lt;&gt;"VALID",Q65,IF(OR(H65="",I65="",J65="",K65="",L65&lt;&gt;"VALID"),"INVALID - REQUIRED / RELATION","VALID"))))))))))</x:f>
      </x:c>
      <x:c r="N65" s="22"/>
      <x:c r="O65" s="48"/>
      <x:c r="P65" s="53"/>
      <x:c r="Q65" s="48" t="str">
        <x:f>IF(A65="","",IF(O65="","INVALID - VERSION ID",IF(NOT(EXACT(O65,UPPER(O65))),"INVALID - VERSION ID CASE",IF(EXACT(P65,B65&amp;"|"&amp;C65&amp;"|"&amp;D65&amp;"|"&amp;E65&amp;"|"&amp;F65&amp;"|"&amp;G65&amp;"|"&amp;H65&amp;"|"&amp;TEXT(I65,"yyyy-mm-dd")&amp;"|"&amp;J65&amp;"|"&amp;K65),"VALID","VERSION UPDATE REQUIRED"))))</x:f>
      </x:c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22"/>
      <x:c r="B66" s="22"/>
      <x:c r="C66" s="22"/>
      <x:c r="D66" s="22"/>
      <x:c r="E66" s="22"/>
      <x:c r="F66" s="22"/>
      <x:c r="G66" s="22"/>
      <x:c r="H66" s="22"/>
      <x:c r="I66" s="23"/>
      <x:c r="J66" s="22"/>
      <x:c r="K66" s="22"/>
      <x:c r="L66" s="20" t="str">
        <x:f>IF(A66="","",IF(DECISION_CONTRACT!$B$19&lt;&gt;"READY FOR DOWNSTREAM","BLOCKED - DECISION REOPEN REQUIRED",IF(NOT(EXACT(B66,DECISION_CONTRACT!$B$5)),"INVALID - DECISION ID","INVALID - UNGOVERNED FIXTURE ROW")))</x:f>
      </x:c>
      <x:c r="M66" s="20" t="str">
        <x:f>IF(A66="","",IF(DECISION_CONTRACT!$B$19&lt;&gt;"READY FOR DOWNSTREAM","BLOCKED - DECISION REOPEN REQUIRED",IF(COUNTIF($A$4:$A$205,A66)&lt;&gt;1,"INVALID - DUPLICATE ID",IF(NOT(EXACT(A66,UPPER(A66))),"INVALID - EVIDENCE ID CASE",IF(NOT(OR(EXACT(C66,"DECISION"),EXACT(C66,"CANDIDATE"),EXACT(C66,"OPPORTUNITY"))),"INVALID - ENTITY TYPE",IF(NOT(OR(EXACT(E66,"QUALIFICATION"),EXACT(E66,"TERRITORY SUPPORT"),EXACT(E66,"TERRITORY CHALLENGE"),EXACT(E66,"EXECUTION"))),"INVALID - ROLE",IF(NOT(OR(EXACT(F66,"GOVERNED FIXTURE"),EXACT(F66,"UNKNOWN / VERIFY"),EXACT(F66,"REJECTED"))),"INVALID - STATE",IF(NOT(EXACT(G66,"SYNTHETIC TRAINING FIXTURE ONLY")),"INVALID - SOURCE TYPE",IF(Q66&lt;&gt;"VALID",Q66,IF(OR(H66="",I66="",J66="",K66="",L66&lt;&gt;"VALID"),"INVALID - REQUIRED / RELATION","VALID"))))))))))</x:f>
      </x:c>
      <x:c r="N66" s="22"/>
      <x:c r="O66" s="48"/>
      <x:c r="P66" s="53"/>
      <x:c r="Q66" s="48" t="str">
        <x:f>IF(A66="","",IF(O66="","INVALID - VERSION ID",IF(NOT(EXACT(O66,UPPER(O66))),"INVALID - VERSION ID CASE",IF(EXACT(P66,B66&amp;"|"&amp;C66&amp;"|"&amp;D66&amp;"|"&amp;E66&amp;"|"&amp;F66&amp;"|"&amp;G66&amp;"|"&amp;H66&amp;"|"&amp;TEXT(I66,"yyyy-mm-dd")&amp;"|"&amp;J66&amp;"|"&amp;K66),"VALID","VERSION UPDATE REQUIRED"))))</x:f>
      </x:c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22"/>
      <x:c r="B67" s="22"/>
      <x:c r="C67" s="22"/>
      <x:c r="D67" s="22"/>
      <x:c r="E67" s="22"/>
      <x:c r="F67" s="22"/>
      <x:c r="G67" s="22"/>
      <x:c r="H67" s="22"/>
      <x:c r="I67" s="23"/>
      <x:c r="J67" s="22"/>
      <x:c r="K67" s="22"/>
      <x:c r="L67" s="20" t="str">
        <x:f>IF(A67="","",IF(DECISION_CONTRACT!$B$19&lt;&gt;"READY FOR DOWNSTREAM","BLOCKED - DECISION REOPEN REQUIRED",IF(NOT(EXACT(B67,DECISION_CONTRACT!$B$5)),"INVALID - DECISION ID","INVALID - UNGOVERNED FIXTURE ROW")))</x:f>
      </x:c>
      <x:c r="M67" s="20" t="str">
        <x:f>IF(A67="","",IF(DECISION_CONTRACT!$B$19&lt;&gt;"READY FOR DOWNSTREAM","BLOCKED - DECISION REOPEN REQUIRED",IF(COUNTIF($A$4:$A$205,A67)&lt;&gt;1,"INVALID - DUPLICATE ID",IF(NOT(EXACT(A67,UPPER(A67))),"INVALID - EVIDENCE ID CASE",IF(NOT(OR(EXACT(C67,"DECISION"),EXACT(C67,"CANDIDATE"),EXACT(C67,"OPPORTUNITY"))),"INVALID - ENTITY TYPE",IF(NOT(OR(EXACT(E67,"QUALIFICATION"),EXACT(E67,"TERRITORY SUPPORT"),EXACT(E67,"TERRITORY CHALLENGE"),EXACT(E67,"EXECUTION"))),"INVALID - ROLE",IF(NOT(OR(EXACT(F67,"GOVERNED FIXTURE"),EXACT(F67,"UNKNOWN / VERIFY"),EXACT(F67,"REJECTED"))),"INVALID - STATE",IF(NOT(EXACT(G67,"SYNTHETIC TRAINING FIXTURE ONLY")),"INVALID - SOURCE TYPE",IF(Q67&lt;&gt;"VALID",Q67,IF(OR(H67="",I67="",J67="",K67="",L67&lt;&gt;"VALID"),"INVALID - REQUIRED / RELATION","VALID"))))))))))</x:f>
      </x:c>
      <x:c r="N67" s="22"/>
      <x:c r="O67" s="48"/>
      <x:c r="P67" s="53"/>
      <x:c r="Q67" s="48" t="str">
        <x:f>IF(A67="","",IF(O67="","INVALID - VERSION ID",IF(NOT(EXACT(O67,UPPER(O67))),"INVALID - VERSION ID CASE",IF(EXACT(P67,B67&amp;"|"&amp;C67&amp;"|"&amp;D67&amp;"|"&amp;E67&amp;"|"&amp;F67&amp;"|"&amp;G67&amp;"|"&amp;H67&amp;"|"&amp;TEXT(I67,"yyyy-mm-dd")&amp;"|"&amp;J67&amp;"|"&amp;K67),"VALID","VERSION UPDATE REQUIRED"))))</x:f>
      </x:c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22"/>
      <x:c r="B68" s="22"/>
      <x:c r="C68" s="22"/>
      <x:c r="D68" s="22"/>
      <x:c r="E68" s="22"/>
      <x:c r="F68" s="22"/>
      <x:c r="G68" s="22"/>
      <x:c r="H68" s="22"/>
      <x:c r="I68" s="23"/>
      <x:c r="J68" s="22"/>
      <x:c r="K68" s="22"/>
      <x:c r="L68" s="20" t="str">
        <x:f>IF(A68="","",IF(DECISION_CONTRACT!$B$19&lt;&gt;"READY FOR DOWNSTREAM","BLOCKED - DECISION REOPEN REQUIRED",IF(NOT(EXACT(B68,DECISION_CONTRACT!$B$5)),"INVALID - DECISION ID","INVALID - UNGOVERNED FIXTURE ROW")))</x:f>
      </x:c>
      <x:c r="M68" s="20" t="str">
        <x:f>IF(A68="","",IF(DECISION_CONTRACT!$B$19&lt;&gt;"READY FOR DOWNSTREAM","BLOCKED - DECISION REOPEN REQUIRED",IF(COUNTIF($A$4:$A$205,A68)&lt;&gt;1,"INVALID - DUPLICATE ID",IF(NOT(EXACT(A68,UPPER(A68))),"INVALID - EVIDENCE ID CASE",IF(NOT(OR(EXACT(C68,"DECISION"),EXACT(C68,"CANDIDATE"),EXACT(C68,"OPPORTUNITY"))),"INVALID - ENTITY TYPE",IF(NOT(OR(EXACT(E68,"QUALIFICATION"),EXACT(E68,"TERRITORY SUPPORT"),EXACT(E68,"TERRITORY CHALLENGE"),EXACT(E68,"EXECUTION"))),"INVALID - ROLE",IF(NOT(OR(EXACT(F68,"GOVERNED FIXTURE"),EXACT(F68,"UNKNOWN / VERIFY"),EXACT(F68,"REJECTED"))),"INVALID - STATE",IF(NOT(EXACT(G68,"SYNTHETIC TRAINING FIXTURE ONLY")),"INVALID - SOURCE TYPE",IF(Q68&lt;&gt;"VALID",Q68,IF(OR(H68="",I68="",J68="",K68="",L68&lt;&gt;"VALID"),"INVALID - REQUIRED / RELATION","VALID"))))))))))</x:f>
      </x:c>
      <x:c r="N68" s="22"/>
      <x:c r="O68" s="48"/>
      <x:c r="P68" s="53"/>
      <x:c r="Q68" s="48" t="str">
        <x:f>IF(A68="","",IF(O68="","INVALID - VERSION ID",IF(NOT(EXACT(O68,UPPER(O68))),"INVALID - VERSION ID CASE",IF(EXACT(P68,B68&amp;"|"&amp;C68&amp;"|"&amp;D68&amp;"|"&amp;E68&amp;"|"&amp;F68&amp;"|"&amp;G68&amp;"|"&amp;H68&amp;"|"&amp;TEXT(I68,"yyyy-mm-dd")&amp;"|"&amp;J68&amp;"|"&amp;K68),"VALID","VERSION UPDATE REQUIRED"))))</x:f>
      </x:c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22"/>
      <x:c r="B69" s="22"/>
      <x:c r="C69" s="22"/>
      <x:c r="D69" s="22"/>
      <x:c r="E69" s="22"/>
      <x:c r="F69" s="22"/>
      <x:c r="G69" s="22"/>
      <x:c r="H69" s="22"/>
      <x:c r="I69" s="23"/>
      <x:c r="J69" s="22"/>
      <x:c r="K69" s="22"/>
      <x:c r="L69" s="20" t="str">
        <x:f>IF(A69="","",IF(DECISION_CONTRACT!$B$19&lt;&gt;"READY FOR DOWNSTREAM","BLOCKED - DECISION REOPEN REQUIRED",IF(NOT(EXACT(B69,DECISION_CONTRACT!$B$5)),"INVALID - DECISION ID","INVALID - UNGOVERNED FIXTURE ROW")))</x:f>
      </x:c>
      <x:c r="M69" s="20" t="str">
        <x:f>IF(A69="","",IF(DECISION_CONTRACT!$B$19&lt;&gt;"READY FOR DOWNSTREAM","BLOCKED - DECISION REOPEN REQUIRED",IF(COUNTIF($A$4:$A$205,A69)&lt;&gt;1,"INVALID - DUPLICATE ID",IF(NOT(EXACT(A69,UPPER(A69))),"INVALID - EVIDENCE ID CASE",IF(NOT(OR(EXACT(C69,"DECISION"),EXACT(C69,"CANDIDATE"),EXACT(C69,"OPPORTUNITY"))),"INVALID - ENTITY TYPE",IF(NOT(OR(EXACT(E69,"QUALIFICATION"),EXACT(E69,"TERRITORY SUPPORT"),EXACT(E69,"TERRITORY CHALLENGE"),EXACT(E69,"EXECUTION"))),"INVALID - ROLE",IF(NOT(OR(EXACT(F69,"GOVERNED FIXTURE"),EXACT(F69,"UNKNOWN / VERIFY"),EXACT(F69,"REJECTED"))),"INVALID - STATE",IF(NOT(EXACT(G69,"SYNTHETIC TRAINING FIXTURE ONLY")),"INVALID - SOURCE TYPE",IF(Q69&lt;&gt;"VALID",Q69,IF(OR(H69="",I69="",J69="",K69="",L69&lt;&gt;"VALID"),"INVALID - REQUIRED / RELATION","VALID"))))))))))</x:f>
      </x:c>
      <x:c r="N69" s="22"/>
      <x:c r="O69" s="48"/>
      <x:c r="P69" s="53"/>
      <x:c r="Q69" s="48" t="str">
        <x:f>IF(A69="","",IF(O69="","INVALID - VERSION ID",IF(NOT(EXACT(O69,UPPER(O69))),"INVALID - VERSION ID CASE",IF(EXACT(P69,B69&amp;"|"&amp;C69&amp;"|"&amp;D69&amp;"|"&amp;E69&amp;"|"&amp;F69&amp;"|"&amp;G69&amp;"|"&amp;H69&amp;"|"&amp;TEXT(I69,"yyyy-mm-dd")&amp;"|"&amp;J69&amp;"|"&amp;K69),"VALID","VERSION UPDATE REQUIRED"))))</x:f>
      </x:c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22"/>
      <x:c r="B70" s="22"/>
      <x:c r="C70" s="22"/>
      <x:c r="D70" s="22"/>
      <x:c r="E70" s="22"/>
      <x:c r="F70" s="22"/>
      <x:c r="G70" s="22"/>
      <x:c r="H70" s="22"/>
      <x:c r="I70" s="23"/>
      <x:c r="J70" s="22"/>
      <x:c r="K70" s="22"/>
      <x:c r="L70" s="20" t="str">
        <x:f>IF(A70="","",IF(DECISION_CONTRACT!$B$19&lt;&gt;"READY FOR DOWNSTREAM","BLOCKED - DECISION REOPEN REQUIRED",IF(NOT(EXACT(B70,DECISION_CONTRACT!$B$5)),"INVALID - DECISION ID","INVALID - UNGOVERNED FIXTURE ROW")))</x:f>
      </x:c>
      <x:c r="M70" s="20" t="str">
        <x:f>IF(A70="","",IF(DECISION_CONTRACT!$B$19&lt;&gt;"READY FOR DOWNSTREAM","BLOCKED - DECISION REOPEN REQUIRED",IF(COUNTIF($A$4:$A$205,A70)&lt;&gt;1,"INVALID - DUPLICATE ID",IF(NOT(EXACT(A70,UPPER(A70))),"INVALID - EVIDENCE ID CASE",IF(NOT(OR(EXACT(C70,"DECISION"),EXACT(C70,"CANDIDATE"),EXACT(C70,"OPPORTUNITY"))),"INVALID - ENTITY TYPE",IF(NOT(OR(EXACT(E70,"QUALIFICATION"),EXACT(E70,"TERRITORY SUPPORT"),EXACT(E70,"TERRITORY CHALLENGE"),EXACT(E70,"EXECUTION"))),"INVALID - ROLE",IF(NOT(OR(EXACT(F70,"GOVERNED FIXTURE"),EXACT(F70,"UNKNOWN / VERIFY"),EXACT(F70,"REJECTED"))),"INVALID - STATE",IF(NOT(EXACT(G70,"SYNTHETIC TRAINING FIXTURE ONLY")),"INVALID - SOURCE TYPE",IF(Q70&lt;&gt;"VALID",Q70,IF(OR(H70="",I70="",J70="",K70="",L70&lt;&gt;"VALID"),"INVALID - REQUIRED / RELATION","VALID"))))))))))</x:f>
      </x:c>
      <x:c r="N70" s="22"/>
      <x:c r="O70" s="48"/>
      <x:c r="P70" s="53"/>
      <x:c r="Q70" s="48" t="str">
        <x:f>IF(A70="","",IF(O70="","INVALID - VERSION ID",IF(NOT(EXACT(O70,UPPER(O70))),"INVALID - VERSION ID CASE",IF(EXACT(P70,B70&amp;"|"&amp;C70&amp;"|"&amp;D70&amp;"|"&amp;E70&amp;"|"&amp;F70&amp;"|"&amp;G70&amp;"|"&amp;H70&amp;"|"&amp;TEXT(I70,"yyyy-mm-dd")&amp;"|"&amp;J70&amp;"|"&amp;K70),"VALID","VERSION UPDATE REQUIRED"))))</x:f>
      </x:c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22"/>
      <x:c r="B71" s="22"/>
      <x:c r="C71" s="22"/>
      <x:c r="D71" s="22"/>
      <x:c r="E71" s="22"/>
      <x:c r="F71" s="22"/>
      <x:c r="G71" s="22"/>
      <x:c r="H71" s="22"/>
      <x:c r="I71" s="23"/>
      <x:c r="J71" s="22"/>
      <x:c r="K71" s="22"/>
      <x:c r="L71" s="20" t="str">
        <x:f>IF(A71="","",IF(DECISION_CONTRACT!$B$19&lt;&gt;"READY FOR DOWNSTREAM","BLOCKED - DECISION REOPEN REQUIRED",IF(NOT(EXACT(B71,DECISION_CONTRACT!$B$5)),"INVALID - DECISION ID","INVALID - UNGOVERNED FIXTURE ROW")))</x:f>
      </x:c>
      <x:c r="M71" s="20" t="str">
        <x:f>IF(A71="","",IF(DECISION_CONTRACT!$B$19&lt;&gt;"READY FOR DOWNSTREAM","BLOCKED - DECISION REOPEN REQUIRED",IF(COUNTIF($A$4:$A$205,A71)&lt;&gt;1,"INVALID - DUPLICATE ID",IF(NOT(EXACT(A71,UPPER(A71))),"INVALID - EVIDENCE ID CASE",IF(NOT(OR(EXACT(C71,"DECISION"),EXACT(C71,"CANDIDATE"),EXACT(C71,"OPPORTUNITY"))),"INVALID - ENTITY TYPE",IF(NOT(OR(EXACT(E71,"QUALIFICATION"),EXACT(E71,"TERRITORY SUPPORT"),EXACT(E71,"TERRITORY CHALLENGE"),EXACT(E71,"EXECUTION"))),"INVALID - ROLE",IF(NOT(OR(EXACT(F71,"GOVERNED FIXTURE"),EXACT(F71,"UNKNOWN / VERIFY"),EXACT(F71,"REJECTED"))),"INVALID - STATE",IF(NOT(EXACT(G71,"SYNTHETIC TRAINING FIXTURE ONLY")),"INVALID - SOURCE TYPE",IF(Q71&lt;&gt;"VALID",Q71,IF(OR(H71="",I71="",J71="",K71="",L71&lt;&gt;"VALID"),"INVALID - REQUIRED / RELATION","VALID"))))))))))</x:f>
      </x:c>
      <x:c r="N71" s="22"/>
      <x:c r="O71" s="48"/>
      <x:c r="P71" s="53"/>
      <x:c r="Q71" s="48" t="str">
        <x:f>IF(A71="","",IF(O71="","INVALID - VERSION ID",IF(NOT(EXACT(O71,UPPER(O71))),"INVALID - VERSION ID CASE",IF(EXACT(P71,B71&amp;"|"&amp;C71&amp;"|"&amp;D71&amp;"|"&amp;E71&amp;"|"&amp;F71&amp;"|"&amp;G71&amp;"|"&amp;H71&amp;"|"&amp;TEXT(I71,"yyyy-mm-dd")&amp;"|"&amp;J71&amp;"|"&amp;K71),"VALID","VERSION UPDATE REQUIRED"))))</x:f>
      </x:c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22"/>
      <x:c r="B72" s="22"/>
      <x:c r="C72" s="22"/>
      <x:c r="D72" s="22"/>
      <x:c r="E72" s="22"/>
      <x:c r="F72" s="22"/>
      <x:c r="G72" s="22"/>
      <x:c r="H72" s="22"/>
      <x:c r="I72" s="23"/>
      <x:c r="J72" s="22"/>
      <x:c r="K72" s="22"/>
      <x:c r="L72" s="20" t="str">
        <x:f>IF(A72="","",IF(DECISION_CONTRACT!$B$19&lt;&gt;"READY FOR DOWNSTREAM","BLOCKED - DECISION REOPEN REQUIRED",IF(NOT(EXACT(B72,DECISION_CONTRACT!$B$5)),"INVALID - DECISION ID","INVALID - UNGOVERNED FIXTURE ROW")))</x:f>
      </x:c>
      <x:c r="M72" s="20" t="str">
        <x:f>IF(A72="","",IF(DECISION_CONTRACT!$B$19&lt;&gt;"READY FOR DOWNSTREAM","BLOCKED - DECISION REOPEN REQUIRED",IF(COUNTIF($A$4:$A$205,A72)&lt;&gt;1,"INVALID - DUPLICATE ID",IF(NOT(EXACT(A72,UPPER(A72))),"INVALID - EVIDENCE ID CASE",IF(NOT(OR(EXACT(C72,"DECISION"),EXACT(C72,"CANDIDATE"),EXACT(C72,"OPPORTUNITY"))),"INVALID - ENTITY TYPE",IF(NOT(OR(EXACT(E72,"QUALIFICATION"),EXACT(E72,"TERRITORY SUPPORT"),EXACT(E72,"TERRITORY CHALLENGE"),EXACT(E72,"EXECUTION"))),"INVALID - ROLE",IF(NOT(OR(EXACT(F72,"GOVERNED FIXTURE"),EXACT(F72,"UNKNOWN / VERIFY"),EXACT(F72,"REJECTED"))),"INVALID - STATE",IF(NOT(EXACT(G72,"SYNTHETIC TRAINING FIXTURE ONLY")),"INVALID - SOURCE TYPE",IF(Q72&lt;&gt;"VALID",Q72,IF(OR(H72="",I72="",J72="",K72="",L72&lt;&gt;"VALID"),"INVALID - REQUIRED / RELATION","VALID"))))))))))</x:f>
      </x:c>
      <x:c r="N72" s="22"/>
      <x:c r="O72" s="48"/>
      <x:c r="P72" s="53"/>
      <x:c r="Q72" s="48" t="str">
        <x:f>IF(A72="","",IF(O72="","INVALID - VERSION ID",IF(NOT(EXACT(O72,UPPER(O72))),"INVALID - VERSION ID CASE",IF(EXACT(P72,B72&amp;"|"&amp;C72&amp;"|"&amp;D72&amp;"|"&amp;E72&amp;"|"&amp;F72&amp;"|"&amp;G72&amp;"|"&amp;H72&amp;"|"&amp;TEXT(I72,"yyyy-mm-dd")&amp;"|"&amp;J72&amp;"|"&amp;K72),"VALID","VERSION UPDATE REQUIRED"))))</x:f>
      </x:c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22"/>
      <x:c r="B73" s="22"/>
      <x:c r="C73" s="22"/>
      <x:c r="D73" s="22"/>
      <x:c r="E73" s="22"/>
      <x:c r="F73" s="22"/>
      <x:c r="G73" s="22"/>
      <x:c r="H73" s="22"/>
      <x:c r="I73" s="23"/>
      <x:c r="J73" s="22"/>
      <x:c r="K73" s="22"/>
      <x:c r="L73" s="20" t="str">
        <x:f>IF(A73="","",IF(DECISION_CONTRACT!$B$19&lt;&gt;"READY FOR DOWNSTREAM","BLOCKED - DECISION REOPEN REQUIRED",IF(NOT(EXACT(B73,DECISION_CONTRACT!$B$5)),"INVALID - DECISION ID","INVALID - UNGOVERNED FIXTURE ROW")))</x:f>
      </x:c>
      <x:c r="M73" s="20" t="str">
        <x:f>IF(A73="","",IF(DECISION_CONTRACT!$B$19&lt;&gt;"READY FOR DOWNSTREAM","BLOCKED - DECISION REOPEN REQUIRED",IF(COUNTIF($A$4:$A$205,A73)&lt;&gt;1,"INVALID - DUPLICATE ID",IF(NOT(EXACT(A73,UPPER(A73))),"INVALID - EVIDENCE ID CASE",IF(NOT(OR(EXACT(C73,"DECISION"),EXACT(C73,"CANDIDATE"),EXACT(C73,"OPPORTUNITY"))),"INVALID - ENTITY TYPE",IF(NOT(OR(EXACT(E73,"QUALIFICATION"),EXACT(E73,"TERRITORY SUPPORT"),EXACT(E73,"TERRITORY CHALLENGE"),EXACT(E73,"EXECUTION"))),"INVALID - ROLE",IF(NOT(OR(EXACT(F73,"GOVERNED FIXTURE"),EXACT(F73,"UNKNOWN / VERIFY"),EXACT(F73,"REJECTED"))),"INVALID - STATE",IF(NOT(EXACT(G73,"SYNTHETIC TRAINING FIXTURE ONLY")),"INVALID - SOURCE TYPE",IF(Q73&lt;&gt;"VALID",Q73,IF(OR(H73="",I73="",J73="",K73="",L73&lt;&gt;"VALID"),"INVALID - REQUIRED / RELATION","VALID"))))))))))</x:f>
      </x:c>
      <x:c r="N73" s="22"/>
      <x:c r="O73" s="48"/>
      <x:c r="P73" s="53"/>
      <x:c r="Q73" s="48" t="str">
        <x:f>IF(A73="","",IF(O73="","INVALID - VERSION ID",IF(NOT(EXACT(O73,UPPER(O73))),"INVALID - VERSION ID CASE",IF(EXACT(P73,B73&amp;"|"&amp;C73&amp;"|"&amp;D73&amp;"|"&amp;E73&amp;"|"&amp;F73&amp;"|"&amp;G73&amp;"|"&amp;H73&amp;"|"&amp;TEXT(I73,"yyyy-mm-dd")&amp;"|"&amp;J73&amp;"|"&amp;K73),"VALID","VERSION UPDATE REQUIRED"))))</x:f>
      </x:c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22"/>
      <x:c r="B74" s="22"/>
      <x:c r="C74" s="22"/>
      <x:c r="D74" s="22"/>
      <x:c r="E74" s="22"/>
      <x:c r="F74" s="22"/>
      <x:c r="G74" s="22"/>
      <x:c r="H74" s="22"/>
      <x:c r="I74" s="23"/>
      <x:c r="J74" s="22"/>
      <x:c r="K74" s="22"/>
      <x:c r="L74" s="20" t="str">
        <x:f>IF(A74="","",IF(DECISION_CONTRACT!$B$19&lt;&gt;"READY FOR DOWNSTREAM","BLOCKED - DECISION REOPEN REQUIRED",IF(NOT(EXACT(B74,DECISION_CONTRACT!$B$5)),"INVALID - DECISION ID","INVALID - UNGOVERNED FIXTURE ROW")))</x:f>
      </x:c>
      <x:c r="M74" s="20" t="str">
        <x:f>IF(A74="","",IF(DECISION_CONTRACT!$B$19&lt;&gt;"READY FOR DOWNSTREAM","BLOCKED - DECISION REOPEN REQUIRED",IF(COUNTIF($A$4:$A$205,A74)&lt;&gt;1,"INVALID - DUPLICATE ID",IF(NOT(EXACT(A74,UPPER(A74))),"INVALID - EVIDENCE ID CASE",IF(NOT(OR(EXACT(C74,"DECISION"),EXACT(C74,"CANDIDATE"),EXACT(C74,"OPPORTUNITY"))),"INVALID - ENTITY TYPE",IF(NOT(OR(EXACT(E74,"QUALIFICATION"),EXACT(E74,"TERRITORY SUPPORT"),EXACT(E74,"TERRITORY CHALLENGE"),EXACT(E74,"EXECUTION"))),"INVALID - ROLE",IF(NOT(OR(EXACT(F74,"GOVERNED FIXTURE"),EXACT(F74,"UNKNOWN / VERIFY"),EXACT(F74,"REJECTED"))),"INVALID - STATE",IF(NOT(EXACT(G74,"SYNTHETIC TRAINING FIXTURE ONLY")),"INVALID - SOURCE TYPE",IF(Q74&lt;&gt;"VALID",Q74,IF(OR(H74="",I74="",J74="",K74="",L74&lt;&gt;"VALID"),"INVALID - REQUIRED / RELATION","VALID"))))))))))</x:f>
      </x:c>
      <x:c r="N74" s="22"/>
      <x:c r="O74" s="48"/>
      <x:c r="P74" s="53"/>
      <x:c r="Q74" s="48" t="str">
        <x:f>IF(A74="","",IF(O74="","INVALID - VERSION ID",IF(NOT(EXACT(O74,UPPER(O74))),"INVALID - VERSION ID CASE",IF(EXACT(P74,B74&amp;"|"&amp;C74&amp;"|"&amp;D74&amp;"|"&amp;E74&amp;"|"&amp;F74&amp;"|"&amp;G74&amp;"|"&amp;H74&amp;"|"&amp;TEXT(I74,"yyyy-mm-dd")&amp;"|"&amp;J74&amp;"|"&amp;K74),"VALID","VERSION UPDATE REQUIRED"))))</x:f>
      </x:c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22"/>
      <x:c r="B75" s="22"/>
      <x:c r="C75" s="22"/>
      <x:c r="D75" s="22"/>
      <x:c r="E75" s="22"/>
      <x:c r="F75" s="22"/>
      <x:c r="G75" s="22"/>
      <x:c r="H75" s="22"/>
      <x:c r="I75" s="23"/>
      <x:c r="J75" s="22"/>
      <x:c r="K75" s="22"/>
      <x:c r="L75" s="20" t="str">
        <x:f>IF(A75="","",IF(DECISION_CONTRACT!$B$19&lt;&gt;"READY FOR DOWNSTREAM","BLOCKED - DECISION REOPEN REQUIRED",IF(NOT(EXACT(B75,DECISION_CONTRACT!$B$5)),"INVALID - DECISION ID","INVALID - UNGOVERNED FIXTURE ROW")))</x:f>
      </x:c>
      <x:c r="M75" s="20" t="str">
        <x:f>IF(A75="","",IF(DECISION_CONTRACT!$B$19&lt;&gt;"READY FOR DOWNSTREAM","BLOCKED - DECISION REOPEN REQUIRED",IF(COUNTIF($A$4:$A$205,A75)&lt;&gt;1,"INVALID - DUPLICATE ID",IF(NOT(EXACT(A75,UPPER(A75))),"INVALID - EVIDENCE ID CASE",IF(NOT(OR(EXACT(C75,"DECISION"),EXACT(C75,"CANDIDATE"),EXACT(C75,"OPPORTUNITY"))),"INVALID - ENTITY TYPE",IF(NOT(OR(EXACT(E75,"QUALIFICATION"),EXACT(E75,"TERRITORY SUPPORT"),EXACT(E75,"TERRITORY CHALLENGE"),EXACT(E75,"EXECUTION"))),"INVALID - ROLE",IF(NOT(OR(EXACT(F75,"GOVERNED FIXTURE"),EXACT(F75,"UNKNOWN / VERIFY"),EXACT(F75,"REJECTED"))),"INVALID - STATE",IF(NOT(EXACT(G75,"SYNTHETIC TRAINING FIXTURE ONLY")),"INVALID - SOURCE TYPE",IF(Q75&lt;&gt;"VALID",Q75,IF(OR(H75="",I75="",J75="",K75="",L75&lt;&gt;"VALID"),"INVALID - REQUIRED / RELATION","VALID"))))))))))</x:f>
      </x:c>
      <x:c r="N75" s="22"/>
      <x:c r="O75" s="48"/>
      <x:c r="P75" s="53"/>
      <x:c r="Q75" s="48" t="str">
        <x:f>IF(A75="","",IF(O75="","INVALID - VERSION ID",IF(NOT(EXACT(O75,UPPER(O75))),"INVALID - VERSION ID CASE",IF(EXACT(P75,B75&amp;"|"&amp;C75&amp;"|"&amp;D75&amp;"|"&amp;E75&amp;"|"&amp;F75&amp;"|"&amp;G75&amp;"|"&amp;H75&amp;"|"&amp;TEXT(I75,"yyyy-mm-dd")&amp;"|"&amp;J75&amp;"|"&amp;K75),"VALID","VERSION UPDATE REQUIRED"))))</x:f>
      </x:c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22"/>
      <x:c r="B76" s="22"/>
      <x:c r="C76" s="22"/>
      <x:c r="D76" s="22"/>
      <x:c r="E76" s="22"/>
      <x:c r="F76" s="22"/>
      <x:c r="G76" s="22"/>
      <x:c r="H76" s="22"/>
      <x:c r="I76" s="23"/>
      <x:c r="J76" s="22"/>
      <x:c r="K76" s="22"/>
      <x:c r="L76" s="20" t="str">
        <x:f>IF(A76="","",IF(DECISION_CONTRACT!$B$19&lt;&gt;"READY FOR DOWNSTREAM","BLOCKED - DECISION REOPEN REQUIRED",IF(NOT(EXACT(B76,DECISION_CONTRACT!$B$5)),"INVALID - DECISION ID","INVALID - UNGOVERNED FIXTURE ROW")))</x:f>
      </x:c>
      <x:c r="M76" s="20" t="str">
        <x:f>IF(A76="","",IF(DECISION_CONTRACT!$B$19&lt;&gt;"READY FOR DOWNSTREAM","BLOCKED - DECISION REOPEN REQUIRED",IF(COUNTIF($A$4:$A$205,A76)&lt;&gt;1,"INVALID - DUPLICATE ID",IF(NOT(EXACT(A76,UPPER(A76))),"INVALID - EVIDENCE ID CASE",IF(NOT(OR(EXACT(C76,"DECISION"),EXACT(C76,"CANDIDATE"),EXACT(C76,"OPPORTUNITY"))),"INVALID - ENTITY TYPE",IF(NOT(OR(EXACT(E76,"QUALIFICATION"),EXACT(E76,"TERRITORY SUPPORT"),EXACT(E76,"TERRITORY CHALLENGE"),EXACT(E76,"EXECUTION"))),"INVALID - ROLE",IF(NOT(OR(EXACT(F76,"GOVERNED FIXTURE"),EXACT(F76,"UNKNOWN / VERIFY"),EXACT(F76,"REJECTED"))),"INVALID - STATE",IF(NOT(EXACT(G76,"SYNTHETIC TRAINING FIXTURE ONLY")),"INVALID - SOURCE TYPE",IF(Q76&lt;&gt;"VALID",Q76,IF(OR(H76="",I76="",J76="",K76="",L76&lt;&gt;"VALID"),"INVALID - REQUIRED / RELATION","VALID"))))))))))</x:f>
      </x:c>
      <x:c r="N76" s="22"/>
      <x:c r="O76" s="48"/>
      <x:c r="P76" s="53"/>
      <x:c r="Q76" s="48" t="str">
        <x:f>IF(A76="","",IF(O76="","INVALID - VERSION ID",IF(NOT(EXACT(O76,UPPER(O76))),"INVALID - VERSION ID CASE",IF(EXACT(P76,B76&amp;"|"&amp;C76&amp;"|"&amp;D76&amp;"|"&amp;E76&amp;"|"&amp;F76&amp;"|"&amp;G76&amp;"|"&amp;H76&amp;"|"&amp;TEXT(I76,"yyyy-mm-dd")&amp;"|"&amp;J76&amp;"|"&amp;K76),"VALID","VERSION UPDATE REQUIRED"))))</x:f>
      </x:c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22"/>
      <x:c r="B77" s="22"/>
      <x:c r="C77" s="22"/>
      <x:c r="D77" s="22"/>
      <x:c r="E77" s="22"/>
      <x:c r="F77" s="22"/>
      <x:c r="G77" s="22"/>
      <x:c r="H77" s="22"/>
      <x:c r="I77" s="23"/>
      <x:c r="J77" s="22"/>
      <x:c r="K77" s="22"/>
      <x:c r="L77" s="20" t="str">
        <x:f>IF(A77="","",IF(DECISION_CONTRACT!$B$19&lt;&gt;"READY FOR DOWNSTREAM","BLOCKED - DECISION REOPEN REQUIRED",IF(NOT(EXACT(B77,DECISION_CONTRACT!$B$5)),"INVALID - DECISION ID","INVALID - UNGOVERNED FIXTURE ROW")))</x:f>
      </x:c>
      <x:c r="M77" s="20" t="str">
        <x:f>IF(A77="","",IF(DECISION_CONTRACT!$B$19&lt;&gt;"READY FOR DOWNSTREAM","BLOCKED - DECISION REOPEN REQUIRED",IF(COUNTIF($A$4:$A$205,A77)&lt;&gt;1,"INVALID - DUPLICATE ID",IF(NOT(EXACT(A77,UPPER(A77))),"INVALID - EVIDENCE ID CASE",IF(NOT(OR(EXACT(C77,"DECISION"),EXACT(C77,"CANDIDATE"),EXACT(C77,"OPPORTUNITY"))),"INVALID - ENTITY TYPE",IF(NOT(OR(EXACT(E77,"QUALIFICATION"),EXACT(E77,"TERRITORY SUPPORT"),EXACT(E77,"TERRITORY CHALLENGE"),EXACT(E77,"EXECUTION"))),"INVALID - ROLE",IF(NOT(OR(EXACT(F77,"GOVERNED FIXTURE"),EXACT(F77,"UNKNOWN / VERIFY"),EXACT(F77,"REJECTED"))),"INVALID - STATE",IF(NOT(EXACT(G77,"SYNTHETIC TRAINING FIXTURE ONLY")),"INVALID - SOURCE TYPE",IF(Q77&lt;&gt;"VALID",Q77,IF(OR(H77="",I77="",J77="",K77="",L77&lt;&gt;"VALID"),"INVALID - REQUIRED / RELATION","VALID"))))))))))</x:f>
      </x:c>
      <x:c r="N77" s="22"/>
      <x:c r="O77" s="48"/>
      <x:c r="P77" s="53"/>
      <x:c r="Q77" s="48" t="str">
        <x:f>IF(A77="","",IF(O77="","INVALID - VERSION ID",IF(NOT(EXACT(O77,UPPER(O77))),"INVALID - VERSION ID CASE",IF(EXACT(P77,B77&amp;"|"&amp;C77&amp;"|"&amp;D77&amp;"|"&amp;E77&amp;"|"&amp;F77&amp;"|"&amp;G77&amp;"|"&amp;H77&amp;"|"&amp;TEXT(I77,"yyyy-mm-dd")&amp;"|"&amp;J77&amp;"|"&amp;K77),"VALID","VERSION UPDATE REQUIRED"))))</x:f>
      </x:c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22"/>
      <x:c r="B78" s="22"/>
      <x:c r="C78" s="22"/>
      <x:c r="D78" s="22"/>
      <x:c r="E78" s="22"/>
      <x:c r="F78" s="22"/>
      <x:c r="G78" s="22"/>
      <x:c r="H78" s="22"/>
      <x:c r="I78" s="23"/>
      <x:c r="J78" s="22"/>
      <x:c r="K78" s="22"/>
      <x:c r="L78" s="20" t="str">
        <x:f>IF(A78="","",IF(DECISION_CONTRACT!$B$19&lt;&gt;"READY FOR DOWNSTREAM","BLOCKED - DECISION REOPEN REQUIRED",IF(NOT(EXACT(B78,DECISION_CONTRACT!$B$5)),"INVALID - DECISION ID","INVALID - UNGOVERNED FIXTURE ROW")))</x:f>
      </x:c>
      <x:c r="M78" s="20" t="str">
        <x:f>IF(A78="","",IF(DECISION_CONTRACT!$B$19&lt;&gt;"READY FOR DOWNSTREAM","BLOCKED - DECISION REOPEN REQUIRED",IF(COUNTIF($A$4:$A$205,A78)&lt;&gt;1,"INVALID - DUPLICATE ID",IF(NOT(EXACT(A78,UPPER(A78))),"INVALID - EVIDENCE ID CASE",IF(NOT(OR(EXACT(C78,"DECISION"),EXACT(C78,"CANDIDATE"),EXACT(C78,"OPPORTUNITY"))),"INVALID - ENTITY TYPE",IF(NOT(OR(EXACT(E78,"QUALIFICATION"),EXACT(E78,"TERRITORY SUPPORT"),EXACT(E78,"TERRITORY CHALLENGE"),EXACT(E78,"EXECUTION"))),"INVALID - ROLE",IF(NOT(OR(EXACT(F78,"GOVERNED FIXTURE"),EXACT(F78,"UNKNOWN / VERIFY"),EXACT(F78,"REJECTED"))),"INVALID - STATE",IF(NOT(EXACT(G78,"SYNTHETIC TRAINING FIXTURE ONLY")),"INVALID - SOURCE TYPE",IF(Q78&lt;&gt;"VALID",Q78,IF(OR(H78="",I78="",J78="",K78="",L78&lt;&gt;"VALID"),"INVALID - REQUIRED / RELATION","VALID"))))))))))</x:f>
      </x:c>
      <x:c r="N78" s="22"/>
      <x:c r="O78" s="48"/>
      <x:c r="P78" s="53"/>
      <x:c r="Q78" s="48" t="str">
        <x:f>IF(A78="","",IF(O78="","INVALID - VERSION ID",IF(NOT(EXACT(O78,UPPER(O78))),"INVALID - VERSION ID CASE",IF(EXACT(P78,B78&amp;"|"&amp;C78&amp;"|"&amp;D78&amp;"|"&amp;E78&amp;"|"&amp;F78&amp;"|"&amp;G78&amp;"|"&amp;H78&amp;"|"&amp;TEXT(I78,"yyyy-mm-dd")&amp;"|"&amp;J78&amp;"|"&amp;K78),"VALID","VERSION UPDATE REQUIRED"))))</x:f>
      </x:c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22"/>
      <x:c r="B79" s="22"/>
      <x:c r="C79" s="22"/>
      <x:c r="D79" s="22"/>
      <x:c r="E79" s="22"/>
      <x:c r="F79" s="22"/>
      <x:c r="G79" s="22"/>
      <x:c r="H79" s="22"/>
      <x:c r="I79" s="23"/>
      <x:c r="J79" s="22"/>
      <x:c r="K79" s="22"/>
      <x:c r="L79" s="20" t="str">
        <x:f>IF(A79="","",IF(DECISION_CONTRACT!$B$19&lt;&gt;"READY FOR DOWNSTREAM","BLOCKED - DECISION REOPEN REQUIRED",IF(NOT(EXACT(B79,DECISION_CONTRACT!$B$5)),"INVALID - DECISION ID","INVALID - UNGOVERNED FIXTURE ROW")))</x:f>
      </x:c>
      <x:c r="M79" s="20" t="str">
        <x:f>IF(A79="","",IF(DECISION_CONTRACT!$B$19&lt;&gt;"READY FOR DOWNSTREAM","BLOCKED - DECISION REOPEN REQUIRED",IF(COUNTIF($A$4:$A$205,A79)&lt;&gt;1,"INVALID - DUPLICATE ID",IF(NOT(EXACT(A79,UPPER(A79))),"INVALID - EVIDENCE ID CASE",IF(NOT(OR(EXACT(C79,"DECISION"),EXACT(C79,"CANDIDATE"),EXACT(C79,"OPPORTUNITY"))),"INVALID - ENTITY TYPE",IF(NOT(OR(EXACT(E79,"QUALIFICATION"),EXACT(E79,"TERRITORY SUPPORT"),EXACT(E79,"TERRITORY CHALLENGE"),EXACT(E79,"EXECUTION"))),"INVALID - ROLE",IF(NOT(OR(EXACT(F79,"GOVERNED FIXTURE"),EXACT(F79,"UNKNOWN / VERIFY"),EXACT(F79,"REJECTED"))),"INVALID - STATE",IF(NOT(EXACT(G79,"SYNTHETIC TRAINING FIXTURE ONLY")),"INVALID - SOURCE TYPE",IF(Q79&lt;&gt;"VALID",Q79,IF(OR(H79="",I79="",J79="",K79="",L79&lt;&gt;"VALID"),"INVALID - REQUIRED / RELATION","VALID"))))))))))</x:f>
      </x:c>
      <x:c r="N79" s="22"/>
      <x:c r="O79" s="48"/>
      <x:c r="P79" s="53"/>
      <x:c r="Q79" s="48" t="str">
        <x:f>IF(A79="","",IF(O79="","INVALID - VERSION ID",IF(NOT(EXACT(O79,UPPER(O79))),"INVALID - VERSION ID CASE",IF(EXACT(P79,B79&amp;"|"&amp;C79&amp;"|"&amp;D79&amp;"|"&amp;E79&amp;"|"&amp;F79&amp;"|"&amp;G79&amp;"|"&amp;H79&amp;"|"&amp;TEXT(I79,"yyyy-mm-dd")&amp;"|"&amp;J79&amp;"|"&amp;K79),"VALID","VERSION UPDATE REQUIRED"))))</x:f>
      </x:c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22"/>
      <x:c r="B80" s="22"/>
      <x:c r="C80" s="22"/>
      <x:c r="D80" s="22"/>
      <x:c r="E80" s="22"/>
      <x:c r="F80" s="22"/>
      <x:c r="G80" s="22"/>
      <x:c r="H80" s="22"/>
      <x:c r="I80" s="23"/>
      <x:c r="J80" s="22"/>
      <x:c r="K80" s="22"/>
      <x:c r="L80" s="20" t="str">
        <x:f>IF(A80="","",IF(DECISION_CONTRACT!$B$19&lt;&gt;"READY FOR DOWNSTREAM","BLOCKED - DECISION REOPEN REQUIRED",IF(NOT(EXACT(B80,DECISION_CONTRACT!$B$5)),"INVALID - DECISION ID","INVALID - UNGOVERNED FIXTURE ROW")))</x:f>
      </x:c>
      <x:c r="M80" s="20" t="str">
        <x:f>IF(A80="","",IF(DECISION_CONTRACT!$B$19&lt;&gt;"READY FOR DOWNSTREAM","BLOCKED - DECISION REOPEN REQUIRED",IF(COUNTIF($A$4:$A$205,A80)&lt;&gt;1,"INVALID - DUPLICATE ID",IF(NOT(EXACT(A80,UPPER(A80))),"INVALID - EVIDENCE ID CASE",IF(NOT(OR(EXACT(C80,"DECISION"),EXACT(C80,"CANDIDATE"),EXACT(C80,"OPPORTUNITY"))),"INVALID - ENTITY TYPE",IF(NOT(OR(EXACT(E80,"QUALIFICATION"),EXACT(E80,"TERRITORY SUPPORT"),EXACT(E80,"TERRITORY CHALLENGE"),EXACT(E80,"EXECUTION"))),"INVALID - ROLE",IF(NOT(OR(EXACT(F80,"GOVERNED FIXTURE"),EXACT(F80,"UNKNOWN / VERIFY"),EXACT(F80,"REJECTED"))),"INVALID - STATE",IF(NOT(EXACT(G80,"SYNTHETIC TRAINING FIXTURE ONLY")),"INVALID - SOURCE TYPE",IF(Q80&lt;&gt;"VALID",Q80,IF(OR(H80="",I80="",J80="",K80="",L80&lt;&gt;"VALID"),"INVALID - REQUIRED / RELATION","VALID"))))))))))</x:f>
      </x:c>
      <x:c r="N80" s="22"/>
      <x:c r="O80" s="48"/>
      <x:c r="P80" s="53"/>
      <x:c r="Q80" s="48" t="str">
        <x:f>IF(A80="","",IF(O80="","INVALID - VERSION ID",IF(NOT(EXACT(O80,UPPER(O80))),"INVALID - VERSION ID CASE",IF(EXACT(P80,B80&amp;"|"&amp;C80&amp;"|"&amp;D80&amp;"|"&amp;E80&amp;"|"&amp;F80&amp;"|"&amp;G80&amp;"|"&amp;H80&amp;"|"&amp;TEXT(I80,"yyyy-mm-dd")&amp;"|"&amp;J80&amp;"|"&amp;K80),"VALID","VERSION UPDATE REQUIRED"))))</x:f>
      </x:c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22"/>
      <x:c r="B81" s="22"/>
      <x:c r="C81" s="22"/>
      <x:c r="D81" s="22"/>
      <x:c r="E81" s="22"/>
      <x:c r="F81" s="22"/>
      <x:c r="G81" s="22"/>
      <x:c r="H81" s="22"/>
      <x:c r="I81" s="23"/>
      <x:c r="J81" s="22"/>
      <x:c r="K81" s="22"/>
      <x:c r="L81" s="20" t="str">
        <x:f>IF(A81="","",IF(DECISION_CONTRACT!$B$19&lt;&gt;"READY FOR DOWNSTREAM","BLOCKED - DECISION REOPEN REQUIRED",IF(NOT(EXACT(B81,DECISION_CONTRACT!$B$5)),"INVALID - DECISION ID","INVALID - UNGOVERNED FIXTURE ROW")))</x:f>
      </x:c>
      <x:c r="M81" s="20" t="str">
        <x:f>IF(A81="","",IF(DECISION_CONTRACT!$B$19&lt;&gt;"READY FOR DOWNSTREAM","BLOCKED - DECISION REOPEN REQUIRED",IF(COUNTIF($A$4:$A$205,A81)&lt;&gt;1,"INVALID - DUPLICATE ID",IF(NOT(EXACT(A81,UPPER(A81))),"INVALID - EVIDENCE ID CASE",IF(NOT(OR(EXACT(C81,"DECISION"),EXACT(C81,"CANDIDATE"),EXACT(C81,"OPPORTUNITY"))),"INVALID - ENTITY TYPE",IF(NOT(OR(EXACT(E81,"QUALIFICATION"),EXACT(E81,"TERRITORY SUPPORT"),EXACT(E81,"TERRITORY CHALLENGE"),EXACT(E81,"EXECUTION"))),"INVALID - ROLE",IF(NOT(OR(EXACT(F81,"GOVERNED FIXTURE"),EXACT(F81,"UNKNOWN / VERIFY"),EXACT(F81,"REJECTED"))),"INVALID - STATE",IF(NOT(EXACT(G81,"SYNTHETIC TRAINING FIXTURE ONLY")),"INVALID - SOURCE TYPE",IF(Q81&lt;&gt;"VALID",Q81,IF(OR(H81="",I81="",J81="",K81="",L81&lt;&gt;"VALID"),"INVALID - REQUIRED / RELATION","VALID"))))))))))</x:f>
      </x:c>
      <x:c r="N81" s="22"/>
      <x:c r="O81" s="48"/>
      <x:c r="P81" s="53"/>
      <x:c r="Q81" s="48" t="str">
        <x:f>IF(A81="","",IF(O81="","INVALID - VERSION ID",IF(NOT(EXACT(O81,UPPER(O81))),"INVALID - VERSION ID CASE",IF(EXACT(P81,B81&amp;"|"&amp;C81&amp;"|"&amp;D81&amp;"|"&amp;E81&amp;"|"&amp;F81&amp;"|"&amp;G81&amp;"|"&amp;H81&amp;"|"&amp;TEXT(I81,"yyyy-mm-dd")&amp;"|"&amp;J81&amp;"|"&amp;K81),"VALID","VERSION UPDATE REQUIRED"))))</x:f>
      </x:c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22"/>
      <x:c r="B82" s="22"/>
      <x:c r="C82" s="22"/>
      <x:c r="D82" s="22"/>
      <x:c r="E82" s="22"/>
      <x:c r="F82" s="22"/>
      <x:c r="G82" s="22"/>
      <x:c r="H82" s="22"/>
      <x:c r="I82" s="23"/>
      <x:c r="J82" s="22"/>
      <x:c r="K82" s="22"/>
      <x:c r="L82" s="20" t="str">
        <x:f>IF(A82="","",IF(DECISION_CONTRACT!$B$19&lt;&gt;"READY FOR DOWNSTREAM","BLOCKED - DECISION REOPEN REQUIRED",IF(NOT(EXACT(B82,DECISION_CONTRACT!$B$5)),"INVALID - DECISION ID","INVALID - UNGOVERNED FIXTURE ROW")))</x:f>
      </x:c>
      <x:c r="M82" s="20" t="str">
        <x:f>IF(A82="","",IF(DECISION_CONTRACT!$B$19&lt;&gt;"READY FOR DOWNSTREAM","BLOCKED - DECISION REOPEN REQUIRED",IF(COUNTIF($A$4:$A$205,A82)&lt;&gt;1,"INVALID - DUPLICATE ID",IF(NOT(EXACT(A82,UPPER(A82))),"INVALID - EVIDENCE ID CASE",IF(NOT(OR(EXACT(C82,"DECISION"),EXACT(C82,"CANDIDATE"),EXACT(C82,"OPPORTUNITY"))),"INVALID - ENTITY TYPE",IF(NOT(OR(EXACT(E82,"QUALIFICATION"),EXACT(E82,"TERRITORY SUPPORT"),EXACT(E82,"TERRITORY CHALLENGE"),EXACT(E82,"EXECUTION"))),"INVALID - ROLE",IF(NOT(OR(EXACT(F82,"GOVERNED FIXTURE"),EXACT(F82,"UNKNOWN / VERIFY"),EXACT(F82,"REJECTED"))),"INVALID - STATE",IF(NOT(EXACT(G82,"SYNTHETIC TRAINING FIXTURE ONLY")),"INVALID - SOURCE TYPE",IF(Q82&lt;&gt;"VALID",Q82,IF(OR(H82="",I82="",J82="",K82="",L82&lt;&gt;"VALID"),"INVALID - REQUIRED / RELATION","VALID"))))))))))</x:f>
      </x:c>
      <x:c r="N82" s="22"/>
      <x:c r="O82" s="48"/>
      <x:c r="P82" s="53"/>
      <x:c r="Q82" s="48" t="str">
        <x:f>IF(A82="","",IF(O82="","INVALID - VERSION ID",IF(NOT(EXACT(O82,UPPER(O82))),"INVALID - VERSION ID CASE",IF(EXACT(P82,B82&amp;"|"&amp;C82&amp;"|"&amp;D82&amp;"|"&amp;E82&amp;"|"&amp;F82&amp;"|"&amp;G82&amp;"|"&amp;H82&amp;"|"&amp;TEXT(I82,"yyyy-mm-dd")&amp;"|"&amp;J82&amp;"|"&amp;K82),"VALID","VERSION UPDATE REQUIRED"))))</x:f>
      </x:c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22"/>
      <x:c r="B83" s="22"/>
      <x:c r="C83" s="22"/>
      <x:c r="D83" s="22"/>
      <x:c r="E83" s="22"/>
      <x:c r="F83" s="22"/>
      <x:c r="G83" s="22"/>
      <x:c r="H83" s="22"/>
      <x:c r="I83" s="23"/>
      <x:c r="J83" s="22"/>
      <x:c r="K83" s="22"/>
      <x:c r="L83" s="20" t="str">
        <x:f>IF(A83="","",IF(DECISION_CONTRACT!$B$19&lt;&gt;"READY FOR DOWNSTREAM","BLOCKED - DECISION REOPEN REQUIRED",IF(NOT(EXACT(B83,DECISION_CONTRACT!$B$5)),"INVALID - DECISION ID","INVALID - UNGOVERNED FIXTURE ROW")))</x:f>
      </x:c>
      <x:c r="M83" s="20" t="str">
        <x:f>IF(A83="","",IF(DECISION_CONTRACT!$B$19&lt;&gt;"READY FOR DOWNSTREAM","BLOCKED - DECISION REOPEN REQUIRED",IF(COUNTIF($A$4:$A$205,A83)&lt;&gt;1,"INVALID - DUPLICATE ID",IF(NOT(EXACT(A83,UPPER(A83))),"INVALID - EVIDENCE ID CASE",IF(NOT(OR(EXACT(C83,"DECISION"),EXACT(C83,"CANDIDATE"),EXACT(C83,"OPPORTUNITY"))),"INVALID - ENTITY TYPE",IF(NOT(OR(EXACT(E83,"QUALIFICATION"),EXACT(E83,"TERRITORY SUPPORT"),EXACT(E83,"TERRITORY CHALLENGE"),EXACT(E83,"EXECUTION"))),"INVALID - ROLE",IF(NOT(OR(EXACT(F83,"GOVERNED FIXTURE"),EXACT(F83,"UNKNOWN / VERIFY"),EXACT(F83,"REJECTED"))),"INVALID - STATE",IF(NOT(EXACT(G83,"SYNTHETIC TRAINING FIXTURE ONLY")),"INVALID - SOURCE TYPE",IF(Q83&lt;&gt;"VALID",Q83,IF(OR(H83="",I83="",J83="",K83="",L83&lt;&gt;"VALID"),"INVALID - REQUIRED / RELATION","VALID"))))))))))</x:f>
      </x:c>
      <x:c r="N83" s="22"/>
      <x:c r="O83" s="48"/>
      <x:c r="P83" s="53"/>
      <x:c r="Q83" s="48" t="str">
        <x:f>IF(A83="","",IF(O83="","INVALID - VERSION ID",IF(NOT(EXACT(O83,UPPER(O83))),"INVALID - VERSION ID CASE",IF(EXACT(P83,B83&amp;"|"&amp;C83&amp;"|"&amp;D83&amp;"|"&amp;E83&amp;"|"&amp;F83&amp;"|"&amp;G83&amp;"|"&amp;H83&amp;"|"&amp;TEXT(I83,"yyyy-mm-dd")&amp;"|"&amp;J83&amp;"|"&amp;K83),"VALID","VERSION UPDATE REQUIRED"))))</x:f>
      </x:c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22"/>
      <x:c r="B84" s="22"/>
      <x:c r="C84" s="22"/>
      <x:c r="D84" s="22"/>
      <x:c r="E84" s="22"/>
      <x:c r="F84" s="22"/>
      <x:c r="G84" s="22"/>
      <x:c r="H84" s="22"/>
      <x:c r="I84" s="23"/>
      <x:c r="J84" s="22"/>
      <x:c r="K84" s="22"/>
      <x:c r="L84" s="20" t="str">
        <x:f>IF(A84="","",IF(DECISION_CONTRACT!$B$19&lt;&gt;"READY FOR DOWNSTREAM","BLOCKED - DECISION REOPEN REQUIRED",IF(NOT(EXACT(B84,DECISION_CONTRACT!$B$5)),"INVALID - DECISION ID","INVALID - UNGOVERNED FIXTURE ROW")))</x:f>
      </x:c>
      <x:c r="M84" s="20" t="str">
        <x:f>IF(A84="","",IF(DECISION_CONTRACT!$B$19&lt;&gt;"READY FOR DOWNSTREAM","BLOCKED - DECISION REOPEN REQUIRED",IF(COUNTIF($A$4:$A$205,A84)&lt;&gt;1,"INVALID - DUPLICATE ID",IF(NOT(EXACT(A84,UPPER(A84))),"INVALID - EVIDENCE ID CASE",IF(NOT(OR(EXACT(C84,"DECISION"),EXACT(C84,"CANDIDATE"),EXACT(C84,"OPPORTUNITY"))),"INVALID - ENTITY TYPE",IF(NOT(OR(EXACT(E84,"QUALIFICATION"),EXACT(E84,"TERRITORY SUPPORT"),EXACT(E84,"TERRITORY CHALLENGE"),EXACT(E84,"EXECUTION"))),"INVALID - ROLE",IF(NOT(OR(EXACT(F84,"GOVERNED FIXTURE"),EXACT(F84,"UNKNOWN / VERIFY"),EXACT(F84,"REJECTED"))),"INVALID - STATE",IF(NOT(EXACT(G84,"SYNTHETIC TRAINING FIXTURE ONLY")),"INVALID - SOURCE TYPE",IF(Q84&lt;&gt;"VALID",Q84,IF(OR(H84="",I84="",J84="",K84="",L84&lt;&gt;"VALID"),"INVALID - REQUIRED / RELATION","VALID"))))))))))</x:f>
      </x:c>
      <x:c r="N84" s="22"/>
      <x:c r="O84" s="48"/>
      <x:c r="P84" s="53"/>
      <x:c r="Q84" s="48" t="str">
        <x:f>IF(A84="","",IF(O84="","INVALID - VERSION ID",IF(NOT(EXACT(O84,UPPER(O84))),"INVALID - VERSION ID CASE",IF(EXACT(P84,B84&amp;"|"&amp;C84&amp;"|"&amp;D84&amp;"|"&amp;E84&amp;"|"&amp;F84&amp;"|"&amp;G84&amp;"|"&amp;H84&amp;"|"&amp;TEXT(I84,"yyyy-mm-dd")&amp;"|"&amp;J84&amp;"|"&amp;K84),"VALID","VERSION UPDATE REQUIRED"))))</x:f>
      </x:c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22"/>
      <x:c r="B85" s="22"/>
      <x:c r="C85" s="22"/>
      <x:c r="D85" s="22"/>
      <x:c r="E85" s="22"/>
      <x:c r="F85" s="22"/>
      <x:c r="G85" s="22"/>
      <x:c r="H85" s="22"/>
      <x:c r="I85" s="23"/>
      <x:c r="J85" s="22"/>
      <x:c r="K85" s="22"/>
      <x:c r="L85" s="20" t="str">
        <x:f>IF(A85="","",IF(DECISION_CONTRACT!$B$19&lt;&gt;"READY FOR DOWNSTREAM","BLOCKED - DECISION REOPEN REQUIRED",IF(NOT(EXACT(B85,DECISION_CONTRACT!$B$5)),"INVALID - DECISION ID","INVALID - UNGOVERNED FIXTURE ROW")))</x:f>
      </x:c>
      <x:c r="M85" s="20" t="str">
        <x:f>IF(A85="","",IF(DECISION_CONTRACT!$B$19&lt;&gt;"READY FOR DOWNSTREAM","BLOCKED - DECISION REOPEN REQUIRED",IF(COUNTIF($A$4:$A$205,A85)&lt;&gt;1,"INVALID - DUPLICATE ID",IF(NOT(EXACT(A85,UPPER(A85))),"INVALID - EVIDENCE ID CASE",IF(NOT(OR(EXACT(C85,"DECISION"),EXACT(C85,"CANDIDATE"),EXACT(C85,"OPPORTUNITY"))),"INVALID - ENTITY TYPE",IF(NOT(OR(EXACT(E85,"QUALIFICATION"),EXACT(E85,"TERRITORY SUPPORT"),EXACT(E85,"TERRITORY CHALLENGE"),EXACT(E85,"EXECUTION"))),"INVALID - ROLE",IF(NOT(OR(EXACT(F85,"GOVERNED FIXTURE"),EXACT(F85,"UNKNOWN / VERIFY"),EXACT(F85,"REJECTED"))),"INVALID - STATE",IF(NOT(EXACT(G85,"SYNTHETIC TRAINING FIXTURE ONLY")),"INVALID - SOURCE TYPE",IF(Q85&lt;&gt;"VALID",Q85,IF(OR(H85="",I85="",J85="",K85="",L85&lt;&gt;"VALID"),"INVALID - REQUIRED / RELATION","VALID"))))))))))</x:f>
      </x:c>
      <x:c r="N85" s="22"/>
      <x:c r="O85" s="48"/>
      <x:c r="P85" s="53"/>
      <x:c r="Q85" s="48" t="str">
        <x:f>IF(A85="","",IF(O85="","INVALID - VERSION ID",IF(NOT(EXACT(O85,UPPER(O85))),"INVALID - VERSION ID CASE",IF(EXACT(P85,B85&amp;"|"&amp;C85&amp;"|"&amp;D85&amp;"|"&amp;E85&amp;"|"&amp;F85&amp;"|"&amp;G85&amp;"|"&amp;H85&amp;"|"&amp;TEXT(I85,"yyyy-mm-dd")&amp;"|"&amp;J85&amp;"|"&amp;K85),"VALID","VERSION UPDATE REQUIRED"))))</x:f>
      </x:c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22"/>
      <x:c r="B86" s="22"/>
      <x:c r="C86" s="22"/>
      <x:c r="D86" s="22"/>
      <x:c r="E86" s="22"/>
      <x:c r="F86" s="22"/>
      <x:c r="G86" s="22"/>
      <x:c r="H86" s="22"/>
      <x:c r="I86" s="23"/>
      <x:c r="J86" s="22"/>
      <x:c r="K86" s="22"/>
      <x:c r="L86" s="20" t="str">
        <x:f>IF(A86="","",IF(DECISION_CONTRACT!$B$19&lt;&gt;"READY FOR DOWNSTREAM","BLOCKED - DECISION REOPEN REQUIRED",IF(NOT(EXACT(B86,DECISION_CONTRACT!$B$5)),"INVALID - DECISION ID","INVALID - UNGOVERNED FIXTURE ROW")))</x:f>
      </x:c>
      <x:c r="M86" s="20" t="str">
        <x:f>IF(A86="","",IF(DECISION_CONTRACT!$B$19&lt;&gt;"READY FOR DOWNSTREAM","BLOCKED - DECISION REOPEN REQUIRED",IF(COUNTIF($A$4:$A$205,A86)&lt;&gt;1,"INVALID - DUPLICATE ID",IF(NOT(EXACT(A86,UPPER(A86))),"INVALID - EVIDENCE ID CASE",IF(NOT(OR(EXACT(C86,"DECISION"),EXACT(C86,"CANDIDATE"),EXACT(C86,"OPPORTUNITY"))),"INVALID - ENTITY TYPE",IF(NOT(OR(EXACT(E86,"QUALIFICATION"),EXACT(E86,"TERRITORY SUPPORT"),EXACT(E86,"TERRITORY CHALLENGE"),EXACT(E86,"EXECUTION"))),"INVALID - ROLE",IF(NOT(OR(EXACT(F86,"GOVERNED FIXTURE"),EXACT(F86,"UNKNOWN / VERIFY"),EXACT(F86,"REJECTED"))),"INVALID - STATE",IF(NOT(EXACT(G86,"SYNTHETIC TRAINING FIXTURE ONLY")),"INVALID - SOURCE TYPE",IF(Q86&lt;&gt;"VALID",Q86,IF(OR(H86="",I86="",J86="",K86="",L86&lt;&gt;"VALID"),"INVALID - REQUIRED / RELATION","VALID"))))))))))</x:f>
      </x:c>
      <x:c r="N86" s="22"/>
      <x:c r="O86" s="48"/>
      <x:c r="P86" s="53"/>
      <x:c r="Q86" s="48" t="str">
        <x:f>IF(A86="","",IF(O86="","INVALID - VERSION ID",IF(NOT(EXACT(O86,UPPER(O86))),"INVALID - VERSION ID CASE",IF(EXACT(P86,B86&amp;"|"&amp;C86&amp;"|"&amp;D86&amp;"|"&amp;E86&amp;"|"&amp;F86&amp;"|"&amp;G86&amp;"|"&amp;H86&amp;"|"&amp;TEXT(I86,"yyyy-mm-dd")&amp;"|"&amp;J86&amp;"|"&amp;K86),"VALID","VERSION UPDATE REQUIRED"))))</x:f>
      </x:c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22"/>
      <x:c r="B87" s="22"/>
      <x:c r="C87" s="22"/>
      <x:c r="D87" s="22"/>
      <x:c r="E87" s="22"/>
      <x:c r="F87" s="22"/>
      <x:c r="G87" s="22"/>
      <x:c r="H87" s="22"/>
      <x:c r="I87" s="23"/>
      <x:c r="J87" s="22"/>
      <x:c r="K87" s="22"/>
      <x:c r="L87" s="20" t="str">
        <x:f>IF(A87="","",IF(DECISION_CONTRACT!$B$19&lt;&gt;"READY FOR DOWNSTREAM","BLOCKED - DECISION REOPEN REQUIRED",IF(NOT(EXACT(B87,DECISION_CONTRACT!$B$5)),"INVALID - DECISION ID","INVALID - UNGOVERNED FIXTURE ROW")))</x:f>
      </x:c>
      <x:c r="M87" s="20" t="str">
        <x:f>IF(A87="","",IF(DECISION_CONTRACT!$B$19&lt;&gt;"READY FOR DOWNSTREAM","BLOCKED - DECISION REOPEN REQUIRED",IF(COUNTIF($A$4:$A$205,A87)&lt;&gt;1,"INVALID - DUPLICATE ID",IF(NOT(EXACT(A87,UPPER(A87))),"INVALID - EVIDENCE ID CASE",IF(NOT(OR(EXACT(C87,"DECISION"),EXACT(C87,"CANDIDATE"),EXACT(C87,"OPPORTUNITY"))),"INVALID - ENTITY TYPE",IF(NOT(OR(EXACT(E87,"QUALIFICATION"),EXACT(E87,"TERRITORY SUPPORT"),EXACT(E87,"TERRITORY CHALLENGE"),EXACT(E87,"EXECUTION"))),"INVALID - ROLE",IF(NOT(OR(EXACT(F87,"GOVERNED FIXTURE"),EXACT(F87,"UNKNOWN / VERIFY"),EXACT(F87,"REJECTED"))),"INVALID - STATE",IF(NOT(EXACT(G87,"SYNTHETIC TRAINING FIXTURE ONLY")),"INVALID - SOURCE TYPE",IF(Q87&lt;&gt;"VALID",Q87,IF(OR(H87="",I87="",J87="",K87="",L87&lt;&gt;"VALID"),"INVALID - REQUIRED / RELATION","VALID"))))))))))</x:f>
      </x:c>
      <x:c r="N87" s="22"/>
      <x:c r="O87" s="48"/>
      <x:c r="P87" s="53"/>
      <x:c r="Q87" s="48" t="str">
        <x:f>IF(A87="","",IF(O87="","INVALID - VERSION ID",IF(NOT(EXACT(O87,UPPER(O87))),"INVALID - VERSION ID CASE",IF(EXACT(P87,B87&amp;"|"&amp;C87&amp;"|"&amp;D87&amp;"|"&amp;E87&amp;"|"&amp;F87&amp;"|"&amp;G87&amp;"|"&amp;H87&amp;"|"&amp;TEXT(I87,"yyyy-mm-dd")&amp;"|"&amp;J87&amp;"|"&amp;K87),"VALID","VERSION UPDATE REQUIRED"))))</x:f>
      </x:c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22"/>
      <x:c r="B88" s="22"/>
      <x:c r="C88" s="22"/>
      <x:c r="D88" s="22"/>
      <x:c r="E88" s="22"/>
      <x:c r="F88" s="22"/>
      <x:c r="G88" s="22"/>
      <x:c r="H88" s="22"/>
      <x:c r="I88" s="23"/>
      <x:c r="J88" s="22"/>
      <x:c r="K88" s="22"/>
      <x:c r="L88" s="20" t="str">
        <x:f>IF(A88="","",IF(DECISION_CONTRACT!$B$19&lt;&gt;"READY FOR DOWNSTREAM","BLOCKED - DECISION REOPEN REQUIRED",IF(NOT(EXACT(B88,DECISION_CONTRACT!$B$5)),"INVALID - DECISION ID","INVALID - UNGOVERNED FIXTURE ROW")))</x:f>
      </x:c>
      <x:c r="M88" s="20" t="str">
        <x:f>IF(A88="","",IF(DECISION_CONTRACT!$B$19&lt;&gt;"READY FOR DOWNSTREAM","BLOCKED - DECISION REOPEN REQUIRED",IF(COUNTIF($A$4:$A$205,A88)&lt;&gt;1,"INVALID - DUPLICATE ID",IF(NOT(EXACT(A88,UPPER(A88))),"INVALID - EVIDENCE ID CASE",IF(NOT(OR(EXACT(C88,"DECISION"),EXACT(C88,"CANDIDATE"),EXACT(C88,"OPPORTUNITY"))),"INVALID - ENTITY TYPE",IF(NOT(OR(EXACT(E88,"QUALIFICATION"),EXACT(E88,"TERRITORY SUPPORT"),EXACT(E88,"TERRITORY CHALLENGE"),EXACT(E88,"EXECUTION"))),"INVALID - ROLE",IF(NOT(OR(EXACT(F88,"GOVERNED FIXTURE"),EXACT(F88,"UNKNOWN / VERIFY"),EXACT(F88,"REJECTED"))),"INVALID - STATE",IF(NOT(EXACT(G88,"SYNTHETIC TRAINING FIXTURE ONLY")),"INVALID - SOURCE TYPE",IF(Q88&lt;&gt;"VALID",Q88,IF(OR(H88="",I88="",J88="",K88="",L88&lt;&gt;"VALID"),"INVALID - REQUIRED / RELATION","VALID"))))))))))</x:f>
      </x:c>
      <x:c r="N88" s="22"/>
      <x:c r="O88" s="48"/>
      <x:c r="P88" s="53"/>
      <x:c r="Q88" s="48" t="str">
        <x:f>IF(A88="","",IF(O88="","INVALID - VERSION ID",IF(NOT(EXACT(O88,UPPER(O88))),"INVALID - VERSION ID CASE",IF(EXACT(P88,B88&amp;"|"&amp;C88&amp;"|"&amp;D88&amp;"|"&amp;E88&amp;"|"&amp;F88&amp;"|"&amp;G88&amp;"|"&amp;H88&amp;"|"&amp;TEXT(I88,"yyyy-mm-dd")&amp;"|"&amp;J88&amp;"|"&amp;K88),"VALID","VERSION UPDATE REQUIRED"))))</x:f>
      </x:c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22"/>
      <x:c r="B89" s="22"/>
      <x:c r="C89" s="22"/>
      <x:c r="D89" s="22"/>
      <x:c r="E89" s="22"/>
      <x:c r="F89" s="22"/>
      <x:c r="G89" s="22"/>
      <x:c r="H89" s="22"/>
      <x:c r="I89" s="23"/>
      <x:c r="J89" s="22"/>
      <x:c r="K89" s="22"/>
      <x:c r="L89" s="20" t="str">
        <x:f>IF(A89="","",IF(DECISION_CONTRACT!$B$19&lt;&gt;"READY FOR DOWNSTREAM","BLOCKED - DECISION REOPEN REQUIRED",IF(NOT(EXACT(B89,DECISION_CONTRACT!$B$5)),"INVALID - DECISION ID","INVALID - UNGOVERNED FIXTURE ROW")))</x:f>
      </x:c>
      <x:c r="M89" s="20" t="str">
        <x:f>IF(A89="","",IF(DECISION_CONTRACT!$B$19&lt;&gt;"READY FOR DOWNSTREAM","BLOCKED - DECISION REOPEN REQUIRED",IF(COUNTIF($A$4:$A$205,A89)&lt;&gt;1,"INVALID - DUPLICATE ID",IF(NOT(EXACT(A89,UPPER(A89))),"INVALID - EVIDENCE ID CASE",IF(NOT(OR(EXACT(C89,"DECISION"),EXACT(C89,"CANDIDATE"),EXACT(C89,"OPPORTUNITY"))),"INVALID - ENTITY TYPE",IF(NOT(OR(EXACT(E89,"QUALIFICATION"),EXACT(E89,"TERRITORY SUPPORT"),EXACT(E89,"TERRITORY CHALLENGE"),EXACT(E89,"EXECUTION"))),"INVALID - ROLE",IF(NOT(OR(EXACT(F89,"GOVERNED FIXTURE"),EXACT(F89,"UNKNOWN / VERIFY"),EXACT(F89,"REJECTED"))),"INVALID - STATE",IF(NOT(EXACT(G89,"SYNTHETIC TRAINING FIXTURE ONLY")),"INVALID - SOURCE TYPE",IF(Q89&lt;&gt;"VALID",Q89,IF(OR(H89="",I89="",J89="",K89="",L89&lt;&gt;"VALID"),"INVALID - REQUIRED / RELATION","VALID"))))))))))</x:f>
      </x:c>
      <x:c r="N89" s="22"/>
      <x:c r="O89" s="48"/>
      <x:c r="P89" s="53"/>
      <x:c r="Q89" s="48" t="str">
        <x:f>IF(A89="","",IF(O89="","INVALID - VERSION ID",IF(NOT(EXACT(O89,UPPER(O89))),"INVALID - VERSION ID CASE",IF(EXACT(P89,B89&amp;"|"&amp;C89&amp;"|"&amp;D89&amp;"|"&amp;E89&amp;"|"&amp;F89&amp;"|"&amp;G89&amp;"|"&amp;H89&amp;"|"&amp;TEXT(I89,"yyyy-mm-dd")&amp;"|"&amp;J89&amp;"|"&amp;K89),"VALID","VERSION UPDATE REQUIRED"))))</x:f>
      </x:c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22"/>
      <x:c r="B90" s="22"/>
      <x:c r="C90" s="22"/>
      <x:c r="D90" s="22"/>
      <x:c r="E90" s="22"/>
      <x:c r="F90" s="22"/>
      <x:c r="G90" s="22"/>
      <x:c r="H90" s="22"/>
      <x:c r="I90" s="23"/>
      <x:c r="J90" s="22"/>
      <x:c r="K90" s="22"/>
      <x:c r="L90" s="20" t="str">
        <x:f>IF(A90="","",IF(DECISION_CONTRACT!$B$19&lt;&gt;"READY FOR DOWNSTREAM","BLOCKED - DECISION REOPEN REQUIRED",IF(NOT(EXACT(B90,DECISION_CONTRACT!$B$5)),"INVALID - DECISION ID","INVALID - UNGOVERNED FIXTURE ROW")))</x:f>
      </x:c>
      <x:c r="M90" s="20" t="str">
        <x:f>IF(A90="","",IF(DECISION_CONTRACT!$B$19&lt;&gt;"READY FOR DOWNSTREAM","BLOCKED - DECISION REOPEN REQUIRED",IF(COUNTIF($A$4:$A$205,A90)&lt;&gt;1,"INVALID - DUPLICATE ID",IF(NOT(EXACT(A90,UPPER(A90))),"INVALID - EVIDENCE ID CASE",IF(NOT(OR(EXACT(C90,"DECISION"),EXACT(C90,"CANDIDATE"),EXACT(C90,"OPPORTUNITY"))),"INVALID - ENTITY TYPE",IF(NOT(OR(EXACT(E90,"QUALIFICATION"),EXACT(E90,"TERRITORY SUPPORT"),EXACT(E90,"TERRITORY CHALLENGE"),EXACT(E90,"EXECUTION"))),"INVALID - ROLE",IF(NOT(OR(EXACT(F90,"GOVERNED FIXTURE"),EXACT(F90,"UNKNOWN / VERIFY"),EXACT(F90,"REJECTED"))),"INVALID - STATE",IF(NOT(EXACT(G90,"SYNTHETIC TRAINING FIXTURE ONLY")),"INVALID - SOURCE TYPE",IF(Q90&lt;&gt;"VALID",Q90,IF(OR(H90="",I90="",J90="",K90="",L90&lt;&gt;"VALID"),"INVALID - REQUIRED / RELATION","VALID"))))))))))</x:f>
      </x:c>
      <x:c r="N90" s="22"/>
      <x:c r="O90" s="48"/>
      <x:c r="P90" s="53"/>
      <x:c r="Q90" s="48" t="str">
        <x:f>IF(A90="","",IF(O90="","INVALID - VERSION ID",IF(NOT(EXACT(O90,UPPER(O90))),"INVALID - VERSION ID CASE",IF(EXACT(P90,B90&amp;"|"&amp;C90&amp;"|"&amp;D90&amp;"|"&amp;E90&amp;"|"&amp;F90&amp;"|"&amp;G90&amp;"|"&amp;H90&amp;"|"&amp;TEXT(I90,"yyyy-mm-dd")&amp;"|"&amp;J90&amp;"|"&amp;K90),"VALID","VERSION UPDATE REQUIRED"))))</x:f>
      </x:c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22"/>
      <x:c r="B91" s="22"/>
      <x:c r="C91" s="22"/>
      <x:c r="D91" s="22"/>
      <x:c r="E91" s="22"/>
      <x:c r="F91" s="22"/>
      <x:c r="G91" s="22"/>
      <x:c r="H91" s="22"/>
      <x:c r="I91" s="23"/>
      <x:c r="J91" s="22"/>
      <x:c r="K91" s="22"/>
      <x:c r="L91" s="20" t="str">
        <x:f>IF(A91="","",IF(DECISION_CONTRACT!$B$19&lt;&gt;"READY FOR DOWNSTREAM","BLOCKED - DECISION REOPEN REQUIRED",IF(NOT(EXACT(B91,DECISION_CONTRACT!$B$5)),"INVALID - DECISION ID","INVALID - UNGOVERNED FIXTURE ROW")))</x:f>
      </x:c>
      <x:c r="M91" s="20" t="str">
        <x:f>IF(A91="","",IF(DECISION_CONTRACT!$B$19&lt;&gt;"READY FOR DOWNSTREAM","BLOCKED - DECISION REOPEN REQUIRED",IF(COUNTIF($A$4:$A$205,A91)&lt;&gt;1,"INVALID - DUPLICATE ID",IF(NOT(EXACT(A91,UPPER(A91))),"INVALID - EVIDENCE ID CASE",IF(NOT(OR(EXACT(C91,"DECISION"),EXACT(C91,"CANDIDATE"),EXACT(C91,"OPPORTUNITY"))),"INVALID - ENTITY TYPE",IF(NOT(OR(EXACT(E91,"QUALIFICATION"),EXACT(E91,"TERRITORY SUPPORT"),EXACT(E91,"TERRITORY CHALLENGE"),EXACT(E91,"EXECUTION"))),"INVALID - ROLE",IF(NOT(OR(EXACT(F91,"GOVERNED FIXTURE"),EXACT(F91,"UNKNOWN / VERIFY"),EXACT(F91,"REJECTED"))),"INVALID - STATE",IF(NOT(EXACT(G91,"SYNTHETIC TRAINING FIXTURE ONLY")),"INVALID - SOURCE TYPE",IF(Q91&lt;&gt;"VALID",Q91,IF(OR(H91="",I91="",J91="",K91="",L91&lt;&gt;"VALID"),"INVALID - REQUIRED / RELATION","VALID"))))))))))</x:f>
      </x:c>
      <x:c r="N91" s="22"/>
      <x:c r="O91" s="48"/>
      <x:c r="P91" s="53"/>
      <x:c r="Q91" s="48" t="str">
        <x:f>IF(A91="","",IF(O91="","INVALID - VERSION ID",IF(NOT(EXACT(O91,UPPER(O91))),"INVALID - VERSION ID CASE",IF(EXACT(P91,B91&amp;"|"&amp;C91&amp;"|"&amp;D91&amp;"|"&amp;E91&amp;"|"&amp;F91&amp;"|"&amp;G91&amp;"|"&amp;H91&amp;"|"&amp;TEXT(I91,"yyyy-mm-dd")&amp;"|"&amp;J91&amp;"|"&amp;K91),"VALID","VERSION UPDATE REQUIRED"))))</x:f>
      </x:c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22"/>
      <x:c r="B92" s="22"/>
      <x:c r="C92" s="22"/>
      <x:c r="D92" s="22"/>
      <x:c r="E92" s="22"/>
      <x:c r="F92" s="22"/>
      <x:c r="G92" s="22"/>
      <x:c r="H92" s="22"/>
      <x:c r="I92" s="23"/>
      <x:c r="J92" s="22"/>
      <x:c r="K92" s="22"/>
      <x:c r="L92" s="20" t="str">
        <x:f>IF(A92="","",IF(DECISION_CONTRACT!$B$19&lt;&gt;"READY FOR DOWNSTREAM","BLOCKED - DECISION REOPEN REQUIRED",IF(NOT(EXACT(B92,DECISION_CONTRACT!$B$5)),"INVALID - DECISION ID","INVALID - UNGOVERNED FIXTURE ROW")))</x:f>
      </x:c>
      <x:c r="M92" s="20" t="str">
        <x:f>IF(A92="","",IF(DECISION_CONTRACT!$B$19&lt;&gt;"READY FOR DOWNSTREAM","BLOCKED - DECISION REOPEN REQUIRED",IF(COUNTIF($A$4:$A$205,A92)&lt;&gt;1,"INVALID - DUPLICATE ID",IF(NOT(EXACT(A92,UPPER(A92))),"INVALID - EVIDENCE ID CASE",IF(NOT(OR(EXACT(C92,"DECISION"),EXACT(C92,"CANDIDATE"),EXACT(C92,"OPPORTUNITY"))),"INVALID - ENTITY TYPE",IF(NOT(OR(EXACT(E92,"QUALIFICATION"),EXACT(E92,"TERRITORY SUPPORT"),EXACT(E92,"TERRITORY CHALLENGE"),EXACT(E92,"EXECUTION"))),"INVALID - ROLE",IF(NOT(OR(EXACT(F92,"GOVERNED FIXTURE"),EXACT(F92,"UNKNOWN / VERIFY"),EXACT(F92,"REJECTED"))),"INVALID - STATE",IF(NOT(EXACT(G92,"SYNTHETIC TRAINING FIXTURE ONLY")),"INVALID - SOURCE TYPE",IF(Q92&lt;&gt;"VALID",Q92,IF(OR(H92="",I92="",J92="",K92="",L92&lt;&gt;"VALID"),"INVALID - REQUIRED / RELATION","VALID"))))))))))</x:f>
      </x:c>
      <x:c r="N92" s="22"/>
      <x:c r="O92" s="48"/>
      <x:c r="P92" s="53"/>
      <x:c r="Q92" s="48" t="str">
        <x:f>IF(A92="","",IF(O92="","INVALID - VERSION ID",IF(NOT(EXACT(O92,UPPER(O92))),"INVALID - VERSION ID CASE",IF(EXACT(P92,B92&amp;"|"&amp;C92&amp;"|"&amp;D92&amp;"|"&amp;E92&amp;"|"&amp;F92&amp;"|"&amp;G92&amp;"|"&amp;H92&amp;"|"&amp;TEXT(I92,"yyyy-mm-dd")&amp;"|"&amp;J92&amp;"|"&amp;K92),"VALID","VERSION UPDATE REQUIRED"))))</x:f>
      </x:c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22"/>
      <x:c r="B93" s="22"/>
      <x:c r="C93" s="22"/>
      <x:c r="D93" s="22"/>
      <x:c r="E93" s="22"/>
      <x:c r="F93" s="22"/>
      <x:c r="G93" s="22"/>
      <x:c r="H93" s="22"/>
      <x:c r="I93" s="23"/>
      <x:c r="J93" s="22"/>
      <x:c r="K93" s="22"/>
      <x:c r="L93" s="20" t="str">
        <x:f>IF(A93="","",IF(DECISION_CONTRACT!$B$19&lt;&gt;"READY FOR DOWNSTREAM","BLOCKED - DECISION REOPEN REQUIRED",IF(NOT(EXACT(B93,DECISION_CONTRACT!$B$5)),"INVALID - DECISION ID","INVALID - UNGOVERNED FIXTURE ROW")))</x:f>
      </x:c>
      <x:c r="M93" s="20" t="str">
        <x:f>IF(A93="","",IF(DECISION_CONTRACT!$B$19&lt;&gt;"READY FOR DOWNSTREAM","BLOCKED - DECISION REOPEN REQUIRED",IF(COUNTIF($A$4:$A$205,A93)&lt;&gt;1,"INVALID - DUPLICATE ID",IF(NOT(EXACT(A93,UPPER(A93))),"INVALID - EVIDENCE ID CASE",IF(NOT(OR(EXACT(C93,"DECISION"),EXACT(C93,"CANDIDATE"),EXACT(C93,"OPPORTUNITY"))),"INVALID - ENTITY TYPE",IF(NOT(OR(EXACT(E93,"QUALIFICATION"),EXACT(E93,"TERRITORY SUPPORT"),EXACT(E93,"TERRITORY CHALLENGE"),EXACT(E93,"EXECUTION"))),"INVALID - ROLE",IF(NOT(OR(EXACT(F93,"GOVERNED FIXTURE"),EXACT(F93,"UNKNOWN / VERIFY"),EXACT(F93,"REJECTED"))),"INVALID - STATE",IF(NOT(EXACT(G93,"SYNTHETIC TRAINING FIXTURE ONLY")),"INVALID - SOURCE TYPE",IF(Q93&lt;&gt;"VALID",Q93,IF(OR(H93="",I93="",J93="",K93="",L93&lt;&gt;"VALID"),"INVALID - REQUIRED / RELATION","VALID"))))))))))</x:f>
      </x:c>
      <x:c r="N93" s="22"/>
      <x:c r="O93" s="48"/>
      <x:c r="P93" s="53"/>
      <x:c r="Q93" s="48" t="str">
        <x:f>IF(A93="","",IF(O93="","INVALID - VERSION ID",IF(NOT(EXACT(O93,UPPER(O93))),"INVALID - VERSION ID CASE",IF(EXACT(P93,B93&amp;"|"&amp;C93&amp;"|"&amp;D93&amp;"|"&amp;E93&amp;"|"&amp;F93&amp;"|"&amp;G93&amp;"|"&amp;H93&amp;"|"&amp;TEXT(I93,"yyyy-mm-dd")&amp;"|"&amp;J93&amp;"|"&amp;K93),"VALID","VERSION UPDATE REQUIRED"))))</x:f>
      </x:c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22"/>
      <x:c r="B94" s="22"/>
      <x:c r="C94" s="22"/>
      <x:c r="D94" s="22"/>
      <x:c r="E94" s="22"/>
      <x:c r="F94" s="22"/>
      <x:c r="G94" s="22"/>
      <x:c r="H94" s="22"/>
      <x:c r="I94" s="23"/>
      <x:c r="J94" s="22"/>
      <x:c r="K94" s="22"/>
      <x:c r="L94" s="20" t="str">
        <x:f>IF(A94="","",IF(DECISION_CONTRACT!$B$19&lt;&gt;"READY FOR DOWNSTREAM","BLOCKED - DECISION REOPEN REQUIRED",IF(NOT(EXACT(B94,DECISION_CONTRACT!$B$5)),"INVALID - DECISION ID","INVALID - UNGOVERNED FIXTURE ROW")))</x:f>
      </x:c>
      <x:c r="M94" s="20" t="str">
        <x:f>IF(A94="","",IF(DECISION_CONTRACT!$B$19&lt;&gt;"READY FOR DOWNSTREAM","BLOCKED - DECISION REOPEN REQUIRED",IF(COUNTIF($A$4:$A$205,A94)&lt;&gt;1,"INVALID - DUPLICATE ID",IF(NOT(EXACT(A94,UPPER(A94))),"INVALID - EVIDENCE ID CASE",IF(NOT(OR(EXACT(C94,"DECISION"),EXACT(C94,"CANDIDATE"),EXACT(C94,"OPPORTUNITY"))),"INVALID - ENTITY TYPE",IF(NOT(OR(EXACT(E94,"QUALIFICATION"),EXACT(E94,"TERRITORY SUPPORT"),EXACT(E94,"TERRITORY CHALLENGE"),EXACT(E94,"EXECUTION"))),"INVALID - ROLE",IF(NOT(OR(EXACT(F94,"GOVERNED FIXTURE"),EXACT(F94,"UNKNOWN / VERIFY"),EXACT(F94,"REJECTED"))),"INVALID - STATE",IF(NOT(EXACT(G94,"SYNTHETIC TRAINING FIXTURE ONLY")),"INVALID - SOURCE TYPE",IF(Q94&lt;&gt;"VALID",Q94,IF(OR(H94="",I94="",J94="",K94="",L94&lt;&gt;"VALID"),"INVALID - REQUIRED / RELATION","VALID"))))))))))</x:f>
      </x:c>
      <x:c r="N94" s="22"/>
      <x:c r="O94" s="48"/>
      <x:c r="P94" s="53"/>
      <x:c r="Q94" s="48" t="str">
        <x:f>IF(A94="","",IF(O94="","INVALID - VERSION ID",IF(NOT(EXACT(O94,UPPER(O94))),"INVALID - VERSION ID CASE",IF(EXACT(P94,B94&amp;"|"&amp;C94&amp;"|"&amp;D94&amp;"|"&amp;E94&amp;"|"&amp;F94&amp;"|"&amp;G94&amp;"|"&amp;H94&amp;"|"&amp;TEXT(I94,"yyyy-mm-dd")&amp;"|"&amp;J94&amp;"|"&amp;K94),"VALID","VERSION UPDATE REQUIRED"))))</x:f>
      </x:c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22"/>
      <x:c r="B95" s="22"/>
      <x:c r="C95" s="22"/>
      <x:c r="D95" s="22"/>
      <x:c r="E95" s="22"/>
      <x:c r="F95" s="22"/>
      <x:c r="G95" s="22"/>
      <x:c r="H95" s="22"/>
      <x:c r="I95" s="23"/>
      <x:c r="J95" s="22"/>
      <x:c r="K95" s="22"/>
      <x:c r="L95" s="20" t="str">
        <x:f>IF(A95="","",IF(DECISION_CONTRACT!$B$19&lt;&gt;"READY FOR DOWNSTREAM","BLOCKED - DECISION REOPEN REQUIRED",IF(NOT(EXACT(B95,DECISION_CONTRACT!$B$5)),"INVALID - DECISION ID","INVALID - UNGOVERNED FIXTURE ROW")))</x:f>
      </x:c>
      <x:c r="M95" s="20" t="str">
        <x:f>IF(A95="","",IF(DECISION_CONTRACT!$B$19&lt;&gt;"READY FOR DOWNSTREAM","BLOCKED - DECISION REOPEN REQUIRED",IF(COUNTIF($A$4:$A$205,A95)&lt;&gt;1,"INVALID - DUPLICATE ID",IF(NOT(EXACT(A95,UPPER(A95))),"INVALID - EVIDENCE ID CASE",IF(NOT(OR(EXACT(C95,"DECISION"),EXACT(C95,"CANDIDATE"),EXACT(C95,"OPPORTUNITY"))),"INVALID - ENTITY TYPE",IF(NOT(OR(EXACT(E95,"QUALIFICATION"),EXACT(E95,"TERRITORY SUPPORT"),EXACT(E95,"TERRITORY CHALLENGE"),EXACT(E95,"EXECUTION"))),"INVALID - ROLE",IF(NOT(OR(EXACT(F95,"GOVERNED FIXTURE"),EXACT(F95,"UNKNOWN / VERIFY"),EXACT(F95,"REJECTED"))),"INVALID - STATE",IF(NOT(EXACT(G95,"SYNTHETIC TRAINING FIXTURE ONLY")),"INVALID - SOURCE TYPE",IF(Q95&lt;&gt;"VALID",Q95,IF(OR(H95="",I95="",J95="",K95="",L95&lt;&gt;"VALID"),"INVALID - REQUIRED / RELATION","VALID"))))))))))</x:f>
      </x:c>
      <x:c r="N95" s="22"/>
      <x:c r="O95" s="48"/>
      <x:c r="P95" s="53"/>
      <x:c r="Q95" s="48" t="str">
        <x:f>IF(A95="","",IF(O95="","INVALID - VERSION ID",IF(NOT(EXACT(O95,UPPER(O95))),"INVALID - VERSION ID CASE",IF(EXACT(P95,B95&amp;"|"&amp;C95&amp;"|"&amp;D95&amp;"|"&amp;E95&amp;"|"&amp;F95&amp;"|"&amp;G95&amp;"|"&amp;H95&amp;"|"&amp;TEXT(I95,"yyyy-mm-dd")&amp;"|"&amp;J95&amp;"|"&amp;K95),"VALID","VERSION UPDATE REQUIRED"))))</x:f>
      </x:c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22"/>
      <x:c r="B96" s="22"/>
      <x:c r="C96" s="22"/>
      <x:c r="D96" s="22"/>
      <x:c r="E96" s="22"/>
      <x:c r="F96" s="22"/>
      <x:c r="G96" s="22"/>
      <x:c r="H96" s="22"/>
      <x:c r="I96" s="23"/>
      <x:c r="J96" s="22"/>
      <x:c r="K96" s="22"/>
      <x:c r="L96" s="20" t="str">
        <x:f>IF(A96="","",IF(DECISION_CONTRACT!$B$19&lt;&gt;"READY FOR DOWNSTREAM","BLOCKED - DECISION REOPEN REQUIRED",IF(NOT(EXACT(B96,DECISION_CONTRACT!$B$5)),"INVALID - DECISION ID","INVALID - UNGOVERNED FIXTURE ROW")))</x:f>
      </x:c>
      <x:c r="M96" s="20" t="str">
        <x:f>IF(A96="","",IF(DECISION_CONTRACT!$B$19&lt;&gt;"READY FOR DOWNSTREAM","BLOCKED - DECISION REOPEN REQUIRED",IF(COUNTIF($A$4:$A$205,A96)&lt;&gt;1,"INVALID - DUPLICATE ID",IF(NOT(EXACT(A96,UPPER(A96))),"INVALID - EVIDENCE ID CASE",IF(NOT(OR(EXACT(C96,"DECISION"),EXACT(C96,"CANDIDATE"),EXACT(C96,"OPPORTUNITY"))),"INVALID - ENTITY TYPE",IF(NOT(OR(EXACT(E96,"QUALIFICATION"),EXACT(E96,"TERRITORY SUPPORT"),EXACT(E96,"TERRITORY CHALLENGE"),EXACT(E96,"EXECUTION"))),"INVALID - ROLE",IF(NOT(OR(EXACT(F96,"GOVERNED FIXTURE"),EXACT(F96,"UNKNOWN / VERIFY"),EXACT(F96,"REJECTED"))),"INVALID - STATE",IF(NOT(EXACT(G96,"SYNTHETIC TRAINING FIXTURE ONLY")),"INVALID - SOURCE TYPE",IF(Q96&lt;&gt;"VALID",Q96,IF(OR(H96="",I96="",J96="",K96="",L96&lt;&gt;"VALID"),"INVALID - REQUIRED / RELATION","VALID"))))))))))</x:f>
      </x:c>
      <x:c r="N96" s="22"/>
      <x:c r="O96" s="48"/>
      <x:c r="P96" s="53"/>
      <x:c r="Q96" s="48" t="str">
        <x:f>IF(A96="","",IF(O96="","INVALID - VERSION ID",IF(NOT(EXACT(O96,UPPER(O96))),"INVALID - VERSION ID CASE",IF(EXACT(P96,B96&amp;"|"&amp;C96&amp;"|"&amp;D96&amp;"|"&amp;E96&amp;"|"&amp;F96&amp;"|"&amp;G96&amp;"|"&amp;H96&amp;"|"&amp;TEXT(I96,"yyyy-mm-dd")&amp;"|"&amp;J96&amp;"|"&amp;K96),"VALID","VERSION UPDATE REQUIRED"))))</x:f>
      </x:c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22"/>
      <x:c r="B97" s="22"/>
      <x:c r="C97" s="22"/>
      <x:c r="D97" s="22"/>
      <x:c r="E97" s="22"/>
      <x:c r="F97" s="22"/>
      <x:c r="G97" s="22"/>
      <x:c r="H97" s="22"/>
      <x:c r="I97" s="23"/>
      <x:c r="J97" s="22"/>
      <x:c r="K97" s="22"/>
      <x:c r="L97" s="20" t="str">
        <x:f>IF(A97="","",IF(DECISION_CONTRACT!$B$19&lt;&gt;"READY FOR DOWNSTREAM","BLOCKED - DECISION REOPEN REQUIRED",IF(NOT(EXACT(B97,DECISION_CONTRACT!$B$5)),"INVALID - DECISION ID","INVALID - UNGOVERNED FIXTURE ROW")))</x:f>
      </x:c>
      <x:c r="M97" s="20" t="str">
        <x:f>IF(A97="","",IF(DECISION_CONTRACT!$B$19&lt;&gt;"READY FOR DOWNSTREAM","BLOCKED - DECISION REOPEN REQUIRED",IF(COUNTIF($A$4:$A$205,A97)&lt;&gt;1,"INVALID - DUPLICATE ID",IF(NOT(EXACT(A97,UPPER(A97))),"INVALID - EVIDENCE ID CASE",IF(NOT(OR(EXACT(C97,"DECISION"),EXACT(C97,"CANDIDATE"),EXACT(C97,"OPPORTUNITY"))),"INVALID - ENTITY TYPE",IF(NOT(OR(EXACT(E97,"QUALIFICATION"),EXACT(E97,"TERRITORY SUPPORT"),EXACT(E97,"TERRITORY CHALLENGE"),EXACT(E97,"EXECUTION"))),"INVALID - ROLE",IF(NOT(OR(EXACT(F97,"GOVERNED FIXTURE"),EXACT(F97,"UNKNOWN / VERIFY"),EXACT(F97,"REJECTED"))),"INVALID - STATE",IF(NOT(EXACT(G97,"SYNTHETIC TRAINING FIXTURE ONLY")),"INVALID - SOURCE TYPE",IF(Q97&lt;&gt;"VALID",Q97,IF(OR(H97="",I97="",J97="",K97="",L97&lt;&gt;"VALID"),"INVALID - REQUIRED / RELATION","VALID"))))))))))</x:f>
      </x:c>
      <x:c r="N97" s="22"/>
      <x:c r="O97" s="48"/>
      <x:c r="P97" s="53"/>
      <x:c r="Q97" s="48" t="str">
        <x:f>IF(A97="","",IF(O97="","INVALID - VERSION ID",IF(NOT(EXACT(O97,UPPER(O97))),"INVALID - VERSION ID CASE",IF(EXACT(P97,B97&amp;"|"&amp;C97&amp;"|"&amp;D97&amp;"|"&amp;E97&amp;"|"&amp;F97&amp;"|"&amp;G97&amp;"|"&amp;H97&amp;"|"&amp;TEXT(I97,"yyyy-mm-dd")&amp;"|"&amp;J97&amp;"|"&amp;K97),"VALID","VERSION UPDATE REQUIRED"))))</x:f>
      </x:c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22"/>
      <x:c r="B98" s="22"/>
      <x:c r="C98" s="22"/>
      <x:c r="D98" s="22"/>
      <x:c r="E98" s="22"/>
      <x:c r="F98" s="22"/>
      <x:c r="G98" s="22"/>
      <x:c r="H98" s="22"/>
      <x:c r="I98" s="23"/>
      <x:c r="J98" s="22"/>
      <x:c r="K98" s="22"/>
      <x:c r="L98" s="20" t="str">
        <x:f>IF(A98="","",IF(DECISION_CONTRACT!$B$19&lt;&gt;"READY FOR DOWNSTREAM","BLOCKED - DECISION REOPEN REQUIRED",IF(NOT(EXACT(B98,DECISION_CONTRACT!$B$5)),"INVALID - DECISION ID","INVALID - UNGOVERNED FIXTURE ROW")))</x:f>
      </x:c>
      <x:c r="M98" s="20" t="str">
        <x:f>IF(A98="","",IF(DECISION_CONTRACT!$B$19&lt;&gt;"READY FOR DOWNSTREAM","BLOCKED - DECISION REOPEN REQUIRED",IF(COUNTIF($A$4:$A$205,A98)&lt;&gt;1,"INVALID - DUPLICATE ID",IF(NOT(EXACT(A98,UPPER(A98))),"INVALID - EVIDENCE ID CASE",IF(NOT(OR(EXACT(C98,"DECISION"),EXACT(C98,"CANDIDATE"),EXACT(C98,"OPPORTUNITY"))),"INVALID - ENTITY TYPE",IF(NOT(OR(EXACT(E98,"QUALIFICATION"),EXACT(E98,"TERRITORY SUPPORT"),EXACT(E98,"TERRITORY CHALLENGE"),EXACT(E98,"EXECUTION"))),"INVALID - ROLE",IF(NOT(OR(EXACT(F98,"GOVERNED FIXTURE"),EXACT(F98,"UNKNOWN / VERIFY"),EXACT(F98,"REJECTED"))),"INVALID - STATE",IF(NOT(EXACT(G98,"SYNTHETIC TRAINING FIXTURE ONLY")),"INVALID - SOURCE TYPE",IF(Q98&lt;&gt;"VALID",Q98,IF(OR(H98="",I98="",J98="",K98="",L98&lt;&gt;"VALID"),"INVALID - REQUIRED / RELATION","VALID"))))))))))</x:f>
      </x:c>
      <x:c r="N98" s="22"/>
      <x:c r="O98" s="48"/>
      <x:c r="P98" s="53"/>
      <x:c r="Q98" s="48" t="str">
        <x:f>IF(A98="","",IF(O98="","INVALID - VERSION ID",IF(NOT(EXACT(O98,UPPER(O98))),"INVALID - VERSION ID CASE",IF(EXACT(P98,B98&amp;"|"&amp;C98&amp;"|"&amp;D98&amp;"|"&amp;E98&amp;"|"&amp;F98&amp;"|"&amp;G98&amp;"|"&amp;H98&amp;"|"&amp;TEXT(I98,"yyyy-mm-dd")&amp;"|"&amp;J98&amp;"|"&amp;K98),"VALID","VERSION UPDATE REQUIRED"))))</x:f>
      </x:c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22"/>
      <x:c r="B99" s="22"/>
      <x:c r="C99" s="22"/>
      <x:c r="D99" s="22"/>
      <x:c r="E99" s="22"/>
      <x:c r="F99" s="22"/>
      <x:c r="G99" s="22"/>
      <x:c r="H99" s="22"/>
      <x:c r="I99" s="23"/>
      <x:c r="J99" s="22"/>
      <x:c r="K99" s="22"/>
      <x:c r="L99" s="20" t="str">
        <x:f>IF(A99="","",IF(DECISION_CONTRACT!$B$19&lt;&gt;"READY FOR DOWNSTREAM","BLOCKED - DECISION REOPEN REQUIRED",IF(NOT(EXACT(B99,DECISION_CONTRACT!$B$5)),"INVALID - DECISION ID","INVALID - UNGOVERNED FIXTURE ROW")))</x:f>
      </x:c>
      <x:c r="M99" s="20" t="str">
        <x:f>IF(A99="","",IF(DECISION_CONTRACT!$B$19&lt;&gt;"READY FOR DOWNSTREAM","BLOCKED - DECISION REOPEN REQUIRED",IF(COUNTIF($A$4:$A$205,A99)&lt;&gt;1,"INVALID - DUPLICATE ID",IF(NOT(EXACT(A99,UPPER(A99))),"INVALID - EVIDENCE ID CASE",IF(NOT(OR(EXACT(C99,"DECISION"),EXACT(C99,"CANDIDATE"),EXACT(C99,"OPPORTUNITY"))),"INVALID - ENTITY TYPE",IF(NOT(OR(EXACT(E99,"QUALIFICATION"),EXACT(E99,"TERRITORY SUPPORT"),EXACT(E99,"TERRITORY CHALLENGE"),EXACT(E99,"EXECUTION"))),"INVALID - ROLE",IF(NOT(OR(EXACT(F99,"GOVERNED FIXTURE"),EXACT(F99,"UNKNOWN / VERIFY"),EXACT(F99,"REJECTED"))),"INVALID - STATE",IF(NOT(EXACT(G99,"SYNTHETIC TRAINING FIXTURE ONLY")),"INVALID - SOURCE TYPE",IF(Q99&lt;&gt;"VALID",Q99,IF(OR(H99="",I99="",J99="",K99="",L99&lt;&gt;"VALID"),"INVALID - REQUIRED / RELATION","VALID"))))))))))</x:f>
      </x:c>
      <x:c r="N99" s="22"/>
      <x:c r="O99" s="48"/>
      <x:c r="P99" s="53"/>
      <x:c r="Q99" s="48" t="str">
        <x:f>IF(A99="","",IF(O99="","INVALID - VERSION ID",IF(NOT(EXACT(O99,UPPER(O99))),"INVALID - VERSION ID CASE",IF(EXACT(P99,B99&amp;"|"&amp;C99&amp;"|"&amp;D99&amp;"|"&amp;E99&amp;"|"&amp;F99&amp;"|"&amp;G99&amp;"|"&amp;H99&amp;"|"&amp;TEXT(I99,"yyyy-mm-dd")&amp;"|"&amp;J99&amp;"|"&amp;K99),"VALID","VERSION UPDATE REQUIRED"))))</x:f>
      </x:c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22"/>
      <x:c r="B100" s="22"/>
      <x:c r="C100" s="22"/>
      <x:c r="D100" s="22"/>
      <x:c r="E100" s="22"/>
      <x:c r="F100" s="22"/>
      <x:c r="G100" s="22"/>
      <x:c r="H100" s="22"/>
      <x:c r="I100" s="23"/>
      <x:c r="J100" s="22"/>
      <x:c r="K100" s="22"/>
      <x:c r="L100" s="20" t="str">
        <x:f>IF(A100="","",IF(DECISION_CONTRACT!$B$19&lt;&gt;"READY FOR DOWNSTREAM","BLOCKED - DECISION REOPEN REQUIRED",IF(NOT(EXACT(B100,DECISION_CONTRACT!$B$5)),"INVALID - DECISION ID","INVALID - UNGOVERNED FIXTURE ROW")))</x:f>
      </x:c>
      <x:c r="M100" s="20" t="str">
        <x:f>IF(A100="","",IF(DECISION_CONTRACT!$B$19&lt;&gt;"READY FOR DOWNSTREAM","BLOCKED - DECISION REOPEN REQUIRED",IF(COUNTIF($A$4:$A$205,A100)&lt;&gt;1,"INVALID - DUPLICATE ID",IF(NOT(EXACT(A100,UPPER(A100))),"INVALID - EVIDENCE ID CASE",IF(NOT(OR(EXACT(C100,"DECISION"),EXACT(C100,"CANDIDATE"),EXACT(C100,"OPPORTUNITY"))),"INVALID - ENTITY TYPE",IF(NOT(OR(EXACT(E100,"QUALIFICATION"),EXACT(E100,"TERRITORY SUPPORT"),EXACT(E100,"TERRITORY CHALLENGE"),EXACT(E100,"EXECUTION"))),"INVALID - ROLE",IF(NOT(OR(EXACT(F100,"GOVERNED FIXTURE"),EXACT(F100,"UNKNOWN / VERIFY"),EXACT(F100,"REJECTED"))),"INVALID - STATE",IF(NOT(EXACT(G100,"SYNTHETIC TRAINING FIXTURE ONLY")),"INVALID - SOURCE TYPE",IF(Q100&lt;&gt;"VALID",Q100,IF(OR(H100="",I100="",J100="",K100="",L100&lt;&gt;"VALID"),"INVALID - REQUIRED / RELATION","VALID"))))))))))</x:f>
      </x:c>
      <x:c r="N100" s="22"/>
      <x:c r="O100" s="48"/>
      <x:c r="P100" s="53"/>
      <x:c r="Q100" s="48" t="str">
        <x:f>IF(A100="","",IF(O100="","INVALID - VERSION ID",IF(NOT(EXACT(O100,UPPER(O100))),"INVALID - VERSION ID CASE",IF(EXACT(P100,B100&amp;"|"&amp;C100&amp;"|"&amp;D100&amp;"|"&amp;E100&amp;"|"&amp;F100&amp;"|"&amp;G100&amp;"|"&amp;H100&amp;"|"&amp;TEXT(I100,"yyyy-mm-dd")&amp;"|"&amp;J100&amp;"|"&amp;K100),"VALID","VERSION UPDATE REQUIRED"))))</x:f>
      </x:c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22"/>
      <x:c r="B101" s="22"/>
      <x:c r="C101" s="22"/>
      <x:c r="D101" s="22"/>
      <x:c r="E101" s="22"/>
      <x:c r="F101" s="22"/>
      <x:c r="G101" s="22"/>
      <x:c r="H101" s="22"/>
      <x:c r="I101" s="23"/>
      <x:c r="J101" s="22"/>
      <x:c r="K101" s="22"/>
      <x:c r="L101" s="20" t="str">
        <x:f>IF(A101="","",IF(DECISION_CONTRACT!$B$19&lt;&gt;"READY FOR DOWNSTREAM","BLOCKED - DECISION REOPEN REQUIRED",IF(NOT(EXACT(B101,DECISION_CONTRACT!$B$5)),"INVALID - DECISION ID","INVALID - UNGOVERNED FIXTURE ROW")))</x:f>
      </x:c>
      <x:c r="M101" s="20" t="str">
        <x:f>IF(A101="","",IF(DECISION_CONTRACT!$B$19&lt;&gt;"READY FOR DOWNSTREAM","BLOCKED - DECISION REOPEN REQUIRED",IF(COUNTIF($A$4:$A$205,A101)&lt;&gt;1,"INVALID - DUPLICATE ID",IF(NOT(EXACT(A101,UPPER(A101))),"INVALID - EVIDENCE ID CASE",IF(NOT(OR(EXACT(C101,"DECISION"),EXACT(C101,"CANDIDATE"),EXACT(C101,"OPPORTUNITY"))),"INVALID - ENTITY TYPE",IF(NOT(OR(EXACT(E101,"QUALIFICATION"),EXACT(E101,"TERRITORY SUPPORT"),EXACT(E101,"TERRITORY CHALLENGE"),EXACT(E101,"EXECUTION"))),"INVALID - ROLE",IF(NOT(OR(EXACT(F101,"GOVERNED FIXTURE"),EXACT(F101,"UNKNOWN / VERIFY"),EXACT(F101,"REJECTED"))),"INVALID - STATE",IF(NOT(EXACT(G101,"SYNTHETIC TRAINING FIXTURE ONLY")),"INVALID - SOURCE TYPE",IF(Q101&lt;&gt;"VALID",Q101,IF(OR(H101="",I101="",J101="",K101="",L101&lt;&gt;"VALID"),"INVALID - REQUIRED / RELATION","VALID"))))))))))</x:f>
      </x:c>
      <x:c r="N101" s="22"/>
      <x:c r="O101" s="48"/>
      <x:c r="P101" s="53"/>
      <x:c r="Q101" s="48" t="str">
        <x:f>IF(A101="","",IF(O101="","INVALID - VERSION ID",IF(NOT(EXACT(O101,UPPER(O101))),"INVALID - VERSION ID CASE",IF(EXACT(P101,B101&amp;"|"&amp;C101&amp;"|"&amp;D101&amp;"|"&amp;E101&amp;"|"&amp;F101&amp;"|"&amp;G101&amp;"|"&amp;H101&amp;"|"&amp;TEXT(I101,"yyyy-mm-dd")&amp;"|"&amp;J101&amp;"|"&amp;K101),"VALID","VERSION UPDATE REQUIRED"))))</x:f>
      </x:c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22"/>
      <x:c r="B102" s="22"/>
      <x:c r="C102" s="22"/>
      <x:c r="D102" s="22"/>
      <x:c r="E102" s="22"/>
      <x:c r="F102" s="22"/>
      <x:c r="G102" s="22"/>
      <x:c r="H102" s="22"/>
      <x:c r="I102" s="23"/>
      <x:c r="J102" s="22"/>
      <x:c r="K102" s="22"/>
      <x:c r="L102" s="20" t="str">
        <x:f>IF(A102="","",IF(DECISION_CONTRACT!$B$19&lt;&gt;"READY FOR DOWNSTREAM","BLOCKED - DECISION REOPEN REQUIRED",IF(NOT(EXACT(B102,DECISION_CONTRACT!$B$5)),"INVALID - DECISION ID","INVALID - UNGOVERNED FIXTURE ROW")))</x:f>
      </x:c>
      <x:c r="M102" s="20" t="str">
        <x:f>IF(A102="","",IF(DECISION_CONTRACT!$B$19&lt;&gt;"READY FOR DOWNSTREAM","BLOCKED - DECISION REOPEN REQUIRED",IF(COUNTIF($A$4:$A$205,A102)&lt;&gt;1,"INVALID - DUPLICATE ID",IF(NOT(EXACT(A102,UPPER(A102))),"INVALID - EVIDENCE ID CASE",IF(NOT(OR(EXACT(C102,"DECISION"),EXACT(C102,"CANDIDATE"),EXACT(C102,"OPPORTUNITY"))),"INVALID - ENTITY TYPE",IF(NOT(OR(EXACT(E102,"QUALIFICATION"),EXACT(E102,"TERRITORY SUPPORT"),EXACT(E102,"TERRITORY CHALLENGE"),EXACT(E102,"EXECUTION"))),"INVALID - ROLE",IF(NOT(OR(EXACT(F102,"GOVERNED FIXTURE"),EXACT(F102,"UNKNOWN / VERIFY"),EXACT(F102,"REJECTED"))),"INVALID - STATE",IF(NOT(EXACT(G102,"SYNTHETIC TRAINING FIXTURE ONLY")),"INVALID - SOURCE TYPE",IF(Q102&lt;&gt;"VALID",Q102,IF(OR(H102="",I102="",J102="",K102="",L102&lt;&gt;"VALID"),"INVALID - REQUIRED / RELATION","VALID"))))))))))</x:f>
      </x:c>
      <x:c r="N102" s="22"/>
      <x:c r="O102" s="48"/>
      <x:c r="P102" s="53"/>
      <x:c r="Q102" s="48" t="str">
        <x:f>IF(A102="","",IF(O102="","INVALID - VERSION ID",IF(NOT(EXACT(O102,UPPER(O102))),"INVALID - VERSION ID CASE",IF(EXACT(P102,B102&amp;"|"&amp;C102&amp;"|"&amp;D102&amp;"|"&amp;E102&amp;"|"&amp;F102&amp;"|"&amp;G102&amp;"|"&amp;H102&amp;"|"&amp;TEXT(I102,"yyyy-mm-dd")&amp;"|"&amp;J102&amp;"|"&amp;K102),"VALID","VERSION UPDATE REQUIRED"))))</x:f>
      </x:c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22"/>
      <x:c r="B103" s="22"/>
      <x:c r="C103" s="22"/>
      <x:c r="D103" s="22"/>
      <x:c r="E103" s="22"/>
      <x:c r="F103" s="22"/>
      <x:c r="G103" s="22"/>
      <x:c r="H103" s="22"/>
      <x:c r="I103" s="23"/>
      <x:c r="J103" s="22"/>
      <x:c r="K103" s="22"/>
      <x:c r="L103" s="20" t="str">
        <x:f>IF(A103="","",IF(DECISION_CONTRACT!$B$19&lt;&gt;"READY FOR DOWNSTREAM","BLOCKED - DECISION REOPEN REQUIRED",IF(NOT(EXACT(B103,DECISION_CONTRACT!$B$5)),"INVALID - DECISION ID","INVALID - UNGOVERNED FIXTURE ROW")))</x:f>
      </x:c>
      <x:c r="M103" s="20" t="str">
        <x:f>IF(A103="","",IF(DECISION_CONTRACT!$B$19&lt;&gt;"READY FOR DOWNSTREAM","BLOCKED - DECISION REOPEN REQUIRED",IF(COUNTIF($A$4:$A$205,A103)&lt;&gt;1,"INVALID - DUPLICATE ID",IF(NOT(EXACT(A103,UPPER(A103))),"INVALID - EVIDENCE ID CASE",IF(NOT(OR(EXACT(C103,"DECISION"),EXACT(C103,"CANDIDATE"),EXACT(C103,"OPPORTUNITY"))),"INVALID - ENTITY TYPE",IF(NOT(OR(EXACT(E103,"QUALIFICATION"),EXACT(E103,"TERRITORY SUPPORT"),EXACT(E103,"TERRITORY CHALLENGE"),EXACT(E103,"EXECUTION"))),"INVALID - ROLE",IF(NOT(OR(EXACT(F103,"GOVERNED FIXTURE"),EXACT(F103,"UNKNOWN / VERIFY"),EXACT(F103,"REJECTED"))),"INVALID - STATE",IF(NOT(EXACT(G103,"SYNTHETIC TRAINING FIXTURE ONLY")),"INVALID - SOURCE TYPE",IF(Q103&lt;&gt;"VALID",Q103,IF(OR(H103="",I103="",J103="",K103="",L103&lt;&gt;"VALID"),"INVALID - REQUIRED / RELATION","VALID"))))))))))</x:f>
      </x:c>
      <x:c r="N103" s="22"/>
      <x:c r="O103" s="48"/>
      <x:c r="P103" s="53"/>
      <x:c r="Q103" s="48" t="str">
        <x:f>IF(A103="","",IF(O103="","INVALID - VERSION ID",IF(NOT(EXACT(O103,UPPER(O103))),"INVALID - VERSION ID CASE",IF(EXACT(P103,B103&amp;"|"&amp;C103&amp;"|"&amp;D103&amp;"|"&amp;E103&amp;"|"&amp;F103&amp;"|"&amp;G103&amp;"|"&amp;H103&amp;"|"&amp;TEXT(I103,"yyyy-mm-dd")&amp;"|"&amp;J103&amp;"|"&amp;K103),"VALID","VERSION UPDATE REQUIRED"))))</x:f>
      </x:c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22"/>
      <x:c r="B104" s="22"/>
      <x:c r="C104" s="22"/>
      <x:c r="D104" s="22"/>
      <x:c r="E104" s="22"/>
      <x:c r="F104" s="22"/>
      <x:c r="G104" s="22"/>
      <x:c r="H104" s="22"/>
      <x:c r="I104" s="23"/>
      <x:c r="J104" s="22"/>
      <x:c r="K104" s="22"/>
      <x:c r="L104" s="20" t="str">
        <x:f>IF(A104="","",IF(DECISION_CONTRACT!$B$19&lt;&gt;"READY FOR DOWNSTREAM","BLOCKED - DECISION REOPEN REQUIRED",IF(NOT(EXACT(B104,DECISION_CONTRACT!$B$5)),"INVALID - DECISION ID","INVALID - UNGOVERNED FIXTURE ROW")))</x:f>
      </x:c>
      <x:c r="M104" s="20" t="str">
        <x:f>IF(A104="","",IF(DECISION_CONTRACT!$B$19&lt;&gt;"READY FOR DOWNSTREAM","BLOCKED - DECISION REOPEN REQUIRED",IF(COUNTIF($A$4:$A$205,A104)&lt;&gt;1,"INVALID - DUPLICATE ID",IF(NOT(EXACT(A104,UPPER(A104))),"INVALID - EVIDENCE ID CASE",IF(NOT(OR(EXACT(C104,"DECISION"),EXACT(C104,"CANDIDATE"),EXACT(C104,"OPPORTUNITY"))),"INVALID - ENTITY TYPE",IF(NOT(OR(EXACT(E104,"QUALIFICATION"),EXACT(E104,"TERRITORY SUPPORT"),EXACT(E104,"TERRITORY CHALLENGE"),EXACT(E104,"EXECUTION"))),"INVALID - ROLE",IF(NOT(OR(EXACT(F104,"GOVERNED FIXTURE"),EXACT(F104,"UNKNOWN / VERIFY"),EXACT(F104,"REJECTED"))),"INVALID - STATE",IF(NOT(EXACT(G104,"SYNTHETIC TRAINING FIXTURE ONLY")),"INVALID - SOURCE TYPE",IF(Q104&lt;&gt;"VALID",Q104,IF(OR(H104="",I104="",J104="",K104="",L104&lt;&gt;"VALID"),"INVALID - REQUIRED / RELATION","VALID"))))))))))</x:f>
      </x:c>
      <x:c r="N104" s="22"/>
      <x:c r="O104" s="48"/>
      <x:c r="P104" s="53"/>
      <x:c r="Q104" s="48" t="str">
        <x:f>IF(A104="","",IF(O104="","INVALID - VERSION ID",IF(NOT(EXACT(O104,UPPER(O104))),"INVALID - VERSION ID CASE",IF(EXACT(P104,B104&amp;"|"&amp;C104&amp;"|"&amp;D104&amp;"|"&amp;E104&amp;"|"&amp;F104&amp;"|"&amp;G104&amp;"|"&amp;H104&amp;"|"&amp;TEXT(I104,"yyyy-mm-dd")&amp;"|"&amp;J104&amp;"|"&amp;K104),"VALID","VERSION UPDATE REQUIRED"))))</x:f>
      </x:c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22"/>
      <x:c r="B105" s="22"/>
      <x:c r="C105" s="22"/>
      <x:c r="D105" s="22"/>
      <x:c r="E105" s="22"/>
      <x:c r="F105" s="22"/>
      <x:c r="G105" s="22"/>
      <x:c r="H105" s="22"/>
      <x:c r="I105" s="23"/>
      <x:c r="J105" s="22"/>
      <x:c r="K105" s="22"/>
      <x:c r="L105" s="20" t="str">
        <x:f>IF(A105="","",IF(DECISION_CONTRACT!$B$19&lt;&gt;"READY FOR DOWNSTREAM","BLOCKED - DECISION REOPEN REQUIRED",IF(NOT(EXACT(B105,DECISION_CONTRACT!$B$5)),"INVALID - DECISION ID","INVALID - UNGOVERNED FIXTURE ROW")))</x:f>
      </x:c>
      <x:c r="M105" s="20" t="str">
        <x:f>IF(A105="","",IF(DECISION_CONTRACT!$B$19&lt;&gt;"READY FOR DOWNSTREAM","BLOCKED - DECISION REOPEN REQUIRED",IF(COUNTIF($A$4:$A$205,A105)&lt;&gt;1,"INVALID - DUPLICATE ID",IF(NOT(EXACT(A105,UPPER(A105))),"INVALID - EVIDENCE ID CASE",IF(NOT(OR(EXACT(C105,"DECISION"),EXACT(C105,"CANDIDATE"),EXACT(C105,"OPPORTUNITY"))),"INVALID - ENTITY TYPE",IF(NOT(OR(EXACT(E105,"QUALIFICATION"),EXACT(E105,"TERRITORY SUPPORT"),EXACT(E105,"TERRITORY CHALLENGE"),EXACT(E105,"EXECUTION"))),"INVALID - ROLE",IF(NOT(OR(EXACT(F105,"GOVERNED FIXTURE"),EXACT(F105,"UNKNOWN / VERIFY"),EXACT(F105,"REJECTED"))),"INVALID - STATE",IF(NOT(EXACT(G105,"SYNTHETIC TRAINING FIXTURE ONLY")),"INVALID - SOURCE TYPE",IF(Q105&lt;&gt;"VALID",Q105,IF(OR(H105="",I105="",J105="",K105="",L105&lt;&gt;"VALID"),"INVALID - REQUIRED / RELATION","VALID"))))))))))</x:f>
      </x:c>
      <x:c r="N105" s="22"/>
      <x:c r="O105" s="48"/>
      <x:c r="P105" s="53"/>
      <x:c r="Q105" s="48" t="str">
        <x:f>IF(A105="","",IF(O105="","INVALID - VERSION ID",IF(NOT(EXACT(O105,UPPER(O105))),"INVALID - VERSION ID CASE",IF(EXACT(P105,B105&amp;"|"&amp;C105&amp;"|"&amp;D105&amp;"|"&amp;E105&amp;"|"&amp;F105&amp;"|"&amp;G105&amp;"|"&amp;H105&amp;"|"&amp;TEXT(I105,"yyyy-mm-dd")&amp;"|"&amp;J105&amp;"|"&amp;K105),"VALID","VERSION UPDATE REQUIRED"))))</x:f>
      </x:c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22"/>
      <x:c r="B106" s="22"/>
      <x:c r="C106" s="22"/>
      <x:c r="D106" s="22"/>
      <x:c r="E106" s="22"/>
      <x:c r="F106" s="22"/>
      <x:c r="G106" s="22"/>
      <x:c r="H106" s="22"/>
      <x:c r="I106" s="23"/>
      <x:c r="J106" s="22"/>
      <x:c r="K106" s="22"/>
      <x:c r="L106" s="20" t="str">
        <x:f>IF(A106="","",IF(DECISION_CONTRACT!$B$19&lt;&gt;"READY FOR DOWNSTREAM","BLOCKED - DECISION REOPEN REQUIRED",IF(NOT(EXACT(B106,DECISION_CONTRACT!$B$5)),"INVALID - DECISION ID","INVALID - UNGOVERNED FIXTURE ROW")))</x:f>
      </x:c>
      <x:c r="M106" s="20" t="str">
        <x:f>IF(A106="","",IF(DECISION_CONTRACT!$B$19&lt;&gt;"READY FOR DOWNSTREAM","BLOCKED - DECISION REOPEN REQUIRED",IF(COUNTIF($A$4:$A$205,A106)&lt;&gt;1,"INVALID - DUPLICATE ID",IF(NOT(EXACT(A106,UPPER(A106))),"INVALID - EVIDENCE ID CASE",IF(NOT(OR(EXACT(C106,"DECISION"),EXACT(C106,"CANDIDATE"),EXACT(C106,"OPPORTUNITY"))),"INVALID - ENTITY TYPE",IF(NOT(OR(EXACT(E106,"QUALIFICATION"),EXACT(E106,"TERRITORY SUPPORT"),EXACT(E106,"TERRITORY CHALLENGE"),EXACT(E106,"EXECUTION"))),"INVALID - ROLE",IF(NOT(OR(EXACT(F106,"GOVERNED FIXTURE"),EXACT(F106,"UNKNOWN / VERIFY"),EXACT(F106,"REJECTED"))),"INVALID - STATE",IF(NOT(EXACT(G106,"SYNTHETIC TRAINING FIXTURE ONLY")),"INVALID - SOURCE TYPE",IF(Q106&lt;&gt;"VALID",Q106,IF(OR(H106="",I106="",J106="",K106="",L106&lt;&gt;"VALID"),"INVALID - REQUIRED / RELATION","VALID"))))))))))</x:f>
      </x:c>
      <x:c r="N106" s="22"/>
      <x:c r="O106" s="48"/>
      <x:c r="P106" s="53"/>
      <x:c r="Q106" s="48" t="str">
        <x:f>IF(A106="","",IF(O106="","INVALID - VERSION ID",IF(NOT(EXACT(O106,UPPER(O106))),"INVALID - VERSION ID CASE",IF(EXACT(P106,B106&amp;"|"&amp;C106&amp;"|"&amp;D106&amp;"|"&amp;E106&amp;"|"&amp;F106&amp;"|"&amp;G106&amp;"|"&amp;H106&amp;"|"&amp;TEXT(I106,"yyyy-mm-dd")&amp;"|"&amp;J106&amp;"|"&amp;K106),"VALID","VERSION UPDATE REQUIRED"))))</x:f>
      </x:c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22"/>
      <x:c r="B107" s="22"/>
      <x:c r="C107" s="22"/>
      <x:c r="D107" s="22"/>
      <x:c r="E107" s="22"/>
      <x:c r="F107" s="22"/>
      <x:c r="G107" s="22"/>
      <x:c r="H107" s="22"/>
      <x:c r="I107" s="23"/>
      <x:c r="J107" s="22"/>
      <x:c r="K107" s="22"/>
      <x:c r="L107" s="20" t="str">
        <x:f>IF(A107="","",IF(DECISION_CONTRACT!$B$19&lt;&gt;"READY FOR DOWNSTREAM","BLOCKED - DECISION REOPEN REQUIRED",IF(NOT(EXACT(B107,DECISION_CONTRACT!$B$5)),"INVALID - DECISION ID","INVALID - UNGOVERNED FIXTURE ROW")))</x:f>
      </x:c>
      <x:c r="M107" s="20" t="str">
        <x:f>IF(A107="","",IF(DECISION_CONTRACT!$B$19&lt;&gt;"READY FOR DOWNSTREAM","BLOCKED - DECISION REOPEN REQUIRED",IF(COUNTIF($A$4:$A$205,A107)&lt;&gt;1,"INVALID - DUPLICATE ID",IF(NOT(EXACT(A107,UPPER(A107))),"INVALID - EVIDENCE ID CASE",IF(NOT(OR(EXACT(C107,"DECISION"),EXACT(C107,"CANDIDATE"),EXACT(C107,"OPPORTUNITY"))),"INVALID - ENTITY TYPE",IF(NOT(OR(EXACT(E107,"QUALIFICATION"),EXACT(E107,"TERRITORY SUPPORT"),EXACT(E107,"TERRITORY CHALLENGE"),EXACT(E107,"EXECUTION"))),"INVALID - ROLE",IF(NOT(OR(EXACT(F107,"GOVERNED FIXTURE"),EXACT(F107,"UNKNOWN / VERIFY"),EXACT(F107,"REJECTED"))),"INVALID - STATE",IF(NOT(EXACT(G107,"SYNTHETIC TRAINING FIXTURE ONLY")),"INVALID - SOURCE TYPE",IF(Q107&lt;&gt;"VALID",Q107,IF(OR(H107="",I107="",J107="",K107="",L107&lt;&gt;"VALID"),"INVALID - REQUIRED / RELATION","VALID"))))))))))</x:f>
      </x:c>
      <x:c r="N107" s="22"/>
      <x:c r="O107" s="48"/>
      <x:c r="P107" s="53"/>
      <x:c r="Q107" s="48" t="str">
        <x:f>IF(A107="","",IF(O107="","INVALID - VERSION ID",IF(NOT(EXACT(O107,UPPER(O107))),"INVALID - VERSION ID CASE",IF(EXACT(P107,B107&amp;"|"&amp;C107&amp;"|"&amp;D107&amp;"|"&amp;E107&amp;"|"&amp;F107&amp;"|"&amp;G107&amp;"|"&amp;H107&amp;"|"&amp;TEXT(I107,"yyyy-mm-dd")&amp;"|"&amp;J107&amp;"|"&amp;K107),"VALID","VERSION UPDATE REQUIRED"))))</x:f>
      </x:c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22"/>
      <x:c r="B108" s="22"/>
      <x:c r="C108" s="22"/>
      <x:c r="D108" s="22"/>
      <x:c r="E108" s="22"/>
      <x:c r="F108" s="22"/>
      <x:c r="G108" s="22"/>
      <x:c r="H108" s="22"/>
      <x:c r="I108" s="23"/>
      <x:c r="J108" s="22"/>
      <x:c r="K108" s="22"/>
      <x:c r="L108" s="20" t="str">
        <x:f>IF(A108="","",IF(DECISION_CONTRACT!$B$19&lt;&gt;"READY FOR DOWNSTREAM","BLOCKED - DECISION REOPEN REQUIRED",IF(NOT(EXACT(B108,DECISION_CONTRACT!$B$5)),"INVALID - DECISION ID","INVALID - UNGOVERNED FIXTURE ROW")))</x:f>
      </x:c>
      <x:c r="M108" s="20" t="str">
        <x:f>IF(A108="","",IF(DECISION_CONTRACT!$B$19&lt;&gt;"READY FOR DOWNSTREAM","BLOCKED - DECISION REOPEN REQUIRED",IF(COUNTIF($A$4:$A$205,A108)&lt;&gt;1,"INVALID - DUPLICATE ID",IF(NOT(EXACT(A108,UPPER(A108))),"INVALID - EVIDENCE ID CASE",IF(NOT(OR(EXACT(C108,"DECISION"),EXACT(C108,"CANDIDATE"),EXACT(C108,"OPPORTUNITY"))),"INVALID - ENTITY TYPE",IF(NOT(OR(EXACT(E108,"QUALIFICATION"),EXACT(E108,"TERRITORY SUPPORT"),EXACT(E108,"TERRITORY CHALLENGE"),EXACT(E108,"EXECUTION"))),"INVALID - ROLE",IF(NOT(OR(EXACT(F108,"GOVERNED FIXTURE"),EXACT(F108,"UNKNOWN / VERIFY"),EXACT(F108,"REJECTED"))),"INVALID - STATE",IF(NOT(EXACT(G108,"SYNTHETIC TRAINING FIXTURE ONLY")),"INVALID - SOURCE TYPE",IF(Q108&lt;&gt;"VALID",Q108,IF(OR(H108="",I108="",J108="",K108="",L108&lt;&gt;"VALID"),"INVALID - REQUIRED / RELATION","VALID"))))))))))</x:f>
      </x:c>
      <x:c r="N108" s="22"/>
      <x:c r="O108" s="48"/>
      <x:c r="P108" s="53"/>
      <x:c r="Q108" s="48" t="str">
        <x:f>IF(A108="","",IF(O108="","INVALID - VERSION ID",IF(NOT(EXACT(O108,UPPER(O108))),"INVALID - VERSION ID CASE",IF(EXACT(P108,B108&amp;"|"&amp;C108&amp;"|"&amp;D108&amp;"|"&amp;E108&amp;"|"&amp;F108&amp;"|"&amp;G108&amp;"|"&amp;H108&amp;"|"&amp;TEXT(I108,"yyyy-mm-dd")&amp;"|"&amp;J108&amp;"|"&amp;K108),"VALID","VERSION UPDATE REQUIRED"))))</x:f>
      </x:c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22"/>
      <x:c r="B109" s="22"/>
      <x:c r="C109" s="22"/>
      <x:c r="D109" s="22"/>
      <x:c r="E109" s="22"/>
      <x:c r="F109" s="22"/>
      <x:c r="G109" s="22"/>
      <x:c r="H109" s="22"/>
      <x:c r="I109" s="23"/>
      <x:c r="J109" s="22"/>
      <x:c r="K109" s="22"/>
      <x:c r="L109" s="20" t="str">
        <x:f>IF(A109="","",IF(DECISION_CONTRACT!$B$19&lt;&gt;"READY FOR DOWNSTREAM","BLOCKED - DECISION REOPEN REQUIRED",IF(NOT(EXACT(B109,DECISION_CONTRACT!$B$5)),"INVALID - DECISION ID","INVALID - UNGOVERNED FIXTURE ROW")))</x:f>
      </x:c>
      <x:c r="M109" s="20" t="str">
        <x:f>IF(A109="","",IF(DECISION_CONTRACT!$B$19&lt;&gt;"READY FOR DOWNSTREAM","BLOCKED - DECISION REOPEN REQUIRED",IF(COUNTIF($A$4:$A$205,A109)&lt;&gt;1,"INVALID - DUPLICATE ID",IF(NOT(EXACT(A109,UPPER(A109))),"INVALID - EVIDENCE ID CASE",IF(NOT(OR(EXACT(C109,"DECISION"),EXACT(C109,"CANDIDATE"),EXACT(C109,"OPPORTUNITY"))),"INVALID - ENTITY TYPE",IF(NOT(OR(EXACT(E109,"QUALIFICATION"),EXACT(E109,"TERRITORY SUPPORT"),EXACT(E109,"TERRITORY CHALLENGE"),EXACT(E109,"EXECUTION"))),"INVALID - ROLE",IF(NOT(OR(EXACT(F109,"GOVERNED FIXTURE"),EXACT(F109,"UNKNOWN / VERIFY"),EXACT(F109,"REJECTED"))),"INVALID - STATE",IF(NOT(EXACT(G109,"SYNTHETIC TRAINING FIXTURE ONLY")),"INVALID - SOURCE TYPE",IF(Q109&lt;&gt;"VALID",Q109,IF(OR(H109="",I109="",J109="",K109="",L109&lt;&gt;"VALID"),"INVALID - REQUIRED / RELATION","VALID"))))))))))</x:f>
      </x:c>
      <x:c r="N109" s="22"/>
      <x:c r="O109" s="48"/>
      <x:c r="P109" s="53"/>
      <x:c r="Q109" s="48" t="str">
        <x:f>IF(A109="","",IF(O109="","INVALID - VERSION ID",IF(NOT(EXACT(O109,UPPER(O109))),"INVALID - VERSION ID CASE",IF(EXACT(P109,B109&amp;"|"&amp;C109&amp;"|"&amp;D109&amp;"|"&amp;E109&amp;"|"&amp;F109&amp;"|"&amp;G109&amp;"|"&amp;H109&amp;"|"&amp;TEXT(I109,"yyyy-mm-dd")&amp;"|"&amp;J109&amp;"|"&amp;K109),"VALID","VERSION UPDATE REQUIRED"))))</x:f>
      </x:c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22"/>
      <x:c r="B110" s="22"/>
      <x:c r="C110" s="22"/>
      <x:c r="D110" s="22"/>
      <x:c r="E110" s="22"/>
      <x:c r="F110" s="22"/>
      <x:c r="G110" s="22"/>
      <x:c r="H110" s="22"/>
      <x:c r="I110" s="23"/>
      <x:c r="J110" s="22"/>
      <x:c r="K110" s="22"/>
      <x:c r="L110" s="20" t="str">
        <x:f>IF(A110="","",IF(DECISION_CONTRACT!$B$19&lt;&gt;"READY FOR DOWNSTREAM","BLOCKED - DECISION REOPEN REQUIRED",IF(NOT(EXACT(B110,DECISION_CONTRACT!$B$5)),"INVALID - DECISION ID","INVALID - UNGOVERNED FIXTURE ROW")))</x:f>
      </x:c>
      <x:c r="M110" s="20" t="str">
        <x:f>IF(A110="","",IF(DECISION_CONTRACT!$B$19&lt;&gt;"READY FOR DOWNSTREAM","BLOCKED - DECISION REOPEN REQUIRED",IF(COUNTIF($A$4:$A$205,A110)&lt;&gt;1,"INVALID - DUPLICATE ID",IF(NOT(EXACT(A110,UPPER(A110))),"INVALID - EVIDENCE ID CASE",IF(NOT(OR(EXACT(C110,"DECISION"),EXACT(C110,"CANDIDATE"),EXACT(C110,"OPPORTUNITY"))),"INVALID - ENTITY TYPE",IF(NOT(OR(EXACT(E110,"QUALIFICATION"),EXACT(E110,"TERRITORY SUPPORT"),EXACT(E110,"TERRITORY CHALLENGE"),EXACT(E110,"EXECUTION"))),"INVALID - ROLE",IF(NOT(OR(EXACT(F110,"GOVERNED FIXTURE"),EXACT(F110,"UNKNOWN / VERIFY"),EXACT(F110,"REJECTED"))),"INVALID - STATE",IF(NOT(EXACT(G110,"SYNTHETIC TRAINING FIXTURE ONLY")),"INVALID - SOURCE TYPE",IF(Q110&lt;&gt;"VALID",Q110,IF(OR(H110="",I110="",J110="",K110="",L110&lt;&gt;"VALID"),"INVALID - REQUIRED / RELATION","VALID"))))))))))</x:f>
      </x:c>
      <x:c r="N110" s="22"/>
      <x:c r="O110" s="48"/>
      <x:c r="P110" s="53"/>
      <x:c r="Q110" s="48" t="str">
        <x:f>IF(A110="","",IF(O110="","INVALID - VERSION ID",IF(NOT(EXACT(O110,UPPER(O110))),"INVALID - VERSION ID CASE",IF(EXACT(P110,B110&amp;"|"&amp;C110&amp;"|"&amp;D110&amp;"|"&amp;E110&amp;"|"&amp;F110&amp;"|"&amp;G110&amp;"|"&amp;H110&amp;"|"&amp;TEXT(I110,"yyyy-mm-dd")&amp;"|"&amp;J110&amp;"|"&amp;K110),"VALID","VERSION UPDATE REQUIRED"))))</x:f>
      </x:c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22"/>
      <x:c r="B111" s="22"/>
      <x:c r="C111" s="22"/>
      <x:c r="D111" s="22"/>
      <x:c r="E111" s="22"/>
      <x:c r="F111" s="22"/>
      <x:c r="G111" s="22"/>
      <x:c r="H111" s="22"/>
      <x:c r="I111" s="23"/>
      <x:c r="J111" s="22"/>
      <x:c r="K111" s="22"/>
      <x:c r="L111" s="20" t="str">
        <x:f>IF(A111="","",IF(DECISION_CONTRACT!$B$19&lt;&gt;"READY FOR DOWNSTREAM","BLOCKED - DECISION REOPEN REQUIRED",IF(NOT(EXACT(B111,DECISION_CONTRACT!$B$5)),"INVALID - DECISION ID","INVALID - UNGOVERNED FIXTURE ROW")))</x:f>
      </x:c>
      <x:c r="M111" s="20" t="str">
        <x:f>IF(A111="","",IF(DECISION_CONTRACT!$B$19&lt;&gt;"READY FOR DOWNSTREAM","BLOCKED - DECISION REOPEN REQUIRED",IF(COUNTIF($A$4:$A$205,A111)&lt;&gt;1,"INVALID - DUPLICATE ID",IF(NOT(EXACT(A111,UPPER(A111))),"INVALID - EVIDENCE ID CASE",IF(NOT(OR(EXACT(C111,"DECISION"),EXACT(C111,"CANDIDATE"),EXACT(C111,"OPPORTUNITY"))),"INVALID - ENTITY TYPE",IF(NOT(OR(EXACT(E111,"QUALIFICATION"),EXACT(E111,"TERRITORY SUPPORT"),EXACT(E111,"TERRITORY CHALLENGE"),EXACT(E111,"EXECUTION"))),"INVALID - ROLE",IF(NOT(OR(EXACT(F111,"GOVERNED FIXTURE"),EXACT(F111,"UNKNOWN / VERIFY"),EXACT(F111,"REJECTED"))),"INVALID - STATE",IF(NOT(EXACT(G111,"SYNTHETIC TRAINING FIXTURE ONLY")),"INVALID - SOURCE TYPE",IF(Q111&lt;&gt;"VALID",Q111,IF(OR(H111="",I111="",J111="",K111="",L111&lt;&gt;"VALID"),"INVALID - REQUIRED / RELATION","VALID"))))))))))</x:f>
      </x:c>
      <x:c r="N111" s="22"/>
      <x:c r="O111" s="48"/>
      <x:c r="P111" s="53"/>
      <x:c r="Q111" s="48" t="str">
        <x:f>IF(A111="","",IF(O111="","INVALID - VERSION ID",IF(NOT(EXACT(O111,UPPER(O111))),"INVALID - VERSION ID CASE",IF(EXACT(P111,B111&amp;"|"&amp;C111&amp;"|"&amp;D111&amp;"|"&amp;E111&amp;"|"&amp;F111&amp;"|"&amp;G111&amp;"|"&amp;H111&amp;"|"&amp;TEXT(I111,"yyyy-mm-dd")&amp;"|"&amp;J111&amp;"|"&amp;K111),"VALID","VERSION UPDATE REQUIRED"))))</x:f>
      </x:c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22"/>
      <x:c r="B112" s="22"/>
      <x:c r="C112" s="22"/>
      <x:c r="D112" s="22"/>
      <x:c r="E112" s="22"/>
      <x:c r="F112" s="22"/>
      <x:c r="G112" s="22"/>
      <x:c r="H112" s="22"/>
      <x:c r="I112" s="23"/>
      <x:c r="J112" s="22"/>
      <x:c r="K112" s="22"/>
      <x:c r="L112" s="20" t="str">
        <x:f>IF(A112="","",IF(DECISION_CONTRACT!$B$19&lt;&gt;"READY FOR DOWNSTREAM","BLOCKED - DECISION REOPEN REQUIRED",IF(NOT(EXACT(B112,DECISION_CONTRACT!$B$5)),"INVALID - DECISION ID","INVALID - UNGOVERNED FIXTURE ROW")))</x:f>
      </x:c>
      <x:c r="M112" s="20" t="str">
        <x:f>IF(A112="","",IF(DECISION_CONTRACT!$B$19&lt;&gt;"READY FOR DOWNSTREAM","BLOCKED - DECISION REOPEN REQUIRED",IF(COUNTIF($A$4:$A$205,A112)&lt;&gt;1,"INVALID - DUPLICATE ID",IF(NOT(EXACT(A112,UPPER(A112))),"INVALID - EVIDENCE ID CASE",IF(NOT(OR(EXACT(C112,"DECISION"),EXACT(C112,"CANDIDATE"),EXACT(C112,"OPPORTUNITY"))),"INVALID - ENTITY TYPE",IF(NOT(OR(EXACT(E112,"QUALIFICATION"),EXACT(E112,"TERRITORY SUPPORT"),EXACT(E112,"TERRITORY CHALLENGE"),EXACT(E112,"EXECUTION"))),"INVALID - ROLE",IF(NOT(OR(EXACT(F112,"GOVERNED FIXTURE"),EXACT(F112,"UNKNOWN / VERIFY"),EXACT(F112,"REJECTED"))),"INVALID - STATE",IF(NOT(EXACT(G112,"SYNTHETIC TRAINING FIXTURE ONLY")),"INVALID - SOURCE TYPE",IF(Q112&lt;&gt;"VALID",Q112,IF(OR(H112="",I112="",J112="",K112="",L112&lt;&gt;"VALID"),"INVALID - REQUIRED / RELATION","VALID"))))))))))</x:f>
      </x:c>
      <x:c r="N112" s="22"/>
      <x:c r="O112" s="48"/>
      <x:c r="P112" s="53"/>
      <x:c r="Q112" s="48" t="str">
        <x:f>IF(A112="","",IF(O112="","INVALID - VERSION ID",IF(NOT(EXACT(O112,UPPER(O112))),"INVALID - VERSION ID CASE",IF(EXACT(P112,B112&amp;"|"&amp;C112&amp;"|"&amp;D112&amp;"|"&amp;E112&amp;"|"&amp;F112&amp;"|"&amp;G112&amp;"|"&amp;H112&amp;"|"&amp;TEXT(I112,"yyyy-mm-dd")&amp;"|"&amp;J112&amp;"|"&amp;K112),"VALID","VERSION UPDATE REQUIRED"))))</x:f>
      </x:c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22"/>
      <x:c r="B113" s="22"/>
      <x:c r="C113" s="22"/>
      <x:c r="D113" s="22"/>
      <x:c r="E113" s="22"/>
      <x:c r="F113" s="22"/>
      <x:c r="G113" s="22"/>
      <x:c r="H113" s="22"/>
      <x:c r="I113" s="23"/>
      <x:c r="J113" s="22"/>
      <x:c r="K113" s="22"/>
      <x:c r="L113" s="20" t="str">
        <x:f>IF(A113="","",IF(DECISION_CONTRACT!$B$19&lt;&gt;"READY FOR DOWNSTREAM","BLOCKED - DECISION REOPEN REQUIRED",IF(NOT(EXACT(B113,DECISION_CONTRACT!$B$5)),"INVALID - DECISION ID","INVALID - UNGOVERNED FIXTURE ROW")))</x:f>
      </x:c>
      <x:c r="M113" s="20" t="str">
        <x:f>IF(A113="","",IF(DECISION_CONTRACT!$B$19&lt;&gt;"READY FOR DOWNSTREAM","BLOCKED - DECISION REOPEN REQUIRED",IF(COUNTIF($A$4:$A$205,A113)&lt;&gt;1,"INVALID - DUPLICATE ID",IF(NOT(EXACT(A113,UPPER(A113))),"INVALID - EVIDENCE ID CASE",IF(NOT(OR(EXACT(C113,"DECISION"),EXACT(C113,"CANDIDATE"),EXACT(C113,"OPPORTUNITY"))),"INVALID - ENTITY TYPE",IF(NOT(OR(EXACT(E113,"QUALIFICATION"),EXACT(E113,"TERRITORY SUPPORT"),EXACT(E113,"TERRITORY CHALLENGE"),EXACT(E113,"EXECUTION"))),"INVALID - ROLE",IF(NOT(OR(EXACT(F113,"GOVERNED FIXTURE"),EXACT(F113,"UNKNOWN / VERIFY"),EXACT(F113,"REJECTED"))),"INVALID - STATE",IF(NOT(EXACT(G113,"SYNTHETIC TRAINING FIXTURE ONLY")),"INVALID - SOURCE TYPE",IF(Q113&lt;&gt;"VALID",Q113,IF(OR(H113="",I113="",J113="",K113="",L113&lt;&gt;"VALID"),"INVALID - REQUIRED / RELATION","VALID"))))))))))</x:f>
      </x:c>
      <x:c r="N113" s="22"/>
      <x:c r="O113" s="48"/>
      <x:c r="P113" s="53"/>
      <x:c r="Q113" s="48" t="str">
        <x:f>IF(A113="","",IF(O113="","INVALID - VERSION ID",IF(NOT(EXACT(O113,UPPER(O113))),"INVALID - VERSION ID CASE",IF(EXACT(P113,B113&amp;"|"&amp;C113&amp;"|"&amp;D113&amp;"|"&amp;E113&amp;"|"&amp;F113&amp;"|"&amp;G113&amp;"|"&amp;H113&amp;"|"&amp;TEXT(I113,"yyyy-mm-dd")&amp;"|"&amp;J113&amp;"|"&amp;K113),"VALID","VERSION UPDATE REQUIRED"))))</x:f>
      </x:c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22"/>
      <x:c r="B114" s="22"/>
      <x:c r="C114" s="22"/>
      <x:c r="D114" s="22"/>
      <x:c r="E114" s="22"/>
      <x:c r="F114" s="22"/>
      <x:c r="G114" s="22"/>
      <x:c r="H114" s="22"/>
      <x:c r="I114" s="23"/>
      <x:c r="J114" s="22"/>
      <x:c r="K114" s="22"/>
      <x:c r="L114" s="20" t="str">
        <x:f>IF(A114="","",IF(DECISION_CONTRACT!$B$19&lt;&gt;"READY FOR DOWNSTREAM","BLOCKED - DECISION REOPEN REQUIRED",IF(NOT(EXACT(B114,DECISION_CONTRACT!$B$5)),"INVALID - DECISION ID","INVALID - UNGOVERNED FIXTURE ROW")))</x:f>
      </x:c>
      <x:c r="M114" s="20" t="str">
        <x:f>IF(A114="","",IF(DECISION_CONTRACT!$B$19&lt;&gt;"READY FOR DOWNSTREAM","BLOCKED - DECISION REOPEN REQUIRED",IF(COUNTIF($A$4:$A$205,A114)&lt;&gt;1,"INVALID - DUPLICATE ID",IF(NOT(EXACT(A114,UPPER(A114))),"INVALID - EVIDENCE ID CASE",IF(NOT(OR(EXACT(C114,"DECISION"),EXACT(C114,"CANDIDATE"),EXACT(C114,"OPPORTUNITY"))),"INVALID - ENTITY TYPE",IF(NOT(OR(EXACT(E114,"QUALIFICATION"),EXACT(E114,"TERRITORY SUPPORT"),EXACT(E114,"TERRITORY CHALLENGE"),EXACT(E114,"EXECUTION"))),"INVALID - ROLE",IF(NOT(OR(EXACT(F114,"GOVERNED FIXTURE"),EXACT(F114,"UNKNOWN / VERIFY"),EXACT(F114,"REJECTED"))),"INVALID - STATE",IF(NOT(EXACT(G114,"SYNTHETIC TRAINING FIXTURE ONLY")),"INVALID - SOURCE TYPE",IF(Q114&lt;&gt;"VALID",Q114,IF(OR(H114="",I114="",J114="",K114="",L114&lt;&gt;"VALID"),"INVALID - REQUIRED / RELATION","VALID"))))))))))</x:f>
      </x:c>
      <x:c r="N114" s="22"/>
      <x:c r="O114" s="48"/>
      <x:c r="P114" s="53"/>
      <x:c r="Q114" s="48" t="str">
        <x:f>IF(A114="","",IF(O114="","INVALID - VERSION ID",IF(NOT(EXACT(O114,UPPER(O114))),"INVALID - VERSION ID CASE",IF(EXACT(P114,B114&amp;"|"&amp;C114&amp;"|"&amp;D114&amp;"|"&amp;E114&amp;"|"&amp;F114&amp;"|"&amp;G114&amp;"|"&amp;H114&amp;"|"&amp;TEXT(I114,"yyyy-mm-dd")&amp;"|"&amp;J114&amp;"|"&amp;K114),"VALID","VERSION UPDATE REQUIRED"))))</x:f>
      </x:c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22"/>
      <x:c r="B115" s="22"/>
      <x:c r="C115" s="22"/>
      <x:c r="D115" s="22"/>
      <x:c r="E115" s="22"/>
      <x:c r="F115" s="22"/>
      <x:c r="G115" s="22"/>
      <x:c r="H115" s="22"/>
      <x:c r="I115" s="23"/>
      <x:c r="J115" s="22"/>
      <x:c r="K115" s="22"/>
      <x:c r="L115" s="20" t="str">
        <x:f>IF(A115="","",IF(DECISION_CONTRACT!$B$19&lt;&gt;"READY FOR DOWNSTREAM","BLOCKED - DECISION REOPEN REQUIRED",IF(NOT(EXACT(B115,DECISION_CONTRACT!$B$5)),"INVALID - DECISION ID","INVALID - UNGOVERNED FIXTURE ROW")))</x:f>
      </x:c>
      <x:c r="M115" s="20" t="str">
        <x:f>IF(A115="","",IF(DECISION_CONTRACT!$B$19&lt;&gt;"READY FOR DOWNSTREAM","BLOCKED - DECISION REOPEN REQUIRED",IF(COUNTIF($A$4:$A$205,A115)&lt;&gt;1,"INVALID - DUPLICATE ID",IF(NOT(EXACT(A115,UPPER(A115))),"INVALID - EVIDENCE ID CASE",IF(NOT(OR(EXACT(C115,"DECISION"),EXACT(C115,"CANDIDATE"),EXACT(C115,"OPPORTUNITY"))),"INVALID - ENTITY TYPE",IF(NOT(OR(EXACT(E115,"QUALIFICATION"),EXACT(E115,"TERRITORY SUPPORT"),EXACT(E115,"TERRITORY CHALLENGE"),EXACT(E115,"EXECUTION"))),"INVALID - ROLE",IF(NOT(OR(EXACT(F115,"GOVERNED FIXTURE"),EXACT(F115,"UNKNOWN / VERIFY"),EXACT(F115,"REJECTED"))),"INVALID - STATE",IF(NOT(EXACT(G115,"SYNTHETIC TRAINING FIXTURE ONLY")),"INVALID - SOURCE TYPE",IF(Q115&lt;&gt;"VALID",Q115,IF(OR(H115="",I115="",J115="",K115="",L115&lt;&gt;"VALID"),"INVALID - REQUIRED / RELATION","VALID"))))))))))</x:f>
      </x:c>
      <x:c r="N115" s="22"/>
      <x:c r="O115" s="48"/>
      <x:c r="P115" s="53"/>
      <x:c r="Q115" s="48" t="str">
        <x:f>IF(A115="","",IF(O115="","INVALID - VERSION ID",IF(NOT(EXACT(O115,UPPER(O115))),"INVALID - VERSION ID CASE",IF(EXACT(P115,B115&amp;"|"&amp;C115&amp;"|"&amp;D115&amp;"|"&amp;E115&amp;"|"&amp;F115&amp;"|"&amp;G115&amp;"|"&amp;H115&amp;"|"&amp;TEXT(I115,"yyyy-mm-dd")&amp;"|"&amp;J115&amp;"|"&amp;K115),"VALID","VERSION UPDATE REQUIRED"))))</x:f>
      </x:c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22"/>
      <x:c r="B116" s="22"/>
      <x:c r="C116" s="22"/>
      <x:c r="D116" s="22"/>
      <x:c r="E116" s="22"/>
      <x:c r="F116" s="22"/>
      <x:c r="G116" s="22"/>
      <x:c r="H116" s="22"/>
      <x:c r="I116" s="23"/>
      <x:c r="J116" s="22"/>
      <x:c r="K116" s="22"/>
      <x:c r="L116" s="20" t="str">
        <x:f>IF(A116="","",IF(DECISION_CONTRACT!$B$19&lt;&gt;"READY FOR DOWNSTREAM","BLOCKED - DECISION REOPEN REQUIRED",IF(NOT(EXACT(B116,DECISION_CONTRACT!$B$5)),"INVALID - DECISION ID","INVALID - UNGOVERNED FIXTURE ROW")))</x:f>
      </x:c>
      <x:c r="M116" s="20" t="str">
        <x:f>IF(A116="","",IF(DECISION_CONTRACT!$B$19&lt;&gt;"READY FOR DOWNSTREAM","BLOCKED - DECISION REOPEN REQUIRED",IF(COUNTIF($A$4:$A$205,A116)&lt;&gt;1,"INVALID - DUPLICATE ID",IF(NOT(EXACT(A116,UPPER(A116))),"INVALID - EVIDENCE ID CASE",IF(NOT(OR(EXACT(C116,"DECISION"),EXACT(C116,"CANDIDATE"),EXACT(C116,"OPPORTUNITY"))),"INVALID - ENTITY TYPE",IF(NOT(OR(EXACT(E116,"QUALIFICATION"),EXACT(E116,"TERRITORY SUPPORT"),EXACT(E116,"TERRITORY CHALLENGE"),EXACT(E116,"EXECUTION"))),"INVALID - ROLE",IF(NOT(OR(EXACT(F116,"GOVERNED FIXTURE"),EXACT(F116,"UNKNOWN / VERIFY"),EXACT(F116,"REJECTED"))),"INVALID - STATE",IF(NOT(EXACT(G116,"SYNTHETIC TRAINING FIXTURE ONLY")),"INVALID - SOURCE TYPE",IF(Q116&lt;&gt;"VALID",Q116,IF(OR(H116="",I116="",J116="",K116="",L116&lt;&gt;"VALID"),"INVALID - REQUIRED / RELATION","VALID"))))))))))</x:f>
      </x:c>
      <x:c r="N116" s="22"/>
      <x:c r="O116" s="48"/>
      <x:c r="P116" s="53"/>
      <x:c r="Q116" s="48" t="str">
        <x:f>IF(A116="","",IF(O116="","INVALID - VERSION ID",IF(NOT(EXACT(O116,UPPER(O116))),"INVALID - VERSION ID CASE",IF(EXACT(P116,B116&amp;"|"&amp;C116&amp;"|"&amp;D116&amp;"|"&amp;E116&amp;"|"&amp;F116&amp;"|"&amp;G116&amp;"|"&amp;H116&amp;"|"&amp;TEXT(I116,"yyyy-mm-dd")&amp;"|"&amp;J116&amp;"|"&amp;K116),"VALID","VERSION UPDATE REQUIRED"))))</x:f>
      </x:c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22"/>
      <x:c r="B117" s="22"/>
      <x:c r="C117" s="22"/>
      <x:c r="D117" s="22"/>
      <x:c r="E117" s="22"/>
      <x:c r="F117" s="22"/>
      <x:c r="G117" s="22"/>
      <x:c r="H117" s="22"/>
      <x:c r="I117" s="23"/>
      <x:c r="J117" s="22"/>
      <x:c r="K117" s="22"/>
      <x:c r="L117" s="20" t="str">
        <x:f>IF(A117="","",IF(DECISION_CONTRACT!$B$19&lt;&gt;"READY FOR DOWNSTREAM","BLOCKED - DECISION REOPEN REQUIRED",IF(NOT(EXACT(B117,DECISION_CONTRACT!$B$5)),"INVALID - DECISION ID","INVALID - UNGOVERNED FIXTURE ROW")))</x:f>
      </x:c>
      <x:c r="M117" s="20" t="str">
        <x:f>IF(A117="","",IF(DECISION_CONTRACT!$B$19&lt;&gt;"READY FOR DOWNSTREAM","BLOCKED - DECISION REOPEN REQUIRED",IF(COUNTIF($A$4:$A$205,A117)&lt;&gt;1,"INVALID - DUPLICATE ID",IF(NOT(EXACT(A117,UPPER(A117))),"INVALID - EVIDENCE ID CASE",IF(NOT(OR(EXACT(C117,"DECISION"),EXACT(C117,"CANDIDATE"),EXACT(C117,"OPPORTUNITY"))),"INVALID - ENTITY TYPE",IF(NOT(OR(EXACT(E117,"QUALIFICATION"),EXACT(E117,"TERRITORY SUPPORT"),EXACT(E117,"TERRITORY CHALLENGE"),EXACT(E117,"EXECUTION"))),"INVALID - ROLE",IF(NOT(OR(EXACT(F117,"GOVERNED FIXTURE"),EXACT(F117,"UNKNOWN / VERIFY"),EXACT(F117,"REJECTED"))),"INVALID - STATE",IF(NOT(EXACT(G117,"SYNTHETIC TRAINING FIXTURE ONLY")),"INVALID - SOURCE TYPE",IF(Q117&lt;&gt;"VALID",Q117,IF(OR(H117="",I117="",J117="",K117="",L117&lt;&gt;"VALID"),"INVALID - REQUIRED / RELATION","VALID"))))))))))</x:f>
      </x:c>
      <x:c r="N117" s="22"/>
      <x:c r="O117" s="48"/>
      <x:c r="P117" s="53"/>
      <x:c r="Q117" s="48" t="str">
        <x:f>IF(A117="","",IF(O117="","INVALID - VERSION ID",IF(NOT(EXACT(O117,UPPER(O117))),"INVALID - VERSION ID CASE",IF(EXACT(P117,B117&amp;"|"&amp;C117&amp;"|"&amp;D117&amp;"|"&amp;E117&amp;"|"&amp;F117&amp;"|"&amp;G117&amp;"|"&amp;H117&amp;"|"&amp;TEXT(I117,"yyyy-mm-dd")&amp;"|"&amp;J117&amp;"|"&amp;K117),"VALID","VERSION UPDATE REQUIRED"))))</x:f>
      </x:c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22"/>
      <x:c r="B118" s="22"/>
      <x:c r="C118" s="22"/>
      <x:c r="D118" s="22"/>
      <x:c r="E118" s="22"/>
      <x:c r="F118" s="22"/>
      <x:c r="G118" s="22"/>
      <x:c r="H118" s="22"/>
      <x:c r="I118" s="23"/>
      <x:c r="J118" s="22"/>
      <x:c r="K118" s="22"/>
      <x:c r="L118" s="20" t="str">
        <x:f>IF(A118="","",IF(DECISION_CONTRACT!$B$19&lt;&gt;"READY FOR DOWNSTREAM","BLOCKED - DECISION REOPEN REQUIRED",IF(NOT(EXACT(B118,DECISION_CONTRACT!$B$5)),"INVALID - DECISION ID","INVALID - UNGOVERNED FIXTURE ROW")))</x:f>
      </x:c>
      <x:c r="M118" s="20" t="str">
        <x:f>IF(A118="","",IF(DECISION_CONTRACT!$B$19&lt;&gt;"READY FOR DOWNSTREAM","BLOCKED - DECISION REOPEN REQUIRED",IF(COUNTIF($A$4:$A$205,A118)&lt;&gt;1,"INVALID - DUPLICATE ID",IF(NOT(EXACT(A118,UPPER(A118))),"INVALID - EVIDENCE ID CASE",IF(NOT(OR(EXACT(C118,"DECISION"),EXACT(C118,"CANDIDATE"),EXACT(C118,"OPPORTUNITY"))),"INVALID - ENTITY TYPE",IF(NOT(OR(EXACT(E118,"QUALIFICATION"),EXACT(E118,"TERRITORY SUPPORT"),EXACT(E118,"TERRITORY CHALLENGE"),EXACT(E118,"EXECUTION"))),"INVALID - ROLE",IF(NOT(OR(EXACT(F118,"GOVERNED FIXTURE"),EXACT(F118,"UNKNOWN / VERIFY"),EXACT(F118,"REJECTED"))),"INVALID - STATE",IF(NOT(EXACT(G118,"SYNTHETIC TRAINING FIXTURE ONLY")),"INVALID - SOURCE TYPE",IF(Q118&lt;&gt;"VALID",Q118,IF(OR(H118="",I118="",J118="",K118="",L118&lt;&gt;"VALID"),"INVALID - REQUIRED / RELATION","VALID"))))))))))</x:f>
      </x:c>
      <x:c r="N118" s="22"/>
      <x:c r="O118" s="48"/>
      <x:c r="P118" s="53"/>
      <x:c r="Q118" s="48" t="str">
        <x:f>IF(A118="","",IF(O118="","INVALID - VERSION ID",IF(NOT(EXACT(O118,UPPER(O118))),"INVALID - VERSION ID CASE",IF(EXACT(P118,B118&amp;"|"&amp;C118&amp;"|"&amp;D118&amp;"|"&amp;E118&amp;"|"&amp;F118&amp;"|"&amp;G118&amp;"|"&amp;H118&amp;"|"&amp;TEXT(I118,"yyyy-mm-dd")&amp;"|"&amp;J118&amp;"|"&amp;K118),"VALID","VERSION UPDATE REQUIRED"))))</x:f>
      </x:c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22"/>
      <x:c r="B119" s="22"/>
      <x:c r="C119" s="22"/>
      <x:c r="D119" s="22"/>
      <x:c r="E119" s="22"/>
      <x:c r="F119" s="22"/>
      <x:c r="G119" s="22"/>
      <x:c r="H119" s="22"/>
      <x:c r="I119" s="23"/>
      <x:c r="J119" s="22"/>
      <x:c r="K119" s="22"/>
      <x:c r="L119" s="20" t="str">
        <x:f>IF(A119="","",IF(DECISION_CONTRACT!$B$19&lt;&gt;"READY FOR DOWNSTREAM","BLOCKED - DECISION REOPEN REQUIRED",IF(NOT(EXACT(B119,DECISION_CONTRACT!$B$5)),"INVALID - DECISION ID","INVALID - UNGOVERNED FIXTURE ROW")))</x:f>
      </x:c>
      <x:c r="M119" s="20" t="str">
        <x:f>IF(A119="","",IF(DECISION_CONTRACT!$B$19&lt;&gt;"READY FOR DOWNSTREAM","BLOCKED - DECISION REOPEN REQUIRED",IF(COUNTIF($A$4:$A$205,A119)&lt;&gt;1,"INVALID - DUPLICATE ID",IF(NOT(EXACT(A119,UPPER(A119))),"INVALID - EVIDENCE ID CASE",IF(NOT(OR(EXACT(C119,"DECISION"),EXACT(C119,"CANDIDATE"),EXACT(C119,"OPPORTUNITY"))),"INVALID - ENTITY TYPE",IF(NOT(OR(EXACT(E119,"QUALIFICATION"),EXACT(E119,"TERRITORY SUPPORT"),EXACT(E119,"TERRITORY CHALLENGE"),EXACT(E119,"EXECUTION"))),"INVALID - ROLE",IF(NOT(OR(EXACT(F119,"GOVERNED FIXTURE"),EXACT(F119,"UNKNOWN / VERIFY"),EXACT(F119,"REJECTED"))),"INVALID - STATE",IF(NOT(EXACT(G119,"SYNTHETIC TRAINING FIXTURE ONLY")),"INVALID - SOURCE TYPE",IF(Q119&lt;&gt;"VALID",Q119,IF(OR(H119="",I119="",J119="",K119="",L119&lt;&gt;"VALID"),"INVALID - REQUIRED / RELATION","VALID"))))))))))</x:f>
      </x:c>
      <x:c r="N119" s="22"/>
      <x:c r="O119" s="48"/>
      <x:c r="P119" s="53"/>
      <x:c r="Q119" s="48" t="str">
        <x:f>IF(A119="","",IF(O119="","INVALID - VERSION ID",IF(NOT(EXACT(O119,UPPER(O119))),"INVALID - VERSION ID CASE",IF(EXACT(P119,B119&amp;"|"&amp;C119&amp;"|"&amp;D119&amp;"|"&amp;E119&amp;"|"&amp;F119&amp;"|"&amp;G119&amp;"|"&amp;H119&amp;"|"&amp;TEXT(I119,"yyyy-mm-dd")&amp;"|"&amp;J119&amp;"|"&amp;K119),"VALID","VERSION UPDATE REQUIRED"))))</x:f>
      </x:c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22"/>
      <x:c r="B120" s="22"/>
      <x:c r="C120" s="22"/>
      <x:c r="D120" s="22"/>
      <x:c r="E120" s="22"/>
      <x:c r="F120" s="22"/>
      <x:c r="G120" s="22"/>
      <x:c r="H120" s="22"/>
      <x:c r="I120" s="23"/>
      <x:c r="J120" s="22"/>
      <x:c r="K120" s="22"/>
      <x:c r="L120" s="20" t="str">
        <x:f>IF(A120="","",IF(DECISION_CONTRACT!$B$19&lt;&gt;"READY FOR DOWNSTREAM","BLOCKED - DECISION REOPEN REQUIRED",IF(NOT(EXACT(B120,DECISION_CONTRACT!$B$5)),"INVALID - DECISION ID","INVALID - UNGOVERNED FIXTURE ROW")))</x:f>
      </x:c>
      <x:c r="M120" s="20" t="str">
        <x:f>IF(A120="","",IF(DECISION_CONTRACT!$B$19&lt;&gt;"READY FOR DOWNSTREAM","BLOCKED - DECISION REOPEN REQUIRED",IF(COUNTIF($A$4:$A$205,A120)&lt;&gt;1,"INVALID - DUPLICATE ID",IF(NOT(EXACT(A120,UPPER(A120))),"INVALID - EVIDENCE ID CASE",IF(NOT(OR(EXACT(C120,"DECISION"),EXACT(C120,"CANDIDATE"),EXACT(C120,"OPPORTUNITY"))),"INVALID - ENTITY TYPE",IF(NOT(OR(EXACT(E120,"QUALIFICATION"),EXACT(E120,"TERRITORY SUPPORT"),EXACT(E120,"TERRITORY CHALLENGE"),EXACT(E120,"EXECUTION"))),"INVALID - ROLE",IF(NOT(OR(EXACT(F120,"GOVERNED FIXTURE"),EXACT(F120,"UNKNOWN / VERIFY"),EXACT(F120,"REJECTED"))),"INVALID - STATE",IF(NOT(EXACT(G120,"SYNTHETIC TRAINING FIXTURE ONLY")),"INVALID - SOURCE TYPE",IF(Q120&lt;&gt;"VALID",Q120,IF(OR(H120="",I120="",J120="",K120="",L120&lt;&gt;"VALID"),"INVALID - REQUIRED / RELATION","VALID"))))))))))</x:f>
      </x:c>
      <x:c r="N120" s="22"/>
      <x:c r="O120" s="48"/>
      <x:c r="P120" s="53"/>
      <x:c r="Q120" s="48" t="str">
        <x:f>IF(A120="","",IF(O120="","INVALID - VERSION ID",IF(NOT(EXACT(O120,UPPER(O120))),"INVALID - VERSION ID CASE",IF(EXACT(P120,B120&amp;"|"&amp;C120&amp;"|"&amp;D120&amp;"|"&amp;E120&amp;"|"&amp;F120&amp;"|"&amp;G120&amp;"|"&amp;H120&amp;"|"&amp;TEXT(I120,"yyyy-mm-dd")&amp;"|"&amp;J120&amp;"|"&amp;K120),"VALID","VERSION UPDATE REQUIRED"))))</x:f>
      </x:c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22"/>
      <x:c r="B121" s="22"/>
      <x:c r="C121" s="22"/>
      <x:c r="D121" s="22"/>
      <x:c r="E121" s="22"/>
      <x:c r="F121" s="22"/>
      <x:c r="G121" s="22"/>
      <x:c r="H121" s="22"/>
      <x:c r="I121" s="23"/>
      <x:c r="J121" s="22"/>
      <x:c r="K121" s="22"/>
      <x:c r="L121" s="20" t="str">
        <x:f>IF(A121="","",IF(DECISION_CONTRACT!$B$19&lt;&gt;"READY FOR DOWNSTREAM","BLOCKED - DECISION REOPEN REQUIRED",IF(NOT(EXACT(B121,DECISION_CONTRACT!$B$5)),"INVALID - DECISION ID","INVALID - UNGOVERNED FIXTURE ROW")))</x:f>
      </x:c>
      <x:c r="M121" s="20" t="str">
        <x:f>IF(A121="","",IF(DECISION_CONTRACT!$B$19&lt;&gt;"READY FOR DOWNSTREAM","BLOCKED - DECISION REOPEN REQUIRED",IF(COUNTIF($A$4:$A$205,A121)&lt;&gt;1,"INVALID - DUPLICATE ID",IF(NOT(EXACT(A121,UPPER(A121))),"INVALID - EVIDENCE ID CASE",IF(NOT(OR(EXACT(C121,"DECISION"),EXACT(C121,"CANDIDATE"),EXACT(C121,"OPPORTUNITY"))),"INVALID - ENTITY TYPE",IF(NOT(OR(EXACT(E121,"QUALIFICATION"),EXACT(E121,"TERRITORY SUPPORT"),EXACT(E121,"TERRITORY CHALLENGE"),EXACT(E121,"EXECUTION"))),"INVALID - ROLE",IF(NOT(OR(EXACT(F121,"GOVERNED FIXTURE"),EXACT(F121,"UNKNOWN / VERIFY"),EXACT(F121,"REJECTED"))),"INVALID - STATE",IF(NOT(EXACT(G121,"SYNTHETIC TRAINING FIXTURE ONLY")),"INVALID - SOURCE TYPE",IF(Q121&lt;&gt;"VALID",Q121,IF(OR(H121="",I121="",J121="",K121="",L121&lt;&gt;"VALID"),"INVALID - REQUIRED / RELATION","VALID"))))))))))</x:f>
      </x:c>
      <x:c r="N121" s="22"/>
      <x:c r="O121" s="48"/>
      <x:c r="P121" s="53"/>
      <x:c r="Q121" s="48" t="str">
        <x:f>IF(A121="","",IF(O121="","INVALID - VERSION ID",IF(NOT(EXACT(O121,UPPER(O121))),"INVALID - VERSION ID CASE",IF(EXACT(P121,B121&amp;"|"&amp;C121&amp;"|"&amp;D121&amp;"|"&amp;E121&amp;"|"&amp;F121&amp;"|"&amp;G121&amp;"|"&amp;H121&amp;"|"&amp;TEXT(I121,"yyyy-mm-dd")&amp;"|"&amp;J121&amp;"|"&amp;K121),"VALID","VERSION UPDATE REQUIRED"))))</x:f>
      </x:c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22"/>
      <x:c r="B122" s="22"/>
      <x:c r="C122" s="22"/>
      <x:c r="D122" s="22"/>
      <x:c r="E122" s="22"/>
      <x:c r="F122" s="22"/>
      <x:c r="G122" s="22"/>
      <x:c r="H122" s="22"/>
      <x:c r="I122" s="23"/>
      <x:c r="J122" s="22"/>
      <x:c r="K122" s="22"/>
      <x:c r="L122" s="20" t="str">
        <x:f>IF(A122="","",IF(DECISION_CONTRACT!$B$19&lt;&gt;"READY FOR DOWNSTREAM","BLOCKED - DECISION REOPEN REQUIRED",IF(NOT(EXACT(B122,DECISION_CONTRACT!$B$5)),"INVALID - DECISION ID","INVALID - UNGOVERNED FIXTURE ROW")))</x:f>
      </x:c>
      <x:c r="M122" s="20" t="str">
        <x:f>IF(A122="","",IF(DECISION_CONTRACT!$B$19&lt;&gt;"READY FOR DOWNSTREAM","BLOCKED - DECISION REOPEN REQUIRED",IF(COUNTIF($A$4:$A$205,A122)&lt;&gt;1,"INVALID - DUPLICATE ID",IF(NOT(EXACT(A122,UPPER(A122))),"INVALID - EVIDENCE ID CASE",IF(NOT(OR(EXACT(C122,"DECISION"),EXACT(C122,"CANDIDATE"),EXACT(C122,"OPPORTUNITY"))),"INVALID - ENTITY TYPE",IF(NOT(OR(EXACT(E122,"QUALIFICATION"),EXACT(E122,"TERRITORY SUPPORT"),EXACT(E122,"TERRITORY CHALLENGE"),EXACT(E122,"EXECUTION"))),"INVALID - ROLE",IF(NOT(OR(EXACT(F122,"GOVERNED FIXTURE"),EXACT(F122,"UNKNOWN / VERIFY"),EXACT(F122,"REJECTED"))),"INVALID - STATE",IF(NOT(EXACT(G122,"SYNTHETIC TRAINING FIXTURE ONLY")),"INVALID - SOURCE TYPE",IF(Q122&lt;&gt;"VALID",Q122,IF(OR(H122="",I122="",J122="",K122="",L122&lt;&gt;"VALID"),"INVALID - REQUIRED / RELATION","VALID"))))))))))</x:f>
      </x:c>
      <x:c r="N122" s="22"/>
      <x:c r="O122" s="48"/>
      <x:c r="P122" s="53"/>
      <x:c r="Q122" s="48" t="str">
        <x:f>IF(A122="","",IF(O122="","INVALID - VERSION ID",IF(NOT(EXACT(O122,UPPER(O122))),"INVALID - VERSION ID CASE",IF(EXACT(P122,B122&amp;"|"&amp;C122&amp;"|"&amp;D122&amp;"|"&amp;E122&amp;"|"&amp;F122&amp;"|"&amp;G122&amp;"|"&amp;H122&amp;"|"&amp;TEXT(I122,"yyyy-mm-dd")&amp;"|"&amp;J122&amp;"|"&amp;K122),"VALID","VERSION UPDATE REQUIRED"))))</x:f>
      </x:c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22"/>
      <x:c r="B123" s="22"/>
      <x:c r="C123" s="22"/>
      <x:c r="D123" s="22"/>
      <x:c r="E123" s="22"/>
      <x:c r="F123" s="22"/>
      <x:c r="G123" s="22"/>
      <x:c r="H123" s="22"/>
      <x:c r="I123" s="23"/>
      <x:c r="J123" s="22"/>
      <x:c r="K123" s="22"/>
      <x:c r="L123" s="20" t="str">
        <x:f>IF(A123="","",IF(DECISION_CONTRACT!$B$19&lt;&gt;"READY FOR DOWNSTREAM","BLOCKED - DECISION REOPEN REQUIRED",IF(NOT(EXACT(B123,DECISION_CONTRACT!$B$5)),"INVALID - DECISION ID","INVALID - UNGOVERNED FIXTURE ROW")))</x:f>
      </x:c>
      <x:c r="M123" s="20" t="str">
        <x:f>IF(A123="","",IF(DECISION_CONTRACT!$B$19&lt;&gt;"READY FOR DOWNSTREAM","BLOCKED - DECISION REOPEN REQUIRED",IF(COUNTIF($A$4:$A$205,A123)&lt;&gt;1,"INVALID - DUPLICATE ID",IF(NOT(EXACT(A123,UPPER(A123))),"INVALID - EVIDENCE ID CASE",IF(NOT(OR(EXACT(C123,"DECISION"),EXACT(C123,"CANDIDATE"),EXACT(C123,"OPPORTUNITY"))),"INVALID - ENTITY TYPE",IF(NOT(OR(EXACT(E123,"QUALIFICATION"),EXACT(E123,"TERRITORY SUPPORT"),EXACT(E123,"TERRITORY CHALLENGE"),EXACT(E123,"EXECUTION"))),"INVALID - ROLE",IF(NOT(OR(EXACT(F123,"GOVERNED FIXTURE"),EXACT(F123,"UNKNOWN / VERIFY"),EXACT(F123,"REJECTED"))),"INVALID - STATE",IF(NOT(EXACT(G123,"SYNTHETIC TRAINING FIXTURE ONLY")),"INVALID - SOURCE TYPE",IF(Q123&lt;&gt;"VALID",Q123,IF(OR(H123="",I123="",J123="",K123="",L123&lt;&gt;"VALID"),"INVALID - REQUIRED / RELATION","VALID"))))))))))</x:f>
      </x:c>
      <x:c r="N123" s="22"/>
      <x:c r="O123" s="48"/>
      <x:c r="P123" s="53"/>
      <x:c r="Q123" s="48" t="str">
        <x:f>IF(A123="","",IF(O123="","INVALID - VERSION ID",IF(NOT(EXACT(O123,UPPER(O123))),"INVALID - VERSION ID CASE",IF(EXACT(P123,B123&amp;"|"&amp;C123&amp;"|"&amp;D123&amp;"|"&amp;E123&amp;"|"&amp;F123&amp;"|"&amp;G123&amp;"|"&amp;H123&amp;"|"&amp;TEXT(I123,"yyyy-mm-dd")&amp;"|"&amp;J123&amp;"|"&amp;K123),"VALID","VERSION UPDATE REQUIRED"))))</x:f>
      </x:c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22"/>
      <x:c r="B124" s="22"/>
      <x:c r="C124" s="22"/>
      <x:c r="D124" s="22"/>
      <x:c r="E124" s="22"/>
      <x:c r="F124" s="22"/>
      <x:c r="G124" s="22"/>
      <x:c r="H124" s="22"/>
      <x:c r="I124" s="23"/>
      <x:c r="J124" s="22"/>
      <x:c r="K124" s="22"/>
      <x:c r="L124" s="20" t="str">
        <x:f>IF(A124="","",IF(DECISION_CONTRACT!$B$19&lt;&gt;"READY FOR DOWNSTREAM","BLOCKED - DECISION REOPEN REQUIRED",IF(NOT(EXACT(B124,DECISION_CONTRACT!$B$5)),"INVALID - DECISION ID","INVALID - UNGOVERNED FIXTURE ROW")))</x:f>
      </x:c>
      <x:c r="M124" s="20" t="str">
        <x:f>IF(A124="","",IF(DECISION_CONTRACT!$B$19&lt;&gt;"READY FOR DOWNSTREAM","BLOCKED - DECISION REOPEN REQUIRED",IF(COUNTIF($A$4:$A$205,A124)&lt;&gt;1,"INVALID - DUPLICATE ID",IF(NOT(EXACT(A124,UPPER(A124))),"INVALID - EVIDENCE ID CASE",IF(NOT(OR(EXACT(C124,"DECISION"),EXACT(C124,"CANDIDATE"),EXACT(C124,"OPPORTUNITY"))),"INVALID - ENTITY TYPE",IF(NOT(OR(EXACT(E124,"QUALIFICATION"),EXACT(E124,"TERRITORY SUPPORT"),EXACT(E124,"TERRITORY CHALLENGE"),EXACT(E124,"EXECUTION"))),"INVALID - ROLE",IF(NOT(OR(EXACT(F124,"GOVERNED FIXTURE"),EXACT(F124,"UNKNOWN / VERIFY"),EXACT(F124,"REJECTED"))),"INVALID - STATE",IF(NOT(EXACT(G124,"SYNTHETIC TRAINING FIXTURE ONLY")),"INVALID - SOURCE TYPE",IF(Q124&lt;&gt;"VALID",Q124,IF(OR(H124="",I124="",J124="",K124="",L124&lt;&gt;"VALID"),"INVALID - REQUIRED / RELATION","VALID"))))))))))</x:f>
      </x:c>
      <x:c r="N124" s="22"/>
      <x:c r="O124" s="48"/>
      <x:c r="P124" s="53"/>
      <x:c r="Q124" s="48" t="str">
        <x:f>IF(A124="","",IF(O124="","INVALID - VERSION ID",IF(NOT(EXACT(O124,UPPER(O124))),"INVALID - VERSION ID CASE",IF(EXACT(P124,B124&amp;"|"&amp;C124&amp;"|"&amp;D124&amp;"|"&amp;E124&amp;"|"&amp;F124&amp;"|"&amp;G124&amp;"|"&amp;H124&amp;"|"&amp;TEXT(I124,"yyyy-mm-dd")&amp;"|"&amp;J124&amp;"|"&amp;K124),"VALID","VERSION UPDATE REQUIRED"))))</x:f>
      </x:c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22"/>
      <x:c r="B125" s="22"/>
      <x:c r="C125" s="22"/>
      <x:c r="D125" s="22"/>
      <x:c r="E125" s="22"/>
      <x:c r="F125" s="22"/>
      <x:c r="G125" s="22"/>
      <x:c r="H125" s="22"/>
      <x:c r="I125" s="23"/>
      <x:c r="J125" s="22"/>
      <x:c r="K125" s="22"/>
      <x:c r="L125" s="20" t="str">
        <x:f>IF(A125="","",IF(DECISION_CONTRACT!$B$19&lt;&gt;"READY FOR DOWNSTREAM","BLOCKED - DECISION REOPEN REQUIRED",IF(NOT(EXACT(B125,DECISION_CONTRACT!$B$5)),"INVALID - DECISION ID","INVALID - UNGOVERNED FIXTURE ROW")))</x:f>
      </x:c>
      <x:c r="M125" s="20" t="str">
        <x:f>IF(A125="","",IF(DECISION_CONTRACT!$B$19&lt;&gt;"READY FOR DOWNSTREAM","BLOCKED - DECISION REOPEN REQUIRED",IF(COUNTIF($A$4:$A$205,A125)&lt;&gt;1,"INVALID - DUPLICATE ID",IF(NOT(EXACT(A125,UPPER(A125))),"INVALID - EVIDENCE ID CASE",IF(NOT(OR(EXACT(C125,"DECISION"),EXACT(C125,"CANDIDATE"),EXACT(C125,"OPPORTUNITY"))),"INVALID - ENTITY TYPE",IF(NOT(OR(EXACT(E125,"QUALIFICATION"),EXACT(E125,"TERRITORY SUPPORT"),EXACT(E125,"TERRITORY CHALLENGE"),EXACT(E125,"EXECUTION"))),"INVALID - ROLE",IF(NOT(OR(EXACT(F125,"GOVERNED FIXTURE"),EXACT(F125,"UNKNOWN / VERIFY"),EXACT(F125,"REJECTED"))),"INVALID - STATE",IF(NOT(EXACT(G125,"SYNTHETIC TRAINING FIXTURE ONLY")),"INVALID - SOURCE TYPE",IF(Q125&lt;&gt;"VALID",Q125,IF(OR(H125="",I125="",J125="",K125="",L125&lt;&gt;"VALID"),"INVALID - REQUIRED / RELATION","VALID"))))))))))</x:f>
      </x:c>
      <x:c r="N125" s="22"/>
      <x:c r="O125" s="48"/>
      <x:c r="P125" s="53"/>
      <x:c r="Q125" s="48" t="str">
        <x:f>IF(A125="","",IF(O125="","INVALID - VERSION ID",IF(NOT(EXACT(O125,UPPER(O125))),"INVALID - VERSION ID CASE",IF(EXACT(P125,B125&amp;"|"&amp;C125&amp;"|"&amp;D125&amp;"|"&amp;E125&amp;"|"&amp;F125&amp;"|"&amp;G125&amp;"|"&amp;H125&amp;"|"&amp;TEXT(I125,"yyyy-mm-dd")&amp;"|"&amp;J125&amp;"|"&amp;K125),"VALID","VERSION UPDATE REQUIRED"))))</x:f>
      </x:c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22"/>
      <x:c r="B126" s="22"/>
      <x:c r="C126" s="22"/>
      <x:c r="D126" s="22"/>
      <x:c r="E126" s="22"/>
      <x:c r="F126" s="22"/>
      <x:c r="G126" s="22"/>
      <x:c r="H126" s="22"/>
      <x:c r="I126" s="23"/>
      <x:c r="J126" s="22"/>
      <x:c r="K126" s="22"/>
      <x:c r="L126" s="20" t="str">
        <x:f>IF(A126="","",IF(DECISION_CONTRACT!$B$19&lt;&gt;"READY FOR DOWNSTREAM","BLOCKED - DECISION REOPEN REQUIRED",IF(NOT(EXACT(B126,DECISION_CONTRACT!$B$5)),"INVALID - DECISION ID","INVALID - UNGOVERNED FIXTURE ROW")))</x:f>
      </x:c>
      <x:c r="M126" s="20" t="str">
        <x:f>IF(A126="","",IF(DECISION_CONTRACT!$B$19&lt;&gt;"READY FOR DOWNSTREAM","BLOCKED - DECISION REOPEN REQUIRED",IF(COUNTIF($A$4:$A$205,A126)&lt;&gt;1,"INVALID - DUPLICATE ID",IF(NOT(EXACT(A126,UPPER(A126))),"INVALID - EVIDENCE ID CASE",IF(NOT(OR(EXACT(C126,"DECISION"),EXACT(C126,"CANDIDATE"),EXACT(C126,"OPPORTUNITY"))),"INVALID - ENTITY TYPE",IF(NOT(OR(EXACT(E126,"QUALIFICATION"),EXACT(E126,"TERRITORY SUPPORT"),EXACT(E126,"TERRITORY CHALLENGE"),EXACT(E126,"EXECUTION"))),"INVALID - ROLE",IF(NOT(OR(EXACT(F126,"GOVERNED FIXTURE"),EXACT(F126,"UNKNOWN / VERIFY"),EXACT(F126,"REJECTED"))),"INVALID - STATE",IF(NOT(EXACT(G126,"SYNTHETIC TRAINING FIXTURE ONLY")),"INVALID - SOURCE TYPE",IF(Q126&lt;&gt;"VALID",Q126,IF(OR(H126="",I126="",J126="",K126="",L126&lt;&gt;"VALID"),"INVALID - REQUIRED / RELATION","VALID"))))))))))</x:f>
      </x:c>
      <x:c r="N126" s="22"/>
      <x:c r="O126" s="48"/>
      <x:c r="P126" s="53"/>
      <x:c r="Q126" s="48" t="str">
        <x:f>IF(A126="","",IF(O126="","INVALID - VERSION ID",IF(NOT(EXACT(O126,UPPER(O126))),"INVALID - VERSION ID CASE",IF(EXACT(P126,B126&amp;"|"&amp;C126&amp;"|"&amp;D126&amp;"|"&amp;E126&amp;"|"&amp;F126&amp;"|"&amp;G126&amp;"|"&amp;H126&amp;"|"&amp;TEXT(I126,"yyyy-mm-dd")&amp;"|"&amp;J126&amp;"|"&amp;K126),"VALID","VERSION UPDATE REQUIRED"))))</x:f>
      </x:c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22"/>
      <x:c r="B127" s="22"/>
      <x:c r="C127" s="22"/>
      <x:c r="D127" s="22"/>
      <x:c r="E127" s="22"/>
      <x:c r="F127" s="22"/>
      <x:c r="G127" s="22"/>
      <x:c r="H127" s="22"/>
      <x:c r="I127" s="23"/>
      <x:c r="J127" s="22"/>
      <x:c r="K127" s="22"/>
      <x:c r="L127" s="20" t="str">
        <x:f>IF(A127="","",IF(DECISION_CONTRACT!$B$19&lt;&gt;"READY FOR DOWNSTREAM","BLOCKED - DECISION REOPEN REQUIRED",IF(NOT(EXACT(B127,DECISION_CONTRACT!$B$5)),"INVALID - DECISION ID","INVALID - UNGOVERNED FIXTURE ROW")))</x:f>
      </x:c>
      <x:c r="M127" s="20" t="str">
        <x:f>IF(A127="","",IF(DECISION_CONTRACT!$B$19&lt;&gt;"READY FOR DOWNSTREAM","BLOCKED - DECISION REOPEN REQUIRED",IF(COUNTIF($A$4:$A$205,A127)&lt;&gt;1,"INVALID - DUPLICATE ID",IF(NOT(EXACT(A127,UPPER(A127))),"INVALID - EVIDENCE ID CASE",IF(NOT(OR(EXACT(C127,"DECISION"),EXACT(C127,"CANDIDATE"),EXACT(C127,"OPPORTUNITY"))),"INVALID - ENTITY TYPE",IF(NOT(OR(EXACT(E127,"QUALIFICATION"),EXACT(E127,"TERRITORY SUPPORT"),EXACT(E127,"TERRITORY CHALLENGE"),EXACT(E127,"EXECUTION"))),"INVALID - ROLE",IF(NOT(OR(EXACT(F127,"GOVERNED FIXTURE"),EXACT(F127,"UNKNOWN / VERIFY"),EXACT(F127,"REJECTED"))),"INVALID - STATE",IF(NOT(EXACT(G127,"SYNTHETIC TRAINING FIXTURE ONLY")),"INVALID - SOURCE TYPE",IF(Q127&lt;&gt;"VALID",Q127,IF(OR(H127="",I127="",J127="",K127="",L127&lt;&gt;"VALID"),"INVALID - REQUIRED / RELATION","VALID"))))))))))</x:f>
      </x:c>
      <x:c r="N127" s="22"/>
      <x:c r="O127" s="48"/>
      <x:c r="P127" s="53"/>
      <x:c r="Q127" s="48" t="str">
        <x:f>IF(A127="","",IF(O127="","INVALID - VERSION ID",IF(NOT(EXACT(O127,UPPER(O127))),"INVALID - VERSION ID CASE",IF(EXACT(P127,B127&amp;"|"&amp;C127&amp;"|"&amp;D127&amp;"|"&amp;E127&amp;"|"&amp;F127&amp;"|"&amp;G127&amp;"|"&amp;H127&amp;"|"&amp;TEXT(I127,"yyyy-mm-dd")&amp;"|"&amp;J127&amp;"|"&amp;K127),"VALID","VERSION UPDATE REQUIRED"))))</x:f>
      </x:c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22"/>
      <x:c r="B128" s="22"/>
      <x:c r="C128" s="22"/>
      <x:c r="D128" s="22"/>
      <x:c r="E128" s="22"/>
      <x:c r="F128" s="22"/>
      <x:c r="G128" s="22"/>
      <x:c r="H128" s="22"/>
      <x:c r="I128" s="23"/>
      <x:c r="J128" s="22"/>
      <x:c r="K128" s="22"/>
      <x:c r="L128" s="20" t="str">
        <x:f>IF(A128="","",IF(DECISION_CONTRACT!$B$19&lt;&gt;"READY FOR DOWNSTREAM","BLOCKED - DECISION REOPEN REQUIRED",IF(NOT(EXACT(B128,DECISION_CONTRACT!$B$5)),"INVALID - DECISION ID","INVALID - UNGOVERNED FIXTURE ROW")))</x:f>
      </x:c>
      <x:c r="M128" s="20" t="str">
        <x:f>IF(A128="","",IF(DECISION_CONTRACT!$B$19&lt;&gt;"READY FOR DOWNSTREAM","BLOCKED - DECISION REOPEN REQUIRED",IF(COUNTIF($A$4:$A$205,A128)&lt;&gt;1,"INVALID - DUPLICATE ID",IF(NOT(EXACT(A128,UPPER(A128))),"INVALID - EVIDENCE ID CASE",IF(NOT(OR(EXACT(C128,"DECISION"),EXACT(C128,"CANDIDATE"),EXACT(C128,"OPPORTUNITY"))),"INVALID - ENTITY TYPE",IF(NOT(OR(EXACT(E128,"QUALIFICATION"),EXACT(E128,"TERRITORY SUPPORT"),EXACT(E128,"TERRITORY CHALLENGE"),EXACT(E128,"EXECUTION"))),"INVALID - ROLE",IF(NOT(OR(EXACT(F128,"GOVERNED FIXTURE"),EXACT(F128,"UNKNOWN / VERIFY"),EXACT(F128,"REJECTED"))),"INVALID - STATE",IF(NOT(EXACT(G128,"SYNTHETIC TRAINING FIXTURE ONLY")),"INVALID - SOURCE TYPE",IF(Q128&lt;&gt;"VALID",Q128,IF(OR(H128="",I128="",J128="",K128="",L128&lt;&gt;"VALID"),"INVALID - REQUIRED / RELATION","VALID"))))))))))</x:f>
      </x:c>
      <x:c r="N128" s="22"/>
      <x:c r="O128" s="48"/>
      <x:c r="P128" s="53"/>
      <x:c r="Q128" s="48" t="str">
        <x:f>IF(A128="","",IF(O128="","INVALID - VERSION ID",IF(NOT(EXACT(O128,UPPER(O128))),"INVALID - VERSION ID CASE",IF(EXACT(P128,B128&amp;"|"&amp;C128&amp;"|"&amp;D128&amp;"|"&amp;E128&amp;"|"&amp;F128&amp;"|"&amp;G128&amp;"|"&amp;H128&amp;"|"&amp;TEXT(I128,"yyyy-mm-dd")&amp;"|"&amp;J128&amp;"|"&amp;K128),"VALID","VERSION UPDATE REQUIRED"))))</x:f>
      </x:c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22"/>
      <x:c r="B129" s="22"/>
      <x:c r="C129" s="22"/>
      <x:c r="D129" s="22"/>
      <x:c r="E129" s="22"/>
      <x:c r="F129" s="22"/>
      <x:c r="G129" s="22"/>
      <x:c r="H129" s="22"/>
      <x:c r="I129" s="23"/>
      <x:c r="J129" s="22"/>
      <x:c r="K129" s="22"/>
      <x:c r="L129" s="20" t="str">
        <x:f>IF(A129="","",IF(DECISION_CONTRACT!$B$19&lt;&gt;"READY FOR DOWNSTREAM","BLOCKED - DECISION REOPEN REQUIRED",IF(NOT(EXACT(B129,DECISION_CONTRACT!$B$5)),"INVALID - DECISION ID","INVALID - UNGOVERNED FIXTURE ROW")))</x:f>
      </x:c>
      <x:c r="M129" s="20" t="str">
        <x:f>IF(A129="","",IF(DECISION_CONTRACT!$B$19&lt;&gt;"READY FOR DOWNSTREAM","BLOCKED - DECISION REOPEN REQUIRED",IF(COUNTIF($A$4:$A$205,A129)&lt;&gt;1,"INVALID - DUPLICATE ID",IF(NOT(EXACT(A129,UPPER(A129))),"INVALID - EVIDENCE ID CASE",IF(NOT(OR(EXACT(C129,"DECISION"),EXACT(C129,"CANDIDATE"),EXACT(C129,"OPPORTUNITY"))),"INVALID - ENTITY TYPE",IF(NOT(OR(EXACT(E129,"QUALIFICATION"),EXACT(E129,"TERRITORY SUPPORT"),EXACT(E129,"TERRITORY CHALLENGE"),EXACT(E129,"EXECUTION"))),"INVALID - ROLE",IF(NOT(OR(EXACT(F129,"GOVERNED FIXTURE"),EXACT(F129,"UNKNOWN / VERIFY"),EXACT(F129,"REJECTED"))),"INVALID - STATE",IF(NOT(EXACT(G129,"SYNTHETIC TRAINING FIXTURE ONLY")),"INVALID - SOURCE TYPE",IF(Q129&lt;&gt;"VALID",Q129,IF(OR(H129="",I129="",J129="",K129="",L129&lt;&gt;"VALID"),"INVALID - REQUIRED / RELATION","VALID"))))))))))</x:f>
      </x:c>
      <x:c r="N129" s="22"/>
      <x:c r="O129" s="48"/>
      <x:c r="P129" s="53"/>
      <x:c r="Q129" s="48" t="str">
        <x:f>IF(A129="","",IF(O129="","INVALID - VERSION ID",IF(NOT(EXACT(O129,UPPER(O129))),"INVALID - VERSION ID CASE",IF(EXACT(P129,B129&amp;"|"&amp;C129&amp;"|"&amp;D129&amp;"|"&amp;E129&amp;"|"&amp;F129&amp;"|"&amp;G129&amp;"|"&amp;H129&amp;"|"&amp;TEXT(I129,"yyyy-mm-dd")&amp;"|"&amp;J129&amp;"|"&amp;K129),"VALID","VERSION UPDATE REQUIRED"))))</x:f>
      </x:c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22"/>
      <x:c r="B130" s="22"/>
      <x:c r="C130" s="22"/>
      <x:c r="D130" s="22"/>
      <x:c r="E130" s="22"/>
      <x:c r="F130" s="22"/>
      <x:c r="G130" s="22"/>
      <x:c r="H130" s="22"/>
      <x:c r="I130" s="23"/>
      <x:c r="J130" s="22"/>
      <x:c r="K130" s="22"/>
      <x:c r="L130" s="20" t="str">
        <x:f>IF(A130="","",IF(DECISION_CONTRACT!$B$19&lt;&gt;"READY FOR DOWNSTREAM","BLOCKED - DECISION REOPEN REQUIRED",IF(NOT(EXACT(B130,DECISION_CONTRACT!$B$5)),"INVALID - DECISION ID","INVALID - UNGOVERNED FIXTURE ROW")))</x:f>
      </x:c>
      <x:c r="M130" s="20" t="str">
        <x:f>IF(A130="","",IF(DECISION_CONTRACT!$B$19&lt;&gt;"READY FOR DOWNSTREAM","BLOCKED - DECISION REOPEN REQUIRED",IF(COUNTIF($A$4:$A$205,A130)&lt;&gt;1,"INVALID - DUPLICATE ID",IF(NOT(EXACT(A130,UPPER(A130))),"INVALID - EVIDENCE ID CASE",IF(NOT(OR(EXACT(C130,"DECISION"),EXACT(C130,"CANDIDATE"),EXACT(C130,"OPPORTUNITY"))),"INVALID - ENTITY TYPE",IF(NOT(OR(EXACT(E130,"QUALIFICATION"),EXACT(E130,"TERRITORY SUPPORT"),EXACT(E130,"TERRITORY CHALLENGE"),EXACT(E130,"EXECUTION"))),"INVALID - ROLE",IF(NOT(OR(EXACT(F130,"GOVERNED FIXTURE"),EXACT(F130,"UNKNOWN / VERIFY"),EXACT(F130,"REJECTED"))),"INVALID - STATE",IF(NOT(EXACT(G130,"SYNTHETIC TRAINING FIXTURE ONLY")),"INVALID - SOURCE TYPE",IF(Q130&lt;&gt;"VALID",Q130,IF(OR(H130="",I130="",J130="",K130="",L130&lt;&gt;"VALID"),"INVALID - REQUIRED / RELATION","VALID"))))))))))</x:f>
      </x:c>
      <x:c r="N130" s="22"/>
      <x:c r="O130" s="48"/>
      <x:c r="P130" s="53"/>
      <x:c r="Q130" s="48" t="str">
        <x:f>IF(A130="","",IF(O130="","INVALID - VERSION ID",IF(NOT(EXACT(O130,UPPER(O130))),"INVALID - VERSION ID CASE",IF(EXACT(P130,B130&amp;"|"&amp;C130&amp;"|"&amp;D130&amp;"|"&amp;E130&amp;"|"&amp;F130&amp;"|"&amp;G130&amp;"|"&amp;H130&amp;"|"&amp;TEXT(I130,"yyyy-mm-dd")&amp;"|"&amp;J130&amp;"|"&amp;K130),"VALID","VERSION UPDATE REQUIRED"))))</x:f>
      </x:c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22"/>
      <x:c r="B131" s="22"/>
      <x:c r="C131" s="22"/>
      <x:c r="D131" s="22"/>
      <x:c r="E131" s="22"/>
      <x:c r="F131" s="22"/>
      <x:c r="G131" s="22"/>
      <x:c r="H131" s="22"/>
      <x:c r="I131" s="23"/>
      <x:c r="J131" s="22"/>
      <x:c r="K131" s="22"/>
      <x:c r="L131" s="20" t="str">
        <x:f>IF(A131="","",IF(DECISION_CONTRACT!$B$19&lt;&gt;"READY FOR DOWNSTREAM","BLOCKED - DECISION REOPEN REQUIRED",IF(NOT(EXACT(B131,DECISION_CONTRACT!$B$5)),"INVALID - DECISION ID","INVALID - UNGOVERNED FIXTURE ROW")))</x:f>
      </x:c>
      <x:c r="M131" s="20" t="str">
        <x:f>IF(A131="","",IF(DECISION_CONTRACT!$B$19&lt;&gt;"READY FOR DOWNSTREAM","BLOCKED - DECISION REOPEN REQUIRED",IF(COUNTIF($A$4:$A$205,A131)&lt;&gt;1,"INVALID - DUPLICATE ID",IF(NOT(EXACT(A131,UPPER(A131))),"INVALID - EVIDENCE ID CASE",IF(NOT(OR(EXACT(C131,"DECISION"),EXACT(C131,"CANDIDATE"),EXACT(C131,"OPPORTUNITY"))),"INVALID - ENTITY TYPE",IF(NOT(OR(EXACT(E131,"QUALIFICATION"),EXACT(E131,"TERRITORY SUPPORT"),EXACT(E131,"TERRITORY CHALLENGE"),EXACT(E131,"EXECUTION"))),"INVALID - ROLE",IF(NOT(OR(EXACT(F131,"GOVERNED FIXTURE"),EXACT(F131,"UNKNOWN / VERIFY"),EXACT(F131,"REJECTED"))),"INVALID - STATE",IF(NOT(EXACT(G131,"SYNTHETIC TRAINING FIXTURE ONLY")),"INVALID - SOURCE TYPE",IF(Q131&lt;&gt;"VALID",Q131,IF(OR(H131="",I131="",J131="",K131="",L131&lt;&gt;"VALID"),"INVALID - REQUIRED / RELATION","VALID"))))))))))</x:f>
      </x:c>
      <x:c r="N131" s="22"/>
      <x:c r="O131" s="48"/>
      <x:c r="P131" s="53"/>
      <x:c r="Q131" s="48" t="str">
        <x:f>IF(A131="","",IF(O131="","INVALID - VERSION ID",IF(NOT(EXACT(O131,UPPER(O131))),"INVALID - VERSION ID CASE",IF(EXACT(P131,B131&amp;"|"&amp;C131&amp;"|"&amp;D131&amp;"|"&amp;E131&amp;"|"&amp;F131&amp;"|"&amp;G131&amp;"|"&amp;H131&amp;"|"&amp;TEXT(I131,"yyyy-mm-dd")&amp;"|"&amp;J131&amp;"|"&amp;K131),"VALID","VERSION UPDATE REQUIRED"))))</x:f>
      </x:c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22"/>
      <x:c r="B132" s="22"/>
      <x:c r="C132" s="22"/>
      <x:c r="D132" s="22"/>
      <x:c r="E132" s="22"/>
      <x:c r="F132" s="22"/>
      <x:c r="G132" s="22"/>
      <x:c r="H132" s="22"/>
      <x:c r="I132" s="23"/>
      <x:c r="J132" s="22"/>
      <x:c r="K132" s="22"/>
      <x:c r="L132" s="20" t="str">
        <x:f>IF(A132="","",IF(DECISION_CONTRACT!$B$19&lt;&gt;"READY FOR DOWNSTREAM","BLOCKED - DECISION REOPEN REQUIRED",IF(NOT(EXACT(B132,DECISION_CONTRACT!$B$5)),"INVALID - DECISION ID","INVALID - UNGOVERNED FIXTURE ROW")))</x:f>
      </x:c>
      <x:c r="M132" s="20" t="str">
        <x:f>IF(A132="","",IF(DECISION_CONTRACT!$B$19&lt;&gt;"READY FOR DOWNSTREAM","BLOCKED - DECISION REOPEN REQUIRED",IF(COUNTIF($A$4:$A$205,A132)&lt;&gt;1,"INVALID - DUPLICATE ID",IF(NOT(EXACT(A132,UPPER(A132))),"INVALID - EVIDENCE ID CASE",IF(NOT(OR(EXACT(C132,"DECISION"),EXACT(C132,"CANDIDATE"),EXACT(C132,"OPPORTUNITY"))),"INVALID - ENTITY TYPE",IF(NOT(OR(EXACT(E132,"QUALIFICATION"),EXACT(E132,"TERRITORY SUPPORT"),EXACT(E132,"TERRITORY CHALLENGE"),EXACT(E132,"EXECUTION"))),"INVALID - ROLE",IF(NOT(OR(EXACT(F132,"GOVERNED FIXTURE"),EXACT(F132,"UNKNOWN / VERIFY"),EXACT(F132,"REJECTED"))),"INVALID - STATE",IF(NOT(EXACT(G132,"SYNTHETIC TRAINING FIXTURE ONLY")),"INVALID - SOURCE TYPE",IF(Q132&lt;&gt;"VALID",Q132,IF(OR(H132="",I132="",J132="",K132="",L132&lt;&gt;"VALID"),"INVALID - REQUIRED / RELATION","VALID"))))))))))</x:f>
      </x:c>
      <x:c r="N132" s="22"/>
      <x:c r="O132" s="48"/>
      <x:c r="P132" s="53"/>
      <x:c r="Q132" s="48" t="str">
        <x:f>IF(A132="","",IF(O132="","INVALID - VERSION ID",IF(NOT(EXACT(O132,UPPER(O132))),"INVALID - VERSION ID CASE",IF(EXACT(P132,B132&amp;"|"&amp;C132&amp;"|"&amp;D132&amp;"|"&amp;E132&amp;"|"&amp;F132&amp;"|"&amp;G132&amp;"|"&amp;H132&amp;"|"&amp;TEXT(I132,"yyyy-mm-dd")&amp;"|"&amp;J132&amp;"|"&amp;K132),"VALID","VERSION UPDATE REQUIRED"))))</x:f>
      </x:c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22"/>
      <x:c r="B133" s="22"/>
      <x:c r="C133" s="22"/>
      <x:c r="D133" s="22"/>
      <x:c r="E133" s="22"/>
      <x:c r="F133" s="22"/>
      <x:c r="G133" s="22"/>
      <x:c r="H133" s="22"/>
      <x:c r="I133" s="23"/>
      <x:c r="J133" s="22"/>
      <x:c r="K133" s="22"/>
      <x:c r="L133" s="20" t="str">
        <x:f>IF(A133="","",IF(DECISION_CONTRACT!$B$19&lt;&gt;"READY FOR DOWNSTREAM","BLOCKED - DECISION REOPEN REQUIRED",IF(NOT(EXACT(B133,DECISION_CONTRACT!$B$5)),"INVALID - DECISION ID","INVALID - UNGOVERNED FIXTURE ROW")))</x:f>
      </x:c>
      <x:c r="M133" s="20" t="str">
        <x:f>IF(A133="","",IF(DECISION_CONTRACT!$B$19&lt;&gt;"READY FOR DOWNSTREAM","BLOCKED - DECISION REOPEN REQUIRED",IF(COUNTIF($A$4:$A$205,A133)&lt;&gt;1,"INVALID - DUPLICATE ID",IF(NOT(EXACT(A133,UPPER(A133))),"INVALID - EVIDENCE ID CASE",IF(NOT(OR(EXACT(C133,"DECISION"),EXACT(C133,"CANDIDATE"),EXACT(C133,"OPPORTUNITY"))),"INVALID - ENTITY TYPE",IF(NOT(OR(EXACT(E133,"QUALIFICATION"),EXACT(E133,"TERRITORY SUPPORT"),EXACT(E133,"TERRITORY CHALLENGE"),EXACT(E133,"EXECUTION"))),"INVALID - ROLE",IF(NOT(OR(EXACT(F133,"GOVERNED FIXTURE"),EXACT(F133,"UNKNOWN / VERIFY"),EXACT(F133,"REJECTED"))),"INVALID - STATE",IF(NOT(EXACT(G133,"SYNTHETIC TRAINING FIXTURE ONLY")),"INVALID - SOURCE TYPE",IF(Q133&lt;&gt;"VALID",Q133,IF(OR(H133="",I133="",J133="",K133="",L133&lt;&gt;"VALID"),"INVALID - REQUIRED / RELATION","VALID"))))))))))</x:f>
      </x:c>
      <x:c r="N133" s="22"/>
      <x:c r="O133" s="48"/>
      <x:c r="P133" s="53"/>
      <x:c r="Q133" s="48" t="str">
        <x:f>IF(A133="","",IF(O133="","INVALID - VERSION ID",IF(NOT(EXACT(O133,UPPER(O133))),"INVALID - VERSION ID CASE",IF(EXACT(P133,B133&amp;"|"&amp;C133&amp;"|"&amp;D133&amp;"|"&amp;E133&amp;"|"&amp;F133&amp;"|"&amp;G133&amp;"|"&amp;H133&amp;"|"&amp;TEXT(I133,"yyyy-mm-dd")&amp;"|"&amp;J133&amp;"|"&amp;K133),"VALID","VERSION UPDATE REQUIRED"))))</x:f>
      </x:c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22"/>
      <x:c r="B134" s="22"/>
      <x:c r="C134" s="22"/>
      <x:c r="D134" s="22"/>
      <x:c r="E134" s="22"/>
      <x:c r="F134" s="22"/>
      <x:c r="G134" s="22"/>
      <x:c r="H134" s="22"/>
      <x:c r="I134" s="23"/>
      <x:c r="J134" s="22"/>
      <x:c r="K134" s="22"/>
      <x:c r="L134" s="20" t="str">
        <x:f>IF(A134="","",IF(DECISION_CONTRACT!$B$19&lt;&gt;"READY FOR DOWNSTREAM","BLOCKED - DECISION REOPEN REQUIRED",IF(NOT(EXACT(B134,DECISION_CONTRACT!$B$5)),"INVALID - DECISION ID","INVALID - UNGOVERNED FIXTURE ROW")))</x:f>
      </x:c>
      <x:c r="M134" s="20" t="str">
        <x:f>IF(A134="","",IF(DECISION_CONTRACT!$B$19&lt;&gt;"READY FOR DOWNSTREAM","BLOCKED - DECISION REOPEN REQUIRED",IF(COUNTIF($A$4:$A$205,A134)&lt;&gt;1,"INVALID - DUPLICATE ID",IF(NOT(EXACT(A134,UPPER(A134))),"INVALID - EVIDENCE ID CASE",IF(NOT(OR(EXACT(C134,"DECISION"),EXACT(C134,"CANDIDATE"),EXACT(C134,"OPPORTUNITY"))),"INVALID - ENTITY TYPE",IF(NOT(OR(EXACT(E134,"QUALIFICATION"),EXACT(E134,"TERRITORY SUPPORT"),EXACT(E134,"TERRITORY CHALLENGE"),EXACT(E134,"EXECUTION"))),"INVALID - ROLE",IF(NOT(OR(EXACT(F134,"GOVERNED FIXTURE"),EXACT(F134,"UNKNOWN / VERIFY"),EXACT(F134,"REJECTED"))),"INVALID - STATE",IF(NOT(EXACT(G134,"SYNTHETIC TRAINING FIXTURE ONLY")),"INVALID - SOURCE TYPE",IF(Q134&lt;&gt;"VALID",Q134,IF(OR(H134="",I134="",J134="",K134="",L134&lt;&gt;"VALID"),"INVALID - REQUIRED / RELATION","VALID"))))))))))</x:f>
      </x:c>
      <x:c r="N134" s="22"/>
      <x:c r="O134" s="48"/>
      <x:c r="P134" s="53"/>
      <x:c r="Q134" s="48" t="str">
        <x:f>IF(A134="","",IF(O134="","INVALID - VERSION ID",IF(NOT(EXACT(O134,UPPER(O134))),"INVALID - VERSION ID CASE",IF(EXACT(P134,B134&amp;"|"&amp;C134&amp;"|"&amp;D134&amp;"|"&amp;E134&amp;"|"&amp;F134&amp;"|"&amp;G134&amp;"|"&amp;H134&amp;"|"&amp;TEXT(I134,"yyyy-mm-dd")&amp;"|"&amp;J134&amp;"|"&amp;K134),"VALID","VERSION UPDATE REQUIRED"))))</x:f>
      </x:c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22"/>
      <x:c r="B135" s="22"/>
      <x:c r="C135" s="22"/>
      <x:c r="D135" s="22"/>
      <x:c r="E135" s="22"/>
      <x:c r="F135" s="22"/>
      <x:c r="G135" s="22"/>
      <x:c r="H135" s="22"/>
      <x:c r="I135" s="23"/>
      <x:c r="J135" s="22"/>
      <x:c r="K135" s="22"/>
      <x:c r="L135" s="20" t="str">
        <x:f>IF(A135="","",IF(DECISION_CONTRACT!$B$19&lt;&gt;"READY FOR DOWNSTREAM","BLOCKED - DECISION REOPEN REQUIRED",IF(NOT(EXACT(B135,DECISION_CONTRACT!$B$5)),"INVALID - DECISION ID","INVALID - UNGOVERNED FIXTURE ROW")))</x:f>
      </x:c>
      <x:c r="M135" s="20" t="str">
        <x:f>IF(A135="","",IF(DECISION_CONTRACT!$B$19&lt;&gt;"READY FOR DOWNSTREAM","BLOCKED - DECISION REOPEN REQUIRED",IF(COUNTIF($A$4:$A$205,A135)&lt;&gt;1,"INVALID - DUPLICATE ID",IF(NOT(EXACT(A135,UPPER(A135))),"INVALID - EVIDENCE ID CASE",IF(NOT(OR(EXACT(C135,"DECISION"),EXACT(C135,"CANDIDATE"),EXACT(C135,"OPPORTUNITY"))),"INVALID - ENTITY TYPE",IF(NOT(OR(EXACT(E135,"QUALIFICATION"),EXACT(E135,"TERRITORY SUPPORT"),EXACT(E135,"TERRITORY CHALLENGE"),EXACT(E135,"EXECUTION"))),"INVALID - ROLE",IF(NOT(OR(EXACT(F135,"GOVERNED FIXTURE"),EXACT(F135,"UNKNOWN / VERIFY"),EXACT(F135,"REJECTED"))),"INVALID - STATE",IF(NOT(EXACT(G135,"SYNTHETIC TRAINING FIXTURE ONLY")),"INVALID - SOURCE TYPE",IF(Q135&lt;&gt;"VALID",Q135,IF(OR(H135="",I135="",J135="",K135="",L135&lt;&gt;"VALID"),"INVALID - REQUIRED / RELATION","VALID"))))))))))</x:f>
      </x:c>
      <x:c r="N135" s="22"/>
      <x:c r="O135" s="48"/>
      <x:c r="P135" s="53"/>
      <x:c r="Q135" s="48" t="str">
        <x:f>IF(A135="","",IF(O135="","INVALID - VERSION ID",IF(NOT(EXACT(O135,UPPER(O135))),"INVALID - VERSION ID CASE",IF(EXACT(P135,B135&amp;"|"&amp;C135&amp;"|"&amp;D135&amp;"|"&amp;E135&amp;"|"&amp;F135&amp;"|"&amp;G135&amp;"|"&amp;H135&amp;"|"&amp;TEXT(I135,"yyyy-mm-dd")&amp;"|"&amp;J135&amp;"|"&amp;K135),"VALID","VERSION UPDATE REQUIRED"))))</x:f>
      </x:c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22"/>
      <x:c r="B136" s="22"/>
      <x:c r="C136" s="22"/>
      <x:c r="D136" s="22"/>
      <x:c r="E136" s="22"/>
      <x:c r="F136" s="22"/>
      <x:c r="G136" s="22"/>
      <x:c r="H136" s="22"/>
      <x:c r="I136" s="23"/>
      <x:c r="J136" s="22"/>
      <x:c r="K136" s="22"/>
      <x:c r="L136" s="20" t="str">
        <x:f>IF(A136="","",IF(DECISION_CONTRACT!$B$19&lt;&gt;"READY FOR DOWNSTREAM","BLOCKED - DECISION REOPEN REQUIRED",IF(NOT(EXACT(B136,DECISION_CONTRACT!$B$5)),"INVALID - DECISION ID","INVALID - UNGOVERNED FIXTURE ROW")))</x:f>
      </x:c>
      <x:c r="M136" s="20" t="str">
        <x:f>IF(A136="","",IF(DECISION_CONTRACT!$B$19&lt;&gt;"READY FOR DOWNSTREAM","BLOCKED - DECISION REOPEN REQUIRED",IF(COUNTIF($A$4:$A$205,A136)&lt;&gt;1,"INVALID - DUPLICATE ID",IF(NOT(EXACT(A136,UPPER(A136))),"INVALID - EVIDENCE ID CASE",IF(NOT(OR(EXACT(C136,"DECISION"),EXACT(C136,"CANDIDATE"),EXACT(C136,"OPPORTUNITY"))),"INVALID - ENTITY TYPE",IF(NOT(OR(EXACT(E136,"QUALIFICATION"),EXACT(E136,"TERRITORY SUPPORT"),EXACT(E136,"TERRITORY CHALLENGE"),EXACT(E136,"EXECUTION"))),"INVALID - ROLE",IF(NOT(OR(EXACT(F136,"GOVERNED FIXTURE"),EXACT(F136,"UNKNOWN / VERIFY"),EXACT(F136,"REJECTED"))),"INVALID - STATE",IF(NOT(EXACT(G136,"SYNTHETIC TRAINING FIXTURE ONLY")),"INVALID - SOURCE TYPE",IF(Q136&lt;&gt;"VALID",Q136,IF(OR(H136="",I136="",J136="",K136="",L136&lt;&gt;"VALID"),"INVALID - REQUIRED / RELATION","VALID"))))))))))</x:f>
      </x:c>
      <x:c r="N136" s="22"/>
      <x:c r="O136" s="48"/>
      <x:c r="P136" s="53"/>
      <x:c r="Q136" s="48" t="str">
        <x:f>IF(A136="","",IF(O136="","INVALID - VERSION ID",IF(NOT(EXACT(O136,UPPER(O136))),"INVALID - VERSION ID CASE",IF(EXACT(P136,B136&amp;"|"&amp;C136&amp;"|"&amp;D136&amp;"|"&amp;E136&amp;"|"&amp;F136&amp;"|"&amp;G136&amp;"|"&amp;H136&amp;"|"&amp;TEXT(I136,"yyyy-mm-dd")&amp;"|"&amp;J136&amp;"|"&amp;K136),"VALID","VERSION UPDATE REQUIRED"))))</x:f>
      </x:c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22"/>
      <x:c r="B137" s="22"/>
      <x:c r="C137" s="22"/>
      <x:c r="D137" s="22"/>
      <x:c r="E137" s="22"/>
      <x:c r="F137" s="22"/>
      <x:c r="G137" s="22"/>
      <x:c r="H137" s="22"/>
      <x:c r="I137" s="23"/>
      <x:c r="J137" s="22"/>
      <x:c r="K137" s="22"/>
      <x:c r="L137" s="20" t="str">
        <x:f>IF(A137="","",IF(DECISION_CONTRACT!$B$19&lt;&gt;"READY FOR DOWNSTREAM","BLOCKED - DECISION REOPEN REQUIRED",IF(NOT(EXACT(B137,DECISION_CONTRACT!$B$5)),"INVALID - DECISION ID","INVALID - UNGOVERNED FIXTURE ROW")))</x:f>
      </x:c>
      <x:c r="M137" s="20" t="str">
        <x:f>IF(A137="","",IF(DECISION_CONTRACT!$B$19&lt;&gt;"READY FOR DOWNSTREAM","BLOCKED - DECISION REOPEN REQUIRED",IF(COUNTIF($A$4:$A$205,A137)&lt;&gt;1,"INVALID - DUPLICATE ID",IF(NOT(EXACT(A137,UPPER(A137))),"INVALID - EVIDENCE ID CASE",IF(NOT(OR(EXACT(C137,"DECISION"),EXACT(C137,"CANDIDATE"),EXACT(C137,"OPPORTUNITY"))),"INVALID - ENTITY TYPE",IF(NOT(OR(EXACT(E137,"QUALIFICATION"),EXACT(E137,"TERRITORY SUPPORT"),EXACT(E137,"TERRITORY CHALLENGE"),EXACT(E137,"EXECUTION"))),"INVALID - ROLE",IF(NOT(OR(EXACT(F137,"GOVERNED FIXTURE"),EXACT(F137,"UNKNOWN / VERIFY"),EXACT(F137,"REJECTED"))),"INVALID - STATE",IF(NOT(EXACT(G137,"SYNTHETIC TRAINING FIXTURE ONLY")),"INVALID - SOURCE TYPE",IF(Q137&lt;&gt;"VALID",Q137,IF(OR(H137="",I137="",J137="",K137="",L137&lt;&gt;"VALID"),"INVALID - REQUIRED / RELATION","VALID"))))))))))</x:f>
      </x:c>
      <x:c r="N137" s="22"/>
      <x:c r="O137" s="48"/>
      <x:c r="P137" s="53"/>
      <x:c r="Q137" s="48" t="str">
        <x:f>IF(A137="","",IF(O137="","INVALID - VERSION ID",IF(NOT(EXACT(O137,UPPER(O137))),"INVALID - VERSION ID CASE",IF(EXACT(P137,B137&amp;"|"&amp;C137&amp;"|"&amp;D137&amp;"|"&amp;E137&amp;"|"&amp;F137&amp;"|"&amp;G137&amp;"|"&amp;H137&amp;"|"&amp;TEXT(I137,"yyyy-mm-dd")&amp;"|"&amp;J137&amp;"|"&amp;K137),"VALID","VERSION UPDATE REQUIRED"))))</x:f>
      </x:c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22"/>
      <x:c r="B138" s="22"/>
      <x:c r="C138" s="22"/>
      <x:c r="D138" s="22"/>
      <x:c r="E138" s="22"/>
      <x:c r="F138" s="22"/>
      <x:c r="G138" s="22"/>
      <x:c r="H138" s="22"/>
      <x:c r="I138" s="23"/>
      <x:c r="J138" s="22"/>
      <x:c r="K138" s="22"/>
      <x:c r="L138" s="20" t="str">
        <x:f>IF(A138="","",IF(DECISION_CONTRACT!$B$19&lt;&gt;"READY FOR DOWNSTREAM","BLOCKED - DECISION REOPEN REQUIRED",IF(NOT(EXACT(B138,DECISION_CONTRACT!$B$5)),"INVALID - DECISION ID","INVALID - UNGOVERNED FIXTURE ROW")))</x:f>
      </x:c>
      <x:c r="M138" s="20" t="str">
        <x:f>IF(A138="","",IF(DECISION_CONTRACT!$B$19&lt;&gt;"READY FOR DOWNSTREAM","BLOCKED - DECISION REOPEN REQUIRED",IF(COUNTIF($A$4:$A$205,A138)&lt;&gt;1,"INVALID - DUPLICATE ID",IF(NOT(EXACT(A138,UPPER(A138))),"INVALID - EVIDENCE ID CASE",IF(NOT(OR(EXACT(C138,"DECISION"),EXACT(C138,"CANDIDATE"),EXACT(C138,"OPPORTUNITY"))),"INVALID - ENTITY TYPE",IF(NOT(OR(EXACT(E138,"QUALIFICATION"),EXACT(E138,"TERRITORY SUPPORT"),EXACT(E138,"TERRITORY CHALLENGE"),EXACT(E138,"EXECUTION"))),"INVALID - ROLE",IF(NOT(OR(EXACT(F138,"GOVERNED FIXTURE"),EXACT(F138,"UNKNOWN / VERIFY"),EXACT(F138,"REJECTED"))),"INVALID - STATE",IF(NOT(EXACT(G138,"SYNTHETIC TRAINING FIXTURE ONLY")),"INVALID - SOURCE TYPE",IF(Q138&lt;&gt;"VALID",Q138,IF(OR(H138="",I138="",J138="",K138="",L138&lt;&gt;"VALID"),"INVALID - REQUIRED / RELATION","VALID"))))))))))</x:f>
      </x:c>
      <x:c r="N138" s="22"/>
      <x:c r="O138" s="48"/>
      <x:c r="P138" s="53"/>
      <x:c r="Q138" s="48" t="str">
        <x:f>IF(A138="","",IF(O138="","INVALID - VERSION ID",IF(NOT(EXACT(O138,UPPER(O138))),"INVALID - VERSION ID CASE",IF(EXACT(P138,B138&amp;"|"&amp;C138&amp;"|"&amp;D138&amp;"|"&amp;E138&amp;"|"&amp;F138&amp;"|"&amp;G138&amp;"|"&amp;H138&amp;"|"&amp;TEXT(I138,"yyyy-mm-dd")&amp;"|"&amp;J138&amp;"|"&amp;K138),"VALID","VERSION UPDATE REQUIRED"))))</x:f>
      </x:c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22"/>
      <x:c r="B139" s="22"/>
      <x:c r="C139" s="22"/>
      <x:c r="D139" s="22"/>
      <x:c r="E139" s="22"/>
      <x:c r="F139" s="22"/>
      <x:c r="G139" s="22"/>
      <x:c r="H139" s="22"/>
      <x:c r="I139" s="23"/>
      <x:c r="J139" s="22"/>
      <x:c r="K139" s="22"/>
      <x:c r="L139" s="20" t="str">
        <x:f>IF(A139="","",IF(DECISION_CONTRACT!$B$19&lt;&gt;"READY FOR DOWNSTREAM","BLOCKED - DECISION REOPEN REQUIRED",IF(NOT(EXACT(B139,DECISION_CONTRACT!$B$5)),"INVALID - DECISION ID","INVALID - UNGOVERNED FIXTURE ROW")))</x:f>
      </x:c>
      <x:c r="M139" s="20" t="str">
        <x:f>IF(A139="","",IF(DECISION_CONTRACT!$B$19&lt;&gt;"READY FOR DOWNSTREAM","BLOCKED - DECISION REOPEN REQUIRED",IF(COUNTIF($A$4:$A$205,A139)&lt;&gt;1,"INVALID - DUPLICATE ID",IF(NOT(EXACT(A139,UPPER(A139))),"INVALID - EVIDENCE ID CASE",IF(NOT(OR(EXACT(C139,"DECISION"),EXACT(C139,"CANDIDATE"),EXACT(C139,"OPPORTUNITY"))),"INVALID - ENTITY TYPE",IF(NOT(OR(EXACT(E139,"QUALIFICATION"),EXACT(E139,"TERRITORY SUPPORT"),EXACT(E139,"TERRITORY CHALLENGE"),EXACT(E139,"EXECUTION"))),"INVALID - ROLE",IF(NOT(OR(EXACT(F139,"GOVERNED FIXTURE"),EXACT(F139,"UNKNOWN / VERIFY"),EXACT(F139,"REJECTED"))),"INVALID - STATE",IF(NOT(EXACT(G139,"SYNTHETIC TRAINING FIXTURE ONLY")),"INVALID - SOURCE TYPE",IF(Q139&lt;&gt;"VALID",Q139,IF(OR(H139="",I139="",J139="",K139="",L139&lt;&gt;"VALID"),"INVALID - REQUIRED / RELATION","VALID"))))))))))</x:f>
      </x:c>
      <x:c r="N139" s="22"/>
      <x:c r="O139" s="48"/>
      <x:c r="P139" s="53"/>
      <x:c r="Q139" s="48" t="str">
        <x:f>IF(A139="","",IF(O139="","INVALID - VERSION ID",IF(NOT(EXACT(O139,UPPER(O139))),"INVALID - VERSION ID CASE",IF(EXACT(P139,B139&amp;"|"&amp;C139&amp;"|"&amp;D139&amp;"|"&amp;E139&amp;"|"&amp;F139&amp;"|"&amp;G139&amp;"|"&amp;H139&amp;"|"&amp;TEXT(I139,"yyyy-mm-dd")&amp;"|"&amp;J139&amp;"|"&amp;K139),"VALID","VERSION UPDATE REQUIRED"))))</x:f>
      </x:c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22"/>
      <x:c r="B140" s="22"/>
      <x:c r="C140" s="22"/>
      <x:c r="D140" s="22"/>
      <x:c r="E140" s="22"/>
      <x:c r="F140" s="22"/>
      <x:c r="G140" s="22"/>
      <x:c r="H140" s="22"/>
      <x:c r="I140" s="23"/>
      <x:c r="J140" s="22"/>
      <x:c r="K140" s="22"/>
      <x:c r="L140" s="20" t="str">
        <x:f>IF(A140="","",IF(DECISION_CONTRACT!$B$19&lt;&gt;"READY FOR DOWNSTREAM","BLOCKED - DECISION REOPEN REQUIRED",IF(NOT(EXACT(B140,DECISION_CONTRACT!$B$5)),"INVALID - DECISION ID","INVALID - UNGOVERNED FIXTURE ROW")))</x:f>
      </x:c>
      <x:c r="M140" s="20" t="str">
        <x:f>IF(A140="","",IF(DECISION_CONTRACT!$B$19&lt;&gt;"READY FOR DOWNSTREAM","BLOCKED - DECISION REOPEN REQUIRED",IF(COUNTIF($A$4:$A$205,A140)&lt;&gt;1,"INVALID - DUPLICATE ID",IF(NOT(EXACT(A140,UPPER(A140))),"INVALID - EVIDENCE ID CASE",IF(NOT(OR(EXACT(C140,"DECISION"),EXACT(C140,"CANDIDATE"),EXACT(C140,"OPPORTUNITY"))),"INVALID - ENTITY TYPE",IF(NOT(OR(EXACT(E140,"QUALIFICATION"),EXACT(E140,"TERRITORY SUPPORT"),EXACT(E140,"TERRITORY CHALLENGE"),EXACT(E140,"EXECUTION"))),"INVALID - ROLE",IF(NOT(OR(EXACT(F140,"GOVERNED FIXTURE"),EXACT(F140,"UNKNOWN / VERIFY"),EXACT(F140,"REJECTED"))),"INVALID - STATE",IF(NOT(EXACT(G140,"SYNTHETIC TRAINING FIXTURE ONLY")),"INVALID - SOURCE TYPE",IF(Q140&lt;&gt;"VALID",Q140,IF(OR(H140="",I140="",J140="",K140="",L140&lt;&gt;"VALID"),"INVALID - REQUIRED / RELATION","VALID"))))))))))</x:f>
      </x:c>
      <x:c r="N140" s="22"/>
      <x:c r="O140" s="48"/>
      <x:c r="P140" s="53"/>
      <x:c r="Q140" s="48" t="str">
        <x:f>IF(A140="","",IF(O140="","INVALID - VERSION ID",IF(NOT(EXACT(O140,UPPER(O140))),"INVALID - VERSION ID CASE",IF(EXACT(P140,B140&amp;"|"&amp;C140&amp;"|"&amp;D140&amp;"|"&amp;E140&amp;"|"&amp;F140&amp;"|"&amp;G140&amp;"|"&amp;H140&amp;"|"&amp;TEXT(I140,"yyyy-mm-dd")&amp;"|"&amp;J140&amp;"|"&amp;K140),"VALID","VERSION UPDATE REQUIRED"))))</x:f>
      </x:c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22"/>
      <x:c r="B141" s="22"/>
      <x:c r="C141" s="22"/>
      <x:c r="D141" s="22"/>
      <x:c r="E141" s="22"/>
      <x:c r="F141" s="22"/>
      <x:c r="G141" s="22"/>
      <x:c r="H141" s="22"/>
      <x:c r="I141" s="23"/>
      <x:c r="J141" s="22"/>
      <x:c r="K141" s="22"/>
      <x:c r="L141" s="20" t="str">
        <x:f>IF(A141="","",IF(DECISION_CONTRACT!$B$19&lt;&gt;"READY FOR DOWNSTREAM","BLOCKED - DECISION REOPEN REQUIRED",IF(NOT(EXACT(B141,DECISION_CONTRACT!$B$5)),"INVALID - DECISION ID","INVALID - UNGOVERNED FIXTURE ROW")))</x:f>
      </x:c>
      <x:c r="M141" s="20" t="str">
        <x:f>IF(A141="","",IF(DECISION_CONTRACT!$B$19&lt;&gt;"READY FOR DOWNSTREAM","BLOCKED - DECISION REOPEN REQUIRED",IF(COUNTIF($A$4:$A$205,A141)&lt;&gt;1,"INVALID - DUPLICATE ID",IF(NOT(EXACT(A141,UPPER(A141))),"INVALID - EVIDENCE ID CASE",IF(NOT(OR(EXACT(C141,"DECISION"),EXACT(C141,"CANDIDATE"),EXACT(C141,"OPPORTUNITY"))),"INVALID - ENTITY TYPE",IF(NOT(OR(EXACT(E141,"QUALIFICATION"),EXACT(E141,"TERRITORY SUPPORT"),EXACT(E141,"TERRITORY CHALLENGE"),EXACT(E141,"EXECUTION"))),"INVALID - ROLE",IF(NOT(OR(EXACT(F141,"GOVERNED FIXTURE"),EXACT(F141,"UNKNOWN / VERIFY"),EXACT(F141,"REJECTED"))),"INVALID - STATE",IF(NOT(EXACT(G141,"SYNTHETIC TRAINING FIXTURE ONLY")),"INVALID - SOURCE TYPE",IF(Q141&lt;&gt;"VALID",Q141,IF(OR(H141="",I141="",J141="",K141="",L141&lt;&gt;"VALID"),"INVALID - REQUIRED / RELATION","VALID"))))))))))</x:f>
      </x:c>
      <x:c r="N141" s="22"/>
      <x:c r="O141" s="48"/>
      <x:c r="P141" s="53"/>
      <x:c r="Q141" s="48" t="str">
        <x:f>IF(A141="","",IF(O141="","INVALID - VERSION ID",IF(NOT(EXACT(O141,UPPER(O141))),"INVALID - VERSION ID CASE",IF(EXACT(P141,B141&amp;"|"&amp;C141&amp;"|"&amp;D141&amp;"|"&amp;E141&amp;"|"&amp;F141&amp;"|"&amp;G141&amp;"|"&amp;H141&amp;"|"&amp;TEXT(I141,"yyyy-mm-dd")&amp;"|"&amp;J141&amp;"|"&amp;K141),"VALID","VERSION UPDATE REQUIRED"))))</x:f>
      </x:c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22"/>
      <x:c r="B142" s="22"/>
      <x:c r="C142" s="22"/>
      <x:c r="D142" s="22"/>
      <x:c r="E142" s="22"/>
      <x:c r="F142" s="22"/>
      <x:c r="G142" s="22"/>
      <x:c r="H142" s="22"/>
      <x:c r="I142" s="23"/>
      <x:c r="J142" s="22"/>
      <x:c r="K142" s="22"/>
      <x:c r="L142" s="20" t="str">
        <x:f>IF(A142="","",IF(DECISION_CONTRACT!$B$19&lt;&gt;"READY FOR DOWNSTREAM","BLOCKED - DECISION REOPEN REQUIRED",IF(NOT(EXACT(B142,DECISION_CONTRACT!$B$5)),"INVALID - DECISION ID","INVALID - UNGOVERNED FIXTURE ROW")))</x:f>
      </x:c>
      <x:c r="M142" s="20" t="str">
        <x:f>IF(A142="","",IF(DECISION_CONTRACT!$B$19&lt;&gt;"READY FOR DOWNSTREAM","BLOCKED - DECISION REOPEN REQUIRED",IF(COUNTIF($A$4:$A$205,A142)&lt;&gt;1,"INVALID - DUPLICATE ID",IF(NOT(EXACT(A142,UPPER(A142))),"INVALID - EVIDENCE ID CASE",IF(NOT(OR(EXACT(C142,"DECISION"),EXACT(C142,"CANDIDATE"),EXACT(C142,"OPPORTUNITY"))),"INVALID - ENTITY TYPE",IF(NOT(OR(EXACT(E142,"QUALIFICATION"),EXACT(E142,"TERRITORY SUPPORT"),EXACT(E142,"TERRITORY CHALLENGE"),EXACT(E142,"EXECUTION"))),"INVALID - ROLE",IF(NOT(OR(EXACT(F142,"GOVERNED FIXTURE"),EXACT(F142,"UNKNOWN / VERIFY"),EXACT(F142,"REJECTED"))),"INVALID - STATE",IF(NOT(EXACT(G142,"SYNTHETIC TRAINING FIXTURE ONLY")),"INVALID - SOURCE TYPE",IF(Q142&lt;&gt;"VALID",Q142,IF(OR(H142="",I142="",J142="",K142="",L142&lt;&gt;"VALID"),"INVALID - REQUIRED / RELATION","VALID"))))))))))</x:f>
      </x:c>
      <x:c r="N142" s="22"/>
      <x:c r="O142" s="48"/>
      <x:c r="P142" s="53"/>
      <x:c r="Q142" s="48" t="str">
        <x:f>IF(A142="","",IF(O142="","INVALID - VERSION ID",IF(NOT(EXACT(O142,UPPER(O142))),"INVALID - VERSION ID CASE",IF(EXACT(P142,B142&amp;"|"&amp;C142&amp;"|"&amp;D142&amp;"|"&amp;E142&amp;"|"&amp;F142&amp;"|"&amp;G142&amp;"|"&amp;H142&amp;"|"&amp;TEXT(I142,"yyyy-mm-dd")&amp;"|"&amp;J142&amp;"|"&amp;K142),"VALID","VERSION UPDATE REQUIRED"))))</x:f>
      </x:c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22"/>
      <x:c r="B143" s="22"/>
      <x:c r="C143" s="22"/>
      <x:c r="D143" s="22"/>
      <x:c r="E143" s="22"/>
      <x:c r="F143" s="22"/>
      <x:c r="G143" s="22"/>
      <x:c r="H143" s="22"/>
      <x:c r="I143" s="23"/>
      <x:c r="J143" s="22"/>
      <x:c r="K143" s="22"/>
      <x:c r="L143" s="20" t="str">
        <x:f>IF(A143="","",IF(DECISION_CONTRACT!$B$19&lt;&gt;"READY FOR DOWNSTREAM","BLOCKED - DECISION REOPEN REQUIRED",IF(NOT(EXACT(B143,DECISION_CONTRACT!$B$5)),"INVALID - DECISION ID","INVALID - UNGOVERNED FIXTURE ROW")))</x:f>
      </x:c>
      <x:c r="M143" s="20" t="str">
        <x:f>IF(A143="","",IF(DECISION_CONTRACT!$B$19&lt;&gt;"READY FOR DOWNSTREAM","BLOCKED - DECISION REOPEN REQUIRED",IF(COUNTIF($A$4:$A$205,A143)&lt;&gt;1,"INVALID - DUPLICATE ID",IF(NOT(EXACT(A143,UPPER(A143))),"INVALID - EVIDENCE ID CASE",IF(NOT(OR(EXACT(C143,"DECISION"),EXACT(C143,"CANDIDATE"),EXACT(C143,"OPPORTUNITY"))),"INVALID - ENTITY TYPE",IF(NOT(OR(EXACT(E143,"QUALIFICATION"),EXACT(E143,"TERRITORY SUPPORT"),EXACT(E143,"TERRITORY CHALLENGE"),EXACT(E143,"EXECUTION"))),"INVALID - ROLE",IF(NOT(OR(EXACT(F143,"GOVERNED FIXTURE"),EXACT(F143,"UNKNOWN / VERIFY"),EXACT(F143,"REJECTED"))),"INVALID - STATE",IF(NOT(EXACT(G143,"SYNTHETIC TRAINING FIXTURE ONLY")),"INVALID - SOURCE TYPE",IF(Q143&lt;&gt;"VALID",Q143,IF(OR(H143="",I143="",J143="",K143="",L143&lt;&gt;"VALID"),"INVALID - REQUIRED / RELATION","VALID"))))))))))</x:f>
      </x:c>
      <x:c r="N143" s="22"/>
      <x:c r="O143" s="48"/>
      <x:c r="P143" s="53"/>
      <x:c r="Q143" s="48" t="str">
        <x:f>IF(A143="","",IF(O143="","INVALID - VERSION ID",IF(NOT(EXACT(O143,UPPER(O143))),"INVALID - VERSION ID CASE",IF(EXACT(P143,B143&amp;"|"&amp;C143&amp;"|"&amp;D143&amp;"|"&amp;E143&amp;"|"&amp;F143&amp;"|"&amp;G143&amp;"|"&amp;H143&amp;"|"&amp;TEXT(I143,"yyyy-mm-dd")&amp;"|"&amp;J143&amp;"|"&amp;K143),"VALID","VERSION UPDATE REQUIRED"))))</x:f>
      </x:c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22"/>
      <x:c r="B144" s="22"/>
      <x:c r="C144" s="22"/>
      <x:c r="D144" s="22"/>
      <x:c r="E144" s="22"/>
      <x:c r="F144" s="22"/>
      <x:c r="G144" s="22"/>
      <x:c r="H144" s="22"/>
      <x:c r="I144" s="23"/>
      <x:c r="J144" s="22"/>
      <x:c r="K144" s="22"/>
      <x:c r="L144" s="20" t="str">
        <x:f>IF(A144="","",IF(DECISION_CONTRACT!$B$19&lt;&gt;"READY FOR DOWNSTREAM","BLOCKED - DECISION REOPEN REQUIRED",IF(NOT(EXACT(B144,DECISION_CONTRACT!$B$5)),"INVALID - DECISION ID","INVALID - UNGOVERNED FIXTURE ROW")))</x:f>
      </x:c>
      <x:c r="M144" s="20" t="str">
        <x:f>IF(A144="","",IF(DECISION_CONTRACT!$B$19&lt;&gt;"READY FOR DOWNSTREAM","BLOCKED - DECISION REOPEN REQUIRED",IF(COUNTIF($A$4:$A$205,A144)&lt;&gt;1,"INVALID - DUPLICATE ID",IF(NOT(EXACT(A144,UPPER(A144))),"INVALID - EVIDENCE ID CASE",IF(NOT(OR(EXACT(C144,"DECISION"),EXACT(C144,"CANDIDATE"),EXACT(C144,"OPPORTUNITY"))),"INVALID - ENTITY TYPE",IF(NOT(OR(EXACT(E144,"QUALIFICATION"),EXACT(E144,"TERRITORY SUPPORT"),EXACT(E144,"TERRITORY CHALLENGE"),EXACT(E144,"EXECUTION"))),"INVALID - ROLE",IF(NOT(OR(EXACT(F144,"GOVERNED FIXTURE"),EXACT(F144,"UNKNOWN / VERIFY"),EXACT(F144,"REJECTED"))),"INVALID - STATE",IF(NOT(EXACT(G144,"SYNTHETIC TRAINING FIXTURE ONLY")),"INVALID - SOURCE TYPE",IF(Q144&lt;&gt;"VALID",Q144,IF(OR(H144="",I144="",J144="",K144="",L144&lt;&gt;"VALID"),"INVALID - REQUIRED / RELATION","VALID"))))))))))</x:f>
      </x:c>
      <x:c r="N144" s="22"/>
      <x:c r="O144" s="48"/>
      <x:c r="P144" s="53"/>
      <x:c r="Q144" s="48" t="str">
        <x:f>IF(A144="","",IF(O144="","INVALID - VERSION ID",IF(NOT(EXACT(O144,UPPER(O144))),"INVALID - VERSION ID CASE",IF(EXACT(P144,B144&amp;"|"&amp;C144&amp;"|"&amp;D144&amp;"|"&amp;E144&amp;"|"&amp;F144&amp;"|"&amp;G144&amp;"|"&amp;H144&amp;"|"&amp;TEXT(I144,"yyyy-mm-dd")&amp;"|"&amp;J144&amp;"|"&amp;K144),"VALID","VERSION UPDATE REQUIRED"))))</x:f>
      </x:c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22"/>
      <x:c r="B145" s="22"/>
      <x:c r="C145" s="22"/>
      <x:c r="D145" s="22"/>
      <x:c r="E145" s="22"/>
      <x:c r="F145" s="22"/>
      <x:c r="G145" s="22"/>
      <x:c r="H145" s="22"/>
      <x:c r="I145" s="23"/>
      <x:c r="J145" s="22"/>
      <x:c r="K145" s="22"/>
      <x:c r="L145" s="20" t="str">
        <x:f>IF(A145="","",IF(DECISION_CONTRACT!$B$19&lt;&gt;"READY FOR DOWNSTREAM","BLOCKED - DECISION REOPEN REQUIRED",IF(NOT(EXACT(B145,DECISION_CONTRACT!$B$5)),"INVALID - DECISION ID","INVALID - UNGOVERNED FIXTURE ROW")))</x:f>
      </x:c>
      <x:c r="M145" s="20" t="str">
        <x:f>IF(A145="","",IF(DECISION_CONTRACT!$B$19&lt;&gt;"READY FOR DOWNSTREAM","BLOCKED - DECISION REOPEN REQUIRED",IF(COUNTIF($A$4:$A$205,A145)&lt;&gt;1,"INVALID - DUPLICATE ID",IF(NOT(EXACT(A145,UPPER(A145))),"INVALID - EVIDENCE ID CASE",IF(NOT(OR(EXACT(C145,"DECISION"),EXACT(C145,"CANDIDATE"),EXACT(C145,"OPPORTUNITY"))),"INVALID - ENTITY TYPE",IF(NOT(OR(EXACT(E145,"QUALIFICATION"),EXACT(E145,"TERRITORY SUPPORT"),EXACT(E145,"TERRITORY CHALLENGE"),EXACT(E145,"EXECUTION"))),"INVALID - ROLE",IF(NOT(OR(EXACT(F145,"GOVERNED FIXTURE"),EXACT(F145,"UNKNOWN / VERIFY"),EXACT(F145,"REJECTED"))),"INVALID - STATE",IF(NOT(EXACT(G145,"SYNTHETIC TRAINING FIXTURE ONLY")),"INVALID - SOURCE TYPE",IF(Q145&lt;&gt;"VALID",Q145,IF(OR(H145="",I145="",J145="",K145="",L145&lt;&gt;"VALID"),"INVALID - REQUIRED / RELATION","VALID"))))))))))</x:f>
      </x:c>
      <x:c r="N145" s="22"/>
      <x:c r="O145" s="48"/>
      <x:c r="P145" s="53"/>
      <x:c r="Q145" s="48" t="str">
        <x:f>IF(A145="","",IF(O145="","INVALID - VERSION ID",IF(NOT(EXACT(O145,UPPER(O145))),"INVALID - VERSION ID CASE",IF(EXACT(P145,B145&amp;"|"&amp;C145&amp;"|"&amp;D145&amp;"|"&amp;E145&amp;"|"&amp;F145&amp;"|"&amp;G145&amp;"|"&amp;H145&amp;"|"&amp;TEXT(I145,"yyyy-mm-dd")&amp;"|"&amp;J145&amp;"|"&amp;K145),"VALID","VERSION UPDATE REQUIRED"))))</x:f>
      </x:c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22"/>
      <x:c r="B146" s="22"/>
      <x:c r="C146" s="22"/>
      <x:c r="D146" s="22"/>
      <x:c r="E146" s="22"/>
      <x:c r="F146" s="22"/>
      <x:c r="G146" s="22"/>
      <x:c r="H146" s="22"/>
      <x:c r="I146" s="23"/>
      <x:c r="J146" s="22"/>
      <x:c r="K146" s="22"/>
      <x:c r="L146" s="20" t="str">
        <x:f>IF(A146="","",IF(DECISION_CONTRACT!$B$19&lt;&gt;"READY FOR DOWNSTREAM","BLOCKED - DECISION REOPEN REQUIRED",IF(NOT(EXACT(B146,DECISION_CONTRACT!$B$5)),"INVALID - DECISION ID","INVALID - UNGOVERNED FIXTURE ROW")))</x:f>
      </x:c>
      <x:c r="M146" s="20" t="str">
        <x:f>IF(A146="","",IF(DECISION_CONTRACT!$B$19&lt;&gt;"READY FOR DOWNSTREAM","BLOCKED - DECISION REOPEN REQUIRED",IF(COUNTIF($A$4:$A$205,A146)&lt;&gt;1,"INVALID - DUPLICATE ID",IF(NOT(EXACT(A146,UPPER(A146))),"INVALID - EVIDENCE ID CASE",IF(NOT(OR(EXACT(C146,"DECISION"),EXACT(C146,"CANDIDATE"),EXACT(C146,"OPPORTUNITY"))),"INVALID - ENTITY TYPE",IF(NOT(OR(EXACT(E146,"QUALIFICATION"),EXACT(E146,"TERRITORY SUPPORT"),EXACT(E146,"TERRITORY CHALLENGE"),EXACT(E146,"EXECUTION"))),"INVALID - ROLE",IF(NOT(OR(EXACT(F146,"GOVERNED FIXTURE"),EXACT(F146,"UNKNOWN / VERIFY"),EXACT(F146,"REJECTED"))),"INVALID - STATE",IF(NOT(EXACT(G146,"SYNTHETIC TRAINING FIXTURE ONLY")),"INVALID - SOURCE TYPE",IF(Q146&lt;&gt;"VALID",Q146,IF(OR(H146="",I146="",J146="",K146="",L146&lt;&gt;"VALID"),"INVALID - REQUIRED / RELATION","VALID"))))))))))</x:f>
      </x:c>
      <x:c r="N146" s="22"/>
      <x:c r="O146" s="48"/>
      <x:c r="P146" s="53"/>
      <x:c r="Q146" s="48" t="str">
        <x:f>IF(A146="","",IF(O146="","INVALID - VERSION ID",IF(NOT(EXACT(O146,UPPER(O146))),"INVALID - VERSION ID CASE",IF(EXACT(P146,B146&amp;"|"&amp;C146&amp;"|"&amp;D146&amp;"|"&amp;E146&amp;"|"&amp;F146&amp;"|"&amp;G146&amp;"|"&amp;H146&amp;"|"&amp;TEXT(I146,"yyyy-mm-dd")&amp;"|"&amp;J146&amp;"|"&amp;K146),"VALID","VERSION UPDATE REQUIRED"))))</x:f>
      </x:c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22"/>
      <x:c r="B147" s="22"/>
      <x:c r="C147" s="22"/>
      <x:c r="D147" s="22"/>
      <x:c r="E147" s="22"/>
      <x:c r="F147" s="22"/>
      <x:c r="G147" s="22"/>
      <x:c r="H147" s="22"/>
      <x:c r="I147" s="23"/>
      <x:c r="J147" s="22"/>
      <x:c r="K147" s="22"/>
      <x:c r="L147" s="20" t="str">
        <x:f>IF(A147="","",IF(DECISION_CONTRACT!$B$19&lt;&gt;"READY FOR DOWNSTREAM","BLOCKED - DECISION REOPEN REQUIRED",IF(NOT(EXACT(B147,DECISION_CONTRACT!$B$5)),"INVALID - DECISION ID","INVALID - UNGOVERNED FIXTURE ROW")))</x:f>
      </x:c>
      <x:c r="M147" s="20" t="str">
        <x:f>IF(A147="","",IF(DECISION_CONTRACT!$B$19&lt;&gt;"READY FOR DOWNSTREAM","BLOCKED - DECISION REOPEN REQUIRED",IF(COUNTIF($A$4:$A$205,A147)&lt;&gt;1,"INVALID - DUPLICATE ID",IF(NOT(EXACT(A147,UPPER(A147))),"INVALID - EVIDENCE ID CASE",IF(NOT(OR(EXACT(C147,"DECISION"),EXACT(C147,"CANDIDATE"),EXACT(C147,"OPPORTUNITY"))),"INVALID - ENTITY TYPE",IF(NOT(OR(EXACT(E147,"QUALIFICATION"),EXACT(E147,"TERRITORY SUPPORT"),EXACT(E147,"TERRITORY CHALLENGE"),EXACT(E147,"EXECUTION"))),"INVALID - ROLE",IF(NOT(OR(EXACT(F147,"GOVERNED FIXTURE"),EXACT(F147,"UNKNOWN / VERIFY"),EXACT(F147,"REJECTED"))),"INVALID - STATE",IF(NOT(EXACT(G147,"SYNTHETIC TRAINING FIXTURE ONLY")),"INVALID - SOURCE TYPE",IF(Q147&lt;&gt;"VALID",Q147,IF(OR(H147="",I147="",J147="",K147="",L147&lt;&gt;"VALID"),"INVALID - REQUIRED / RELATION","VALID"))))))))))</x:f>
      </x:c>
      <x:c r="N147" s="22"/>
      <x:c r="O147" s="48"/>
      <x:c r="P147" s="53"/>
      <x:c r="Q147" s="48" t="str">
        <x:f>IF(A147="","",IF(O147="","INVALID - VERSION ID",IF(NOT(EXACT(O147,UPPER(O147))),"INVALID - VERSION ID CASE",IF(EXACT(P147,B147&amp;"|"&amp;C147&amp;"|"&amp;D147&amp;"|"&amp;E147&amp;"|"&amp;F147&amp;"|"&amp;G147&amp;"|"&amp;H147&amp;"|"&amp;TEXT(I147,"yyyy-mm-dd")&amp;"|"&amp;J147&amp;"|"&amp;K147),"VALID","VERSION UPDATE REQUIRED"))))</x:f>
      </x:c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22"/>
      <x:c r="B148" s="22"/>
      <x:c r="C148" s="22"/>
      <x:c r="D148" s="22"/>
      <x:c r="E148" s="22"/>
      <x:c r="F148" s="22"/>
      <x:c r="G148" s="22"/>
      <x:c r="H148" s="22"/>
      <x:c r="I148" s="23"/>
      <x:c r="J148" s="22"/>
      <x:c r="K148" s="22"/>
      <x:c r="L148" s="20" t="str">
        <x:f>IF(A148="","",IF(DECISION_CONTRACT!$B$19&lt;&gt;"READY FOR DOWNSTREAM","BLOCKED - DECISION REOPEN REQUIRED",IF(NOT(EXACT(B148,DECISION_CONTRACT!$B$5)),"INVALID - DECISION ID","INVALID - UNGOVERNED FIXTURE ROW")))</x:f>
      </x:c>
      <x:c r="M148" s="20" t="str">
        <x:f>IF(A148="","",IF(DECISION_CONTRACT!$B$19&lt;&gt;"READY FOR DOWNSTREAM","BLOCKED - DECISION REOPEN REQUIRED",IF(COUNTIF($A$4:$A$205,A148)&lt;&gt;1,"INVALID - DUPLICATE ID",IF(NOT(EXACT(A148,UPPER(A148))),"INVALID - EVIDENCE ID CASE",IF(NOT(OR(EXACT(C148,"DECISION"),EXACT(C148,"CANDIDATE"),EXACT(C148,"OPPORTUNITY"))),"INVALID - ENTITY TYPE",IF(NOT(OR(EXACT(E148,"QUALIFICATION"),EXACT(E148,"TERRITORY SUPPORT"),EXACT(E148,"TERRITORY CHALLENGE"),EXACT(E148,"EXECUTION"))),"INVALID - ROLE",IF(NOT(OR(EXACT(F148,"GOVERNED FIXTURE"),EXACT(F148,"UNKNOWN / VERIFY"),EXACT(F148,"REJECTED"))),"INVALID - STATE",IF(NOT(EXACT(G148,"SYNTHETIC TRAINING FIXTURE ONLY")),"INVALID - SOURCE TYPE",IF(Q148&lt;&gt;"VALID",Q148,IF(OR(H148="",I148="",J148="",K148="",L148&lt;&gt;"VALID"),"INVALID - REQUIRED / RELATION","VALID"))))))))))</x:f>
      </x:c>
      <x:c r="N148" s="22"/>
      <x:c r="O148" s="48"/>
      <x:c r="P148" s="53"/>
      <x:c r="Q148" s="48" t="str">
        <x:f>IF(A148="","",IF(O148="","INVALID - VERSION ID",IF(NOT(EXACT(O148,UPPER(O148))),"INVALID - VERSION ID CASE",IF(EXACT(P148,B148&amp;"|"&amp;C148&amp;"|"&amp;D148&amp;"|"&amp;E148&amp;"|"&amp;F148&amp;"|"&amp;G148&amp;"|"&amp;H148&amp;"|"&amp;TEXT(I148,"yyyy-mm-dd")&amp;"|"&amp;J148&amp;"|"&amp;K148),"VALID","VERSION UPDATE REQUIRED"))))</x:f>
      </x:c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22"/>
      <x:c r="B149" s="22"/>
      <x:c r="C149" s="22"/>
      <x:c r="D149" s="22"/>
      <x:c r="E149" s="22"/>
      <x:c r="F149" s="22"/>
      <x:c r="G149" s="22"/>
      <x:c r="H149" s="22"/>
      <x:c r="I149" s="23"/>
      <x:c r="J149" s="22"/>
      <x:c r="K149" s="22"/>
      <x:c r="L149" s="20" t="str">
        <x:f>IF(A149="","",IF(DECISION_CONTRACT!$B$19&lt;&gt;"READY FOR DOWNSTREAM","BLOCKED - DECISION REOPEN REQUIRED",IF(NOT(EXACT(B149,DECISION_CONTRACT!$B$5)),"INVALID - DECISION ID","INVALID - UNGOVERNED FIXTURE ROW")))</x:f>
      </x:c>
      <x:c r="M149" s="20" t="str">
        <x:f>IF(A149="","",IF(DECISION_CONTRACT!$B$19&lt;&gt;"READY FOR DOWNSTREAM","BLOCKED - DECISION REOPEN REQUIRED",IF(COUNTIF($A$4:$A$205,A149)&lt;&gt;1,"INVALID - DUPLICATE ID",IF(NOT(EXACT(A149,UPPER(A149))),"INVALID - EVIDENCE ID CASE",IF(NOT(OR(EXACT(C149,"DECISION"),EXACT(C149,"CANDIDATE"),EXACT(C149,"OPPORTUNITY"))),"INVALID - ENTITY TYPE",IF(NOT(OR(EXACT(E149,"QUALIFICATION"),EXACT(E149,"TERRITORY SUPPORT"),EXACT(E149,"TERRITORY CHALLENGE"),EXACT(E149,"EXECUTION"))),"INVALID - ROLE",IF(NOT(OR(EXACT(F149,"GOVERNED FIXTURE"),EXACT(F149,"UNKNOWN / VERIFY"),EXACT(F149,"REJECTED"))),"INVALID - STATE",IF(NOT(EXACT(G149,"SYNTHETIC TRAINING FIXTURE ONLY")),"INVALID - SOURCE TYPE",IF(Q149&lt;&gt;"VALID",Q149,IF(OR(H149="",I149="",J149="",K149="",L149&lt;&gt;"VALID"),"INVALID - REQUIRED / RELATION","VALID"))))))))))</x:f>
      </x:c>
      <x:c r="N149" s="22"/>
      <x:c r="O149" s="48"/>
      <x:c r="P149" s="53"/>
      <x:c r="Q149" s="48" t="str">
        <x:f>IF(A149="","",IF(O149="","INVALID - VERSION ID",IF(NOT(EXACT(O149,UPPER(O149))),"INVALID - VERSION ID CASE",IF(EXACT(P149,B149&amp;"|"&amp;C149&amp;"|"&amp;D149&amp;"|"&amp;E149&amp;"|"&amp;F149&amp;"|"&amp;G149&amp;"|"&amp;H149&amp;"|"&amp;TEXT(I149,"yyyy-mm-dd")&amp;"|"&amp;J149&amp;"|"&amp;K149),"VALID","VERSION UPDATE REQUIRED"))))</x:f>
      </x:c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22"/>
      <x:c r="B150" s="22"/>
      <x:c r="C150" s="22"/>
      <x:c r="D150" s="22"/>
      <x:c r="E150" s="22"/>
      <x:c r="F150" s="22"/>
      <x:c r="G150" s="22"/>
      <x:c r="H150" s="22"/>
      <x:c r="I150" s="23"/>
      <x:c r="J150" s="22"/>
      <x:c r="K150" s="22"/>
      <x:c r="L150" s="20" t="str">
        <x:f>IF(A150="","",IF(DECISION_CONTRACT!$B$19&lt;&gt;"READY FOR DOWNSTREAM","BLOCKED - DECISION REOPEN REQUIRED",IF(NOT(EXACT(B150,DECISION_CONTRACT!$B$5)),"INVALID - DECISION ID","INVALID - UNGOVERNED FIXTURE ROW")))</x:f>
      </x:c>
      <x:c r="M150" s="20" t="str">
        <x:f>IF(A150="","",IF(DECISION_CONTRACT!$B$19&lt;&gt;"READY FOR DOWNSTREAM","BLOCKED - DECISION REOPEN REQUIRED",IF(COUNTIF($A$4:$A$205,A150)&lt;&gt;1,"INVALID - DUPLICATE ID",IF(NOT(EXACT(A150,UPPER(A150))),"INVALID - EVIDENCE ID CASE",IF(NOT(OR(EXACT(C150,"DECISION"),EXACT(C150,"CANDIDATE"),EXACT(C150,"OPPORTUNITY"))),"INVALID - ENTITY TYPE",IF(NOT(OR(EXACT(E150,"QUALIFICATION"),EXACT(E150,"TERRITORY SUPPORT"),EXACT(E150,"TERRITORY CHALLENGE"),EXACT(E150,"EXECUTION"))),"INVALID - ROLE",IF(NOT(OR(EXACT(F150,"GOVERNED FIXTURE"),EXACT(F150,"UNKNOWN / VERIFY"),EXACT(F150,"REJECTED"))),"INVALID - STATE",IF(NOT(EXACT(G150,"SYNTHETIC TRAINING FIXTURE ONLY")),"INVALID - SOURCE TYPE",IF(Q150&lt;&gt;"VALID",Q150,IF(OR(H150="",I150="",J150="",K150="",L150&lt;&gt;"VALID"),"INVALID - REQUIRED / RELATION","VALID"))))))))))</x:f>
      </x:c>
      <x:c r="N150" s="22"/>
      <x:c r="O150" s="48"/>
      <x:c r="P150" s="53"/>
      <x:c r="Q150" s="48" t="str">
        <x:f>IF(A150="","",IF(O150="","INVALID - VERSION ID",IF(NOT(EXACT(O150,UPPER(O150))),"INVALID - VERSION ID CASE",IF(EXACT(P150,B150&amp;"|"&amp;C150&amp;"|"&amp;D150&amp;"|"&amp;E150&amp;"|"&amp;F150&amp;"|"&amp;G150&amp;"|"&amp;H150&amp;"|"&amp;TEXT(I150,"yyyy-mm-dd")&amp;"|"&amp;J150&amp;"|"&amp;K150),"VALID","VERSION UPDATE REQUIRED"))))</x:f>
      </x:c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22"/>
      <x:c r="B151" s="22"/>
      <x:c r="C151" s="22"/>
      <x:c r="D151" s="22"/>
      <x:c r="E151" s="22"/>
      <x:c r="F151" s="22"/>
      <x:c r="G151" s="22"/>
      <x:c r="H151" s="22"/>
      <x:c r="I151" s="23"/>
      <x:c r="J151" s="22"/>
      <x:c r="K151" s="22"/>
      <x:c r="L151" s="20" t="str">
        <x:f>IF(A151="","",IF(DECISION_CONTRACT!$B$19&lt;&gt;"READY FOR DOWNSTREAM","BLOCKED - DECISION REOPEN REQUIRED",IF(NOT(EXACT(B151,DECISION_CONTRACT!$B$5)),"INVALID - DECISION ID","INVALID - UNGOVERNED FIXTURE ROW")))</x:f>
      </x:c>
      <x:c r="M151" s="20" t="str">
        <x:f>IF(A151="","",IF(DECISION_CONTRACT!$B$19&lt;&gt;"READY FOR DOWNSTREAM","BLOCKED - DECISION REOPEN REQUIRED",IF(COUNTIF($A$4:$A$205,A151)&lt;&gt;1,"INVALID - DUPLICATE ID",IF(NOT(EXACT(A151,UPPER(A151))),"INVALID - EVIDENCE ID CASE",IF(NOT(OR(EXACT(C151,"DECISION"),EXACT(C151,"CANDIDATE"),EXACT(C151,"OPPORTUNITY"))),"INVALID - ENTITY TYPE",IF(NOT(OR(EXACT(E151,"QUALIFICATION"),EXACT(E151,"TERRITORY SUPPORT"),EXACT(E151,"TERRITORY CHALLENGE"),EXACT(E151,"EXECUTION"))),"INVALID - ROLE",IF(NOT(OR(EXACT(F151,"GOVERNED FIXTURE"),EXACT(F151,"UNKNOWN / VERIFY"),EXACT(F151,"REJECTED"))),"INVALID - STATE",IF(NOT(EXACT(G151,"SYNTHETIC TRAINING FIXTURE ONLY")),"INVALID - SOURCE TYPE",IF(Q151&lt;&gt;"VALID",Q151,IF(OR(H151="",I151="",J151="",K151="",L151&lt;&gt;"VALID"),"INVALID - REQUIRED / RELATION","VALID"))))))))))</x:f>
      </x:c>
      <x:c r="N151" s="22"/>
      <x:c r="O151" s="48"/>
      <x:c r="P151" s="53"/>
      <x:c r="Q151" s="48" t="str">
        <x:f>IF(A151="","",IF(O151="","INVALID - VERSION ID",IF(NOT(EXACT(O151,UPPER(O151))),"INVALID - VERSION ID CASE",IF(EXACT(P151,B151&amp;"|"&amp;C151&amp;"|"&amp;D151&amp;"|"&amp;E151&amp;"|"&amp;F151&amp;"|"&amp;G151&amp;"|"&amp;H151&amp;"|"&amp;TEXT(I151,"yyyy-mm-dd")&amp;"|"&amp;J151&amp;"|"&amp;K151),"VALID","VERSION UPDATE REQUIRED"))))</x:f>
      </x:c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22"/>
      <x:c r="B152" s="22"/>
      <x:c r="C152" s="22"/>
      <x:c r="D152" s="22"/>
      <x:c r="E152" s="22"/>
      <x:c r="F152" s="22"/>
      <x:c r="G152" s="22"/>
      <x:c r="H152" s="22"/>
      <x:c r="I152" s="23"/>
      <x:c r="J152" s="22"/>
      <x:c r="K152" s="22"/>
      <x:c r="L152" s="20" t="str">
        <x:f>IF(A152="","",IF(DECISION_CONTRACT!$B$19&lt;&gt;"READY FOR DOWNSTREAM","BLOCKED - DECISION REOPEN REQUIRED",IF(NOT(EXACT(B152,DECISION_CONTRACT!$B$5)),"INVALID - DECISION ID","INVALID - UNGOVERNED FIXTURE ROW")))</x:f>
      </x:c>
      <x:c r="M152" s="20" t="str">
        <x:f>IF(A152="","",IF(DECISION_CONTRACT!$B$19&lt;&gt;"READY FOR DOWNSTREAM","BLOCKED - DECISION REOPEN REQUIRED",IF(COUNTIF($A$4:$A$205,A152)&lt;&gt;1,"INVALID - DUPLICATE ID",IF(NOT(EXACT(A152,UPPER(A152))),"INVALID - EVIDENCE ID CASE",IF(NOT(OR(EXACT(C152,"DECISION"),EXACT(C152,"CANDIDATE"),EXACT(C152,"OPPORTUNITY"))),"INVALID - ENTITY TYPE",IF(NOT(OR(EXACT(E152,"QUALIFICATION"),EXACT(E152,"TERRITORY SUPPORT"),EXACT(E152,"TERRITORY CHALLENGE"),EXACT(E152,"EXECUTION"))),"INVALID - ROLE",IF(NOT(OR(EXACT(F152,"GOVERNED FIXTURE"),EXACT(F152,"UNKNOWN / VERIFY"),EXACT(F152,"REJECTED"))),"INVALID - STATE",IF(NOT(EXACT(G152,"SYNTHETIC TRAINING FIXTURE ONLY")),"INVALID - SOURCE TYPE",IF(Q152&lt;&gt;"VALID",Q152,IF(OR(H152="",I152="",J152="",K152="",L152&lt;&gt;"VALID"),"INVALID - REQUIRED / RELATION","VALID"))))))))))</x:f>
      </x:c>
      <x:c r="N152" s="22"/>
      <x:c r="O152" s="48"/>
      <x:c r="P152" s="53"/>
      <x:c r="Q152" s="48" t="str">
        <x:f>IF(A152="","",IF(O152="","INVALID - VERSION ID",IF(NOT(EXACT(O152,UPPER(O152))),"INVALID - VERSION ID CASE",IF(EXACT(P152,B152&amp;"|"&amp;C152&amp;"|"&amp;D152&amp;"|"&amp;E152&amp;"|"&amp;F152&amp;"|"&amp;G152&amp;"|"&amp;H152&amp;"|"&amp;TEXT(I152,"yyyy-mm-dd")&amp;"|"&amp;J152&amp;"|"&amp;K152),"VALID","VERSION UPDATE REQUIRED"))))</x:f>
      </x:c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22"/>
      <x:c r="B153" s="22"/>
      <x:c r="C153" s="22"/>
      <x:c r="D153" s="22"/>
      <x:c r="E153" s="22"/>
      <x:c r="F153" s="22"/>
      <x:c r="G153" s="22"/>
      <x:c r="H153" s="22"/>
      <x:c r="I153" s="23"/>
      <x:c r="J153" s="22"/>
      <x:c r="K153" s="22"/>
      <x:c r="L153" s="20" t="str">
        <x:f>IF(A153="","",IF(DECISION_CONTRACT!$B$19&lt;&gt;"READY FOR DOWNSTREAM","BLOCKED - DECISION REOPEN REQUIRED",IF(NOT(EXACT(B153,DECISION_CONTRACT!$B$5)),"INVALID - DECISION ID","INVALID - UNGOVERNED FIXTURE ROW")))</x:f>
      </x:c>
      <x:c r="M153" s="20" t="str">
        <x:f>IF(A153="","",IF(DECISION_CONTRACT!$B$19&lt;&gt;"READY FOR DOWNSTREAM","BLOCKED - DECISION REOPEN REQUIRED",IF(COUNTIF($A$4:$A$205,A153)&lt;&gt;1,"INVALID - DUPLICATE ID",IF(NOT(EXACT(A153,UPPER(A153))),"INVALID - EVIDENCE ID CASE",IF(NOT(OR(EXACT(C153,"DECISION"),EXACT(C153,"CANDIDATE"),EXACT(C153,"OPPORTUNITY"))),"INVALID - ENTITY TYPE",IF(NOT(OR(EXACT(E153,"QUALIFICATION"),EXACT(E153,"TERRITORY SUPPORT"),EXACT(E153,"TERRITORY CHALLENGE"),EXACT(E153,"EXECUTION"))),"INVALID - ROLE",IF(NOT(OR(EXACT(F153,"GOVERNED FIXTURE"),EXACT(F153,"UNKNOWN / VERIFY"),EXACT(F153,"REJECTED"))),"INVALID - STATE",IF(NOT(EXACT(G153,"SYNTHETIC TRAINING FIXTURE ONLY")),"INVALID - SOURCE TYPE",IF(Q153&lt;&gt;"VALID",Q153,IF(OR(H153="",I153="",J153="",K153="",L153&lt;&gt;"VALID"),"INVALID - REQUIRED / RELATION","VALID"))))))))))</x:f>
      </x:c>
      <x:c r="N153" s="22"/>
      <x:c r="O153" s="48"/>
      <x:c r="P153" s="53"/>
      <x:c r="Q153" s="48" t="str">
        <x:f>IF(A153="","",IF(O153="","INVALID - VERSION ID",IF(NOT(EXACT(O153,UPPER(O153))),"INVALID - VERSION ID CASE",IF(EXACT(P153,B153&amp;"|"&amp;C153&amp;"|"&amp;D153&amp;"|"&amp;E153&amp;"|"&amp;F153&amp;"|"&amp;G153&amp;"|"&amp;H153&amp;"|"&amp;TEXT(I153,"yyyy-mm-dd")&amp;"|"&amp;J153&amp;"|"&amp;K153),"VALID","VERSION UPDATE REQUIRED"))))</x:f>
      </x:c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22"/>
      <x:c r="B154" s="22"/>
      <x:c r="C154" s="22"/>
      <x:c r="D154" s="22"/>
      <x:c r="E154" s="22"/>
      <x:c r="F154" s="22"/>
      <x:c r="G154" s="22"/>
      <x:c r="H154" s="22"/>
      <x:c r="I154" s="23"/>
      <x:c r="J154" s="22"/>
      <x:c r="K154" s="22"/>
      <x:c r="L154" s="20" t="str">
        <x:f>IF(A154="","",IF(DECISION_CONTRACT!$B$19&lt;&gt;"READY FOR DOWNSTREAM","BLOCKED - DECISION REOPEN REQUIRED",IF(NOT(EXACT(B154,DECISION_CONTRACT!$B$5)),"INVALID - DECISION ID","INVALID - UNGOVERNED FIXTURE ROW")))</x:f>
      </x:c>
      <x:c r="M154" s="20" t="str">
        <x:f>IF(A154="","",IF(DECISION_CONTRACT!$B$19&lt;&gt;"READY FOR DOWNSTREAM","BLOCKED - DECISION REOPEN REQUIRED",IF(COUNTIF($A$4:$A$205,A154)&lt;&gt;1,"INVALID - DUPLICATE ID",IF(NOT(EXACT(A154,UPPER(A154))),"INVALID - EVIDENCE ID CASE",IF(NOT(OR(EXACT(C154,"DECISION"),EXACT(C154,"CANDIDATE"),EXACT(C154,"OPPORTUNITY"))),"INVALID - ENTITY TYPE",IF(NOT(OR(EXACT(E154,"QUALIFICATION"),EXACT(E154,"TERRITORY SUPPORT"),EXACT(E154,"TERRITORY CHALLENGE"),EXACT(E154,"EXECUTION"))),"INVALID - ROLE",IF(NOT(OR(EXACT(F154,"GOVERNED FIXTURE"),EXACT(F154,"UNKNOWN / VERIFY"),EXACT(F154,"REJECTED"))),"INVALID - STATE",IF(NOT(EXACT(G154,"SYNTHETIC TRAINING FIXTURE ONLY")),"INVALID - SOURCE TYPE",IF(Q154&lt;&gt;"VALID",Q154,IF(OR(H154="",I154="",J154="",K154="",L154&lt;&gt;"VALID"),"INVALID - REQUIRED / RELATION","VALID"))))))))))</x:f>
      </x:c>
      <x:c r="N154" s="22"/>
      <x:c r="O154" s="48"/>
      <x:c r="P154" s="53"/>
      <x:c r="Q154" s="48" t="str">
        <x:f>IF(A154="","",IF(O154="","INVALID - VERSION ID",IF(NOT(EXACT(O154,UPPER(O154))),"INVALID - VERSION ID CASE",IF(EXACT(P154,B154&amp;"|"&amp;C154&amp;"|"&amp;D154&amp;"|"&amp;E154&amp;"|"&amp;F154&amp;"|"&amp;G154&amp;"|"&amp;H154&amp;"|"&amp;TEXT(I154,"yyyy-mm-dd")&amp;"|"&amp;J154&amp;"|"&amp;K154),"VALID","VERSION UPDATE REQUIRED"))))</x:f>
      </x:c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22"/>
      <x:c r="B155" s="22"/>
      <x:c r="C155" s="22"/>
      <x:c r="D155" s="22"/>
      <x:c r="E155" s="22"/>
      <x:c r="F155" s="22"/>
      <x:c r="G155" s="22"/>
      <x:c r="H155" s="22"/>
      <x:c r="I155" s="23"/>
      <x:c r="J155" s="22"/>
      <x:c r="K155" s="22"/>
      <x:c r="L155" s="20" t="str">
        <x:f>IF(A155="","",IF(DECISION_CONTRACT!$B$19&lt;&gt;"READY FOR DOWNSTREAM","BLOCKED - DECISION REOPEN REQUIRED",IF(NOT(EXACT(B155,DECISION_CONTRACT!$B$5)),"INVALID - DECISION ID","INVALID - UNGOVERNED FIXTURE ROW")))</x:f>
      </x:c>
      <x:c r="M155" s="20" t="str">
        <x:f>IF(A155="","",IF(DECISION_CONTRACT!$B$19&lt;&gt;"READY FOR DOWNSTREAM","BLOCKED - DECISION REOPEN REQUIRED",IF(COUNTIF($A$4:$A$205,A155)&lt;&gt;1,"INVALID - DUPLICATE ID",IF(NOT(EXACT(A155,UPPER(A155))),"INVALID - EVIDENCE ID CASE",IF(NOT(OR(EXACT(C155,"DECISION"),EXACT(C155,"CANDIDATE"),EXACT(C155,"OPPORTUNITY"))),"INVALID - ENTITY TYPE",IF(NOT(OR(EXACT(E155,"QUALIFICATION"),EXACT(E155,"TERRITORY SUPPORT"),EXACT(E155,"TERRITORY CHALLENGE"),EXACT(E155,"EXECUTION"))),"INVALID - ROLE",IF(NOT(OR(EXACT(F155,"GOVERNED FIXTURE"),EXACT(F155,"UNKNOWN / VERIFY"),EXACT(F155,"REJECTED"))),"INVALID - STATE",IF(NOT(EXACT(G155,"SYNTHETIC TRAINING FIXTURE ONLY")),"INVALID - SOURCE TYPE",IF(Q155&lt;&gt;"VALID",Q155,IF(OR(H155="",I155="",J155="",K155="",L155&lt;&gt;"VALID"),"INVALID - REQUIRED / RELATION","VALID"))))))))))</x:f>
      </x:c>
      <x:c r="N155" s="22"/>
      <x:c r="O155" s="48"/>
      <x:c r="P155" s="53"/>
      <x:c r="Q155" s="48" t="str">
        <x:f>IF(A155="","",IF(O155="","INVALID - VERSION ID",IF(NOT(EXACT(O155,UPPER(O155))),"INVALID - VERSION ID CASE",IF(EXACT(P155,B155&amp;"|"&amp;C155&amp;"|"&amp;D155&amp;"|"&amp;E155&amp;"|"&amp;F155&amp;"|"&amp;G155&amp;"|"&amp;H155&amp;"|"&amp;TEXT(I155,"yyyy-mm-dd")&amp;"|"&amp;J155&amp;"|"&amp;K155),"VALID","VERSION UPDATE REQUIRED"))))</x:f>
      </x:c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22"/>
      <x:c r="B156" s="22"/>
      <x:c r="C156" s="22"/>
      <x:c r="D156" s="22"/>
      <x:c r="E156" s="22"/>
      <x:c r="F156" s="22"/>
      <x:c r="G156" s="22"/>
      <x:c r="H156" s="22"/>
      <x:c r="I156" s="23"/>
      <x:c r="J156" s="22"/>
      <x:c r="K156" s="22"/>
      <x:c r="L156" s="20" t="str">
        <x:f>IF(A156="","",IF(DECISION_CONTRACT!$B$19&lt;&gt;"READY FOR DOWNSTREAM","BLOCKED - DECISION REOPEN REQUIRED",IF(NOT(EXACT(B156,DECISION_CONTRACT!$B$5)),"INVALID - DECISION ID","INVALID - UNGOVERNED FIXTURE ROW")))</x:f>
      </x:c>
      <x:c r="M156" s="20" t="str">
        <x:f>IF(A156="","",IF(DECISION_CONTRACT!$B$19&lt;&gt;"READY FOR DOWNSTREAM","BLOCKED - DECISION REOPEN REQUIRED",IF(COUNTIF($A$4:$A$205,A156)&lt;&gt;1,"INVALID - DUPLICATE ID",IF(NOT(EXACT(A156,UPPER(A156))),"INVALID - EVIDENCE ID CASE",IF(NOT(OR(EXACT(C156,"DECISION"),EXACT(C156,"CANDIDATE"),EXACT(C156,"OPPORTUNITY"))),"INVALID - ENTITY TYPE",IF(NOT(OR(EXACT(E156,"QUALIFICATION"),EXACT(E156,"TERRITORY SUPPORT"),EXACT(E156,"TERRITORY CHALLENGE"),EXACT(E156,"EXECUTION"))),"INVALID - ROLE",IF(NOT(OR(EXACT(F156,"GOVERNED FIXTURE"),EXACT(F156,"UNKNOWN / VERIFY"),EXACT(F156,"REJECTED"))),"INVALID - STATE",IF(NOT(EXACT(G156,"SYNTHETIC TRAINING FIXTURE ONLY")),"INVALID - SOURCE TYPE",IF(Q156&lt;&gt;"VALID",Q156,IF(OR(H156="",I156="",J156="",K156="",L156&lt;&gt;"VALID"),"INVALID - REQUIRED / RELATION","VALID"))))))))))</x:f>
      </x:c>
      <x:c r="N156" s="22"/>
      <x:c r="O156" s="48"/>
      <x:c r="P156" s="53"/>
      <x:c r="Q156" s="48" t="str">
        <x:f>IF(A156="","",IF(O156="","INVALID - VERSION ID",IF(NOT(EXACT(O156,UPPER(O156))),"INVALID - VERSION ID CASE",IF(EXACT(P156,B156&amp;"|"&amp;C156&amp;"|"&amp;D156&amp;"|"&amp;E156&amp;"|"&amp;F156&amp;"|"&amp;G156&amp;"|"&amp;H156&amp;"|"&amp;TEXT(I156,"yyyy-mm-dd")&amp;"|"&amp;J156&amp;"|"&amp;K156),"VALID","VERSION UPDATE REQUIRED"))))</x:f>
      </x:c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22"/>
      <x:c r="B157" s="22"/>
      <x:c r="C157" s="22"/>
      <x:c r="D157" s="22"/>
      <x:c r="E157" s="22"/>
      <x:c r="F157" s="22"/>
      <x:c r="G157" s="22"/>
      <x:c r="H157" s="22"/>
      <x:c r="I157" s="23"/>
      <x:c r="J157" s="22"/>
      <x:c r="K157" s="22"/>
      <x:c r="L157" s="20" t="str">
        <x:f>IF(A157="","",IF(DECISION_CONTRACT!$B$19&lt;&gt;"READY FOR DOWNSTREAM","BLOCKED - DECISION REOPEN REQUIRED",IF(NOT(EXACT(B157,DECISION_CONTRACT!$B$5)),"INVALID - DECISION ID","INVALID - UNGOVERNED FIXTURE ROW")))</x:f>
      </x:c>
      <x:c r="M157" s="20" t="str">
        <x:f>IF(A157="","",IF(DECISION_CONTRACT!$B$19&lt;&gt;"READY FOR DOWNSTREAM","BLOCKED - DECISION REOPEN REQUIRED",IF(COUNTIF($A$4:$A$205,A157)&lt;&gt;1,"INVALID - DUPLICATE ID",IF(NOT(EXACT(A157,UPPER(A157))),"INVALID - EVIDENCE ID CASE",IF(NOT(OR(EXACT(C157,"DECISION"),EXACT(C157,"CANDIDATE"),EXACT(C157,"OPPORTUNITY"))),"INVALID - ENTITY TYPE",IF(NOT(OR(EXACT(E157,"QUALIFICATION"),EXACT(E157,"TERRITORY SUPPORT"),EXACT(E157,"TERRITORY CHALLENGE"),EXACT(E157,"EXECUTION"))),"INVALID - ROLE",IF(NOT(OR(EXACT(F157,"GOVERNED FIXTURE"),EXACT(F157,"UNKNOWN / VERIFY"),EXACT(F157,"REJECTED"))),"INVALID - STATE",IF(NOT(EXACT(G157,"SYNTHETIC TRAINING FIXTURE ONLY")),"INVALID - SOURCE TYPE",IF(Q157&lt;&gt;"VALID",Q157,IF(OR(H157="",I157="",J157="",K157="",L157&lt;&gt;"VALID"),"INVALID - REQUIRED / RELATION","VALID"))))))))))</x:f>
      </x:c>
      <x:c r="N157" s="22"/>
      <x:c r="O157" s="48"/>
      <x:c r="P157" s="53"/>
      <x:c r="Q157" s="48" t="str">
        <x:f>IF(A157="","",IF(O157="","INVALID - VERSION ID",IF(NOT(EXACT(O157,UPPER(O157))),"INVALID - VERSION ID CASE",IF(EXACT(P157,B157&amp;"|"&amp;C157&amp;"|"&amp;D157&amp;"|"&amp;E157&amp;"|"&amp;F157&amp;"|"&amp;G157&amp;"|"&amp;H157&amp;"|"&amp;TEXT(I157,"yyyy-mm-dd")&amp;"|"&amp;J157&amp;"|"&amp;K157),"VALID","VERSION UPDATE REQUIRED"))))</x:f>
      </x:c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22"/>
      <x:c r="B158" s="22"/>
      <x:c r="C158" s="22"/>
      <x:c r="D158" s="22"/>
      <x:c r="E158" s="22"/>
      <x:c r="F158" s="22"/>
      <x:c r="G158" s="22"/>
      <x:c r="H158" s="22"/>
      <x:c r="I158" s="23"/>
      <x:c r="J158" s="22"/>
      <x:c r="K158" s="22"/>
      <x:c r="L158" s="20" t="str">
        <x:f>IF(A158="","",IF(DECISION_CONTRACT!$B$19&lt;&gt;"READY FOR DOWNSTREAM","BLOCKED - DECISION REOPEN REQUIRED",IF(NOT(EXACT(B158,DECISION_CONTRACT!$B$5)),"INVALID - DECISION ID","INVALID - UNGOVERNED FIXTURE ROW")))</x:f>
      </x:c>
      <x:c r="M158" s="20" t="str">
        <x:f>IF(A158="","",IF(DECISION_CONTRACT!$B$19&lt;&gt;"READY FOR DOWNSTREAM","BLOCKED - DECISION REOPEN REQUIRED",IF(COUNTIF($A$4:$A$205,A158)&lt;&gt;1,"INVALID - DUPLICATE ID",IF(NOT(EXACT(A158,UPPER(A158))),"INVALID - EVIDENCE ID CASE",IF(NOT(OR(EXACT(C158,"DECISION"),EXACT(C158,"CANDIDATE"),EXACT(C158,"OPPORTUNITY"))),"INVALID - ENTITY TYPE",IF(NOT(OR(EXACT(E158,"QUALIFICATION"),EXACT(E158,"TERRITORY SUPPORT"),EXACT(E158,"TERRITORY CHALLENGE"),EXACT(E158,"EXECUTION"))),"INVALID - ROLE",IF(NOT(OR(EXACT(F158,"GOVERNED FIXTURE"),EXACT(F158,"UNKNOWN / VERIFY"),EXACT(F158,"REJECTED"))),"INVALID - STATE",IF(NOT(EXACT(G158,"SYNTHETIC TRAINING FIXTURE ONLY")),"INVALID - SOURCE TYPE",IF(Q158&lt;&gt;"VALID",Q158,IF(OR(H158="",I158="",J158="",K158="",L158&lt;&gt;"VALID"),"INVALID - REQUIRED / RELATION","VALID"))))))))))</x:f>
      </x:c>
      <x:c r="N158" s="22"/>
      <x:c r="O158" s="48"/>
      <x:c r="P158" s="53"/>
      <x:c r="Q158" s="48" t="str">
        <x:f>IF(A158="","",IF(O158="","INVALID - VERSION ID",IF(NOT(EXACT(O158,UPPER(O158))),"INVALID - VERSION ID CASE",IF(EXACT(P158,B158&amp;"|"&amp;C158&amp;"|"&amp;D158&amp;"|"&amp;E158&amp;"|"&amp;F158&amp;"|"&amp;G158&amp;"|"&amp;H158&amp;"|"&amp;TEXT(I158,"yyyy-mm-dd")&amp;"|"&amp;J158&amp;"|"&amp;K158),"VALID","VERSION UPDATE REQUIRED"))))</x:f>
      </x:c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22"/>
      <x:c r="B159" s="22"/>
      <x:c r="C159" s="22"/>
      <x:c r="D159" s="22"/>
      <x:c r="E159" s="22"/>
      <x:c r="F159" s="22"/>
      <x:c r="G159" s="22"/>
      <x:c r="H159" s="22"/>
      <x:c r="I159" s="23"/>
      <x:c r="J159" s="22"/>
      <x:c r="K159" s="22"/>
      <x:c r="L159" s="20" t="str">
        <x:f>IF(A159="","",IF(DECISION_CONTRACT!$B$19&lt;&gt;"READY FOR DOWNSTREAM","BLOCKED - DECISION REOPEN REQUIRED",IF(NOT(EXACT(B159,DECISION_CONTRACT!$B$5)),"INVALID - DECISION ID","INVALID - UNGOVERNED FIXTURE ROW")))</x:f>
      </x:c>
      <x:c r="M159" s="20" t="str">
        <x:f>IF(A159="","",IF(DECISION_CONTRACT!$B$19&lt;&gt;"READY FOR DOWNSTREAM","BLOCKED - DECISION REOPEN REQUIRED",IF(COUNTIF($A$4:$A$205,A159)&lt;&gt;1,"INVALID - DUPLICATE ID",IF(NOT(EXACT(A159,UPPER(A159))),"INVALID - EVIDENCE ID CASE",IF(NOT(OR(EXACT(C159,"DECISION"),EXACT(C159,"CANDIDATE"),EXACT(C159,"OPPORTUNITY"))),"INVALID - ENTITY TYPE",IF(NOT(OR(EXACT(E159,"QUALIFICATION"),EXACT(E159,"TERRITORY SUPPORT"),EXACT(E159,"TERRITORY CHALLENGE"),EXACT(E159,"EXECUTION"))),"INVALID - ROLE",IF(NOT(OR(EXACT(F159,"GOVERNED FIXTURE"),EXACT(F159,"UNKNOWN / VERIFY"),EXACT(F159,"REJECTED"))),"INVALID - STATE",IF(NOT(EXACT(G159,"SYNTHETIC TRAINING FIXTURE ONLY")),"INVALID - SOURCE TYPE",IF(Q159&lt;&gt;"VALID",Q159,IF(OR(H159="",I159="",J159="",K159="",L159&lt;&gt;"VALID"),"INVALID - REQUIRED / RELATION","VALID"))))))))))</x:f>
      </x:c>
      <x:c r="N159" s="22"/>
      <x:c r="O159" s="48"/>
      <x:c r="P159" s="53"/>
      <x:c r="Q159" s="48" t="str">
        <x:f>IF(A159="","",IF(O159="","INVALID - VERSION ID",IF(NOT(EXACT(O159,UPPER(O159))),"INVALID - VERSION ID CASE",IF(EXACT(P159,B159&amp;"|"&amp;C159&amp;"|"&amp;D159&amp;"|"&amp;E159&amp;"|"&amp;F159&amp;"|"&amp;G159&amp;"|"&amp;H159&amp;"|"&amp;TEXT(I159,"yyyy-mm-dd")&amp;"|"&amp;J159&amp;"|"&amp;K159),"VALID","VERSION UPDATE REQUIRED"))))</x:f>
      </x:c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22"/>
      <x:c r="B160" s="22"/>
      <x:c r="C160" s="22"/>
      <x:c r="D160" s="22"/>
      <x:c r="E160" s="22"/>
      <x:c r="F160" s="22"/>
      <x:c r="G160" s="22"/>
      <x:c r="H160" s="22"/>
      <x:c r="I160" s="23"/>
      <x:c r="J160" s="22"/>
      <x:c r="K160" s="22"/>
      <x:c r="L160" s="20" t="str">
        <x:f>IF(A160="","",IF(DECISION_CONTRACT!$B$19&lt;&gt;"READY FOR DOWNSTREAM","BLOCKED - DECISION REOPEN REQUIRED",IF(NOT(EXACT(B160,DECISION_CONTRACT!$B$5)),"INVALID - DECISION ID","INVALID - UNGOVERNED FIXTURE ROW")))</x:f>
      </x:c>
      <x:c r="M160" s="20" t="str">
        <x:f>IF(A160="","",IF(DECISION_CONTRACT!$B$19&lt;&gt;"READY FOR DOWNSTREAM","BLOCKED - DECISION REOPEN REQUIRED",IF(COUNTIF($A$4:$A$205,A160)&lt;&gt;1,"INVALID - DUPLICATE ID",IF(NOT(EXACT(A160,UPPER(A160))),"INVALID - EVIDENCE ID CASE",IF(NOT(OR(EXACT(C160,"DECISION"),EXACT(C160,"CANDIDATE"),EXACT(C160,"OPPORTUNITY"))),"INVALID - ENTITY TYPE",IF(NOT(OR(EXACT(E160,"QUALIFICATION"),EXACT(E160,"TERRITORY SUPPORT"),EXACT(E160,"TERRITORY CHALLENGE"),EXACT(E160,"EXECUTION"))),"INVALID - ROLE",IF(NOT(OR(EXACT(F160,"GOVERNED FIXTURE"),EXACT(F160,"UNKNOWN / VERIFY"),EXACT(F160,"REJECTED"))),"INVALID - STATE",IF(NOT(EXACT(G160,"SYNTHETIC TRAINING FIXTURE ONLY")),"INVALID - SOURCE TYPE",IF(Q160&lt;&gt;"VALID",Q160,IF(OR(H160="",I160="",J160="",K160="",L160&lt;&gt;"VALID"),"INVALID - REQUIRED / RELATION","VALID"))))))))))</x:f>
      </x:c>
      <x:c r="N160" s="22"/>
      <x:c r="O160" s="48"/>
      <x:c r="P160" s="53"/>
      <x:c r="Q160" s="48" t="str">
        <x:f>IF(A160="","",IF(O160="","INVALID - VERSION ID",IF(NOT(EXACT(O160,UPPER(O160))),"INVALID - VERSION ID CASE",IF(EXACT(P160,B160&amp;"|"&amp;C160&amp;"|"&amp;D160&amp;"|"&amp;E160&amp;"|"&amp;F160&amp;"|"&amp;G160&amp;"|"&amp;H160&amp;"|"&amp;TEXT(I160,"yyyy-mm-dd")&amp;"|"&amp;J160&amp;"|"&amp;K160),"VALID","VERSION UPDATE REQUIRED"))))</x:f>
      </x:c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22"/>
      <x:c r="B161" s="22"/>
      <x:c r="C161" s="22"/>
      <x:c r="D161" s="22"/>
      <x:c r="E161" s="22"/>
      <x:c r="F161" s="22"/>
      <x:c r="G161" s="22"/>
      <x:c r="H161" s="22"/>
      <x:c r="I161" s="23"/>
      <x:c r="J161" s="22"/>
      <x:c r="K161" s="22"/>
      <x:c r="L161" s="20" t="str">
        <x:f>IF(A161="","",IF(DECISION_CONTRACT!$B$19&lt;&gt;"READY FOR DOWNSTREAM","BLOCKED - DECISION REOPEN REQUIRED",IF(NOT(EXACT(B161,DECISION_CONTRACT!$B$5)),"INVALID - DECISION ID","INVALID - UNGOVERNED FIXTURE ROW")))</x:f>
      </x:c>
      <x:c r="M161" s="20" t="str">
        <x:f>IF(A161="","",IF(DECISION_CONTRACT!$B$19&lt;&gt;"READY FOR DOWNSTREAM","BLOCKED - DECISION REOPEN REQUIRED",IF(COUNTIF($A$4:$A$205,A161)&lt;&gt;1,"INVALID - DUPLICATE ID",IF(NOT(EXACT(A161,UPPER(A161))),"INVALID - EVIDENCE ID CASE",IF(NOT(OR(EXACT(C161,"DECISION"),EXACT(C161,"CANDIDATE"),EXACT(C161,"OPPORTUNITY"))),"INVALID - ENTITY TYPE",IF(NOT(OR(EXACT(E161,"QUALIFICATION"),EXACT(E161,"TERRITORY SUPPORT"),EXACT(E161,"TERRITORY CHALLENGE"),EXACT(E161,"EXECUTION"))),"INVALID - ROLE",IF(NOT(OR(EXACT(F161,"GOVERNED FIXTURE"),EXACT(F161,"UNKNOWN / VERIFY"),EXACT(F161,"REJECTED"))),"INVALID - STATE",IF(NOT(EXACT(G161,"SYNTHETIC TRAINING FIXTURE ONLY")),"INVALID - SOURCE TYPE",IF(Q161&lt;&gt;"VALID",Q161,IF(OR(H161="",I161="",J161="",K161="",L161&lt;&gt;"VALID"),"INVALID - REQUIRED / RELATION","VALID"))))))))))</x:f>
      </x:c>
      <x:c r="N161" s="22"/>
      <x:c r="O161" s="48"/>
      <x:c r="P161" s="53"/>
      <x:c r="Q161" s="48" t="str">
        <x:f>IF(A161="","",IF(O161="","INVALID - VERSION ID",IF(NOT(EXACT(O161,UPPER(O161))),"INVALID - VERSION ID CASE",IF(EXACT(P161,B161&amp;"|"&amp;C161&amp;"|"&amp;D161&amp;"|"&amp;E161&amp;"|"&amp;F161&amp;"|"&amp;G161&amp;"|"&amp;H161&amp;"|"&amp;TEXT(I161,"yyyy-mm-dd")&amp;"|"&amp;J161&amp;"|"&amp;K161),"VALID","VERSION UPDATE REQUIRED"))))</x:f>
      </x:c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22"/>
      <x:c r="B162" s="22"/>
      <x:c r="C162" s="22"/>
      <x:c r="D162" s="22"/>
      <x:c r="E162" s="22"/>
      <x:c r="F162" s="22"/>
      <x:c r="G162" s="22"/>
      <x:c r="H162" s="22"/>
      <x:c r="I162" s="23"/>
      <x:c r="J162" s="22"/>
      <x:c r="K162" s="22"/>
      <x:c r="L162" s="20" t="str">
        <x:f>IF(A162="","",IF(DECISION_CONTRACT!$B$19&lt;&gt;"READY FOR DOWNSTREAM","BLOCKED - DECISION REOPEN REQUIRED",IF(NOT(EXACT(B162,DECISION_CONTRACT!$B$5)),"INVALID - DECISION ID","INVALID - UNGOVERNED FIXTURE ROW")))</x:f>
      </x:c>
      <x:c r="M162" s="20" t="str">
        <x:f>IF(A162="","",IF(DECISION_CONTRACT!$B$19&lt;&gt;"READY FOR DOWNSTREAM","BLOCKED - DECISION REOPEN REQUIRED",IF(COUNTIF($A$4:$A$205,A162)&lt;&gt;1,"INVALID - DUPLICATE ID",IF(NOT(EXACT(A162,UPPER(A162))),"INVALID - EVIDENCE ID CASE",IF(NOT(OR(EXACT(C162,"DECISION"),EXACT(C162,"CANDIDATE"),EXACT(C162,"OPPORTUNITY"))),"INVALID - ENTITY TYPE",IF(NOT(OR(EXACT(E162,"QUALIFICATION"),EXACT(E162,"TERRITORY SUPPORT"),EXACT(E162,"TERRITORY CHALLENGE"),EXACT(E162,"EXECUTION"))),"INVALID - ROLE",IF(NOT(OR(EXACT(F162,"GOVERNED FIXTURE"),EXACT(F162,"UNKNOWN / VERIFY"),EXACT(F162,"REJECTED"))),"INVALID - STATE",IF(NOT(EXACT(G162,"SYNTHETIC TRAINING FIXTURE ONLY")),"INVALID - SOURCE TYPE",IF(Q162&lt;&gt;"VALID",Q162,IF(OR(H162="",I162="",J162="",K162="",L162&lt;&gt;"VALID"),"INVALID - REQUIRED / RELATION","VALID"))))))))))</x:f>
      </x:c>
      <x:c r="N162" s="22"/>
      <x:c r="O162" s="48"/>
      <x:c r="P162" s="53"/>
      <x:c r="Q162" s="48" t="str">
        <x:f>IF(A162="","",IF(O162="","INVALID - VERSION ID",IF(NOT(EXACT(O162,UPPER(O162))),"INVALID - VERSION ID CASE",IF(EXACT(P162,B162&amp;"|"&amp;C162&amp;"|"&amp;D162&amp;"|"&amp;E162&amp;"|"&amp;F162&amp;"|"&amp;G162&amp;"|"&amp;H162&amp;"|"&amp;TEXT(I162,"yyyy-mm-dd")&amp;"|"&amp;J162&amp;"|"&amp;K162),"VALID","VERSION UPDATE REQUIRED"))))</x:f>
      </x:c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22"/>
      <x:c r="B163" s="22"/>
      <x:c r="C163" s="22"/>
      <x:c r="D163" s="22"/>
      <x:c r="E163" s="22"/>
      <x:c r="F163" s="22"/>
      <x:c r="G163" s="22"/>
      <x:c r="H163" s="22"/>
      <x:c r="I163" s="23"/>
      <x:c r="J163" s="22"/>
      <x:c r="K163" s="22"/>
      <x:c r="L163" s="20" t="str">
        <x:f>IF(A163="","",IF(DECISION_CONTRACT!$B$19&lt;&gt;"READY FOR DOWNSTREAM","BLOCKED - DECISION REOPEN REQUIRED",IF(NOT(EXACT(B163,DECISION_CONTRACT!$B$5)),"INVALID - DECISION ID","INVALID - UNGOVERNED FIXTURE ROW")))</x:f>
      </x:c>
      <x:c r="M163" s="20" t="str">
        <x:f>IF(A163="","",IF(DECISION_CONTRACT!$B$19&lt;&gt;"READY FOR DOWNSTREAM","BLOCKED - DECISION REOPEN REQUIRED",IF(COUNTIF($A$4:$A$205,A163)&lt;&gt;1,"INVALID - DUPLICATE ID",IF(NOT(EXACT(A163,UPPER(A163))),"INVALID - EVIDENCE ID CASE",IF(NOT(OR(EXACT(C163,"DECISION"),EXACT(C163,"CANDIDATE"),EXACT(C163,"OPPORTUNITY"))),"INVALID - ENTITY TYPE",IF(NOT(OR(EXACT(E163,"QUALIFICATION"),EXACT(E163,"TERRITORY SUPPORT"),EXACT(E163,"TERRITORY CHALLENGE"),EXACT(E163,"EXECUTION"))),"INVALID - ROLE",IF(NOT(OR(EXACT(F163,"GOVERNED FIXTURE"),EXACT(F163,"UNKNOWN / VERIFY"),EXACT(F163,"REJECTED"))),"INVALID - STATE",IF(NOT(EXACT(G163,"SYNTHETIC TRAINING FIXTURE ONLY")),"INVALID - SOURCE TYPE",IF(Q163&lt;&gt;"VALID",Q163,IF(OR(H163="",I163="",J163="",K163="",L163&lt;&gt;"VALID"),"INVALID - REQUIRED / RELATION","VALID"))))))))))</x:f>
      </x:c>
      <x:c r="N163" s="22"/>
      <x:c r="O163" s="48"/>
      <x:c r="P163" s="53"/>
      <x:c r="Q163" s="48" t="str">
        <x:f>IF(A163="","",IF(O163="","INVALID - VERSION ID",IF(NOT(EXACT(O163,UPPER(O163))),"INVALID - VERSION ID CASE",IF(EXACT(P163,B163&amp;"|"&amp;C163&amp;"|"&amp;D163&amp;"|"&amp;E163&amp;"|"&amp;F163&amp;"|"&amp;G163&amp;"|"&amp;H163&amp;"|"&amp;TEXT(I163,"yyyy-mm-dd")&amp;"|"&amp;J163&amp;"|"&amp;K163),"VALID","VERSION UPDATE REQUIRED"))))</x:f>
      </x:c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22"/>
      <x:c r="B164" s="22"/>
      <x:c r="C164" s="22"/>
      <x:c r="D164" s="22"/>
      <x:c r="E164" s="22"/>
      <x:c r="F164" s="22"/>
      <x:c r="G164" s="22"/>
      <x:c r="H164" s="22"/>
      <x:c r="I164" s="23"/>
      <x:c r="J164" s="22"/>
      <x:c r="K164" s="22"/>
      <x:c r="L164" s="20" t="str">
        <x:f>IF(A164="","",IF(DECISION_CONTRACT!$B$19&lt;&gt;"READY FOR DOWNSTREAM","BLOCKED - DECISION REOPEN REQUIRED",IF(NOT(EXACT(B164,DECISION_CONTRACT!$B$5)),"INVALID - DECISION ID","INVALID - UNGOVERNED FIXTURE ROW")))</x:f>
      </x:c>
      <x:c r="M164" s="20" t="str">
        <x:f>IF(A164="","",IF(DECISION_CONTRACT!$B$19&lt;&gt;"READY FOR DOWNSTREAM","BLOCKED - DECISION REOPEN REQUIRED",IF(COUNTIF($A$4:$A$205,A164)&lt;&gt;1,"INVALID - DUPLICATE ID",IF(NOT(EXACT(A164,UPPER(A164))),"INVALID - EVIDENCE ID CASE",IF(NOT(OR(EXACT(C164,"DECISION"),EXACT(C164,"CANDIDATE"),EXACT(C164,"OPPORTUNITY"))),"INVALID - ENTITY TYPE",IF(NOT(OR(EXACT(E164,"QUALIFICATION"),EXACT(E164,"TERRITORY SUPPORT"),EXACT(E164,"TERRITORY CHALLENGE"),EXACT(E164,"EXECUTION"))),"INVALID - ROLE",IF(NOT(OR(EXACT(F164,"GOVERNED FIXTURE"),EXACT(F164,"UNKNOWN / VERIFY"),EXACT(F164,"REJECTED"))),"INVALID - STATE",IF(NOT(EXACT(G164,"SYNTHETIC TRAINING FIXTURE ONLY")),"INVALID - SOURCE TYPE",IF(Q164&lt;&gt;"VALID",Q164,IF(OR(H164="",I164="",J164="",K164="",L164&lt;&gt;"VALID"),"INVALID - REQUIRED / RELATION","VALID"))))))))))</x:f>
      </x:c>
      <x:c r="N164" s="22"/>
      <x:c r="O164" s="48"/>
      <x:c r="P164" s="53"/>
      <x:c r="Q164" s="48" t="str">
        <x:f>IF(A164="","",IF(O164="","INVALID - VERSION ID",IF(NOT(EXACT(O164,UPPER(O164))),"INVALID - VERSION ID CASE",IF(EXACT(P164,B164&amp;"|"&amp;C164&amp;"|"&amp;D164&amp;"|"&amp;E164&amp;"|"&amp;F164&amp;"|"&amp;G164&amp;"|"&amp;H164&amp;"|"&amp;TEXT(I164,"yyyy-mm-dd")&amp;"|"&amp;J164&amp;"|"&amp;K164),"VALID","VERSION UPDATE REQUIRED"))))</x:f>
      </x:c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22"/>
      <x:c r="B165" s="22"/>
      <x:c r="C165" s="22"/>
      <x:c r="D165" s="22"/>
      <x:c r="E165" s="22"/>
      <x:c r="F165" s="22"/>
      <x:c r="G165" s="22"/>
      <x:c r="H165" s="22"/>
      <x:c r="I165" s="23"/>
      <x:c r="J165" s="22"/>
      <x:c r="K165" s="22"/>
      <x:c r="L165" s="20" t="str">
        <x:f>IF(A165="","",IF(DECISION_CONTRACT!$B$19&lt;&gt;"READY FOR DOWNSTREAM","BLOCKED - DECISION REOPEN REQUIRED",IF(NOT(EXACT(B165,DECISION_CONTRACT!$B$5)),"INVALID - DECISION ID","INVALID - UNGOVERNED FIXTURE ROW")))</x:f>
      </x:c>
      <x:c r="M165" s="20" t="str">
        <x:f>IF(A165="","",IF(DECISION_CONTRACT!$B$19&lt;&gt;"READY FOR DOWNSTREAM","BLOCKED - DECISION REOPEN REQUIRED",IF(COUNTIF($A$4:$A$205,A165)&lt;&gt;1,"INVALID - DUPLICATE ID",IF(NOT(EXACT(A165,UPPER(A165))),"INVALID - EVIDENCE ID CASE",IF(NOT(OR(EXACT(C165,"DECISION"),EXACT(C165,"CANDIDATE"),EXACT(C165,"OPPORTUNITY"))),"INVALID - ENTITY TYPE",IF(NOT(OR(EXACT(E165,"QUALIFICATION"),EXACT(E165,"TERRITORY SUPPORT"),EXACT(E165,"TERRITORY CHALLENGE"),EXACT(E165,"EXECUTION"))),"INVALID - ROLE",IF(NOT(OR(EXACT(F165,"GOVERNED FIXTURE"),EXACT(F165,"UNKNOWN / VERIFY"),EXACT(F165,"REJECTED"))),"INVALID - STATE",IF(NOT(EXACT(G165,"SYNTHETIC TRAINING FIXTURE ONLY")),"INVALID - SOURCE TYPE",IF(Q165&lt;&gt;"VALID",Q165,IF(OR(H165="",I165="",J165="",K165="",L165&lt;&gt;"VALID"),"INVALID - REQUIRED / RELATION","VALID"))))))))))</x:f>
      </x:c>
      <x:c r="N165" s="22"/>
      <x:c r="O165" s="48"/>
      <x:c r="P165" s="53"/>
      <x:c r="Q165" s="48" t="str">
        <x:f>IF(A165="","",IF(O165="","INVALID - VERSION ID",IF(NOT(EXACT(O165,UPPER(O165))),"INVALID - VERSION ID CASE",IF(EXACT(P165,B165&amp;"|"&amp;C165&amp;"|"&amp;D165&amp;"|"&amp;E165&amp;"|"&amp;F165&amp;"|"&amp;G165&amp;"|"&amp;H165&amp;"|"&amp;TEXT(I165,"yyyy-mm-dd")&amp;"|"&amp;J165&amp;"|"&amp;K165),"VALID","VERSION UPDATE REQUIRED"))))</x:f>
      </x:c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22"/>
      <x:c r="B166" s="22"/>
      <x:c r="C166" s="22"/>
      <x:c r="D166" s="22"/>
      <x:c r="E166" s="22"/>
      <x:c r="F166" s="22"/>
      <x:c r="G166" s="22"/>
      <x:c r="H166" s="22"/>
      <x:c r="I166" s="23"/>
      <x:c r="J166" s="22"/>
      <x:c r="K166" s="22"/>
      <x:c r="L166" s="20" t="str">
        <x:f>IF(A166="","",IF(DECISION_CONTRACT!$B$19&lt;&gt;"READY FOR DOWNSTREAM","BLOCKED - DECISION REOPEN REQUIRED",IF(NOT(EXACT(B166,DECISION_CONTRACT!$B$5)),"INVALID - DECISION ID","INVALID - UNGOVERNED FIXTURE ROW")))</x:f>
      </x:c>
      <x:c r="M166" s="20" t="str">
        <x:f>IF(A166="","",IF(DECISION_CONTRACT!$B$19&lt;&gt;"READY FOR DOWNSTREAM","BLOCKED - DECISION REOPEN REQUIRED",IF(COUNTIF($A$4:$A$205,A166)&lt;&gt;1,"INVALID - DUPLICATE ID",IF(NOT(EXACT(A166,UPPER(A166))),"INVALID - EVIDENCE ID CASE",IF(NOT(OR(EXACT(C166,"DECISION"),EXACT(C166,"CANDIDATE"),EXACT(C166,"OPPORTUNITY"))),"INVALID - ENTITY TYPE",IF(NOT(OR(EXACT(E166,"QUALIFICATION"),EXACT(E166,"TERRITORY SUPPORT"),EXACT(E166,"TERRITORY CHALLENGE"),EXACT(E166,"EXECUTION"))),"INVALID - ROLE",IF(NOT(OR(EXACT(F166,"GOVERNED FIXTURE"),EXACT(F166,"UNKNOWN / VERIFY"),EXACT(F166,"REJECTED"))),"INVALID - STATE",IF(NOT(EXACT(G166,"SYNTHETIC TRAINING FIXTURE ONLY")),"INVALID - SOURCE TYPE",IF(Q166&lt;&gt;"VALID",Q166,IF(OR(H166="",I166="",J166="",K166="",L166&lt;&gt;"VALID"),"INVALID - REQUIRED / RELATION","VALID"))))))))))</x:f>
      </x:c>
      <x:c r="N166" s="22"/>
      <x:c r="O166" s="48"/>
      <x:c r="P166" s="53"/>
      <x:c r="Q166" s="48" t="str">
        <x:f>IF(A166="","",IF(O166="","INVALID - VERSION ID",IF(NOT(EXACT(O166,UPPER(O166))),"INVALID - VERSION ID CASE",IF(EXACT(P166,B166&amp;"|"&amp;C166&amp;"|"&amp;D166&amp;"|"&amp;E166&amp;"|"&amp;F166&amp;"|"&amp;G166&amp;"|"&amp;H166&amp;"|"&amp;TEXT(I166,"yyyy-mm-dd")&amp;"|"&amp;J166&amp;"|"&amp;K166),"VALID","VERSION UPDATE REQUIRED"))))</x:f>
      </x:c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22"/>
      <x:c r="B167" s="22"/>
      <x:c r="C167" s="22"/>
      <x:c r="D167" s="22"/>
      <x:c r="E167" s="22"/>
      <x:c r="F167" s="22"/>
      <x:c r="G167" s="22"/>
      <x:c r="H167" s="22"/>
      <x:c r="I167" s="23"/>
      <x:c r="J167" s="22"/>
      <x:c r="K167" s="22"/>
      <x:c r="L167" s="20" t="str">
        <x:f>IF(A167="","",IF(DECISION_CONTRACT!$B$19&lt;&gt;"READY FOR DOWNSTREAM","BLOCKED - DECISION REOPEN REQUIRED",IF(NOT(EXACT(B167,DECISION_CONTRACT!$B$5)),"INVALID - DECISION ID","INVALID - UNGOVERNED FIXTURE ROW")))</x:f>
      </x:c>
      <x:c r="M167" s="20" t="str">
        <x:f>IF(A167="","",IF(DECISION_CONTRACT!$B$19&lt;&gt;"READY FOR DOWNSTREAM","BLOCKED - DECISION REOPEN REQUIRED",IF(COUNTIF($A$4:$A$205,A167)&lt;&gt;1,"INVALID - DUPLICATE ID",IF(NOT(EXACT(A167,UPPER(A167))),"INVALID - EVIDENCE ID CASE",IF(NOT(OR(EXACT(C167,"DECISION"),EXACT(C167,"CANDIDATE"),EXACT(C167,"OPPORTUNITY"))),"INVALID - ENTITY TYPE",IF(NOT(OR(EXACT(E167,"QUALIFICATION"),EXACT(E167,"TERRITORY SUPPORT"),EXACT(E167,"TERRITORY CHALLENGE"),EXACT(E167,"EXECUTION"))),"INVALID - ROLE",IF(NOT(OR(EXACT(F167,"GOVERNED FIXTURE"),EXACT(F167,"UNKNOWN / VERIFY"),EXACT(F167,"REJECTED"))),"INVALID - STATE",IF(NOT(EXACT(G167,"SYNTHETIC TRAINING FIXTURE ONLY")),"INVALID - SOURCE TYPE",IF(Q167&lt;&gt;"VALID",Q167,IF(OR(H167="",I167="",J167="",K167="",L167&lt;&gt;"VALID"),"INVALID - REQUIRED / RELATION","VALID"))))))))))</x:f>
      </x:c>
      <x:c r="N167" s="22"/>
      <x:c r="O167" s="48"/>
      <x:c r="P167" s="53"/>
      <x:c r="Q167" s="48" t="str">
        <x:f>IF(A167="","",IF(O167="","INVALID - VERSION ID",IF(NOT(EXACT(O167,UPPER(O167))),"INVALID - VERSION ID CASE",IF(EXACT(P167,B167&amp;"|"&amp;C167&amp;"|"&amp;D167&amp;"|"&amp;E167&amp;"|"&amp;F167&amp;"|"&amp;G167&amp;"|"&amp;H167&amp;"|"&amp;TEXT(I167,"yyyy-mm-dd")&amp;"|"&amp;J167&amp;"|"&amp;K167),"VALID","VERSION UPDATE REQUIRED"))))</x:f>
      </x:c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22"/>
      <x:c r="B168" s="22"/>
      <x:c r="C168" s="22"/>
      <x:c r="D168" s="22"/>
      <x:c r="E168" s="22"/>
      <x:c r="F168" s="22"/>
      <x:c r="G168" s="22"/>
      <x:c r="H168" s="22"/>
      <x:c r="I168" s="23"/>
      <x:c r="J168" s="22"/>
      <x:c r="K168" s="22"/>
      <x:c r="L168" s="20" t="str">
        <x:f>IF(A168="","",IF(DECISION_CONTRACT!$B$19&lt;&gt;"READY FOR DOWNSTREAM","BLOCKED - DECISION REOPEN REQUIRED",IF(NOT(EXACT(B168,DECISION_CONTRACT!$B$5)),"INVALID - DECISION ID","INVALID - UNGOVERNED FIXTURE ROW")))</x:f>
      </x:c>
      <x:c r="M168" s="20" t="str">
        <x:f>IF(A168="","",IF(DECISION_CONTRACT!$B$19&lt;&gt;"READY FOR DOWNSTREAM","BLOCKED - DECISION REOPEN REQUIRED",IF(COUNTIF($A$4:$A$205,A168)&lt;&gt;1,"INVALID - DUPLICATE ID",IF(NOT(EXACT(A168,UPPER(A168))),"INVALID - EVIDENCE ID CASE",IF(NOT(OR(EXACT(C168,"DECISION"),EXACT(C168,"CANDIDATE"),EXACT(C168,"OPPORTUNITY"))),"INVALID - ENTITY TYPE",IF(NOT(OR(EXACT(E168,"QUALIFICATION"),EXACT(E168,"TERRITORY SUPPORT"),EXACT(E168,"TERRITORY CHALLENGE"),EXACT(E168,"EXECUTION"))),"INVALID - ROLE",IF(NOT(OR(EXACT(F168,"GOVERNED FIXTURE"),EXACT(F168,"UNKNOWN / VERIFY"),EXACT(F168,"REJECTED"))),"INVALID - STATE",IF(NOT(EXACT(G168,"SYNTHETIC TRAINING FIXTURE ONLY")),"INVALID - SOURCE TYPE",IF(Q168&lt;&gt;"VALID",Q168,IF(OR(H168="",I168="",J168="",K168="",L168&lt;&gt;"VALID"),"INVALID - REQUIRED / RELATION","VALID"))))))))))</x:f>
      </x:c>
      <x:c r="N168" s="22"/>
      <x:c r="O168" s="48"/>
      <x:c r="P168" s="53"/>
      <x:c r="Q168" s="48" t="str">
        <x:f>IF(A168="","",IF(O168="","INVALID - VERSION ID",IF(NOT(EXACT(O168,UPPER(O168))),"INVALID - VERSION ID CASE",IF(EXACT(P168,B168&amp;"|"&amp;C168&amp;"|"&amp;D168&amp;"|"&amp;E168&amp;"|"&amp;F168&amp;"|"&amp;G168&amp;"|"&amp;H168&amp;"|"&amp;TEXT(I168,"yyyy-mm-dd")&amp;"|"&amp;J168&amp;"|"&amp;K168),"VALID","VERSION UPDATE REQUIRED"))))</x:f>
      </x:c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22"/>
      <x:c r="B169" s="22"/>
      <x:c r="C169" s="22"/>
      <x:c r="D169" s="22"/>
      <x:c r="E169" s="22"/>
      <x:c r="F169" s="22"/>
      <x:c r="G169" s="22"/>
      <x:c r="H169" s="22"/>
      <x:c r="I169" s="23"/>
      <x:c r="J169" s="22"/>
      <x:c r="K169" s="22"/>
      <x:c r="L169" s="20" t="str">
        <x:f>IF(A169="","",IF(DECISION_CONTRACT!$B$19&lt;&gt;"READY FOR DOWNSTREAM","BLOCKED - DECISION REOPEN REQUIRED",IF(NOT(EXACT(B169,DECISION_CONTRACT!$B$5)),"INVALID - DECISION ID","INVALID - UNGOVERNED FIXTURE ROW")))</x:f>
      </x:c>
      <x:c r="M169" s="20" t="str">
        <x:f>IF(A169="","",IF(DECISION_CONTRACT!$B$19&lt;&gt;"READY FOR DOWNSTREAM","BLOCKED - DECISION REOPEN REQUIRED",IF(COUNTIF($A$4:$A$205,A169)&lt;&gt;1,"INVALID - DUPLICATE ID",IF(NOT(EXACT(A169,UPPER(A169))),"INVALID - EVIDENCE ID CASE",IF(NOT(OR(EXACT(C169,"DECISION"),EXACT(C169,"CANDIDATE"),EXACT(C169,"OPPORTUNITY"))),"INVALID - ENTITY TYPE",IF(NOT(OR(EXACT(E169,"QUALIFICATION"),EXACT(E169,"TERRITORY SUPPORT"),EXACT(E169,"TERRITORY CHALLENGE"),EXACT(E169,"EXECUTION"))),"INVALID - ROLE",IF(NOT(OR(EXACT(F169,"GOVERNED FIXTURE"),EXACT(F169,"UNKNOWN / VERIFY"),EXACT(F169,"REJECTED"))),"INVALID - STATE",IF(NOT(EXACT(G169,"SYNTHETIC TRAINING FIXTURE ONLY")),"INVALID - SOURCE TYPE",IF(Q169&lt;&gt;"VALID",Q169,IF(OR(H169="",I169="",J169="",K169="",L169&lt;&gt;"VALID"),"INVALID - REQUIRED / RELATION","VALID"))))))))))</x:f>
      </x:c>
      <x:c r="N169" s="22"/>
      <x:c r="O169" s="48"/>
      <x:c r="P169" s="53"/>
      <x:c r="Q169" s="48" t="str">
        <x:f>IF(A169="","",IF(O169="","INVALID - VERSION ID",IF(NOT(EXACT(O169,UPPER(O169))),"INVALID - VERSION ID CASE",IF(EXACT(P169,B169&amp;"|"&amp;C169&amp;"|"&amp;D169&amp;"|"&amp;E169&amp;"|"&amp;F169&amp;"|"&amp;G169&amp;"|"&amp;H169&amp;"|"&amp;TEXT(I169,"yyyy-mm-dd")&amp;"|"&amp;J169&amp;"|"&amp;K169),"VALID","VERSION UPDATE REQUIRED"))))</x:f>
      </x:c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22"/>
      <x:c r="B170" s="22"/>
      <x:c r="C170" s="22"/>
      <x:c r="D170" s="22"/>
      <x:c r="E170" s="22"/>
      <x:c r="F170" s="22"/>
      <x:c r="G170" s="22"/>
      <x:c r="H170" s="22"/>
      <x:c r="I170" s="23"/>
      <x:c r="J170" s="22"/>
      <x:c r="K170" s="22"/>
      <x:c r="L170" s="20" t="str">
        <x:f>IF(A170="","",IF(DECISION_CONTRACT!$B$19&lt;&gt;"READY FOR DOWNSTREAM","BLOCKED - DECISION REOPEN REQUIRED",IF(NOT(EXACT(B170,DECISION_CONTRACT!$B$5)),"INVALID - DECISION ID","INVALID - UNGOVERNED FIXTURE ROW")))</x:f>
      </x:c>
      <x:c r="M170" s="20" t="str">
        <x:f>IF(A170="","",IF(DECISION_CONTRACT!$B$19&lt;&gt;"READY FOR DOWNSTREAM","BLOCKED - DECISION REOPEN REQUIRED",IF(COUNTIF($A$4:$A$205,A170)&lt;&gt;1,"INVALID - DUPLICATE ID",IF(NOT(EXACT(A170,UPPER(A170))),"INVALID - EVIDENCE ID CASE",IF(NOT(OR(EXACT(C170,"DECISION"),EXACT(C170,"CANDIDATE"),EXACT(C170,"OPPORTUNITY"))),"INVALID - ENTITY TYPE",IF(NOT(OR(EXACT(E170,"QUALIFICATION"),EXACT(E170,"TERRITORY SUPPORT"),EXACT(E170,"TERRITORY CHALLENGE"),EXACT(E170,"EXECUTION"))),"INVALID - ROLE",IF(NOT(OR(EXACT(F170,"GOVERNED FIXTURE"),EXACT(F170,"UNKNOWN / VERIFY"),EXACT(F170,"REJECTED"))),"INVALID - STATE",IF(NOT(EXACT(G170,"SYNTHETIC TRAINING FIXTURE ONLY")),"INVALID - SOURCE TYPE",IF(Q170&lt;&gt;"VALID",Q170,IF(OR(H170="",I170="",J170="",K170="",L170&lt;&gt;"VALID"),"INVALID - REQUIRED / RELATION","VALID"))))))))))</x:f>
      </x:c>
      <x:c r="N170" s="22"/>
      <x:c r="O170" s="48"/>
      <x:c r="P170" s="53"/>
      <x:c r="Q170" s="48" t="str">
        <x:f>IF(A170="","",IF(O170="","INVALID - VERSION ID",IF(NOT(EXACT(O170,UPPER(O170))),"INVALID - VERSION ID CASE",IF(EXACT(P170,B170&amp;"|"&amp;C170&amp;"|"&amp;D170&amp;"|"&amp;E170&amp;"|"&amp;F170&amp;"|"&amp;G170&amp;"|"&amp;H170&amp;"|"&amp;TEXT(I170,"yyyy-mm-dd")&amp;"|"&amp;J170&amp;"|"&amp;K170),"VALID","VERSION UPDATE REQUIRED"))))</x:f>
      </x:c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22"/>
      <x:c r="B171" s="22"/>
      <x:c r="C171" s="22"/>
      <x:c r="D171" s="22"/>
      <x:c r="E171" s="22"/>
      <x:c r="F171" s="22"/>
      <x:c r="G171" s="22"/>
      <x:c r="H171" s="22"/>
      <x:c r="I171" s="23"/>
      <x:c r="J171" s="22"/>
      <x:c r="K171" s="22"/>
      <x:c r="L171" s="20" t="str">
        <x:f>IF(A171="","",IF(DECISION_CONTRACT!$B$19&lt;&gt;"READY FOR DOWNSTREAM","BLOCKED - DECISION REOPEN REQUIRED",IF(NOT(EXACT(B171,DECISION_CONTRACT!$B$5)),"INVALID - DECISION ID","INVALID - UNGOVERNED FIXTURE ROW")))</x:f>
      </x:c>
      <x:c r="M171" s="20" t="str">
        <x:f>IF(A171="","",IF(DECISION_CONTRACT!$B$19&lt;&gt;"READY FOR DOWNSTREAM","BLOCKED - DECISION REOPEN REQUIRED",IF(COUNTIF($A$4:$A$205,A171)&lt;&gt;1,"INVALID - DUPLICATE ID",IF(NOT(EXACT(A171,UPPER(A171))),"INVALID - EVIDENCE ID CASE",IF(NOT(OR(EXACT(C171,"DECISION"),EXACT(C171,"CANDIDATE"),EXACT(C171,"OPPORTUNITY"))),"INVALID - ENTITY TYPE",IF(NOT(OR(EXACT(E171,"QUALIFICATION"),EXACT(E171,"TERRITORY SUPPORT"),EXACT(E171,"TERRITORY CHALLENGE"),EXACT(E171,"EXECUTION"))),"INVALID - ROLE",IF(NOT(OR(EXACT(F171,"GOVERNED FIXTURE"),EXACT(F171,"UNKNOWN / VERIFY"),EXACT(F171,"REJECTED"))),"INVALID - STATE",IF(NOT(EXACT(G171,"SYNTHETIC TRAINING FIXTURE ONLY")),"INVALID - SOURCE TYPE",IF(Q171&lt;&gt;"VALID",Q171,IF(OR(H171="",I171="",J171="",K171="",L171&lt;&gt;"VALID"),"INVALID - REQUIRED / RELATION","VALID"))))))))))</x:f>
      </x:c>
      <x:c r="N171" s="22"/>
      <x:c r="O171" s="48"/>
      <x:c r="P171" s="53"/>
      <x:c r="Q171" s="48" t="str">
        <x:f>IF(A171="","",IF(O171="","INVALID - VERSION ID",IF(NOT(EXACT(O171,UPPER(O171))),"INVALID - VERSION ID CASE",IF(EXACT(P171,B171&amp;"|"&amp;C171&amp;"|"&amp;D171&amp;"|"&amp;E171&amp;"|"&amp;F171&amp;"|"&amp;G171&amp;"|"&amp;H171&amp;"|"&amp;TEXT(I171,"yyyy-mm-dd")&amp;"|"&amp;J171&amp;"|"&amp;K171),"VALID","VERSION UPDATE REQUIRED"))))</x:f>
      </x:c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22"/>
      <x:c r="B172" s="22"/>
      <x:c r="C172" s="22"/>
      <x:c r="D172" s="22"/>
      <x:c r="E172" s="22"/>
      <x:c r="F172" s="22"/>
      <x:c r="G172" s="22"/>
      <x:c r="H172" s="22"/>
      <x:c r="I172" s="23"/>
      <x:c r="J172" s="22"/>
      <x:c r="K172" s="22"/>
      <x:c r="L172" s="20" t="str">
        <x:f>IF(A172="","",IF(DECISION_CONTRACT!$B$19&lt;&gt;"READY FOR DOWNSTREAM","BLOCKED - DECISION REOPEN REQUIRED",IF(NOT(EXACT(B172,DECISION_CONTRACT!$B$5)),"INVALID - DECISION ID","INVALID - UNGOVERNED FIXTURE ROW")))</x:f>
      </x:c>
      <x:c r="M172" s="20" t="str">
        <x:f>IF(A172="","",IF(DECISION_CONTRACT!$B$19&lt;&gt;"READY FOR DOWNSTREAM","BLOCKED - DECISION REOPEN REQUIRED",IF(COUNTIF($A$4:$A$205,A172)&lt;&gt;1,"INVALID - DUPLICATE ID",IF(NOT(EXACT(A172,UPPER(A172))),"INVALID - EVIDENCE ID CASE",IF(NOT(OR(EXACT(C172,"DECISION"),EXACT(C172,"CANDIDATE"),EXACT(C172,"OPPORTUNITY"))),"INVALID - ENTITY TYPE",IF(NOT(OR(EXACT(E172,"QUALIFICATION"),EXACT(E172,"TERRITORY SUPPORT"),EXACT(E172,"TERRITORY CHALLENGE"),EXACT(E172,"EXECUTION"))),"INVALID - ROLE",IF(NOT(OR(EXACT(F172,"GOVERNED FIXTURE"),EXACT(F172,"UNKNOWN / VERIFY"),EXACT(F172,"REJECTED"))),"INVALID - STATE",IF(NOT(EXACT(G172,"SYNTHETIC TRAINING FIXTURE ONLY")),"INVALID - SOURCE TYPE",IF(Q172&lt;&gt;"VALID",Q172,IF(OR(H172="",I172="",J172="",K172="",L172&lt;&gt;"VALID"),"INVALID - REQUIRED / RELATION","VALID"))))))))))</x:f>
      </x:c>
      <x:c r="N172" s="22"/>
      <x:c r="O172" s="48"/>
      <x:c r="P172" s="53"/>
      <x:c r="Q172" s="48" t="str">
        <x:f>IF(A172="","",IF(O172="","INVALID - VERSION ID",IF(NOT(EXACT(O172,UPPER(O172))),"INVALID - VERSION ID CASE",IF(EXACT(P172,B172&amp;"|"&amp;C172&amp;"|"&amp;D172&amp;"|"&amp;E172&amp;"|"&amp;F172&amp;"|"&amp;G172&amp;"|"&amp;H172&amp;"|"&amp;TEXT(I172,"yyyy-mm-dd")&amp;"|"&amp;J172&amp;"|"&amp;K172),"VALID","VERSION UPDATE REQUIRED"))))</x:f>
      </x:c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22"/>
      <x:c r="B173" s="22"/>
      <x:c r="C173" s="22"/>
      <x:c r="D173" s="22"/>
      <x:c r="E173" s="22"/>
      <x:c r="F173" s="22"/>
      <x:c r="G173" s="22"/>
      <x:c r="H173" s="22"/>
      <x:c r="I173" s="23"/>
      <x:c r="J173" s="22"/>
      <x:c r="K173" s="22"/>
      <x:c r="L173" s="20" t="str">
        <x:f>IF(A173="","",IF(DECISION_CONTRACT!$B$19&lt;&gt;"READY FOR DOWNSTREAM","BLOCKED - DECISION REOPEN REQUIRED",IF(NOT(EXACT(B173,DECISION_CONTRACT!$B$5)),"INVALID - DECISION ID","INVALID - UNGOVERNED FIXTURE ROW")))</x:f>
      </x:c>
      <x:c r="M173" s="20" t="str">
        <x:f>IF(A173="","",IF(DECISION_CONTRACT!$B$19&lt;&gt;"READY FOR DOWNSTREAM","BLOCKED - DECISION REOPEN REQUIRED",IF(COUNTIF($A$4:$A$205,A173)&lt;&gt;1,"INVALID - DUPLICATE ID",IF(NOT(EXACT(A173,UPPER(A173))),"INVALID - EVIDENCE ID CASE",IF(NOT(OR(EXACT(C173,"DECISION"),EXACT(C173,"CANDIDATE"),EXACT(C173,"OPPORTUNITY"))),"INVALID - ENTITY TYPE",IF(NOT(OR(EXACT(E173,"QUALIFICATION"),EXACT(E173,"TERRITORY SUPPORT"),EXACT(E173,"TERRITORY CHALLENGE"),EXACT(E173,"EXECUTION"))),"INVALID - ROLE",IF(NOT(OR(EXACT(F173,"GOVERNED FIXTURE"),EXACT(F173,"UNKNOWN / VERIFY"),EXACT(F173,"REJECTED"))),"INVALID - STATE",IF(NOT(EXACT(G173,"SYNTHETIC TRAINING FIXTURE ONLY")),"INVALID - SOURCE TYPE",IF(Q173&lt;&gt;"VALID",Q173,IF(OR(H173="",I173="",J173="",K173="",L173&lt;&gt;"VALID"),"INVALID - REQUIRED / RELATION","VALID"))))))))))</x:f>
      </x:c>
      <x:c r="N173" s="22"/>
      <x:c r="O173" s="48"/>
      <x:c r="P173" s="53"/>
      <x:c r="Q173" s="48" t="str">
        <x:f>IF(A173="","",IF(O173="","INVALID - VERSION ID",IF(NOT(EXACT(O173,UPPER(O173))),"INVALID - VERSION ID CASE",IF(EXACT(P173,B173&amp;"|"&amp;C173&amp;"|"&amp;D173&amp;"|"&amp;E173&amp;"|"&amp;F173&amp;"|"&amp;G173&amp;"|"&amp;H173&amp;"|"&amp;TEXT(I173,"yyyy-mm-dd")&amp;"|"&amp;J173&amp;"|"&amp;K173),"VALID","VERSION UPDATE REQUIRED"))))</x:f>
      </x:c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22"/>
      <x:c r="B174" s="22"/>
      <x:c r="C174" s="22"/>
      <x:c r="D174" s="22"/>
      <x:c r="E174" s="22"/>
      <x:c r="F174" s="22"/>
      <x:c r="G174" s="22"/>
      <x:c r="H174" s="22"/>
      <x:c r="I174" s="23"/>
      <x:c r="J174" s="22"/>
      <x:c r="K174" s="22"/>
      <x:c r="L174" s="20" t="str">
        <x:f>IF(A174="","",IF(DECISION_CONTRACT!$B$19&lt;&gt;"READY FOR DOWNSTREAM","BLOCKED - DECISION REOPEN REQUIRED",IF(NOT(EXACT(B174,DECISION_CONTRACT!$B$5)),"INVALID - DECISION ID","INVALID - UNGOVERNED FIXTURE ROW")))</x:f>
      </x:c>
      <x:c r="M174" s="20" t="str">
        <x:f>IF(A174="","",IF(DECISION_CONTRACT!$B$19&lt;&gt;"READY FOR DOWNSTREAM","BLOCKED - DECISION REOPEN REQUIRED",IF(COUNTIF($A$4:$A$205,A174)&lt;&gt;1,"INVALID - DUPLICATE ID",IF(NOT(EXACT(A174,UPPER(A174))),"INVALID - EVIDENCE ID CASE",IF(NOT(OR(EXACT(C174,"DECISION"),EXACT(C174,"CANDIDATE"),EXACT(C174,"OPPORTUNITY"))),"INVALID - ENTITY TYPE",IF(NOT(OR(EXACT(E174,"QUALIFICATION"),EXACT(E174,"TERRITORY SUPPORT"),EXACT(E174,"TERRITORY CHALLENGE"),EXACT(E174,"EXECUTION"))),"INVALID - ROLE",IF(NOT(OR(EXACT(F174,"GOVERNED FIXTURE"),EXACT(F174,"UNKNOWN / VERIFY"),EXACT(F174,"REJECTED"))),"INVALID - STATE",IF(NOT(EXACT(G174,"SYNTHETIC TRAINING FIXTURE ONLY")),"INVALID - SOURCE TYPE",IF(Q174&lt;&gt;"VALID",Q174,IF(OR(H174="",I174="",J174="",K174="",L174&lt;&gt;"VALID"),"INVALID - REQUIRED / RELATION","VALID"))))))))))</x:f>
      </x:c>
      <x:c r="N174" s="22"/>
      <x:c r="O174" s="48"/>
      <x:c r="P174" s="53"/>
      <x:c r="Q174" s="48" t="str">
        <x:f>IF(A174="","",IF(O174="","INVALID - VERSION ID",IF(NOT(EXACT(O174,UPPER(O174))),"INVALID - VERSION ID CASE",IF(EXACT(P174,B174&amp;"|"&amp;C174&amp;"|"&amp;D174&amp;"|"&amp;E174&amp;"|"&amp;F174&amp;"|"&amp;G174&amp;"|"&amp;H174&amp;"|"&amp;TEXT(I174,"yyyy-mm-dd")&amp;"|"&amp;J174&amp;"|"&amp;K174),"VALID","VERSION UPDATE REQUIRED"))))</x:f>
      </x:c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22"/>
      <x:c r="B175" s="22"/>
      <x:c r="C175" s="22"/>
      <x:c r="D175" s="22"/>
      <x:c r="E175" s="22"/>
      <x:c r="F175" s="22"/>
      <x:c r="G175" s="22"/>
      <x:c r="H175" s="22"/>
      <x:c r="I175" s="23"/>
      <x:c r="J175" s="22"/>
      <x:c r="K175" s="22"/>
      <x:c r="L175" s="20" t="str">
        <x:f>IF(A175="","",IF(DECISION_CONTRACT!$B$19&lt;&gt;"READY FOR DOWNSTREAM","BLOCKED - DECISION REOPEN REQUIRED",IF(NOT(EXACT(B175,DECISION_CONTRACT!$B$5)),"INVALID - DECISION ID","INVALID - UNGOVERNED FIXTURE ROW")))</x:f>
      </x:c>
      <x:c r="M175" s="20" t="str">
        <x:f>IF(A175="","",IF(DECISION_CONTRACT!$B$19&lt;&gt;"READY FOR DOWNSTREAM","BLOCKED - DECISION REOPEN REQUIRED",IF(COUNTIF($A$4:$A$205,A175)&lt;&gt;1,"INVALID - DUPLICATE ID",IF(NOT(EXACT(A175,UPPER(A175))),"INVALID - EVIDENCE ID CASE",IF(NOT(OR(EXACT(C175,"DECISION"),EXACT(C175,"CANDIDATE"),EXACT(C175,"OPPORTUNITY"))),"INVALID - ENTITY TYPE",IF(NOT(OR(EXACT(E175,"QUALIFICATION"),EXACT(E175,"TERRITORY SUPPORT"),EXACT(E175,"TERRITORY CHALLENGE"),EXACT(E175,"EXECUTION"))),"INVALID - ROLE",IF(NOT(OR(EXACT(F175,"GOVERNED FIXTURE"),EXACT(F175,"UNKNOWN / VERIFY"),EXACT(F175,"REJECTED"))),"INVALID - STATE",IF(NOT(EXACT(G175,"SYNTHETIC TRAINING FIXTURE ONLY")),"INVALID - SOURCE TYPE",IF(Q175&lt;&gt;"VALID",Q175,IF(OR(H175="",I175="",J175="",K175="",L175&lt;&gt;"VALID"),"INVALID - REQUIRED / RELATION","VALID"))))))))))</x:f>
      </x:c>
      <x:c r="N175" s="22"/>
      <x:c r="O175" s="48"/>
      <x:c r="P175" s="53"/>
      <x:c r="Q175" s="48" t="str">
        <x:f>IF(A175="","",IF(O175="","INVALID - VERSION ID",IF(NOT(EXACT(O175,UPPER(O175))),"INVALID - VERSION ID CASE",IF(EXACT(P175,B175&amp;"|"&amp;C175&amp;"|"&amp;D175&amp;"|"&amp;E175&amp;"|"&amp;F175&amp;"|"&amp;G175&amp;"|"&amp;H175&amp;"|"&amp;TEXT(I175,"yyyy-mm-dd")&amp;"|"&amp;J175&amp;"|"&amp;K175),"VALID","VERSION UPDATE REQUIRED"))))</x:f>
      </x:c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22"/>
      <x:c r="B176" s="22"/>
      <x:c r="C176" s="22"/>
      <x:c r="D176" s="22"/>
      <x:c r="E176" s="22"/>
      <x:c r="F176" s="22"/>
      <x:c r="G176" s="22"/>
      <x:c r="H176" s="22"/>
      <x:c r="I176" s="23"/>
      <x:c r="J176" s="22"/>
      <x:c r="K176" s="22"/>
      <x:c r="L176" s="20" t="str">
        <x:f>IF(A176="","",IF(DECISION_CONTRACT!$B$19&lt;&gt;"READY FOR DOWNSTREAM","BLOCKED - DECISION REOPEN REQUIRED",IF(NOT(EXACT(B176,DECISION_CONTRACT!$B$5)),"INVALID - DECISION ID","INVALID - UNGOVERNED FIXTURE ROW")))</x:f>
      </x:c>
      <x:c r="M176" s="20" t="str">
        <x:f>IF(A176="","",IF(DECISION_CONTRACT!$B$19&lt;&gt;"READY FOR DOWNSTREAM","BLOCKED - DECISION REOPEN REQUIRED",IF(COUNTIF($A$4:$A$205,A176)&lt;&gt;1,"INVALID - DUPLICATE ID",IF(NOT(EXACT(A176,UPPER(A176))),"INVALID - EVIDENCE ID CASE",IF(NOT(OR(EXACT(C176,"DECISION"),EXACT(C176,"CANDIDATE"),EXACT(C176,"OPPORTUNITY"))),"INVALID - ENTITY TYPE",IF(NOT(OR(EXACT(E176,"QUALIFICATION"),EXACT(E176,"TERRITORY SUPPORT"),EXACT(E176,"TERRITORY CHALLENGE"),EXACT(E176,"EXECUTION"))),"INVALID - ROLE",IF(NOT(OR(EXACT(F176,"GOVERNED FIXTURE"),EXACT(F176,"UNKNOWN / VERIFY"),EXACT(F176,"REJECTED"))),"INVALID - STATE",IF(NOT(EXACT(G176,"SYNTHETIC TRAINING FIXTURE ONLY")),"INVALID - SOURCE TYPE",IF(Q176&lt;&gt;"VALID",Q176,IF(OR(H176="",I176="",J176="",K176="",L176&lt;&gt;"VALID"),"INVALID - REQUIRED / RELATION","VALID"))))))))))</x:f>
      </x:c>
      <x:c r="N176" s="22"/>
      <x:c r="O176" s="48"/>
      <x:c r="P176" s="53"/>
      <x:c r="Q176" s="48" t="str">
        <x:f>IF(A176="","",IF(O176="","INVALID - VERSION ID",IF(NOT(EXACT(O176,UPPER(O176))),"INVALID - VERSION ID CASE",IF(EXACT(P176,B176&amp;"|"&amp;C176&amp;"|"&amp;D176&amp;"|"&amp;E176&amp;"|"&amp;F176&amp;"|"&amp;G176&amp;"|"&amp;H176&amp;"|"&amp;TEXT(I176,"yyyy-mm-dd")&amp;"|"&amp;J176&amp;"|"&amp;K176),"VALID","VERSION UPDATE REQUIRED"))))</x:f>
      </x:c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22"/>
      <x:c r="B177" s="22"/>
      <x:c r="C177" s="22"/>
      <x:c r="D177" s="22"/>
      <x:c r="E177" s="22"/>
      <x:c r="F177" s="22"/>
      <x:c r="G177" s="22"/>
      <x:c r="H177" s="22"/>
      <x:c r="I177" s="23"/>
      <x:c r="J177" s="22"/>
      <x:c r="K177" s="22"/>
      <x:c r="L177" s="20" t="str">
        <x:f>IF(A177="","",IF(DECISION_CONTRACT!$B$19&lt;&gt;"READY FOR DOWNSTREAM","BLOCKED - DECISION REOPEN REQUIRED",IF(NOT(EXACT(B177,DECISION_CONTRACT!$B$5)),"INVALID - DECISION ID","INVALID - UNGOVERNED FIXTURE ROW")))</x:f>
      </x:c>
      <x:c r="M177" s="20" t="str">
        <x:f>IF(A177="","",IF(DECISION_CONTRACT!$B$19&lt;&gt;"READY FOR DOWNSTREAM","BLOCKED - DECISION REOPEN REQUIRED",IF(COUNTIF($A$4:$A$205,A177)&lt;&gt;1,"INVALID - DUPLICATE ID",IF(NOT(EXACT(A177,UPPER(A177))),"INVALID - EVIDENCE ID CASE",IF(NOT(OR(EXACT(C177,"DECISION"),EXACT(C177,"CANDIDATE"),EXACT(C177,"OPPORTUNITY"))),"INVALID - ENTITY TYPE",IF(NOT(OR(EXACT(E177,"QUALIFICATION"),EXACT(E177,"TERRITORY SUPPORT"),EXACT(E177,"TERRITORY CHALLENGE"),EXACT(E177,"EXECUTION"))),"INVALID - ROLE",IF(NOT(OR(EXACT(F177,"GOVERNED FIXTURE"),EXACT(F177,"UNKNOWN / VERIFY"),EXACT(F177,"REJECTED"))),"INVALID - STATE",IF(NOT(EXACT(G177,"SYNTHETIC TRAINING FIXTURE ONLY")),"INVALID - SOURCE TYPE",IF(Q177&lt;&gt;"VALID",Q177,IF(OR(H177="",I177="",J177="",K177="",L177&lt;&gt;"VALID"),"INVALID - REQUIRED / RELATION","VALID"))))))))))</x:f>
      </x:c>
      <x:c r="N177" s="22"/>
      <x:c r="O177" s="48"/>
      <x:c r="P177" s="53"/>
      <x:c r="Q177" s="48" t="str">
        <x:f>IF(A177="","",IF(O177="","INVALID - VERSION ID",IF(NOT(EXACT(O177,UPPER(O177))),"INVALID - VERSION ID CASE",IF(EXACT(P177,B177&amp;"|"&amp;C177&amp;"|"&amp;D177&amp;"|"&amp;E177&amp;"|"&amp;F177&amp;"|"&amp;G177&amp;"|"&amp;H177&amp;"|"&amp;TEXT(I177,"yyyy-mm-dd")&amp;"|"&amp;J177&amp;"|"&amp;K177),"VALID","VERSION UPDATE REQUIRED"))))</x:f>
      </x:c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22"/>
      <x:c r="B178" s="22"/>
      <x:c r="C178" s="22"/>
      <x:c r="D178" s="22"/>
      <x:c r="E178" s="22"/>
      <x:c r="F178" s="22"/>
      <x:c r="G178" s="22"/>
      <x:c r="H178" s="22"/>
      <x:c r="I178" s="23"/>
      <x:c r="J178" s="22"/>
      <x:c r="K178" s="22"/>
      <x:c r="L178" s="20" t="str">
        <x:f>IF(A178="","",IF(DECISION_CONTRACT!$B$19&lt;&gt;"READY FOR DOWNSTREAM","BLOCKED - DECISION REOPEN REQUIRED",IF(NOT(EXACT(B178,DECISION_CONTRACT!$B$5)),"INVALID - DECISION ID","INVALID - UNGOVERNED FIXTURE ROW")))</x:f>
      </x:c>
      <x:c r="M178" s="20" t="str">
        <x:f>IF(A178="","",IF(DECISION_CONTRACT!$B$19&lt;&gt;"READY FOR DOWNSTREAM","BLOCKED - DECISION REOPEN REQUIRED",IF(COUNTIF($A$4:$A$205,A178)&lt;&gt;1,"INVALID - DUPLICATE ID",IF(NOT(EXACT(A178,UPPER(A178))),"INVALID - EVIDENCE ID CASE",IF(NOT(OR(EXACT(C178,"DECISION"),EXACT(C178,"CANDIDATE"),EXACT(C178,"OPPORTUNITY"))),"INVALID - ENTITY TYPE",IF(NOT(OR(EXACT(E178,"QUALIFICATION"),EXACT(E178,"TERRITORY SUPPORT"),EXACT(E178,"TERRITORY CHALLENGE"),EXACT(E178,"EXECUTION"))),"INVALID - ROLE",IF(NOT(OR(EXACT(F178,"GOVERNED FIXTURE"),EXACT(F178,"UNKNOWN / VERIFY"),EXACT(F178,"REJECTED"))),"INVALID - STATE",IF(NOT(EXACT(G178,"SYNTHETIC TRAINING FIXTURE ONLY")),"INVALID - SOURCE TYPE",IF(Q178&lt;&gt;"VALID",Q178,IF(OR(H178="",I178="",J178="",K178="",L178&lt;&gt;"VALID"),"INVALID - REQUIRED / RELATION","VALID"))))))))))</x:f>
      </x:c>
      <x:c r="N178" s="22"/>
      <x:c r="O178" s="48"/>
      <x:c r="P178" s="53"/>
      <x:c r="Q178" s="48" t="str">
        <x:f>IF(A178="","",IF(O178="","INVALID - VERSION ID",IF(NOT(EXACT(O178,UPPER(O178))),"INVALID - VERSION ID CASE",IF(EXACT(P178,B178&amp;"|"&amp;C178&amp;"|"&amp;D178&amp;"|"&amp;E178&amp;"|"&amp;F178&amp;"|"&amp;G178&amp;"|"&amp;H178&amp;"|"&amp;TEXT(I178,"yyyy-mm-dd")&amp;"|"&amp;J178&amp;"|"&amp;K178),"VALID","VERSION UPDATE REQUIRED"))))</x:f>
      </x:c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22"/>
      <x:c r="B179" s="22"/>
      <x:c r="C179" s="22"/>
      <x:c r="D179" s="22"/>
      <x:c r="E179" s="22"/>
      <x:c r="F179" s="22"/>
      <x:c r="G179" s="22"/>
      <x:c r="H179" s="22"/>
      <x:c r="I179" s="23"/>
      <x:c r="J179" s="22"/>
      <x:c r="K179" s="22"/>
      <x:c r="L179" s="20" t="str">
        <x:f>IF(A179="","",IF(DECISION_CONTRACT!$B$19&lt;&gt;"READY FOR DOWNSTREAM","BLOCKED - DECISION REOPEN REQUIRED",IF(NOT(EXACT(B179,DECISION_CONTRACT!$B$5)),"INVALID - DECISION ID","INVALID - UNGOVERNED FIXTURE ROW")))</x:f>
      </x:c>
      <x:c r="M179" s="20" t="str">
        <x:f>IF(A179="","",IF(DECISION_CONTRACT!$B$19&lt;&gt;"READY FOR DOWNSTREAM","BLOCKED - DECISION REOPEN REQUIRED",IF(COUNTIF($A$4:$A$205,A179)&lt;&gt;1,"INVALID - DUPLICATE ID",IF(NOT(EXACT(A179,UPPER(A179))),"INVALID - EVIDENCE ID CASE",IF(NOT(OR(EXACT(C179,"DECISION"),EXACT(C179,"CANDIDATE"),EXACT(C179,"OPPORTUNITY"))),"INVALID - ENTITY TYPE",IF(NOT(OR(EXACT(E179,"QUALIFICATION"),EXACT(E179,"TERRITORY SUPPORT"),EXACT(E179,"TERRITORY CHALLENGE"),EXACT(E179,"EXECUTION"))),"INVALID - ROLE",IF(NOT(OR(EXACT(F179,"GOVERNED FIXTURE"),EXACT(F179,"UNKNOWN / VERIFY"),EXACT(F179,"REJECTED"))),"INVALID - STATE",IF(NOT(EXACT(G179,"SYNTHETIC TRAINING FIXTURE ONLY")),"INVALID - SOURCE TYPE",IF(Q179&lt;&gt;"VALID",Q179,IF(OR(H179="",I179="",J179="",K179="",L179&lt;&gt;"VALID"),"INVALID - REQUIRED / RELATION","VALID"))))))))))</x:f>
      </x:c>
      <x:c r="N179" s="22"/>
      <x:c r="O179" s="48"/>
      <x:c r="P179" s="53"/>
      <x:c r="Q179" s="48" t="str">
        <x:f>IF(A179="","",IF(O179="","INVALID - VERSION ID",IF(NOT(EXACT(O179,UPPER(O179))),"INVALID - VERSION ID CASE",IF(EXACT(P179,B179&amp;"|"&amp;C179&amp;"|"&amp;D179&amp;"|"&amp;E179&amp;"|"&amp;F179&amp;"|"&amp;G179&amp;"|"&amp;H179&amp;"|"&amp;TEXT(I179,"yyyy-mm-dd")&amp;"|"&amp;J179&amp;"|"&amp;K179),"VALID","VERSION UPDATE REQUIRED"))))</x:f>
      </x:c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22"/>
      <x:c r="B180" s="22"/>
      <x:c r="C180" s="22"/>
      <x:c r="D180" s="22"/>
      <x:c r="E180" s="22"/>
      <x:c r="F180" s="22"/>
      <x:c r="G180" s="22"/>
      <x:c r="H180" s="22"/>
      <x:c r="I180" s="23"/>
      <x:c r="J180" s="22"/>
      <x:c r="K180" s="22"/>
      <x:c r="L180" s="20" t="str">
        <x:f>IF(A180="","",IF(DECISION_CONTRACT!$B$19&lt;&gt;"READY FOR DOWNSTREAM","BLOCKED - DECISION REOPEN REQUIRED",IF(NOT(EXACT(B180,DECISION_CONTRACT!$B$5)),"INVALID - DECISION ID","INVALID - UNGOVERNED FIXTURE ROW")))</x:f>
      </x:c>
      <x:c r="M180" s="20" t="str">
        <x:f>IF(A180="","",IF(DECISION_CONTRACT!$B$19&lt;&gt;"READY FOR DOWNSTREAM","BLOCKED - DECISION REOPEN REQUIRED",IF(COUNTIF($A$4:$A$205,A180)&lt;&gt;1,"INVALID - DUPLICATE ID",IF(NOT(EXACT(A180,UPPER(A180))),"INVALID - EVIDENCE ID CASE",IF(NOT(OR(EXACT(C180,"DECISION"),EXACT(C180,"CANDIDATE"),EXACT(C180,"OPPORTUNITY"))),"INVALID - ENTITY TYPE",IF(NOT(OR(EXACT(E180,"QUALIFICATION"),EXACT(E180,"TERRITORY SUPPORT"),EXACT(E180,"TERRITORY CHALLENGE"),EXACT(E180,"EXECUTION"))),"INVALID - ROLE",IF(NOT(OR(EXACT(F180,"GOVERNED FIXTURE"),EXACT(F180,"UNKNOWN / VERIFY"),EXACT(F180,"REJECTED"))),"INVALID - STATE",IF(NOT(EXACT(G180,"SYNTHETIC TRAINING FIXTURE ONLY")),"INVALID - SOURCE TYPE",IF(Q180&lt;&gt;"VALID",Q180,IF(OR(H180="",I180="",J180="",K180="",L180&lt;&gt;"VALID"),"INVALID - REQUIRED / RELATION","VALID"))))))))))</x:f>
      </x:c>
      <x:c r="N180" s="22"/>
      <x:c r="O180" s="48"/>
      <x:c r="P180" s="53"/>
      <x:c r="Q180" s="48" t="str">
        <x:f>IF(A180="","",IF(O180="","INVALID - VERSION ID",IF(NOT(EXACT(O180,UPPER(O180))),"INVALID - VERSION ID CASE",IF(EXACT(P180,B180&amp;"|"&amp;C180&amp;"|"&amp;D180&amp;"|"&amp;E180&amp;"|"&amp;F180&amp;"|"&amp;G180&amp;"|"&amp;H180&amp;"|"&amp;TEXT(I180,"yyyy-mm-dd")&amp;"|"&amp;J180&amp;"|"&amp;K180),"VALID","VERSION UPDATE REQUIRED"))))</x:f>
      </x:c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22"/>
      <x:c r="B181" s="22"/>
      <x:c r="C181" s="22"/>
      <x:c r="D181" s="22"/>
      <x:c r="E181" s="22"/>
      <x:c r="F181" s="22"/>
      <x:c r="G181" s="22"/>
      <x:c r="H181" s="22"/>
      <x:c r="I181" s="23"/>
      <x:c r="J181" s="22"/>
      <x:c r="K181" s="22"/>
      <x:c r="L181" s="20" t="str">
        <x:f>IF(A181="","",IF(DECISION_CONTRACT!$B$19&lt;&gt;"READY FOR DOWNSTREAM","BLOCKED - DECISION REOPEN REQUIRED",IF(NOT(EXACT(B181,DECISION_CONTRACT!$B$5)),"INVALID - DECISION ID","INVALID - UNGOVERNED FIXTURE ROW")))</x:f>
      </x:c>
      <x:c r="M181" s="20" t="str">
        <x:f>IF(A181="","",IF(DECISION_CONTRACT!$B$19&lt;&gt;"READY FOR DOWNSTREAM","BLOCKED - DECISION REOPEN REQUIRED",IF(COUNTIF($A$4:$A$205,A181)&lt;&gt;1,"INVALID - DUPLICATE ID",IF(NOT(EXACT(A181,UPPER(A181))),"INVALID - EVIDENCE ID CASE",IF(NOT(OR(EXACT(C181,"DECISION"),EXACT(C181,"CANDIDATE"),EXACT(C181,"OPPORTUNITY"))),"INVALID - ENTITY TYPE",IF(NOT(OR(EXACT(E181,"QUALIFICATION"),EXACT(E181,"TERRITORY SUPPORT"),EXACT(E181,"TERRITORY CHALLENGE"),EXACT(E181,"EXECUTION"))),"INVALID - ROLE",IF(NOT(OR(EXACT(F181,"GOVERNED FIXTURE"),EXACT(F181,"UNKNOWN / VERIFY"),EXACT(F181,"REJECTED"))),"INVALID - STATE",IF(NOT(EXACT(G181,"SYNTHETIC TRAINING FIXTURE ONLY")),"INVALID - SOURCE TYPE",IF(Q181&lt;&gt;"VALID",Q181,IF(OR(H181="",I181="",J181="",K181="",L181&lt;&gt;"VALID"),"INVALID - REQUIRED / RELATION","VALID"))))))))))</x:f>
      </x:c>
      <x:c r="N181" s="22"/>
      <x:c r="O181" s="48"/>
      <x:c r="P181" s="53"/>
      <x:c r="Q181" s="48" t="str">
        <x:f>IF(A181="","",IF(O181="","INVALID - VERSION ID",IF(NOT(EXACT(O181,UPPER(O181))),"INVALID - VERSION ID CASE",IF(EXACT(P181,B181&amp;"|"&amp;C181&amp;"|"&amp;D181&amp;"|"&amp;E181&amp;"|"&amp;F181&amp;"|"&amp;G181&amp;"|"&amp;H181&amp;"|"&amp;TEXT(I181,"yyyy-mm-dd")&amp;"|"&amp;J181&amp;"|"&amp;K181),"VALID","VERSION UPDATE REQUIRED"))))</x:f>
      </x:c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22"/>
      <x:c r="B182" s="22"/>
      <x:c r="C182" s="22"/>
      <x:c r="D182" s="22"/>
      <x:c r="E182" s="22"/>
      <x:c r="F182" s="22"/>
      <x:c r="G182" s="22"/>
      <x:c r="H182" s="22"/>
      <x:c r="I182" s="23"/>
      <x:c r="J182" s="22"/>
      <x:c r="K182" s="22"/>
      <x:c r="L182" s="20" t="str">
        <x:f>IF(A182="","",IF(DECISION_CONTRACT!$B$19&lt;&gt;"READY FOR DOWNSTREAM","BLOCKED - DECISION REOPEN REQUIRED",IF(NOT(EXACT(B182,DECISION_CONTRACT!$B$5)),"INVALID - DECISION ID","INVALID - UNGOVERNED FIXTURE ROW")))</x:f>
      </x:c>
      <x:c r="M182" s="20" t="str">
        <x:f>IF(A182="","",IF(DECISION_CONTRACT!$B$19&lt;&gt;"READY FOR DOWNSTREAM","BLOCKED - DECISION REOPEN REQUIRED",IF(COUNTIF($A$4:$A$205,A182)&lt;&gt;1,"INVALID - DUPLICATE ID",IF(NOT(EXACT(A182,UPPER(A182))),"INVALID - EVIDENCE ID CASE",IF(NOT(OR(EXACT(C182,"DECISION"),EXACT(C182,"CANDIDATE"),EXACT(C182,"OPPORTUNITY"))),"INVALID - ENTITY TYPE",IF(NOT(OR(EXACT(E182,"QUALIFICATION"),EXACT(E182,"TERRITORY SUPPORT"),EXACT(E182,"TERRITORY CHALLENGE"),EXACT(E182,"EXECUTION"))),"INVALID - ROLE",IF(NOT(OR(EXACT(F182,"GOVERNED FIXTURE"),EXACT(F182,"UNKNOWN / VERIFY"),EXACT(F182,"REJECTED"))),"INVALID - STATE",IF(NOT(EXACT(G182,"SYNTHETIC TRAINING FIXTURE ONLY")),"INVALID - SOURCE TYPE",IF(Q182&lt;&gt;"VALID",Q182,IF(OR(H182="",I182="",J182="",K182="",L182&lt;&gt;"VALID"),"INVALID - REQUIRED / RELATION","VALID"))))))))))</x:f>
      </x:c>
      <x:c r="N182" s="22"/>
      <x:c r="O182" s="48"/>
      <x:c r="P182" s="53"/>
      <x:c r="Q182" s="48" t="str">
        <x:f>IF(A182="","",IF(O182="","INVALID - VERSION ID",IF(NOT(EXACT(O182,UPPER(O182))),"INVALID - VERSION ID CASE",IF(EXACT(P182,B182&amp;"|"&amp;C182&amp;"|"&amp;D182&amp;"|"&amp;E182&amp;"|"&amp;F182&amp;"|"&amp;G182&amp;"|"&amp;H182&amp;"|"&amp;TEXT(I182,"yyyy-mm-dd")&amp;"|"&amp;J182&amp;"|"&amp;K182),"VALID","VERSION UPDATE REQUIRED"))))</x:f>
      </x:c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22"/>
      <x:c r="B183" s="22"/>
      <x:c r="C183" s="22"/>
      <x:c r="D183" s="22"/>
      <x:c r="E183" s="22"/>
      <x:c r="F183" s="22"/>
      <x:c r="G183" s="22"/>
      <x:c r="H183" s="22"/>
      <x:c r="I183" s="23"/>
      <x:c r="J183" s="22"/>
      <x:c r="K183" s="22"/>
      <x:c r="L183" s="20" t="str">
        <x:f>IF(A183="","",IF(DECISION_CONTRACT!$B$19&lt;&gt;"READY FOR DOWNSTREAM","BLOCKED - DECISION REOPEN REQUIRED",IF(NOT(EXACT(B183,DECISION_CONTRACT!$B$5)),"INVALID - DECISION ID","INVALID - UNGOVERNED FIXTURE ROW")))</x:f>
      </x:c>
      <x:c r="M183" s="20" t="str">
        <x:f>IF(A183="","",IF(DECISION_CONTRACT!$B$19&lt;&gt;"READY FOR DOWNSTREAM","BLOCKED - DECISION REOPEN REQUIRED",IF(COUNTIF($A$4:$A$205,A183)&lt;&gt;1,"INVALID - DUPLICATE ID",IF(NOT(EXACT(A183,UPPER(A183))),"INVALID - EVIDENCE ID CASE",IF(NOT(OR(EXACT(C183,"DECISION"),EXACT(C183,"CANDIDATE"),EXACT(C183,"OPPORTUNITY"))),"INVALID - ENTITY TYPE",IF(NOT(OR(EXACT(E183,"QUALIFICATION"),EXACT(E183,"TERRITORY SUPPORT"),EXACT(E183,"TERRITORY CHALLENGE"),EXACT(E183,"EXECUTION"))),"INVALID - ROLE",IF(NOT(OR(EXACT(F183,"GOVERNED FIXTURE"),EXACT(F183,"UNKNOWN / VERIFY"),EXACT(F183,"REJECTED"))),"INVALID - STATE",IF(NOT(EXACT(G183,"SYNTHETIC TRAINING FIXTURE ONLY")),"INVALID - SOURCE TYPE",IF(Q183&lt;&gt;"VALID",Q183,IF(OR(H183="",I183="",J183="",K183="",L183&lt;&gt;"VALID"),"INVALID - REQUIRED / RELATION","VALID"))))))))))</x:f>
      </x:c>
      <x:c r="N183" s="22"/>
      <x:c r="O183" s="48"/>
      <x:c r="P183" s="53"/>
      <x:c r="Q183" s="48" t="str">
        <x:f>IF(A183="","",IF(O183="","INVALID - VERSION ID",IF(NOT(EXACT(O183,UPPER(O183))),"INVALID - VERSION ID CASE",IF(EXACT(P183,B183&amp;"|"&amp;C183&amp;"|"&amp;D183&amp;"|"&amp;E183&amp;"|"&amp;F183&amp;"|"&amp;G183&amp;"|"&amp;H183&amp;"|"&amp;TEXT(I183,"yyyy-mm-dd")&amp;"|"&amp;J183&amp;"|"&amp;K183),"VALID","VERSION UPDATE REQUIRED"))))</x:f>
      </x:c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22"/>
      <x:c r="B184" s="22"/>
      <x:c r="C184" s="22"/>
      <x:c r="D184" s="22"/>
      <x:c r="E184" s="22"/>
      <x:c r="F184" s="22"/>
      <x:c r="G184" s="22"/>
      <x:c r="H184" s="22"/>
      <x:c r="I184" s="23"/>
      <x:c r="J184" s="22"/>
      <x:c r="K184" s="22"/>
      <x:c r="L184" s="20" t="str">
        <x:f>IF(A184="","",IF(DECISION_CONTRACT!$B$19&lt;&gt;"READY FOR DOWNSTREAM","BLOCKED - DECISION REOPEN REQUIRED",IF(NOT(EXACT(B184,DECISION_CONTRACT!$B$5)),"INVALID - DECISION ID","INVALID - UNGOVERNED FIXTURE ROW")))</x:f>
      </x:c>
      <x:c r="M184" s="20" t="str">
        <x:f>IF(A184="","",IF(DECISION_CONTRACT!$B$19&lt;&gt;"READY FOR DOWNSTREAM","BLOCKED - DECISION REOPEN REQUIRED",IF(COUNTIF($A$4:$A$205,A184)&lt;&gt;1,"INVALID - DUPLICATE ID",IF(NOT(EXACT(A184,UPPER(A184))),"INVALID - EVIDENCE ID CASE",IF(NOT(OR(EXACT(C184,"DECISION"),EXACT(C184,"CANDIDATE"),EXACT(C184,"OPPORTUNITY"))),"INVALID - ENTITY TYPE",IF(NOT(OR(EXACT(E184,"QUALIFICATION"),EXACT(E184,"TERRITORY SUPPORT"),EXACT(E184,"TERRITORY CHALLENGE"),EXACT(E184,"EXECUTION"))),"INVALID - ROLE",IF(NOT(OR(EXACT(F184,"GOVERNED FIXTURE"),EXACT(F184,"UNKNOWN / VERIFY"),EXACT(F184,"REJECTED"))),"INVALID - STATE",IF(NOT(EXACT(G184,"SYNTHETIC TRAINING FIXTURE ONLY")),"INVALID - SOURCE TYPE",IF(Q184&lt;&gt;"VALID",Q184,IF(OR(H184="",I184="",J184="",K184="",L184&lt;&gt;"VALID"),"INVALID - REQUIRED / RELATION","VALID"))))))))))</x:f>
      </x:c>
      <x:c r="N184" s="22"/>
      <x:c r="O184" s="48"/>
      <x:c r="P184" s="53"/>
      <x:c r="Q184" s="48" t="str">
        <x:f>IF(A184="","",IF(O184="","INVALID - VERSION ID",IF(NOT(EXACT(O184,UPPER(O184))),"INVALID - VERSION ID CASE",IF(EXACT(P184,B184&amp;"|"&amp;C184&amp;"|"&amp;D184&amp;"|"&amp;E184&amp;"|"&amp;F184&amp;"|"&amp;G184&amp;"|"&amp;H184&amp;"|"&amp;TEXT(I184,"yyyy-mm-dd")&amp;"|"&amp;J184&amp;"|"&amp;K184),"VALID","VERSION UPDATE REQUIRED"))))</x:f>
      </x:c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22"/>
      <x:c r="B185" s="22"/>
      <x:c r="C185" s="22"/>
      <x:c r="D185" s="22"/>
      <x:c r="E185" s="22"/>
      <x:c r="F185" s="22"/>
      <x:c r="G185" s="22"/>
      <x:c r="H185" s="22"/>
      <x:c r="I185" s="23"/>
      <x:c r="J185" s="22"/>
      <x:c r="K185" s="22"/>
      <x:c r="L185" s="20" t="str">
        <x:f>IF(A185="","",IF(DECISION_CONTRACT!$B$19&lt;&gt;"READY FOR DOWNSTREAM","BLOCKED - DECISION REOPEN REQUIRED",IF(NOT(EXACT(B185,DECISION_CONTRACT!$B$5)),"INVALID - DECISION ID","INVALID - UNGOVERNED FIXTURE ROW")))</x:f>
      </x:c>
      <x:c r="M185" s="20" t="str">
        <x:f>IF(A185="","",IF(DECISION_CONTRACT!$B$19&lt;&gt;"READY FOR DOWNSTREAM","BLOCKED - DECISION REOPEN REQUIRED",IF(COUNTIF($A$4:$A$205,A185)&lt;&gt;1,"INVALID - DUPLICATE ID",IF(NOT(EXACT(A185,UPPER(A185))),"INVALID - EVIDENCE ID CASE",IF(NOT(OR(EXACT(C185,"DECISION"),EXACT(C185,"CANDIDATE"),EXACT(C185,"OPPORTUNITY"))),"INVALID - ENTITY TYPE",IF(NOT(OR(EXACT(E185,"QUALIFICATION"),EXACT(E185,"TERRITORY SUPPORT"),EXACT(E185,"TERRITORY CHALLENGE"),EXACT(E185,"EXECUTION"))),"INVALID - ROLE",IF(NOT(OR(EXACT(F185,"GOVERNED FIXTURE"),EXACT(F185,"UNKNOWN / VERIFY"),EXACT(F185,"REJECTED"))),"INVALID - STATE",IF(NOT(EXACT(G185,"SYNTHETIC TRAINING FIXTURE ONLY")),"INVALID - SOURCE TYPE",IF(Q185&lt;&gt;"VALID",Q185,IF(OR(H185="",I185="",J185="",K185="",L185&lt;&gt;"VALID"),"INVALID - REQUIRED / RELATION","VALID"))))))))))</x:f>
      </x:c>
      <x:c r="N185" s="22"/>
      <x:c r="O185" s="48"/>
      <x:c r="P185" s="53"/>
      <x:c r="Q185" s="48" t="str">
        <x:f>IF(A185="","",IF(O185="","INVALID - VERSION ID",IF(NOT(EXACT(O185,UPPER(O185))),"INVALID - VERSION ID CASE",IF(EXACT(P185,B185&amp;"|"&amp;C185&amp;"|"&amp;D185&amp;"|"&amp;E185&amp;"|"&amp;F185&amp;"|"&amp;G185&amp;"|"&amp;H185&amp;"|"&amp;TEXT(I185,"yyyy-mm-dd")&amp;"|"&amp;J185&amp;"|"&amp;K185),"VALID","VERSION UPDATE REQUIRED"))))</x:f>
      </x:c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22"/>
      <x:c r="B186" s="22"/>
      <x:c r="C186" s="22"/>
      <x:c r="D186" s="22"/>
      <x:c r="E186" s="22"/>
      <x:c r="F186" s="22"/>
      <x:c r="G186" s="22"/>
      <x:c r="H186" s="22"/>
      <x:c r="I186" s="23"/>
      <x:c r="J186" s="22"/>
      <x:c r="K186" s="22"/>
      <x:c r="L186" s="20" t="str">
        <x:f>IF(A186="","",IF(DECISION_CONTRACT!$B$19&lt;&gt;"READY FOR DOWNSTREAM","BLOCKED - DECISION REOPEN REQUIRED",IF(NOT(EXACT(B186,DECISION_CONTRACT!$B$5)),"INVALID - DECISION ID","INVALID - UNGOVERNED FIXTURE ROW")))</x:f>
      </x:c>
      <x:c r="M186" s="20" t="str">
        <x:f>IF(A186="","",IF(DECISION_CONTRACT!$B$19&lt;&gt;"READY FOR DOWNSTREAM","BLOCKED - DECISION REOPEN REQUIRED",IF(COUNTIF($A$4:$A$205,A186)&lt;&gt;1,"INVALID - DUPLICATE ID",IF(NOT(EXACT(A186,UPPER(A186))),"INVALID - EVIDENCE ID CASE",IF(NOT(OR(EXACT(C186,"DECISION"),EXACT(C186,"CANDIDATE"),EXACT(C186,"OPPORTUNITY"))),"INVALID - ENTITY TYPE",IF(NOT(OR(EXACT(E186,"QUALIFICATION"),EXACT(E186,"TERRITORY SUPPORT"),EXACT(E186,"TERRITORY CHALLENGE"),EXACT(E186,"EXECUTION"))),"INVALID - ROLE",IF(NOT(OR(EXACT(F186,"GOVERNED FIXTURE"),EXACT(F186,"UNKNOWN / VERIFY"),EXACT(F186,"REJECTED"))),"INVALID - STATE",IF(NOT(EXACT(G186,"SYNTHETIC TRAINING FIXTURE ONLY")),"INVALID - SOURCE TYPE",IF(Q186&lt;&gt;"VALID",Q186,IF(OR(H186="",I186="",J186="",K186="",L186&lt;&gt;"VALID"),"INVALID - REQUIRED / RELATION","VALID"))))))))))</x:f>
      </x:c>
      <x:c r="N186" s="22"/>
      <x:c r="O186" s="48"/>
      <x:c r="P186" s="53"/>
      <x:c r="Q186" s="48" t="str">
        <x:f>IF(A186="","",IF(O186="","INVALID - VERSION ID",IF(NOT(EXACT(O186,UPPER(O186))),"INVALID - VERSION ID CASE",IF(EXACT(P186,B186&amp;"|"&amp;C186&amp;"|"&amp;D186&amp;"|"&amp;E186&amp;"|"&amp;F186&amp;"|"&amp;G186&amp;"|"&amp;H186&amp;"|"&amp;TEXT(I186,"yyyy-mm-dd")&amp;"|"&amp;J186&amp;"|"&amp;K186),"VALID","VERSION UPDATE REQUIRED"))))</x:f>
      </x:c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22"/>
      <x:c r="B187" s="22"/>
      <x:c r="C187" s="22"/>
      <x:c r="D187" s="22"/>
      <x:c r="E187" s="22"/>
      <x:c r="F187" s="22"/>
      <x:c r="G187" s="22"/>
      <x:c r="H187" s="22"/>
      <x:c r="I187" s="23"/>
      <x:c r="J187" s="22"/>
      <x:c r="K187" s="22"/>
      <x:c r="L187" s="20" t="str">
        <x:f>IF(A187="","",IF(DECISION_CONTRACT!$B$19&lt;&gt;"READY FOR DOWNSTREAM","BLOCKED - DECISION REOPEN REQUIRED",IF(NOT(EXACT(B187,DECISION_CONTRACT!$B$5)),"INVALID - DECISION ID","INVALID - UNGOVERNED FIXTURE ROW")))</x:f>
      </x:c>
      <x:c r="M187" s="20" t="str">
        <x:f>IF(A187="","",IF(DECISION_CONTRACT!$B$19&lt;&gt;"READY FOR DOWNSTREAM","BLOCKED - DECISION REOPEN REQUIRED",IF(COUNTIF($A$4:$A$205,A187)&lt;&gt;1,"INVALID - DUPLICATE ID",IF(NOT(EXACT(A187,UPPER(A187))),"INVALID - EVIDENCE ID CASE",IF(NOT(OR(EXACT(C187,"DECISION"),EXACT(C187,"CANDIDATE"),EXACT(C187,"OPPORTUNITY"))),"INVALID - ENTITY TYPE",IF(NOT(OR(EXACT(E187,"QUALIFICATION"),EXACT(E187,"TERRITORY SUPPORT"),EXACT(E187,"TERRITORY CHALLENGE"),EXACT(E187,"EXECUTION"))),"INVALID - ROLE",IF(NOT(OR(EXACT(F187,"GOVERNED FIXTURE"),EXACT(F187,"UNKNOWN / VERIFY"),EXACT(F187,"REJECTED"))),"INVALID - STATE",IF(NOT(EXACT(G187,"SYNTHETIC TRAINING FIXTURE ONLY")),"INVALID - SOURCE TYPE",IF(Q187&lt;&gt;"VALID",Q187,IF(OR(H187="",I187="",J187="",K187="",L187&lt;&gt;"VALID"),"INVALID - REQUIRED / RELATION","VALID"))))))))))</x:f>
      </x:c>
      <x:c r="N187" s="22"/>
      <x:c r="O187" s="48"/>
      <x:c r="P187" s="53"/>
      <x:c r="Q187" s="48" t="str">
        <x:f>IF(A187="","",IF(O187="","INVALID - VERSION ID",IF(NOT(EXACT(O187,UPPER(O187))),"INVALID - VERSION ID CASE",IF(EXACT(P187,B187&amp;"|"&amp;C187&amp;"|"&amp;D187&amp;"|"&amp;E187&amp;"|"&amp;F187&amp;"|"&amp;G187&amp;"|"&amp;H187&amp;"|"&amp;TEXT(I187,"yyyy-mm-dd")&amp;"|"&amp;J187&amp;"|"&amp;K187),"VALID","VERSION UPDATE REQUIRED"))))</x:f>
      </x:c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22"/>
      <x:c r="B188" s="22"/>
      <x:c r="C188" s="22"/>
      <x:c r="D188" s="22"/>
      <x:c r="E188" s="22"/>
      <x:c r="F188" s="22"/>
      <x:c r="G188" s="22"/>
      <x:c r="H188" s="22"/>
      <x:c r="I188" s="23"/>
      <x:c r="J188" s="22"/>
      <x:c r="K188" s="22"/>
      <x:c r="L188" s="20" t="str">
        <x:f>IF(A188="","",IF(DECISION_CONTRACT!$B$19&lt;&gt;"READY FOR DOWNSTREAM","BLOCKED - DECISION REOPEN REQUIRED",IF(NOT(EXACT(B188,DECISION_CONTRACT!$B$5)),"INVALID - DECISION ID","INVALID - UNGOVERNED FIXTURE ROW")))</x:f>
      </x:c>
      <x:c r="M188" s="20" t="str">
        <x:f>IF(A188="","",IF(DECISION_CONTRACT!$B$19&lt;&gt;"READY FOR DOWNSTREAM","BLOCKED - DECISION REOPEN REQUIRED",IF(COUNTIF($A$4:$A$205,A188)&lt;&gt;1,"INVALID - DUPLICATE ID",IF(NOT(EXACT(A188,UPPER(A188))),"INVALID - EVIDENCE ID CASE",IF(NOT(OR(EXACT(C188,"DECISION"),EXACT(C188,"CANDIDATE"),EXACT(C188,"OPPORTUNITY"))),"INVALID - ENTITY TYPE",IF(NOT(OR(EXACT(E188,"QUALIFICATION"),EXACT(E188,"TERRITORY SUPPORT"),EXACT(E188,"TERRITORY CHALLENGE"),EXACT(E188,"EXECUTION"))),"INVALID - ROLE",IF(NOT(OR(EXACT(F188,"GOVERNED FIXTURE"),EXACT(F188,"UNKNOWN / VERIFY"),EXACT(F188,"REJECTED"))),"INVALID - STATE",IF(NOT(EXACT(G188,"SYNTHETIC TRAINING FIXTURE ONLY")),"INVALID - SOURCE TYPE",IF(Q188&lt;&gt;"VALID",Q188,IF(OR(H188="",I188="",J188="",K188="",L188&lt;&gt;"VALID"),"INVALID - REQUIRED / RELATION","VALID"))))))))))</x:f>
      </x:c>
      <x:c r="N188" s="22"/>
      <x:c r="O188" s="48"/>
      <x:c r="P188" s="53"/>
      <x:c r="Q188" s="48" t="str">
        <x:f>IF(A188="","",IF(O188="","INVALID - VERSION ID",IF(NOT(EXACT(O188,UPPER(O188))),"INVALID - VERSION ID CASE",IF(EXACT(P188,B188&amp;"|"&amp;C188&amp;"|"&amp;D188&amp;"|"&amp;E188&amp;"|"&amp;F188&amp;"|"&amp;G188&amp;"|"&amp;H188&amp;"|"&amp;TEXT(I188,"yyyy-mm-dd")&amp;"|"&amp;J188&amp;"|"&amp;K188),"VALID","VERSION UPDATE REQUIRED"))))</x:f>
      </x:c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22"/>
      <x:c r="B189" s="22"/>
      <x:c r="C189" s="22"/>
      <x:c r="D189" s="22"/>
      <x:c r="E189" s="22"/>
      <x:c r="F189" s="22"/>
      <x:c r="G189" s="22"/>
      <x:c r="H189" s="22"/>
      <x:c r="I189" s="23"/>
      <x:c r="J189" s="22"/>
      <x:c r="K189" s="22"/>
      <x:c r="L189" s="20" t="str">
        <x:f>IF(A189="","",IF(DECISION_CONTRACT!$B$19&lt;&gt;"READY FOR DOWNSTREAM","BLOCKED - DECISION REOPEN REQUIRED",IF(NOT(EXACT(B189,DECISION_CONTRACT!$B$5)),"INVALID - DECISION ID","INVALID - UNGOVERNED FIXTURE ROW")))</x:f>
      </x:c>
      <x:c r="M189" s="20" t="str">
        <x:f>IF(A189="","",IF(DECISION_CONTRACT!$B$19&lt;&gt;"READY FOR DOWNSTREAM","BLOCKED - DECISION REOPEN REQUIRED",IF(COUNTIF($A$4:$A$205,A189)&lt;&gt;1,"INVALID - DUPLICATE ID",IF(NOT(EXACT(A189,UPPER(A189))),"INVALID - EVIDENCE ID CASE",IF(NOT(OR(EXACT(C189,"DECISION"),EXACT(C189,"CANDIDATE"),EXACT(C189,"OPPORTUNITY"))),"INVALID - ENTITY TYPE",IF(NOT(OR(EXACT(E189,"QUALIFICATION"),EXACT(E189,"TERRITORY SUPPORT"),EXACT(E189,"TERRITORY CHALLENGE"),EXACT(E189,"EXECUTION"))),"INVALID - ROLE",IF(NOT(OR(EXACT(F189,"GOVERNED FIXTURE"),EXACT(F189,"UNKNOWN / VERIFY"),EXACT(F189,"REJECTED"))),"INVALID - STATE",IF(NOT(EXACT(G189,"SYNTHETIC TRAINING FIXTURE ONLY")),"INVALID - SOURCE TYPE",IF(Q189&lt;&gt;"VALID",Q189,IF(OR(H189="",I189="",J189="",K189="",L189&lt;&gt;"VALID"),"INVALID - REQUIRED / RELATION","VALID"))))))))))</x:f>
      </x:c>
      <x:c r="N189" s="22"/>
      <x:c r="O189" s="48"/>
      <x:c r="P189" s="53"/>
      <x:c r="Q189" s="48" t="str">
        <x:f>IF(A189="","",IF(O189="","INVALID - VERSION ID",IF(NOT(EXACT(O189,UPPER(O189))),"INVALID - VERSION ID CASE",IF(EXACT(P189,B189&amp;"|"&amp;C189&amp;"|"&amp;D189&amp;"|"&amp;E189&amp;"|"&amp;F189&amp;"|"&amp;G189&amp;"|"&amp;H189&amp;"|"&amp;TEXT(I189,"yyyy-mm-dd")&amp;"|"&amp;J189&amp;"|"&amp;K189),"VALID","VERSION UPDATE REQUIRED"))))</x:f>
      </x:c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22"/>
      <x:c r="B190" s="22"/>
      <x:c r="C190" s="22"/>
      <x:c r="D190" s="22"/>
      <x:c r="E190" s="22"/>
      <x:c r="F190" s="22"/>
      <x:c r="G190" s="22"/>
      <x:c r="H190" s="22"/>
      <x:c r="I190" s="23"/>
      <x:c r="J190" s="22"/>
      <x:c r="K190" s="22"/>
      <x:c r="L190" s="20" t="str">
        <x:f>IF(A190="","",IF(DECISION_CONTRACT!$B$19&lt;&gt;"READY FOR DOWNSTREAM","BLOCKED - DECISION REOPEN REQUIRED",IF(NOT(EXACT(B190,DECISION_CONTRACT!$B$5)),"INVALID - DECISION ID","INVALID - UNGOVERNED FIXTURE ROW")))</x:f>
      </x:c>
      <x:c r="M190" s="20" t="str">
        <x:f>IF(A190="","",IF(DECISION_CONTRACT!$B$19&lt;&gt;"READY FOR DOWNSTREAM","BLOCKED - DECISION REOPEN REQUIRED",IF(COUNTIF($A$4:$A$205,A190)&lt;&gt;1,"INVALID - DUPLICATE ID",IF(NOT(EXACT(A190,UPPER(A190))),"INVALID - EVIDENCE ID CASE",IF(NOT(OR(EXACT(C190,"DECISION"),EXACT(C190,"CANDIDATE"),EXACT(C190,"OPPORTUNITY"))),"INVALID - ENTITY TYPE",IF(NOT(OR(EXACT(E190,"QUALIFICATION"),EXACT(E190,"TERRITORY SUPPORT"),EXACT(E190,"TERRITORY CHALLENGE"),EXACT(E190,"EXECUTION"))),"INVALID - ROLE",IF(NOT(OR(EXACT(F190,"GOVERNED FIXTURE"),EXACT(F190,"UNKNOWN / VERIFY"),EXACT(F190,"REJECTED"))),"INVALID - STATE",IF(NOT(EXACT(G190,"SYNTHETIC TRAINING FIXTURE ONLY")),"INVALID - SOURCE TYPE",IF(Q190&lt;&gt;"VALID",Q190,IF(OR(H190="",I190="",J190="",K190="",L190&lt;&gt;"VALID"),"INVALID - REQUIRED / RELATION","VALID"))))))))))</x:f>
      </x:c>
      <x:c r="N190" s="22"/>
      <x:c r="O190" s="48"/>
      <x:c r="P190" s="53"/>
      <x:c r="Q190" s="48" t="str">
        <x:f>IF(A190="","",IF(O190="","INVALID - VERSION ID",IF(NOT(EXACT(O190,UPPER(O190))),"INVALID - VERSION ID CASE",IF(EXACT(P190,B190&amp;"|"&amp;C190&amp;"|"&amp;D190&amp;"|"&amp;E190&amp;"|"&amp;F190&amp;"|"&amp;G190&amp;"|"&amp;H190&amp;"|"&amp;TEXT(I190,"yyyy-mm-dd")&amp;"|"&amp;J190&amp;"|"&amp;K190),"VALID","VERSION UPDATE REQUIRED"))))</x:f>
      </x:c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22"/>
      <x:c r="B191" s="22"/>
      <x:c r="C191" s="22"/>
      <x:c r="D191" s="22"/>
      <x:c r="E191" s="22"/>
      <x:c r="F191" s="22"/>
      <x:c r="G191" s="22"/>
      <x:c r="H191" s="22"/>
      <x:c r="I191" s="23"/>
      <x:c r="J191" s="22"/>
      <x:c r="K191" s="22"/>
      <x:c r="L191" s="20" t="str">
        <x:f>IF(A191="","",IF(DECISION_CONTRACT!$B$19&lt;&gt;"READY FOR DOWNSTREAM","BLOCKED - DECISION REOPEN REQUIRED",IF(NOT(EXACT(B191,DECISION_CONTRACT!$B$5)),"INVALID - DECISION ID","INVALID - UNGOVERNED FIXTURE ROW")))</x:f>
      </x:c>
      <x:c r="M191" s="20" t="str">
        <x:f>IF(A191="","",IF(DECISION_CONTRACT!$B$19&lt;&gt;"READY FOR DOWNSTREAM","BLOCKED - DECISION REOPEN REQUIRED",IF(COUNTIF($A$4:$A$205,A191)&lt;&gt;1,"INVALID - DUPLICATE ID",IF(NOT(EXACT(A191,UPPER(A191))),"INVALID - EVIDENCE ID CASE",IF(NOT(OR(EXACT(C191,"DECISION"),EXACT(C191,"CANDIDATE"),EXACT(C191,"OPPORTUNITY"))),"INVALID - ENTITY TYPE",IF(NOT(OR(EXACT(E191,"QUALIFICATION"),EXACT(E191,"TERRITORY SUPPORT"),EXACT(E191,"TERRITORY CHALLENGE"),EXACT(E191,"EXECUTION"))),"INVALID - ROLE",IF(NOT(OR(EXACT(F191,"GOVERNED FIXTURE"),EXACT(F191,"UNKNOWN / VERIFY"),EXACT(F191,"REJECTED"))),"INVALID - STATE",IF(NOT(EXACT(G191,"SYNTHETIC TRAINING FIXTURE ONLY")),"INVALID - SOURCE TYPE",IF(Q191&lt;&gt;"VALID",Q191,IF(OR(H191="",I191="",J191="",K191="",L191&lt;&gt;"VALID"),"INVALID - REQUIRED / RELATION","VALID"))))))))))</x:f>
      </x:c>
      <x:c r="N191" s="22"/>
      <x:c r="O191" s="48"/>
      <x:c r="P191" s="53"/>
      <x:c r="Q191" s="48" t="str">
        <x:f>IF(A191="","",IF(O191="","INVALID - VERSION ID",IF(NOT(EXACT(O191,UPPER(O191))),"INVALID - VERSION ID CASE",IF(EXACT(P191,B191&amp;"|"&amp;C191&amp;"|"&amp;D191&amp;"|"&amp;E191&amp;"|"&amp;F191&amp;"|"&amp;G191&amp;"|"&amp;H191&amp;"|"&amp;TEXT(I191,"yyyy-mm-dd")&amp;"|"&amp;J191&amp;"|"&amp;K191),"VALID","VERSION UPDATE REQUIRED"))))</x:f>
      </x:c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22"/>
      <x:c r="B192" s="22"/>
      <x:c r="C192" s="22"/>
      <x:c r="D192" s="22"/>
      <x:c r="E192" s="22"/>
      <x:c r="F192" s="22"/>
      <x:c r="G192" s="22"/>
      <x:c r="H192" s="22"/>
      <x:c r="I192" s="23"/>
      <x:c r="J192" s="22"/>
      <x:c r="K192" s="22"/>
      <x:c r="L192" s="20" t="str">
        <x:f>IF(A192="","",IF(DECISION_CONTRACT!$B$19&lt;&gt;"READY FOR DOWNSTREAM","BLOCKED - DECISION REOPEN REQUIRED",IF(NOT(EXACT(B192,DECISION_CONTRACT!$B$5)),"INVALID - DECISION ID","INVALID - UNGOVERNED FIXTURE ROW")))</x:f>
      </x:c>
      <x:c r="M192" s="20" t="str">
        <x:f>IF(A192="","",IF(DECISION_CONTRACT!$B$19&lt;&gt;"READY FOR DOWNSTREAM","BLOCKED - DECISION REOPEN REQUIRED",IF(COUNTIF($A$4:$A$205,A192)&lt;&gt;1,"INVALID - DUPLICATE ID",IF(NOT(EXACT(A192,UPPER(A192))),"INVALID - EVIDENCE ID CASE",IF(NOT(OR(EXACT(C192,"DECISION"),EXACT(C192,"CANDIDATE"),EXACT(C192,"OPPORTUNITY"))),"INVALID - ENTITY TYPE",IF(NOT(OR(EXACT(E192,"QUALIFICATION"),EXACT(E192,"TERRITORY SUPPORT"),EXACT(E192,"TERRITORY CHALLENGE"),EXACT(E192,"EXECUTION"))),"INVALID - ROLE",IF(NOT(OR(EXACT(F192,"GOVERNED FIXTURE"),EXACT(F192,"UNKNOWN / VERIFY"),EXACT(F192,"REJECTED"))),"INVALID - STATE",IF(NOT(EXACT(G192,"SYNTHETIC TRAINING FIXTURE ONLY")),"INVALID - SOURCE TYPE",IF(Q192&lt;&gt;"VALID",Q192,IF(OR(H192="",I192="",J192="",K192="",L192&lt;&gt;"VALID"),"INVALID - REQUIRED / RELATION","VALID"))))))))))</x:f>
      </x:c>
      <x:c r="N192" s="22"/>
      <x:c r="O192" s="48"/>
      <x:c r="P192" s="53"/>
      <x:c r="Q192" s="48" t="str">
        <x:f>IF(A192="","",IF(O192="","INVALID - VERSION ID",IF(NOT(EXACT(O192,UPPER(O192))),"INVALID - VERSION ID CASE",IF(EXACT(P192,B192&amp;"|"&amp;C192&amp;"|"&amp;D192&amp;"|"&amp;E192&amp;"|"&amp;F192&amp;"|"&amp;G192&amp;"|"&amp;H192&amp;"|"&amp;TEXT(I192,"yyyy-mm-dd")&amp;"|"&amp;J192&amp;"|"&amp;K192),"VALID","VERSION UPDATE REQUIRED"))))</x:f>
      </x:c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22"/>
      <x:c r="B193" s="22"/>
      <x:c r="C193" s="22"/>
      <x:c r="D193" s="22"/>
      <x:c r="E193" s="22"/>
      <x:c r="F193" s="22"/>
      <x:c r="G193" s="22"/>
      <x:c r="H193" s="22"/>
      <x:c r="I193" s="23"/>
      <x:c r="J193" s="22"/>
      <x:c r="K193" s="22"/>
      <x:c r="L193" s="20" t="str">
        <x:f>IF(A193="","",IF(DECISION_CONTRACT!$B$19&lt;&gt;"READY FOR DOWNSTREAM","BLOCKED - DECISION REOPEN REQUIRED",IF(NOT(EXACT(B193,DECISION_CONTRACT!$B$5)),"INVALID - DECISION ID","INVALID - UNGOVERNED FIXTURE ROW")))</x:f>
      </x:c>
      <x:c r="M193" s="20" t="str">
        <x:f>IF(A193="","",IF(DECISION_CONTRACT!$B$19&lt;&gt;"READY FOR DOWNSTREAM","BLOCKED - DECISION REOPEN REQUIRED",IF(COUNTIF($A$4:$A$205,A193)&lt;&gt;1,"INVALID - DUPLICATE ID",IF(NOT(EXACT(A193,UPPER(A193))),"INVALID - EVIDENCE ID CASE",IF(NOT(OR(EXACT(C193,"DECISION"),EXACT(C193,"CANDIDATE"),EXACT(C193,"OPPORTUNITY"))),"INVALID - ENTITY TYPE",IF(NOT(OR(EXACT(E193,"QUALIFICATION"),EXACT(E193,"TERRITORY SUPPORT"),EXACT(E193,"TERRITORY CHALLENGE"),EXACT(E193,"EXECUTION"))),"INVALID - ROLE",IF(NOT(OR(EXACT(F193,"GOVERNED FIXTURE"),EXACT(F193,"UNKNOWN / VERIFY"),EXACT(F193,"REJECTED"))),"INVALID - STATE",IF(NOT(EXACT(G193,"SYNTHETIC TRAINING FIXTURE ONLY")),"INVALID - SOURCE TYPE",IF(Q193&lt;&gt;"VALID",Q193,IF(OR(H193="",I193="",J193="",K193="",L193&lt;&gt;"VALID"),"INVALID - REQUIRED / RELATION","VALID"))))))))))</x:f>
      </x:c>
      <x:c r="N193" s="22"/>
      <x:c r="O193" s="48"/>
      <x:c r="P193" s="53"/>
      <x:c r="Q193" s="48" t="str">
        <x:f>IF(A193="","",IF(O193="","INVALID - VERSION ID",IF(NOT(EXACT(O193,UPPER(O193))),"INVALID - VERSION ID CASE",IF(EXACT(P193,B193&amp;"|"&amp;C193&amp;"|"&amp;D193&amp;"|"&amp;E193&amp;"|"&amp;F193&amp;"|"&amp;G193&amp;"|"&amp;H193&amp;"|"&amp;TEXT(I193,"yyyy-mm-dd")&amp;"|"&amp;J193&amp;"|"&amp;K193),"VALID","VERSION UPDATE REQUIRED"))))</x:f>
      </x:c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22"/>
      <x:c r="B194" s="22"/>
      <x:c r="C194" s="22"/>
      <x:c r="D194" s="22"/>
      <x:c r="E194" s="22"/>
      <x:c r="F194" s="22"/>
      <x:c r="G194" s="22"/>
      <x:c r="H194" s="22"/>
      <x:c r="I194" s="23"/>
      <x:c r="J194" s="22"/>
      <x:c r="K194" s="22"/>
      <x:c r="L194" s="20" t="str">
        <x:f>IF(A194="","",IF(DECISION_CONTRACT!$B$19&lt;&gt;"READY FOR DOWNSTREAM","BLOCKED - DECISION REOPEN REQUIRED",IF(NOT(EXACT(B194,DECISION_CONTRACT!$B$5)),"INVALID - DECISION ID","INVALID - UNGOVERNED FIXTURE ROW")))</x:f>
      </x:c>
      <x:c r="M194" s="20" t="str">
        <x:f>IF(A194="","",IF(DECISION_CONTRACT!$B$19&lt;&gt;"READY FOR DOWNSTREAM","BLOCKED - DECISION REOPEN REQUIRED",IF(COUNTIF($A$4:$A$205,A194)&lt;&gt;1,"INVALID - DUPLICATE ID",IF(NOT(EXACT(A194,UPPER(A194))),"INVALID - EVIDENCE ID CASE",IF(NOT(OR(EXACT(C194,"DECISION"),EXACT(C194,"CANDIDATE"),EXACT(C194,"OPPORTUNITY"))),"INVALID - ENTITY TYPE",IF(NOT(OR(EXACT(E194,"QUALIFICATION"),EXACT(E194,"TERRITORY SUPPORT"),EXACT(E194,"TERRITORY CHALLENGE"),EXACT(E194,"EXECUTION"))),"INVALID - ROLE",IF(NOT(OR(EXACT(F194,"GOVERNED FIXTURE"),EXACT(F194,"UNKNOWN / VERIFY"),EXACT(F194,"REJECTED"))),"INVALID - STATE",IF(NOT(EXACT(G194,"SYNTHETIC TRAINING FIXTURE ONLY")),"INVALID - SOURCE TYPE",IF(Q194&lt;&gt;"VALID",Q194,IF(OR(H194="",I194="",J194="",K194="",L194&lt;&gt;"VALID"),"INVALID - REQUIRED / RELATION","VALID"))))))))))</x:f>
      </x:c>
      <x:c r="N194" s="22"/>
      <x:c r="O194" s="48"/>
      <x:c r="P194" s="53"/>
      <x:c r="Q194" s="48" t="str">
        <x:f>IF(A194="","",IF(O194="","INVALID - VERSION ID",IF(NOT(EXACT(O194,UPPER(O194))),"INVALID - VERSION ID CASE",IF(EXACT(P194,B194&amp;"|"&amp;C194&amp;"|"&amp;D194&amp;"|"&amp;E194&amp;"|"&amp;F194&amp;"|"&amp;G194&amp;"|"&amp;H194&amp;"|"&amp;TEXT(I194,"yyyy-mm-dd")&amp;"|"&amp;J194&amp;"|"&amp;K194),"VALID","VERSION UPDATE REQUIRED"))))</x:f>
      </x:c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22"/>
      <x:c r="B195" s="22"/>
      <x:c r="C195" s="22"/>
      <x:c r="D195" s="22"/>
      <x:c r="E195" s="22"/>
      <x:c r="F195" s="22"/>
      <x:c r="G195" s="22"/>
      <x:c r="H195" s="22"/>
      <x:c r="I195" s="23"/>
      <x:c r="J195" s="22"/>
      <x:c r="K195" s="22"/>
      <x:c r="L195" s="20" t="str">
        <x:f>IF(A195="","",IF(DECISION_CONTRACT!$B$19&lt;&gt;"READY FOR DOWNSTREAM","BLOCKED - DECISION REOPEN REQUIRED",IF(NOT(EXACT(B195,DECISION_CONTRACT!$B$5)),"INVALID - DECISION ID","INVALID - UNGOVERNED FIXTURE ROW")))</x:f>
      </x:c>
      <x:c r="M195" s="20" t="str">
        <x:f>IF(A195="","",IF(DECISION_CONTRACT!$B$19&lt;&gt;"READY FOR DOWNSTREAM","BLOCKED - DECISION REOPEN REQUIRED",IF(COUNTIF($A$4:$A$205,A195)&lt;&gt;1,"INVALID - DUPLICATE ID",IF(NOT(EXACT(A195,UPPER(A195))),"INVALID - EVIDENCE ID CASE",IF(NOT(OR(EXACT(C195,"DECISION"),EXACT(C195,"CANDIDATE"),EXACT(C195,"OPPORTUNITY"))),"INVALID - ENTITY TYPE",IF(NOT(OR(EXACT(E195,"QUALIFICATION"),EXACT(E195,"TERRITORY SUPPORT"),EXACT(E195,"TERRITORY CHALLENGE"),EXACT(E195,"EXECUTION"))),"INVALID - ROLE",IF(NOT(OR(EXACT(F195,"GOVERNED FIXTURE"),EXACT(F195,"UNKNOWN / VERIFY"),EXACT(F195,"REJECTED"))),"INVALID - STATE",IF(NOT(EXACT(G195,"SYNTHETIC TRAINING FIXTURE ONLY")),"INVALID - SOURCE TYPE",IF(Q195&lt;&gt;"VALID",Q195,IF(OR(H195="",I195="",J195="",K195="",L195&lt;&gt;"VALID"),"INVALID - REQUIRED / RELATION","VALID"))))))))))</x:f>
      </x:c>
      <x:c r="N195" s="22"/>
      <x:c r="O195" s="48"/>
      <x:c r="P195" s="53"/>
      <x:c r="Q195" s="48" t="str">
        <x:f>IF(A195="","",IF(O195="","INVALID - VERSION ID",IF(NOT(EXACT(O195,UPPER(O195))),"INVALID - VERSION ID CASE",IF(EXACT(P195,B195&amp;"|"&amp;C195&amp;"|"&amp;D195&amp;"|"&amp;E195&amp;"|"&amp;F195&amp;"|"&amp;G195&amp;"|"&amp;H195&amp;"|"&amp;TEXT(I195,"yyyy-mm-dd")&amp;"|"&amp;J195&amp;"|"&amp;K195),"VALID","VERSION UPDATE REQUIRED"))))</x:f>
      </x:c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22"/>
      <x:c r="B196" s="22"/>
      <x:c r="C196" s="22"/>
      <x:c r="D196" s="22"/>
      <x:c r="E196" s="22"/>
      <x:c r="F196" s="22"/>
      <x:c r="G196" s="22"/>
      <x:c r="H196" s="22"/>
      <x:c r="I196" s="23"/>
      <x:c r="J196" s="22"/>
      <x:c r="K196" s="22"/>
      <x:c r="L196" s="20" t="str">
        <x:f>IF(A196="","",IF(DECISION_CONTRACT!$B$19&lt;&gt;"READY FOR DOWNSTREAM","BLOCKED - DECISION REOPEN REQUIRED",IF(NOT(EXACT(B196,DECISION_CONTRACT!$B$5)),"INVALID - DECISION ID","INVALID - UNGOVERNED FIXTURE ROW")))</x:f>
      </x:c>
      <x:c r="M196" s="20" t="str">
        <x:f>IF(A196="","",IF(DECISION_CONTRACT!$B$19&lt;&gt;"READY FOR DOWNSTREAM","BLOCKED - DECISION REOPEN REQUIRED",IF(COUNTIF($A$4:$A$205,A196)&lt;&gt;1,"INVALID - DUPLICATE ID",IF(NOT(EXACT(A196,UPPER(A196))),"INVALID - EVIDENCE ID CASE",IF(NOT(OR(EXACT(C196,"DECISION"),EXACT(C196,"CANDIDATE"),EXACT(C196,"OPPORTUNITY"))),"INVALID - ENTITY TYPE",IF(NOT(OR(EXACT(E196,"QUALIFICATION"),EXACT(E196,"TERRITORY SUPPORT"),EXACT(E196,"TERRITORY CHALLENGE"),EXACT(E196,"EXECUTION"))),"INVALID - ROLE",IF(NOT(OR(EXACT(F196,"GOVERNED FIXTURE"),EXACT(F196,"UNKNOWN / VERIFY"),EXACT(F196,"REJECTED"))),"INVALID - STATE",IF(NOT(EXACT(G196,"SYNTHETIC TRAINING FIXTURE ONLY")),"INVALID - SOURCE TYPE",IF(Q196&lt;&gt;"VALID",Q196,IF(OR(H196="",I196="",J196="",K196="",L196&lt;&gt;"VALID"),"INVALID - REQUIRED / RELATION","VALID"))))))))))</x:f>
      </x:c>
      <x:c r="N196" s="22"/>
      <x:c r="O196" s="48"/>
      <x:c r="P196" s="53"/>
      <x:c r="Q196" s="48" t="str">
        <x:f>IF(A196="","",IF(O196="","INVALID - VERSION ID",IF(NOT(EXACT(O196,UPPER(O196))),"INVALID - VERSION ID CASE",IF(EXACT(P196,B196&amp;"|"&amp;C196&amp;"|"&amp;D196&amp;"|"&amp;E196&amp;"|"&amp;F196&amp;"|"&amp;G196&amp;"|"&amp;H196&amp;"|"&amp;TEXT(I196,"yyyy-mm-dd")&amp;"|"&amp;J196&amp;"|"&amp;K196),"VALID","VERSION UPDATE REQUIRED"))))</x:f>
      </x:c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22"/>
      <x:c r="B197" s="22"/>
      <x:c r="C197" s="22"/>
      <x:c r="D197" s="22"/>
      <x:c r="E197" s="22"/>
      <x:c r="F197" s="22"/>
      <x:c r="G197" s="22"/>
      <x:c r="H197" s="22"/>
      <x:c r="I197" s="23"/>
      <x:c r="J197" s="22"/>
      <x:c r="K197" s="22"/>
      <x:c r="L197" s="20" t="str">
        <x:f>IF(A197="","",IF(DECISION_CONTRACT!$B$19&lt;&gt;"READY FOR DOWNSTREAM","BLOCKED - DECISION REOPEN REQUIRED",IF(NOT(EXACT(B197,DECISION_CONTRACT!$B$5)),"INVALID - DECISION ID","INVALID - UNGOVERNED FIXTURE ROW")))</x:f>
      </x:c>
      <x:c r="M197" s="20" t="str">
        <x:f>IF(A197="","",IF(DECISION_CONTRACT!$B$19&lt;&gt;"READY FOR DOWNSTREAM","BLOCKED - DECISION REOPEN REQUIRED",IF(COUNTIF($A$4:$A$205,A197)&lt;&gt;1,"INVALID - DUPLICATE ID",IF(NOT(EXACT(A197,UPPER(A197))),"INVALID - EVIDENCE ID CASE",IF(NOT(OR(EXACT(C197,"DECISION"),EXACT(C197,"CANDIDATE"),EXACT(C197,"OPPORTUNITY"))),"INVALID - ENTITY TYPE",IF(NOT(OR(EXACT(E197,"QUALIFICATION"),EXACT(E197,"TERRITORY SUPPORT"),EXACT(E197,"TERRITORY CHALLENGE"),EXACT(E197,"EXECUTION"))),"INVALID - ROLE",IF(NOT(OR(EXACT(F197,"GOVERNED FIXTURE"),EXACT(F197,"UNKNOWN / VERIFY"),EXACT(F197,"REJECTED"))),"INVALID - STATE",IF(NOT(EXACT(G197,"SYNTHETIC TRAINING FIXTURE ONLY")),"INVALID - SOURCE TYPE",IF(Q197&lt;&gt;"VALID",Q197,IF(OR(H197="",I197="",J197="",K197="",L197&lt;&gt;"VALID"),"INVALID - REQUIRED / RELATION","VALID"))))))))))</x:f>
      </x:c>
      <x:c r="N197" s="22"/>
      <x:c r="O197" s="48"/>
      <x:c r="P197" s="53"/>
      <x:c r="Q197" s="48" t="str">
        <x:f>IF(A197="","",IF(O197="","INVALID - VERSION ID",IF(NOT(EXACT(O197,UPPER(O197))),"INVALID - VERSION ID CASE",IF(EXACT(P197,B197&amp;"|"&amp;C197&amp;"|"&amp;D197&amp;"|"&amp;E197&amp;"|"&amp;F197&amp;"|"&amp;G197&amp;"|"&amp;H197&amp;"|"&amp;TEXT(I197,"yyyy-mm-dd")&amp;"|"&amp;J197&amp;"|"&amp;K197),"VALID","VERSION UPDATE REQUIRED"))))</x:f>
      </x:c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22"/>
      <x:c r="B198" s="22"/>
      <x:c r="C198" s="22"/>
      <x:c r="D198" s="22"/>
      <x:c r="E198" s="22"/>
      <x:c r="F198" s="22"/>
      <x:c r="G198" s="22"/>
      <x:c r="H198" s="22"/>
      <x:c r="I198" s="23"/>
      <x:c r="J198" s="22"/>
      <x:c r="K198" s="22"/>
      <x:c r="L198" s="20" t="str">
        <x:f>IF(A198="","",IF(DECISION_CONTRACT!$B$19&lt;&gt;"READY FOR DOWNSTREAM","BLOCKED - DECISION REOPEN REQUIRED",IF(NOT(EXACT(B198,DECISION_CONTRACT!$B$5)),"INVALID - DECISION ID","INVALID - UNGOVERNED FIXTURE ROW")))</x:f>
      </x:c>
      <x:c r="M198" s="20" t="str">
        <x:f>IF(A198="","",IF(DECISION_CONTRACT!$B$19&lt;&gt;"READY FOR DOWNSTREAM","BLOCKED - DECISION REOPEN REQUIRED",IF(COUNTIF($A$4:$A$205,A198)&lt;&gt;1,"INVALID - DUPLICATE ID",IF(NOT(EXACT(A198,UPPER(A198))),"INVALID - EVIDENCE ID CASE",IF(NOT(OR(EXACT(C198,"DECISION"),EXACT(C198,"CANDIDATE"),EXACT(C198,"OPPORTUNITY"))),"INVALID - ENTITY TYPE",IF(NOT(OR(EXACT(E198,"QUALIFICATION"),EXACT(E198,"TERRITORY SUPPORT"),EXACT(E198,"TERRITORY CHALLENGE"),EXACT(E198,"EXECUTION"))),"INVALID - ROLE",IF(NOT(OR(EXACT(F198,"GOVERNED FIXTURE"),EXACT(F198,"UNKNOWN / VERIFY"),EXACT(F198,"REJECTED"))),"INVALID - STATE",IF(NOT(EXACT(G198,"SYNTHETIC TRAINING FIXTURE ONLY")),"INVALID - SOURCE TYPE",IF(Q198&lt;&gt;"VALID",Q198,IF(OR(H198="",I198="",J198="",K198="",L198&lt;&gt;"VALID"),"INVALID - REQUIRED / RELATION","VALID"))))))))))</x:f>
      </x:c>
      <x:c r="N198" s="22"/>
      <x:c r="O198" s="48"/>
      <x:c r="P198" s="53"/>
      <x:c r="Q198" s="48" t="str">
        <x:f>IF(A198="","",IF(O198="","INVALID - VERSION ID",IF(NOT(EXACT(O198,UPPER(O198))),"INVALID - VERSION ID CASE",IF(EXACT(P198,B198&amp;"|"&amp;C198&amp;"|"&amp;D198&amp;"|"&amp;E198&amp;"|"&amp;F198&amp;"|"&amp;G198&amp;"|"&amp;H198&amp;"|"&amp;TEXT(I198,"yyyy-mm-dd")&amp;"|"&amp;J198&amp;"|"&amp;K198),"VALID","VERSION UPDATE REQUIRED"))))</x:f>
      </x:c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22"/>
      <x:c r="B199" s="22"/>
      <x:c r="C199" s="22"/>
      <x:c r="D199" s="22"/>
      <x:c r="E199" s="22"/>
      <x:c r="F199" s="22"/>
      <x:c r="G199" s="22"/>
      <x:c r="H199" s="22"/>
      <x:c r="I199" s="23"/>
      <x:c r="J199" s="22"/>
      <x:c r="K199" s="22"/>
      <x:c r="L199" s="20" t="str">
        <x:f>IF(A199="","",IF(DECISION_CONTRACT!$B$19&lt;&gt;"READY FOR DOWNSTREAM","BLOCKED - DECISION REOPEN REQUIRED",IF(NOT(EXACT(B199,DECISION_CONTRACT!$B$5)),"INVALID - DECISION ID","INVALID - UNGOVERNED FIXTURE ROW")))</x:f>
      </x:c>
      <x:c r="M199" s="20" t="str">
        <x:f>IF(A199="","",IF(DECISION_CONTRACT!$B$19&lt;&gt;"READY FOR DOWNSTREAM","BLOCKED - DECISION REOPEN REQUIRED",IF(COUNTIF($A$4:$A$205,A199)&lt;&gt;1,"INVALID - DUPLICATE ID",IF(NOT(EXACT(A199,UPPER(A199))),"INVALID - EVIDENCE ID CASE",IF(NOT(OR(EXACT(C199,"DECISION"),EXACT(C199,"CANDIDATE"),EXACT(C199,"OPPORTUNITY"))),"INVALID - ENTITY TYPE",IF(NOT(OR(EXACT(E199,"QUALIFICATION"),EXACT(E199,"TERRITORY SUPPORT"),EXACT(E199,"TERRITORY CHALLENGE"),EXACT(E199,"EXECUTION"))),"INVALID - ROLE",IF(NOT(OR(EXACT(F199,"GOVERNED FIXTURE"),EXACT(F199,"UNKNOWN / VERIFY"),EXACT(F199,"REJECTED"))),"INVALID - STATE",IF(NOT(EXACT(G199,"SYNTHETIC TRAINING FIXTURE ONLY")),"INVALID - SOURCE TYPE",IF(Q199&lt;&gt;"VALID",Q199,IF(OR(H199="",I199="",J199="",K199="",L199&lt;&gt;"VALID"),"INVALID - REQUIRED / RELATION","VALID"))))))))))</x:f>
      </x:c>
      <x:c r="N199" s="22"/>
      <x:c r="O199" s="48"/>
      <x:c r="P199" s="53"/>
      <x:c r="Q199" s="48" t="str">
        <x:f>IF(A199="","",IF(O199="","INVALID - VERSION ID",IF(NOT(EXACT(O199,UPPER(O199))),"INVALID - VERSION ID CASE",IF(EXACT(P199,B199&amp;"|"&amp;C199&amp;"|"&amp;D199&amp;"|"&amp;E199&amp;"|"&amp;F199&amp;"|"&amp;G199&amp;"|"&amp;H199&amp;"|"&amp;TEXT(I199,"yyyy-mm-dd")&amp;"|"&amp;J199&amp;"|"&amp;K199),"VALID","VERSION UPDATE REQUIRED"))))</x:f>
      </x:c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22"/>
      <x:c r="B200" s="22"/>
      <x:c r="C200" s="22"/>
      <x:c r="D200" s="22"/>
      <x:c r="E200" s="22"/>
      <x:c r="F200" s="22"/>
      <x:c r="G200" s="22"/>
      <x:c r="H200" s="22"/>
      <x:c r="I200" s="23"/>
      <x:c r="J200" s="22"/>
      <x:c r="K200" s="22"/>
      <x:c r="L200" s="20" t="str">
        <x:f>IF(A200="","",IF(DECISION_CONTRACT!$B$19&lt;&gt;"READY FOR DOWNSTREAM","BLOCKED - DECISION REOPEN REQUIRED",IF(NOT(EXACT(B200,DECISION_CONTRACT!$B$5)),"INVALID - DECISION ID","INVALID - UNGOVERNED FIXTURE ROW")))</x:f>
      </x:c>
      <x:c r="M200" s="20" t="str">
        <x:f>IF(A200="","",IF(DECISION_CONTRACT!$B$19&lt;&gt;"READY FOR DOWNSTREAM","BLOCKED - DECISION REOPEN REQUIRED",IF(COUNTIF($A$4:$A$205,A200)&lt;&gt;1,"INVALID - DUPLICATE ID",IF(NOT(EXACT(A200,UPPER(A200))),"INVALID - EVIDENCE ID CASE",IF(NOT(OR(EXACT(C200,"DECISION"),EXACT(C200,"CANDIDATE"),EXACT(C200,"OPPORTUNITY"))),"INVALID - ENTITY TYPE",IF(NOT(OR(EXACT(E200,"QUALIFICATION"),EXACT(E200,"TERRITORY SUPPORT"),EXACT(E200,"TERRITORY CHALLENGE"),EXACT(E200,"EXECUTION"))),"INVALID - ROLE",IF(NOT(OR(EXACT(F200,"GOVERNED FIXTURE"),EXACT(F200,"UNKNOWN / VERIFY"),EXACT(F200,"REJECTED"))),"INVALID - STATE",IF(NOT(EXACT(G200,"SYNTHETIC TRAINING FIXTURE ONLY")),"INVALID - SOURCE TYPE",IF(Q200&lt;&gt;"VALID",Q200,IF(OR(H200="",I200="",J200="",K200="",L200&lt;&gt;"VALID"),"INVALID - REQUIRED / RELATION","VALID"))))))))))</x:f>
      </x:c>
      <x:c r="N200" s="22"/>
      <x:c r="O200" s="48"/>
      <x:c r="P200" s="53"/>
      <x:c r="Q200" s="48" t="str">
        <x:f>IF(A200="","",IF(O200="","INVALID - VERSION ID",IF(NOT(EXACT(O200,UPPER(O200))),"INVALID - VERSION ID CASE",IF(EXACT(P200,B200&amp;"|"&amp;C200&amp;"|"&amp;D200&amp;"|"&amp;E200&amp;"|"&amp;F200&amp;"|"&amp;G200&amp;"|"&amp;H200&amp;"|"&amp;TEXT(I200,"yyyy-mm-dd")&amp;"|"&amp;J200&amp;"|"&amp;K200),"VALID","VERSION UPDATE REQUIRED"))))</x:f>
      </x:c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22"/>
      <x:c r="B201" s="22"/>
      <x:c r="C201" s="22"/>
      <x:c r="D201" s="22"/>
      <x:c r="E201" s="22"/>
      <x:c r="F201" s="22"/>
      <x:c r="G201" s="22"/>
      <x:c r="H201" s="22"/>
      <x:c r="I201" s="23"/>
      <x:c r="J201" s="22"/>
      <x:c r="K201" s="22"/>
      <x:c r="L201" s="20" t="str">
        <x:f>IF(A201="","",IF(DECISION_CONTRACT!$B$19&lt;&gt;"READY FOR DOWNSTREAM","BLOCKED - DECISION REOPEN REQUIRED",IF(NOT(EXACT(B201,DECISION_CONTRACT!$B$5)),"INVALID - DECISION ID","INVALID - UNGOVERNED FIXTURE ROW")))</x:f>
      </x:c>
      <x:c r="M201" s="20" t="str">
        <x:f>IF(A201="","",IF(DECISION_CONTRACT!$B$19&lt;&gt;"READY FOR DOWNSTREAM","BLOCKED - DECISION REOPEN REQUIRED",IF(COUNTIF($A$4:$A$205,A201)&lt;&gt;1,"INVALID - DUPLICATE ID",IF(NOT(EXACT(A201,UPPER(A201))),"INVALID - EVIDENCE ID CASE",IF(NOT(OR(EXACT(C201,"DECISION"),EXACT(C201,"CANDIDATE"),EXACT(C201,"OPPORTUNITY"))),"INVALID - ENTITY TYPE",IF(NOT(OR(EXACT(E201,"QUALIFICATION"),EXACT(E201,"TERRITORY SUPPORT"),EXACT(E201,"TERRITORY CHALLENGE"),EXACT(E201,"EXECUTION"))),"INVALID - ROLE",IF(NOT(OR(EXACT(F201,"GOVERNED FIXTURE"),EXACT(F201,"UNKNOWN / VERIFY"),EXACT(F201,"REJECTED"))),"INVALID - STATE",IF(NOT(EXACT(G201,"SYNTHETIC TRAINING FIXTURE ONLY")),"INVALID - SOURCE TYPE",IF(Q201&lt;&gt;"VALID",Q201,IF(OR(H201="",I201="",J201="",K201="",L201&lt;&gt;"VALID"),"INVALID - REQUIRED / RELATION","VALID"))))))))))</x:f>
      </x:c>
      <x:c r="N201" s="22"/>
      <x:c r="O201" s="48"/>
      <x:c r="P201" s="53"/>
      <x:c r="Q201" s="48" t="str">
        <x:f>IF(A201="","",IF(O201="","INVALID - VERSION ID",IF(NOT(EXACT(O201,UPPER(O201))),"INVALID - VERSION ID CASE",IF(EXACT(P201,B201&amp;"|"&amp;C201&amp;"|"&amp;D201&amp;"|"&amp;E201&amp;"|"&amp;F201&amp;"|"&amp;G201&amp;"|"&amp;H201&amp;"|"&amp;TEXT(I201,"yyyy-mm-dd")&amp;"|"&amp;J201&amp;"|"&amp;K201),"VALID","VERSION UPDATE REQUIRED"))))</x:f>
      </x:c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22"/>
      <x:c r="B202" s="22"/>
      <x:c r="C202" s="22"/>
      <x:c r="D202" s="22"/>
      <x:c r="E202" s="22"/>
      <x:c r="F202" s="22"/>
      <x:c r="G202" s="22"/>
      <x:c r="H202" s="22"/>
      <x:c r="I202" s="23"/>
      <x:c r="J202" s="22"/>
      <x:c r="K202" s="22"/>
      <x:c r="L202" s="20" t="str">
        <x:f>IF(A202="","",IF(DECISION_CONTRACT!$B$19&lt;&gt;"READY FOR DOWNSTREAM","BLOCKED - DECISION REOPEN REQUIRED",IF(NOT(EXACT(B202,DECISION_CONTRACT!$B$5)),"INVALID - DECISION ID","INVALID - UNGOVERNED FIXTURE ROW")))</x:f>
      </x:c>
      <x:c r="M202" s="20" t="str">
        <x:f>IF(A202="","",IF(DECISION_CONTRACT!$B$19&lt;&gt;"READY FOR DOWNSTREAM","BLOCKED - DECISION REOPEN REQUIRED",IF(COUNTIF($A$4:$A$205,A202)&lt;&gt;1,"INVALID - DUPLICATE ID",IF(NOT(EXACT(A202,UPPER(A202))),"INVALID - EVIDENCE ID CASE",IF(NOT(OR(EXACT(C202,"DECISION"),EXACT(C202,"CANDIDATE"),EXACT(C202,"OPPORTUNITY"))),"INVALID - ENTITY TYPE",IF(NOT(OR(EXACT(E202,"QUALIFICATION"),EXACT(E202,"TERRITORY SUPPORT"),EXACT(E202,"TERRITORY CHALLENGE"),EXACT(E202,"EXECUTION"))),"INVALID - ROLE",IF(NOT(OR(EXACT(F202,"GOVERNED FIXTURE"),EXACT(F202,"UNKNOWN / VERIFY"),EXACT(F202,"REJECTED"))),"INVALID - STATE",IF(NOT(EXACT(G202,"SYNTHETIC TRAINING FIXTURE ONLY")),"INVALID - SOURCE TYPE",IF(Q202&lt;&gt;"VALID",Q202,IF(OR(H202="",I202="",J202="",K202="",L202&lt;&gt;"VALID"),"INVALID - REQUIRED / RELATION","VALID"))))))))))</x:f>
      </x:c>
      <x:c r="N202" s="22"/>
      <x:c r="O202" s="48"/>
      <x:c r="P202" s="53"/>
      <x:c r="Q202" s="48" t="str">
        <x:f>IF(A202="","",IF(O202="","INVALID - VERSION ID",IF(NOT(EXACT(O202,UPPER(O202))),"INVALID - VERSION ID CASE",IF(EXACT(P202,B202&amp;"|"&amp;C202&amp;"|"&amp;D202&amp;"|"&amp;E202&amp;"|"&amp;F202&amp;"|"&amp;G202&amp;"|"&amp;H202&amp;"|"&amp;TEXT(I202,"yyyy-mm-dd")&amp;"|"&amp;J202&amp;"|"&amp;K202),"VALID","VERSION UPDATE REQUIRED"))))</x:f>
      </x:c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22"/>
      <x:c r="B203" s="22"/>
      <x:c r="C203" s="22"/>
      <x:c r="D203" s="22"/>
      <x:c r="E203" s="22"/>
      <x:c r="F203" s="22"/>
      <x:c r="G203" s="22"/>
      <x:c r="H203" s="22"/>
      <x:c r="I203" s="23"/>
      <x:c r="J203" s="22"/>
      <x:c r="K203" s="22"/>
      <x:c r="L203" s="20" t="str">
        <x:f>IF(A203="","",IF(DECISION_CONTRACT!$B$19&lt;&gt;"READY FOR DOWNSTREAM","BLOCKED - DECISION REOPEN REQUIRED",IF(NOT(EXACT(B203,DECISION_CONTRACT!$B$5)),"INVALID - DECISION ID","INVALID - UNGOVERNED FIXTURE ROW")))</x:f>
      </x:c>
      <x:c r="M203" s="20" t="str">
        <x:f>IF(A203="","",IF(DECISION_CONTRACT!$B$19&lt;&gt;"READY FOR DOWNSTREAM","BLOCKED - DECISION REOPEN REQUIRED",IF(COUNTIF($A$4:$A$205,A203)&lt;&gt;1,"INVALID - DUPLICATE ID",IF(NOT(EXACT(A203,UPPER(A203))),"INVALID - EVIDENCE ID CASE",IF(NOT(OR(EXACT(C203,"DECISION"),EXACT(C203,"CANDIDATE"),EXACT(C203,"OPPORTUNITY"))),"INVALID - ENTITY TYPE",IF(NOT(OR(EXACT(E203,"QUALIFICATION"),EXACT(E203,"TERRITORY SUPPORT"),EXACT(E203,"TERRITORY CHALLENGE"),EXACT(E203,"EXECUTION"))),"INVALID - ROLE",IF(NOT(OR(EXACT(F203,"GOVERNED FIXTURE"),EXACT(F203,"UNKNOWN / VERIFY"),EXACT(F203,"REJECTED"))),"INVALID - STATE",IF(NOT(EXACT(G203,"SYNTHETIC TRAINING FIXTURE ONLY")),"INVALID - SOURCE TYPE",IF(Q203&lt;&gt;"VALID",Q203,IF(OR(H203="",I203="",J203="",K203="",L203&lt;&gt;"VALID"),"INVALID - REQUIRED / RELATION","VALID"))))))))))</x:f>
      </x:c>
      <x:c r="N203" s="22"/>
      <x:c r="O203" s="48"/>
      <x:c r="P203" s="53"/>
      <x:c r="Q203" s="48" t="str">
        <x:f>IF(A203="","",IF(O203="","INVALID - VERSION ID",IF(NOT(EXACT(O203,UPPER(O203))),"INVALID - VERSION ID CASE",IF(EXACT(P203,B203&amp;"|"&amp;C203&amp;"|"&amp;D203&amp;"|"&amp;E203&amp;"|"&amp;F203&amp;"|"&amp;G203&amp;"|"&amp;H203&amp;"|"&amp;TEXT(I203,"yyyy-mm-dd")&amp;"|"&amp;J203&amp;"|"&amp;K203),"VALID","VERSION UPDATE REQUIRED"))))</x:f>
      </x:c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22"/>
      <x:c r="B204" s="22"/>
      <x:c r="C204" s="22"/>
      <x:c r="D204" s="22"/>
      <x:c r="E204" s="22"/>
      <x:c r="F204" s="22"/>
      <x:c r="G204" s="22"/>
      <x:c r="H204" s="22"/>
      <x:c r="I204" s="23"/>
      <x:c r="J204" s="22"/>
      <x:c r="K204" s="22"/>
      <x:c r="L204" s="20" t="str">
        <x:f>IF(A204="","",IF(DECISION_CONTRACT!$B$19&lt;&gt;"READY FOR DOWNSTREAM","BLOCKED - DECISION REOPEN REQUIRED",IF(NOT(EXACT(B204,DECISION_CONTRACT!$B$5)),"INVALID - DECISION ID","INVALID - UNGOVERNED FIXTURE ROW")))</x:f>
      </x:c>
      <x:c r="M204" s="20" t="str">
        <x:f>IF(A204="","",IF(DECISION_CONTRACT!$B$19&lt;&gt;"READY FOR DOWNSTREAM","BLOCKED - DECISION REOPEN REQUIRED",IF(COUNTIF($A$4:$A$205,A204)&lt;&gt;1,"INVALID - DUPLICATE ID",IF(NOT(EXACT(A204,UPPER(A204))),"INVALID - EVIDENCE ID CASE",IF(NOT(OR(EXACT(C204,"DECISION"),EXACT(C204,"CANDIDATE"),EXACT(C204,"OPPORTUNITY"))),"INVALID - ENTITY TYPE",IF(NOT(OR(EXACT(E204,"QUALIFICATION"),EXACT(E204,"TERRITORY SUPPORT"),EXACT(E204,"TERRITORY CHALLENGE"),EXACT(E204,"EXECUTION"))),"INVALID - ROLE",IF(NOT(OR(EXACT(F204,"GOVERNED FIXTURE"),EXACT(F204,"UNKNOWN / VERIFY"),EXACT(F204,"REJECTED"))),"INVALID - STATE",IF(NOT(EXACT(G204,"SYNTHETIC TRAINING FIXTURE ONLY")),"INVALID - SOURCE TYPE",IF(Q204&lt;&gt;"VALID",Q204,IF(OR(H204="",I204="",J204="",K204="",L204&lt;&gt;"VALID"),"INVALID - REQUIRED / RELATION","VALID"))))))))))</x:f>
      </x:c>
      <x:c r="N204" s="22"/>
      <x:c r="O204" s="48"/>
      <x:c r="P204" s="53"/>
      <x:c r="Q204" s="48" t="str">
        <x:f>IF(A204="","",IF(O204="","INVALID - VERSION ID",IF(NOT(EXACT(O204,UPPER(O204))),"INVALID - VERSION ID CASE",IF(EXACT(P204,B204&amp;"|"&amp;C204&amp;"|"&amp;D204&amp;"|"&amp;E204&amp;"|"&amp;F204&amp;"|"&amp;G204&amp;"|"&amp;H204&amp;"|"&amp;TEXT(I204,"yyyy-mm-dd")&amp;"|"&amp;J204&amp;"|"&amp;K204),"VALID","VERSION UPDATE REQUIRED"))))</x:f>
      </x:c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22"/>
      <x:c r="B205" s="22"/>
      <x:c r="C205" s="22"/>
      <x:c r="D205" s="22"/>
      <x:c r="E205" s="22"/>
      <x:c r="F205" s="22"/>
      <x:c r="G205" s="22"/>
      <x:c r="H205" s="22"/>
      <x:c r="I205" s="23"/>
      <x:c r="J205" s="22"/>
      <x:c r="K205" s="22"/>
      <x:c r="L205" s="20" t="str">
        <x:f>IF(A205="","",IF(DECISION_CONTRACT!$B$19&lt;&gt;"READY FOR DOWNSTREAM","BLOCKED - DECISION REOPEN REQUIRED",IF(NOT(EXACT(B205,DECISION_CONTRACT!$B$5)),"INVALID - DECISION ID","INVALID - UNGOVERNED FIXTURE ROW")))</x:f>
      </x:c>
      <x:c r="M205" s="20" t="str">
        <x:f>IF(A205="","",IF(DECISION_CONTRACT!$B$19&lt;&gt;"READY FOR DOWNSTREAM","BLOCKED - DECISION REOPEN REQUIRED",IF(COUNTIF($A$4:$A$205,A205)&lt;&gt;1,"INVALID - DUPLICATE ID",IF(NOT(EXACT(A205,UPPER(A205))),"INVALID - EVIDENCE ID CASE",IF(NOT(OR(EXACT(C205,"DECISION"),EXACT(C205,"CANDIDATE"),EXACT(C205,"OPPORTUNITY"))),"INVALID - ENTITY TYPE",IF(NOT(OR(EXACT(E205,"QUALIFICATION"),EXACT(E205,"TERRITORY SUPPORT"),EXACT(E205,"TERRITORY CHALLENGE"),EXACT(E205,"EXECUTION"))),"INVALID - ROLE",IF(NOT(OR(EXACT(F205,"GOVERNED FIXTURE"),EXACT(F205,"UNKNOWN / VERIFY"),EXACT(F205,"REJECTED"))),"INVALID - STATE",IF(NOT(EXACT(G205,"SYNTHETIC TRAINING FIXTURE ONLY")),"INVALID - SOURCE TYPE",IF(Q205&lt;&gt;"VALID",Q205,IF(OR(H205="",I205="",J205="",K205="",L205&lt;&gt;"VALID"),"INVALID - REQUIRED / RELATION","VALID"))))))))))</x:f>
      </x:c>
      <x:c r="N205" s="22"/>
      <x:c r="O205" s="48"/>
      <x:c r="P205" s="53"/>
      <x:c r="Q205" s="48" t="str">
        <x:f>IF(A205="","",IF(O205="","INVALID - VERSION ID",IF(NOT(EXACT(O205,UPPER(O205))),"INVALID - VERSION ID CASE",IF(EXACT(P205,B205&amp;"|"&amp;C205&amp;"|"&amp;D205&amp;"|"&amp;E205&amp;"|"&amp;F205&amp;"|"&amp;G205&amp;"|"&amp;H205&amp;"|"&amp;TEXT(I205,"yyyy-mm-dd")&amp;"|"&amp;J205&amp;"|"&amp;K205),"VALID","VERSION UPDATE REQUIRED"))))</x:f>
      </x:c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N1"/>
  </x:mergeCells>
  <x:conditionalFormatting sqref="M4:M205">
    <x:cfRule type="expression" dxfId="1" priority="1">
      <x:formula>LEFT(M4,7)="INVALID"</x:formula>
    </x:cfRule>
  </x:conditionalFormatting>
  <x:dataValidations count="4">
    <x:dataValidation type="list" sqref="C4:C205">
      <x:formula1>"DECISION,CANDIDATE,OPPORTUNITY"</x:formula1>
    </x:dataValidation>
    <x:dataValidation type="list" sqref="E4:E205">
      <x:formula1>"QUALIFICATION,TERRITORY SUPPORT,TERRITORY CHALLENGE,EXECUTION"</x:formula1>
    </x:dataValidation>
    <x:dataValidation type="list" sqref="F4:F205">
      <x:formula1>"GOVERNED FIXTURE,UNKNOWN / VERIFY,REJECTED"</x:formula1>
    </x:dataValidation>
    <x:dataValidation type="list" sqref="G4:G205">
      <x:formula1>"SYNTHETIC TRAINING FIXTURE ONLY"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20" hidden="0" customWidth="1"/>
    <x:col min="5" max="5" width="18" hidden="0" customWidth="1"/>
    <x:col min="6" max="6" width="18" hidden="0" customWidth="1"/>
    <x:col min="7" max="7" width="18" hidden="0" customWidth="1"/>
    <x:col min="8" max="8" width="22" hidden="0" customWidth="1"/>
    <x:col min="9" max="9" width="22" hidden="0" customWidth="1"/>
    <x:col min="10" max="10" width="20" hidden="0" customWidth="1"/>
    <x:col min="11" max="11" width="20" hidden="0" customWidth="1"/>
    <x:col min="12" max="12" width="28" hidden="0" customWidth="1"/>
    <x:col min="13" max="13" width="26" hidden="0" customWidth="1"/>
    <x:col min="14" max="14" width="26" hidden="0" customWidth="1"/>
    <x:col min="15" max="15" width="42" hidden="0" customWidth="1"/>
    <x:col min="16" max="16" width="8" hidden="0" customWidth="1"/>
    <x:col min="17" max="17" width="24" hidden="0" customWidth="1"/>
    <x:col min="18" max="18" width="30" hidden="0" customWidth="1"/>
    <x:col min="19" max="19" width="26" hidden="0" customWidth="1"/>
    <x:col min="20" max="20" width="28" hidden="0" customWidth="1"/>
    <x:col min="21" max="21" width="28" hidden="0" customWidth="1"/>
    <x:col min="22" max="22" width="22" hidden="0" customWidth="1"/>
    <x:col min="23" max="23" width="38" hidden="0" customWidth="1"/>
    <x:col min="24" max="24" width="26" hidden="0" customWidth="1"/>
  </x:cols>
  <x:sheetData>
    <x:row r="1">
      <x:c r="A1" s="12" t="str">
        <x:v>Opportunity Matrix - fictional territories with permitted actions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  <x:c r="O1" s="12"/>
      <x:c r="P1" s="12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Opportunity ID</x:v>
      </x:c>
      <x:c r="B3" s="16" t="str">
        <x:v>Decision ID</x:v>
      </x:c>
      <x:c r="C3" s="16" t="str">
        <x:v>Fictional search territory</x:v>
      </x:c>
      <x:c r="D3" s="16" t="str">
        <x:v>Scope match</x:v>
      </x:c>
      <x:c r="E3" s="16" t="str">
        <x:v>Buyer fit</x:v>
      </x:c>
      <x:c r="F3" s="16" t="str">
        <x:v>Support Evidence ID</x:v>
      </x:c>
      <x:c r="G3" s="16" t="str">
        <x:v>Challenge Evidence ID</x:v>
      </x:c>
      <x:c r="H3" s="16" t="str">
        <x:v>Support control</x:v>
      </x:c>
      <x:c r="I3" s="16" t="str">
        <x:v>Challenge control</x:v>
      </x:c>
      <x:c r="J3" s="16" t="str">
        <x:v>Evidence sufficiency</x:v>
      </x:c>
      <x:c r="K3" s="16" t="str">
        <x:v>Execution readiness</x:v>
      </x:c>
      <x:c r="L3" s="16" t="str">
        <x:v>Record control</x:v>
      </x:c>
      <x:c r="M3" s="16" t="str">
        <x:v>Permitted action</x:v>
      </x:c>
      <x:c r="N3" s="16" t="str">
        <x:v>Owner</x:v>
      </x:c>
      <x:c r="O3" s="16" t="str">
        <x:v>Reopen trigger</x:v>
      </x:c>
      <x:c r="P3" s="16" t="str">
        <x:v>Order</x:v>
      </x:c>
      <x:c r="Q3" s="37" t="str">
        <x:v>Competitive Implication ID</x:v>
      </x:c>
      <x:c r="R3" s="37" t="str">
        <x:v>Competitive bridge control</x:v>
      </x:c>
      <x:c r="S3" s="37" t="str">
        <x:v>Token control</x:v>
      </x:c>
      <x:c r="T3" s="37" t="str">
        <x:v>Identity / required control</x:v>
      </x:c>
      <x:c r="U3" s="37" t="str">
        <x:v>Action gate</x:v>
      </x:c>
      <x:c r="V3" s="47" t="str">
        <x:v>Record Version ID</x:v>
      </x:c>
      <x:c r="W3" s="47" t="str">
        <x:v>Versioned Content Snapshot</x:v>
      </x:c>
      <x:c r="X3" s="47" t="str">
        <x:v>Version Control</x:v>
      </x:c>
      <x:c r="Y3" s="8"/>
      <x:c r="Z3" s="8"/>
    </x:row>
    <x:row r="4">
      <x:c r="A4" s="22" t="str">
        <x:v>OPP-001</x:v>
      </x:c>
      <x:c r="B4" s="22" t="str">
        <x:v>DEC-WS-001</x:v>
      </x:c>
      <x:c r="C4" s="22" t="str">
        <x:v>care rota compliance software</x:v>
      </x:c>
      <x:c r="D4" s="22" t="str">
        <x:v>IN SCOPE</x:v>
      </x:c>
      <x:c r="E4" s="22" t="str">
        <x:v>STRONG</x:v>
      </x:c>
      <x:c r="F4" s="22" t="str">
        <x:v>EVID-006</x:v>
      </x:c>
      <x:c r="G4" s="22" t="str">
        <x:v>EVID-007</x:v>
      </x:c>
      <x:c r="H4" s="20" t="str">
        <x:f>IF(A4="","",IF(DECISION_CONTRACT!$B$19&lt;&gt;"READY FOR DOWNSTREAM","BLOCKED - DECISION REOPEN REQUIRED",IF(COMPETITIVE_IMPLICATIONS!$B$5&lt;&gt;"READY","REQUALIFICATION REQUIRED",IF(NOT(EXACT(F4,EVIDENCE_REGISTER!$A$9)),"INVALID - EVIDENCE ID",IF(NOT(EXACT(EVIDENCE_REGISTER!$D$9,A4)),"INVALID - OWNER",IF(NOT(EXACT(EVIDENCE_REGISTER!$E$9,"TERRITORY SUPPORT")),"INVALID - ROLE",IF(NOT(EXACT(EVIDENCE_REGISTER!$F$9,"GOVERNED FIXTURE")),"INVALID - STATE",IF(EVIDENCE_REGISTER!$M$9&lt;&gt;"VALID","INVALID - EVIDENCE RECORD","VALID"))))))))</x:f>
        <x:v>VALID</x:v>
      </x:c>
      <x:c r="I4" s="20" t="str">
        <x:f>IF(A4="","",IF(DECISION_CONTRACT!$B$19&lt;&gt;"READY FOR DOWNSTREAM","BLOCKED - DECISION REOPEN REQUIRED",IF(COMPETITIVE_IMPLICATIONS!$B$5&lt;&gt;"READY","REQUALIFICATION REQUIRED",IF(NOT(EXACT(G4,EVIDENCE_REGISTER!$A$10)),"INVALID - EVIDENCE ID",IF(NOT(EXACT(EVIDENCE_REGISTER!$D$10,A4)),"INVALID - OWNER",IF(NOT(EXACT(EVIDENCE_REGISTER!$E$10,"TERRITORY CHALLENGE")),"INVALID - ROLE",IF(NOT(EXACT(EVIDENCE_REGISTER!$F$10,"GOVERNED FIXTURE")),"INVALID - STATE",IF(EVIDENCE_REGISTER!$M$10&lt;&gt;"VALID","INVALID - EVIDENCE RECORD","VALID"))))))))</x:f>
        <x:v>VALID</x:v>
      </x:c>
      <x:c r="J4" s="22" t="str">
        <x:v>SUFFICIENT</x:v>
      </x:c>
      <x:c r="K4" s="22" t="str">
        <x:v>READY</x:v>
      </x:c>
      <x:c r="L4" s="20" t="str">
        <x:f>IF(A4="","",IF(DECISION_CONTRACT!$B$19&lt;&gt;"READY FOR DOWNSTREAM","BLOCKED - DECISION REOPEN REQUIRED",IF(COMPETITIVE_IMPLICATIONS!$B$5&lt;&gt;"READY","REQUALIFICATION REQUIRED",IF(AND(S4="VALID",T4="VALID",X4="VALID",H4="VALID",I4="VALID",R4="VALID"),"VALID","INVALID - OPPORTUNITY RECORD"))))</x:f>
        <x:v>VALID</x:v>
      </x:c>
      <x:c r="M4" s="20" t="str">
        <x:f>IF(A4="","",IF(DECISION_CONTRACT!$B$19&lt;&gt;"READY FOR DOWNSTREAM","BLOCKED - DECISION REOPEN REQUIRED",IF(COMPETITIVE_IMPLICATIONS!$B$5&lt;&gt;"READY","REQUALIFICATION REQUIRED",IF(L4&lt;&gt;"VALID","REPAIR OPPORTUNITY RECORD",U4))))</x:f>
        <x:v>PILOT</x:v>
      </x:c>
      <x:c r="N4" s="22" t="str">
        <x:v>Head of Growth - fictional role</x:v>
      </x:c>
      <x:c r="O4" s="22" t="str">
        <x:v>Legal/product review changes or execution capacity changes</x:v>
      </x:c>
      <x:c r="P4" s="22" t="n">
        <x:v>1</x:v>
      </x:c>
      <x:c r="Q4" s="38" t="str">
        <x:v>COMP-IMP-001</x:v>
      </x:c>
      <x:c r="R4" s="38" t="str">
        <x:f>IF(A4="","",IF(NOT(EXACT(Q4,COMPETITIVE_IMPLICATIONS!$A$18)),"INVALID - IMPLICATION ID",IF(NOT(EXACT(A4,COMPETITIVE_IMPLICATIONS!$C$18)),"INVALID - OPPORTUNITY ID",IF(COMPETITIVE_IMPLICATIONS!$F$18="VALID","VALID",COMPETITIVE_IMPLICATIONS!$F$18))))</x:f>
        <x:v>VALID</x:v>
      </x:c>
      <x:c r="S4" s="39" t="str">
        <x:f>IF(A4="","",IF(AND(OR(EXACT(D4,"IN SCOPE"),EXACT(D4,"OUTSIDE / TOO BROAD"),EXACT(D4,"UNKNOWN / VERIFY")),OR(EXACT(E4,"STRONG"),EXACT(E4,"MODERATE"),EXACT(E4,"WEAK"),EXACT(E4,"UNKNOWN / VERIFY")),OR(EXACT(J4,"SUFFICIENT"),EXACT(J4,"INSUFFICIENT"),EXACT(J4,"UNKNOWN / VERIFY")),OR(EXACT(K4,"READY"),EXACT(K4,"NOT READY"),EXACT(K4,"UNKNOWN / VERIFY"))),"VALID","INVALID - CONTROLLED TOKEN"))</x:f>
        <x:v>VALID</x:v>
      </x:c>
      <x:c r="T4" s="39" t="str">
        <x:f>IF(A4="","",IF(AND(EXACT(A4,UPPER(A4)),EXACT(B4,DECISION_CONTRACT!$B$5),C4&lt;&gt;"",N4&lt;&gt;"",O4&lt;&gt;""),"VALID","INVALID - ID / REQUIRED"))</x:f>
        <x:v>VALID</x:v>
      </x:c>
      <x:c r="U4" s="39" t="str">
        <x:f>IF(A4="","",IF(EXACT(D4,"UNKNOWN / VERIFY"),"VERIFY SCOPE",IF(EXACT(D4,"OUTSIDE / TOO BROAD"),"REFUSE - OUTSIDE DECISION",IF(OR(EXACT(J4,"UNKNOWN / VERIFY"),EXACT(J4,"INSUFFICIENT")),"VERIFY EVIDENCE",IF(EXACT(K4,"UNKNOWN / VERIFY"),"VERIFY EXECUTION",IF(EXACT(K4,"NOT READY"),"HOLD - EXECUTION",IF(EXACT(E4,"STRONG"),"PILOT",IF(EXACT(E4,"MODERATE"),"MONITOR","REFUSE - WEAK FIT"))))))))</x:f>
        <x:v>PILOT</x:v>
      </x:c>
      <x:c r="V4" s="48" t="str">
        <x:v>OPP-001-V1</x:v>
      </x:c>
      <x:c r="W4" s="53" t="str">
        <x:v>OPP-001|DEC-WS-001|care rota compliance software|IN SCOPE|STRONG|EVID-006|EVID-007|SUFFICIENT|READY|Head of Growth - fictional role|Legal/product review changes or execution capacity changes|COMP-IMP-001</x:v>
      </x:c>
      <x:c r="X4" s="48" t="str">
        <x:f>IF(A4="","",IF(V4="","INVALID - VERSION ID",IF(NOT(EXACT(V4,UPPER(V4))),"INVALID - VERSION ID CASE",IF(EXACT(W4,A4&amp;"|"&amp;B4&amp;"|"&amp;C4&amp;"|"&amp;D4&amp;"|"&amp;E4&amp;"|"&amp;F4&amp;"|"&amp;G4&amp;"|"&amp;J4&amp;"|"&amp;K4&amp;"|"&amp;N4&amp;"|"&amp;O4&amp;"|"&amp;Q4),"VALID","VERSION UPDATE REQUIRED"))))</x:f>
        <x:v>VALID</x:v>
      </x:c>
      <x:c r="Y4" s="8"/>
      <x:c r="Z4" s="8"/>
    </x:row>
    <x:row r="5">
      <x:c r="A5" s="22" t="str">
        <x:v>OPP-002</x:v>
      </x:c>
      <x:c r="B5" s="22" t="str">
        <x:v>DEC-WS-001</x:v>
      </x:c>
      <x:c r="C5" s="22" t="str">
        <x:v>care home staff scheduling app</x:v>
      </x:c>
      <x:c r="D5" s="22" t="str">
        <x:v>IN SCOPE</x:v>
      </x:c>
      <x:c r="E5" s="22" t="str">
        <x:v>MODERATE</x:v>
      </x:c>
      <x:c r="F5" s="22" t="str">
        <x:v>EVID-008</x:v>
      </x:c>
      <x:c r="G5" s="22" t="str">
        <x:v>EVID-009</x:v>
      </x:c>
      <x:c r="H5" s="20" t="str">
        <x:f>IF(A5="","",IF(DECISION_CONTRACT!$B$19&lt;&gt;"READY FOR DOWNSTREAM","BLOCKED - DECISION REOPEN REQUIRED",IF(COMPETITIVE_IMPLICATIONS!$B$5&lt;&gt;"READY","REQUALIFICATION REQUIRED",IF(NOT(EXACT(F5,EVIDENCE_REGISTER!$A$11)),"INVALID - EVIDENCE ID",IF(NOT(EXACT(EVIDENCE_REGISTER!$D$11,A5)),"INVALID - OWNER",IF(NOT(EXACT(EVIDENCE_REGISTER!$E$11,"TERRITORY SUPPORT")),"INVALID - ROLE",IF(NOT(EXACT(EVIDENCE_REGISTER!$F$11,"GOVERNED FIXTURE")),"INVALID - STATE",IF(EVIDENCE_REGISTER!$M$11&lt;&gt;"VALID","INVALID - EVIDENCE RECORD","VALID"))))))))</x:f>
        <x:v>VALID</x:v>
      </x:c>
      <x:c r="I5" s="20" t="str">
        <x:f>IF(A5="","",IF(DECISION_CONTRACT!$B$19&lt;&gt;"READY FOR DOWNSTREAM","BLOCKED - DECISION REOPEN REQUIRED",IF(COMPETITIVE_IMPLICATIONS!$B$5&lt;&gt;"READY","REQUALIFICATION REQUIRED",IF(NOT(EXACT(G5,EVIDENCE_REGISTER!$A$12)),"INVALID - EVIDENCE ID",IF(NOT(EXACT(EVIDENCE_REGISTER!$D$12,A5)),"INVALID - OWNER",IF(NOT(EXACT(EVIDENCE_REGISTER!$E$12,"TERRITORY CHALLENGE")),"INVALID - ROLE",IF(NOT(EXACT(EVIDENCE_REGISTER!$F$12,"GOVERNED FIXTURE")),"INVALID - STATE",IF(EVIDENCE_REGISTER!$M$12&lt;&gt;"VALID","INVALID - EVIDENCE RECORD","VALID"))))))))</x:f>
        <x:v>VALID</x:v>
      </x:c>
      <x:c r="J5" s="22" t="str">
        <x:v>SUFFICIENT</x:v>
      </x:c>
      <x:c r="K5" s="22" t="str">
        <x:v>READY</x:v>
      </x:c>
      <x:c r="L5" s="20" t="str">
        <x:f>IF(A5="","",IF(DECISION_CONTRACT!$B$19&lt;&gt;"READY FOR DOWNSTREAM","BLOCKED - DECISION REOPEN REQUIRED",IF(COMPETITIVE_IMPLICATIONS!$B$5&lt;&gt;"READY","REQUALIFICATION REQUIRED",IF(AND(S5="VALID",T5="VALID",X5="VALID",H5="VALID",I5="VALID",R5="VALID"),"VALID","INVALID - OPPORTUNITY RECORD"))))</x:f>
        <x:v>VALID</x:v>
      </x:c>
      <x:c r="M5" s="20" t="str">
        <x:f>IF(A5="","",IF(DECISION_CONTRACT!$B$19&lt;&gt;"READY FOR DOWNSTREAM","BLOCKED - DECISION REOPEN REQUIRED",IF(COMPETITIVE_IMPLICATIONS!$B$5&lt;&gt;"READY","REQUALIFICATION REQUIRED",IF(L5&lt;&gt;"VALID","REPAIR OPPORTUNITY RECORD",U5))))</x:f>
        <x:v>MONITOR</x:v>
      </x:c>
      <x:c r="N5" s="22" t="str">
        <x:v>Head of Growth - fictional role</x:v>
      </x:c>
      <x:c r="O5" s="22" t="str">
        <x:v>Buyer language or differentiation changes</x:v>
      </x:c>
      <x:c r="P5" s="22" t="n">
        <x:v>2</x:v>
      </x:c>
      <x:c r="Q5" s="38" t="str">
        <x:v>COMP-IMP-002</x:v>
      </x:c>
      <x:c r="R5" s="38" t="str">
        <x:f>IF(A5="","",IF(NOT(EXACT(Q5,COMPETITIVE_IMPLICATIONS!$A$19)),"INVALID - IMPLICATION ID",IF(NOT(EXACT(A5,COMPETITIVE_IMPLICATIONS!$C$19)),"INVALID - OPPORTUNITY ID",IF(COMPETITIVE_IMPLICATIONS!$F$19="VALID","VALID",COMPETITIVE_IMPLICATIONS!$F$19))))</x:f>
        <x:v>VALID</x:v>
      </x:c>
      <x:c r="S5" s="39" t="str">
        <x:f>IF(A5="","",IF(AND(OR(EXACT(D5,"IN SCOPE"),EXACT(D5,"OUTSIDE / TOO BROAD"),EXACT(D5,"UNKNOWN / VERIFY")),OR(EXACT(E5,"STRONG"),EXACT(E5,"MODERATE"),EXACT(E5,"WEAK"),EXACT(E5,"UNKNOWN / VERIFY")),OR(EXACT(J5,"SUFFICIENT"),EXACT(J5,"INSUFFICIENT"),EXACT(J5,"UNKNOWN / VERIFY")),OR(EXACT(K5,"READY"),EXACT(K5,"NOT READY"),EXACT(K5,"UNKNOWN / VERIFY"))),"VALID","INVALID - CONTROLLED TOKEN"))</x:f>
        <x:v>VALID</x:v>
      </x:c>
      <x:c r="T5" s="39" t="str">
        <x:f>IF(A5="","",IF(AND(EXACT(A5,UPPER(A5)),EXACT(B5,DECISION_CONTRACT!$B$5),C5&lt;&gt;"",N5&lt;&gt;"",O5&lt;&gt;""),"VALID","INVALID - ID / REQUIRED"))</x:f>
        <x:v>VALID</x:v>
      </x:c>
      <x:c r="U5" s="39" t="str">
        <x:f>IF(A5="","",IF(EXACT(D5,"UNKNOWN / VERIFY"),"VERIFY SCOPE",IF(EXACT(D5,"OUTSIDE / TOO BROAD"),"REFUSE - OUTSIDE DECISION",IF(OR(EXACT(J5,"UNKNOWN / VERIFY"),EXACT(J5,"INSUFFICIENT")),"VERIFY EVIDENCE",IF(EXACT(K5,"UNKNOWN / VERIFY"),"VERIFY EXECUTION",IF(EXACT(K5,"NOT READY"),"HOLD - EXECUTION",IF(EXACT(E5,"STRONG"),"PILOT",IF(EXACT(E5,"MODERATE"),"MONITOR","REFUSE - WEAK FIT"))))))))</x:f>
        <x:v>MONITOR</x:v>
      </x:c>
      <x:c r="V5" s="48" t="str">
        <x:v>OPP-002-V1</x:v>
      </x:c>
      <x:c r="W5" s="53" t="str">
        <x:v>OPP-002|DEC-WS-001|care home staff scheduling app|IN SCOPE|MODERATE|EVID-008|EVID-009|SUFFICIENT|READY|Head of Growth - fictional role|Buyer language or differentiation changes|COMP-IMP-002</x:v>
      </x:c>
      <x:c r="X5" s="48" t="str">
        <x:f>IF(A5="","",IF(V5="","INVALID - VERSION ID",IF(NOT(EXACT(V5,UPPER(V5))),"INVALID - VERSION ID CASE",IF(EXACT(W5,A5&amp;"|"&amp;B5&amp;"|"&amp;C5&amp;"|"&amp;D5&amp;"|"&amp;E5&amp;"|"&amp;F5&amp;"|"&amp;G5&amp;"|"&amp;J5&amp;"|"&amp;K5&amp;"|"&amp;N5&amp;"|"&amp;O5&amp;"|"&amp;Q5),"VALID","VERSION UPDATE REQUIRED"))))</x:f>
        <x:v>VALID</x:v>
      </x:c>
      <x:c r="Y5" s="8"/>
      <x:c r="Z5" s="8"/>
    </x:row>
    <x:row r="6">
      <x:c r="A6" s="22" t="str">
        <x:v>OPP-003</x:v>
      </x:c>
      <x:c r="B6" s="22" t="str">
        <x:v>DEC-WS-001</x:v>
      </x:c>
      <x:c r="C6" s="22" t="str">
        <x:v>workforce management software</x:v>
      </x:c>
      <x:c r="D6" s="22" t="str">
        <x:v>OUTSIDE / TOO BROAD</x:v>
      </x:c>
      <x:c r="E6" s="22" t="str">
        <x:v>MODERATE</x:v>
      </x:c>
      <x:c r="F6" s="22" t="str">
        <x:v>EVID-010</x:v>
      </x:c>
      <x:c r="G6" s="22" t="str">
        <x:v>EVID-011</x:v>
      </x:c>
      <x:c r="H6" s="20" t="str">
        <x:f>IF(A6="","",IF(DECISION_CONTRACT!$B$19&lt;&gt;"READY FOR DOWNSTREAM","BLOCKED - DECISION REOPEN REQUIRED",IF(COMPETITIVE_IMPLICATIONS!$B$5&lt;&gt;"READY","REQUALIFICATION REQUIRED",IF(NOT(EXACT(F6,EVIDENCE_REGISTER!$A$13)),"INVALID - EVIDENCE ID",IF(NOT(EXACT(EVIDENCE_REGISTER!$D$13,A6)),"INVALID - OWNER",IF(NOT(EXACT(EVIDENCE_REGISTER!$E$13,"TERRITORY SUPPORT")),"INVALID - ROLE",IF(NOT(EXACT(EVIDENCE_REGISTER!$F$13,"GOVERNED FIXTURE")),"INVALID - STATE",IF(EVIDENCE_REGISTER!$M$13&lt;&gt;"VALID","INVALID - EVIDENCE RECORD","VALID"))))))))</x:f>
        <x:v>VALID</x:v>
      </x:c>
      <x:c r="I6" s="20" t="str">
        <x:f>IF(A6="","",IF(DECISION_CONTRACT!$B$19&lt;&gt;"READY FOR DOWNSTREAM","BLOCKED - DECISION REOPEN REQUIRED",IF(COMPETITIVE_IMPLICATIONS!$B$5&lt;&gt;"READY","REQUALIFICATION REQUIRED",IF(NOT(EXACT(G6,EVIDENCE_REGISTER!$A$14)),"INVALID - EVIDENCE ID",IF(NOT(EXACT(EVIDENCE_REGISTER!$D$14,A6)),"INVALID - OWNER",IF(NOT(EXACT(EVIDENCE_REGISTER!$E$14,"TERRITORY CHALLENGE")),"INVALID - ROLE",IF(NOT(EXACT(EVIDENCE_REGISTER!$F$14,"GOVERNED FIXTURE")),"INVALID - STATE",IF(EVIDENCE_REGISTER!$M$14&lt;&gt;"VALID","INVALID - EVIDENCE RECORD","VALID"))))))))</x:f>
        <x:v>VALID</x:v>
      </x:c>
      <x:c r="J6" s="22" t="str">
        <x:v>SUFFICIENT</x:v>
      </x:c>
      <x:c r="K6" s="22" t="str">
        <x:v>READY</x:v>
      </x:c>
      <x:c r="L6" s="20" t="str">
        <x:f>IF(A6="","",IF(DECISION_CONTRACT!$B$19&lt;&gt;"READY FOR DOWNSTREAM","BLOCKED - DECISION REOPEN REQUIRED",IF(COMPETITIVE_IMPLICATIONS!$B$5&lt;&gt;"READY","REQUALIFICATION REQUIRED",IF(AND(S6="VALID",T6="VALID",X6="VALID",H6="VALID",I6="VALID",R6="VALID"),"VALID","INVALID - OPPORTUNITY RECORD"))))</x:f>
        <x:v>VALID</x:v>
      </x:c>
      <x:c r="M6" s="20" t="str">
        <x:f>IF(A6="","",IF(DECISION_CONTRACT!$B$19&lt;&gt;"READY FOR DOWNSTREAM","BLOCKED - DECISION REOPEN REQUIRED",IF(COMPETITIVE_IMPLICATIONS!$B$5&lt;&gt;"READY","REQUALIFICATION REQUIRED",IF(L6&lt;&gt;"VALID","REPAIR OPPORTUNITY RECORD",U6))))</x:f>
        <x:v>REFUSE - OUTSIDE DECISION</x:v>
      </x:c>
      <x:c r="N6" s="22" t="str">
        <x:v>Head of Growth - fictional role</x:v>
      </x:c>
      <x:c r="O6" s="22" t="str">
        <x:v>Decision scope is formally widened</x:v>
      </x:c>
      <x:c r="P6" s="22" t="n">
        <x:v>3</x:v>
      </x:c>
      <x:c r="Q6" s="38" t="str">
        <x:v>COMP-IMP-003</x:v>
      </x:c>
      <x:c r="R6" s="38" t="str">
        <x:f>IF(A6="","",IF(NOT(EXACT(Q6,COMPETITIVE_IMPLICATIONS!$A$20)),"INVALID - IMPLICATION ID",IF(NOT(EXACT(A6,COMPETITIVE_IMPLICATIONS!$C$20)),"INVALID - OPPORTUNITY ID",IF(COMPETITIVE_IMPLICATIONS!$F$20="VALID","VALID",COMPETITIVE_IMPLICATIONS!$F$20))))</x:f>
        <x:v>VALID</x:v>
      </x:c>
      <x:c r="S6" s="39" t="str">
        <x:f>IF(A6="","",IF(AND(OR(EXACT(D6,"IN SCOPE"),EXACT(D6,"OUTSIDE / TOO BROAD"),EXACT(D6,"UNKNOWN / VERIFY")),OR(EXACT(E6,"STRONG"),EXACT(E6,"MODERATE"),EXACT(E6,"WEAK"),EXACT(E6,"UNKNOWN / VERIFY")),OR(EXACT(J6,"SUFFICIENT"),EXACT(J6,"INSUFFICIENT"),EXACT(J6,"UNKNOWN / VERIFY")),OR(EXACT(K6,"READY"),EXACT(K6,"NOT READY"),EXACT(K6,"UNKNOWN / VERIFY"))),"VALID","INVALID - CONTROLLED TOKEN"))</x:f>
        <x:v>VALID</x:v>
      </x:c>
      <x:c r="T6" s="39" t="str">
        <x:f>IF(A6="","",IF(AND(EXACT(A6,UPPER(A6)),EXACT(B6,DECISION_CONTRACT!$B$5),C6&lt;&gt;"",N6&lt;&gt;"",O6&lt;&gt;""),"VALID","INVALID - ID / REQUIRED"))</x:f>
        <x:v>VALID</x:v>
      </x:c>
      <x:c r="U6" s="39" t="str">
        <x:f>IF(A6="","",IF(EXACT(D6,"UNKNOWN / VERIFY"),"VERIFY SCOPE",IF(EXACT(D6,"OUTSIDE / TOO BROAD"),"REFUSE - OUTSIDE DECISION",IF(OR(EXACT(J6,"UNKNOWN / VERIFY"),EXACT(J6,"INSUFFICIENT")),"VERIFY EVIDENCE",IF(EXACT(K6,"UNKNOWN / VERIFY"),"VERIFY EXECUTION",IF(EXACT(K6,"NOT READY"),"HOLD - EXECUTION",IF(EXACT(E6,"STRONG"),"PILOT",IF(EXACT(E6,"MODERATE"),"MONITOR","REFUSE - WEAK FIT"))))))))</x:f>
        <x:v>REFUSE - OUTSIDE DECISION</x:v>
      </x:c>
      <x:c r="V6" s="48" t="str">
        <x:v>OPP-003-V1</x:v>
      </x:c>
      <x:c r="W6" s="53" t="str">
        <x:v>OPP-003|DEC-WS-001|workforce management software|OUTSIDE / TOO BROAD|MODERATE|EVID-010|EVID-011|SUFFICIENT|READY|Head of Growth - fictional role|Decision scope is formally widened|COMP-IMP-003</x:v>
      </x:c>
      <x:c r="X6" s="48" t="str">
        <x:f>IF(A6="","",IF(V6="","INVALID - VERSION ID",IF(NOT(EXACT(V6,UPPER(V6))),"INVALID - VERSION ID CASE",IF(EXACT(W6,A6&amp;"|"&amp;B6&amp;"|"&amp;C6&amp;"|"&amp;D6&amp;"|"&amp;E6&amp;"|"&amp;F6&amp;"|"&amp;G6&amp;"|"&amp;J6&amp;"|"&amp;K6&amp;"|"&amp;N6&amp;"|"&amp;O6&amp;"|"&amp;Q6),"VALID","VERSION UPDATE REQUIRED"))))</x:f>
        <x:v>VALID</x:v>
      </x:c>
      <x:c r="Y6" s="8"/>
      <x:c r="Z6" s="8"/>
    </x:row>
    <x:row r="7">
      <x:c r="A7" s="22" t="str">
        <x:v>OPP-004</x:v>
      </x:c>
      <x:c r="B7" s="22" t="str">
        <x:v>DEC-WS-001</x:v>
      </x:c>
      <x:c r="C7" s="22" t="str">
        <x:v>generic HR scheduling</x:v>
      </x:c>
      <x:c r="D7" s="22" t="str">
        <x:v>OUTSIDE / TOO BROAD</x:v>
      </x:c>
      <x:c r="E7" s="22" t="str">
        <x:v>WEAK</x:v>
      </x:c>
      <x:c r="F7" s="22" t="str">
        <x:v>EVID-012</x:v>
      </x:c>
      <x:c r="G7" s="22" t="str">
        <x:v>EVID-013</x:v>
      </x:c>
      <x:c r="H7" s="20" t="str">
        <x:f>IF(A7="","",IF(DECISION_CONTRACT!$B$19&lt;&gt;"READY FOR DOWNSTREAM","BLOCKED - DECISION REOPEN REQUIRED",IF(COMPETITIVE_IMPLICATIONS!$B$5&lt;&gt;"READY","REQUALIFICATION REQUIRED",IF(NOT(EXACT(F7,EVIDENCE_REGISTER!$A$15)),"INVALID - EVIDENCE ID",IF(NOT(EXACT(EVIDENCE_REGISTER!$D$15,A7)),"INVALID - OWNER",IF(NOT(EXACT(EVIDENCE_REGISTER!$E$15,"TERRITORY SUPPORT")),"INVALID - ROLE",IF(NOT(EXACT(EVIDENCE_REGISTER!$F$15,"GOVERNED FIXTURE")),"INVALID - STATE",IF(EVIDENCE_REGISTER!$M$15&lt;&gt;"VALID","INVALID - EVIDENCE RECORD","VALID"))))))))</x:f>
        <x:v>VALID</x:v>
      </x:c>
      <x:c r="I7" s="20" t="str">
        <x:f>IF(A7="","",IF(DECISION_CONTRACT!$B$19&lt;&gt;"READY FOR DOWNSTREAM","BLOCKED - DECISION REOPEN REQUIRED",IF(COMPETITIVE_IMPLICATIONS!$B$5&lt;&gt;"READY","REQUALIFICATION REQUIRED",IF(NOT(EXACT(G7,EVIDENCE_REGISTER!$A$16)),"INVALID - EVIDENCE ID",IF(NOT(EXACT(EVIDENCE_REGISTER!$D$16,A7)),"INVALID - OWNER",IF(NOT(EXACT(EVIDENCE_REGISTER!$E$16,"TERRITORY CHALLENGE")),"INVALID - ROLE",IF(NOT(EXACT(EVIDENCE_REGISTER!$F$16,"GOVERNED FIXTURE")),"INVALID - STATE",IF(EVIDENCE_REGISTER!$M$16&lt;&gt;"VALID","INVALID - EVIDENCE RECORD","VALID"))))))))</x:f>
        <x:v>VALID</x:v>
      </x:c>
      <x:c r="J7" s="22" t="str">
        <x:v>SUFFICIENT</x:v>
      </x:c>
      <x:c r="K7" s="22" t="str">
        <x:v>READY</x:v>
      </x:c>
      <x:c r="L7" s="20" t="str">
        <x:f>IF(A7="","",IF(DECISION_CONTRACT!$B$19&lt;&gt;"READY FOR DOWNSTREAM","BLOCKED - DECISION REOPEN REQUIRED",IF(COMPETITIVE_IMPLICATIONS!$B$5&lt;&gt;"READY","REQUALIFICATION REQUIRED",IF(AND(S7="VALID",T7="VALID",X7="VALID",H7="VALID",I7="VALID",R7="VALID"),"VALID","INVALID - OPPORTUNITY RECORD"))))</x:f>
        <x:v>VALID</x:v>
      </x:c>
      <x:c r="M7" s="20" t="str">
        <x:f>IF(A7="","",IF(DECISION_CONTRACT!$B$19&lt;&gt;"READY FOR DOWNSTREAM","BLOCKED - DECISION REOPEN REQUIRED",IF(COMPETITIVE_IMPLICATIONS!$B$5&lt;&gt;"READY","REQUALIFICATION REQUIRED",IF(L7&lt;&gt;"VALID","REPAIR OPPORTUNITY RECORD",U7))))</x:f>
        <x:v>REFUSE - OUTSIDE DECISION</x:v>
      </x:c>
      <x:c r="N7" s="22" t="str">
        <x:v>Head of Growth - fictional role</x:v>
      </x:c>
      <x:c r="O7" s="22" t="str">
        <x:v>Buyer and offer boundary materially changes</x:v>
      </x:c>
      <x:c r="P7" s="22" t="n">
        <x:v>4</x:v>
      </x:c>
      <x:c r="Q7" s="38" t="str">
        <x:v>COMP-IMP-004</x:v>
      </x:c>
      <x:c r="R7" s="38" t="str">
        <x:f>IF(A7="","",IF(NOT(EXACT(Q7,COMPETITIVE_IMPLICATIONS!$A$21)),"INVALID - IMPLICATION ID",IF(NOT(EXACT(A7,COMPETITIVE_IMPLICATIONS!$C$21)),"INVALID - OPPORTUNITY ID",IF(COMPETITIVE_IMPLICATIONS!$F$21="VALID","VALID",COMPETITIVE_IMPLICATIONS!$F$21))))</x:f>
        <x:v>VALID</x:v>
      </x:c>
      <x:c r="S7" s="39" t="str">
        <x:f>IF(A7="","",IF(AND(OR(EXACT(D7,"IN SCOPE"),EXACT(D7,"OUTSIDE / TOO BROAD"),EXACT(D7,"UNKNOWN / VERIFY")),OR(EXACT(E7,"STRONG"),EXACT(E7,"MODERATE"),EXACT(E7,"WEAK"),EXACT(E7,"UNKNOWN / VERIFY")),OR(EXACT(J7,"SUFFICIENT"),EXACT(J7,"INSUFFICIENT"),EXACT(J7,"UNKNOWN / VERIFY")),OR(EXACT(K7,"READY"),EXACT(K7,"NOT READY"),EXACT(K7,"UNKNOWN / VERIFY"))),"VALID","INVALID - CONTROLLED TOKEN"))</x:f>
        <x:v>VALID</x:v>
      </x:c>
      <x:c r="T7" s="39" t="str">
        <x:f>IF(A7="","",IF(AND(EXACT(A7,UPPER(A7)),EXACT(B7,DECISION_CONTRACT!$B$5),C7&lt;&gt;"",N7&lt;&gt;"",O7&lt;&gt;""),"VALID","INVALID - ID / REQUIRED"))</x:f>
        <x:v>VALID</x:v>
      </x:c>
      <x:c r="U7" s="39" t="str">
        <x:f>IF(A7="","",IF(EXACT(D7,"UNKNOWN / VERIFY"),"VERIFY SCOPE",IF(EXACT(D7,"OUTSIDE / TOO BROAD"),"REFUSE - OUTSIDE DECISION",IF(OR(EXACT(J7,"UNKNOWN / VERIFY"),EXACT(J7,"INSUFFICIENT")),"VERIFY EVIDENCE",IF(EXACT(K7,"UNKNOWN / VERIFY"),"VERIFY EXECUTION",IF(EXACT(K7,"NOT READY"),"HOLD - EXECUTION",IF(EXACT(E7,"STRONG"),"PILOT",IF(EXACT(E7,"MODERATE"),"MONITOR","REFUSE - WEAK FIT"))))))))</x:f>
        <x:v>REFUSE - OUTSIDE DECISION</x:v>
      </x:c>
      <x:c r="V7" s="48" t="str">
        <x:v>OPP-004-V1</x:v>
      </x:c>
      <x:c r="W7" s="53" t="str">
        <x:v>OPP-004|DEC-WS-001|generic HR scheduling|OUTSIDE / TOO BROAD|WEAK|EVID-012|EVID-013|SUFFICIENT|READY|Head of Growth - fictional role|Buyer and offer boundary materially changes|COMP-IMP-004</x:v>
      </x:c>
      <x:c r="X7" s="48" t="str">
        <x:f>IF(A7="","",IF(V7="","INVALID - VERSION ID",IF(NOT(EXACT(V7,UPPER(V7))),"INVALID - VERSION ID CASE",IF(EXACT(W7,A7&amp;"|"&amp;B7&amp;"|"&amp;C7&amp;"|"&amp;D7&amp;"|"&amp;E7&amp;"|"&amp;F7&amp;"|"&amp;G7&amp;"|"&amp;J7&amp;"|"&amp;K7&amp;"|"&amp;N7&amp;"|"&amp;O7&amp;"|"&amp;Q7),"VALID","VERSION UPDATE REQUIRED"))))</x:f>
        <x:v>VALID</x:v>
      </x:c>
      <x:c r="Y7" s="8"/>
      <x:c r="Z7" s="8"/>
    </x:row>
    <x:row r="8">
      <x:c r="A8" s="22"/>
      <x:c r="B8" s="22"/>
      <x:c r="C8" s="22"/>
      <x:c r="D8" s="22"/>
      <x:c r="E8" s="22"/>
      <x:c r="F8" s="22"/>
      <x:c r="G8" s="22"/>
      <x:c r="H8" s="20" t="str">
        <x:f>IF(A8="","","INVALID - UNGOVERNED FIXTURE ROW")</x:f>
      </x:c>
      <x:c r="I8" s="20" t="str">
        <x:f>IF(A8="","","INVALID - UNGOVERNED FIXTURE ROW")</x:f>
      </x:c>
      <x:c r="J8" s="22"/>
      <x:c r="K8" s="22"/>
      <x:c r="L8" s="20" t="str">
        <x:f>IF(A8="","",IF(DECISION_CONTRACT!$B$19&lt;&gt;"READY FOR DOWNSTREAM","BLOCKED - DECISION REOPEN REQUIRED",IF(COMPETITIVE_IMPLICATIONS!$B$5&lt;&gt;"READY","REQUALIFICATION REQUIRED",IF(AND(S8="VALID",T8="VALID",X8="VALID",H8="VALID",I8="VALID",R8="VALID"),"VALID","INVALID - OPPORTUNITY RECORD"))))</x:f>
      </x:c>
      <x:c r="M8" s="20" t="str">
        <x:f>IF(A8="","",IF(DECISION_CONTRACT!$B$19&lt;&gt;"READY FOR DOWNSTREAM","BLOCKED - DECISION REOPEN REQUIRED",IF(COMPETITIVE_IMPLICATIONS!$B$5&lt;&gt;"READY","REQUALIFICATION REQUIRED",IF(L8&lt;&gt;"VALID","REPAIR OPPORTUNITY RECORD",U8))))</x:f>
      </x:c>
      <x:c r="N8" s="22"/>
      <x:c r="O8" s="22"/>
      <x:c r="P8" s="22"/>
      <x:c r="Q8" s="38"/>
      <x:c r="R8" s="38" t="str">
        <x:f>IF(A8="","","INVALID - UNGOVERNED FIXTURE ROW")</x:f>
      </x:c>
      <x:c r="S8" s="39" t="str">
        <x:f>IF(A8="","",IF(AND(OR(EXACT(D8,"IN SCOPE"),EXACT(D8,"OUTSIDE / TOO BROAD"),EXACT(D8,"UNKNOWN / VERIFY")),OR(EXACT(E8,"STRONG"),EXACT(E8,"MODERATE"),EXACT(E8,"WEAK"),EXACT(E8,"UNKNOWN / VERIFY")),OR(EXACT(J8,"SUFFICIENT"),EXACT(J8,"INSUFFICIENT"),EXACT(J8,"UNKNOWN / VERIFY")),OR(EXACT(K8,"READY"),EXACT(K8,"NOT READY"),EXACT(K8,"UNKNOWN / VERIFY"))),"VALID","INVALID - CONTROLLED TOKEN"))</x:f>
      </x:c>
      <x:c r="T8" s="39" t="str">
        <x:f>IF(A8="","",IF(AND(EXACT(A8,UPPER(A8)),EXACT(B8,DECISION_CONTRACT!$B$5),C8&lt;&gt;"",N8&lt;&gt;"",O8&lt;&gt;""),"VALID","INVALID - ID / REQUIRED"))</x:f>
      </x:c>
      <x:c r="U8" s="39" t="str">
        <x:f>IF(A8="","",IF(EXACT(D8,"UNKNOWN / VERIFY"),"VERIFY SCOPE",IF(EXACT(D8,"OUTSIDE / TOO BROAD"),"REFUSE - OUTSIDE DECISION",IF(OR(EXACT(J8,"UNKNOWN / VERIFY"),EXACT(J8,"INSUFFICIENT")),"VERIFY EVIDENCE",IF(EXACT(K8,"UNKNOWN / VERIFY"),"VERIFY EXECUTION",IF(EXACT(K8,"NOT READY"),"HOLD - EXECUTION",IF(EXACT(E8,"STRONG"),"PILOT",IF(EXACT(E8,"MODERATE"),"MONITOR","REFUSE - WEAK FIT"))))))))</x:f>
      </x:c>
      <x:c r="V8" s="48"/>
      <x:c r="W8" s="53"/>
      <x:c r="X8" s="48" t="str">
        <x:f>IF(A8="","",IF(V8="","INVALID - VERSION ID",IF(NOT(EXACT(V8,UPPER(V8))),"INVALID - VERSION ID CASE",IF(EXACT(W8,A8&amp;"|"&amp;B8&amp;"|"&amp;C8&amp;"|"&amp;D8&amp;"|"&amp;E8&amp;"|"&amp;F8&amp;"|"&amp;G8&amp;"|"&amp;J8&amp;"|"&amp;K8&amp;"|"&amp;N8&amp;"|"&amp;O8&amp;"|"&amp;Q8),"VALID","VERSION UPDATE REQUIRED"))))</x:f>
      </x:c>
      <x:c r="Y8" s="8"/>
      <x:c r="Z8" s="8"/>
    </x:row>
    <x:row r="9">
      <x:c r="A9" s="22"/>
      <x:c r="B9" s="22"/>
      <x:c r="C9" s="22"/>
      <x:c r="D9" s="22"/>
      <x:c r="E9" s="22"/>
      <x:c r="F9" s="22"/>
      <x:c r="G9" s="22"/>
      <x:c r="H9" s="20" t="str">
        <x:f>IF(A9="","","INVALID - UNGOVERNED FIXTURE ROW")</x:f>
      </x:c>
      <x:c r="I9" s="20" t="str">
        <x:f>IF(A9="","","INVALID - UNGOVERNED FIXTURE ROW")</x:f>
      </x:c>
      <x:c r="J9" s="22"/>
      <x:c r="K9" s="22"/>
      <x:c r="L9" s="20" t="str">
        <x:f>IF(A9="","",IF(DECISION_CONTRACT!$B$19&lt;&gt;"READY FOR DOWNSTREAM","BLOCKED - DECISION REOPEN REQUIRED",IF(COMPETITIVE_IMPLICATIONS!$B$5&lt;&gt;"READY","REQUALIFICATION REQUIRED",IF(AND(S9="VALID",T9="VALID",X9="VALID",H9="VALID",I9="VALID",R9="VALID"),"VALID","INVALID - OPPORTUNITY RECORD"))))</x:f>
      </x:c>
      <x:c r="M9" s="20" t="str">
        <x:f>IF(A9="","",IF(DECISION_CONTRACT!$B$19&lt;&gt;"READY FOR DOWNSTREAM","BLOCKED - DECISION REOPEN REQUIRED",IF(COMPETITIVE_IMPLICATIONS!$B$5&lt;&gt;"READY","REQUALIFICATION REQUIRED",IF(L9&lt;&gt;"VALID","REPAIR OPPORTUNITY RECORD",U9))))</x:f>
      </x:c>
      <x:c r="N9" s="22"/>
      <x:c r="O9" s="22"/>
      <x:c r="P9" s="22"/>
      <x:c r="Q9" s="38"/>
      <x:c r="R9" s="38" t="str">
        <x:f>IF(A9="","","INVALID - UNGOVERNED FIXTURE ROW")</x:f>
      </x:c>
      <x:c r="S9" s="39" t="str">
        <x:f>IF(A9="","",IF(AND(OR(EXACT(D9,"IN SCOPE"),EXACT(D9,"OUTSIDE / TOO BROAD"),EXACT(D9,"UNKNOWN / VERIFY")),OR(EXACT(E9,"STRONG"),EXACT(E9,"MODERATE"),EXACT(E9,"WEAK"),EXACT(E9,"UNKNOWN / VERIFY")),OR(EXACT(J9,"SUFFICIENT"),EXACT(J9,"INSUFFICIENT"),EXACT(J9,"UNKNOWN / VERIFY")),OR(EXACT(K9,"READY"),EXACT(K9,"NOT READY"),EXACT(K9,"UNKNOWN / VERIFY"))),"VALID","INVALID - CONTROLLED TOKEN"))</x:f>
      </x:c>
      <x:c r="T9" s="39" t="str">
        <x:f>IF(A9="","",IF(AND(EXACT(A9,UPPER(A9)),EXACT(B9,DECISION_CONTRACT!$B$5),C9&lt;&gt;"",N9&lt;&gt;"",O9&lt;&gt;""),"VALID","INVALID - ID / REQUIRED"))</x:f>
      </x:c>
      <x:c r="U9" s="39" t="str">
        <x:f>IF(A9="","",IF(EXACT(D9,"UNKNOWN / VERIFY"),"VERIFY SCOPE",IF(EXACT(D9,"OUTSIDE / TOO BROAD"),"REFUSE - OUTSIDE DECISION",IF(OR(EXACT(J9,"UNKNOWN / VERIFY"),EXACT(J9,"INSUFFICIENT")),"VERIFY EVIDENCE",IF(EXACT(K9,"UNKNOWN / VERIFY"),"VERIFY EXECUTION",IF(EXACT(K9,"NOT READY"),"HOLD - EXECUTION",IF(EXACT(E9,"STRONG"),"PILOT",IF(EXACT(E9,"MODERATE"),"MONITOR","REFUSE - WEAK FIT"))))))))</x:f>
      </x:c>
      <x:c r="V9" s="48"/>
      <x:c r="W9" s="53"/>
      <x:c r="X9" s="48" t="str">
        <x:f>IF(A9="","",IF(V9="","INVALID - VERSION ID",IF(NOT(EXACT(V9,UPPER(V9))),"INVALID - VERSION ID CASE",IF(EXACT(W9,A9&amp;"|"&amp;B9&amp;"|"&amp;C9&amp;"|"&amp;D9&amp;"|"&amp;E9&amp;"|"&amp;F9&amp;"|"&amp;G9&amp;"|"&amp;J9&amp;"|"&amp;K9&amp;"|"&amp;N9&amp;"|"&amp;O9&amp;"|"&amp;Q9),"VALID","VERSION UPDATE REQUIRED"))))</x:f>
      </x:c>
      <x:c r="Y9" s="8"/>
      <x:c r="Z9" s="8"/>
    </x:row>
    <x:row r="10">
      <x:c r="A10" s="22"/>
      <x:c r="B10" s="22"/>
      <x:c r="C10" s="22"/>
      <x:c r="D10" s="22"/>
      <x:c r="E10" s="22"/>
      <x:c r="F10" s="22"/>
      <x:c r="G10" s="22"/>
      <x:c r="H10" s="20" t="str">
        <x:f>IF(A10="","","INVALID - UNGOVERNED FIXTURE ROW")</x:f>
      </x:c>
      <x:c r="I10" s="20" t="str">
        <x:f>IF(A10="","","INVALID - UNGOVERNED FIXTURE ROW")</x:f>
      </x:c>
      <x:c r="J10" s="22"/>
      <x:c r="K10" s="22"/>
      <x:c r="L10" s="20" t="str">
        <x:f>IF(A10="","",IF(DECISION_CONTRACT!$B$19&lt;&gt;"READY FOR DOWNSTREAM","BLOCKED - DECISION REOPEN REQUIRED",IF(COMPETITIVE_IMPLICATIONS!$B$5&lt;&gt;"READY","REQUALIFICATION REQUIRED",IF(AND(S10="VALID",T10="VALID",X10="VALID",H10="VALID",I10="VALID",R10="VALID"),"VALID","INVALID - OPPORTUNITY RECORD"))))</x:f>
      </x:c>
      <x:c r="M10" s="20" t="str">
        <x:f>IF(A10="","",IF(DECISION_CONTRACT!$B$19&lt;&gt;"READY FOR DOWNSTREAM","BLOCKED - DECISION REOPEN REQUIRED",IF(COMPETITIVE_IMPLICATIONS!$B$5&lt;&gt;"READY","REQUALIFICATION REQUIRED",IF(L10&lt;&gt;"VALID","REPAIR OPPORTUNITY RECORD",U10))))</x:f>
      </x:c>
      <x:c r="N10" s="22"/>
      <x:c r="O10" s="22"/>
      <x:c r="P10" s="22"/>
      <x:c r="Q10" s="38"/>
      <x:c r="R10" s="38" t="str">
        <x:f>IF(A10="","","INVALID - UNGOVERNED FIXTURE ROW")</x:f>
      </x:c>
      <x:c r="S10" s="39" t="str">
        <x:f>IF(A10="","",IF(AND(OR(EXACT(D10,"IN SCOPE"),EXACT(D10,"OUTSIDE / TOO BROAD"),EXACT(D10,"UNKNOWN / VERIFY")),OR(EXACT(E10,"STRONG"),EXACT(E10,"MODERATE"),EXACT(E10,"WEAK"),EXACT(E10,"UNKNOWN / VERIFY")),OR(EXACT(J10,"SUFFICIENT"),EXACT(J10,"INSUFFICIENT"),EXACT(J10,"UNKNOWN / VERIFY")),OR(EXACT(K10,"READY"),EXACT(K10,"NOT READY"),EXACT(K10,"UNKNOWN / VERIFY"))),"VALID","INVALID - CONTROLLED TOKEN"))</x:f>
      </x:c>
      <x:c r="T10" s="39" t="str">
        <x:f>IF(A10="","",IF(AND(EXACT(A10,UPPER(A10)),EXACT(B10,DECISION_CONTRACT!$B$5),C10&lt;&gt;"",N10&lt;&gt;"",O10&lt;&gt;""),"VALID","INVALID - ID / REQUIRED"))</x:f>
      </x:c>
      <x:c r="U10" s="39" t="str">
        <x:f>IF(A10="","",IF(EXACT(D10,"UNKNOWN / VERIFY"),"VERIFY SCOPE",IF(EXACT(D10,"OUTSIDE / TOO BROAD"),"REFUSE - OUTSIDE DECISION",IF(OR(EXACT(J10,"UNKNOWN / VERIFY"),EXACT(J10,"INSUFFICIENT")),"VERIFY EVIDENCE",IF(EXACT(K10,"UNKNOWN / VERIFY"),"VERIFY EXECUTION",IF(EXACT(K10,"NOT READY"),"HOLD - EXECUTION",IF(EXACT(E10,"STRONG"),"PILOT",IF(EXACT(E10,"MODERATE"),"MONITOR","REFUSE - WEAK FIT"))))))))</x:f>
      </x:c>
      <x:c r="V10" s="48"/>
      <x:c r="W10" s="53"/>
      <x:c r="X10" s="48" t="str">
        <x:f>IF(A10="","",IF(V10="","INVALID - VERSION ID",IF(NOT(EXACT(V10,UPPER(V10))),"INVALID - VERSION ID CASE",IF(EXACT(W10,A10&amp;"|"&amp;B10&amp;"|"&amp;C10&amp;"|"&amp;D10&amp;"|"&amp;E10&amp;"|"&amp;F10&amp;"|"&amp;G10&amp;"|"&amp;J10&amp;"|"&amp;K10&amp;"|"&amp;N10&amp;"|"&amp;O10&amp;"|"&amp;Q10),"VALID","VERSION UPDATE REQUIRED"))))</x:f>
      </x:c>
      <x:c r="Y10" s="8"/>
      <x:c r="Z10" s="8"/>
    </x:row>
    <x:row r="11">
      <x:c r="A11" s="22"/>
      <x:c r="B11" s="22"/>
      <x:c r="C11" s="22"/>
      <x:c r="D11" s="22"/>
      <x:c r="E11" s="22"/>
      <x:c r="F11" s="22"/>
      <x:c r="G11" s="22"/>
      <x:c r="H11" s="20" t="str">
        <x:f>IF(A11="","","INVALID - UNGOVERNED FIXTURE ROW")</x:f>
      </x:c>
      <x:c r="I11" s="20" t="str">
        <x:f>IF(A11="","","INVALID - UNGOVERNED FIXTURE ROW")</x:f>
      </x:c>
      <x:c r="J11" s="22"/>
      <x:c r="K11" s="22"/>
      <x:c r="L11" s="20" t="str">
        <x:f>IF(A11="","",IF(DECISION_CONTRACT!$B$19&lt;&gt;"READY FOR DOWNSTREAM","BLOCKED - DECISION REOPEN REQUIRED",IF(COMPETITIVE_IMPLICATIONS!$B$5&lt;&gt;"READY","REQUALIFICATION REQUIRED",IF(AND(S11="VALID",T11="VALID",X11="VALID",H11="VALID",I11="VALID",R11="VALID"),"VALID","INVALID - OPPORTUNITY RECORD"))))</x:f>
      </x:c>
      <x:c r="M11" s="20" t="str">
        <x:f>IF(A11="","",IF(DECISION_CONTRACT!$B$19&lt;&gt;"READY FOR DOWNSTREAM","BLOCKED - DECISION REOPEN REQUIRED",IF(COMPETITIVE_IMPLICATIONS!$B$5&lt;&gt;"READY","REQUALIFICATION REQUIRED",IF(L11&lt;&gt;"VALID","REPAIR OPPORTUNITY RECORD",U11))))</x:f>
      </x:c>
      <x:c r="N11" s="22"/>
      <x:c r="O11" s="22"/>
      <x:c r="P11" s="22"/>
      <x:c r="Q11" s="38"/>
      <x:c r="R11" s="38" t="str">
        <x:f>IF(A11="","","INVALID - UNGOVERNED FIXTURE ROW")</x:f>
      </x:c>
      <x:c r="S11" s="39" t="str">
        <x:f>IF(A11="","",IF(AND(OR(EXACT(D11,"IN SCOPE"),EXACT(D11,"OUTSIDE / TOO BROAD"),EXACT(D11,"UNKNOWN / VERIFY")),OR(EXACT(E11,"STRONG"),EXACT(E11,"MODERATE"),EXACT(E11,"WEAK"),EXACT(E11,"UNKNOWN / VERIFY")),OR(EXACT(J11,"SUFFICIENT"),EXACT(J11,"INSUFFICIENT"),EXACT(J11,"UNKNOWN / VERIFY")),OR(EXACT(K11,"READY"),EXACT(K11,"NOT READY"),EXACT(K11,"UNKNOWN / VERIFY"))),"VALID","INVALID - CONTROLLED TOKEN"))</x:f>
      </x:c>
      <x:c r="T11" s="39" t="str">
        <x:f>IF(A11="","",IF(AND(EXACT(A11,UPPER(A11)),EXACT(B11,DECISION_CONTRACT!$B$5),C11&lt;&gt;"",N11&lt;&gt;"",O11&lt;&gt;""),"VALID","INVALID - ID / REQUIRED"))</x:f>
      </x:c>
      <x:c r="U11" s="39" t="str">
        <x:f>IF(A11="","",IF(EXACT(D11,"UNKNOWN / VERIFY"),"VERIFY SCOPE",IF(EXACT(D11,"OUTSIDE / TOO BROAD"),"REFUSE - OUTSIDE DECISION",IF(OR(EXACT(J11,"UNKNOWN / VERIFY"),EXACT(J11,"INSUFFICIENT")),"VERIFY EVIDENCE",IF(EXACT(K11,"UNKNOWN / VERIFY"),"VERIFY EXECUTION",IF(EXACT(K11,"NOT READY"),"HOLD - EXECUTION",IF(EXACT(E11,"STRONG"),"PILOT",IF(EXACT(E11,"MODERATE"),"MONITOR","REFUSE - WEAK FIT"))))))))</x:f>
      </x:c>
      <x:c r="V11" s="48"/>
      <x:c r="W11" s="53"/>
      <x:c r="X11" s="48" t="str">
        <x:f>IF(A11="","",IF(V11="","INVALID - VERSION ID",IF(NOT(EXACT(V11,UPPER(V11))),"INVALID - VERSION ID CASE",IF(EXACT(W11,A11&amp;"|"&amp;B11&amp;"|"&amp;C11&amp;"|"&amp;D11&amp;"|"&amp;E11&amp;"|"&amp;F11&amp;"|"&amp;G11&amp;"|"&amp;J11&amp;"|"&amp;K11&amp;"|"&amp;N11&amp;"|"&amp;O11&amp;"|"&amp;Q11),"VALID","VERSION UPDATE REQUIRED"))))</x:f>
      </x:c>
      <x:c r="Y11" s="8"/>
      <x:c r="Z11" s="8"/>
    </x:row>
    <x:row r="12">
      <x:c r="A12" s="22"/>
      <x:c r="B12" s="22"/>
      <x:c r="C12" s="22"/>
      <x:c r="D12" s="22"/>
      <x:c r="E12" s="22"/>
      <x:c r="F12" s="22"/>
      <x:c r="G12" s="22"/>
      <x:c r="H12" s="20" t="str">
        <x:f>IF(A12="","","INVALID - UNGOVERNED FIXTURE ROW")</x:f>
      </x:c>
      <x:c r="I12" s="20" t="str">
        <x:f>IF(A12="","","INVALID - UNGOVERNED FIXTURE ROW")</x:f>
      </x:c>
      <x:c r="J12" s="22"/>
      <x:c r="K12" s="22"/>
      <x:c r="L12" s="20" t="str">
        <x:f>IF(A12="","",IF(DECISION_CONTRACT!$B$19&lt;&gt;"READY FOR DOWNSTREAM","BLOCKED - DECISION REOPEN REQUIRED",IF(COMPETITIVE_IMPLICATIONS!$B$5&lt;&gt;"READY","REQUALIFICATION REQUIRED",IF(AND(S12="VALID",T12="VALID",X12="VALID",H12="VALID",I12="VALID",R12="VALID"),"VALID","INVALID - OPPORTUNITY RECORD"))))</x:f>
      </x:c>
      <x:c r="M12" s="20" t="str">
        <x:f>IF(A12="","",IF(DECISION_CONTRACT!$B$19&lt;&gt;"READY FOR DOWNSTREAM","BLOCKED - DECISION REOPEN REQUIRED",IF(COMPETITIVE_IMPLICATIONS!$B$5&lt;&gt;"READY","REQUALIFICATION REQUIRED",IF(L12&lt;&gt;"VALID","REPAIR OPPORTUNITY RECORD",U12))))</x:f>
      </x:c>
      <x:c r="N12" s="22"/>
      <x:c r="O12" s="22"/>
      <x:c r="P12" s="22"/>
      <x:c r="Q12" s="38"/>
      <x:c r="R12" s="38" t="str">
        <x:f>IF(A12="","","INVALID - UNGOVERNED FIXTURE ROW")</x:f>
      </x:c>
      <x:c r="S12" s="39" t="str">
        <x:f>IF(A12="","",IF(AND(OR(EXACT(D12,"IN SCOPE"),EXACT(D12,"OUTSIDE / TOO BROAD"),EXACT(D12,"UNKNOWN / VERIFY")),OR(EXACT(E12,"STRONG"),EXACT(E12,"MODERATE"),EXACT(E12,"WEAK"),EXACT(E12,"UNKNOWN / VERIFY")),OR(EXACT(J12,"SUFFICIENT"),EXACT(J12,"INSUFFICIENT"),EXACT(J12,"UNKNOWN / VERIFY")),OR(EXACT(K12,"READY"),EXACT(K12,"NOT READY"),EXACT(K12,"UNKNOWN / VERIFY"))),"VALID","INVALID - CONTROLLED TOKEN"))</x:f>
      </x:c>
      <x:c r="T12" s="39" t="str">
        <x:f>IF(A12="","",IF(AND(EXACT(A12,UPPER(A12)),EXACT(B12,DECISION_CONTRACT!$B$5),C12&lt;&gt;"",N12&lt;&gt;"",O12&lt;&gt;""),"VALID","INVALID - ID / REQUIRED"))</x:f>
      </x:c>
      <x:c r="U12" s="39" t="str">
        <x:f>IF(A12="","",IF(EXACT(D12,"UNKNOWN / VERIFY"),"VERIFY SCOPE",IF(EXACT(D12,"OUTSIDE / TOO BROAD"),"REFUSE - OUTSIDE DECISION",IF(OR(EXACT(J12,"UNKNOWN / VERIFY"),EXACT(J12,"INSUFFICIENT")),"VERIFY EVIDENCE",IF(EXACT(K12,"UNKNOWN / VERIFY"),"VERIFY EXECUTION",IF(EXACT(K12,"NOT READY"),"HOLD - EXECUTION",IF(EXACT(E12,"STRONG"),"PILOT",IF(EXACT(E12,"MODERATE"),"MONITOR","REFUSE - WEAK FIT"))))))))</x:f>
      </x:c>
      <x:c r="V12" s="48"/>
      <x:c r="W12" s="53"/>
      <x:c r="X12" s="48" t="str">
        <x:f>IF(A12="","",IF(V12="","INVALID - VERSION ID",IF(NOT(EXACT(V12,UPPER(V12))),"INVALID - VERSION ID CASE",IF(EXACT(W12,A12&amp;"|"&amp;B12&amp;"|"&amp;C12&amp;"|"&amp;D12&amp;"|"&amp;E12&amp;"|"&amp;F12&amp;"|"&amp;G12&amp;"|"&amp;J12&amp;"|"&amp;K12&amp;"|"&amp;N12&amp;"|"&amp;O12&amp;"|"&amp;Q12),"VALID","VERSION UPDATE REQUIRED"))))</x:f>
      </x:c>
      <x:c r="Y12" s="8"/>
      <x:c r="Z12" s="8"/>
    </x:row>
    <x:row r="13">
      <x:c r="A13" s="22"/>
      <x:c r="B13" s="22"/>
      <x:c r="C13" s="22"/>
      <x:c r="D13" s="22"/>
      <x:c r="E13" s="22"/>
      <x:c r="F13" s="22"/>
      <x:c r="G13" s="22"/>
      <x:c r="H13" s="20" t="str">
        <x:f>IF(A13="","","INVALID - UNGOVERNED FIXTURE ROW")</x:f>
      </x:c>
      <x:c r="I13" s="20" t="str">
        <x:f>IF(A13="","","INVALID - UNGOVERNED FIXTURE ROW")</x:f>
      </x:c>
      <x:c r="J13" s="22"/>
      <x:c r="K13" s="22"/>
      <x:c r="L13" s="20" t="str">
        <x:f>IF(A13="","",IF(DECISION_CONTRACT!$B$19&lt;&gt;"READY FOR DOWNSTREAM","BLOCKED - DECISION REOPEN REQUIRED",IF(COMPETITIVE_IMPLICATIONS!$B$5&lt;&gt;"READY","REQUALIFICATION REQUIRED",IF(AND(S13="VALID",T13="VALID",X13="VALID",H13="VALID",I13="VALID",R13="VALID"),"VALID","INVALID - OPPORTUNITY RECORD"))))</x:f>
      </x:c>
      <x:c r="M13" s="20" t="str">
        <x:f>IF(A13="","",IF(DECISION_CONTRACT!$B$19&lt;&gt;"READY FOR DOWNSTREAM","BLOCKED - DECISION REOPEN REQUIRED",IF(COMPETITIVE_IMPLICATIONS!$B$5&lt;&gt;"READY","REQUALIFICATION REQUIRED",IF(L13&lt;&gt;"VALID","REPAIR OPPORTUNITY RECORD",U13))))</x:f>
      </x:c>
      <x:c r="N13" s="22"/>
      <x:c r="O13" s="22"/>
      <x:c r="P13" s="22"/>
      <x:c r="Q13" s="38"/>
      <x:c r="R13" s="38" t="str">
        <x:f>IF(A13="","","INVALID - UNGOVERNED FIXTURE ROW")</x:f>
      </x:c>
      <x:c r="S13" s="39" t="str">
        <x:f>IF(A13="","",IF(AND(OR(EXACT(D13,"IN SCOPE"),EXACT(D13,"OUTSIDE / TOO BROAD"),EXACT(D13,"UNKNOWN / VERIFY")),OR(EXACT(E13,"STRONG"),EXACT(E13,"MODERATE"),EXACT(E13,"WEAK"),EXACT(E13,"UNKNOWN / VERIFY")),OR(EXACT(J13,"SUFFICIENT"),EXACT(J13,"INSUFFICIENT"),EXACT(J13,"UNKNOWN / VERIFY")),OR(EXACT(K13,"READY"),EXACT(K13,"NOT READY"),EXACT(K13,"UNKNOWN / VERIFY"))),"VALID","INVALID - CONTROLLED TOKEN"))</x:f>
      </x:c>
      <x:c r="T13" s="39" t="str">
        <x:f>IF(A13="","",IF(AND(EXACT(A13,UPPER(A13)),EXACT(B13,DECISION_CONTRACT!$B$5),C13&lt;&gt;"",N13&lt;&gt;"",O13&lt;&gt;""),"VALID","INVALID - ID / REQUIRED"))</x:f>
      </x:c>
      <x:c r="U13" s="39" t="str">
        <x:f>IF(A13="","",IF(EXACT(D13,"UNKNOWN / VERIFY"),"VERIFY SCOPE",IF(EXACT(D13,"OUTSIDE / TOO BROAD"),"REFUSE - OUTSIDE DECISION",IF(OR(EXACT(J13,"UNKNOWN / VERIFY"),EXACT(J13,"INSUFFICIENT")),"VERIFY EVIDENCE",IF(EXACT(K13,"UNKNOWN / VERIFY"),"VERIFY EXECUTION",IF(EXACT(K13,"NOT READY"),"HOLD - EXECUTION",IF(EXACT(E13,"STRONG"),"PILOT",IF(EXACT(E13,"MODERATE"),"MONITOR","REFUSE - WEAK FIT"))))))))</x:f>
      </x:c>
      <x:c r="V13" s="48"/>
      <x:c r="W13" s="53"/>
      <x:c r="X13" s="48" t="str">
        <x:f>IF(A13="","",IF(V13="","INVALID - VERSION ID",IF(NOT(EXACT(V13,UPPER(V13))),"INVALID - VERSION ID CASE",IF(EXACT(W13,A13&amp;"|"&amp;B13&amp;"|"&amp;C13&amp;"|"&amp;D13&amp;"|"&amp;E13&amp;"|"&amp;F13&amp;"|"&amp;G13&amp;"|"&amp;J13&amp;"|"&amp;K13&amp;"|"&amp;N13&amp;"|"&amp;O13&amp;"|"&amp;Q13),"VALID","VERSION UPDATE REQUIRED"))))</x:f>
      </x:c>
      <x:c r="Y13" s="8"/>
      <x:c r="Z13" s="8"/>
    </x:row>
    <x:row r="14">
      <x:c r="A14" s="22"/>
      <x:c r="B14" s="22"/>
      <x:c r="C14" s="22"/>
      <x:c r="D14" s="22"/>
      <x:c r="E14" s="22"/>
      <x:c r="F14" s="22"/>
      <x:c r="G14" s="22"/>
      <x:c r="H14" s="20" t="str">
        <x:f>IF(A14="","","INVALID - UNGOVERNED FIXTURE ROW")</x:f>
      </x:c>
      <x:c r="I14" s="20" t="str">
        <x:f>IF(A14="","","INVALID - UNGOVERNED FIXTURE ROW")</x:f>
      </x:c>
      <x:c r="J14" s="22"/>
      <x:c r="K14" s="22"/>
      <x:c r="L14" s="20" t="str">
        <x:f>IF(A14="","",IF(DECISION_CONTRACT!$B$19&lt;&gt;"READY FOR DOWNSTREAM","BLOCKED - DECISION REOPEN REQUIRED",IF(COMPETITIVE_IMPLICATIONS!$B$5&lt;&gt;"READY","REQUALIFICATION REQUIRED",IF(AND(S14="VALID",T14="VALID",X14="VALID",H14="VALID",I14="VALID",R14="VALID"),"VALID","INVALID - OPPORTUNITY RECORD"))))</x:f>
      </x:c>
      <x:c r="M14" s="20" t="str">
        <x:f>IF(A14="","",IF(DECISION_CONTRACT!$B$19&lt;&gt;"READY FOR DOWNSTREAM","BLOCKED - DECISION REOPEN REQUIRED",IF(COMPETITIVE_IMPLICATIONS!$B$5&lt;&gt;"READY","REQUALIFICATION REQUIRED",IF(L14&lt;&gt;"VALID","REPAIR OPPORTUNITY RECORD",U14))))</x:f>
      </x:c>
      <x:c r="N14" s="22"/>
      <x:c r="O14" s="22"/>
      <x:c r="P14" s="22"/>
      <x:c r="Q14" s="38"/>
      <x:c r="R14" s="38" t="str">
        <x:f>IF(A14="","","INVALID - UNGOVERNED FIXTURE ROW")</x:f>
      </x:c>
      <x:c r="S14" s="39" t="str">
        <x:f>IF(A14="","",IF(AND(OR(EXACT(D14,"IN SCOPE"),EXACT(D14,"OUTSIDE / TOO BROAD"),EXACT(D14,"UNKNOWN / VERIFY")),OR(EXACT(E14,"STRONG"),EXACT(E14,"MODERATE"),EXACT(E14,"WEAK"),EXACT(E14,"UNKNOWN / VERIFY")),OR(EXACT(J14,"SUFFICIENT"),EXACT(J14,"INSUFFICIENT"),EXACT(J14,"UNKNOWN / VERIFY")),OR(EXACT(K14,"READY"),EXACT(K14,"NOT READY"),EXACT(K14,"UNKNOWN / VERIFY"))),"VALID","INVALID - CONTROLLED TOKEN"))</x:f>
      </x:c>
      <x:c r="T14" s="39" t="str">
        <x:f>IF(A14="","",IF(AND(EXACT(A14,UPPER(A14)),EXACT(B14,DECISION_CONTRACT!$B$5),C14&lt;&gt;"",N14&lt;&gt;"",O14&lt;&gt;""),"VALID","INVALID - ID / REQUIRED"))</x:f>
      </x:c>
      <x:c r="U14" s="39" t="str">
        <x:f>IF(A14="","",IF(EXACT(D14,"UNKNOWN / VERIFY"),"VERIFY SCOPE",IF(EXACT(D14,"OUTSIDE / TOO BROAD"),"REFUSE - OUTSIDE DECISION",IF(OR(EXACT(J14,"UNKNOWN / VERIFY"),EXACT(J14,"INSUFFICIENT")),"VERIFY EVIDENCE",IF(EXACT(K14,"UNKNOWN / VERIFY"),"VERIFY EXECUTION",IF(EXACT(K14,"NOT READY"),"HOLD - EXECUTION",IF(EXACT(E14,"STRONG"),"PILOT",IF(EXACT(E14,"MODERATE"),"MONITOR","REFUSE - WEAK FIT"))))))))</x:f>
      </x:c>
      <x:c r="V14" s="48"/>
      <x:c r="W14" s="53"/>
      <x:c r="X14" s="48" t="str">
        <x:f>IF(A14="","",IF(V14="","INVALID - VERSION ID",IF(NOT(EXACT(V14,UPPER(V14))),"INVALID - VERSION ID CASE",IF(EXACT(W14,A14&amp;"|"&amp;B14&amp;"|"&amp;C14&amp;"|"&amp;D14&amp;"|"&amp;E14&amp;"|"&amp;F14&amp;"|"&amp;G14&amp;"|"&amp;J14&amp;"|"&amp;K14&amp;"|"&amp;N14&amp;"|"&amp;O14&amp;"|"&amp;Q14),"VALID","VERSION UPDATE REQUIRED"))))</x:f>
      </x:c>
      <x:c r="Y14" s="8"/>
      <x:c r="Z14" s="8"/>
    </x:row>
    <x:row r="15">
      <x:c r="A15" s="22"/>
      <x:c r="B15" s="22"/>
      <x:c r="C15" s="22"/>
      <x:c r="D15" s="22"/>
      <x:c r="E15" s="22"/>
      <x:c r="F15" s="22"/>
      <x:c r="G15" s="22"/>
      <x:c r="H15" s="20" t="str">
        <x:f>IF(A15="","","INVALID - UNGOVERNED FIXTURE ROW")</x:f>
      </x:c>
      <x:c r="I15" s="20" t="str">
        <x:f>IF(A15="","","INVALID - UNGOVERNED FIXTURE ROW")</x:f>
      </x:c>
      <x:c r="J15" s="22"/>
      <x:c r="K15" s="22"/>
      <x:c r="L15" s="20" t="str">
        <x:f>IF(A15="","",IF(DECISION_CONTRACT!$B$19&lt;&gt;"READY FOR DOWNSTREAM","BLOCKED - DECISION REOPEN REQUIRED",IF(COMPETITIVE_IMPLICATIONS!$B$5&lt;&gt;"READY","REQUALIFICATION REQUIRED",IF(AND(S15="VALID",T15="VALID",X15="VALID",H15="VALID",I15="VALID",R15="VALID"),"VALID","INVALID - OPPORTUNITY RECORD"))))</x:f>
      </x:c>
      <x:c r="M15" s="20" t="str">
        <x:f>IF(A15="","",IF(DECISION_CONTRACT!$B$19&lt;&gt;"READY FOR DOWNSTREAM","BLOCKED - DECISION REOPEN REQUIRED",IF(COMPETITIVE_IMPLICATIONS!$B$5&lt;&gt;"READY","REQUALIFICATION REQUIRED",IF(L15&lt;&gt;"VALID","REPAIR OPPORTUNITY RECORD",U15))))</x:f>
      </x:c>
      <x:c r="N15" s="22"/>
      <x:c r="O15" s="22"/>
      <x:c r="P15" s="22"/>
      <x:c r="Q15" s="38"/>
      <x:c r="R15" s="38" t="str">
        <x:f>IF(A15="","","INVALID - UNGOVERNED FIXTURE ROW")</x:f>
      </x:c>
      <x:c r="S15" s="39" t="str">
        <x:f>IF(A15="","",IF(AND(OR(EXACT(D15,"IN SCOPE"),EXACT(D15,"OUTSIDE / TOO BROAD"),EXACT(D15,"UNKNOWN / VERIFY")),OR(EXACT(E15,"STRONG"),EXACT(E15,"MODERATE"),EXACT(E15,"WEAK"),EXACT(E15,"UNKNOWN / VERIFY")),OR(EXACT(J15,"SUFFICIENT"),EXACT(J15,"INSUFFICIENT"),EXACT(J15,"UNKNOWN / VERIFY")),OR(EXACT(K15,"READY"),EXACT(K15,"NOT READY"),EXACT(K15,"UNKNOWN / VERIFY"))),"VALID","INVALID - CONTROLLED TOKEN"))</x:f>
      </x:c>
      <x:c r="T15" s="39" t="str">
        <x:f>IF(A15="","",IF(AND(EXACT(A15,UPPER(A15)),EXACT(B15,DECISION_CONTRACT!$B$5),C15&lt;&gt;"",N15&lt;&gt;"",O15&lt;&gt;""),"VALID","INVALID - ID / REQUIRED"))</x:f>
      </x:c>
      <x:c r="U15" s="39" t="str">
        <x:f>IF(A15="","",IF(EXACT(D15,"UNKNOWN / VERIFY"),"VERIFY SCOPE",IF(EXACT(D15,"OUTSIDE / TOO BROAD"),"REFUSE - OUTSIDE DECISION",IF(OR(EXACT(J15,"UNKNOWN / VERIFY"),EXACT(J15,"INSUFFICIENT")),"VERIFY EVIDENCE",IF(EXACT(K15,"UNKNOWN / VERIFY"),"VERIFY EXECUTION",IF(EXACT(K15,"NOT READY"),"HOLD - EXECUTION",IF(EXACT(E15,"STRONG"),"PILOT",IF(EXACT(E15,"MODERATE"),"MONITOR","REFUSE - WEAK FIT"))))))))</x:f>
      </x:c>
      <x:c r="V15" s="48"/>
      <x:c r="W15" s="53"/>
      <x:c r="X15" s="48" t="str">
        <x:f>IF(A15="","",IF(V15="","INVALID - VERSION ID",IF(NOT(EXACT(V15,UPPER(V15))),"INVALID - VERSION ID CASE",IF(EXACT(W15,A15&amp;"|"&amp;B15&amp;"|"&amp;C15&amp;"|"&amp;D15&amp;"|"&amp;E15&amp;"|"&amp;F15&amp;"|"&amp;G15&amp;"|"&amp;J15&amp;"|"&amp;K15&amp;"|"&amp;N15&amp;"|"&amp;O15&amp;"|"&amp;Q15),"VALID","VERSION UPDATE REQUIRED"))))</x:f>
      </x:c>
      <x:c r="Y15" s="8"/>
      <x:c r="Z15" s="8"/>
    </x:row>
    <x:row r="16">
      <x:c r="A16" s="22"/>
      <x:c r="B16" s="22"/>
      <x:c r="C16" s="22"/>
      <x:c r="D16" s="22"/>
      <x:c r="E16" s="22"/>
      <x:c r="F16" s="22"/>
      <x:c r="G16" s="22"/>
      <x:c r="H16" s="20" t="str">
        <x:f>IF(A16="","","INVALID - UNGOVERNED FIXTURE ROW")</x:f>
      </x:c>
      <x:c r="I16" s="20" t="str">
        <x:f>IF(A16="","","INVALID - UNGOVERNED FIXTURE ROW")</x:f>
      </x:c>
      <x:c r="J16" s="22"/>
      <x:c r="K16" s="22"/>
      <x:c r="L16" s="20" t="str">
        <x:f>IF(A16="","",IF(DECISION_CONTRACT!$B$19&lt;&gt;"READY FOR DOWNSTREAM","BLOCKED - DECISION REOPEN REQUIRED",IF(COMPETITIVE_IMPLICATIONS!$B$5&lt;&gt;"READY","REQUALIFICATION REQUIRED",IF(AND(S16="VALID",T16="VALID",X16="VALID",H16="VALID",I16="VALID",R16="VALID"),"VALID","INVALID - OPPORTUNITY RECORD"))))</x:f>
      </x:c>
      <x:c r="M16" s="20" t="str">
        <x:f>IF(A16="","",IF(DECISION_CONTRACT!$B$19&lt;&gt;"READY FOR DOWNSTREAM","BLOCKED - DECISION REOPEN REQUIRED",IF(COMPETITIVE_IMPLICATIONS!$B$5&lt;&gt;"READY","REQUALIFICATION REQUIRED",IF(L16&lt;&gt;"VALID","REPAIR OPPORTUNITY RECORD",U16))))</x:f>
      </x:c>
      <x:c r="N16" s="22"/>
      <x:c r="O16" s="22"/>
      <x:c r="P16" s="22"/>
      <x:c r="Q16" s="38"/>
      <x:c r="R16" s="38" t="str">
        <x:f>IF(A16="","","INVALID - UNGOVERNED FIXTURE ROW")</x:f>
      </x:c>
      <x:c r="S16" s="39" t="str">
        <x:f>IF(A16="","",IF(AND(OR(EXACT(D16,"IN SCOPE"),EXACT(D16,"OUTSIDE / TOO BROAD"),EXACT(D16,"UNKNOWN / VERIFY")),OR(EXACT(E16,"STRONG"),EXACT(E16,"MODERATE"),EXACT(E16,"WEAK"),EXACT(E16,"UNKNOWN / VERIFY")),OR(EXACT(J16,"SUFFICIENT"),EXACT(J16,"INSUFFICIENT"),EXACT(J16,"UNKNOWN / VERIFY")),OR(EXACT(K16,"READY"),EXACT(K16,"NOT READY"),EXACT(K16,"UNKNOWN / VERIFY"))),"VALID","INVALID - CONTROLLED TOKEN"))</x:f>
      </x:c>
      <x:c r="T16" s="39" t="str">
        <x:f>IF(A16="","",IF(AND(EXACT(A16,UPPER(A16)),EXACT(B16,DECISION_CONTRACT!$B$5),C16&lt;&gt;"",N16&lt;&gt;"",O16&lt;&gt;""),"VALID","INVALID - ID / REQUIRED"))</x:f>
      </x:c>
      <x:c r="U16" s="39" t="str">
        <x:f>IF(A16="","",IF(EXACT(D16,"UNKNOWN / VERIFY"),"VERIFY SCOPE",IF(EXACT(D16,"OUTSIDE / TOO BROAD"),"REFUSE - OUTSIDE DECISION",IF(OR(EXACT(J16,"UNKNOWN / VERIFY"),EXACT(J16,"INSUFFICIENT")),"VERIFY EVIDENCE",IF(EXACT(K16,"UNKNOWN / VERIFY"),"VERIFY EXECUTION",IF(EXACT(K16,"NOT READY"),"HOLD - EXECUTION",IF(EXACT(E16,"STRONG"),"PILOT",IF(EXACT(E16,"MODERATE"),"MONITOR","REFUSE - WEAK FIT"))))))))</x:f>
      </x:c>
      <x:c r="V16" s="48"/>
      <x:c r="W16" s="53"/>
      <x:c r="X16" s="48" t="str">
        <x:f>IF(A16="","",IF(V16="","INVALID - VERSION ID",IF(NOT(EXACT(V16,UPPER(V16))),"INVALID - VERSION ID CASE",IF(EXACT(W16,A16&amp;"|"&amp;B16&amp;"|"&amp;C16&amp;"|"&amp;D16&amp;"|"&amp;E16&amp;"|"&amp;F16&amp;"|"&amp;G16&amp;"|"&amp;J16&amp;"|"&amp;K16&amp;"|"&amp;N16&amp;"|"&amp;O16&amp;"|"&amp;Q16),"VALID","VERSION UPDATE REQUIRED"))))</x:f>
      </x:c>
      <x:c r="Y16" s="8"/>
      <x:c r="Z16" s="8"/>
    </x:row>
    <x:row r="17">
      <x:c r="A17" s="22"/>
      <x:c r="B17" s="22"/>
      <x:c r="C17" s="22"/>
      <x:c r="D17" s="22"/>
      <x:c r="E17" s="22"/>
      <x:c r="F17" s="22"/>
      <x:c r="G17" s="22"/>
      <x:c r="H17" s="20" t="str">
        <x:f>IF(A17="","","INVALID - UNGOVERNED FIXTURE ROW")</x:f>
      </x:c>
      <x:c r="I17" s="20" t="str">
        <x:f>IF(A17="","","INVALID - UNGOVERNED FIXTURE ROW")</x:f>
      </x:c>
      <x:c r="J17" s="22"/>
      <x:c r="K17" s="22"/>
      <x:c r="L17" s="20" t="str">
        <x:f>IF(A17="","",IF(DECISION_CONTRACT!$B$19&lt;&gt;"READY FOR DOWNSTREAM","BLOCKED - DECISION REOPEN REQUIRED",IF(COMPETITIVE_IMPLICATIONS!$B$5&lt;&gt;"READY","REQUALIFICATION REQUIRED",IF(AND(S17="VALID",T17="VALID",X17="VALID",H17="VALID",I17="VALID",R17="VALID"),"VALID","INVALID - OPPORTUNITY RECORD"))))</x:f>
      </x:c>
      <x:c r="M17" s="20" t="str">
        <x:f>IF(A17="","",IF(DECISION_CONTRACT!$B$19&lt;&gt;"READY FOR DOWNSTREAM","BLOCKED - DECISION REOPEN REQUIRED",IF(COMPETITIVE_IMPLICATIONS!$B$5&lt;&gt;"READY","REQUALIFICATION REQUIRED",IF(L17&lt;&gt;"VALID","REPAIR OPPORTUNITY RECORD",U17))))</x:f>
      </x:c>
      <x:c r="N17" s="22"/>
      <x:c r="O17" s="22"/>
      <x:c r="P17" s="22"/>
      <x:c r="Q17" s="38"/>
      <x:c r="R17" s="38" t="str">
        <x:f>IF(A17="","","INVALID - UNGOVERNED FIXTURE ROW")</x:f>
      </x:c>
      <x:c r="S17" s="39" t="str">
        <x:f>IF(A17="","",IF(AND(OR(EXACT(D17,"IN SCOPE"),EXACT(D17,"OUTSIDE / TOO BROAD"),EXACT(D17,"UNKNOWN / VERIFY")),OR(EXACT(E17,"STRONG"),EXACT(E17,"MODERATE"),EXACT(E17,"WEAK"),EXACT(E17,"UNKNOWN / VERIFY")),OR(EXACT(J17,"SUFFICIENT"),EXACT(J17,"INSUFFICIENT"),EXACT(J17,"UNKNOWN / VERIFY")),OR(EXACT(K17,"READY"),EXACT(K17,"NOT READY"),EXACT(K17,"UNKNOWN / VERIFY"))),"VALID","INVALID - CONTROLLED TOKEN"))</x:f>
      </x:c>
      <x:c r="T17" s="39" t="str">
        <x:f>IF(A17="","",IF(AND(EXACT(A17,UPPER(A17)),EXACT(B17,DECISION_CONTRACT!$B$5),C17&lt;&gt;"",N17&lt;&gt;"",O17&lt;&gt;""),"VALID","INVALID - ID / REQUIRED"))</x:f>
      </x:c>
      <x:c r="U17" s="39" t="str">
        <x:f>IF(A17="","",IF(EXACT(D17,"UNKNOWN / VERIFY"),"VERIFY SCOPE",IF(EXACT(D17,"OUTSIDE / TOO BROAD"),"REFUSE - OUTSIDE DECISION",IF(OR(EXACT(J17,"UNKNOWN / VERIFY"),EXACT(J17,"INSUFFICIENT")),"VERIFY EVIDENCE",IF(EXACT(K17,"UNKNOWN / VERIFY"),"VERIFY EXECUTION",IF(EXACT(K17,"NOT READY"),"HOLD - EXECUTION",IF(EXACT(E17,"STRONG"),"PILOT",IF(EXACT(E17,"MODERATE"),"MONITOR","REFUSE - WEAK FIT"))))))))</x:f>
      </x:c>
      <x:c r="V17" s="48"/>
      <x:c r="W17" s="53"/>
      <x:c r="X17" s="48" t="str">
        <x:f>IF(A17="","",IF(V17="","INVALID - VERSION ID",IF(NOT(EXACT(V17,UPPER(V17))),"INVALID - VERSION ID CASE",IF(EXACT(W17,A17&amp;"|"&amp;B17&amp;"|"&amp;C17&amp;"|"&amp;D17&amp;"|"&amp;E17&amp;"|"&amp;F17&amp;"|"&amp;G17&amp;"|"&amp;J17&amp;"|"&amp;K17&amp;"|"&amp;N17&amp;"|"&amp;O17&amp;"|"&amp;Q17),"VALID","VERSION UPDATE REQUIRED"))))</x:f>
      </x:c>
      <x:c r="Y17" s="8"/>
      <x:c r="Z17" s="8"/>
    </x:row>
    <x:row r="18">
      <x:c r="A18" s="22"/>
      <x:c r="B18" s="22"/>
      <x:c r="C18" s="22"/>
      <x:c r="D18" s="22"/>
      <x:c r="E18" s="22"/>
      <x:c r="F18" s="22"/>
      <x:c r="G18" s="22"/>
      <x:c r="H18" s="20" t="str">
        <x:f>IF(A18="","","INVALID - UNGOVERNED FIXTURE ROW")</x:f>
      </x:c>
      <x:c r="I18" s="20" t="str">
        <x:f>IF(A18="","","INVALID - UNGOVERNED FIXTURE ROW")</x:f>
      </x:c>
      <x:c r="J18" s="22"/>
      <x:c r="K18" s="22"/>
      <x:c r="L18" s="20" t="str">
        <x:f>IF(A18="","",IF(DECISION_CONTRACT!$B$19&lt;&gt;"READY FOR DOWNSTREAM","BLOCKED - DECISION REOPEN REQUIRED",IF(COMPETITIVE_IMPLICATIONS!$B$5&lt;&gt;"READY","REQUALIFICATION REQUIRED",IF(AND(S18="VALID",T18="VALID",X18="VALID",H18="VALID",I18="VALID",R18="VALID"),"VALID","INVALID - OPPORTUNITY RECORD"))))</x:f>
      </x:c>
      <x:c r="M18" s="20" t="str">
        <x:f>IF(A18="","",IF(DECISION_CONTRACT!$B$19&lt;&gt;"READY FOR DOWNSTREAM","BLOCKED - DECISION REOPEN REQUIRED",IF(COMPETITIVE_IMPLICATIONS!$B$5&lt;&gt;"READY","REQUALIFICATION REQUIRED",IF(L18&lt;&gt;"VALID","REPAIR OPPORTUNITY RECORD",U18))))</x:f>
      </x:c>
      <x:c r="N18" s="22"/>
      <x:c r="O18" s="22"/>
      <x:c r="P18" s="22"/>
      <x:c r="Q18" s="38"/>
      <x:c r="R18" s="38" t="str">
        <x:f>IF(A18="","","INVALID - UNGOVERNED FIXTURE ROW")</x:f>
      </x:c>
      <x:c r="S18" s="39" t="str">
        <x:f>IF(A18="","",IF(AND(OR(EXACT(D18,"IN SCOPE"),EXACT(D18,"OUTSIDE / TOO BROAD"),EXACT(D18,"UNKNOWN / VERIFY")),OR(EXACT(E18,"STRONG"),EXACT(E18,"MODERATE"),EXACT(E18,"WEAK"),EXACT(E18,"UNKNOWN / VERIFY")),OR(EXACT(J18,"SUFFICIENT"),EXACT(J18,"INSUFFICIENT"),EXACT(J18,"UNKNOWN / VERIFY")),OR(EXACT(K18,"READY"),EXACT(K18,"NOT READY"),EXACT(K18,"UNKNOWN / VERIFY"))),"VALID","INVALID - CONTROLLED TOKEN"))</x:f>
      </x:c>
      <x:c r="T18" s="39" t="str">
        <x:f>IF(A18="","",IF(AND(EXACT(A18,UPPER(A18)),EXACT(B18,DECISION_CONTRACT!$B$5),C18&lt;&gt;"",N18&lt;&gt;"",O18&lt;&gt;""),"VALID","INVALID - ID / REQUIRED"))</x:f>
      </x:c>
      <x:c r="U18" s="39" t="str">
        <x:f>IF(A18="","",IF(EXACT(D18,"UNKNOWN / VERIFY"),"VERIFY SCOPE",IF(EXACT(D18,"OUTSIDE / TOO BROAD"),"REFUSE - OUTSIDE DECISION",IF(OR(EXACT(J18,"UNKNOWN / VERIFY"),EXACT(J18,"INSUFFICIENT")),"VERIFY EVIDENCE",IF(EXACT(K18,"UNKNOWN / VERIFY"),"VERIFY EXECUTION",IF(EXACT(K18,"NOT READY"),"HOLD - EXECUTION",IF(EXACT(E18,"STRONG"),"PILOT",IF(EXACT(E18,"MODERATE"),"MONITOR","REFUSE - WEAK FIT"))))))))</x:f>
      </x:c>
      <x:c r="V18" s="48"/>
      <x:c r="W18" s="53"/>
      <x:c r="X18" s="48" t="str">
        <x:f>IF(A18="","",IF(V18="","INVALID - VERSION ID",IF(NOT(EXACT(V18,UPPER(V18))),"INVALID - VERSION ID CASE",IF(EXACT(W18,A18&amp;"|"&amp;B18&amp;"|"&amp;C18&amp;"|"&amp;D18&amp;"|"&amp;E18&amp;"|"&amp;F18&amp;"|"&amp;G18&amp;"|"&amp;J18&amp;"|"&amp;K18&amp;"|"&amp;N18&amp;"|"&amp;O18&amp;"|"&amp;Q18),"VALID","VERSION UPDATE REQUIRED"))))</x:f>
      </x:c>
      <x:c r="Y18" s="8"/>
      <x:c r="Z18" s="8"/>
    </x:row>
    <x:row r="19">
      <x:c r="A19" s="22"/>
      <x:c r="B19" s="22"/>
      <x:c r="C19" s="22"/>
      <x:c r="D19" s="22"/>
      <x:c r="E19" s="22"/>
      <x:c r="F19" s="22"/>
      <x:c r="G19" s="22"/>
      <x:c r="H19" s="20" t="str">
        <x:f>IF(A19="","","INVALID - UNGOVERNED FIXTURE ROW")</x:f>
      </x:c>
      <x:c r="I19" s="20" t="str">
        <x:f>IF(A19="","","INVALID - UNGOVERNED FIXTURE ROW")</x:f>
      </x:c>
      <x:c r="J19" s="22"/>
      <x:c r="K19" s="22"/>
      <x:c r="L19" s="20" t="str">
        <x:f>IF(A19="","",IF(DECISION_CONTRACT!$B$19&lt;&gt;"READY FOR DOWNSTREAM","BLOCKED - DECISION REOPEN REQUIRED",IF(COMPETITIVE_IMPLICATIONS!$B$5&lt;&gt;"READY","REQUALIFICATION REQUIRED",IF(AND(S19="VALID",T19="VALID",X19="VALID",H19="VALID",I19="VALID",R19="VALID"),"VALID","INVALID - OPPORTUNITY RECORD"))))</x:f>
      </x:c>
      <x:c r="M19" s="20" t="str">
        <x:f>IF(A19="","",IF(DECISION_CONTRACT!$B$19&lt;&gt;"READY FOR DOWNSTREAM","BLOCKED - DECISION REOPEN REQUIRED",IF(COMPETITIVE_IMPLICATIONS!$B$5&lt;&gt;"READY","REQUALIFICATION REQUIRED",IF(L19&lt;&gt;"VALID","REPAIR OPPORTUNITY RECORD",U19))))</x:f>
      </x:c>
      <x:c r="N19" s="22"/>
      <x:c r="O19" s="22"/>
      <x:c r="P19" s="22"/>
      <x:c r="Q19" s="38"/>
      <x:c r="R19" s="38" t="str">
        <x:f>IF(A19="","","INVALID - UNGOVERNED FIXTURE ROW")</x:f>
      </x:c>
      <x:c r="S19" s="39" t="str">
        <x:f>IF(A19="","",IF(AND(OR(EXACT(D19,"IN SCOPE"),EXACT(D19,"OUTSIDE / TOO BROAD"),EXACT(D19,"UNKNOWN / VERIFY")),OR(EXACT(E19,"STRONG"),EXACT(E19,"MODERATE"),EXACT(E19,"WEAK"),EXACT(E19,"UNKNOWN / VERIFY")),OR(EXACT(J19,"SUFFICIENT"),EXACT(J19,"INSUFFICIENT"),EXACT(J19,"UNKNOWN / VERIFY")),OR(EXACT(K19,"READY"),EXACT(K19,"NOT READY"),EXACT(K19,"UNKNOWN / VERIFY"))),"VALID","INVALID - CONTROLLED TOKEN"))</x:f>
      </x:c>
      <x:c r="T19" s="39" t="str">
        <x:f>IF(A19="","",IF(AND(EXACT(A19,UPPER(A19)),EXACT(B19,DECISION_CONTRACT!$B$5),C19&lt;&gt;"",N19&lt;&gt;"",O19&lt;&gt;""),"VALID","INVALID - ID / REQUIRED"))</x:f>
      </x:c>
      <x:c r="U19" s="39" t="str">
        <x:f>IF(A19="","",IF(EXACT(D19,"UNKNOWN / VERIFY"),"VERIFY SCOPE",IF(EXACT(D19,"OUTSIDE / TOO BROAD"),"REFUSE - OUTSIDE DECISION",IF(OR(EXACT(J19,"UNKNOWN / VERIFY"),EXACT(J19,"INSUFFICIENT")),"VERIFY EVIDENCE",IF(EXACT(K19,"UNKNOWN / VERIFY"),"VERIFY EXECUTION",IF(EXACT(K19,"NOT READY"),"HOLD - EXECUTION",IF(EXACT(E19,"STRONG"),"PILOT",IF(EXACT(E19,"MODERATE"),"MONITOR","REFUSE - WEAK FIT"))))))))</x:f>
      </x:c>
      <x:c r="V19" s="48"/>
      <x:c r="W19" s="53"/>
      <x:c r="X19" s="48" t="str">
        <x:f>IF(A19="","",IF(V19="","INVALID - VERSION ID",IF(NOT(EXACT(V19,UPPER(V19))),"INVALID - VERSION ID CASE",IF(EXACT(W19,A19&amp;"|"&amp;B19&amp;"|"&amp;C19&amp;"|"&amp;D19&amp;"|"&amp;E19&amp;"|"&amp;F19&amp;"|"&amp;G19&amp;"|"&amp;J19&amp;"|"&amp;K19&amp;"|"&amp;N19&amp;"|"&amp;O19&amp;"|"&amp;Q19),"VALID","VERSION UPDATE REQUIRED"))))</x:f>
      </x:c>
      <x:c r="Y19" s="8"/>
      <x:c r="Z19" s="8"/>
    </x:row>
    <x:row r="20">
      <x:c r="A20" s="22"/>
      <x:c r="B20" s="22"/>
      <x:c r="C20" s="22"/>
      <x:c r="D20" s="22"/>
      <x:c r="E20" s="22"/>
      <x:c r="F20" s="22"/>
      <x:c r="G20" s="22"/>
      <x:c r="H20" s="20" t="str">
        <x:f>IF(A20="","","INVALID - UNGOVERNED FIXTURE ROW")</x:f>
      </x:c>
      <x:c r="I20" s="20" t="str">
        <x:f>IF(A20="","","INVALID - UNGOVERNED FIXTURE ROW")</x:f>
      </x:c>
      <x:c r="J20" s="22"/>
      <x:c r="K20" s="22"/>
      <x:c r="L20" s="20" t="str">
        <x:f>IF(A20="","",IF(DECISION_CONTRACT!$B$19&lt;&gt;"READY FOR DOWNSTREAM","BLOCKED - DECISION REOPEN REQUIRED",IF(COMPETITIVE_IMPLICATIONS!$B$5&lt;&gt;"READY","REQUALIFICATION REQUIRED",IF(AND(S20="VALID",T20="VALID",X20="VALID",H20="VALID",I20="VALID",R20="VALID"),"VALID","INVALID - OPPORTUNITY RECORD"))))</x:f>
      </x:c>
      <x:c r="M20" s="20" t="str">
        <x:f>IF(A20="","",IF(DECISION_CONTRACT!$B$19&lt;&gt;"READY FOR DOWNSTREAM","BLOCKED - DECISION REOPEN REQUIRED",IF(COMPETITIVE_IMPLICATIONS!$B$5&lt;&gt;"READY","REQUALIFICATION REQUIRED",IF(L20&lt;&gt;"VALID","REPAIR OPPORTUNITY RECORD",U20))))</x:f>
      </x:c>
      <x:c r="N20" s="22"/>
      <x:c r="O20" s="22"/>
      <x:c r="P20" s="22"/>
      <x:c r="Q20" s="38"/>
      <x:c r="R20" s="38" t="str">
        <x:f>IF(A20="","","INVALID - UNGOVERNED FIXTURE ROW")</x:f>
      </x:c>
      <x:c r="S20" s="39" t="str">
        <x:f>IF(A20="","",IF(AND(OR(EXACT(D20,"IN SCOPE"),EXACT(D20,"OUTSIDE / TOO BROAD"),EXACT(D20,"UNKNOWN / VERIFY")),OR(EXACT(E20,"STRONG"),EXACT(E20,"MODERATE"),EXACT(E20,"WEAK"),EXACT(E20,"UNKNOWN / VERIFY")),OR(EXACT(J20,"SUFFICIENT"),EXACT(J20,"INSUFFICIENT"),EXACT(J20,"UNKNOWN / VERIFY")),OR(EXACT(K20,"READY"),EXACT(K20,"NOT READY"),EXACT(K20,"UNKNOWN / VERIFY"))),"VALID","INVALID - CONTROLLED TOKEN"))</x:f>
      </x:c>
      <x:c r="T20" s="39" t="str">
        <x:f>IF(A20="","",IF(AND(EXACT(A20,UPPER(A20)),EXACT(B20,DECISION_CONTRACT!$B$5),C20&lt;&gt;"",N20&lt;&gt;"",O20&lt;&gt;""),"VALID","INVALID - ID / REQUIRED"))</x:f>
      </x:c>
      <x:c r="U20" s="39" t="str">
        <x:f>IF(A20="","",IF(EXACT(D20,"UNKNOWN / VERIFY"),"VERIFY SCOPE",IF(EXACT(D20,"OUTSIDE / TOO BROAD"),"REFUSE - OUTSIDE DECISION",IF(OR(EXACT(J20,"UNKNOWN / VERIFY"),EXACT(J20,"INSUFFICIENT")),"VERIFY EVIDENCE",IF(EXACT(K20,"UNKNOWN / VERIFY"),"VERIFY EXECUTION",IF(EXACT(K20,"NOT READY"),"HOLD - EXECUTION",IF(EXACT(E20,"STRONG"),"PILOT",IF(EXACT(E20,"MODERATE"),"MONITOR","REFUSE - WEAK FIT"))))))))</x:f>
      </x:c>
      <x:c r="V20" s="48"/>
      <x:c r="W20" s="53"/>
      <x:c r="X20" s="48" t="str">
        <x:f>IF(A20="","",IF(V20="","INVALID - VERSION ID",IF(NOT(EXACT(V20,UPPER(V20))),"INVALID - VERSION ID CASE",IF(EXACT(W20,A20&amp;"|"&amp;B20&amp;"|"&amp;C20&amp;"|"&amp;D20&amp;"|"&amp;E20&amp;"|"&amp;F20&amp;"|"&amp;G20&amp;"|"&amp;J20&amp;"|"&amp;K20&amp;"|"&amp;N20&amp;"|"&amp;O20&amp;"|"&amp;Q20),"VALID","VERSION UPDATE REQUIRED"))))</x:f>
      </x:c>
      <x:c r="Y20" s="8"/>
      <x:c r="Z20" s="8"/>
    </x:row>
    <x:row r="21">
      <x:c r="A21" s="22"/>
      <x:c r="B21" s="22"/>
      <x:c r="C21" s="22"/>
      <x:c r="D21" s="22"/>
      <x:c r="E21" s="22"/>
      <x:c r="F21" s="22"/>
      <x:c r="G21" s="22"/>
      <x:c r="H21" s="20" t="str">
        <x:f>IF(A21="","","INVALID - UNGOVERNED FIXTURE ROW")</x:f>
      </x:c>
      <x:c r="I21" s="20" t="str">
        <x:f>IF(A21="","","INVALID - UNGOVERNED FIXTURE ROW")</x:f>
      </x:c>
      <x:c r="J21" s="22"/>
      <x:c r="K21" s="22"/>
      <x:c r="L21" s="20" t="str">
        <x:f>IF(A21="","",IF(DECISION_CONTRACT!$B$19&lt;&gt;"READY FOR DOWNSTREAM","BLOCKED - DECISION REOPEN REQUIRED",IF(COMPETITIVE_IMPLICATIONS!$B$5&lt;&gt;"READY","REQUALIFICATION REQUIRED",IF(AND(S21="VALID",T21="VALID",X21="VALID",H21="VALID",I21="VALID",R21="VALID"),"VALID","INVALID - OPPORTUNITY RECORD"))))</x:f>
      </x:c>
      <x:c r="M21" s="20" t="str">
        <x:f>IF(A21="","",IF(DECISION_CONTRACT!$B$19&lt;&gt;"READY FOR DOWNSTREAM","BLOCKED - DECISION REOPEN REQUIRED",IF(COMPETITIVE_IMPLICATIONS!$B$5&lt;&gt;"READY","REQUALIFICATION REQUIRED",IF(L21&lt;&gt;"VALID","REPAIR OPPORTUNITY RECORD",U21))))</x:f>
      </x:c>
      <x:c r="N21" s="22"/>
      <x:c r="O21" s="22"/>
      <x:c r="P21" s="22"/>
      <x:c r="Q21" s="38"/>
      <x:c r="R21" s="38" t="str">
        <x:f>IF(A21="","","INVALID - UNGOVERNED FIXTURE ROW")</x:f>
      </x:c>
      <x:c r="S21" s="39" t="str">
        <x:f>IF(A21="","",IF(AND(OR(EXACT(D21,"IN SCOPE"),EXACT(D21,"OUTSIDE / TOO BROAD"),EXACT(D21,"UNKNOWN / VERIFY")),OR(EXACT(E21,"STRONG"),EXACT(E21,"MODERATE"),EXACT(E21,"WEAK"),EXACT(E21,"UNKNOWN / VERIFY")),OR(EXACT(J21,"SUFFICIENT"),EXACT(J21,"INSUFFICIENT"),EXACT(J21,"UNKNOWN / VERIFY")),OR(EXACT(K21,"READY"),EXACT(K21,"NOT READY"),EXACT(K21,"UNKNOWN / VERIFY"))),"VALID","INVALID - CONTROLLED TOKEN"))</x:f>
      </x:c>
      <x:c r="T21" s="39" t="str">
        <x:f>IF(A21="","",IF(AND(EXACT(A21,UPPER(A21)),EXACT(B21,DECISION_CONTRACT!$B$5),C21&lt;&gt;"",N21&lt;&gt;"",O21&lt;&gt;""),"VALID","INVALID - ID / REQUIRED"))</x:f>
      </x:c>
      <x:c r="U21" s="39" t="str">
        <x:f>IF(A21="","",IF(EXACT(D21,"UNKNOWN / VERIFY"),"VERIFY SCOPE",IF(EXACT(D21,"OUTSIDE / TOO BROAD"),"REFUSE - OUTSIDE DECISION",IF(OR(EXACT(J21,"UNKNOWN / VERIFY"),EXACT(J21,"INSUFFICIENT")),"VERIFY EVIDENCE",IF(EXACT(K21,"UNKNOWN / VERIFY"),"VERIFY EXECUTION",IF(EXACT(K21,"NOT READY"),"HOLD - EXECUTION",IF(EXACT(E21,"STRONG"),"PILOT",IF(EXACT(E21,"MODERATE"),"MONITOR","REFUSE - WEAK FIT"))))))))</x:f>
      </x:c>
      <x:c r="V21" s="48"/>
      <x:c r="W21" s="53"/>
      <x:c r="X21" s="48" t="str">
        <x:f>IF(A21="","",IF(V21="","INVALID - VERSION ID",IF(NOT(EXACT(V21,UPPER(V21))),"INVALID - VERSION ID CASE",IF(EXACT(W21,A21&amp;"|"&amp;B21&amp;"|"&amp;C21&amp;"|"&amp;D21&amp;"|"&amp;E21&amp;"|"&amp;F21&amp;"|"&amp;G21&amp;"|"&amp;J21&amp;"|"&amp;K21&amp;"|"&amp;N21&amp;"|"&amp;O21&amp;"|"&amp;Q21),"VALID","VERSION UPDATE REQUIRED"))))</x:f>
      </x:c>
      <x:c r="Y21" s="8"/>
      <x:c r="Z21" s="8"/>
    </x:row>
    <x:row r="22">
      <x:c r="A22" s="22"/>
      <x:c r="B22" s="22"/>
      <x:c r="C22" s="22"/>
      <x:c r="D22" s="22"/>
      <x:c r="E22" s="22"/>
      <x:c r="F22" s="22"/>
      <x:c r="G22" s="22"/>
      <x:c r="H22" s="20" t="str">
        <x:f>IF(A22="","","INVALID - UNGOVERNED FIXTURE ROW")</x:f>
      </x:c>
      <x:c r="I22" s="20" t="str">
        <x:f>IF(A22="","","INVALID - UNGOVERNED FIXTURE ROW")</x:f>
      </x:c>
      <x:c r="J22" s="22"/>
      <x:c r="K22" s="22"/>
      <x:c r="L22" s="20" t="str">
        <x:f>IF(A22="","",IF(DECISION_CONTRACT!$B$19&lt;&gt;"READY FOR DOWNSTREAM","BLOCKED - DECISION REOPEN REQUIRED",IF(COMPETITIVE_IMPLICATIONS!$B$5&lt;&gt;"READY","REQUALIFICATION REQUIRED",IF(AND(S22="VALID",T22="VALID",X22="VALID",H22="VALID",I22="VALID",R22="VALID"),"VALID","INVALID - OPPORTUNITY RECORD"))))</x:f>
      </x:c>
      <x:c r="M22" s="20" t="str">
        <x:f>IF(A22="","",IF(DECISION_CONTRACT!$B$19&lt;&gt;"READY FOR DOWNSTREAM","BLOCKED - DECISION REOPEN REQUIRED",IF(COMPETITIVE_IMPLICATIONS!$B$5&lt;&gt;"READY","REQUALIFICATION REQUIRED",IF(L22&lt;&gt;"VALID","REPAIR OPPORTUNITY RECORD",U22))))</x:f>
      </x:c>
      <x:c r="N22" s="22"/>
      <x:c r="O22" s="22"/>
      <x:c r="P22" s="22"/>
      <x:c r="Q22" s="38"/>
      <x:c r="R22" s="38" t="str">
        <x:f>IF(A22="","","INVALID - UNGOVERNED FIXTURE ROW")</x:f>
      </x:c>
      <x:c r="S22" s="39" t="str">
        <x:f>IF(A22="","",IF(AND(OR(EXACT(D22,"IN SCOPE"),EXACT(D22,"OUTSIDE / TOO BROAD"),EXACT(D22,"UNKNOWN / VERIFY")),OR(EXACT(E22,"STRONG"),EXACT(E22,"MODERATE"),EXACT(E22,"WEAK"),EXACT(E22,"UNKNOWN / VERIFY")),OR(EXACT(J22,"SUFFICIENT"),EXACT(J22,"INSUFFICIENT"),EXACT(J22,"UNKNOWN / VERIFY")),OR(EXACT(K22,"READY"),EXACT(K22,"NOT READY"),EXACT(K22,"UNKNOWN / VERIFY"))),"VALID","INVALID - CONTROLLED TOKEN"))</x:f>
      </x:c>
      <x:c r="T22" s="39" t="str">
        <x:f>IF(A22="","",IF(AND(EXACT(A22,UPPER(A22)),EXACT(B22,DECISION_CONTRACT!$B$5),C22&lt;&gt;"",N22&lt;&gt;"",O22&lt;&gt;""),"VALID","INVALID - ID / REQUIRED"))</x:f>
      </x:c>
      <x:c r="U22" s="39" t="str">
        <x:f>IF(A22="","",IF(EXACT(D22,"UNKNOWN / VERIFY"),"VERIFY SCOPE",IF(EXACT(D22,"OUTSIDE / TOO BROAD"),"REFUSE - OUTSIDE DECISION",IF(OR(EXACT(J22,"UNKNOWN / VERIFY"),EXACT(J22,"INSUFFICIENT")),"VERIFY EVIDENCE",IF(EXACT(K22,"UNKNOWN / VERIFY"),"VERIFY EXECUTION",IF(EXACT(K22,"NOT READY"),"HOLD - EXECUTION",IF(EXACT(E22,"STRONG"),"PILOT",IF(EXACT(E22,"MODERATE"),"MONITOR","REFUSE - WEAK FIT"))))))))</x:f>
      </x:c>
      <x:c r="V22" s="48"/>
      <x:c r="W22" s="53"/>
      <x:c r="X22" s="48" t="str">
        <x:f>IF(A22="","",IF(V22="","INVALID - VERSION ID",IF(NOT(EXACT(V22,UPPER(V22))),"INVALID - VERSION ID CASE",IF(EXACT(W22,A22&amp;"|"&amp;B22&amp;"|"&amp;C22&amp;"|"&amp;D22&amp;"|"&amp;E22&amp;"|"&amp;F22&amp;"|"&amp;G22&amp;"|"&amp;J22&amp;"|"&amp;K22&amp;"|"&amp;N22&amp;"|"&amp;O22&amp;"|"&amp;Q22),"VALID","VERSION UPDATE REQUIRED"))))</x:f>
      </x:c>
      <x:c r="Y22" s="8"/>
      <x:c r="Z22" s="8"/>
    </x:row>
    <x:row r="23">
      <x:c r="A23" s="22"/>
      <x:c r="B23" s="22"/>
      <x:c r="C23" s="22"/>
      <x:c r="D23" s="22"/>
      <x:c r="E23" s="22"/>
      <x:c r="F23" s="22"/>
      <x:c r="G23" s="22"/>
      <x:c r="H23" s="20" t="str">
        <x:f>IF(A23="","","INVALID - UNGOVERNED FIXTURE ROW")</x:f>
      </x:c>
      <x:c r="I23" s="20" t="str">
        <x:f>IF(A23="","","INVALID - UNGOVERNED FIXTURE ROW")</x:f>
      </x:c>
      <x:c r="J23" s="22"/>
      <x:c r="K23" s="22"/>
      <x:c r="L23" s="20" t="str">
        <x:f>IF(A23="","",IF(DECISION_CONTRACT!$B$19&lt;&gt;"READY FOR DOWNSTREAM","BLOCKED - DECISION REOPEN REQUIRED",IF(COMPETITIVE_IMPLICATIONS!$B$5&lt;&gt;"READY","REQUALIFICATION REQUIRED",IF(AND(S23="VALID",T23="VALID",X23="VALID",H23="VALID",I23="VALID",R23="VALID"),"VALID","INVALID - OPPORTUNITY RECORD"))))</x:f>
      </x:c>
      <x:c r="M23" s="20" t="str">
        <x:f>IF(A23="","",IF(DECISION_CONTRACT!$B$19&lt;&gt;"READY FOR DOWNSTREAM","BLOCKED - DECISION REOPEN REQUIRED",IF(COMPETITIVE_IMPLICATIONS!$B$5&lt;&gt;"READY","REQUALIFICATION REQUIRED",IF(L23&lt;&gt;"VALID","REPAIR OPPORTUNITY RECORD",U23))))</x:f>
      </x:c>
      <x:c r="N23" s="22"/>
      <x:c r="O23" s="22"/>
      <x:c r="P23" s="22"/>
      <x:c r="Q23" s="38"/>
      <x:c r="R23" s="38" t="str">
        <x:f>IF(A23="","","INVALID - UNGOVERNED FIXTURE ROW")</x:f>
      </x:c>
      <x:c r="S23" s="39" t="str">
        <x:f>IF(A23="","",IF(AND(OR(EXACT(D23,"IN SCOPE"),EXACT(D23,"OUTSIDE / TOO BROAD"),EXACT(D23,"UNKNOWN / VERIFY")),OR(EXACT(E23,"STRONG"),EXACT(E23,"MODERATE"),EXACT(E23,"WEAK"),EXACT(E23,"UNKNOWN / VERIFY")),OR(EXACT(J23,"SUFFICIENT"),EXACT(J23,"INSUFFICIENT"),EXACT(J23,"UNKNOWN / VERIFY")),OR(EXACT(K23,"READY"),EXACT(K23,"NOT READY"),EXACT(K23,"UNKNOWN / VERIFY"))),"VALID","INVALID - CONTROLLED TOKEN"))</x:f>
      </x:c>
      <x:c r="T23" s="39" t="str">
        <x:f>IF(A23="","",IF(AND(EXACT(A23,UPPER(A23)),EXACT(B23,DECISION_CONTRACT!$B$5),C23&lt;&gt;"",N23&lt;&gt;"",O23&lt;&gt;""),"VALID","INVALID - ID / REQUIRED"))</x:f>
      </x:c>
      <x:c r="U23" s="39" t="str">
        <x:f>IF(A23="","",IF(EXACT(D23,"UNKNOWN / VERIFY"),"VERIFY SCOPE",IF(EXACT(D23,"OUTSIDE / TOO BROAD"),"REFUSE - OUTSIDE DECISION",IF(OR(EXACT(J23,"UNKNOWN / VERIFY"),EXACT(J23,"INSUFFICIENT")),"VERIFY EVIDENCE",IF(EXACT(K23,"UNKNOWN / VERIFY"),"VERIFY EXECUTION",IF(EXACT(K23,"NOT READY"),"HOLD - EXECUTION",IF(EXACT(E23,"STRONG"),"PILOT",IF(EXACT(E23,"MODERATE"),"MONITOR","REFUSE - WEAK FIT"))))))))</x:f>
      </x:c>
      <x:c r="V23" s="48"/>
      <x:c r="W23" s="53"/>
      <x:c r="X23" s="48" t="str">
        <x:f>IF(A23="","",IF(V23="","INVALID - VERSION ID",IF(NOT(EXACT(V23,UPPER(V23))),"INVALID - VERSION ID CASE",IF(EXACT(W23,A23&amp;"|"&amp;B23&amp;"|"&amp;C23&amp;"|"&amp;D23&amp;"|"&amp;E23&amp;"|"&amp;F23&amp;"|"&amp;G23&amp;"|"&amp;J23&amp;"|"&amp;K23&amp;"|"&amp;N23&amp;"|"&amp;O23&amp;"|"&amp;Q23),"VALID","VERSION UPDATE REQUIRED"))))</x:f>
      </x:c>
      <x:c r="Y23" s="8"/>
      <x:c r="Z23" s="8"/>
    </x:row>
    <x:row r="24">
      <x:c r="A24" s="22"/>
      <x:c r="B24" s="22"/>
      <x:c r="C24" s="22"/>
      <x:c r="D24" s="22"/>
      <x:c r="E24" s="22"/>
      <x:c r="F24" s="22"/>
      <x:c r="G24" s="22"/>
      <x:c r="H24" s="20" t="str">
        <x:f>IF(A24="","","INVALID - UNGOVERNED FIXTURE ROW")</x:f>
      </x:c>
      <x:c r="I24" s="20" t="str">
        <x:f>IF(A24="","","INVALID - UNGOVERNED FIXTURE ROW")</x:f>
      </x:c>
      <x:c r="J24" s="22"/>
      <x:c r="K24" s="22"/>
      <x:c r="L24" s="20" t="str">
        <x:f>IF(A24="","",IF(DECISION_CONTRACT!$B$19&lt;&gt;"READY FOR DOWNSTREAM","BLOCKED - DECISION REOPEN REQUIRED",IF(COMPETITIVE_IMPLICATIONS!$B$5&lt;&gt;"READY","REQUALIFICATION REQUIRED",IF(AND(S24="VALID",T24="VALID",X24="VALID",H24="VALID",I24="VALID",R24="VALID"),"VALID","INVALID - OPPORTUNITY RECORD"))))</x:f>
      </x:c>
      <x:c r="M24" s="20" t="str">
        <x:f>IF(A24="","",IF(DECISION_CONTRACT!$B$19&lt;&gt;"READY FOR DOWNSTREAM","BLOCKED - DECISION REOPEN REQUIRED",IF(COMPETITIVE_IMPLICATIONS!$B$5&lt;&gt;"READY","REQUALIFICATION REQUIRED",IF(L24&lt;&gt;"VALID","REPAIR OPPORTUNITY RECORD",U24))))</x:f>
      </x:c>
      <x:c r="N24" s="22"/>
      <x:c r="O24" s="22"/>
      <x:c r="P24" s="22"/>
      <x:c r="Q24" s="38"/>
      <x:c r="R24" s="38" t="str">
        <x:f>IF(A24="","","INVALID - UNGOVERNED FIXTURE ROW")</x:f>
      </x:c>
      <x:c r="S24" s="39" t="str">
        <x:f>IF(A24="","",IF(AND(OR(EXACT(D24,"IN SCOPE"),EXACT(D24,"OUTSIDE / TOO BROAD"),EXACT(D24,"UNKNOWN / VERIFY")),OR(EXACT(E24,"STRONG"),EXACT(E24,"MODERATE"),EXACT(E24,"WEAK"),EXACT(E24,"UNKNOWN / VERIFY")),OR(EXACT(J24,"SUFFICIENT"),EXACT(J24,"INSUFFICIENT"),EXACT(J24,"UNKNOWN / VERIFY")),OR(EXACT(K24,"READY"),EXACT(K24,"NOT READY"),EXACT(K24,"UNKNOWN / VERIFY"))),"VALID","INVALID - CONTROLLED TOKEN"))</x:f>
      </x:c>
      <x:c r="T24" s="39" t="str">
        <x:f>IF(A24="","",IF(AND(EXACT(A24,UPPER(A24)),EXACT(B24,DECISION_CONTRACT!$B$5),C24&lt;&gt;"",N24&lt;&gt;"",O24&lt;&gt;""),"VALID","INVALID - ID / REQUIRED"))</x:f>
      </x:c>
      <x:c r="U24" s="39" t="str">
        <x:f>IF(A24="","",IF(EXACT(D24,"UNKNOWN / VERIFY"),"VERIFY SCOPE",IF(EXACT(D24,"OUTSIDE / TOO BROAD"),"REFUSE - OUTSIDE DECISION",IF(OR(EXACT(J24,"UNKNOWN / VERIFY"),EXACT(J24,"INSUFFICIENT")),"VERIFY EVIDENCE",IF(EXACT(K24,"UNKNOWN / VERIFY"),"VERIFY EXECUTION",IF(EXACT(K24,"NOT READY"),"HOLD - EXECUTION",IF(EXACT(E24,"STRONG"),"PILOT",IF(EXACT(E24,"MODERATE"),"MONITOR","REFUSE - WEAK FIT"))))))))</x:f>
      </x:c>
      <x:c r="V24" s="48"/>
      <x:c r="W24" s="53"/>
      <x:c r="X24" s="48" t="str">
        <x:f>IF(A24="","",IF(V24="","INVALID - VERSION ID",IF(NOT(EXACT(V24,UPPER(V24))),"INVALID - VERSION ID CASE",IF(EXACT(W24,A24&amp;"|"&amp;B24&amp;"|"&amp;C24&amp;"|"&amp;D24&amp;"|"&amp;E24&amp;"|"&amp;F24&amp;"|"&amp;G24&amp;"|"&amp;J24&amp;"|"&amp;K24&amp;"|"&amp;N24&amp;"|"&amp;O24&amp;"|"&amp;Q24),"VALID","VERSION UPDATE REQUIRED"))))</x:f>
      </x:c>
      <x:c r="Y24" s="8"/>
      <x:c r="Z24" s="8"/>
    </x:row>
    <x:row r="25">
      <x:c r="A25" s="22"/>
      <x:c r="B25" s="22"/>
      <x:c r="C25" s="22"/>
      <x:c r="D25" s="22"/>
      <x:c r="E25" s="22"/>
      <x:c r="F25" s="22"/>
      <x:c r="G25" s="22"/>
      <x:c r="H25" s="20" t="str">
        <x:f>IF(A25="","","INVALID - UNGOVERNED FIXTURE ROW")</x:f>
      </x:c>
      <x:c r="I25" s="20" t="str">
        <x:f>IF(A25="","","INVALID - UNGOVERNED FIXTURE ROW")</x:f>
      </x:c>
      <x:c r="J25" s="22"/>
      <x:c r="K25" s="22"/>
      <x:c r="L25" s="20" t="str">
        <x:f>IF(A25="","",IF(DECISION_CONTRACT!$B$19&lt;&gt;"READY FOR DOWNSTREAM","BLOCKED - DECISION REOPEN REQUIRED",IF(COMPETITIVE_IMPLICATIONS!$B$5&lt;&gt;"READY","REQUALIFICATION REQUIRED",IF(AND(S25="VALID",T25="VALID",X25="VALID",H25="VALID",I25="VALID",R25="VALID"),"VALID","INVALID - OPPORTUNITY RECORD"))))</x:f>
      </x:c>
      <x:c r="M25" s="20" t="str">
        <x:f>IF(A25="","",IF(DECISION_CONTRACT!$B$19&lt;&gt;"READY FOR DOWNSTREAM","BLOCKED - DECISION REOPEN REQUIRED",IF(COMPETITIVE_IMPLICATIONS!$B$5&lt;&gt;"READY","REQUALIFICATION REQUIRED",IF(L25&lt;&gt;"VALID","REPAIR OPPORTUNITY RECORD",U25))))</x:f>
      </x:c>
      <x:c r="N25" s="22"/>
      <x:c r="O25" s="22"/>
      <x:c r="P25" s="22"/>
      <x:c r="Q25" s="38"/>
      <x:c r="R25" s="38" t="str">
        <x:f>IF(A25="","","INVALID - UNGOVERNED FIXTURE ROW")</x:f>
      </x:c>
      <x:c r="S25" s="39" t="str">
        <x:f>IF(A25="","",IF(AND(OR(EXACT(D25,"IN SCOPE"),EXACT(D25,"OUTSIDE / TOO BROAD"),EXACT(D25,"UNKNOWN / VERIFY")),OR(EXACT(E25,"STRONG"),EXACT(E25,"MODERATE"),EXACT(E25,"WEAK"),EXACT(E25,"UNKNOWN / VERIFY")),OR(EXACT(J25,"SUFFICIENT"),EXACT(J25,"INSUFFICIENT"),EXACT(J25,"UNKNOWN / VERIFY")),OR(EXACT(K25,"READY"),EXACT(K25,"NOT READY"),EXACT(K25,"UNKNOWN / VERIFY"))),"VALID","INVALID - CONTROLLED TOKEN"))</x:f>
      </x:c>
      <x:c r="T25" s="39" t="str">
        <x:f>IF(A25="","",IF(AND(EXACT(A25,UPPER(A25)),EXACT(B25,DECISION_CONTRACT!$B$5),C25&lt;&gt;"",N25&lt;&gt;"",O25&lt;&gt;""),"VALID","INVALID - ID / REQUIRED"))</x:f>
      </x:c>
      <x:c r="U25" s="39" t="str">
        <x:f>IF(A25="","",IF(EXACT(D25,"UNKNOWN / VERIFY"),"VERIFY SCOPE",IF(EXACT(D25,"OUTSIDE / TOO BROAD"),"REFUSE - OUTSIDE DECISION",IF(OR(EXACT(J25,"UNKNOWN / VERIFY"),EXACT(J25,"INSUFFICIENT")),"VERIFY EVIDENCE",IF(EXACT(K25,"UNKNOWN / VERIFY"),"VERIFY EXECUTION",IF(EXACT(K25,"NOT READY"),"HOLD - EXECUTION",IF(EXACT(E25,"STRONG"),"PILOT",IF(EXACT(E25,"MODERATE"),"MONITOR","REFUSE - WEAK FIT"))))))))</x:f>
      </x:c>
      <x:c r="V25" s="48"/>
      <x:c r="W25" s="53"/>
      <x:c r="X25" s="48" t="str">
        <x:f>IF(A25="","",IF(V25="","INVALID - VERSION ID",IF(NOT(EXACT(V25,UPPER(V25))),"INVALID - VERSION ID CASE",IF(EXACT(W25,A25&amp;"|"&amp;B25&amp;"|"&amp;C25&amp;"|"&amp;D25&amp;"|"&amp;E25&amp;"|"&amp;F25&amp;"|"&amp;G25&amp;"|"&amp;J25&amp;"|"&amp;K25&amp;"|"&amp;N25&amp;"|"&amp;O25&amp;"|"&amp;Q25),"VALID","VERSION UPDATE REQUIRED"))))</x:f>
      </x:c>
      <x:c r="Y25" s="8"/>
      <x:c r="Z25" s="8"/>
    </x:row>
    <x:row r="26">
      <x:c r="A26" s="22"/>
      <x:c r="B26" s="22"/>
      <x:c r="C26" s="22"/>
      <x:c r="D26" s="22"/>
      <x:c r="E26" s="22"/>
      <x:c r="F26" s="22"/>
      <x:c r="G26" s="22"/>
      <x:c r="H26" s="20" t="str">
        <x:f>IF(A26="","","INVALID - UNGOVERNED FIXTURE ROW")</x:f>
      </x:c>
      <x:c r="I26" s="20" t="str">
        <x:f>IF(A26="","","INVALID - UNGOVERNED FIXTURE ROW")</x:f>
      </x:c>
      <x:c r="J26" s="22"/>
      <x:c r="K26" s="22"/>
      <x:c r="L26" s="20" t="str">
        <x:f>IF(A26="","",IF(DECISION_CONTRACT!$B$19&lt;&gt;"READY FOR DOWNSTREAM","BLOCKED - DECISION REOPEN REQUIRED",IF(COMPETITIVE_IMPLICATIONS!$B$5&lt;&gt;"READY","REQUALIFICATION REQUIRED",IF(AND(S26="VALID",T26="VALID",X26="VALID",H26="VALID",I26="VALID",R26="VALID"),"VALID","INVALID - OPPORTUNITY RECORD"))))</x:f>
      </x:c>
      <x:c r="M26" s="20" t="str">
        <x:f>IF(A26="","",IF(DECISION_CONTRACT!$B$19&lt;&gt;"READY FOR DOWNSTREAM","BLOCKED - DECISION REOPEN REQUIRED",IF(COMPETITIVE_IMPLICATIONS!$B$5&lt;&gt;"READY","REQUALIFICATION REQUIRED",IF(L26&lt;&gt;"VALID","REPAIR OPPORTUNITY RECORD",U26))))</x:f>
      </x:c>
      <x:c r="N26" s="22"/>
      <x:c r="O26" s="22"/>
      <x:c r="P26" s="22"/>
      <x:c r="Q26" s="38"/>
      <x:c r="R26" s="38" t="str">
        <x:f>IF(A26="","","INVALID - UNGOVERNED FIXTURE ROW")</x:f>
      </x:c>
      <x:c r="S26" s="39" t="str">
        <x:f>IF(A26="","",IF(AND(OR(EXACT(D26,"IN SCOPE"),EXACT(D26,"OUTSIDE / TOO BROAD"),EXACT(D26,"UNKNOWN / VERIFY")),OR(EXACT(E26,"STRONG"),EXACT(E26,"MODERATE"),EXACT(E26,"WEAK"),EXACT(E26,"UNKNOWN / VERIFY")),OR(EXACT(J26,"SUFFICIENT"),EXACT(J26,"INSUFFICIENT"),EXACT(J26,"UNKNOWN / VERIFY")),OR(EXACT(K26,"READY"),EXACT(K26,"NOT READY"),EXACT(K26,"UNKNOWN / VERIFY"))),"VALID","INVALID - CONTROLLED TOKEN"))</x:f>
      </x:c>
      <x:c r="T26" s="39" t="str">
        <x:f>IF(A26="","",IF(AND(EXACT(A26,UPPER(A26)),EXACT(B26,DECISION_CONTRACT!$B$5),C26&lt;&gt;"",N26&lt;&gt;"",O26&lt;&gt;""),"VALID","INVALID - ID / REQUIRED"))</x:f>
      </x:c>
      <x:c r="U26" s="39" t="str">
        <x:f>IF(A26="","",IF(EXACT(D26,"UNKNOWN / VERIFY"),"VERIFY SCOPE",IF(EXACT(D26,"OUTSIDE / TOO BROAD"),"REFUSE - OUTSIDE DECISION",IF(OR(EXACT(J26,"UNKNOWN / VERIFY"),EXACT(J26,"INSUFFICIENT")),"VERIFY EVIDENCE",IF(EXACT(K26,"UNKNOWN / VERIFY"),"VERIFY EXECUTION",IF(EXACT(K26,"NOT READY"),"HOLD - EXECUTION",IF(EXACT(E26,"STRONG"),"PILOT",IF(EXACT(E26,"MODERATE"),"MONITOR","REFUSE - WEAK FIT"))))))))</x:f>
      </x:c>
      <x:c r="V26" s="48"/>
      <x:c r="W26" s="53"/>
      <x:c r="X26" s="48" t="str">
        <x:f>IF(A26="","",IF(V26="","INVALID - VERSION ID",IF(NOT(EXACT(V26,UPPER(V26))),"INVALID - VERSION ID CASE",IF(EXACT(W26,A26&amp;"|"&amp;B26&amp;"|"&amp;C26&amp;"|"&amp;D26&amp;"|"&amp;E26&amp;"|"&amp;F26&amp;"|"&amp;G26&amp;"|"&amp;J26&amp;"|"&amp;K26&amp;"|"&amp;N26&amp;"|"&amp;O26&amp;"|"&amp;Q26),"VALID","VERSION UPDATE REQUIRED"))))</x:f>
      </x:c>
      <x:c r="Y26" s="8"/>
      <x:c r="Z26" s="8"/>
    </x:row>
    <x:row r="27">
      <x:c r="A27" s="22"/>
      <x:c r="B27" s="22"/>
      <x:c r="C27" s="22"/>
      <x:c r="D27" s="22"/>
      <x:c r="E27" s="22"/>
      <x:c r="F27" s="22"/>
      <x:c r="G27" s="22"/>
      <x:c r="H27" s="20" t="str">
        <x:f>IF(A27="","","INVALID - UNGOVERNED FIXTURE ROW")</x:f>
      </x:c>
      <x:c r="I27" s="20" t="str">
        <x:f>IF(A27="","","INVALID - UNGOVERNED FIXTURE ROW")</x:f>
      </x:c>
      <x:c r="J27" s="22"/>
      <x:c r="K27" s="22"/>
      <x:c r="L27" s="20" t="str">
        <x:f>IF(A27="","",IF(DECISION_CONTRACT!$B$19&lt;&gt;"READY FOR DOWNSTREAM","BLOCKED - DECISION REOPEN REQUIRED",IF(COMPETITIVE_IMPLICATIONS!$B$5&lt;&gt;"READY","REQUALIFICATION REQUIRED",IF(AND(S27="VALID",T27="VALID",X27="VALID",H27="VALID",I27="VALID",R27="VALID"),"VALID","INVALID - OPPORTUNITY RECORD"))))</x:f>
      </x:c>
      <x:c r="M27" s="20" t="str">
        <x:f>IF(A27="","",IF(DECISION_CONTRACT!$B$19&lt;&gt;"READY FOR DOWNSTREAM","BLOCKED - DECISION REOPEN REQUIRED",IF(COMPETITIVE_IMPLICATIONS!$B$5&lt;&gt;"READY","REQUALIFICATION REQUIRED",IF(L27&lt;&gt;"VALID","REPAIR OPPORTUNITY RECORD",U27))))</x:f>
      </x:c>
      <x:c r="N27" s="22"/>
      <x:c r="O27" s="22"/>
      <x:c r="P27" s="22"/>
      <x:c r="Q27" s="38"/>
      <x:c r="R27" s="38" t="str">
        <x:f>IF(A27="","","INVALID - UNGOVERNED FIXTURE ROW")</x:f>
      </x:c>
      <x:c r="S27" s="39" t="str">
        <x:f>IF(A27="","",IF(AND(OR(EXACT(D27,"IN SCOPE"),EXACT(D27,"OUTSIDE / TOO BROAD"),EXACT(D27,"UNKNOWN / VERIFY")),OR(EXACT(E27,"STRONG"),EXACT(E27,"MODERATE"),EXACT(E27,"WEAK"),EXACT(E27,"UNKNOWN / VERIFY")),OR(EXACT(J27,"SUFFICIENT"),EXACT(J27,"INSUFFICIENT"),EXACT(J27,"UNKNOWN / VERIFY")),OR(EXACT(K27,"READY"),EXACT(K27,"NOT READY"),EXACT(K27,"UNKNOWN / VERIFY"))),"VALID","INVALID - CONTROLLED TOKEN"))</x:f>
      </x:c>
      <x:c r="T27" s="39" t="str">
        <x:f>IF(A27="","",IF(AND(EXACT(A27,UPPER(A27)),EXACT(B27,DECISION_CONTRACT!$B$5),C27&lt;&gt;"",N27&lt;&gt;"",O27&lt;&gt;""),"VALID","INVALID - ID / REQUIRED"))</x:f>
      </x:c>
      <x:c r="U27" s="39" t="str">
        <x:f>IF(A27="","",IF(EXACT(D27,"UNKNOWN / VERIFY"),"VERIFY SCOPE",IF(EXACT(D27,"OUTSIDE / TOO BROAD"),"REFUSE - OUTSIDE DECISION",IF(OR(EXACT(J27,"UNKNOWN / VERIFY"),EXACT(J27,"INSUFFICIENT")),"VERIFY EVIDENCE",IF(EXACT(K27,"UNKNOWN / VERIFY"),"VERIFY EXECUTION",IF(EXACT(K27,"NOT READY"),"HOLD - EXECUTION",IF(EXACT(E27,"STRONG"),"PILOT",IF(EXACT(E27,"MODERATE"),"MONITOR","REFUSE - WEAK FIT"))))))))</x:f>
      </x:c>
      <x:c r="V27" s="48"/>
      <x:c r="W27" s="53"/>
      <x:c r="X27" s="48" t="str">
        <x:f>IF(A27="","",IF(V27="","INVALID - VERSION ID",IF(NOT(EXACT(V27,UPPER(V27))),"INVALID - VERSION ID CASE",IF(EXACT(W27,A27&amp;"|"&amp;B27&amp;"|"&amp;C27&amp;"|"&amp;D27&amp;"|"&amp;E27&amp;"|"&amp;F27&amp;"|"&amp;G27&amp;"|"&amp;J27&amp;"|"&amp;K27&amp;"|"&amp;N27&amp;"|"&amp;O27&amp;"|"&amp;Q27),"VALID","VERSION UPDATE REQUIRED"))))</x:f>
      </x:c>
      <x:c r="Y27" s="8"/>
      <x:c r="Z27" s="8"/>
    </x:row>
    <x:row r="28">
      <x:c r="A28" s="22"/>
      <x:c r="B28" s="22"/>
      <x:c r="C28" s="22"/>
      <x:c r="D28" s="22"/>
      <x:c r="E28" s="22"/>
      <x:c r="F28" s="22"/>
      <x:c r="G28" s="22"/>
      <x:c r="H28" s="20" t="str">
        <x:f>IF(A28="","","INVALID - UNGOVERNED FIXTURE ROW")</x:f>
      </x:c>
      <x:c r="I28" s="20" t="str">
        <x:f>IF(A28="","","INVALID - UNGOVERNED FIXTURE ROW")</x:f>
      </x:c>
      <x:c r="J28" s="22"/>
      <x:c r="K28" s="22"/>
      <x:c r="L28" s="20" t="str">
        <x:f>IF(A28="","",IF(DECISION_CONTRACT!$B$19&lt;&gt;"READY FOR DOWNSTREAM","BLOCKED - DECISION REOPEN REQUIRED",IF(COMPETITIVE_IMPLICATIONS!$B$5&lt;&gt;"READY","REQUALIFICATION REQUIRED",IF(AND(S28="VALID",T28="VALID",X28="VALID",H28="VALID",I28="VALID",R28="VALID"),"VALID","INVALID - OPPORTUNITY RECORD"))))</x:f>
      </x:c>
      <x:c r="M28" s="20" t="str">
        <x:f>IF(A28="","",IF(DECISION_CONTRACT!$B$19&lt;&gt;"READY FOR DOWNSTREAM","BLOCKED - DECISION REOPEN REQUIRED",IF(COMPETITIVE_IMPLICATIONS!$B$5&lt;&gt;"READY","REQUALIFICATION REQUIRED",IF(L28&lt;&gt;"VALID","REPAIR OPPORTUNITY RECORD",U28))))</x:f>
      </x:c>
      <x:c r="N28" s="22"/>
      <x:c r="O28" s="22"/>
      <x:c r="P28" s="22"/>
      <x:c r="Q28" s="38"/>
      <x:c r="R28" s="38" t="str">
        <x:f>IF(A28="","","INVALID - UNGOVERNED FIXTURE ROW")</x:f>
      </x:c>
      <x:c r="S28" s="39" t="str">
        <x:f>IF(A28="","",IF(AND(OR(EXACT(D28,"IN SCOPE"),EXACT(D28,"OUTSIDE / TOO BROAD"),EXACT(D28,"UNKNOWN / VERIFY")),OR(EXACT(E28,"STRONG"),EXACT(E28,"MODERATE"),EXACT(E28,"WEAK"),EXACT(E28,"UNKNOWN / VERIFY")),OR(EXACT(J28,"SUFFICIENT"),EXACT(J28,"INSUFFICIENT"),EXACT(J28,"UNKNOWN / VERIFY")),OR(EXACT(K28,"READY"),EXACT(K28,"NOT READY"),EXACT(K28,"UNKNOWN / VERIFY"))),"VALID","INVALID - CONTROLLED TOKEN"))</x:f>
      </x:c>
      <x:c r="T28" s="39" t="str">
        <x:f>IF(A28="","",IF(AND(EXACT(A28,UPPER(A28)),EXACT(B28,DECISION_CONTRACT!$B$5),C28&lt;&gt;"",N28&lt;&gt;"",O28&lt;&gt;""),"VALID","INVALID - ID / REQUIRED"))</x:f>
      </x:c>
      <x:c r="U28" s="39" t="str">
        <x:f>IF(A28="","",IF(EXACT(D28,"UNKNOWN / VERIFY"),"VERIFY SCOPE",IF(EXACT(D28,"OUTSIDE / TOO BROAD"),"REFUSE - OUTSIDE DECISION",IF(OR(EXACT(J28,"UNKNOWN / VERIFY"),EXACT(J28,"INSUFFICIENT")),"VERIFY EVIDENCE",IF(EXACT(K28,"UNKNOWN / VERIFY"),"VERIFY EXECUTION",IF(EXACT(K28,"NOT READY"),"HOLD - EXECUTION",IF(EXACT(E28,"STRONG"),"PILOT",IF(EXACT(E28,"MODERATE"),"MONITOR","REFUSE - WEAK FIT"))))))))</x:f>
      </x:c>
      <x:c r="V28" s="48"/>
      <x:c r="W28" s="53"/>
      <x:c r="X28" s="48" t="str">
        <x:f>IF(A28="","",IF(V28="","INVALID - VERSION ID",IF(NOT(EXACT(V28,UPPER(V28))),"INVALID - VERSION ID CASE",IF(EXACT(W28,A28&amp;"|"&amp;B28&amp;"|"&amp;C28&amp;"|"&amp;D28&amp;"|"&amp;E28&amp;"|"&amp;F28&amp;"|"&amp;G28&amp;"|"&amp;J28&amp;"|"&amp;K28&amp;"|"&amp;N28&amp;"|"&amp;O28&amp;"|"&amp;Q28),"VALID","VERSION UPDATE REQUIRED"))))</x:f>
      </x:c>
      <x:c r="Y28" s="8"/>
      <x:c r="Z28" s="8"/>
    </x:row>
    <x:row r="29">
      <x:c r="A29" s="22"/>
      <x:c r="B29" s="22"/>
      <x:c r="C29" s="22"/>
      <x:c r="D29" s="22"/>
      <x:c r="E29" s="22"/>
      <x:c r="F29" s="22"/>
      <x:c r="G29" s="22"/>
      <x:c r="H29" s="20" t="str">
        <x:f>IF(A29="","","INVALID - UNGOVERNED FIXTURE ROW")</x:f>
      </x:c>
      <x:c r="I29" s="20" t="str">
        <x:f>IF(A29="","","INVALID - UNGOVERNED FIXTURE ROW")</x:f>
      </x:c>
      <x:c r="J29" s="22"/>
      <x:c r="K29" s="22"/>
      <x:c r="L29" s="20" t="str">
        <x:f>IF(A29="","",IF(DECISION_CONTRACT!$B$19&lt;&gt;"READY FOR DOWNSTREAM","BLOCKED - DECISION REOPEN REQUIRED",IF(COMPETITIVE_IMPLICATIONS!$B$5&lt;&gt;"READY","REQUALIFICATION REQUIRED",IF(AND(S29="VALID",T29="VALID",X29="VALID",H29="VALID",I29="VALID",R29="VALID"),"VALID","INVALID - OPPORTUNITY RECORD"))))</x:f>
      </x:c>
      <x:c r="M29" s="20" t="str">
        <x:f>IF(A29="","",IF(DECISION_CONTRACT!$B$19&lt;&gt;"READY FOR DOWNSTREAM","BLOCKED - DECISION REOPEN REQUIRED",IF(COMPETITIVE_IMPLICATIONS!$B$5&lt;&gt;"READY","REQUALIFICATION REQUIRED",IF(L29&lt;&gt;"VALID","REPAIR OPPORTUNITY RECORD",U29))))</x:f>
      </x:c>
      <x:c r="N29" s="22"/>
      <x:c r="O29" s="22"/>
      <x:c r="P29" s="22"/>
      <x:c r="Q29" s="38"/>
      <x:c r="R29" s="38" t="str">
        <x:f>IF(A29="","","INVALID - UNGOVERNED FIXTURE ROW")</x:f>
      </x:c>
      <x:c r="S29" s="39" t="str">
        <x:f>IF(A29="","",IF(AND(OR(EXACT(D29,"IN SCOPE"),EXACT(D29,"OUTSIDE / TOO BROAD"),EXACT(D29,"UNKNOWN / VERIFY")),OR(EXACT(E29,"STRONG"),EXACT(E29,"MODERATE"),EXACT(E29,"WEAK"),EXACT(E29,"UNKNOWN / VERIFY")),OR(EXACT(J29,"SUFFICIENT"),EXACT(J29,"INSUFFICIENT"),EXACT(J29,"UNKNOWN / VERIFY")),OR(EXACT(K29,"READY"),EXACT(K29,"NOT READY"),EXACT(K29,"UNKNOWN / VERIFY"))),"VALID","INVALID - CONTROLLED TOKEN"))</x:f>
      </x:c>
      <x:c r="T29" s="39" t="str">
        <x:f>IF(A29="","",IF(AND(EXACT(A29,UPPER(A29)),EXACT(B29,DECISION_CONTRACT!$B$5),C29&lt;&gt;"",N29&lt;&gt;"",O29&lt;&gt;""),"VALID","INVALID - ID / REQUIRED"))</x:f>
      </x:c>
      <x:c r="U29" s="39" t="str">
        <x:f>IF(A29="","",IF(EXACT(D29,"UNKNOWN / VERIFY"),"VERIFY SCOPE",IF(EXACT(D29,"OUTSIDE / TOO BROAD"),"REFUSE - OUTSIDE DECISION",IF(OR(EXACT(J29,"UNKNOWN / VERIFY"),EXACT(J29,"INSUFFICIENT")),"VERIFY EVIDENCE",IF(EXACT(K29,"UNKNOWN / VERIFY"),"VERIFY EXECUTION",IF(EXACT(K29,"NOT READY"),"HOLD - EXECUTION",IF(EXACT(E29,"STRONG"),"PILOT",IF(EXACT(E29,"MODERATE"),"MONITOR","REFUSE - WEAK FIT"))))))))</x:f>
      </x:c>
      <x:c r="V29" s="48"/>
      <x:c r="W29" s="53"/>
      <x:c r="X29" s="48" t="str">
        <x:f>IF(A29="","",IF(V29="","INVALID - VERSION ID",IF(NOT(EXACT(V29,UPPER(V29))),"INVALID - VERSION ID CASE",IF(EXACT(W29,A29&amp;"|"&amp;B29&amp;"|"&amp;C29&amp;"|"&amp;D29&amp;"|"&amp;E29&amp;"|"&amp;F29&amp;"|"&amp;G29&amp;"|"&amp;J29&amp;"|"&amp;K29&amp;"|"&amp;N29&amp;"|"&amp;O29&amp;"|"&amp;Q29),"VALID","VERSION UPDATE REQUIRED"))))</x:f>
      </x:c>
      <x:c r="Y29" s="8"/>
      <x:c r="Z29" s="8"/>
    </x:row>
    <x:row r="30">
      <x:c r="A30" s="22"/>
      <x:c r="B30" s="22"/>
      <x:c r="C30" s="22"/>
      <x:c r="D30" s="22"/>
      <x:c r="E30" s="22"/>
      <x:c r="F30" s="22"/>
      <x:c r="G30" s="22"/>
      <x:c r="H30" s="20" t="str">
        <x:f>IF(A30="","","INVALID - UNGOVERNED FIXTURE ROW")</x:f>
      </x:c>
      <x:c r="I30" s="20" t="str">
        <x:f>IF(A30="","","INVALID - UNGOVERNED FIXTURE ROW")</x:f>
      </x:c>
      <x:c r="J30" s="22"/>
      <x:c r="K30" s="22"/>
      <x:c r="L30" s="20" t="str">
        <x:f>IF(A30="","",IF(DECISION_CONTRACT!$B$19&lt;&gt;"READY FOR DOWNSTREAM","BLOCKED - DECISION REOPEN REQUIRED",IF(COMPETITIVE_IMPLICATIONS!$B$5&lt;&gt;"READY","REQUALIFICATION REQUIRED",IF(AND(S30="VALID",T30="VALID",X30="VALID",H30="VALID",I30="VALID",R30="VALID"),"VALID","INVALID - OPPORTUNITY RECORD"))))</x:f>
      </x:c>
      <x:c r="M30" s="20" t="str">
        <x:f>IF(A30="","",IF(DECISION_CONTRACT!$B$19&lt;&gt;"READY FOR DOWNSTREAM","BLOCKED - DECISION REOPEN REQUIRED",IF(COMPETITIVE_IMPLICATIONS!$B$5&lt;&gt;"READY","REQUALIFICATION REQUIRED",IF(L30&lt;&gt;"VALID","REPAIR OPPORTUNITY RECORD",U30))))</x:f>
      </x:c>
      <x:c r="N30" s="22"/>
      <x:c r="O30" s="22"/>
      <x:c r="P30" s="22"/>
      <x:c r="Q30" s="38"/>
      <x:c r="R30" s="38" t="str">
        <x:f>IF(A30="","","INVALID - UNGOVERNED FIXTURE ROW")</x:f>
      </x:c>
      <x:c r="S30" s="39" t="str">
        <x:f>IF(A30="","",IF(AND(OR(EXACT(D30,"IN SCOPE"),EXACT(D30,"OUTSIDE / TOO BROAD"),EXACT(D30,"UNKNOWN / VERIFY")),OR(EXACT(E30,"STRONG"),EXACT(E30,"MODERATE"),EXACT(E30,"WEAK"),EXACT(E30,"UNKNOWN / VERIFY")),OR(EXACT(J30,"SUFFICIENT"),EXACT(J30,"INSUFFICIENT"),EXACT(J30,"UNKNOWN / VERIFY")),OR(EXACT(K30,"READY"),EXACT(K30,"NOT READY"),EXACT(K30,"UNKNOWN / VERIFY"))),"VALID","INVALID - CONTROLLED TOKEN"))</x:f>
      </x:c>
      <x:c r="T30" s="39" t="str">
        <x:f>IF(A30="","",IF(AND(EXACT(A30,UPPER(A30)),EXACT(B30,DECISION_CONTRACT!$B$5),C30&lt;&gt;"",N30&lt;&gt;"",O30&lt;&gt;""),"VALID","INVALID - ID / REQUIRED"))</x:f>
      </x:c>
      <x:c r="U30" s="39" t="str">
        <x:f>IF(A30="","",IF(EXACT(D30,"UNKNOWN / VERIFY"),"VERIFY SCOPE",IF(EXACT(D30,"OUTSIDE / TOO BROAD"),"REFUSE - OUTSIDE DECISION",IF(OR(EXACT(J30,"UNKNOWN / VERIFY"),EXACT(J30,"INSUFFICIENT")),"VERIFY EVIDENCE",IF(EXACT(K30,"UNKNOWN / VERIFY"),"VERIFY EXECUTION",IF(EXACT(K30,"NOT READY"),"HOLD - EXECUTION",IF(EXACT(E30,"STRONG"),"PILOT",IF(EXACT(E30,"MODERATE"),"MONITOR","REFUSE - WEAK FIT"))))))))</x:f>
      </x:c>
      <x:c r="V30" s="48"/>
      <x:c r="W30" s="53"/>
      <x:c r="X30" s="48" t="str">
        <x:f>IF(A30="","",IF(V30="","INVALID - VERSION ID",IF(NOT(EXACT(V30,UPPER(V30))),"INVALID - VERSION ID CASE",IF(EXACT(W30,A30&amp;"|"&amp;B30&amp;"|"&amp;C30&amp;"|"&amp;D30&amp;"|"&amp;E30&amp;"|"&amp;F30&amp;"|"&amp;G30&amp;"|"&amp;J30&amp;"|"&amp;K30&amp;"|"&amp;N30&amp;"|"&amp;O30&amp;"|"&amp;Q30),"VALID","VERSION UPDATE REQUIRED"))))</x:f>
      </x:c>
      <x:c r="Y30" s="8"/>
      <x:c r="Z30" s="8"/>
    </x:row>
    <x:row r="31">
      <x:c r="A31" s="22"/>
      <x:c r="B31" s="22"/>
      <x:c r="C31" s="22"/>
      <x:c r="D31" s="22"/>
      <x:c r="E31" s="22"/>
      <x:c r="F31" s="22"/>
      <x:c r="G31" s="22"/>
      <x:c r="H31" s="20" t="str">
        <x:f>IF(A31="","","INVALID - UNGOVERNED FIXTURE ROW")</x:f>
      </x:c>
      <x:c r="I31" s="20" t="str">
        <x:f>IF(A31="","","INVALID - UNGOVERNED FIXTURE ROW")</x:f>
      </x:c>
      <x:c r="J31" s="22"/>
      <x:c r="K31" s="22"/>
      <x:c r="L31" s="20" t="str">
        <x:f>IF(A31="","",IF(DECISION_CONTRACT!$B$19&lt;&gt;"READY FOR DOWNSTREAM","BLOCKED - DECISION REOPEN REQUIRED",IF(COMPETITIVE_IMPLICATIONS!$B$5&lt;&gt;"READY","REQUALIFICATION REQUIRED",IF(AND(S31="VALID",T31="VALID",X31="VALID",H31="VALID",I31="VALID",R31="VALID"),"VALID","INVALID - OPPORTUNITY RECORD"))))</x:f>
      </x:c>
      <x:c r="M31" s="20" t="str">
        <x:f>IF(A31="","",IF(DECISION_CONTRACT!$B$19&lt;&gt;"READY FOR DOWNSTREAM","BLOCKED - DECISION REOPEN REQUIRED",IF(COMPETITIVE_IMPLICATIONS!$B$5&lt;&gt;"READY","REQUALIFICATION REQUIRED",IF(L31&lt;&gt;"VALID","REPAIR OPPORTUNITY RECORD",U31))))</x:f>
      </x:c>
      <x:c r="N31" s="22"/>
      <x:c r="O31" s="22"/>
      <x:c r="P31" s="22"/>
      <x:c r="Q31" s="38"/>
      <x:c r="R31" s="38" t="str">
        <x:f>IF(A31="","","INVALID - UNGOVERNED FIXTURE ROW")</x:f>
      </x:c>
      <x:c r="S31" s="39" t="str">
        <x:f>IF(A31="","",IF(AND(OR(EXACT(D31,"IN SCOPE"),EXACT(D31,"OUTSIDE / TOO BROAD"),EXACT(D31,"UNKNOWN / VERIFY")),OR(EXACT(E31,"STRONG"),EXACT(E31,"MODERATE"),EXACT(E31,"WEAK"),EXACT(E31,"UNKNOWN / VERIFY")),OR(EXACT(J31,"SUFFICIENT"),EXACT(J31,"INSUFFICIENT"),EXACT(J31,"UNKNOWN / VERIFY")),OR(EXACT(K31,"READY"),EXACT(K31,"NOT READY"),EXACT(K31,"UNKNOWN / VERIFY"))),"VALID","INVALID - CONTROLLED TOKEN"))</x:f>
      </x:c>
      <x:c r="T31" s="39" t="str">
        <x:f>IF(A31="","",IF(AND(EXACT(A31,UPPER(A31)),EXACT(B31,DECISION_CONTRACT!$B$5),C31&lt;&gt;"",N31&lt;&gt;"",O31&lt;&gt;""),"VALID","INVALID - ID / REQUIRED"))</x:f>
      </x:c>
      <x:c r="U31" s="39" t="str">
        <x:f>IF(A31="","",IF(EXACT(D31,"UNKNOWN / VERIFY"),"VERIFY SCOPE",IF(EXACT(D31,"OUTSIDE / TOO BROAD"),"REFUSE - OUTSIDE DECISION",IF(OR(EXACT(J31,"UNKNOWN / VERIFY"),EXACT(J31,"INSUFFICIENT")),"VERIFY EVIDENCE",IF(EXACT(K31,"UNKNOWN / VERIFY"),"VERIFY EXECUTION",IF(EXACT(K31,"NOT READY"),"HOLD - EXECUTION",IF(EXACT(E31,"STRONG"),"PILOT",IF(EXACT(E31,"MODERATE"),"MONITOR","REFUSE - WEAK FIT"))))))))</x:f>
      </x:c>
      <x:c r="V31" s="48"/>
      <x:c r="W31" s="53"/>
      <x:c r="X31" s="48" t="str">
        <x:f>IF(A31="","",IF(V31="","INVALID - VERSION ID",IF(NOT(EXACT(V31,UPPER(V31))),"INVALID - VERSION ID CASE",IF(EXACT(W31,A31&amp;"|"&amp;B31&amp;"|"&amp;C31&amp;"|"&amp;D31&amp;"|"&amp;E31&amp;"|"&amp;F31&amp;"|"&amp;G31&amp;"|"&amp;J31&amp;"|"&amp;K31&amp;"|"&amp;N31&amp;"|"&amp;O31&amp;"|"&amp;Q31),"VALID","VERSION UPDATE REQUIRED"))))</x:f>
      </x:c>
      <x:c r="Y31" s="8"/>
      <x:c r="Z31" s="8"/>
    </x:row>
    <x:row r="32">
      <x:c r="A32" s="22"/>
      <x:c r="B32" s="22"/>
      <x:c r="C32" s="22"/>
      <x:c r="D32" s="22"/>
      <x:c r="E32" s="22"/>
      <x:c r="F32" s="22"/>
      <x:c r="G32" s="22"/>
      <x:c r="H32" s="20" t="str">
        <x:f>IF(A32="","","INVALID - UNGOVERNED FIXTURE ROW")</x:f>
      </x:c>
      <x:c r="I32" s="20" t="str">
        <x:f>IF(A32="","","INVALID - UNGOVERNED FIXTURE ROW")</x:f>
      </x:c>
      <x:c r="J32" s="22"/>
      <x:c r="K32" s="22"/>
      <x:c r="L32" s="20" t="str">
        <x:f>IF(A32="","",IF(DECISION_CONTRACT!$B$19&lt;&gt;"READY FOR DOWNSTREAM","BLOCKED - DECISION REOPEN REQUIRED",IF(COMPETITIVE_IMPLICATIONS!$B$5&lt;&gt;"READY","REQUALIFICATION REQUIRED",IF(AND(S32="VALID",T32="VALID",X32="VALID",H32="VALID",I32="VALID",R32="VALID"),"VALID","INVALID - OPPORTUNITY RECORD"))))</x:f>
      </x:c>
      <x:c r="M32" s="20" t="str">
        <x:f>IF(A32="","",IF(DECISION_CONTRACT!$B$19&lt;&gt;"READY FOR DOWNSTREAM","BLOCKED - DECISION REOPEN REQUIRED",IF(COMPETITIVE_IMPLICATIONS!$B$5&lt;&gt;"READY","REQUALIFICATION REQUIRED",IF(L32&lt;&gt;"VALID","REPAIR OPPORTUNITY RECORD",U32))))</x:f>
      </x:c>
      <x:c r="N32" s="22"/>
      <x:c r="O32" s="22"/>
      <x:c r="P32" s="22"/>
      <x:c r="Q32" s="38"/>
      <x:c r="R32" s="38" t="str">
        <x:f>IF(A32="","","INVALID - UNGOVERNED FIXTURE ROW")</x:f>
      </x:c>
      <x:c r="S32" s="39" t="str">
        <x:f>IF(A32="","",IF(AND(OR(EXACT(D32,"IN SCOPE"),EXACT(D32,"OUTSIDE / TOO BROAD"),EXACT(D32,"UNKNOWN / VERIFY")),OR(EXACT(E32,"STRONG"),EXACT(E32,"MODERATE"),EXACT(E32,"WEAK"),EXACT(E32,"UNKNOWN / VERIFY")),OR(EXACT(J32,"SUFFICIENT"),EXACT(J32,"INSUFFICIENT"),EXACT(J32,"UNKNOWN / VERIFY")),OR(EXACT(K32,"READY"),EXACT(K32,"NOT READY"),EXACT(K32,"UNKNOWN / VERIFY"))),"VALID","INVALID - CONTROLLED TOKEN"))</x:f>
      </x:c>
      <x:c r="T32" s="39" t="str">
        <x:f>IF(A32="","",IF(AND(EXACT(A32,UPPER(A32)),EXACT(B32,DECISION_CONTRACT!$B$5),C32&lt;&gt;"",N32&lt;&gt;"",O32&lt;&gt;""),"VALID","INVALID - ID / REQUIRED"))</x:f>
      </x:c>
      <x:c r="U32" s="39" t="str">
        <x:f>IF(A32="","",IF(EXACT(D32,"UNKNOWN / VERIFY"),"VERIFY SCOPE",IF(EXACT(D32,"OUTSIDE / TOO BROAD"),"REFUSE - OUTSIDE DECISION",IF(OR(EXACT(J32,"UNKNOWN / VERIFY"),EXACT(J32,"INSUFFICIENT")),"VERIFY EVIDENCE",IF(EXACT(K32,"UNKNOWN / VERIFY"),"VERIFY EXECUTION",IF(EXACT(K32,"NOT READY"),"HOLD - EXECUTION",IF(EXACT(E32,"STRONG"),"PILOT",IF(EXACT(E32,"MODERATE"),"MONITOR","REFUSE - WEAK FIT"))))))))</x:f>
      </x:c>
      <x:c r="V32" s="48"/>
      <x:c r="W32" s="53"/>
      <x:c r="X32" s="48" t="str">
        <x:f>IF(A32="","",IF(V32="","INVALID - VERSION ID",IF(NOT(EXACT(V32,UPPER(V32))),"INVALID - VERSION ID CASE",IF(EXACT(W32,A32&amp;"|"&amp;B32&amp;"|"&amp;C32&amp;"|"&amp;D32&amp;"|"&amp;E32&amp;"|"&amp;F32&amp;"|"&amp;G32&amp;"|"&amp;J32&amp;"|"&amp;K32&amp;"|"&amp;N32&amp;"|"&amp;O32&amp;"|"&amp;Q32),"VALID","VERSION UPDATE REQUIRED"))))</x:f>
      </x:c>
      <x:c r="Y32" s="8"/>
      <x:c r="Z32" s="8"/>
    </x:row>
    <x:row r="33">
      <x:c r="A33" s="22"/>
      <x:c r="B33" s="22"/>
      <x:c r="C33" s="22"/>
      <x:c r="D33" s="22"/>
      <x:c r="E33" s="22"/>
      <x:c r="F33" s="22"/>
      <x:c r="G33" s="22"/>
      <x:c r="H33" s="20" t="str">
        <x:f>IF(A33="","","INVALID - UNGOVERNED FIXTURE ROW")</x:f>
      </x:c>
      <x:c r="I33" s="20" t="str">
        <x:f>IF(A33="","","INVALID - UNGOVERNED FIXTURE ROW")</x:f>
      </x:c>
      <x:c r="J33" s="22"/>
      <x:c r="K33" s="22"/>
      <x:c r="L33" s="20" t="str">
        <x:f>IF(A33="","",IF(DECISION_CONTRACT!$B$19&lt;&gt;"READY FOR DOWNSTREAM","BLOCKED - DECISION REOPEN REQUIRED",IF(COMPETITIVE_IMPLICATIONS!$B$5&lt;&gt;"READY","REQUALIFICATION REQUIRED",IF(AND(S33="VALID",T33="VALID",X33="VALID",H33="VALID",I33="VALID",R33="VALID"),"VALID","INVALID - OPPORTUNITY RECORD"))))</x:f>
      </x:c>
      <x:c r="M33" s="20" t="str">
        <x:f>IF(A33="","",IF(DECISION_CONTRACT!$B$19&lt;&gt;"READY FOR DOWNSTREAM","BLOCKED - DECISION REOPEN REQUIRED",IF(COMPETITIVE_IMPLICATIONS!$B$5&lt;&gt;"READY","REQUALIFICATION REQUIRED",IF(L33&lt;&gt;"VALID","REPAIR OPPORTUNITY RECORD",U33))))</x:f>
      </x:c>
      <x:c r="N33" s="22"/>
      <x:c r="O33" s="22"/>
      <x:c r="P33" s="22"/>
      <x:c r="Q33" s="38"/>
      <x:c r="R33" s="38" t="str">
        <x:f>IF(A33="","","INVALID - UNGOVERNED FIXTURE ROW")</x:f>
      </x:c>
      <x:c r="S33" s="39" t="str">
        <x:f>IF(A33="","",IF(AND(OR(EXACT(D33,"IN SCOPE"),EXACT(D33,"OUTSIDE / TOO BROAD"),EXACT(D33,"UNKNOWN / VERIFY")),OR(EXACT(E33,"STRONG"),EXACT(E33,"MODERATE"),EXACT(E33,"WEAK"),EXACT(E33,"UNKNOWN / VERIFY")),OR(EXACT(J33,"SUFFICIENT"),EXACT(J33,"INSUFFICIENT"),EXACT(J33,"UNKNOWN / VERIFY")),OR(EXACT(K33,"READY"),EXACT(K33,"NOT READY"),EXACT(K33,"UNKNOWN / VERIFY"))),"VALID","INVALID - CONTROLLED TOKEN"))</x:f>
      </x:c>
      <x:c r="T33" s="39" t="str">
        <x:f>IF(A33="","",IF(AND(EXACT(A33,UPPER(A33)),EXACT(B33,DECISION_CONTRACT!$B$5),C33&lt;&gt;"",N33&lt;&gt;"",O33&lt;&gt;""),"VALID","INVALID - ID / REQUIRED"))</x:f>
      </x:c>
      <x:c r="U33" s="39" t="str">
        <x:f>IF(A33="","",IF(EXACT(D33,"UNKNOWN / VERIFY"),"VERIFY SCOPE",IF(EXACT(D33,"OUTSIDE / TOO BROAD"),"REFUSE - OUTSIDE DECISION",IF(OR(EXACT(J33,"UNKNOWN / VERIFY"),EXACT(J33,"INSUFFICIENT")),"VERIFY EVIDENCE",IF(EXACT(K33,"UNKNOWN / VERIFY"),"VERIFY EXECUTION",IF(EXACT(K33,"NOT READY"),"HOLD - EXECUTION",IF(EXACT(E33,"STRONG"),"PILOT",IF(EXACT(E33,"MODERATE"),"MONITOR","REFUSE - WEAK FIT"))))))))</x:f>
      </x:c>
      <x:c r="V33" s="48"/>
      <x:c r="W33" s="53"/>
      <x:c r="X33" s="48" t="str">
        <x:f>IF(A33="","",IF(V33="","INVALID - VERSION ID",IF(NOT(EXACT(V33,UPPER(V33))),"INVALID - VERSION ID CASE",IF(EXACT(W33,A33&amp;"|"&amp;B33&amp;"|"&amp;C33&amp;"|"&amp;D33&amp;"|"&amp;E33&amp;"|"&amp;F33&amp;"|"&amp;G33&amp;"|"&amp;J33&amp;"|"&amp;K33&amp;"|"&amp;N33&amp;"|"&amp;O33&amp;"|"&amp;Q33),"VALID","VERSION UPDATE REQUIRED"))))</x:f>
      </x:c>
      <x:c r="Y33" s="8"/>
      <x:c r="Z33" s="8"/>
    </x:row>
    <x:row r="34">
      <x:c r="A34" s="22"/>
      <x:c r="B34" s="22"/>
      <x:c r="C34" s="22"/>
      <x:c r="D34" s="22"/>
      <x:c r="E34" s="22"/>
      <x:c r="F34" s="22"/>
      <x:c r="G34" s="22"/>
      <x:c r="H34" s="20" t="str">
        <x:f>IF(A34="","","INVALID - UNGOVERNED FIXTURE ROW")</x:f>
      </x:c>
      <x:c r="I34" s="20" t="str">
        <x:f>IF(A34="","","INVALID - UNGOVERNED FIXTURE ROW")</x:f>
      </x:c>
      <x:c r="J34" s="22"/>
      <x:c r="K34" s="22"/>
      <x:c r="L34" s="20" t="str">
        <x:f>IF(A34="","",IF(DECISION_CONTRACT!$B$19&lt;&gt;"READY FOR DOWNSTREAM","BLOCKED - DECISION REOPEN REQUIRED",IF(COMPETITIVE_IMPLICATIONS!$B$5&lt;&gt;"READY","REQUALIFICATION REQUIRED",IF(AND(S34="VALID",T34="VALID",X34="VALID",H34="VALID",I34="VALID",R34="VALID"),"VALID","INVALID - OPPORTUNITY RECORD"))))</x:f>
      </x:c>
      <x:c r="M34" s="20" t="str">
        <x:f>IF(A34="","",IF(DECISION_CONTRACT!$B$19&lt;&gt;"READY FOR DOWNSTREAM","BLOCKED - DECISION REOPEN REQUIRED",IF(COMPETITIVE_IMPLICATIONS!$B$5&lt;&gt;"READY","REQUALIFICATION REQUIRED",IF(L34&lt;&gt;"VALID","REPAIR OPPORTUNITY RECORD",U34))))</x:f>
      </x:c>
      <x:c r="N34" s="22"/>
      <x:c r="O34" s="22"/>
      <x:c r="P34" s="22"/>
      <x:c r="Q34" s="38"/>
      <x:c r="R34" s="38" t="str">
        <x:f>IF(A34="","","INVALID - UNGOVERNED FIXTURE ROW")</x:f>
      </x:c>
      <x:c r="S34" s="39" t="str">
        <x:f>IF(A34="","",IF(AND(OR(EXACT(D34,"IN SCOPE"),EXACT(D34,"OUTSIDE / TOO BROAD"),EXACT(D34,"UNKNOWN / VERIFY")),OR(EXACT(E34,"STRONG"),EXACT(E34,"MODERATE"),EXACT(E34,"WEAK"),EXACT(E34,"UNKNOWN / VERIFY")),OR(EXACT(J34,"SUFFICIENT"),EXACT(J34,"INSUFFICIENT"),EXACT(J34,"UNKNOWN / VERIFY")),OR(EXACT(K34,"READY"),EXACT(K34,"NOT READY"),EXACT(K34,"UNKNOWN / VERIFY"))),"VALID","INVALID - CONTROLLED TOKEN"))</x:f>
      </x:c>
      <x:c r="T34" s="39" t="str">
        <x:f>IF(A34="","",IF(AND(EXACT(A34,UPPER(A34)),EXACT(B34,DECISION_CONTRACT!$B$5),C34&lt;&gt;"",N34&lt;&gt;"",O34&lt;&gt;""),"VALID","INVALID - ID / REQUIRED"))</x:f>
      </x:c>
      <x:c r="U34" s="39" t="str">
        <x:f>IF(A34="","",IF(EXACT(D34,"UNKNOWN / VERIFY"),"VERIFY SCOPE",IF(EXACT(D34,"OUTSIDE / TOO BROAD"),"REFUSE - OUTSIDE DECISION",IF(OR(EXACT(J34,"UNKNOWN / VERIFY"),EXACT(J34,"INSUFFICIENT")),"VERIFY EVIDENCE",IF(EXACT(K34,"UNKNOWN / VERIFY"),"VERIFY EXECUTION",IF(EXACT(K34,"NOT READY"),"HOLD - EXECUTION",IF(EXACT(E34,"STRONG"),"PILOT",IF(EXACT(E34,"MODERATE"),"MONITOR","REFUSE - WEAK FIT"))))))))</x:f>
      </x:c>
      <x:c r="V34" s="48"/>
      <x:c r="W34" s="53"/>
      <x:c r="X34" s="48" t="str">
        <x:f>IF(A34="","",IF(V34="","INVALID - VERSION ID",IF(NOT(EXACT(V34,UPPER(V34))),"INVALID - VERSION ID CASE",IF(EXACT(W34,A34&amp;"|"&amp;B34&amp;"|"&amp;C34&amp;"|"&amp;D34&amp;"|"&amp;E34&amp;"|"&amp;F34&amp;"|"&amp;G34&amp;"|"&amp;J34&amp;"|"&amp;K34&amp;"|"&amp;N34&amp;"|"&amp;O34&amp;"|"&amp;Q34),"VALID","VERSION UPDATE REQUIRED"))))</x:f>
      </x:c>
      <x:c r="Y34" s="8"/>
      <x:c r="Z34" s="8"/>
    </x:row>
    <x:row r="35">
      <x:c r="A35" s="22"/>
      <x:c r="B35" s="22"/>
      <x:c r="C35" s="22"/>
      <x:c r="D35" s="22"/>
      <x:c r="E35" s="22"/>
      <x:c r="F35" s="22"/>
      <x:c r="G35" s="22"/>
      <x:c r="H35" s="20" t="str">
        <x:f>IF(A35="","","INVALID - UNGOVERNED FIXTURE ROW")</x:f>
      </x:c>
      <x:c r="I35" s="20" t="str">
        <x:f>IF(A35="","","INVALID - UNGOVERNED FIXTURE ROW")</x:f>
      </x:c>
      <x:c r="J35" s="22"/>
      <x:c r="K35" s="22"/>
      <x:c r="L35" s="20" t="str">
        <x:f>IF(A35="","",IF(DECISION_CONTRACT!$B$19&lt;&gt;"READY FOR DOWNSTREAM","BLOCKED - DECISION REOPEN REQUIRED",IF(COMPETITIVE_IMPLICATIONS!$B$5&lt;&gt;"READY","REQUALIFICATION REQUIRED",IF(AND(S35="VALID",T35="VALID",X35="VALID",H35="VALID",I35="VALID",R35="VALID"),"VALID","INVALID - OPPORTUNITY RECORD"))))</x:f>
      </x:c>
      <x:c r="M35" s="20" t="str">
        <x:f>IF(A35="","",IF(DECISION_CONTRACT!$B$19&lt;&gt;"READY FOR DOWNSTREAM","BLOCKED - DECISION REOPEN REQUIRED",IF(COMPETITIVE_IMPLICATIONS!$B$5&lt;&gt;"READY","REQUALIFICATION REQUIRED",IF(L35&lt;&gt;"VALID","REPAIR OPPORTUNITY RECORD",U35))))</x:f>
      </x:c>
      <x:c r="N35" s="22"/>
      <x:c r="O35" s="22"/>
      <x:c r="P35" s="22"/>
      <x:c r="Q35" s="38"/>
      <x:c r="R35" s="38" t="str">
        <x:f>IF(A35="","","INVALID - UNGOVERNED FIXTURE ROW")</x:f>
      </x:c>
      <x:c r="S35" s="39" t="str">
        <x:f>IF(A35="","",IF(AND(OR(EXACT(D35,"IN SCOPE"),EXACT(D35,"OUTSIDE / TOO BROAD"),EXACT(D35,"UNKNOWN / VERIFY")),OR(EXACT(E35,"STRONG"),EXACT(E35,"MODERATE"),EXACT(E35,"WEAK"),EXACT(E35,"UNKNOWN / VERIFY")),OR(EXACT(J35,"SUFFICIENT"),EXACT(J35,"INSUFFICIENT"),EXACT(J35,"UNKNOWN / VERIFY")),OR(EXACT(K35,"READY"),EXACT(K35,"NOT READY"),EXACT(K35,"UNKNOWN / VERIFY"))),"VALID","INVALID - CONTROLLED TOKEN"))</x:f>
      </x:c>
      <x:c r="T35" s="39" t="str">
        <x:f>IF(A35="","",IF(AND(EXACT(A35,UPPER(A35)),EXACT(B35,DECISION_CONTRACT!$B$5),C35&lt;&gt;"",N35&lt;&gt;"",O35&lt;&gt;""),"VALID","INVALID - ID / REQUIRED"))</x:f>
      </x:c>
      <x:c r="U35" s="39" t="str">
        <x:f>IF(A35="","",IF(EXACT(D35,"UNKNOWN / VERIFY"),"VERIFY SCOPE",IF(EXACT(D35,"OUTSIDE / TOO BROAD"),"REFUSE - OUTSIDE DECISION",IF(OR(EXACT(J35,"UNKNOWN / VERIFY"),EXACT(J35,"INSUFFICIENT")),"VERIFY EVIDENCE",IF(EXACT(K35,"UNKNOWN / VERIFY"),"VERIFY EXECUTION",IF(EXACT(K35,"NOT READY"),"HOLD - EXECUTION",IF(EXACT(E35,"STRONG"),"PILOT",IF(EXACT(E35,"MODERATE"),"MONITOR","REFUSE - WEAK FIT"))))))))</x:f>
      </x:c>
      <x:c r="V35" s="48"/>
      <x:c r="W35" s="53"/>
      <x:c r="X35" s="48" t="str">
        <x:f>IF(A35="","",IF(V35="","INVALID - VERSION ID",IF(NOT(EXACT(V35,UPPER(V35))),"INVALID - VERSION ID CASE",IF(EXACT(W35,A35&amp;"|"&amp;B35&amp;"|"&amp;C35&amp;"|"&amp;D35&amp;"|"&amp;E35&amp;"|"&amp;F35&amp;"|"&amp;G35&amp;"|"&amp;J35&amp;"|"&amp;K35&amp;"|"&amp;N35&amp;"|"&amp;O35&amp;"|"&amp;Q35),"VALID","VERSION UPDATE REQUIRED"))))</x:f>
      </x:c>
      <x:c r="Y35" s="8"/>
      <x:c r="Z35" s="8"/>
    </x:row>
    <x:row r="36">
      <x:c r="A36" s="22"/>
      <x:c r="B36" s="22"/>
      <x:c r="C36" s="22"/>
      <x:c r="D36" s="22"/>
      <x:c r="E36" s="22"/>
      <x:c r="F36" s="22"/>
      <x:c r="G36" s="22"/>
      <x:c r="H36" s="20" t="str">
        <x:f>IF(A36="","","INVALID - UNGOVERNED FIXTURE ROW")</x:f>
      </x:c>
      <x:c r="I36" s="20" t="str">
        <x:f>IF(A36="","","INVALID - UNGOVERNED FIXTURE ROW")</x:f>
      </x:c>
      <x:c r="J36" s="22"/>
      <x:c r="K36" s="22"/>
      <x:c r="L36" s="20" t="str">
        <x:f>IF(A36="","",IF(DECISION_CONTRACT!$B$19&lt;&gt;"READY FOR DOWNSTREAM","BLOCKED - DECISION REOPEN REQUIRED",IF(COMPETITIVE_IMPLICATIONS!$B$5&lt;&gt;"READY","REQUALIFICATION REQUIRED",IF(AND(S36="VALID",T36="VALID",X36="VALID",H36="VALID",I36="VALID",R36="VALID"),"VALID","INVALID - OPPORTUNITY RECORD"))))</x:f>
      </x:c>
      <x:c r="M36" s="20" t="str">
        <x:f>IF(A36="","",IF(DECISION_CONTRACT!$B$19&lt;&gt;"READY FOR DOWNSTREAM","BLOCKED - DECISION REOPEN REQUIRED",IF(COMPETITIVE_IMPLICATIONS!$B$5&lt;&gt;"READY","REQUALIFICATION REQUIRED",IF(L36&lt;&gt;"VALID","REPAIR OPPORTUNITY RECORD",U36))))</x:f>
      </x:c>
      <x:c r="N36" s="22"/>
      <x:c r="O36" s="22"/>
      <x:c r="P36" s="22"/>
      <x:c r="Q36" s="38"/>
      <x:c r="R36" s="38" t="str">
        <x:f>IF(A36="","","INVALID - UNGOVERNED FIXTURE ROW")</x:f>
      </x:c>
      <x:c r="S36" s="39" t="str">
        <x:f>IF(A36="","",IF(AND(OR(EXACT(D36,"IN SCOPE"),EXACT(D36,"OUTSIDE / TOO BROAD"),EXACT(D36,"UNKNOWN / VERIFY")),OR(EXACT(E36,"STRONG"),EXACT(E36,"MODERATE"),EXACT(E36,"WEAK"),EXACT(E36,"UNKNOWN / VERIFY")),OR(EXACT(J36,"SUFFICIENT"),EXACT(J36,"INSUFFICIENT"),EXACT(J36,"UNKNOWN / VERIFY")),OR(EXACT(K36,"READY"),EXACT(K36,"NOT READY"),EXACT(K36,"UNKNOWN / VERIFY"))),"VALID","INVALID - CONTROLLED TOKEN"))</x:f>
      </x:c>
      <x:c r="T36" s="39" t="str">
        <x:f>IF(A36="","",IF(AND(EXACT(A36,UPPER(A36)),EXACT(B36,DECISION_CONTRACT!$B$5),C36&lt;&gt;"",N36&lt;&gt;"",O36&lt;&gt;""),"VALID","INVALID - ID / REQUIRED"))</x:f>
      </x:c>
      <x:c r="U36" s="39" t="str">
        <x:f>IF(A36="","",IF(EXACT(D36,"UNKNOWN / VERIFY"),"VERIFY SCOPE",IF(EXACT(D36,"OUTSIDE / TOO BROAD"),"REFUSE - OUTSIDE DECISION",IF(OR(EXACT(J36,"UNKNOWN / VERIFY"),EXACT(J36,"INSUFFICIENT")),"VERIFY EVIDENCE",IF(EXACT(K36,"UNKNOWN / VERIFY"),"VERIFY EXECUTION",IF(EXACT(K36,"NOT READY"),"HOLD - EXECUTION",IF(EXACT(E36,"STRONG"),"PILOT",IF(EXACT(E36,"MODERATE"),"MONITOR","REFUSE - WEAK FIT"))))))))</x:f>
      </x:c>
      <x:c r="V36" s="48"/>
      <x:c r="W36" s="53"/>
      <x:c r="X36" s="48" t="str">
        <x:f>IF(A36="","",IF(V36="","INVALID - VERSION ID",IF(NOT(EXACT(V36,UPPER(V36))),"INVALID - VERSION ID CASE",IF(EXACT(W36,A36&amp;"|"&amp;B36&amp;"|"&amp;C36&amp;"|"&amp;D36&amp;"|"&amp;E36&amp;"|"&amp;F36&amp;"|"&amp;G36&amp;"|"&amp;J36&amp;"|"&amp;K36&amp;"|"&amp;N36&amp;"|"&amp;O36&amp;"|"&amp;Q36),"VALID","VERSION UPDATE REQUIRED"))))</x:f>
      </x:c>
      <x:c r="Y36" s="8"/>
      <x:c r="Z36" s="8"/>
    </x:row>
    <x:row r="37">
      <x:c r="A37" s="22"/>
      <x:c r="B37" s="22"/>
      <x:c r="C37" s="22"/>
      <x:c r="D37" s="22"/>
      <x:c r="E37" s="22"/>
      <x:c r="F37" s="22"/>
      <x:c r="G37" s="22"/>
      <x:c r="H37" s="20" t="str">
        <x:f>IF(A37="","","INVALID - UNGOVERNED FIXTURE ROW")</x:f>
      </x:c>
      <x:c r="I37" s="20" t="str">
        <x:f>IF(A37="","","INVALID - UNGOVERNED FIXTURE ROW")</x:f>
      </x:c>
      <x:c r="J37" s="22"/>
      <x:c r="K37" s="22"/>
      <x:c r="L37" s="20" t="str">
        <x:f>IF(A37="","",IF(DECISION_CONTRACT!$B$19&lt;&gt;"READY FOR DOWNSTREAM","BLOCKED - DECISION REOPEN REQUIRED",IF(COMPETITIVE_IMPLICATIONS!$B$5&lt;&gt;"READY","REQUALIFICATION REQUIRED",IF(AND(S37="VALID",T37="VALID",X37="VALID",H37="VALID",I37="VALID",R37="VALID"),"VALID","INVALID - OPPORTUNITY RECORD"))))</x:f>
      </x:c>
      <x:c r="M37" s="20" t="str">
        <x:f>IF(A37="","",IF(DECISION_CONTRACT!$B$19&lt;&gt;"READY FOR DOWNSTREAM","BLOCKED - DECISION REOPEN REQUIRED",IF(COMPETITIVE_IMPLICATIONS!$B$5&lt;&gt;"READY","REQUALIFICATION REQUIRED",IF(L37&lt;&gt;"VALID","REPAIR OPPORTUNITY RECORD",U37))))</x:f>
      </x:c>
      <x:c r="N37" s="22"/>
      <x:c r="O37" s="22"/>
      <x:c r="P37" s="22"/>
      <x:c r="Q37" s="38"/>
      <x:c r="R37" s="38" t="str">
        <x:f>IF(A37="","","INVALID - UNGOVERNED FIXTURE ROW")</x:f>
      </x:c>
      <x:c r="S37" s="39" t="str">
        <x:f>IF(A37="","",IF(AND(OR(EXACT(D37,"IN SCOPE"),EXACT(D37,"OUTSIDE / TOO BROAD"),EXACT(D37,"UNKNOWN / VERIFY")),OR(EXACT(E37,"STRONG"),EXACT(E37,"MODERATE"),EXACT(E37,"WEAK"),EXACT(E37,"UNKNOWN / VERIFY")),OR(EXACT(J37,"SUFFICIENT"),EXACT(J37,"INSUFFICIENT"),EXACT(J37,"UNKNOWN / VERIFY")),OR(EXACT(K37,"READY"),EXACT(K37,"NOT READY"),EXACT(K37,"UNKNOWN / VERIFY"))),"VALID","INVALID - CONTROLLED TOKEN"))</x:f>
      </x:c>
      <x:c r="T37" s="39" t="str">
        <x:f>IF(A37="","",IF(AND(EXACT(A37,UPPER(A37)),EXACT(B37,DECISION_CONTRACT!$B$5),C37&lt;&gt;"",N37&lt;&gt;"",O37&lt;&gt;""),"VALID","INVALID - ID / REQUIRED"))</x:f>
      </x:c>
      <x:c r="U37" s="39" t="str">
        <x:f>IF(A37="","",IF(EXACT(D37,"UNKNOWN / VERIFY"),"VERIFY SCOPE",IF(EXACT(D37,"OUTSIDE / TOO BROAD"),"REFUSE - OUTSIDE DECISION",IF(OR(EXACT(J37,"UNKNOWN / VERIFY"),EXACT(J37,"INSUFFICIENT")),"VERIFY EVIDENCE",IF(EXACT(K37,"UNKNOWN / VERIFY"),"VERIFY EXECUTION",IF(EXACT(K37,"NOT READY"),"HOLD - EXECUTION",IF(EXACT(E37,"STRONG"),"PILOT",IF(EXACT(E37,"MODERATE"),"MONITOR","REFUSE - WEAK FIT"))))))))</x:f>
      </x:c>
      <x:c r="V37" s="48"/>
      <x:c r="W37" s="53"/>
      <x:c r="X37" s="48" t="str">
        <x:f>IF(A37="","",IF(V37="","INVALID - VERSION ID",IF(NOT(EXACT(V37,UPPER(V37))),"INVALID - VERSION ID CASE",IF(EXACT(W37,A37&amp;"|"&amp;B37&amp;"|"&amp;C37&amp;"|"&amp;D37&amp;"|"&amp;E37&amp;"|"&amp;F37&amp;"|"&amp;G37&amp;"|"&amp;J37&amp;"|"&amp;K37&amp;"|"&amp;N37&amp;"|"&amp;O37&amp;"|"&amp;Q37),"VALID","VERSION UPDATE REQUIRED"))))</x:f>
      </x:c>
      <x:c r="Y37" s="8"/>
      <x:c r="Z37" s="8"/>
    </x:row>
    <x:row r="38">
      <x:c r="A38" s="22"/>
      <x:c r="B38" s="22"/>
      <x:c r="C38" s="22"/>
      <x:c r="D38" s="22"/>
      <x:c r="E38" s="22"/>
      <x:c r="F38" s="22"/>
      <x:c r="G38" s="22"/>
      <x:c r="H38" s="20" t="str">
        <x:f>IF(A38="","","INVALID - UNGOVERNED FIXTURE ROW")</x:f>
      </x:c>
      <x:c r="I38" s="20" t="str">
        <x:f>IF(A38="","","INVALID - UNGOVERNED FIXTURE ROW")</x:f>
      </x:c>
      <x:c r="J38" s="22"/>
      <x:c r="K38" s="22"/>
      <x:c r="L38" s="20" t="str">
        <x:f>IF(A38="","",IF(DECISION_CONTRACT!$B$19&lt;&gt;"READY FOR DOWNSTREAM","BLOCKED - DECISION REOPEN REQUIRED",IF(COMPETITIVE_IMPLICATIONS!$B$5&lt;&gt;"READY","REQUALIFICATION REQUIRED",IF(AND(S38="VALID",T38="VALID",X38="VALID",H38="VALID",I38="VALID",R38="VALID"),"VALID","INVALID - OPPORTUNITY RECORD"))))</x:f>
      </x:c>
      <x:c r="M38" s="20" t="str">
        <x:f>IF(A38="","",IF(DECISION_CONTRACT!$B$19&lt;&gt;"READY FOR DOWNSTREAM","BLOCKED - DECISION REOPEN REQUIRED",IF(COMPETITIVE_IMPLICATIONS!$B$5&lt;&gt;"READY","REQUALIFICATION REQUIRED",IF(L38&lt;&gt;"VALID","REPAIR OPPORTUNITY RECORD",U38))))</x:f>
      </x:c>
      <x:c r="N38" s="22"/>
      <x:c r="O38" s="22"/>
      <x:c r="P38" s="22"/>
      <x:c r="Q38" s="38"/>
      <x:c r="R38" s="38" t="str">
        <x:f>IF(A38="","","INVALID - UNGOVERNED FIXTURE ROW")</x:f>
      </x:c>
      <x:c r="S38" s="39" t="str">
        <x:f>IF(A38="","",IF(AND(OR(EXACT(D38,"IN SCOPE"),EXACT(D38,"OUTSIDE / TOO BROAD"),EXACT(D38,"UNKNOWN / VERIFY")),OR(EXACT(E38,"STRONG"),EXACT(E38,"MODERATE"),EXACT(E38,"WEAK"),EXACT(E38,"UNKNOWN / VERIFY")),OR(EXACT(J38,"SUFFICIENT"),EXACT(J38,"INSUFFICIENT"),EXACT(J38,"UNKNOWN / VERIFY")),OR(EXACT(K38,"READY"),EXACT(K38,"NOT READY"),EXACT(K38,"UNKNOWN / VERIFY"))),"VALID","INVALID - CONTROLLED TOKEN"))</x:f>
      </x:c>
      <x:c r="T38" s="39" t="str">
        <x:f>IF(A38="","",IF(AND(EXACT(A38,UPPER(A38)),EXACT(B38,DECISION_CONTRACT!$B$5),C38&lt;&gt;"",N38&lt;&gt;"",O38&lt;&gt;""),"VALID","INVALID - ID / REQUIRED"))</x:f>
      </x:c>
      <x:c r="U38" s="39" t="str">
        <x:f>IF(A38="","",IF(EXACT(D38,"UNKNOWN / VERIFY"),"VERIFY SCOPE",IF(EXACT(D38,"OUTSIDE / TOO BROAD"),"REFUSE - OUTSIDE DECISION",IF(OR(EXACT(J38,"UNKNOWN / VERIFY"),EXACT(J38,"INSUFFICIENT")),"VERIFY EVIDENCE",IF(EXACT(K38,"UNKNOWN / VERIFY"),"VERIFY EXECUTION",IF(EXACT(K38,"NOT READY"),"HOLD - EXECUTION",IF(EXACT(E38,"STRONG"),"PILOT",IF(EXACT(E38,"MODERATE"),"MONITOR","REFUSE - WEAK FIT"))))))))</x:f>
      </x:c>
      <x:c r="V38" s="48"/>
      <x:c r="W38" s="53"/>
      <x:c r="X38" s="48" t="str">
        <x:f>IF(A38="","",IF(V38="","INVALID - VERSION ID",IF(NOT(EXACT(V38,UPPER(V38))),"INVALID - VERSION ID CASE",IF(EXACT(W38,A38&amp;"|"&amp;B38&amp;"|"&amp;C38&amp;"|"&amp;D38&amp;"|"&amp;E38&amp;"|"&amp;F38&amp;"|"&amp;G38&amp;"|"&amp;J38&amp;"|"&amp;K38&amp;"|"&amp;N38&amp;"|"&amp;O38&amp;"|"&amp;Q38),"VALID","VERSION UPDATE REQUIRED"))))</x:f>
      </x:c>
      <x:c r="Y38" s="8"/>
      <x:c r="Z38" s="8"/>
    </x:row>
    <x:row r="39">
      <x:c r="A39" s="22"/>
      <x:c r="B39" s="22"/>
      <x:c r="C39" s="22"/>
      <x:c r="D39" s="22"/>
      <x:c r="E39" s="22"/>
      <x:c r="F39" s="22"/>
      <x:c r="G39" s="22"/>
      <x:c r="H39" s="20" t="str">
        <x:f>IF(A39="","","INVALID - UNGOVERNED FIXTURE ROW")</x:f>
      </x:c>
      <x:c r="I39" s="20" t="str">
        <x:f>IF(A39="","","INVALID - UNGOVERNED FIXTURE ROW")</x:f>
      </x:c>
      <x:c r="J39" s="22"/>
      <x:c r="K39" s="22"/>
      <x:c r="L39" s="20" t="str">
        <x:f>IF(A39="","",IF(DECISION_CONTRACT!$B$19&lt;&gt;"READY FOR DOWNSTREAM","BLOCKED - DECISION REOPEN REQUIRED",IF(COMPETITIVE_IMPLICATIONS!$B$5&lt;&gt;"READY","REQUALIFICATION REQUIRED",IF(AND(S39="VALID",T39="VALID",X39="VALID",H39="VALID",I39="VALID",R39="VALID"),"VALID","INVALID - OPPORTUNITY RECORD"))))</x:f>
      </x:c>
      <x:c r="M39" s="20" t="str">
        <x:f>IF(A39="","",IF(DECISION_CONTRACT!$B$19&lt;&gt;"READY FOR DOWNSTREAM","BLOCKED - DECISION REOPEN REQUIRED",IF(COMPETITIVE_IMPLICATIONS!$B$5&lt;&gt;"READY","REQUALIFICATION REQUIRED",IF(L39&lt;&gt;"VALID","REPAIR OPPORTUNITY RECORD",U39))))</x:f>
      </x:c>
      <x:c r="N39" s="22"/>
      <x:c r="O39" s="22"/>
      <x:c r="P39" s="22"/>
      <x:c r="Q39" s="38"/>
      <x:c r="R39" s="38" t="str">
        <x:f>IF(A39="","","INVALID - UNGOVERNED FIXTURE ROW")</x:f>
      </x:c>
      <x:c r="S39" s="39" t="str">
        <x:f>IF(A39="","",IF(AND(OR(EXACT(D39,"IN SCOPE"),EXACT(D39,"OUTSIDE / TOO BROAD"),EXACT(D39,"UNKNOWN / VERIFY")),OR(EXACT(E39,"STRONG"),EXACT(E39,"MODERATE"),EXACT(E39,"WEAK"),EXACT(E39,"UNKNOWN / VERIFY")),OR(EXACT(J39,"SUFFICIENT"),EXACT(J39,"INSUFFICIENT"),EXACT(J39,"UNKNOWN / VERIFY")),OR(EXACT(K39,"READY"),EXACT(K39,"NOT READY"),EXACT(K39,"UNKNOWN / VERIFY"))),"VALID","INVALID - CONTROLLED TOKEN"))</x:f>
      </x:c>
      <x:c r="T39" s="39" t="str">
        <x:f>IF(A39="","",IF(AND(EXACT(A39,UPPER(A39)),EXACT(B39,DECISION_CONTRACT!$B$5),C39&lt;&gt;"",N39&lt;&gt;"",O39&lt;&gt;""),"VALID","INVALID - ID / REQUIRED"))</x:f>
      </x:c>
      <x:c r="U39" s="39" t="str">
        <x:f>IF(A39="","",IF(EXACT(D39,"UNKNOWN / VERIFY"),"VERIFY SCOPE",IF(EXACT(D39,"OUTSIDE / TOO BROAD"),"REFUSE - OUTSIDE DECISION",IF(OR(EXACT(J39,"UNKNOWN / VERIFY"),EXACT(J39,"INSUFFICIENT")),"VERIFY EVIDENCE",IF(EXACT(K39,"UNKNOWN / VERIFY"),"VERIFY EXECUTION",IF(EXACT(K39,"NOT READY"),"HOLD - EXECUTION",IF(EXACT(E39,"STRONG"),"PILOT",IF(EXACT(E39,"MODERATE"),"MONITOR","REFUSE - WEAK FIT"))))))))</x:f>
      </x:c>
      <x:c r="V39" s="48"/>
      <x:c r="W39" s="53"/>
      <x:c r="X39" s="48" t="str">
        <x:f>IF(A39="","",IF(V39="","INVALID - VERSION ID",IF(NOT(EXACT(V39,UPPER(V39))),"INVALID - VERSION ID CASE",IF(EXACT(W39,A39&amp;"|"&amp;B39&amp;"|"&amp;C39&amp;"|"&amp;D39&amp;"|"&amp;E39&amp;"|"&amp;F39&amp;"|"&amp;G39&amp;"|"&amp;J39&amp;"|"&amp;K39&amp;"|"&amp;N39&amp;"|"&amp;O39&amp;"|"&amp;Q39),"VALID","VERSION UPDATE REQUIRED"))))</x:f>
      </x:c>
      <x:c r="Y39" s="8"/>
      <x:c r="Z39" s="8"/>
    </x:row>
    <x:row r="40">
      <x:c r="A40" s="22"/>
      <x:c r="B40" s="22"/>
      <x:c r="C40" s="22"/>
      <x:c r="D40" s="22"/>
      <x:c r="E40" s="22"/>
      <x:c r="F40" s="22"/>
      <x:c r="G40" s="22"/>
      <x:c r="H40" s="20" t="str">
        <x:f>IF(A40="","","INVALID - UNGOVERNED FIXTURE ROW")</x:f>
      </x:c>
      <x:c r="I40" s="20" t="str">
        <x:f>IF(A40="","","INVALID - UNGOVERNED FIXTURE ROW")</x:f>
      </x:c>
      <x:c r="J40" s="22"/>
      <x:c r="K40" s="22"/>
      <x:c r="L40" s="20" t="str">
        <x:f>IF(A40="","",IF(DECISION_CONTRACT!$B$19&lt;&gt;"READY FOR DOWNSTREAM","BLOCKED - DECISION REOPEN REQUIRED",IF(COMPETITIVE_IMPLICATIONS!$B$5&lt;&gt;"READY","REQUALIFICATION REQUIRED",IF(AND(S40="VALID",T40="VALID",X40="VALID",H40="VALID",I40="VALID",R40="VALID"),"VALID","INVALID - OPPORTUNITY RECORD"))))</x:f>
      </x:c>
      <x:c r="M40" s="20" t="str">
        <x:f>IF(A40="","",IF(DECISION_CONTRACT!$B$19&lt;&gt;"READY FOR DOWNSTREAM","BLOCKED - DECISION REOPEN REQUIRED",IF(COMPETITIVE_IMPLICATIONS!$B$5&lt;&gt;"READY","REQUALIFICATION REQUIRED",IF(L40&lt;&gt;"VALID","REPAIR OPPORTUNITY RECORD",U40))))</x:f>
      </x:c>
      <x:c r="N40" s="22"/>
      <x:c r="O40" s="22"/>
      <x:c r="P40" s="22"/>
      <x:c r="Q40" s="38"/>
      <x:c r="R40" s="38" t="str">
        <x:f>IF(A40="","","INVALID - UNGOVERNED FIXTURE ROW")</x:f>
      </x:c>
      <x:c r="S40" s="39" t="str">
        <x:f>IF(A40="","",IF(AND(OR(EXACT(D40,"IN SCOPE"),EXACT(D40,"OUTSIDE / TOO BROAD"),EXACT(D40,"UNKNOWN / VERIFY")),OR(EXACT(E40,"STRONG"),EXACT(E40,"MODERATE"),EXACT(E40,"WEAK"),EXACT(E40,"UNKNOWN / VERIFY")),OR(EXACT(J40,"SUFFICIENT"),EXACT(J40,"INSUFFICIENT"),EXACT(J40,"UNKNOWN / VERIFY")),OR(EXACT(K40,"READY"),EXACT(K40,"NOT READY"),EXACT(K40,"UNKNOWN / VERIFY"))),"VALID","INVALID - CONTROLLED TOKEN"))</x:f>
      </x:c>
      <x:c r="T40" s="39" t="str">
        <x:f>IF(A40="","",IF(AND(EXACT(A40,UPPER(A40)),EXACT(B40,DECISION_CONTRACT!$B$5),C40&lt;&gt;"",N40&lt;&gt;"",O40&lt;&gt;""),"VALID","INVALID - ID / REQUIRED"))</x:f>
      </x:c>
      <x:c r="U40" s="39" t="str">
        <x:f>IF(A40="","",IF(EXACT(D40,"UNKNOWN / VERIFY"),"VERIFY SCOPE",IF(EXACT(D40,"OUTSIDE / TOO BROAD"),"REFUSE - OUTSIDE DECISION",IF(OR(EXACT(J40,"UNKNOWN / VERIFY"),EXACT(J40,"INSUFFICIENT")),"VERIFY EVIDENCE",IF(EXACT(K40,"UNKNOWN / VERIFY"),"VERIFY EXECUTION",IF(EXACT(K40,"NOT READY"),"HOLD - EXECUTION",IF(EXACT(E40,"STRONG"),"PILOT",IF(EXACT(E40,"MODERATE"),"MONITOR","REFUSE - WEAK FIT"))))))))</x:f>
      </x:c>
      <x:c r="V40" s="48"/>
      <x:c r="W40" s="53"/>
      <x:c r="X40" s="48" t="str">
        <x:f>IF(A40="","",IF(V40="","INVALID - VERSION ID",IF(NOT(EXACT(V40,UPPER(V40))),"INVALID - VERSION ID CASE",IF(EXACT(W40,A40&amp;"|"&amp;B40&amp;"|"&amp;C40&amp;"|"&amp;D40&amp;"|"&amp;E40&amp;"|"&amp;F40&amp;"|"&amp;G40&amp;"|"&amp;J40&amp;"|"&amp;K40&amp;"|"&amp;N40&amp;"|"&amp;O40&amp;"|"&amp;Q40),"VALID","VERSION UPDATE REQUIRED"))))</x:f>
      </x:c>
      <x:c r="Y40" s="8"/>
      <x:c r="Z40" s="8"/>
    </x:row>
    <x:row r="41">
      <x:c r="A41" s="22"/>
      <x:c r="B41" s="22"/>
      <x:c r="C41" s="22"/>
      <x:c r="D41" s="22"/>
      <x:c r="E41" s="22"/>
      <x:c r="F41" s="22"/>
      <x:c r="G41" s="22"/>
      <x:c r="H41" s="20" t="str">
        <x:f>IF(A41="","","INVALID - UNGOVERNED FIXTURE ROW")</x:f>
      </x:c>
      <x:c r="I41" s="20" t="str">
        <x:f>IF(A41="","","INVALID - UNGOVERNED FIXTURE ROW")</x:f>
      </x:c>
      <x:c r="J41" s="22"/>
      <x:c r="K41" s="22"/>
      <x:c r="L41" s="20" t="str">
        <x:f>IF(A41="","",IF(DECISION_CONTRACT!$B$19&lt;&gt;"READY FOR DOWNSTREAM","BLOCKED - DECISION REOPEN REQUIRED",IF(COMPETITIVE_IMPLICATIONS!$B$5&lt;&gt;"READY","REQUALIFICATION REQUIRED",IF(AND(S41="VALID",T41="VALID",X41="VALID",H41="VALID",I41="VALID",R41="VALID"),"VALID","INVALID - OPPORTUNITY RECORD"))))</x:f>
      </x:c>
      <x:c r="M41" s="20" t="str">
        <x:f>IF(A41="","",IF(DECISION_CONTRACT!$B$19&lt;&gt;"READY FOR DOWNSTREAM","BLOCKED - DECISION REOPEN REQUIRED",IF(COMPETITIVE_IMPLICATIONS!$B$5&lt;&gt;"READY","REQUALIFICATION REQUIRED",IF(L41&lt;&gt;"VALID","REPAIR OPPORTUNITY RECORD",U41))))</x:f>
      </x:c>
      <x:c r="N41" s="22"/>
      <x:c r="O41" s="22"/>
      <x:c r="P41" s="22"/>
      <x:c r="Q41" s="38"/>
      <x:c r="R41" s="38" t="str">
        <x:f>IF(A41="","","INVALID - UNGOVERNED FIXTURE ROW")</x:f>
      </x:c>
      <x:c r="S41" s="39" t="str">
        <x:f>IF(A41="","",IF(AND(OR(EXACT(D41,"IN SCOPE"),EXACT(D41,"OUTSIDE / TOO BROAD"),EXACT(D41,"UNKNOWN / VERIFY")),OR(EXACT(E41,"STRONG"),EXACT(E41,"MODERATE"),EXACT(E41,"WEAK"),EXACT(E41,"UNKNOWN / VERIFY")),OR(EXACT(J41,"SUFFICIENT"),EXACT(J41,"INSUFFICIENT"),EXACT(J41,"UNKNOWN / VERIFY")),OR(EXACT(K41,"READY"),EXACT(K41,"NOT READY"),EXACT(K41,"UNKNOWN / VERIFY"))),"VALID","INVALID - CONTROLLED TOKEN"))</x:f>
      </x:c>
      <x:c r="T41" s="39" t="str">
        <x:f>IF(A41="","",IF(AND(EXACT(A41,UPPER(A41)),EXACT(B41,DECISION_CONTRACT!$B$5),C41&lt;&gt;"",N41&lt;&gt;"",O41&lt;&gt;""),"VALID","INVALID - ID / REQUIRED"))</x:f>
      </x:c>
      <x:c r="U41" s="39" t="str">
        <x:f>IF(A41="","",IF(EXACT(D41,"UNKNOWN / VERIFY"),"VERIFY SCOPE",IF(EXACT(D41,"OUTSIDE / TOO BROAD"),"REFUSE - OUTSIDE DECISION",IF(OR(EXACT(J41,"UNKNOWN / VERIFY"),EXACT(J41,"INSUFFICIENT")),"VERIFY EVIDENCE",IF(EXACT(K41,"UNKNOWN / VERIFY"),"VERIFY EXECUTION",IF(EXACT(K41,"NOT READY"),"HOLD - EXECUTION",IF(EXACT(E41,"STRONG"),"PILOT",IF(EXACT(E41,"MODERATE"),"MONITOR","REFUSE - WEAK FIT"))))))))</x:f>
      </x:c>
      <x:c r="V41" s="48"/>
      <x:c r="W41" s="53"/>
      <x:c r="X41" s="48" t="str">
        <x:f>IF(A41="","",IF(V41="","INVALID - VERSION ID",IF(NOT(EXACT(V41,UPPER(V41))),"INVALID - VERSION ID CASE",IF(EXACT(W41,A41&amp;"|"&amp;B41&amp;"|"&amp;C41&amp;"|"&amp;D41&amp;"|"&amp;E41&amp;"|"&amp;F41&amp;"|"&amp;G41&amp;"|"&amp;J41&amp;"|"&amp;K41&amp;"|"&amp;N41&amp;"|"&amp;O41&amp;"|"&amp;Q41),"VALID","VERSION UPDATE REQUIRED"))))</x:f>
      </x:c>
      <x:c r="Y41" s="8"/>
      <x:c r="Z41" s="8"/>
    </x:row>
    <x:row r="42">
      <x:c r="A42" s="22"/>
      <x:c r="B42" s="22"/>
      <x:c r="C42" s="22"/>
      <x:c r="D42" s="22"/>
      <x:c r="E42" s="22"/>
      <x:c r="F42" s="22"/>
      <x:c r="G42" s="22"/>
      <x:c r="H42" s="20" t="str">
        <x:f>IF(A42="","","INVALID - UNGOVERNED FIXTURE ROW")</x:f>
      </x:c>
      <x:c r="I42" s="20" t="str">
        <x:f>IF(A42="","","INVALID - UNGOVERNED FIXTURE ROW")</x:f>
      </x:c>
      <x:c r="J42" s="22"/>
      <x:c r="K42" s="22"/>
      <x:c r="L42" s="20" t="str">
        <x:f>IF(A42="","",IF(DECISION_CONTRACT!$B$19&lt;&gt;"READY FOR DOWNSTREAM","BLOCKED - DECISION REOPEN REQUIRED",IF(COMPETITIVE_IMPLICATIONS!$B$5&lt;&gt;"READY","REQUALIFICATION REQUIRED",IF(AND(S42="VALID",T42="VALID",X42="VALID",H42="VALID",I42="VALID",R42="VALID"),"VALID","INVALID - OPPORTUNITY RECORD"))))</x:f>
      </x:c>
      <x:c r="M42" s="20" t="str">
        <x:f>IF(A42="","",IF(DECISION_CONTRACT!$B$19&lt;&gt;"READY FOR DOWNSTREAM","BLOCKED - DECISION REOPEN REQUIRED",IF(COMPETITIVE_IMPLICATIONS!$B$5&lt;&gt;"READY","REQUALIFICATION REQUIRED",IF(L42&lt;&gt;"VALID","REPAIR OPPORTUNITY RECORD",U42))))</x:f>
      </x:c>
      <x:c r="N42" s="22"/>
      <x:c r="O42" s="22"/>
      <x:c r="P42" s="22"/>
      <x:c r="Q42" s="38"/>
      <x:c r="R42" s="38" t="str">
        <x:f>IF(A42="","","INVALID - UNGOVERNED FIXTURE ROW")</x:f>
      </x:c>
      <x:c r="S42" s="39" t="str">
        <x:f>IF(A42="","",IF(AND(OR(EXACT(D42,"IN SCOPE"),EXACT(D42,"OUTSIDE / TOO BROAD"),EXACT(D42,"UNKNOWN / VERIFY")),OR(EXACT(E42,"STRONG"),EXACT(E42,"MODERATE"),EXACT(E42,"WEAK"),EXACT(E42,"UNKNOWN / VERIFY")),OR(EXACT(J42,"SUFFICIENT"),EXACT(J42,"INSUFFICIENT"),EXACT(J42,"UNKNOWN / VERIFY")),OR(EXACT(K42,"READY"),EXACT(K42,"NOT READY"),EXACT(K42,"UNKNOWN / VERIFY"))),"VALID","INVALID - CONTROLLED TOKEN"))</x:f>
      </x:c>
      <x:c r="T42" s="39" t="str">
        <x:f>IF(A42="","",IF(AND(EXACT(A42,UPPER(A42)),EXACT(B42,DECISION_CONTRACT!$B$5),C42&lt;&gt;"",N42&lt;&gt;"",O42&lt;&gt;""),"VALID","INVALID - ID / REQUIRED"))</x:f>
      </x:c>
      <x:c r="U42" s="39" t="str">
        <x:f>IF(A42="","",IF(EXACT(D42,"UNKNOWN / VERIFY"),"VERIFY SCOPE",IF(EXACT(D42,"OUTSIDE / TOO BROAD"),"REFUSE - OUTSIDE DECISION",IF(OR(EXACT(J42,"UNKNOWN / VERIFY"),EXACT(J42,"INSUFFICIENT")),"VERIFY EVIDENCE",IF(EXACT(K42,"UNKNOWN / VERIFY"),"VERIFY EXECUTION",IF(EXACT(K42,"NOT READY"),"HOLD - EXECUTION",IF(EXACT(E42,"STRONG"),"PILOT",IF(EXACT(E42,"MODERATE"),"MONITOR","REFUSE - WEAK FIT"))))))))</x:f>
      </x:c>
      <x:c r="V42" s="48"/>
      <x:c r="W42" s="53"/>
      <x:c r="X42" s="48" t="str">
        <x:f>IF(A42="","",IF(V42="","INVALID - VERSION ID",IF(NOT(EXACT(V42,UPPER(V42))),"INVALID - VERSION ID CASE",IF(EXACT(W42,A42&amp;"|"&amp;B42&amp;"|"&amp;C42&amp;"|"&amp;D42&amp;"|"&amp;E42&amp;"|"&amp;F42&amp;"|"&amp;G42&amp;"|"&amp;J42&amp;"|"&amp;K42&amp;"|"&amp;N42&amp;"|"&amp;O42&amp;"|"&amp;Q42),"VALID","VERSION UPDATE REQUIRED"))))</x:f>
      </x:c>
      <x:c r="Y42" s="8"/>
      <x:c r="Z42" s="8"/>
    </x:row>
    <x:row r="43">
      <x:c r="A43" s="22"/>
      <x:c r="B43" s="22"/>
      <x:c r="C43" s="22"/>
      <x:c r="D43" s="22"/>
      <x:c r="E43" s="22"/>
      <x:c r="F43" s="22"/>
      <x:c r="G43" s="22"/>
      <x:c r="H43" s="20" t="str">
        <x:f>IF(A43="","","INVALID - UNGOVERNED FIXTURE ROW")</x:f>
      </x:c>
      <x:c r="I43" s="20" t="str">
        <x:f>IF(A43="","","INVALID - UNGOVERNED FIXTURE ROW")</x:f>
      </x:c>
      <x:c r="J43" s="22"/>
      <x:c r="K43" s="22"/>
      <x:c r="L43" s="20" t="str">
        <x:f>IF(A43="","",IF(DECISION_CONTRACT!$B$19&lt;&gt;"READY FOR DOWNSTREAM","BLOCKED - DECISION REOPEN REQUIRED",IF(COMPETITIVE_IMPLICATIONS!$B$5&lt;&gt;"READY","REQUALIFICATION REQUIRED",IF(AND(S43="VALID",T43="VALID",X43="VALID",H43="VALID",I43="VALID",R43="VALID"),"VALID","INVALID - OPPORTUNITY RECORD"))))</x:f>
      </x:c>
      <x:c r="M43" s="20" t="str">
        <x:f>IF(A43="","",IF(DECISION_CONTRACT!$B$19&lt;&gt;"READY FOR DOWNSTREAM","BLOCKED - DECISION REOPEN REQUIRED",IF(COMPETITIVE_IMPLICATIONS!$B$5&lt;&gt;"READY","REQUALIFICATION REQUIRED",IF(L43&lt;&gt;"VALID","REPAIR OPPORTUNITY RECORD",U43))))</x:f>
      </x:c>
      <x:c r="N43" s="22"/>
      <x:c r="O43" s="22"/>
      <x:c r="P43" s="22"/>
      <x:c r="Q43" s="38"/>
      <x:c r="R43" s="38" t="str">
        <x:f>IF(A43="","","INVALID - UNGOVERNED FIXTURE ROW")</x:f>
      </x:c>
      <x:c r="S43" s="39" t="str">
        <x:f>IF(A43="","",IF(AND(OR(EXACT(D43,"IN SCOPE"),EXACT(D43,"OUTSIDE / TOO BROAD"),EXACT(D43,"UNKNOWN / VERIFY")),OR(EXACT(E43,"STRONG"),EXACT(E43,"MODERATE"),EXACT(E43,"WEAK"),EXACT(E43,"UNKNOWN / VERIFY")),OR(EXACT(J43,"SUFFICIENT"),EXACT(J43,"INSUFFICIENT"),EXACT(J43,"UNKNOWN / VERIFY")),OR(EXACT(K43,"READY"),EXACT(K43,"NOT READY"),EXACT(K43,"UNKNOWN / VERIFY"))),"VALID","INVALID - CONTROLLED TOKEN"))</x:f>
      </x:c>
      <x:c r="T43" s="39" t="str">
        <x:f>IF(A43="","",IF(AND(EXACT(A43,UPPER(A43)),EXACT(B43,DECISION_CONTRACT!$B$5),C43&lt;&gt;"",N43&lt;&gt;"",O43&lt;&gt;""),"VALID","INVALID - ID / REQUIRED"))</x:f>
      </x:c>
      <x:c r="U43" s="39" t="str">
        <x:f>IF(A43="","",IF(EXACT(D43,"UNKNOWN / VERIFY"),"VERIFY SCOPE",IF(EXACT(D43,"OUTSIDE / TOO BROAD"),"REFUSE - OUTSIDE DECISION",IF(OR(EXACT(J43,"UNKNOWN / VERIFY"),EXACT(J43,"INSUFFICIENT")),"VERIFY EVIDENCE",IF(EXACT(K43,"UNKNOWN / VERIFY"),"VERIFY EXECUTION",IF(EXACT(K43,"NOT READY"),"HOLD - EXECUTION",IF(EXACT(E43,"STRONG"),"PILOT",IF(EXACT(E43,"MODERATE"),"MONITOR","REFUSE - WEAK FIT"))))))))</x:f>
      </x:c>
      <x:c r="V43" s="48"/>
      <x:c r="W43" s="53"/>
      <x:c r="X43" s="48" t="str">
        <x:f>IF(A43="","",IF(V43="","INVALID - VERSION ID",IF(NOT(EXACT(V43,UPPER(V43))),"INVALID - VERSION ID CASE",IF(EXACT(W43,A43&amp;"|"&amp;B43&amp;"|"&amp;C43&amp;"|"&amp;D43&amp;"|"&amp;E43&amp;"|"&amp;F43&amp;"|"&amp;G43&amp;"|"&amp;J43&amp;"|"&amp;K43&amp;"|"&amp;N43&amp;"|"&amp;O43&amp;"|"&amp;Q43),"VALID","VERSION UPDATE REQUIRED"))))</x:f>
      </x:c>
      <x:c r="Y43" s="8"/>
      <x:c r="Z43" s="8"/>
    </x:row>
    <x:row r="44">
      <x:c r="A44" s="22"/>
      <x:c r="B44" s="22"/>
      <x:c r="C44" s="22"/>
      <x:c r="D44" s="22"/>
      <x:c r="E44" s="22"/>
      <x:c r="F44" s="22"/>
      <x:c r="G44" s="22"/>
      <x:c r="H44" s="20" t="str">
        <x:f>IF(A44="","","INVALID - UNGOVERNED FIXTURE ROW")</x:f>
      </x:c>
      <x:c r="I44" s="20" t="str">
        <x:f>IF(A44="","","INVALID - UNGOVERNED FIXTURE ROW")</x:f>
      </x:c>
      <x:c r="J44" s="22"/>
      <x:c r="K44" s="22"/>
      <x:c r="L44" s="20" t="str">
        <x:f>IF(A44="","",IF(DECISION_CONTRACT!$B$19&lt;&gt;"READY FOR DOWNSTREAM","BLOCKED - DECISION REOPEN REQUIRED",IF(COMPETITIVE_IMPLICATIONS!$B$5&lt;&gt;"READY","REQUALIFICATION REQUIRED",IF(AND(S44="VALID",T44="VALID",X44="VALID",H44="VALID",I44="VALID",R44="VALID"),"VALID","INVALID - OPPORTUNITY RECORD"))))</x:f>
      </x:c>
      <x:c r="M44" s="20" t="str">
        <x:f>IF(A44="","",IF(DECISION_CONTRACT!$B$19&lt;&gt;"READY FOR DOWNSTREAM","BLOCKED - DECISION REOPEN REQUIRED",IF(COMPETITIVE_IMPLICATIONS!$B$5&lt;&gt;"READY","REQUALIFICATION REQUIRED",IF(L44&lt;&gt;"VALID","REPAIR OPPORTUNITY RECORD",U44))))</x:f>
      </x:c>
      <x:c r="N44" s="22"/>
      <x:c r="O44" s="22"/>
      <x:c r="P44" s="22"/>
      <x:c r="Q44" s="38"/>
      <x:c r="R44" s="38" t="str">
        <x:f>IF(A44="","","INVALID - UNGOVERNED FIXTURE ROW")</x:f>
      </x:c>
      <x:c r="S44" s="39" t="str">
        <x:f>IF(A44="","",IF(AND(OR(EXACT(D44,"IN SCOPE"),EXACT(D44,"OUTSIDE / TOO BROAD"),EXACT(D44,"UNKNOWN / VERIFY")),OR(EXACT(E44,"STRONG"),EXACT(E44,"MODERATE"),EXACT(E44,"WEAK"),EXACT(E44,"UNKNOWN / VERIFY")),OR(EXACT(J44,"SUFFICIENT"),EXACT(J44,"INSUFFICIENT"),EXACT(J44,"UNKNOWN / VERIFY")),OR(EXACT(K44,"READY"),EXACT(K44,"NOT READY"),EXACT(K44,"UNKNOWN / VERIFY"))),"VALID","INVALID - CONTROLLED TOKEN"))</x:f>
      </x:c>
      <x:c r="T44" s="39" t="str">
        <x:f>IF(A44="","",IF(AND(EXACT(A44,UPPER(A44)),EXACT(B44,DECISION_CONTRACT!$B$5),C44&lt;&gt;"",N44&lt;&gt;"",O44&lt;&gt;""),"VALID","INVALID - ID / REQUIRED"))</x:f>
      </x:c>
      <x:c r="U44" s="39" t="str">
        <x:f>IF(A44="","",IF(EXACT(D44,"UNKNOWN / VERIFY"),"VERIFY SCOPE",IF(EXACT(D44,"OUTSIDE / TOO BROAD"),"REFUSE - OUTSIDE DECISION",IF(OR(EXACT(J44,"UNKNOWN / VERIFY"),EXACT(J44,"INSUFFICIENT")),"VERIFY EVIDENCE",IF(EXACT(K44,"UNKNOWN / VERIFY"),"VERIFY EXECUTION",IF(EXACT(K44,"NOT READY"),"HOLD - EXECUTION",IF(EXACT(E44,"STRONG"),"PILOT",IF(EXACT(E44,"MODERATE"),"MONITOR","REFUSE - WEAK FIT"))))))))</x:f>
      </x:c>
      <x:c r="V44" s="48"/>
      <x:c r="W44" s="53"/>
      <x:c r="X44" s="48" t="str">
        <x:f>IF(A44="","",IF(V44="","INVALID - VERSION ID",IF(NOT(EXACT(V44,UPPER(V44))),"INVALID - VERSION ID CASE",IF(EXACT(W44,A44&amp;"|"&amp;B44&amp;"|"&amp;C44&amp;"|"&amp;D44&amp;"|"&amp;E44&amp;"|"&amp;F44&amp;"|"&amp;G44&amp;"|"&amp;J44&amp;"|"&amp;K44&amp;"|"&amp;N44&amp;"|"&amp;O44&amp;"|"&amp;Q44),"VALID","VERSION UPDATE REQUIRED"))))</x:f>
      </x:c>
      <x:c r="Y44" s="8"/>
      <x:c r="Z44" s="8"/>
    </x:row>
    <x:row r="45">
      <x:c r="A45" s="22"/>
      <x:c r="B45" s="22"/>
      <x:c r="C45" s="22"/>
      <x:c r="D45" s="22"/>
      <x:c r="E45" s="22"/>
      <x:c r="F45" s="22"/>
      <x:c r="G45" s="22"/>
      <x:c r="H45" s="20" t="str">
        <x:f>IF(A45="","","INVALID - UNGOVERNED FIXTURE ROW")</x:f>
      </x:c>
      <x:c r="I45" s="20" t="str">
        <x:f>IF(A45="","","INVALID - UNGOVERNED FIXTURE ROW")</x:f>
      </x:c>
      <x:c r="J45" s="22"/>
      <x:c r="K45" s="22"/>
      <x:c r="L45" s="20" t="str">
        <x:f>IF(A45="","",IF(DECISION_CONTRACT!$B$19&lt;&gt;"READY FOR DOWNSTREAM","BLOCKED - DECISION REOPEN REQUIRED",IF(COMPETITIVE_IMPLICATIONS!$B$5&lt;&gt;"READY","REQUALIFICATION REQUIRED",IF(AND(S45="VALID",T45="VALID",X45="VALID",H45="VALID",I45="VALID",R45="VALID"),"VALID","INVALID - OPPORTUNITY RECORD"))))</x:f>
      </x:c>
      <x:c r="M45" s="20" t="str">
        <x:f>IF(A45="","",IF(DECISION_CONTRACT!$B$19&lt;&gt;"READY FOR DOWNSTREAM","BLOCKED - DECISION REOPEN REQUIRED",IF(COMPETITIVE_IMPLICATIONS!$B$5&lt;&gt;"READY","REQUALIFICATION REQUIRED",IF(L45&lt;&gt;"VALID","REPAIR OPPORTUNITY RECORD",U45))))</x:f>
      </x:c>
      <x:c r="N45" s="22"/>
      <x:c r="O45" s="22"/>
      <x:c r="P45" s="22"/>
      <x:c r="Q45" s="38"/>
      <x:c r="R45" s="38" t="str">
        <x:f>IF(A45="","","INVALID - UNGOVERNED FIXTURE ROW")</x:f>
      </x:c>
      <x:c r="S45" s="39" t="str">
        <x:f>IF(A45="","",IF(AND(OR(EXACT(D45,"IN SCOPE"),EXACT(D45,"OUTSIDE / TOO BROAD"),EXACT(D45,"UNKNOWN / VERIFY")),OR(EXACT(E45,"STRONG"),EXACT(E45,"MODERATE"),EXACT(E45,"WEAK"),EXACT(E45,"UNKNOWN / VERIFY")),OR(EXACT(J45,"SUFFICIENT"),EXACT(J45,"INSUFFICIENT"),EXACT(J45,"UNKNOWN / VERIFY")),OR(EXACT(K45,"READY"),EXACT(K45,"NOT READY"),EXACT(K45,"UNKNOWN / VERIFY"))),"VALID","INVALID - CONTROLLED TOKEN"))</x:f>
      </x:c>
      <x:c r="T45" s="39" t="str">
        <x:f>IF(A45="","",IF(AND(EXACT(A45,UPPER(A45)),EXACT(B45,DECISION_CONTRACT!$B$5),C45&lt;&gt;"",N45&lt;&gt;"",O45&lt;&gt;""),"VALID","INVALID - ID / REQUIRED"))</x:f>
      </x:c>
      <x:c r="U45" s="39" t="str">
        <x:f>IF(A45="","",IF(EXACT(D45,"UNKNOWN / VERIFY"),"VERIFY SCOPE",IF(EXACT(D45,"OUTSIDE / TOO BROAD"),"REFUSE - OUTSIDE DECISION",IF(OR(EXACT(J45,"UNKNOWN / VERIFY"),EXACT(J45,"INSUFFICIENT")),"VERIFY EVIDENCE",IF(EXACT(K45,"UNKNOWN / VERIFY"),"VERIFY EXECUTION",IF(EXACT(K45,"NOT READY"),"HOLD - EXECUTION",IF(EXACT(E45,"STRONG"),"PILOT",IF(EXACT(E45,"MODERATE"),"MONITOR","REFUSE - WEAK FIT"))))))))</x:f>
      </x:c>
      <x:c r="V45" s="48"/>
      <x:c r="W45" s="53"/>
      <x:c r="X45" s="48" t="str">
        <x:f>IF(A45="","",IF(V45="","INVALID - VERSION ID",IF(NOT(EXACT(V45,UPPER(V45))),"INVALID - VERSION ID CASE",IF(EXACT(W45,A45&amp;"|"&amp;B45&amp;"|"&amp;C45&amp;"|"&amp;D45&amp;"|"&amp;E45&amp;"|"&amp;F45&amp;"|"&amp;G45&amp;"|"&amp;J45&amp;"|"&amp;K45&amp;"|"&amp;N45&amp;"|"&amp;O45&amp;"|"&amp;Q45),"VALID","VERSION UPDATE REQUIRED"))))</x:f>
      </x:c>
      <x:c r="Y45" s="8"/>
      <x:c r="Z45" s="8"/>
    </x:row>
    <x:row r="46">
      <x:c r="A46" s="22"/>
      <x:c r="B46" s="22"/>
      <x:c r="C46" s="22"/>
      <x:c r="D46" s="22"/>
      <x:c r="E46" s="22"/>
      <x:c r="F46" s="22"/>
      <x:c r="G46" s="22"/>
      <x:c r="H46" s="20" t="str">
        <x:f>IF(A46="","","INVALID - UNGOVERNED FIXTURE ROW")</x:f>
      </x:c>
      <x:c r="I46" s="20" t="str">
        <x:f>IF(A46="","","INVALID - UNGOVERNED FIXTURE ROW")</x:f>
      </x:c>
      <x:c r="J46" s="22"/>
      <x:c r="K46" s="22"/>
      <x:c r="L46" s="20" t="str">
        <x:f>IF(A46="","",IF(DECISION_CONTRACT!$B$19&lt;&gt;"READY FOR DOWNSTREAM","BLOCKED - DECISION REOPEN REQUIRED",IF(COMPETITIVE_IMPLICATIONS!$B$5&lt;&gt;"READY","REQUALIFICATION REQUIRED",IF(AND(S46="VALID",T46="VALID",X46="VALID",H46="VALID",I46="VALID",R46="VALID"),"VALID","INVALID - OPPORTUNITY RECORD"))))</x:f>
      </x:c>
      <x:c r="M46" s="20" t="str">
        <x:f>IF(A46="","",IF(DECISION_CONTRACT!$B$19&lt;&gt;"READY FOR DOWNSTREAM","BLOCKED - DECISION REOPEN REQUIRED",IF(COMPETITIVE_IMPLICATIONS!$B$5&lt;&gt;"READY","REQUALIFICATION REQUIRED",IF(L46&lt;&gt;"VALID","REPAIR OPPORTUNITY RECORD",U46))))</x:f>
      </x:c>
      <x:c r="N46" s="22"/>
      <x:c r="O46" s="22"/>
      <x:c r="P46" s="22"/>
      <x:c r="Q46" s="38"/>
      <x:c r="R46" s="38" t="str">
        <x:f>IF(A46="","","INVALID - UNGOVERNED FIXTURE ROW")</x:f>
      </x:c>
      <x:c r="S46" s="39" t="str">
        <x:f>IF(A46="","",IF(AND(OR(EXACT(D46,"IN SCOPE"),EXACT(D46,"OUTSIDE / TOO BROAD"),EXACT(D46,"UNKNOWN / VERIFY")),OR(EXACT(E46,"STRONG"),EXACT(E46,"MODERATE"),EXACT(E46,"WEAK"),EXACT(E46,"UNKNOWN / VERIFY")),OR(EXACT(J46,"SUFFICIENT"),EXACT(J46,"INSUFFICIENT"),EXACT(J46,"UNKNOWN / VERIFY")),OR(EXACT(K46,"READY"),EXACT(K46,"NOT READY"),EXACT(K46,"UNKNOWN / VERIFY"))),"VALID","INVALID - CONTROLLED TOKEN"))</x:f>
      </x:c>
      <x:c r="T46" s="39" t="str">
        <x:f>IF(A46="","",IF(AND(EXACT(A46,UPPER(A46)),EXACT(B46,DECISION_CONTRACT!$B$5),C46&lt;&gt;"",N46&lt;&gt;"",O46&lt;&gt;""),"VALID","INVALID - ID / REQUIRED"))</x:f>
      </x:c>
      <x:c r="U46" s="39" t="str">
        <x:f>IF(A46="","",IF(EXACT(D46,"UNKNOWN / VERIFY"),"VERIFY SCOPE",IF(EXACT(D46,"OUTSIDE / TOO BROAD"),"REFUSE - OUTSIDE DECISION",IF(OR(EXACT(J46,"UNKNOWN / VERIFY"),EXACT(J46,"INSUFFICIENT")),"VERIFY EVIDENCE",IF(EXACT(K46,"UNKNOWN / VERIFY"),"VERIFY EXECUTION",IF(EXACT(K46,"NOT READY"),"HOLD - EXECUTION",IF(EXACT(E46,"STRONG"),"PILOT",IF(EXACT(E46,"MODERATE"),"MONITOR","REFUSE - WEAK FIT"))))))))</x:f>
      </x:c>
      <x:c r="V46" s="48"/>
      <x:c r="W46" s="53"/>
      <x:c r="X46" s="48" t="str">
        <x:f>IF(A46="","",IF(V46="","INVALID - VERSION ID",IF(NOT(EXACT(V46,UPPER(V46))),"INVALID - VERSION ID CASE",IF(EXACT(W46,A46&amp;"|"&amp;B46&amp;"|"&amp;C46&amp;"|"&amp;D46&amp;"|"&amp;E46&amp;"|"&amp;F46&amp;"|"&amp;G46&amp;"|"&amp;J46&amp;"|"&amp;K46&amp;"|"&amp;N46&amp;"|"&amp;O46&amp;"|"&amp;Q46),"VALID","VERSION UPDATE REQUIRED"))))</x:f>
      </x:c>
      <x:c r="Y46" s="8"/>
      <x:c r="Z46" s="8"/>
    </x:row>
    <x:row r="47">
      <x:c r="A47" s="22"/>
      <x:c r="B47" s="22"/>
      <x:c r="C47" s="22"/>
      <x:c r="D47" s="22"/>
      <x:c r="E47" s="22"/>
      <x:c r="F47" s="22"/>
      <x:c r="G47" s="22"/>
      <x:c r="H47" s="20" t="str">
        <x:f>IF(A47="","","INVALID - UNGOVERNED FIXTURE ROW")</x:f>
      </x:c>
      <x:c r="I47" s="20" t="str">
        <x:f>IF(A47="","","INVALID - UNGOVERNED FIXTURE ROW")</x:f>
      </x:c>
      <x:c r="J47" s="22"/>
      <x:c r="K47" s="22"/>
      <x:c r="L47" s="20" t="str">
        <x:f>IF(A47="","",IF(DECISION_CONTRACT!$B$19&lt;&gt;"READY FOR DOWNSTREAM","BLOCKED - DECISION REOPEN REQUIRED",IF(COMPETITIVE_IMPLICATIONS!$B$5&lt;&gt;"READY","REQUALIFICATION REQUIRED",IF(AND(S47="VALID",T47="VALID",X47="VALID",H47="VALID",I47="VALID",R47="VALID"),"VALID","INVALID - OPPORTUNITY RECORD"))))</x:f>
      </x:c>
      <x:c r="M47" s="20" t="str">
        <x:f>IF(A47="","",IF(DECISION_CONTRACT!$B$19&lt;&gt;"READY FOR DOWNSTREAM","BLOCKED - DECISION REOPEN REQUIRED",IF(COMPETITIVE_IMPLICATIONS!$B$5&lt;&gt;"READY","REQUALIFICATION REQUIRED",IF(L47&lt;&gt;"VALID","REPAIR OPPORTUNITY RECORD",U47))))</x:f>
      </x:c>
      <x:c r="N47" s="22"/>
      <x:c r="O47" s="22"/>
      <x:c r="P47" s="22"/>
      <x:c r="Q47" s="38"/>
      <x:c r="R47" s="38" t="str">
        <x:f>IF(A47="","","INVALID - UNGOVERNED FIXTURE ROW")</x:f>
      </x:c>
      <x:c r="S47" s="39" t="str">
        <x:f>IF(A47="","",IF(AND(OR(EXACT(D47,"IN SCOPE"),EXACT(D47,"OUTSIDE / TOO BROAD"),EXACT(D47,"UNKNOWN / VERIFY")),OR(EXACT(E47,"STRONG"),EXACT(E47,"MODERATE"),EXACT(E47,"WEAK"),EXACT(E47,"UNKNOWN / VERIFY")),OR(EXACT(J47,"SUFFICIENT"),EXACT(J47,"INSUFFICIENT"),EXACT(J47,"UNKNOWN / VERIFY")),OR(EXACT(K47,"READY"),EXACT(K47,"NOT READY"),EXACT(K47,"UNKNOWN / VERIFY"))),"VALID","INVALID - CONTROLLED TOKEN"))</x:f>
      </x:c>
      <x:c r="T47" s="39" t="str">
        <x:f>IF(A47="","",IF(AND(EXACT(A47,UPPER(A47)),EXACT(B47,DECISION_CONTRACT!$B$5),C47&lt;&gt;"",N47&lt;&gt;"",O47&lt;&gt;""),"VALID","INVALID - ID / REQUIRED"))</x:f>
      </x:c>
      <x:c r="U47" s="39" t="str">
        <x:f>IF(A47="","",IF(EXACT(D47,"UNKNOWN / VERIFY"),"VERIFY SCOPE",IF(EXACT(D47,"OUTSIDE / TOO BROAD"),"REFUSE - OUTSIDE DECISION",IF(OR(EXACT(J47,"UNKNOWN / VERIFY"),EXACT(J47,"INSUFFICIENT")),"VERIFY EVIDENCE",IF(EXACT(K47,"UNKNOWN / VERIFY"),"VERIFY EXECUTION",IF(EXACT(K47,"NOT READY"),"HOLD - EXECUTION",IF(EXACT(E47,"STRONG"),"PILOT",IF(EXACT(E47,"MODERATE"),"MONITOR","REFUSE - WEAK FIT"))))))))</x:f>
      </x:c>
      <x:c r="V47" s="48"/>
      <x:c r="W47" s="53"/>
      <x:c r="X47" s="48" t="str">
        <x:f>IF(A47="","",IF(V47="","INVALID - VERSION ID",IF(NOT(EXACT(V47,UPPER(V47))),"INVALID - VERSION ID CASE",IF(EXACT(W47,A47&amp;"|"&amp;B47&amp;"|"&amp;C47&amp;"|"&amp;D47&amp;"|"&amp;E47&amp;"|"&amp;F47&amp;"|"&amp;G47&amp;"|"&amp;J47&amp;"|"&amp;K47&amp;"|"&amp;N47&amp;"|"&amp;O47&amp;"|"&amp;Q47),"VALID","VERSION UPDATE REQUIRED"))))</x:f>
      </x:c>
      <x:c r="Y47" s="8"/>
      <x:c r="Z47" s="8"/>
    </x:row>
    <x:row r="48">
      <x:c r="A48" s="22"/>
      <x:c r="B48" s="22"/>
      <x:c r="C48" s="22"/>
      <x:c r="D48" s="22"/>
      <x:c r="E48" s="22"/>
      <x:c r="F48" s="22"/>
      <x:c r="G48" s="22"/>
      <x:c r="H48" s="20" t="str">
        <x:f>IF(A48="","","INVALID - UNGOVERNED FIXTURE ROW")</x:f>
      </x:c>
      <x:c r="I48" s="20" t="str">
        <x:f>IF(A48="","","INVALID - UNGOVERNED FIXTURE ROW")</x:f>
      </x:c>
      <x:c r="J48" s="22"/>
      <x:c r="K48" s="22"/>
      <x:c r="L48" s="20" t="str">
        <x:f>IF(A48="","",IF(DECISION_CONTRACT!$B$19&lt;&gt;"READY FOR DOWNSTREAM","BLOCKED - DECISION REOPEN REQUIRED",IF(COMPETITIVE_IMPLICATIONS!$B$5&lt;&gt;"READY","REQUALIFICATION REQUIRED",IF(AND(S48="VALID",T48="VALID",X48="VALID",H48="VALID",I48="VALID",R48="VALID"),"VALID","INVALID - OPPORTUNITY RECORD"))))</x:f>
      </x:c>
      <x:c r="M48" s="20" t="str">
        <x:f>IF(A48="","",IF(DECISION_CONTRACT!$B$19&lt;&gt;"READY FOR DOWNSTREAM","BLOCKED - DECISION REOPEN REQUIRED",IF(COMPETITIVE_IMPLICATIONS!$B$5&lt;&gt;"READY","REQUALIFICATION REQUIRED",IF(L48&lt;&gt;"VALID","REPAIR OPPORTUNITY RECORD",U48))))</x:f>
      </x:c>
      <x:c r="N48" s="22"/>
      <x:c r="O48" s="22"/>
      <x:c r="P48" s="22"/>
      <x:c r="Q48" s="38"/>
      <x:c r="R48" s="38" t="str">
        <x:f>IF(A48="","","INVALID - UNGOVERNED FIXTURE ROW")</x:f>
      </x:c>
      <x:c r="S48" s="39" t="str">
        <x:f>IF(A48="","",IF(AND(OR(EXACT(D48,"IN SCOPE"),EXACT(D48,"OUTSIDE / TOO BROAD"),EXACT(D48,"UNKNOWN / VERIFY")),OR(EXACT(E48,"STRONG"),EXACT(E48,"MODERATE"),EXACT(E48,"WEAK"),EXACT(E48,"UNKNOWN / VERIFY")),OR(EXACT(J48,"SUFFICIENT"),EXACT(J48,"INSUFFICIENT"),EXACT(J48,"UNKNOWN / VERIFY")),OR(EXACT(K48,"READY"),EXACT(K48,"NOT READY"),EXACT(K48,"UNKNOWN / VERIFY"))),"VALID","INVALID - CONTROLLED TOKEN"))</x:f>
      </x:c>
      <x:c r="T48" s="39" t="str">
        <x:f>IF(A48="","",IF(AND(EXACT(A48,UPPER(A48)),EXACT(B48,DECISION_CONTRACT!$B$5),C48&lt;&gt;"",N48&lt;&gt;"",O48&lt;&gt;""),"VALID","INVALID - ID / REQUIRED"))</x:f>
      </x:c>
      <x:c r="U48" s="39" t="str">
        <x:f>IF(A48="","",IF(EXACT(D48,"UNKNOWN / VERIFY"),"VERIFY SCOPE",IF(EXACT(D48,"OUTSIDE / TOO BROAD"),"REFUSE - OUTSIDE DECISION",IF(OR(EXACT(J48,"UNKNOWN / VERIFY"),EXACT(J48,"INSUFFICIENT")),"VERIFY EVIDENCE",IF(EXACT(K48,"UNKNOWN / VERIFY"),"VERIFY EXECUTION",IF(EXACT(K48,"NOT READY"),"HOLD - EXECUTION",IF(EXACT(E48,"STRONG"),"PILOT",IF(EXACT(E48,"MODERATE"),"MONITOR","REFUSE - WEAK FIT"))))))))</x:f>
      </x:c>
      <x:c r="V48" s="48"/>
      <x:c r="W48" s="53"/>
      <x:c r="X48" s="48" t="str">
        <x:f>IF(A48="","",IF(V48="","INVALID - VERSION ID",IF(NOT(EXACT(V48,UPPER(V48))),"INVALID - VERSION ID CASE",IF(EXACT(W48,A48&amp;"|"&amp;B48&amp;"|"&amp;C48&amp;"|"&amp;D48&amp;"|"&amp;E48&amp;"|"&amp;F48&amp;"|"&amp;G48&amp;"|"&amp;J48&amp;"|"&amp;K48&amp;"|"&amp;N48&amp;"|"&amp;O48&amp;"|"&amp;Q48),"VALID","VERSION UPDATE REQUIRED"))))</x:f>
      </x:c>
      <x:c r="Y48" s="8"/>
      <x:c r="Z48" s="8"/>
    </x:row>
    <x:row r="49">
      <x:c r="A49" s="22"/>
      <x:c r="B49" s="22"/>
      <x:c r="C49" s="22"/>
      <x:c r="D49" s="22"/>
      <x:c r="E49" s="22"/>
      <x:c r="F49" s="22"/>
      <x:c r="G49" s="22"/>
      <x:c r="H49" s="20" t="str">
        <x:f>IF(A49="","","INVALID - UNGOVERNED FIXTURE ROW")</x:f>
      </x:c>
      <x:c r="I49" s="20" t="str">
        <x:f>IF(A49="","","INVALID - UNGOVERNED FIXTURE ROW")</x:f>
      </x:c>
      <x:c r="J49" s="22"/>
      <x:c r="K49" s="22"/>
      <x:c r="L49" s="20" t="str">
        <x:f>IF(A49="","",IF(DECISION_CONTRACT!$B$19&lt;&gt;"READY FOR DOWNSTREAM","BLOCKED - DECISION REOPEN REQUIRED",IF(COMPETITIVE_IMPLICATIONS!$B$5&lt;&gt;"READY","REQUALIFICATION REQUIRED",IF(AND(S49="VALID",T49="VALID",X49="VALID",H49="VALID",I49="VALID",R49="VALID"),"VALID","INVALID - OPPORTUNITY RECORD"))))</x:f>
      </x:c>
      <x:c r="M49" s="20" t="str">
        <x:f>IF(A49="","",IF(DECISION_CONTRACT!$B$19&lt;&gt;"READY FOR DOWNSTREAM","BLOCKED - DECISION REOPEN REQUIRED",IF(COMPETITIVE_IMPLICATIONS!$B$5&lt;&gt;"READY","REQUALIFICATION REQUIRED",IF(L49&lt;&gt;"VALID","REPAIR OPPORTUNITY RECORD",U49))))</x:f>
      </x:c>
      <x:c r="N49" s="22"/>
      <x:c r="O49" s="22"/>
      <x:c r="P49" s="22"/>
      <x:c r="Q49" s="38"/>
      <x:c r="R49" s="38" t="str">
        <x:f>IF(A49="","","INVALID - UNGOVERNED FIXTURE ROW")</x:f>
      </x:c>
      <x:c r="S49" s="39" t="str">
        <x:f>IF(A49="","",IF(AND(OR(EXACT(D49,"IN SCOPE"),EXACT(D49,"OUTSIDE / TOO BROAD"),EXACT(D49,"UNKNOWN / VERIFY")),OR(EXACT(E49,"STRONG"),EXACT(E49,"MODERATE"),EXACT(E49,"WEAK"),EXACT(E49,"UNKNOWN / VERIFY")),OR(EXACT(J49,"SUFFICIENT"),EXACT(J49,"INSUFFICIENT"),EXACT(J49,"UNKNOWN / VERIFY")),OR(EXACT(K49,"READY"),EXACT(K49,"NOT READY"),EXACT(K49,"UNKNOWN / VERIFY"))),"VALID","INVALID - CONTROLLED TOKEN"))</x:f>
      </x:c>
      <x:c r="T49" s="39" t="str">
        <x:f>IF(A49="","",IF(AND(EXACT(A49,UPPER(A49)),EXACT(B49,DECISION_CONTRACT!$B$5),C49&lt;&gt;"",N49&lt;&gt;"",O49&lt;&gt;""),"VALID","INVALID - ID / REQUIRED"))</x:f>
      </x:c>
      <x:c r="U49" s="39" t="str">
        <x:f>IF(A49="","",IF(EXACT(D49,"UNKNOWN / VERIFY"),"VERIFY SCOPE",IF(EXACT(D49,"OUTSIDE / TOO BROAD"),"REFUSE - OUTSIDE DECISION",IF(OR(EXACT(J49,"UNKNOWN / VERIFY"),EXACT(J49,"INSUFFICIENT")),"VERIFY EVIDENCE",IF(EXACT(K49,"UNKNOWN / VERIFY"),"VERIFY EXECUTION",IF(EXACT(K49,"NOT READY"),"HOLD - EXECUTION",IF(EXACT(E49,"STRONG"),"PILOT",IF(EXACT(E49,"MODERATE"),"MONITOR","REFUSE - WEAK FIT"))))))))</x:f>
      </x:c>
      <x:c r="V49" s="48"/>
      <x:c r="W49" s="53"/>
      <x:c r="X49" s="48" t="str">
        <x:f>IF(A49="","",IF(V49="","INVALID - VERSION ID",IF(NOT(EXACT(V49,UPPER(V49))),"INVALID - VERSION ID CASE",IF(EXACT(W49,A49&amp;"|"&amp;B49&amp;"|"&amp;C49&amp;"|"&amp;D49&amp;"|"&amp;E49&amp;"|"&amp;F49&amp;"|"&amp;G49&amp;"|"&amp;J49&amp;"|"&amp;K49&amp;"|"&amp;N49&amp;"|"&amp;O49&amp;"|"&amp;Q49),"VALID","VERSION UPDATE REQUIRED"))))</x:f>
      </x:c>
      <x:c r="Y49" s="8"/>
      <x:c r="Z49" s="8"/>
    </x:row>
    <x:row r="50">
      <x:c r="A50" s="22"/>
      <x:c r="B50" s="22"/>
      <x:c r="C50" s="22"/>
      <x:c r="D50" s="22"/>
      <x:c r="E50" s="22"/>
      <x:c r="F50" s="22"/>
      <x:c r="G50" s="22"/>
      <x:c r="H50" s="20" t="str">
        <x:f>IF(A50="","","INVALID - UNGOVERNED FIXTURE ROW")</x:f>
      </x:c>
      <x:c r="I50" s="20" t="str">
        <x:f>IF(A50="","","INVALID - UNGOVERNED FIXTURE ROW")</x:f>
      </x:c>
      <x:c r="J50" s="22"/>
      <x:c r="K50" s="22"/>
      <x:c r="L50" s="20" t="str">
        <x:f>IF(A50="","",IF(DECISION_CONTRACT!$B$19&lt;&gt;"READY FOR DOWNSTREAM","BLOCKED - DECISION REOPEN REQUIRED",IF(COMPETITIVE_IMPLICATIONS!$B$5&lt;&gt;"READY","REQUALIFICATION REQUIRED",IF(AND(S50="VALID",T50="VALID",X50="VALID",H50="VALID",I50="VALID",R50="VALID"),"VALID","INVALID - OPPORTUNITY RECORD"))))</x:f>
      </x:c>
      <x:c r="M50" s="20" t="str">
        <x:f>IF(A50="","",IF(DECISION_CONTRACT!$B$19&lt;&gt;"READY FOR DOWNSTREAM","BLOCKED - DECISION REOPEN REQUIRED",IF(COMPETITIVE_IMPLICATIONS!$B$5&lt;&gt;"READY","REQUALIFICATION REQUIRED",IF(L50&lt;&gt;"VALID","REPAIR OPPORTUNITY RECORD",U50))))</x:f>
      </x:c>
      <x:c r="N50" s="22"/>
      <x:c r="O50" s="22"/>
      <x:c r="P50" s="22"/>
      <x:c r="Q50" s="38"/>
      <x:c r="R50" s="38" t="str">
        <x:f>IF(A50="","","INVALID - UNGOVERNED FIXTURE ROW")</x:f>
      </x:c>
      <x:c r="S50" s="39" t="str">
        <x:f>IF(A50="","",IF(AND(OR(EXACT(D50,"IN SCOPE"),EXACT(D50,"OUTSIDE / TOO BROAD"),EXACT(D50,"UNKNOWN / VERIFY")),OR(EXACT(E50,"STRONG"),EXACT(E50,"MODERATE"),EXACT(E50,"WEAK"),EXACT(E50,"UNKNOWN / VERIFY")),OR(EXACT(J50,"SUFFICIENT"),EXACT(J50,"INSUFFICIENT"),EXACT(J50,"UNKNOWN / VERIFY")),OR(EXACT(K50,"READY"),EXACT(K50,"NOT READY"),EXACT(K50,"UNKNOWN / VERIFY"))),"VALID","INVALID - CONTROLLED TOKEN"))</x:f>
      </x:c>
      <x:c r="T50" s="39" t="str">
        <x:f>IF(A50="","",IF(AND(EXACT(A50,UPPER(A50)),EXACT(B50,DECISION_CONTRACT!$B$5),C50&lt;&gt;"",N50&lt;&gt;"",O50&lt;&gt;""),"VALID","INVALID - ID / REQUIRED"))</x:f>
      </x:c>
      <x:c r="U50" s="39" t="str">
        <x:f>IF(A50="","",IF(EXACT(D50,"UNKNOWN / VERIFY"),"VERIFY SCOPE",IF(EXACT(D50,"OUTSIDE / TOO BROAD"),"REFUSE - OUTSIDE DECISION",IF(OR(EXACT(J50,"UNKNOWN / VERIFY"),EXACT(J50,"INSUFFICIENT")),"VERIFY EVIDENCE",IF(EXACT(K50,"UNKNOWN / VERIFY"),"VERIFY EXECUTION",IF(EXACT(K50,"NOT READY"),"HOLD - EXECUTION",IF(EXACT(E50,"STRONG"),"PILOT",IF(EXACT(E50,"MODERATE"),"MONITOR","REFUSE - WEAK FIT"))))))))</x:f>
      </x:c>
      <x:c r="V50" s="48"/>
      <x:c r="W50" s="53"/>
      <x:c r="X50" s="48" t="str">
        <x:f>IF(A50="","",IF(V50="","INVALID - VERSION ID",IF(NOT(EXACT(V50,UPPER(V50))),"INVALID - VERSION ID CASE",IF(EXACT(W50,A50&amp;"|"&amp;B50&amp;"|"&amp;C50&amp;"|"&amp;D50&amp;"|"&amp;E50&amp;"|"&amp;F50&amp;"|"&amp;G50&amp;"|"&amp;J50&amp;"|"&amp;K50&amp;"|"&amp;N50&amp;"|"&amp;O50&amp;"|"&amp;Q50),"VALID","VERSION UPDATE REQUIRED"))))</x:f>
      </x:c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P1"/>
  </x:mergeCells>
  <x:conditionalFormatting sqref="M4:M50">
    <x:cfRule type="expression" dxfId="2" priority="1">
      <x:formula>M4="PILOT"</x:formula>
    </x:cfRule>
    <x:cfRule type="expression" dxfId="3" priority="2">
      <x:formula>LEFT(M4,6)="REFUSE"</x:formula>
    </x:cfRule>
  </x:conditionalFormatting>
  <x:dataValidations count="4">
    <x:dataValidation type="list" sqref="D4:D50">
      <x:formula1>"IN SCOPE,OUTSIDE / TOO BROAD,UNKNOWN / VERIFY"</x:formula1>
    </x:dataValidation>
    <x:dataValidation type="list" sqref="E4:E50">
      <x:formula1>"STRONG,MODERATE,WEAK,UNKNOWN / VERIFY"</x:formula1>
    </x:dataValidation>
    <x:dataValidation type="list" sqref="J4:J50">
      <x:formula1>"SUFFICIENT,INSUFFICIENT,UNKNOWN / VERIFY"</x:formula1>
    </x:dataValidation>
    <x:dataValidation type="list" sqref="K4:K50">
      <x:formula1>"READY,NOT READY,UNKNOWN / VERIFY"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82" hidden="0" customWidth="1"/>
    <x:col min="3" max="3" width="18" hidden="0" customWidth="1"/>
    <x:col min="4" max="4" width="18" hidden="0" customWidth="1"/>
  </x:cols>
  <x:sheetData>
    <x:row r="1">
      <x:c r="A1" s="12" t="str">
        <x:v>Executive Memo - fictional governed recommendation</x:v>
      </x:c>
      <x:c r="B1" s="12"/>
      <x:c r="C1" s="12"/>
      <x:c r="D1" s="12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Field</x:v>
      </x:c>
      <x:c r="B3" s="16" t="str">
        <x:v>Current governed value</x:v>
      </x:c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Memo ID</x:v>
      </x:c>
      <x:c r="B4" s="20" t="str">
        <x:v>MEMO-001</x:v>
      </x:c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Decision ID</x:v>
      </x:c>
      <x:c r="B5" s="20" t="str">
        <x:f>DECISION_CONTRACT!B5</x:f>
        <x:v>DEC-WS-001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Recommendation</x:v>
      </x:c>
      <x:c r="B6" s="20" t="str">
        <x:f>"Pilot "&amp;INDEX(OPPORTUNITY_MATRIX!$C$4:$C$50,MATCH(B7,OPPORTUNITY_MATRIX!$A$4:$A$50,0))&amp;" first; keep "&amp;INDEX(OPPORTUNITY_MATRIX!$C$4:$C$50,MATCH(B9,OPPORTUNITY_MATRIX!$A$4:$A$50,0))&amp;" as the serious alternative."</x:f>
        <x:v>Pilot care rota compliance software first; keep care home staff scheduling app as the serious alternative.</x:v>
      </x:c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Recommended Opportunity ID</x:v>
      </x:c>
      <x:c r="B7" s="20" t="str">
        <x:v>OPP-001</x:v>
      </x:c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Permitted action</x:v>
      </x:c>
      <x:c r="B8" s="20" t="str">
        <x:f>IF(EXACT(B7,OPPORTUNITY_MATRIX!A4),OPPORTUNITY_MATRIX!M4,IF(EXACT(B7,OPPORTUNITY_MATRIX!A5),OPPORTUNITY_MATRIX!M5,IF(EXACT(B7,OPPORTUNITY_MATRIX!A6),OPPORTUNITY_MATRIX!M6,IF(EXACT(B7,OPPORTUNITY_MATRIX!A7),OPPORTUNITY_MATRIX!M7,"INVALID - OPPORTUNITY ID"))))</x:f>
        <x:v>PILOT</x:v>
      </x:c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Serious alternative Opportunity ID</x:v>
      </x:c>
      <x:c r="B9" s="20" t="str">
        <x:v>OPP-002</x:v>
      </x:c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Alternative action</x:v>
      </x:c>
      <x:c r="B10" s="20" t="str">
        <x:f>IF(EXACT(B9,OPPORTUNITY_MATRIX!A4),OPPORTUNITY_MATRIX!M4,IF(EXACT(B9,OPPORTUNITY_MATRIX!A5),OPPORTUNITY_MATRIX!M5,IF(EXACT(B9,OPPORTUNITY_MATRIX!A6),OPPORTUNITY_MATRIX!M6,IF(EXACT(B9,OPPORTUNITY_MATRIX!A7),OPPORTUNITY_MATRIX!M7,"INVALID - OPPORTUNITY ID"))))</x:f>
        <x:v>MONITOR</x:v>
      </x:c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Strongest challenge Evidence ID</x:v>
      </x:c>
      <x:c r="B11" s="20" t="str">
        <x:v>EVID-007</x:v>
      </x:c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Challenge wording</x:v>
      </x:c>
      <x:c r="B12" s="20" t="str">
        <x:f>IF(EXACT(B11,EVIDENCE_REGISTER!A10),EVIDENCE_REGISTER!J10,IF(EXACT(B11,EVIDENCE_REGISTER!A11),EVIDENCE_REGISTER!J11,IF(EXACT(B11,EVIDENCE_REGISTER!A12),EVIDENCE_REGISTER!J12,"INVALID - CHALLENGE EVIDENCE")))</x:f>
        <x:v>In this fictional example, compliance content requires legal/product review before launch.</x:v>
      </x:c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Decision owner</x:v>
      </x:c>
      <x:c r="B13" s="20" t="str">
        <x:f>DECISION_CONTRACT!B11</x:f>
        <x:v>Head of Growth - fictional role</x:v>
      </x:c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Time horizon</x:v>
      </x:c>
      <x:c r="B14" s="20" t="str">
        <x:v>90-day fictional pilot</x:v>
      </x:c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Reopen trigger</x:v>
      </x:c>
      <x:c r="B15" s="20" t="str">
        <x:f>IF(EXACT(B7,OPPORTUNITY_MATRIX!A4),OPPORTUNITY_MATRIX!O4,IF(EXACT(B7,OPPORTUNITY_MATRIX!A5),OPPORTUNITY_MATRIX!O5,IF(EXACT(B7,OPPORTUNITY_MATRIX!A6),OPPORTUNITY_MATRIX!O6,IF(EXACT(B7,OPPORTUNITY_MATRIX!A7),OPPORTUNITY_MATRIX!O7,"INVALID - OPPORTUNITY ID"))))</x:f>
        <x:v>Legal/product review changes or execution capacity changes</x:v>
      </x:c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Authority note</x:v>
      </x:c>
      <x:c r="B16" s="20" t="str">
        <x:v>READY FOR EXECUTIVE REVIEW does not mean approved.</x:v>
      </x:c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Memo control</x:v>
      </x:c>
      <x:c r="B17" s="20" t="str">
        <x:f>IF(DECISION_CONTRACT!B19&lt;&gt;"READY FOR DOWNSTREAM","BLOCKED - DECISION REOPEN REQUIRED",IF(COMPETITIVE_IMPLICATIONS!B5&lt;&gt;"READY","REQUALIFICATION REQUIRED",IF(NOT(EXACT(B5,DECISION_CONTRACT!B5)),"INVALID - DECISION ID",IF(NOT(EXACT(B7,OPPORTUNITY_MATRIX!A4)),"INVALID - RECOMMENDATION ID",IF(OPPORTUNITY_MATRIX!L4&lt;&gt;"VALID","INVALID - RECOMMENDATION RECORD",IF(NOT(EXACT(B8,"PILOT")),"INVALID - RECOMMENDATION ACTION",IF(NOT(EXACT(B9,OPPORTUNITY_MATRIX!A5)),"INVALID - ALTERNATIVE ID",IF(OPPORTUNITY_MATRIX!L5&lt;&gt;"VALID","INVALID - ALTERNATIVE RECORD",IF(NOT(OR(EXACT(B10,"MONITOR"),EXACT(B10,"PILOT"))),"INVALID - ALTERNATIVE ACTION",IF(EXACT(B7,B9),"INVALID - ALTERNATIVE SAME AS RECOMMENDATION",IF(NOT(EXACT(B11,EVIDENCE_REGISTER!A10)),"INVALID - CHALLENGE EVIDENCE",IF(NOT(EXACT(EVIDENCE_REGISTER!D10,B7)),"INVALID - CHALLENGE OWNER",IF(NOT(EXACT(EVIDENCE_REGISTER!E10,"TERRITORY CHALLENGE")),"INVALID - CHALLENGE ROLE",IF(NOT(EXACT(EVIDENCE_REGISTER!F10,"GOVERNED FIXTURE")),"INVALID - CHALLENGE STATE",IF(EVIDENCE_REGISTER!M10&lt;&gt;"VALID","INVALID - CHALLENGE RECORD",IF(OR(B6="",B12="",B13="",B14="",B15=""),"INVALID - REQUIRED","READY FOR EXECUTIVE REVIEW"))))))))))))))))</x:f>
        <x:v>READY FOR EXECUTIVE REVIEW</x:v>
      </x:c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16" t="str">
        <x:v>What the memo refuses</x:v>
      </x:c>
      <x:c r="B19" s="16" t="str">
        <x:v>Reason</x:v>
      </x:c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 t="str">
        <x:v>It does not claim real search demand.</x:v>
      </x:c>
      <x:c r="B20" s="8" t="str">
        <x:v>Every evidence record is a synthetic training fixture.</x:v>
      </x:c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 t="str">
        <x:v>It does not approve the pilot.</x:v>
      </x:c>
      <x:c r="B21" s="8" t="str">
        <x:v>READY FOR EXECUTIVE REVIEW is not approval.</x:v>
      </x:c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 t="str">
        <x:v>It does not generalize beyond DEC-WS-001.</x:v>
      </x:c>
      <x:c r="B22" s="8" t="str">
        <x:v>A new buyer/offer/market requires a new or reopened decision contract.</x:v>
      </x:c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D1"/>
  </x:mergeCells>
  <x:conditionalFormatting sqref="B17:B17">
    <x:cfRule type="expression" dxfId="4" priority="1">
      <x:formula>B17="READY FOR EXECUTIVE REVIEW"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6" hidden="0" customWidth="1"/>
    <x:col min="3" max="3" width="56" hidden="0" customWidth="1"/>
    <x:col min="4" max="4" width="20" hidden="0" customWidth="1"/>
  </x:cols>
  <x:sheetData>
    <x:row r="1">
      <x:c r="A1" s="12" t="str">
        <x:v>Frozen Portable Handoff - exact lineage snapshot</x:v>
      </x:c>
      <x:c r="B1" s="12"/>
      <x:c r="C1" s="12"/>
      <x:c r="D1" s="12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8" t="str">
        <x:v>Selected Decision ID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Snapshot ID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Snapshot date</x:v>
      </x:c>
      <x:c r="B5" s="18"/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Instruction</x:v>
      </x:c>
      <x:c r="B6" s="8" t="str">
        <x:v>When the memo is READY FOR EXECUTIVE REVIEW, enter the exact Decision ID, copy Current governed values C9:C23 and paste VALUES ONLY into B9:B23, then enter Snapshot ID/date. The compact upstream signature freezes Record Version IDs plus their Version Controls, so both unversioned content edits and properly versioned content updates create drift.</x:v>
      </x:c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37" t="str">
        <x:v>Field</x:v>
      </x:c>
      <x:c r="B8" s="37" t="str">
        <x:v>Frozen snapshot value</x:v>
      </x:c>
      <x:c r="C8" s="37" t="str">
        <x:v>Current governed value</x:v>
      </x:c>
      <x:c r="D8" s="37" t="str">
        <x:v>Integrity</x:v>
      </x:c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Decision ID</x:v>
      </x:c>
      <x:c r="B9" s="38"/>
      <x:c r="C9" s="8" t="str">
        <x:f>IF(EXECUTIVE_MEMO!B5="","",EXECUTIVE_MEMO!B5)</x:f>
        <x:v>DEC-WS-001</x:v>
      </x:c>
      <x:c r="D9" s="8" t="str">
        <x:f>IF(B9="","NOT FROZEN",IF(AND(B9=C9,EXACT(B9&amp;"",C9&amp;"")),"PASS","DRIFTED"))</x:f>
        <x:v>NOT FROZEN</x:v>
      </x:c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Decision contract state</x:v>
      </x:c>
      <x:c r="B10" s="38"/>
      <x:c r="C10" s="8" t="str">
        <x:f>IF(DECISION_CONTRACT!B19="","",DECISION_CONTRACT!B19)</x:f>
        <x:v>READY FOR DOWNSTREAM</x:v>
      </x:c>
      <x:c r="D10" s="8" t="str">
        <x:f>IF(B10="","NOT FROZEN",IF(AND(B10=C10,EXACT(B10&amp;"",C10&amp;"")),"PASS","DRIFTED"))</x:f>
        <x:v>NOT FROZEN</x:v>
      </x:c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Competitive analysis state</x:v>
      </x:c>
      <x:c r="B11" s="38"/>
      <x:c r="C11" s="8" t="str">
        <x:f>IF(COMPETITIVE_IMPLICATIONS!B5="","",COMPETITIVE_IMPLICATIONS!B5)</x:f>
        <x:v>READY</x:v>
      </x:c>
      <x:c r="D11" s="8" t="str">
        <x:f>IF(B11="","NOT FROZEN",IF(AND(B11=C11,EXACT(B11&amp;"",C11&amp;"")),"PASS","DRIFTED"))</x:f>
        <x:v>NOT FROZEN</x:v>
      </x:c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Upstream version/control signature</x:v>
      </x:c>
      <x:c r="B12" s="38"/>
      <x:c r="C12" s="8" t="str">
        <x:f>IF(COMPETITIVE_IMPLICATIONS!B8="","",COMPETITIVE_IMPLICATIONS!B8)</x:f>
        <x:v>DEC-WS-001-V1:VALID|QUAL:EVID-001-V1:VALID:SCOREABLE,EVID-002-V1:VALID:SCOREABLE,EVID-003-V1:VALID:SCOREABLE|COMP-001-V1:VALID,COMP-002-V1:VALID,COMP-003-V1:VALID|IMP:COMP-IMP-001-V1:VALID,COMP-IMP-002-V1:VALID,COMP-IMP-003-V1:VALID,COMP-IMP-004-V1:VALID|OPP-001-V1:VALID:PILOT,OPP-002-V1:VALID:MONITOR|OEVID:EVID-006-V1:VALID,EVID-007-V1:VALID,EVID-008-V1:VALID,EVID-009-V1:VALID</x:v>
      </x:c>
      <x:c r="D12" s="8" t="str">
        <x:f>IF(B12="","NOT FROZEN",IF(AND(B12=C12,EXACT(B12&amp;"",C12&amp;"")),"PASS","DRIFTED"))</x:f>
        <x:v>NOT FROZEN</x:v>
      </x:c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Memo ID</x:v>
      </x:c>
      <x:c r="B13" s="38"/>
      <x:c r="C13" s="8" t="str">
        <x:f>IF(EXECUTIVE_MEMO!B4="","",EXECUTIVE_MEMO!B4)</x:f>
        <x:v>MEMO-001</x:v>
      </x:c>
      <x:c r="D13" s="8" t="str">
        <x:f>IF(B13="","NOT FROZEN",IF(AND(B13=C13,EXACT(B13&amp;"",C13&amp;"")),"PASS","DRIFTED"))</x:f>
        <x:v>NOT FROZEN</x:v>
      </x:c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Recommendation</x:v>
      </x:c>
      <x:c r="B14" s="38"/>
      <x:c r="C14" s="8" t="str">
        <x:f>IF(EXECUTIVE_MEMO!B6="","",EXECUTIVE_MEMO!B6)</x:f>
        <x:v>Pilot care rota compliance software first; keep care home staff scheduling app as the serious alternative.</x:v>
      </x:c>
      <x:c r="D14" s="8" t="str">
        <x:f>IF(B14="","NOT FROZEN",IF(AND(B14=C14,EXACT(B14&amp;"",C14&amp;"")),"PASS","DRIFTED"))</x:f>
        <x:v>NOT FROZEN</x:v>
      </x:c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Recommended Opportunity ID</x:v>
      </x:c>
      <x:c r="B15" s="38"/>
      <x:c r="C15" s="8" t="str">
        <x:f>IF(EXECUTIVE_MEMO!B7="","",EXECUTIVE_MEMO!B7)</x:f>
        <x:v>OPP-001</x:v>
      </x:c>
      <x:c r="D15" s="8" t="str">
        <x:f>IF(B15="","NOT FROZEN",IF(AND(B15=C15,EXACT(B15&amp;"",C15&amp;"")),"PASS","DRIFTED"))</x:f>
        <x:v>NOT FROZEN</x:v>
      </x:c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Permitted action</x:v>
      </x:c>
      <x:c r="B16" s="38"/>
      <x:c r="C16" s="8" t="str">
        <x:f>IF(EXECUTIVE_MEMO!B8="","",EXECUTIVE_MEMO!B8)</x:f>
        <x:v>PILOT</x:v>
      </x:c>
      <x:c r="D16" s="8" t="str">
        <x:f>IF(B16="","NOT FROZEN",IF(AND(B16=C16,EXACT(B16&amp;"",C16&amp;"")),"PASS","DRIFTED"))</x:f>
        <x:v>NOT FROZEN</x:v>
      </x:c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Alternative Opportunity ID</x:v>
      </x:c>
      <x:c r="B17" s="38"/>
      <x:c r="C17" s="8" t="str">
        <x:f>IF(EXECUTIVE_MEMO!B9="","",EXECUTIVE_MEMO!B9)</x:f>
        <x:v>OPP-002</x:v>
      </x:c>
      <x:c r="D17" s="8" t="str">
        <x:f>IF(B17="","NOT FROZEN",IF(AND(B17=C17,EXACT(B17&amp;"",C17&amp;"")),"PASS","DRIFTED"))</x:f>
        <x:v>NOT FROZEN</x:v>
      </x:c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 t="str">
        <x:v>Alternative action</x:v>
      </x:c>
      <x:c r="B18" s="38"/>
      <x:c r="C18" s="8" t="str">
        <x:f>IF(EXECUTIVE_MEMO!B10="","",EXECUTIVE_MEMO!B10)</x:f>
        <x:v>MONITOR</x:v>
      </x:c>
      <x:c r="D18" s="8" t="str">
        <x:f>IF(B18="","NOT FROZEN",IF(AND(B18=C18,EXACT(B18&amp;"",C18&amp;"")),"PASS","DRIFTED"))</x:f>
        <x:v>NOT FROZEN</x:v>
      </x:c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 t="str">
        <x:v>Challenge Evidence ID</x:v>
      </x:c>
      <x:c r="B19" s="38"/>
      <x:c r="C19" s="8" t="str">
        <x:f>IF(EXECUTIVE_MEMO!B11="","",EXECUTIVE_MEMO!B11)</x:f>
        <x:v>EVID-007</x:v>
      </x:c>
      <x:c r="D19" s="8" t="str">
        <x:f>IF(B19="","NOT FROZEN",IF(AND(B19=C19,EXACT(B19&amp;"",C19&amp;"")),"PASS","DRIFTED"))</x:f>
        <x:v>NOT FROZEN</x:v>
      </x:c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 t="str">
        <x:v>Challenge wording</x:v>
      </x:c>
      <x:c r="B20" s="38"/>
      <x:c r="C20" s="8" t="str">
        <x:f>IF(EXECUTIVE_MEMO!B12="","",EXECUTIVE_MEMO!B12)</x:f>
        <x:v>In this fictional example, compliance content requires legal/product review before launch.</x:v>
      </x:c>
      <x:c r="D20" s="8" t="str">
        <x:f>IF(B20="","NOT FROZEN",IF(AND(B20=C20,EXACT(B20&amp;"",C20&amp;"")),"PASS","DRIFTED"))</x:f>
        <x:v>NOT FROZEN</x:v>
      </x:c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 t="str">
        <x:v>Decision owner</x:v>
      </x:c>
      <x:c r="B21" s="38"/>
      <x:c r="C21" s="8" t="str">
        <x:f>IF(EXECUTIVE_MEMO!B13="","",EXECUTIVE_MEMO!B13)</x:f>
        <x:v>Head of Growth - fictional role</x:v>
      </x:c>
      <x:c r="D21" s="8" t="str">
        <x:f>IF(B21="","NOT FROZEN",IF(AND(B21=C21,EXACT(B21&amp;"",C21&amp;"")),"PASS","DRIFTED"))</x:f>
        <x:v>NOT FROZEN</x:v>
      </x:c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 t="str">
        <x:v>Reopen trigger</x:v>
      </x:c>
      <x:c r="B22" s="38"/>
      <x:c r="C22" s="8" t="str">
        <x:f>IF(EXECUTIVE_MEMO!B15="","",EXECUTIVE_MEMO!B15)</x:f>
        <x:v>Legal/product review changes or execution capacity changes</x:v>
      </x:c>
      <x:c r="D22" s="8" t="str">
        <x:f>IF(B22="","NOT FROZEN",IF(AND(B22=C22,EXACT(B22&amp;"",C22&amp;"")),"PASS","DRIFTED"))</x:f>
        <x:v>NOT FROZEN</x:v>
      </x:c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 t="str">
        <x:v>Memo state</x:v>
      </x:c>
      <x:c r="B23" s="38"/>
      <x:c r="C23" s="8" t="str">
        <x:f>IF(EXECUTIVE_MEMO!B17="","",EXECUTIVE_MEMO!B17)</x:f>
        <x:v>READY FOR EXECUTIVE REVIEW</x:v>
      </x:c>
      <x:c r="D23" s="8" t="str">
        <x:f>IF(B23="","NOT FROZEN",IF(AND(B23=C23,EXACT(B23&amp;"",C23&amp;"")),"PASS","DRIFTED"))</x:f>
        <x:v>NOT FROZEN</x:v>
      </x:c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 t="str">
        <x:v>Selected Decision ID control</x:v>
      </x:c>
      <x:c r="B25" s="8" t="str">
        <x:f>IF(DECISION_CONTRACT!B5="","NOT READY",IF(B3="","NOT READY",IF(EXACT(B3,DECISION_CONTRACT!B5),"VALID","INVALID - DECISION ID BINDING")))</x:f>
        <x:v>NOT READY</x:v>
      </x:c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 t="str">
        <x:v>Freeze integrity</x:v>
      </x:c>
      <x:c r="B26" s="8" t="str">
        <x:f>IF(COUNTIF(D9:D23,"DRIFTED")&gt;0,"DRIFTED / INVALID",IF(COUNTIF(D9:D23,"NOT FROZEN")&gt;0,"NOT FROZEN","PASS"))</x:f>
        <x:v>NOT FROZEN</x:v>
      </x:c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 t="str">
        <x:v>Share state</x:v>
      </x:c>
      <x:c r="B27" s="8" t="str">
        <x:f>IF(AND(EXECUTIVE_MEMO!B17="READY FOR EXECUTIVE REVIEW",B25="VALID",B26="PASS",B4&lt;&gt;"",B5&lt;&gt;""),"READY TO SHARE","NOT READY")</x:f>
        <x:v>NOT READY</x:v>
      </x:c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 t="str">
        <x:v>Authority</x:v>
      </x:c>
      <x:c r="B28" s="8" t="str">
        <x:v>READY TO SHARE means the frozen fictional handoff is internally consistent. It does not approve a real-world decision.</x:v>
      </x:c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D1"/>
  </x:mergeCells>
  <x:conditionalFormatting sqref="D9:D20">
    <x:cfRule type="expression" dxfId="5" priority="1">
      <x:formula>D9="DRIFTED"</x:formula>
    </x:cfRule>
    <x:cfRule type="expression" dxfId="6" priority="2">
      <x:formula>D9="PASS"</x:formula>
    </x:cfRule>
    <x:cfRule type="expression" dxfId="7" priority="3">
      <x:formula>D9="NOT FROZEN"</x:formula>
    </x:cfRule>
  </x:conditionalFormatting>
  <x:conditionalFormatting sqref="D9:D23">
    <x:cfRule type="expression" dxfId="12" priority="4">
      <x:formula>D9="DRIFTED"</x:formula>
    </x:cfRule>
    <x:cfRule type="expression" dxfId="13" priority="5">
      <x:formula>D9="PASS"</x:formula>
    </x:cfRule>
    <x:cfRule type="expression" dxfId="14" priority="6">
      <x:formula>D9="NOT FROZEN"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38" hidden="0" customWidth="1"/>
    <x:col min="4" max="4" width="42" hidden="0" customWidth="1"/>
    <x:col min="5" max="5" width="42" hidden="0" customWidth="1"/>
    <x:col min="6" max="6" width="36" hidden="0" customWidth="1"/>
  </x:cols>
  <x:sheetData>
    <x:row r="1">
      <x:c r="A1" s="12" t="str">
        <x:v>End-to-End Walkthrough - why each worksheet constrains the next</x:v>
      </x:c>
      <x:c r="B1" s="12"/>
      <x:c r="C1" s="12"/>
      <x:c r="D1" s="12"/>
      <x:c r="E1" s="12"/>
      <x:c r="F1" s="12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Stage</x:v>
      </x:c>
      <x:c r="B3" s="16" t="str">
        <x:v>Input</x:v>
      </x:c>
      <x:c r="C3" s="16" t="str">
        <x:v>Governed output</x:v>
      </x:c>
      <x:c r="D3" s="16" t="str">
        <x:v>What downstream sheet may use</x:v>
      </x:c>
      <x:c r="E3" s="16" t="str">
        <x:v>What it must refuse</x:v>
      </x:c>
      <x:c r="F3" s="16" t="str">
        <x:v>Reopen trigger</x:v>
      </x:c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1 Decision contract</x:v>
      </x:c>
      <x:c r="B4" s="8" t="str">
        <x:v>CASE-WS-001 teaching scenario</x:v>
      </x:c>
      <x:c r="C4" s="8" t="str">
        <x:v>DEC-WS-001 / READY FOR DOWNSTREAM</x:v>
      </x:c>
      <x:c r="D4" s="8" t="str">
        <x:v>Only records bound to a frozen decision</x:v>
      </x:c>
      <x:c r="E4" s="8" t="str">
        <x:v>Any downstream action while REOPEN REQUIRED</x:v>
      </x:c>
      <x:c r="F4" s="8" t="str">
        <x:v>Buyer/offer/market/content version changes</x:v>
      </x:c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2 Competitor set</x:v>
      </x:c>
      <x:c r="B5" s="8" t="str">
        <x:v>DEC-WS-001 + qualification evidence</x:v>
      </x:c>
      <x:c r="C5" s="8" t="str">
        <x:v>CAND-001..005 roles</x:v>
      </x:c>
      <x:c r="D5" s="8" t="str">
        <x:v>Only QUALIFIED DIRECT candidates with valid QUALIFICATION evidence are scoreable</x:v>
      </x:c>
      <x:c r="E5" s="8" t="str">
        <x:v>Candidate qualification using unresolved/wrong-role evidence</x:v>
      </x:c>
      <x:c r="F5" s="8" t="str">
        <x:v>Candidate role/evidence/version changes</x:v>
      </x:c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3 Evidence register</x:v>
      </x:c>
      <x:c r="B6" s="8" t="str">
        <x:v>Decision/candidate/opportunity IDs</x:v>
      </x:c>
      <x:c r="C6" s="8" t="str">
        <x:v>EVID-001..014</x:v>
      </x:c>
      <x:c r="D6" s="8" t="str">
        <x:v>Only governed fixture wording within its limitation</x:v>
      </x:c>
      <x:c r="E6" s="8" t="str">
        <x:v>Wrong-case entity ownership or unresolved evidence used as governed</x:v>
      </x:c>
      <x:c r="F6" s="8" t="str">
        <x:v>Evidence content/state/version changes</x:v>
      </x:c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4 Competitive implications</x:v>
      </x:c>
      <x:c r="B7" s="8" t="str">
        <x:v>Qualified direct candidate set</x:v>
      </x:c>
      <x:c r="C7" s="8" t="str">
        <x:v>COMP-IMP-001..004 / READY</x:v>
      </x:c>
      <x:c r="D7" s="8" t="str">
        <x:v>Opportunity reasoning only while the qualified direct set is valid</x:v>
      </x:c>
      <x:c r="E7" s="8" t="str">
        <x:v>Opportunity actions after candidate-set invalidation</x:v>
      </x:c>
      <x:c r="F7" s="8" t="str">
        <x:v>Comparison/implication content or version changes</x:v>
      </x:c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5 Opportunity matrix</x:v>
      </x:c>
      <x:c r="B8" s="8" t="str">
        <x:v>Scope + competitive implication + support + challenge evidence</x:v>
      </x:c>
      <x:c r="C8" s="8" t="str">
        <x:v>OPP-001 PILOT; OPP-002 MONITOR; OPP-003/004 REFUSE</x:v>
      </x:c>
      <x:c r="D8" s="8" t="str">
        <x:v>Only current permitted actions</x:v>
      </x:c>
      <x:c r="E8" s="8" t="str">
        <x:v>Scope/evidence/execution gates being overridden</x:v>
      </x:c>
      <x:c r="F8" s="8" t="str">
        <x:v>Scope/evidence/readiness/competitive state/version changes</x:v>
      </x:c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6 Executive memo</x:v>
      </x:c>
      <x:c r="B9" s="8" t="str">
        <x:v>OPP-001 + OPP-002 + EVID-007</x:v>
      </x:c>
      <x:c r="C9" s="8" t="str">
        <x:v>MEMO-001 READY FOR EXECUTIVE REVIEW</x:v>
      </x:c>
      <x:c r="D9" s="8" t="str">
        <x:v>Current recommendation + legitimate alternative + challenge</x:v>
      </x:c>
      <x:c r="E9" s="8" t="str">
        <x:v>A refused/invalid alternative or blocked upstream state</x:v>
      </x:c>
      <x:c r="F9" s="8" t="str">
        <x:v>Recommendation/evidence/alternative changes</x:v>
      </x:c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7 Handoff</x:v>
      </x:c>
      <x:c r="B10" s="8" t="str">
        <x:v>Memo + upstream lineage signature</x:v>
      </x:c>
      <x:c r="C10" s="8" t="str">
        <x:v>Frozen SNAP-*</x:v>
      </x:c>
      <x:c r="D10" s="8" t="str">
        <x:v>Share only when snapshot and upstream lineage remain intact</x:v>
      </x:c>
      <x:c r="E10" s="8" t="str">
        <x:v>Silent candidate/evidence drift after freeze</x:v>
      </x:c>
      <x:c r="F10" s="8" t="str">
        <x:v>Any frozen/current version or control mismatch</x:v>
      </x:c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F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48" hidden="0" customWidth="1"/>
    <x:col min="4" max="4" width="46" hidden="0" customWidth="1"/>
    <x:col min="5" max="5" width="64" hidden="0" customWidth="1"/>
  </x:cols>
  <x:sheetData>
    <x:row r="1">
      <x:c r="A1" s="12" t="str">
        <x:v>Sources, evidence roles and limits</x:v>
      </x:c>
      <x:c r="B1" s="12"/>
      <x:c r="C1" s="12"/>
      <x:c r="D1" s="12"/>
      <x:c r="E1" s="12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Source</x:v>
      </x:c>
      <x:c r="B3" s="16" t="str">
        <x:v>Role</x:v>
      </x:c>
      <x:c r="C3" s="16" t="str">
        <x:v>What it supports</x:v>
      </x:c>
      <x:c r="D3" s="16" t="str">
        <x:v>What it does not prove</x:v>
      </x:c>
      <x:c r="E3" s="16" t="str">
        <x:v>URL</x:v>
      </x:c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A65 exact local public source</x:v>
      </x:c>
      <x:c r="B4" s="8" t="str">
        <x:v>Baseline identity</x:v>
      </x:c>
      <x:c r="C4" s="8" t="str">
        <x:v>Route/title/current article baseline</x:v>
      </x:c>
      <x:c r="D4" s="8" t="str">
        <x:v>Updated candidate quality</x:v>
      </x:c>
      <x:c r="E4" s="8" t="str">
        <x:v>local public/ Gate 1 audit</x:v>
      </x:c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Asana competitive analysis template (2026)</x:v>
      </x:c>
      <x:c r="B5" s="8" t="str">
        <x:v>Search-landscape comparator</x:v>
      </x:c>
      <x:c r="C5" s="8" t="str">
        <x:v>Conventional templates compare direct/indirect competitors, products, pricing, marketing and SWOT</x:v>
      </x:c>
      <x:c r="D5" s="8" t="str">
        <x:v>SERPIFAI lineage method or client outcome</x:v>
      </x:c>
      <x:c r="E5" s="8" t="str">
        <x:v>https://asana.com/templates/competitive-analysis</x:v>
      </x:c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Asana competitive analysis example (2026)</x:v>
      </x:c>
      <x:c r="B6" s="8" t="str">
        <x:v>Search-landscape comparator</x:v>
      </x:c>
      <x:c r="C6" s="8" t="str">
        <x:v>Typical worked examples identify competitors, gather information, map the landscape and choose an action</x:v>
      </x:c>
      <x:c r="D6" s="8" t="str">
        <x:v>SERPIFAI evidence governance</x:v>
      </x:c>
      <x:c r="E6" s="8" t="str">
        <x:v>https://asana.com/resources/competitive-analysis-example</x:v>
      </x:c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Shopify competitive analysis guide (2025/2026)</x:v>
      </x:c>
      <x:c r="B7" s="8" t="str">
        <x:v>Search-landscape comparator</x:v>
      </x:c>
      <x:c r="C7" s="8" t="str">
        <x:v>Competitive analysis should connect research to action and keep competitor sets relevant</x:v>
      </x:c>
      <x:c r="D7" s="8" t="str">
        <x:v>Any specific fictional A65 result</x:v>
      </x:c>
      <x:c r="E7" s="8" t="str">
        <x:v>https://www.shopify.com/blog/competitive-analysis</x:v>
      </x:c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Smartsheet competitive analysis landscape</x:v>
      </x:c>
      <x:c r="B8" s="8" t="str">
        <x:v>Template comparator</x:v>
      </x:c>
      <x:c r="C8" s="8" t="str">
        <x:v>Common worksheets begin with the question/goal and compare company/competitor attributes</x:v>
      </x:c>
      <x:c r="D8" s="8" t="str">
        <x:v>SERPIFAI cross-sheet decision lineage</x:v>
      </x:c>
      <x:c r="E8" s="8" t="str">
        <x:v>https://www.smartsheet.com/sites/default/files/IC-Competitive-Analysis-Landscape-9212-PDF.pdf</x:v>
      </x:c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HM Treasury Green Book 2026</x:v>
      </x:c>
      <x:c r="B9" s="8" t="str">
        <x:v>Transferable decision principle</x:v>
      </x:c>
      <x:c r="C9" s="8" t="str">
        <x:v>Explicit objectives/options, uncertainty, monitoring and review</x:v>
      </x:c>
      <x:c r="D9" s="8" t="str">
        <x:v>SERPIFAI proprietary case logic</x:v>
      </x:c>
      <x:c r="E9" s="8" t="str">
        <x:v>https://www.gov.uk/government/publications/the-green-book-appraisal-and-evaluation-in-central-government/the-green-book-2026</x:v>
      </x:c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CEBMa</x:v>
      </x:c>
      <x:c r="B10" s="8" t="str">
        <x:v>Transferable evidence principle</x:v>
      </x:c>
      <x:c r="C10" s="8" t="str">
        <x:v>Evidence quality, critical appraisal and contextual interpretation</x:v>
      </x:c>
      <x:c r="D10" s="8" t="str">
        <x:v>Specific market facts in this fictional case</x:v>
      </x:c>
      <x:c r="E10" s="8" t="str">
        <x:v>https://cebma.org/resources/frequently-asked-questions/what-is-evidence-based-management/</x:v>
      </x:c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E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52" hidden="0" customWidth="1"/>
    <x:col min="4" max="4" width="34" hidden="0" customWidth="1"/>
    <x:col min="5" max="5" width="18" hidden="0" customWidth="1"/>
    <x:col min="6" max="6" width="18" hidden="0" customWidth="1"/>
  </x:cols>
  <x:sheetData>
    <x:row r="1">
      <x:c r="A1" s="12" t="str">
        <x:v>A65 Workbook Change Log</x:v>
      </x:c>
      <x:c r="B1" s="12"/>
      <x:c r="C1" s="12"/>
      <x:c r="D1" s="12"/>
      <x:c r="E1" s="12"/>
      <x:c r="F1" s="12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Version</x:v>
      </x:c>
      <x:c r="B3" s="16" t="str">
        <x:v>Date</x:v>
      </x:c>
      <x:c r="C3" s="16" t="str">
        <x:v>Change</x:v>
      </x:c>
      <x:c r="D3" s="16" t="str">
        <x:v>Reason</x:v>
      </x:c>
      <x:c r="E3" s="16" t="str">
        <x:v>Native Excel</x:v>
      </x:c>
      <x:c r="F3" s="16" t="str">
        <x:v>Website</x:v>
      </x:c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1.0.0 PRE_NATIVE</x:v>
      </x:c>
      <x:c r="B4" s="18" t="n">
        <x:v>46255</x:v>
      </x:c>
      <x:c r="C4" s="8" t="str">
        <x:v>Created linked fictional case workbook with governed IDs, refusals and frozen handoff.</x:v>
      </x:c>
      <x:c r="D4" s="8" t="str">
        <x:v>A65 flagship productization</x:v>
      </x:c>
      <x:c r="E4" s="8" t="str">
        <x:v>PENDING</x:v>
      </x:c>
      <x:c r="F4" s="8" t="str">
        <x:v>NOT INSTALLED</x:v>
      </x:c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Baseline</x:v>
      </x:c>
      <x:c r="B5" s="18" t="n">
        <x:v>46255</x:v>
      </x:c>
      <x:c r="C5" s="8" t="str">
        <x:v>Protected A65 source identity: 38297 bytes / 207D7B9D...61DDC.</x:v>
      </x:c>
      <x:c r="D5" s="8" t="str">
        <x:v>Governance</x:v>
      </x:c>
      <x:c r="E5" s="8" t="str">
        <x:v>N/A</x:v>
      </x:c>
      <x:c r="F5" s="8" t="str">
        <x:v>UNCHANGED</x:v>
      </x:c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1.0.1 PRE_NATIVE</x:v>
      </x:c>
      <x:c r="B6" s="8" t="n">
        <x:v>46255</x:v>
      </x:c>
      <x:c r="C6" s="8" t="str">
        <x:v>One-Lineage enforcement: decision lifecycle gate; exact qualification evidence semantics; case-sensitive entity ownership; qualified competitor -&gt; opportunity implication bridge; serious-alternative validation; upstream lineage signature in handoff.</x:v>
      </x:c>
      <x:c r="D6" s="8" t="str">
        <x:v>Independent adversarial review found semantic lineage gaps in V1.0.0.</x:v>
      </x:c>
      <x:c r="E6" s="8" t="str">
        <x:v>PENDING</x:v>
      </x:c>
      <x:c r="F6" s="8" t="str">
        <x:v>NOT INSTALLED</x:v>
      </x:c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1.0.2 PRE_NATIVE</x:v>
      </x:c>
      <x:c r="B7" s="8" t="n">
        <x:v>46255</x:v>
      </x:c>
      <x:c r="C7" s="8" t="str">
        <x:v>Versioned-lineage freeze: explicit Record Version IDs, Versioned Content Snapshots and Version Controls for Decision Contract, evidence, comparison/implication and opportunity records; handoff signature now freezes version IDs + controls.</x:v>
      </x:c>
      <x:c r="D7" s="8" t="str">
        <x:v>Closes independent adversarial gap where structurally valid wording/implication edits could remain READY TO SHARE.</x:v>
      </x:c>
      <x:c r="E7" s="8" t="str">
        <x:v>PENDING</x:v>
      </x:c>
      <x:c r="F7" s="8" t="str">
        <x:v>NOT INSTALLED</x:v>
      </x:c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44" hidden="0" customWidth="1"/>
    <x:col min="4" max="4" width="40" hidden="0" customWidth="1"/>
  </x:cols>
  <x:sheetData>
    <x:row r="1">
      <x:c r="A1" s="12" t="str">
        <x:v>Controlled Tokens</x:v>
      </x:c>
      <x:c r="B1" s="12"/>
      <x:c r="C1" s="12"/>
      <x:c r="D1" s="12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  <x:c r="W1" s="8"/>
      <x:c r="X1" s="8"/>
      <x:c r="Y1" s="8"/>
      <x:c r="Z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</x:row>
    <x:row r="3">
      <x:c r="A3" s="16" t="str">
        <x:v>Category</x:v>
      </x:c>
      <x:c r="B3" s="16" t="str">
        <x:v>Allowed token</x:v>
      </x:c>
      <x:c r="C3" s="16" t="str">
        <x:v>Meaning</x:v>
      </x:c>
      <x:c r="D3" s="16" t="str">
        <x:v>Fail-closed rule</x:v>
      </x:c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  <x:c r="T3" s="8"/>
      <x:c r="U3" s="8"/>
      <x:c r="V3" s="8"/>
      <x:c r="W3" s="8"/>
      <x:c r="X3" s="8"/>
      <x:c r="Y3" s="8"/>
      <x:c r="Z3" s="8"/>
    </x:row>
    <x:row r="4">
      <x:c r="A4" s="8" t="str">
        <x:v>Evidence mode</x:v>
      </x:c>
      <x:c r="B4" s="8" t="str">
        <x:v>SYNTHETIC TRAINING FIXTURE ONLY</x:v>
      </x:c>
      <x:c r="C4" s="8" t="str">
        <x:v>All illustrative evidence is fictional</x:v>
      </x:c>
      <x:c r="D4" s="8" t="str">
        <x:v>Anything else invalid</x:v>
      </x:c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8"/>
    </x:row>
    <x:row r="5">
      <x:c r="A5" s="8" t="str">
        <x:v>Decision state</x:v>
      </x:c>
      <x:c r="B5" s="8" t="str">
        <x:v>FROZEN FOR EXAMPLE</x:v>
      </x:c>
      <x:c r="C5" s="8" t="str">
        <x:v>Decision contract fixed for teaching</x:v>
      </x:c>
      <x:c r="D5" s="8" t="str">
        <x:v>Wrong case/other token invalid</x:v>
      </x:c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8"/>
      <x:c r="Y5" s="8"/>
      <x:c r="Z5" s="8"/>
    </x:row>
    <x:row r="6">
      <x:c r="A6" s="8" t="str">
        <x:v>Decision state</x:v>
      </x:c>
      <x:c r="B6" s="8" t="str">
        <x:v>REOPEN REQUIRED</x:v>
      </x:c>
      <x:c r="C6" s="8" t="str">
        <x:v>Material change requires reopening</x:v>
      </x:c>
      <x:c r="D6" s="8" t="str">
        <x:v>Wrong case/other token invalid</x:v>
      </x:c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/>
      <x:c r="W6" s="8"/>
      <x:c r="X6" s="8"/>
      <x:c r="Y6" s="8"/>
      <x:c r="Z6" s="8"/>
    </x:row>
    <x:row r="7">
      <x:c r="A7" s="8" t="str">
        <x:v>Candidate role</x:v>
      </x:c>
      <x:c r="B7" s="8" t="str">
        <x:v>DIRECT</x:v>
      </x:c>
      <x:c r="C7" s="8" t="str">
        <x:v>Like-for-like provider for the frozen job</x:v>
      </x:c>
      <x:c r="D7" s="8" t="str">
        <x:v>Only QUALIFIED DIRECT is scoreable</x:v>
      </x:c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</x:row>
    <x:row r="8">
      <x:c r="A8" s="8" t="str">
        <x:v>Candidate role</x:v>
      </x:c>
      <x:c r="B8" s="8" t="str">
        <x:v>CONTEXTUAL</x:v>
      </x:c>
      <x:c r="C8" s="8" t="str">
        <x:v>Context source, not like-for-like</x:v>
      </x:c>
      <x:c r="D8" s="8" t="str">
        <x:v>Context only</x:v>
      </x:c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</x:row>
    <x:row r="9">
      <x:c r="A9" s="8" t="str">
        <x:v>Candidate role</x:v>
      </x:c>
      <x:c r="B9" s="8" t="str">
        <x:v>SUBSTITUTE</x:v>
      </x:c>
      <x:c r="C9" s="8" t="str">
        <x:v>Alternative solution route</x:v>
      </x:c>
      <x:c r="D9" s="8" t="str">
        <x:v>Context only</x:v>
      </x:c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</x:row>
    <x:row r="10">
      <x:c r="A10" s="8" t="str">
        <x:v>Evidence state</x:v>
      </x:c>
      <x:c r="B10" s="8" t="str">
        <x:v>GOVERNED FIXTURE</x:v>
      </x:c>
      <x:c r="C10" s="8" t="str">
        <x:v>Permitted fictional fixture</x:v>
      </x:c>
      <x:c r="D10" s="8" t="str">
        <x:v>Can support only permitted wording</x:v>
      </x:c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</x:row>
    <x:row r="11">
      <x:c r="A11" s="8" t="str">
        <x:v>Evidence state</x:v>
      </x:c>
      <x:c r="B11" s="8" t="str">
        <x:v>UNKNOWN / VERIFY</x:v>
      </x:c>
      <x:c r="C11" s="8" t="str">
        <x:v>Unresolved</x:v>
      </x:c>
      <x:c r="D11" s="8" t="str">
        <x:v>Blocks dependent action</x:v>
      </x:c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</x:row>
    <x:row r="12">
      <x:c r="A12" s="8" t="str">
        <x:v>Evidence state</x:v>
      </x:c>
      <x:c r="B12" s="8" t="str">
        <x:v>REJECTED</x:v>
      </x:c>
      <x:c r="C12" s="8" t="str">
        <x:v>Not usable</x:v>
      </x:c>
      <x:c r="D12" s="8" t="str">
        <x:v>Blocks dependent action</x:v>
      </x:c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</x:row>
    <x:row r="13">
      <x:c r="A13" s="8" t="str">
        <x:v>Opportunity action</x:v>
      </x:c>
      <x:c r="B13" s="8" t="str">
        <x:v>PILOT</x:v>
      </x:c>
      <x:c r="C13" s="8" t="str">
        <x:v>Permitted fictional next action</x:v>
      </x:c>
      <x:c r="D13" s="8" t="str">
        <x:v>Not approval</x:v>
      </x:c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</x:row>
    <x:row r="14">
      <x:c r="A14" s="8" t="str">
        <x:v>Opportunity action</x:v>
      </x:c>
      <x:c r="B14" s="8" t="str">
        <x:v>MONITOR</x:v>
      </x:c>
      <x:c r="C14" s="8" t="str">
        <x:v>Keep under review</x:v>
      </x:c>
      <x:c r="D14" s="8" t="str">
        <x:v>No launch</x:v>
      </x:c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</x:row>
    <x:row r="15">
      <x:c r="A15" s="8" t="str">
        <x:v>Lifecycle</x:v>
      </x:c>
      <x:c r="B15" s="8" t="str">
        <x:v>READY FOR DOWNSTREAM</x:v>
      </x:c>
      <x:c r="C15" s="8" t="str">
        <x:v>Decision contract is frozen and valid</x:v>
      </x:c>
      <x:c r="D15" s="8" t="str">
        <x:v>Required for every downstream surface</x:v>
      </x:c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</x:row>
    <x:row r="16">
      <x:c r="A16" s="8" t="str">
        <x:v>Lifecycle</x:v>
      </x:c>
      <x:c r="B16" s="8" t="str">
        <x:v>REOPEN REQUIRED - DOWNSTREAM BLOCKED</x:v>
      </x:c>
      <x:c r="C16" s="8" t="str">
        <x:v>Decision lifecycle has reopened</x:v>
      </x:c>
      <x:c r="D16" s="8" t="str">
        <x:v>Blocks candidate/evidence/opportunity/memo use</x:v>
      </x:c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</x:row>
    <x:row r="17">
      <x:c r="A17" s="8" t="str">
        <x:v>Competitive analysis</x:v>
      </x:c>
      <x:c r="B17" s="8" t="str">
        <x:v>READY</x:v>
      </x:c>
      <x:c r="C17" s="8" t="str">
        <x:v>Qualified direct set + comparison bridge valid</x:v>
      </x:c>
      <x:c r="D17" s="8" t="str">
        <x:v>Required for opportunity use</x:v>
      </x:c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</x:row>
    <x:row r="18">
      <x:c r="A18" s="8" t="str">
        <x:v>Competitive analysis</x:v>
      </x:c>
      <x:c r="B18" s="8" t="str">
        <x:v>REQUALIFICATION REQUIRED</x:v>
      </x:c>
      <x:c r="C18" s="8" t="str">
        <x:v>Direct competitor set no longer valid</x:v>
      </x:c>
      <x:c r="D18" s="8" t="str">
        <x:v>Blocks opportunity/memo readiness</x:v>
      </x:c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</x:row>
    <x:row r="19">
      <x:c r="A19" s="8" t="str">
        <x:v>Handoff</x:v>
      </x:c>
      <x:c r="B19" s="8" t="str">
        <x:v>NOT FROZEN</x:v>
      </x:c>
      <x:c r="C19" s="8" t="str">
        <x:v>Current governed values have not been snapshot-frozen</x:v>
      </x:c>
      <x:c r="D19" s="8" t="str">
        <x:v>Share state must be NOT READY</x:v>
      </x:c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</x:row>
    <x:row r="20">
      <x:c r="A20" s="8" t="str">
        <x:v>Handoff</x:v>
      </x:c>
      <x:c r="B20" s="8" t="str">
        <x:v>DRIFTED / INVALID</x:v>
      </x:c>
      <x:c r="C20" s="8" t="str">
        <x:v>Frozen/current governed lineage differs</x:v>
      </x:c>
      <x:c r="D20" s="8" t="str">
        <x:v>Share state must be NOT READY</x:v>
      </x:c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</x:row>
    <x:row r="21">
      <x:c r="A21" s="8" t="str">
        <x:v>Record version</x:v>
      </x:c>
      <x:c r="B21" s="8" t="str">
        <x:v>&lt;OBJECT-ID&gt;-V#</x:v>
      </x:c>
      <x:c r="C21" s="8" t="str">
        <x:v>Human-visible version for decision-bearing content</x:v>
      </x:c>
      <x:c r="D21" s="8" t="str">
        <x:v>Increment whenever accepted decision-bearing content changes</x:v>
      </x:c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</x:row>
    <x:row r="22">
      <x:c r="A22" s="8" t="str">
        <x:v>Version control</x:v>
      </x:c>
      <x:c r="B22" s="8" t="str">
        <x:v>VALID</x:v>
      </x:c>
      <x:c r="C22" s="8" t="str">
        <x:v>Current content exactly matches Versioned Content Snapshot</x:v>
      </x:c>
      <x:c r="D22" s="8" t="str">
        <x:v>Required for downstream use</x:v>
      </x:c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</x:row>
    <x:row r="23">
      <x:c r="A23" s="8" t="str">
        <x:v>Version control</x:v>
      </x:c>
      <x:c r="B23" s="8" t="str">
        <x:v>VERSION UPDATE REQUIRED</x:v>
      </x:c>
      <x:c r="C23" s="8" t="str">
        <x:v>Current content changed without updating the governed version snapshot</x:v>
      </x:c>
      <x:c r="D23" s="8" t="str">
        <x:v>Blocks dependent outputs</x:v>
      </x:c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</x:row>
    <x:row r="24">
      <x:c r="A24" s="8" t="str">
        <x:v>Freeze rule</x:v>
      </x:c>
      <x:c r="B24" s="8" t="str">
        <x:v>Version ID + Version Control</x:v>
      </x:c>
      <x:c r="C24" s="8" t="str">
        <x:v>Handoff signature freezes both</x:v>
      </x:c>
      <x:c r="D24" s="8" t="str">
        <x:v>Unversioned edit changes control; governed edit changes version ID</x:v>
      </x:c>
      <x:c r="E24" s="8"/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  <x:c r="L81" s="8"/>
      <x:c r="M81" s="8"/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  <x:c r="L82" s="8"/>
      <x:c r="M82" s="8"/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  <x:c r="L83" s="8"/>
      <x:c r="M83" s="8"/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  <x:c r="L84" s="8"/>
      <x:c r="M84" s="8"/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  <x:c r="L85" s="8"/>
      <x:c r="M85" s="8"/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  <x:c r="L86" s="8"/>
      <x:c r="M86" s="8"/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  <x:c r="L87" s="8"/>
      <x:c r="M87" s="8"/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  <x:c r="L88" s="8"/>
      <x:c r="M88" s="8"/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  <x:c r="L89" s="8"/>
      <x:c r="M89" s="8"/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  <x:c r="L91" s="8"/>
      <x:c r="M91" s="8"/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  <x:c r="L92" s="8"/>
      <x:c r="M92" s="8"/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  <x:c r="L93" s="8"/>
      <x:c r="M93" s="8"/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  <x:c r="L94" s="8"/>
      <x:c r="M94" s="8"/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  <x:c r="L95" s="8"/>
      <x:c r="M95" s="8"/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  <x:c r="L96" s="8"/>
      <x:c r="M96" s="8"/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  <x:c r="L97" s="8"/>
      <x:c r="M97" s="8"/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  <x:c r="L98" s="8"/>
      <x:c r="M98" s="8"/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  <x:c r="L99" s="8"/>
      <x:c r="M99" s="8"/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  <x:c r="L181" s="8"/>
      <x:c r="M181" s="8"/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  <x:c r="L182" s="8"/>
      <x:c r="M182" s="8"/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  <x:c r="L183" s="8"/>
      <x:c r="M183" s="8"/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  <x:c r="L185" s="8"/>
      <x:c r="M185" s="8"/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  <x:c r="L186" s="8"/>
      <x:c r="M186" s="8"/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  <x:c r="L187" s="8"/>
      <x:c r="M187" s="8"/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  <x:c r="L188" s="8"/>
      <x:c r="M188" s="8"/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  <x:c r="L189" s="8"/>
      <x:c r="M189" s="8"/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  <x:c r="L190" s="8"/>
      <x:c r="M190" s="8"/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  <x:c r="L191" s="8"/>
      <x:c r="M191" s="8"/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  <x:c r="L192" s="8"/>
      <x:c r="M192" s="8"/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  <x:c r="L193" s="8"/>
      <x:c r="M193" s="8"/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  <x:c r="L195" s="8"/>
      <x:c r="M195" s="8"/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  <x:c r="L196" s="8"/>
      <x:c r="M196" s="8"/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  <x:c r="L197" s="8"/>
      <x:c r="M197" s="8"/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  <x:c r="L198" s="8"/>
      <x:c r="M198" s="8"/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  <x:c r="L199" s="8"/>
      <x:c r="M199" s="8"/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  <x:c r="L200" s="8"/>
      <x:c r="M200" s="8"/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</x:row>
    <x:row r="201">
      <x:c r="A201" s="8"/>
      <x:c r="B201" s="8"/>
      <x:c r="C201" s="8"/>
      <x:c r="D201" s="8"/>
      <x:c r="E201" s="8"/>
      <x:c r="F201" s="8"/>
      <x:c r="G201" s="8"/>
      <x:c r="H201" s="8"/>
      <x:c r="I201" s="8"/>
      <x:c r="J201" s="8"/>
      <x:c r="K201" s="8"/>
      <x:c r="L201" s="8"/>
      <x:c r="M201" s="8"/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</x:row>
    <x:row r="202">
      <x:c r="A202" s="8"/>
      <x:c r="B202" s="8"/>
      <x:c r="C202" s="8"/>
      <x:c r="D202" s="8"/>
      <x:c r="E202" s="8"/>
      <x:c r="F202" s="8"/>
      <x:c r="G202" s="8"/>
      <x:c r="H202" s="8"/>
      <x:c r="I202" s="8"/>
      <x:c r="J202" s="8"/>
      <x:c r="K202" s="8"/>
      <x:c r="L202" s="8"/>
      <x:c r="M202" s="8"/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</x:row>
    <x:row r="203">
      <x:c r="A203" s="8"/>
      <x:c r="B203" s="8"/>
      <x:c r="C203" s="8"/>
      <x:c r="D203" s="8"/>
      <x:c r="E203" s="8"/>
      <x:c r="F203" s="8"/>
      <x:c r="G203" s="8"/>
      <x:c r="H203" s="8"/>
      <x:c r="I203" s="8"/>
      <x:c r="J203" s="8"/>
      <x:c r="K203" s="8"/>
      <x:c r="L203" s="8"/>
      <x:c r="M203" s="8"/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</x:row>
    <x:row r="204">
      <x:c r="A204" s="8"/>
      <x:c r="B204" s="8"/>
      <x:c r="C204" s="8"/>
      <x:c r="D204" s="8"/>
      <x:c r="E204" s="8"/>
      <x:c r="F204" s="8"/>
      <x:c r="G204" s="8"/>
      <x:c r="H204" s="8"/>
      <x:c r="I204" s="8"/>
      <x:c r="J204" s="8"/>
      <x:c r="K204" s="8"/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</x:row>
    <x:row r="205">
      <x:c r="A205" s="8"/>
      <x:c r="B205" s="8"/>
      <x:c r="C205" s="8"/>
      <x:c r="D205" s="8"/>
      <x:c r="E205" s="8"/>
      <x:c r="F205" s="8"/>
      <x:c r="G205" s="8"/>
      <x:c r="H205" s="8"/>
      <x:c r="I205" s="8"/>
      <x:c r="J205" s="8"/>
      <x:c r="K205" s="8"/>
      <x:c r="L205" s="8"/>
      <x:c r="M205" s="8"/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</x:row>
    <x:row r="206">
      <x:c r="A206" s="8"/>
      <x:c r="B206" s="8"/>
      <x:c r="C206" s="8"/>
      <x:c r="D206" s="8"/>
      <x:c r="E206" s="8"/>
      <x:c r="F206" s="8"/>
      <x:c r="G206" s="8"/>
      <x:c r="H206" s="8"/>
      <x:c r="I206" s="8"/>
      <x:c r="J206" s="8"/>
      <x:c r="K206" s="8"/>
      <x:c r="L206" s="8"/>
      <x:c r="M206" s="8"/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</x:row>
    <x:row r="207">
      <x:c r="A207" s="8"/>
      <x:c r="B207" s="8"/>
      <x:c r="C207" s="8"/>
      <x:c r="D207" s="8"/>
      <x:c r="E207" s="8"/>
      <x:c r="F207" s="8"/>
      <x:c r="G207" s="8"/>
      <x:c r="H207" s="8"/>
      <x:c r="I207" s="8"/>
      <x:c r="J207" s="8"/>
      <x:c r="K207" s="8"/>
      <x:c r="L207" s="8"/>
      <x:c r="M207" s="8"/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</x:row>
    <x:row r="208">
      <x:c r="A208" s="8"/>
      <x:c r="B208" s="8"/>
      <x:c r="C208" s="8"/>
      <x:c r="D208" s="8"/>
      <x:c r="E208" s="8"/>
      <x:c r="F208" s="8"/>
      <x:c r="G208" s="8"/>
      <x:c r="H208" s="8"/>
      <x:c r="I208" s="8"/>
      <x:c r="J208" s="8"/>
      <x:c r="K208" s="8"/>
      <x:c r="L208" s="8"/>
      <x:c r="M208" s="8"/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</x:row>
    <x:row r="209">
      <x:c r="A209" s="8"/>
      <x:c r="B209" s="8"/>
      <x:c r="C209" s="8"/>
      <x:c r="D209" s="8"/>
      <x:c r="E209" s="8"/>
      <x:c r="F209" s="8"/>
      <x:c r="G209" s="8"/>
      <x:c r="H209" s="8"/>
      <x:c r="I209" s="8"/>
      <x:c r="J209" s="8"/>
      <x:c r="K209" s="8"/>
      <x:c r="L209" s="8"/>
      <x:c r="M209" s="8"/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</x:row>
    <x:row r="210">
      <x:c r="A210" s="8"/>
      <x:c r="B210" s="8"/>
      <x:c r="C210" s="8"/>
      <x:c r="D210" s="8"/>
      <x:c r="E210" s="8"/>
      <x:c r="F210" s="8"/>
      <x:c r="G210" s="8"/>
      <x:c r="H210" s="8"/>
      <x:c r="I210" s="8"/>
      <x:c r="J210" s="8"/>
      <x:c r="K210" s="8"/>
      <x:c r="L210" s="8"/>
      <x:c r="M210" s="8"/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</x:row>
    <x:row r="211">
      <x:c r="A211" s="8"/>
      <x:c r="B211" s="8"/>
      <x:c r="C211" s="8"/>
      <x:c r="D211" s="8"/>
      <x:c r="E211" s="8"/>
      <x:c r="F211" s="8"/>
      <x:c r="G211" s="8"/>
      <x:c r="H211" s="8"/>
      <x:c r="I211" s="8"/>
      <x:c r="J211" s="8"/>
      <x:c r="K211" s="8"/>
      <x:c r="L211" s="8"/>
      <x:c r="M211" s="8"/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</x:row>
    <x:row r="212">
      <x:c r="A212" s="8"/>
      <x:c r="B212" s="8"/>
      <x:c r="C212" s="8"/>
      <x:c r="D212" s="8"/>
      <x:c r="E212" s="8"/>
      <x:c r="F212" s="8"/>
      <x:c r="G212" s="8"/>
      <x:c r="H212" s="8"/>
      <x:c r="I212" s="8"/>
      <x:c r="J212" s="8"/>
      <x:c r="K212" s="8"/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</x:row>
    <x:row r="213">
      <x:c r="A213" s="8"/>
      <x:c r="B213" s="8"/>
      <x:c r="C213" s="8"/>
      <x:c r="D213" s="8"/>
      <x:c r="E213" s="8"/>
      <x:c r="F213" s="8"/>
      <x:c r="G213" s="8"/>
      <x:c r="H213" s="8"/>
      <x:c r="I213" s="8"/>
      <x:c r="J213" s="8"/>
      <x:c r="K213" s="8"/>
      <x:c r="L213" s="8"/>
      <x:c r="M213" s="8"/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</x:row>
    <x:row r="214">
      <x:c r="A214" s="8"/>
      <x:c r="B214" s="8"/>
      <x:c r="C214" s="8"/>
      <x:c r="D214" s="8"/>
      <x:c r="E214" s="8"/>
      <x:c r="F214" s="8"/>
      <x:c r="G214" s="8"/>
      <x:c r="H214" s="8"/>
      <x:c r="I214" s="8"/>
      <x:c r="J214" s="8"/>
      <x:c r="K214" s="8"/>
      <x:c r="L214" s="8"/>
      <x:c r="M214" s="8"/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</x:row>
    <x:row r="215">
      <x:c r="A215" s="8"/>
      <x:c r="B215" s="8"/>
      <x:c r="C215" s="8"/>
      <x:c r="D215" s="8"/>
      <x:c r="E215" s="8"/>
      <x:c r="F215" s="8"/>
      <x:c r="G215" s="8"/>
      <x:c r="H215" s="8"/>
      <x:c r="I215" s="8"/>
      <x:c r="J215" s="8"/>
      <x:c r="K215" s="8"/>
      <x:c r="L215" s="8"/>
      <x:c r="M215" s="8"/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</x:row>
    <x:row r="216">
      <x:c r="A216" s="8"/>
      <x:c r="B216" s="8"/>
      <x:c r="C216" s="8"/>
      <x:c r="D216" s="8"/>
      <x:c r="E216" s="8"/>
      <x:c r="F216" s="8"/>
      <x:c r="G216" s="8"/>
      <x:c r="H216" s="8"/>
      <x:c r="I216" s="8"/>
      <x:c r="J216" s="8"/>
      <x:c r="K216" s="8"/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</x:row>
    <x:row r="217">
      <x:c r="A217" s="8"/>
      <x:c r="B217" s="8"/>
      <x:c r="C217" s="8"/>
      <x:c r="D217" s="8"/>
      <x:c r="E217" s="8"/>
      <x:c r="F217" s="8"/>
      <x:c r="G217" s="8"/>
      <x:c r="H217" s="8"/>
      <x:c r="I217" s="8"/>
      <x:c r="J217" s="8"/>
      <x:c r="K217" s="8"/>
      <x:c r="L217" s="8"/>
      <x:c r="M217" s="8"/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</x:row>
    <x:row r="218">
      <x:c r="A218" s="8"/>
      <x:c r="B218" s="8"/>
      <x:c r="C218" s="8"/>
      <x:c r="D218" s="8"/>
      <x:c r="E218" s="8"/>
      <x:c r="F218" s="8"/>
      <x:c r="G218" s="8"/>
      <x:c r="H218" s="8"/>
      <x:c r="I218" s="8"/>
      <x:c r="J218" s="8"/>
      <x:c r="K218" s="8"/>
      <x:c r="L218" s="8"/>
      <x:c r="M218" s="8"/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</x:row>
    <x:row r="219">
      <x:c r="A219" s="8"/>
      <x:c r="B219" s="8"/>
      <x:c r="C219" s="8"/>
      <x:c r="D219" s="8"/>
      <x:c r="E219" s="8"/>
      <x:c r="F219" s="8"/>
      <x:c r="G219" s="8"/>
      <x:c r="H219" s="8"/>
      <x:c r="I219" s="8"/>
      <x:c r="J219" s="8"/>
      <x:c r="K219" s="8"/>
      <x:c r="L219" s="8"/>
      <x:c r="M219" s="8"/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</x:row>
    <x:row r="220">
      <x:c r="A220" s="8"/>
      <x:c r="B220" s="8"/>
      <x:c r="C220" s="8"/>
      <x:c r="D220" s="8"/>
      <x:c r="E220" s="8"/>
      <x:c r="F220" s="8"/>
      <x:c r="G220" s="8"/>
      <x:c r="H220" s="8"/>
      <x:c r="I220" s="8"/>
      <x:c r="J220" s="8"/>
      <x:c r="K220" s="8"/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</x:row>
    <x:row r="221">
      <x:c r="A221" s="8"/>
      <x:c r="B221" s="8"/>
      <x:c r="C221" s="8"/>
      <x:c r="D221" s="8"/>
      <x:c r="E221" s="8"/>
      <x:c r="F221" s="8"/>
      <x:c r="G221" s="8"/>
      <x:c r="H221" s="8"/>
      <x:c r="I221" s="8"/>
      <x:c r="J221" s="8"/>
      <x:c r="K221" s="8"/>
      <x:c r="L221" s="8"/>
      <x:c r="M221" s="8"/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</x:row>
    <x:row r="222">
      <x:c r="A222" s="8"/>
      <x:c r="B222" s="8"/>
      <x:c r="C222" s="8"/>
      <x:c r="D222" s="8"/>
      <x:c r="E222" s="8"/>
      <x:c r="F222" s="8"/>
      <x:c r="G222" s="8"/>
      <x:c r="H222" s="8"/>
      <x:c r="I222" s="8"/>
      <x:c r="J222" s="8"/>
      <x:c r="K222" s="8"/>
      <x:c r="L222" s="8"/>
      <x:c r="M222" s="8"/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</x:row>
    <x:row r="223">
      <x:c r="A223" s="8"/>
      <x:c r="B223" s="8"/>
      <x:c r="C223" s="8"/>
      <x:c r="D223" s="8"/>
      <x:c r="E223" s="8"/>
      <x:c r="F223" s="8"/>
      <x:c r="G223" s="8"/>
      <x:c r="H223" s="8"/>
      <x:c r="I223" s="8"/>
      <x:c r="J223" s="8"/>
      <x:c r="K223" s="8"/>
      <x:c r="L223" s="8"/>
      <x:c r="M223" s="8"/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</x:row>
    <x:row r="224">
      <x:c r="A224" s="8"/>
      <x:c r="B224" s="8"/>
      <x:c r="C224" s="8"/>
      <x:c r="D224" s="8"/>
      <x:c r="E224" s="8"/>
      <x:c r="F224" s="8"/>
      <x:c r="G224" s="8"/>
      <x:c r="H224" s="8"/>
      <x:c r="I224" s="8"/>
      <x:c r="J224" s="8"/>
      <x:c r="K224" s="8"/>
      <x:c r="L224" s="8"/>
      <x:c r="M224" s="8"/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</x:row>
    <x:row r="225">
      <x:c r="A225" s="8"/>
      <x:c r="B225" s="8"/>
      <x:c r="C225" s="8"/>
      <x:c r="D225" s="8"/>
      <x:c r="E225" s="8"/>
      <x:c r="F225" s="8"/>
      <x:c r="G225" s="8"/>
      <x:c r="H225" s="8"/>
      <x:c r="I225" s="8"/>
      <x:c r="J225" s="8"/>
      <x:c r="K225" s="8"/>
      <x:c r="L225" s="8"/>
      <x:c r="M225" s="8"/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</x:row>
    <x:row r="226">
      <x:c r="A226" s="8"/>
      <x:c r="B226" s="8"/>
      <x:c r="C226" s="8"/>
      <x:c r="D226" s="8"/>
      <x:c r="E226" s="8"/>
      <x:c r="F226" s="8"/>
      <x:c r="G226" s="8"/>
      <x:c r="H226" s="8"/>
      <x:c r="I226" s="8"/>
      <x:c r="J226" s="8"/>
      <x:c r="K226" s="8"/>
      <x:c r="L226" s="8"/>
      <x:c r="M226" s="8"/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</x:row>
    <x:row r="227">
      <x:c r="A227" s="8"/>
      <x:c r="B227" s="8"/>
      <x:c r="C227" s="8"/>
      <x:c r="D227" s="8"/>
      <x:c r="E227" s="8"/>
      <x:c r="F227" s="8"/>
      <x:c r="G227" s="8"/>
      <x:c r="H227" s="8"/>
      <x:c r="I227" s="8"/>
      <x:c r="J227" s="8"/>
      <x:c r="K227" s="8"/>
      <x:c r="L227" s="8"/>
      <x:c r="M227" s="8"/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</x:row>
    <x:row r="228">
      <x:c r="A228" s="8"/>
      <x:c r="B228" s="8"/>
      <x:c r="C228" s="8"/>
      <x:c r="D228" s="8"/>
      <x:c r="E228" s="8"/>
      <x:c r="F228" s="8"/>
      <x:c r="G228" s="8"/>
      <x:c r="H228" s="8"/>
      <x:c r="I228" s="8"/>
      <x:c r="J228" s="8"/>
      <x:c r="K228" s="8"/>
      <x:c r="L228" s="8"/>
      <x:c r="M228" s="8"/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</x:row>
    <x:row r="229">
      <x:c r="A229" s="8"/>
      <x:c r="B229" s="8"/>
      <x:c r="C229" s="8"/>
      <x:c r="D229" s="8"/>
      <x:c r="E229" s="8"/>
      <x:c r="F229" s="8"/>
      <x:c r="G229" s="8"/>
      <x:c r="H229" s="8"/>
      <x:c r="I229" s="8"/>
      <x:c r="J229" s="8"/>
      <x:c r="K229" s="8"/>
      <x:c r="L229" s="8"/>
      <x:c r="M229" s="8"/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</x:row>
    <x:row r="230">
      <x:c r="A230" s="8"/>
      <x:c r="B230" s="8"/>
      <x:c r="C230" s="8"/>
      <x:c r="D230" s="8"/>
      <x:c r="E230" s="8"/>
      <x:c r="F230" s="8"/>
      <x:c r="G230" s="8"/>
      <x:c r="H230" s="8"/>
      <x:c r="I230" s="8"/>
      <x:c r="J230" s="8"/>
      <x:c r="K230" s="8"/>
      <x:c r="L230" s="8"/>
      <x:c r="M230" s="8"/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</x:row>
    <x:row r="231">
      <x:c r="A231" s="8"/>
      <x:c r="B231" s="8"/>
      <x:c r="C231" s="8"/>
      <x:c r="D231" s="8"/>
      <x:c r="E231" s="8"/>
      <x:c r="F231" s="8"/>
      <x:c r="G231" s="8"/>
      <x:c r="H231" s="8"/>
      <x:c r="I231" s="8"/>
      <x:c r="J231" s="8"/>
      <x:c r="K231" s="8"/>
      <x:c r="L231" s="8"/>
      <x:c r="M231" s="8"/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</x:row>
    <x:row r="232">
      <x:c r="A232" s="8"/>
      <x:c r="B232" s="8"/>
      <x:c r="C232" s="8"/>
      <x:c r="D232" s="8"/>
      <x:c r="E232" s="8"/>
      <x:c r="F232" s="8"/>
      <x:c r="G232" s="8"/>
      <x:c r="H232" s="8"/>
      <x:c r="I232" s="8"/>
      <x:c r="J232" s="8"/>
      <x:c r="K232" s="8"/>
      <x:c r="L232" s="8"/>
      <x:c r="M232" s="8"/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</x:row>
    <x:row r="233">
      <x:c r="A233" s="8"/>
      <x:c r="B233" s="8"/>
      <x:c r="C233" s="8"/>
      <x:c r="D233" s="8"/>
      <x:c r="E233" s="8"/>
      <x:c r="F233" s="8"/>
      <x:c r="G233" s="8"/>
      <x:c r="H233" s="8"/>
      <x:c r="I233" s="8"/>
      <x:c r="J233" s="8"/>
      <x:c r="K233" s="8"/>
      <x:c r="L233" s="8"/>
      <x:c r="M233" s="8"/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</x:row>
    <x:row r="234">
      <x:c r="A234" s="8"/>
      <x:c r="B234" s="8"/>
      <x:c r="C234" s="8"/>
      <x:c r="D234" s="8"/>
      <x:c r="E234" s="8"/>
      <x:c r="F234" s="8"/>
      <x:c r="G234" s="8"/>
      <x:c r="H234" s="8"/>
      <x:c r="I234" s="8"/>
      <x:c r="J234" s="8"/>
      <x:c r="K234" s="8"/>
      <x:c r="L234" s="8"/>
      <x:c r="M234" s="8"/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</x:row>
    <x:row r="235">
      <x:c r="A235" s="8"/>
      <x:c r="B235" s="8"/>
      <x:c r="C235" s="8"/>
      <x:c r="D235" s="8"/>
      <x:c r="E235" s="8"/>
      <x:c r="F235" s="8"/>
      <x:c r="G235" s="8"/>
      <x:c r="H235" s="8"/>
      <x:c r="I235" s="8"/>
      <x:c r="J235" s="8"/>
      <x:c r="K235" s="8"/>
      <x:c r="L235" s="8"/>
      <x:c r="M235" s="8"/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</x:row>
    <x:row r="236">
      <x:c r="A236" s="8"/>
      <x:c r="B236" s="8"/>
      <x:c r="C236" s="8"/>
      <x:c r="D236" s="8"/>
      <x:c r="E236" s="8"/>
      <x:c r="F236" s="8"/>
      <x:c r="G236" s="8"/>
      <x:c r="H236" s="8"/>
      <x:c r="I236" s="8"/>
      <x:c r="J236" s="8"/>
      <x:c r="K236" s="8"/>
      <x:c r="L236" s="8"/>
      <x:c r="M236" s="8"/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</x:row>
    <x:row r="237">
      <x:c r="A237" s="8"/>
      <x:c r="B237" s="8"/>
      <x:c r="C237" s="8"/>
      <x:c r="D237" s="8"/>
      <x:c r="E237" s="8"/>
      <x:c r="F237" s="8"/>
      <x:c r="G237" s="8"/>
      <x:c r="H237" s="8"/>
      <x:c r="I237" s="8"/>
      <x:c r="J237" s="8"/>
      <x:c r="K237" s="8"/>
      <x:c r="L237" s="8"/>
      <x:c r="M237" s="8"/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</x:row>
    <x:row r="238">
      <x:c r="A238" s="8"/>
      <x:c r="B238" s="8"/>
      <x:c r="C238" s="8"/>
      <x:c r="D238" s="8"/>
      <x:c r="E238" s="8"/>
      <x:c r="F238" s="8"/>
      <x:c r="G238" s="8"/>
      <x:c r="H238" s="8"/>
      <x:c r="I238" s="8"/>
      <x:c r="J238" s="8"/>
      <x:c r="K238" s="8"/>
      <x:c r="L238" s="8"/>
      <x:c r="M238" s="8"/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</x:row>
    <x:row r="239">
      <x:c r="A239" s="8"/>
      <x:c r="B239" s="8"/>
      <x:c r="C239" s="8"/>
      <x:c r="D239" s="8"/>
      <x:c r="E239" s="8"/>
      <x:c r="F239" s="8"/>
      <x:c r="G239" s="8"/>
      <x:c r="H239" s="8"/>
      <x:c r="I239" s="8"/>
      <x:c r="J239" s="8"/>
      <x:c r="K239" s="8"/>
      <x:c r="L239" s="8"/>
      <x:c r="M239" s="8"/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</x:row>
    <x:row r="240">
      <x:c r="A240" s="8"/>
      <x:c r="B240" s="8"/>
      <x:c r="C240" s="8"/>
      <x:c r="D240" s="8"/>
      <x:c r="E240" s="8"/>
      <x:c r="F240" s="8"/>
      <x:c r="G240" s="8"/>
      <x:c r="H240" s="8"/>
      <x:c r="I240" s="8"/>
      <x:c r="J240" s="8"/>
      <x:c r="K240" s="8"/>
      <x:c r="L240" s="8"/>
      <x:c r="M240" s="8"/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</x:row>
    <x:row r="241">
      <x:c r="A241" s="8"/>
      <x:c r="B241" s="8"/>
      <x:c r="C241" s="8"/>
      <x:c r="D241" s="8"/>
      <x:c r="E241" s="8"/>
      <x:c r="F241" s="8"/>
      <x:c r="G241" s="8"/>
      <x:c r="H241" s="8"/>
      <x:c r="I241" s="8"/>
      <x:c r="J241" s="8"/>
      <x:c r="K241" s="8"/>
      <x:c r="L241" s="8"/>
      <x:c r="M241" s="8"/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</x:row>
    <x:row r="242">
      <x:c r="A242" s="8"/>
      <x:c r="B242" s="8"/>
      <x:c r="C242" s="8"/>
      <x:c r="D242" s="8"/>
      <x:c r="E242" s="8"/>
      <x:c r="F242" s="8"/>
      <x:c r="G242" s="8"/>
      <x:c r="H242" s="8"/>
      <x:c r="I242" s="8"/>
      <x:c r="J242" s="8"/>
      <x:c r="K242" s="8"/>
      <x:c r="L242" s="8"/>
      <x:c r="M242" s="8"/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</x:row>
    <x:row r="243">
      <x:c r="A243" s="8"/>
      <x:c r="B243" s="8"/>
      <x:c r="C243" s="8"/>
      <x:c r="D243" s="8"/>
      <x:c r="E243" s="8"/>
      <x:c r="F243" s="8"/>
      <x:c r="G243" s="8"/>
      <x:c r="H243" s="8"/>
      <x:c r="I243" s="8"/>
      <x:c r="J243" s="8"/>
      <x:c r="K243" s="8"/>
      <x:c r="L243" s="8"/>
      <x:c r="M243" s="8"/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</x:row>
    <x:row r="244">
      <x:c r="A244" s="8"/>
      <x:c r="B244" s="8"/>
      <x:c r="C244" s="8"/>
      <x:c r="D244" s="8"/>
      <x:c r="E244" s="8"/>
      <x:c r="F244" s="8"/>
      <x:c r="G244" s="8"/>
      <x:c r="H244" s="8"/>
      <x:c r="I244" s="8"/>
      <x:c r="J244" s="8"/>
      <x:c r="K244" s="8"/>
      <x:c r="L244" s="8"/>
      <x:c r="M244" s="8"/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</x:row>
    <x:row r="245">
      <x:c r="A245" s="8"/>
      <x:c r="B245" s="8"/>
      <x:c r="C245" s="8"/>
      <x:c r="D245" s="8"/>
      <x:c r="E245" s="8"/>
      <x:c r="F245" s="8"/>
      <x:c r="G245" s="8"/>
      <x:c r="H245" s="8"/>
      <x:c r="I245" s="8"/>
      <x:c r="J245" s="8"/>
      <x:c r="K245" s="8"/>
      <x:c r="L245" s="8"/>
      <x:c r="M245" s="8"/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</x:row>
    <x:row r="246">
      <x:c r="A246" s="8"/>
      <x:c r="B246" s="8"/>
      <x:c r="C246" s="8"/>
      <x:c r="D246" s="8"/>
      <x:c r="E246" s="8"/>
      <x:c r="F246" s="8"/>
      <x:c r="G246" s="8"/>
      <x:c r="H246" s="8"/>
      <x:c r="I246" s="8"/>
      <x:c r="J246" s="8"/>
      <x:c r="K246" s="8"/>
      <x:c r="L246" s="8"/>
      <x:c r="M246" s="8"/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</x:row>
    <x:row r="247">
      <x:c r="A247" s="8"/>
      <x:c r="B247" s="8"/>
      <x:c r="C247" s="8"/>
      <x:c r="D247" s="8"/>
      <x:c r="E247" s="8"/>
      <x:c r="F247" s="8"/>
      <x:c r="G247" s="8"/>
      <x:c r="H247" s="8"/>
      <x:c r="I247" s="8"/>
      <x:c r="J247" s="8"/>
      <x:c r="K247" s="8"/>
      <x:c r="L247" s="8"/>
      <x:c r="M247" s="8"/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</x:row>
    <x:row r="248">
      <x:c r="A248" s="8"/>
      <x:c r="B248" s="8"/>
      <x:c r="C248" s="8"/>
      <x:c r="D248" s="8"/>
      <x:c r="E248" s="8"/>
      <x:c r="F248" s="8"/>
      <x:c r="G248" s="8"/>
      <x:c r="H248" s="8"/>
      <x:c r="I248" s="8"/>
      <x:c r="J248" s="8"/>
      <x:c r="K248" s="8"/>
      <x:c r="L248" s="8"/>
      <x:c r="M248" s="8"/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</x:row>
    <x:row r="249">
      <x:c r="A249" s="8"/>
      <x:c r="B249" s="8"/>
      <x:c r="C249" s="8"/>
      <x:c r="D249" s="8"/>
      <x:c r="E249" s="8"/>
      <x:c r="F249" s="8"/>
      <x:c r="G249" s="8"/>
      <x:c r="H249" s="8"/>
      <x:c r="I249" s="8"/>
      <x:c r="J249" s="8"/>
      <x:c r="K249" s="8"/>
      <x:c r="L249" s="8"/>
      <x:c r="M249" s="8"/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</x:row>
    <x:row r="250">
      <x:c r="A250" s="8"/>
      <x:c r="B250" s="8"/>
      <x:c r="C250" s="8"/>
      <x:c r="D250" s="8"/>
      <x:c r="E250" s="8"/>
      <x:c r="F250" s="8"/>
      <x:c r="G250" s="8"/>
      <x:c r="H250" s="8"/>
      <x:c r="I250" s="8"/>
      <x:c r="J250" s="8"/>
      <x:c r="K250" s="8"/>
      <x:c r="L250" s="8"/>
      <x:c r="M250" s="8"/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</x:row>
    <x:row r="251">
      <x:c r="A251" s="8"/>
      <x:c r="B251" s="8"/>
      <x:c r="C251" s="8"/>
      <x:c r="D251" s="8"/>
      <x:c r="E251" s="8"/>
      <x:c r="F251" s="8"/>
      <x:c r="G251" s="8"/>
      <x:c r="H251" s="8"/>
      <x:c r="I251" s="8"/>
      <x:c r="J251" s="8"/>
      <x:c r="K251" s="8"/>
      <x:c r="L251" s="8"/>
      <x:c r="M251" s="8"/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</x:row>
    <x:row r="252">
      <x:c r="A252" s="8"/>
      <x:c r="B252" s="8"/>
      <x:c r="C252" s="8"/>
      <x:c r="D252" s="8"/>
      <x:c r="E252" s="8"/>
      <x:c r="F252" s="8"/>
      <x:c r="G252" s="8"/>
      <x:c r="H252" s="8"/>
      <x:c r="I252" s="8"/>
      <x:c r="J252" s="8"/>
      <x:c r="K252" s="8"/>
      <x:c r="L252" s="8"/>
      <x:c r="M252" s="8"/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</x:row>
    <x:row r="253">
      <x:c r="A253" s="8"/>
      <x:c r="B253" s="8"/>
      <x:c r="C253" s="8"/>
      <x:c r="D253" s="8"/>
      <x:c r="E253" s="8"/>
      <x:c r="F253" s="8"/>
      <x:c r="G253" s="8"/>
      <x:c r="H253" s="8"/>
      <x:c r="I253" s="8"/>
      <x:c r="J253" s="8"/>
      <x:c r="K253" s="8"/>
      <x:c r="L253" s="8"/>
      <x:c r="M253" s="8"/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</x:row>
    <x:row r="254">
      <x:c r="A254" s="8"/>
      <x:c r="B254" s="8"/>
      <x:c r="C254" s="8"/>
      <x:c r="D254" s="8"/>
      <x:c r="E254" s="8"/>
      <x:c r="F254" s="8"/>
      <x:c r="G254" s="8"/>
      <x:c r="H254" s="8"/>
      <x:c r="I254" s="8"/>
      <x:c r="J254" s="8"/>
      <x:c r="K254" s="8"/>
      <x:c r="L254" s="8"/>
      <x:c r="M254" s="8"/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</x:row>
    <x:row r="255">
      <x:c r="A255" s="8"/>
      <x:c r="B255" s="8"/>
      <x:c r="C255" s="8"/>
      <x:c r="D255" s="8"/>
      <x:c r="E255" s="8"/>
      <x:c r="F255" s="8"/>
      <x:c r="G255" s="8"/>
      <x:c r="H255" s="8"/>
      <x:c r="I255" s="8"/>
      <x:c r="J255" s="8"/>
      <x:c r="K255" s="8"/>
      <x:c r="L255" s="8"/>
      <x:c r="M255" s="8"/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</x:row>
    <x:row r="256">
      <x:c r="A256" s="8"/>
      <x:c r="B256" s="8"/>
      <x:c r="C256" s="8"/>
      <x:c r="D256" s="8"/>
      <x:c r="E256" s="8"/>
      <x:c r="F256" s="8"/>
      <x:c r="G256" s="8"/>
      <x:c r="H256" s="8"/>
      <x:c r="I256" s="8"/>
      <x:c r="J256" s="8"/>
      <x:c r="K256" s="8"/>
      <x:c r="L256" s="8"/>
      <x:c r="M256" s="8"/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</x:row>
    <x:row r="257">
      <x:c r="A257" s="8"/>
      <x:c r="B257" s="8"/>
      <x:c r="C257" s="8"/>
      <x:c r="D257" s="8"/>
      <x:c r="E257" s="8"/>
      <x:c r="F257" s="8"/>
      <x:c r="G257" s="8"/>
      <x:c r="H257" s="8"/>
      <x:c r="I257" s="8"/>
      <x:c r="J257" s="8"/>
      <x:c r="K257" s="8"/>
      <x:c r="L257" s="8"/>
      <x:c r="M257" s="8"/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</x:row>
    <x:row r="258">
      <x:c r="A258" s="8"/>
      <x:c r="B258" s="8"/>
      <x:c r="C258" s="8"/>
      <x:c r="D258" s="8"/>
      <x:c r="E258" s="8"/>
      <x:c r="F258" s="8"/>
      <x:c r="G258" s="8"/>
      <x:c r="H258" s="8"/>
      <x:c r="I258" s="8"/>
      <x:c r="J258" s="8"/>
      <x:c r="K258" s="8"/>
      <x:c r="L258" s="8"/>
      <x:c r="M258" s="8"/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</x:row>
    <x:row r="259">
      <x:c r="A259" s="8"/>
      <x:c r="B259" s="8"/>
      <x:c r="C259" s="8"/>
      <x:c r="D259" s="8"/>
      <x:c r="E259" s="8"/>
      <x:c r="F259" s="8"/>
      <x:c r="G259" s="8"/>
      <x:c r="H259" s="8"/>
      <x:c r="I259" s="8"/>
      <x:c r="J259" s="8"/>
      <x:c r="K259" s="8"/>
      <x:c r="L259" s="8"/>
      <x:c r="M259" s="8"/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</x:row>
    <x:row r="260">
      <x:c r="A260" s="8"/>
      <x:c r="B260" s="8"/>
      <x:c r="C260" s="8"/>
      <x:c r="D260" s="8"/>
      <x:c r="E260" s="8"/>
      <x:c r="F260" s="8"/>
      <x:c r="G260" s="8"/>
      <x:c r="H260" s="8"/>
      <x:c r="I260" s="8"/>
      <x:c r="J260" s="8"/>
      <x:c r="K260" s="8"/>
      <x:c r="L260" s="8"/>
      <x:c r="M260" s="8"/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</x:row>
    <x:row r="261">
      <x:c r="A261" s="8"/>
      <x:c r="B261" s="8"/>
      <x:c r="C261" s="8"/>
      <x:c r="D261" s="8"/>
      <x:c r="E261" s="8"/>
      <x:c r="F261" s="8"/>
      <x:c r="G261" s="8"/>
      <x:c r="H261" s="8"/>
      <x:c r="I261" s="8"/>
      <x:c r="J261" s="8"/>
      <x:c r="K261" s="8"/>
      <x:c r="L261" s="8"/>
      <x:c r="M261" s="8"/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</x:row>
    <x:row r="262">
      <x:c r="A262" s="8"/>
      <x:c r="B262" s="8"/>
      <x:c r="C262" s="8"/>
      <x:c r="D262" s="8"/>
      <x:c r="E262" s="8"/>
      <x:c r="F262" s="8"/>
      <x:c r="G262" s="8"/>
      <x:c r="H262" s="8"/>
      <x:c r="I262" s="8"/>
      <x:c r="J262" s="8"/>
      <x:c r="K262" s="8"/>
      <x:c r="L262" s="8"/>
      <x:c r="M262" s="8"/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</x:row>
    <x:row r="263">
      <x:c r="A263" s="8"/>
      <x:c r="B263" s="8"/>
      <x:c r="C263" s="8"/>
      <x:c r="D263" s="8"/>
      <x:c r="E263" s="8"/>
      <x:c r="F263" s="8"/>
      <x:c r="G263" s="8"/>
      <x:c r="H263" s="8"/>
      <x:c r="I263" s="8"/>
      <x:c r="J263" s="8"/>
      <x:c r="K263" s="8"/>
      <x:c r="L263" s="8"/>
      <x:c r="M263" s="8"/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</x:row>
    <x:row r="264">
      <x:c r="A264" s="8"/>
      <x:c r="B264" s="8"/>
      <x:c r="C264" s="8"/>
      <x:c r="D264" s="8"/>
      <x:c r="E264" s="8"/>
      <x:c r="F264" s="8"/>
      <x:c r="G264" s="8"/>
      <x:c r="H264" s="8"/>
      <x:c r="I264" s="8"/>
      <x:c r="J264" s="8"/>
      <x:c r="K264" s="8"/>
      <x:c r="L264" s="8"/>
      <x:c r="M264" s="8"/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</x:row>
    <x:row r="265">
      <x:c r="A265" s="8"/>
      <x:c r="B265" s="8"/>
      <x:c r="C265" s="8"/>
      <x:c r="D265" s="8"/>
      <x:c r="E265" s="8"/>
      <x:c r="F265" s="8"/>
      <x:c r="G265" s="8"/>
      <x:c r="H265" s="8"/>
      <x:c r="I265" s="8"/>
      <x:c r="J265" s="8"/>
      <x:c r="K265" s="8"/>
      <x:c r="L265" s="8"/>
      <x:c r="M265" s="8"/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</x:row>
    <x:row r="266">
      <x:c r="A266" s="8"/>
      <x:c r="B266" s="8"/>
      <x:c r="C266" s="8"/>
      <x:c r="D266" s="8"/>
      <x:c r="E266" s="8"/>
      <x:c r="F266" s="8"/>
      <x:c r="G266" s="8"/>
      <x:c r="H266" s="8"/>
      <x:c r="I266" s="8"/>
      <x:c r="J266" s="8"/>
      <x:c r="K266" s="8"/>
      <x:c r="L266" s="8"/>
      <x:c r="M266" s="8"/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</x:row>
    <x:row r="267">
      <x:c r="A267" s="8"/>
      <x:c r="B267" s="8"/>
      <x:c r="C267" s="8"/>
      <x:c r="D267" s="8"/>
      <x:c r="E267" s="8"/>
      <x:c r="F267" s="8"/>
      <x:c r="G267" s="8"/>
      <x:c r="H267" s="8"/>
      <x:c r="I267" s="8"/>
      <x:c r="J267" s="8"/>
      <x:c r="K267" s="8"/>
      <x:c r="L267" s="8"/>
      <x:c r="M267" s="8"/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</x:row>
    <x:row r="268">
      <x:c r="A268" s="8"/>
      <x:c r="B268" s="8"/>
      <x:c r="C268" s="8"/>
      <x:c r="D268" s="8"/>
      <x:c r="E268" s="8"/>
      <x:c r="F268" s="8"/>
      <x:c r="G268" s="8"/>
      <x:c r="H268" s="8"/>
      <x:c r="I268" s="8"/>
      <x:c r="J268" s="8"/>
      <x:c r="K268" s="8"/>
      <x:c r="L268" s="8"/>
      <x:c r="M268" s="8"/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</x:row>
    <x:row r="269">
      <x:c r="A269" s="8"/>
      <x:c r="B269" s="8"/>
      <x:c r="C269" s="8"/>
      <x:c r="D269" s="8"/>
      <x:c r="E269" s="8"/>
      <x:c r="F269" s="8"/>
      <x:c r="G269" s="8"/>
      <x:c r="H269" s="8"/>
      <x:c r="I269" s="8"/>
      <x:c r="J269" s="8"/>
      <x:c r="K269" s="8"/>
      <x:c r="L269" s="8"/>
      <x:c r="M269" s="8"/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</x:row>
    <x:row r="270">
      <x:c r="A270" s="8"/>
      <x:c r="B270" s="8"/>
      <x:c r="C270" s="8"/>
      <x:c r="D270" s="8"/>
      <x:c r="E270" s="8"/>
      <x:c r="F270" s="8"/>
      <x:c r="G270" s="8"/>
      <x:c r="H270" s="8"/>
      <x:c r="I270" s="8"/>
      <x:c r="J270" s="8"/>
      <x:c r="K270" s="8"/>
      <x:c r="L270" s="8"/>
      <x:c r="M270" s="8"/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</x:row>
    <x:row r="271">
      <x:c r="A271" s="8"/>
      <x:c r="B271" s="8"/>
      <x:c r="C271" s="8"/>
      <x:c r="D271" s="8"/>
      <x:c r="E271" s="8"/>
      <x:c r="F271" s="8"/>
      <x:c r="G271" s="8"/>
      <x:c r="H271" s="8"/>
      <x:c r="I271" s="8"/>
      <x:c r="J271" s="8"/>
      <x:c r="K271" s="8"/>
      <x:c r="L271" s="8"/>
      <x:c r="M271" s="8"/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</x:row>
    <x:row r="272">
      <x:c r="A272" s="8"/>
      <x:c r="B272" s="8"/>
      <x:c r="C272" s="8"/>
      <x:c r="D272" s="8"/>
      <x:c r="E272" s="8"/>
      <x:c r="F272" s="8"/>
      <x:c r="G272" s="8"/>
      <x:c r="H272" s="8"/>
      <x:c r="I272" s="8"/>
      <x:c r="J272" s="8"/>
      <x:c r="K272" s="8"/>
      <x:c r="L272" s="8"/>
      <x:c r="M272" s="8"/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</x:row>
    <x:row r="273">
      <x:c r="A273" s="8"/>
      <x:c r="B273" s="8"/>
      <x:c r="C273" s="8"/>
      <x:c r="D273" s="8"/>
      <x:c r="E273" s="8"/>
      <x:c r="F273" s="8"/>
      <x:c r="G273" s="8"/>
      <x:c r="H273" s="8"/>
      <x:c r="I273" s="8"/>
      <x:c r="J273" s="8"/>
      <x:c r="K273" s="8"/>
      <x:c r="L273" s="8"/>
      <x:c r="M273" s="8"/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</x:row>
    <x:row r="274">
      <x:c r="A274" s="8"/>
      <x:c r="B274" s="8"/>
      <x:c r="C274" s="8"/>
      <x:c r="D274" s="8"/>
      <x:c r="E274" s="8"/>
      <x:c r="F274" s="8"/>
      <x:c r="G274" s="8"/>
      <x:c r="H274" s="8"/>
      <x:c r="I274" s="8"/>
      <x:c r="J274" s="8"/>
      <x:c r="K274" s="8"/>
      <x:c r="L274" s="8"/>
      <x:c r="M274" s="8"/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</x:row>
    <x:row r="275">
      <x:c r="A275" s="8"/>
      <x:c r="B275" s="8"/>
      <x:c r="C275" s="8"/>
      <x:c r="D275" s="8"/>
      <x:c r="E275" s="8"/>
      <x:c r="F275" s="8"/>
      <x:c r="G275" s="8"/>
      <x:c r="H275" s="8"/>
      <x:c r="I275" s="8"/>
      <x:c r="J275" s="8"/>
      <x:c r="K275" s="8"/>
      <x:c r="L275" s="8"/>
      <x:c r="M275" s="8"/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</x:row>
    <x:row r="276">
      <x:c r="A276" s="8"/>
      <x:c r="B276" s="8"/>
      <x:c r="C276" s="8"/>
      <x:c r="D276" s="8"/>
      <x:c r="E276" s="8"/>
      <x:c r="F276" s="8"/>
      <x:c r="G276" s="8"/>
      <x:c r="H276" s="8"/>
      <x:c r="I276" s="8"/>
      <x:c r="J276" s="8"/>
      <x:c r="K276" s="8"/>
      <x:c r="L276" s="8"/>
      <x:c r="M276" s="8"/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</x:row>
    <x:row r="277">
      <x:c r="A277" s="8"/>
      <x:c r="B277" s="8"/>
      <x:c r="C277" s="8"/>
      <x:c r="D277" s="8"/>
      <x:c r="E277" s="8"/>
      <x:c r="F277" s="8"/>
      <x:c r="G277" s="8"/>
      <x:c r="H277" s="8"/>
      <x:c r="I277" s="8"/>
      <x:c r="J277" s="8"/>
      <x:c r="K277" s="8"/>
      <x:c r="L277" s="8"/>
      <x:c r="M277" s="8"/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</x:row>
    <x:row r="278">
      <x:c r="A278" s="8"/>
      <x:c r="B278" s="8"/>
      <x:c r="C278" s="8"/>
      <x:c r="D278" s="8"/>
      <x:c r="E278" s="8"/>
      <x:c r="F278" s="8"/>
      <x:c r="G278" s="8"/>
      <x:c r="H278" s="8"/>
      <x:c r="I278" s="8"/>
      <x:c r="J278" s="8"/>
      <x:c r="K278" s="8"/>
      <x:c r="L278" s="8"/>
      <x:c r="M278" s="8"/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</x:row>
    <x:row r="279">
      <x:c r="A279" s="8"/>
      <x:c r="B279" s="8"/>
      <x:c r="C279" s="8"/>
      <x:c r="D279" s="8"/>
      <x:c r="E279" s="8"/>
      <x:c r="F279" s="8"/>
      <x:c r="G279" s="8"/>
      <x:c r="H279" s="8"/>
      <x:c r="I279" s="8"/>
      <x:c r="J279" s="8"/>
      <x:c r="K279" s="8"/>
      <x:c r="L279" s="8"/>
      <x:c r="M279" s="8"/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</x:row>
    <x:row r="280">
      <x:c r="A280" s="8"/>
      <x:c r="B280" s="8"/>
      <x:c r="C280" s="8"/>
      <x:c r="D280" s="8"/>
      <x:c r="E280" s="8"/>
      <x:c r="F280" s="8"/>
      <x:c r="G280" s="8"/>
      <x:c r="H280" s="8"/>
      <x:c r="I280" s="8"/>
      <x:c r="J280" s="8"/>
      <x:c r="K280" s="8"/>
      <x:c r="L280" s="8"/>
      <x:c r="M280" s="8"/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</x:row>
    <x:row r="281">
      <x:c r="A281" s="8"/>
      <x:c r="B281" s="8"/>
      <x:c r="C281" s="8"/>
      <x:c r="D281" s="8"/>
      <x:c r="E281" s="8"/>
      <x:c r="F281" s="8"/>
      <x:c r="G281" s="8"/>
      <x:c r="H281" s="8"/>
      <x:c r="I281" s="8"/>
      <x:c r="J281" s="8"/>
      <x:c r="K281" s="8"/>
      <x:c r="L281" s="8"/>
      <x:c r="M281" s="8"/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</x:row>
    <x:row r="282">
      <x:c r="A282" s="8"/>
      <x:c r="B282" s="8"/>
      <x:c r="C282" s="8"/>
      <x:c r="D282" s="8"/>
      <x:c r="E282" s="8"/>
      <x:c r="F282" s="8"/>
      <x:c r="G282" s="8"/>
      <x:c r="H282" s="8"/>
      <x:c r="I282" s="8"/>
      <x:c r="J282" s="8"/>
      <x:c r="K282" s="8"/>
      <x:c r="L282" s="8"/>
      <x:c r="M282" s="8"/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</x:row>
    <x:row r="283">
      <x:c r="A283" s="8"/>
      <x:c r="B283" s="8"/>
      <x:c r="C283" s="8"/>
      <x:c r="D283" s="8"/>
      <x:c r="E283" s="8"/>
      <x:c r="F283" s="8"/>
      <x:c r="G283" s="8"/>
      <x:c r="H283" s="8"/>
      <x:c r="I283" s="8"/>
      <x:c r="J283" s="8"/>
      <x:c r="K283" s="8"/>
      <x:c r="L283" s="8"/>
      <x:c r="M283" s="8"/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</x:row>
    <x:row r="284">
      <x:c r="A284" s="8"/>
      <x:c r="B284" s="8"/>
      <x:c r="C284" s="8"/>
      <x:c r="D284" s="8"/>
      <x:c r="E284" s="8"/>
      <x:c r="F284" s="8"/>
      <x:c r="G284" s="8"/>
      <x:c r="H284" s="8"/>
      <x:c r="I284" s="8"/>
      <x:c r="J284" s="8"/>
      <x:c r="K284" s="8"/>
      <x:c r="L284" s="8"/>
      <x:c r="M284" s="8"/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</x:row>
    <x:row r="285">
      <x:c r="A285" s="8"/>
      <x:c r="B285" s="8"/>
      <x:c r="C285" s="8"/>
      <x:c r="D285" s="8"/>
      <x:c r="E285" s="8"/>
      <x:c r="F285" s="8"/>
      <x:c r="G285" s="8"/>
      <x:c r="H285" s="8"/>
      <x:c r="I285" s="8"/>
      <x:c r="J285" s="8"/>
      <x:c r="K285" s="8"/>
      <x:c r="L285" s="8"/>
      <x:c r="M285" s="8"/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</x:row>
    <x:row r="286">
      <x:c r="A286" s="8"/>
      <x:c r="B286" s="8"/>
      <x:c r="C286" s="8"/>
      <x:c r="D286" s="8"/>
      <x:c r="E286" s="8"/>
      <x:c r="F286" s="8"/>
      <x:c r="G286" s="8"/>
      <x:c r="H286" s="8"/>
      <x:c r="I286" s="8"/>
      <x:c r="J286" s="8"/>
      <x:c r="K286" s="8"/>
      <x:c r="L286" s="8"/>
      <x:c r="M286" s="8"/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</x:row>
    <x:row r="287">
      <x:c r="A287" s="8"/>
      <x:c r="B287" s="8"/>
      <x:c r="C287" s="8"/>
      <x:c r="D287" s="8"/>
      <x:c r="E287" s="8"/>
      <x:c r="F287" s="8"/>
      <x:c r="G287" s="8"/>
      <x:c r="H287" s="8"/>
      <x:c r="I287" s="8"/>
      <x:c r="J287" s="8"/>
      <x:c r="K287" s="8"/>
      <x:c r="L287" s="8"/>
      <x:c r="M287" s="8"/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</x:row>
    <x:row r="288">
      <x:c r="A288" s="8"/>
      <x:c r="B288" s="8"/>
      <x:c r="C288" s="8"/>
      <x:c r="D288" s="8"/>
      <x:c r="E288" s="8"/>
      <x:c r="F288" s="8"/>
      <x:c r="G288" s="8"/>
      <x:c r="H288" s="8"/>
      <x:c r="I288" s="8"/>
      <x:c r="J288" s="8"/>
      <x:c r="K288" s="8"/>
      <x:c r="L288" s="8"/>
      <x:c r="M288" s="8"/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</x:row>
    <x:row r="289">
      <x:c r="A289" s="8"/>
      <x:c r="B289" s="8"/>
      <x:c r="C289" s="8"/>
      <x:c r="D289" s="8"/>
      <x:c r="E289" s="8"/>
      <x:c r="F289" s="8"/>
      <x:c r="G289" s="8"/>
      <x:c r="H289" s="8"/>
      <x:c r="I289" s="8"/>
      <x:c r="J289" s="8"/>
      <x:c r="K289" s="8"/>
      <x:c r="L289" s="8"/>
      <x:c r="M289" s="8"/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</x:row>
    <x:row r="290">
      <x:c r="A290" s="8"/>
      <x:c r="B290" s="8"/>
      <x:c r="C290" s="8"/>
      <x:c r="D290" s="8"/>
      <x:c r="E290" s="8"/>
      <x:c r="F290" s="8"/>
      <x:c r="G290" s="8"/>
      <x:c r="H290" s="8"/>
      <x:c r="I290" s="8"/>
      <x:c r="J290" s="8"/>
      <x:c r="K290" s="8"/>
      <x:c r="L290" s="8"/>
      <x:c r="M290" s="8"/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</x:row>
    <x:row r="291">
      <x:c r="A291" s="8"/>
      <x:c r="B291" s="8"/>
      <x:c r="C291" s="8"/>
      <x:c r="D291" s="8"/>
      <x:c r="E291" s="8"/>
      <x:c r="F291" s="8"/>
      <x:c r="G291" s="8"/>
      <x:c r="H291" s="8"/>
      <x:c r="I291" s="8"/>
      <x:c r="J291" s="8"/>
      <x:c r="K291" s="8"/>
      <x:c r="L291" s="8"/>
      <x:c r="M291" s="8"/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</x:row>
    <x:row r="292">
      <x:c r="A292" s="8"/>
      <x:c r="B292" s="8"/>
      <x:c r="C292" s="8"/>
      <x:c r="D292" s="8"/>
      <x:c r="E292" s="8"/>
      <x:c r="F292" s="8"/>
      <x:c r="G292" s="8"/>
      <x:c r="H292" s="8"/>
      <x:c r="I292" s="8"/>
      <x:c r="J292" s="8"/>
      <x:c r="K292" s="8"/>
      <x:c r="L292" s="8"/>
      <x:c r="M292" s="8"/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</x:row>
    <x:row r="293">
      <x:c r="A293" s="8"/>
      <x:c r="B293" s="8"/>
      <x:c r="C293" s="8"/>
      <x:c r="D293" s="8"/>
      <x:c r="E293" s="8"/>
      <x:c r="F293" s="8"/>
      <x:c r="G293" s="8"/>
      <x:c r="H293" s="8"/>
      <x:c r="I293" s="8"/>
      <x:c r="J293" s="8"/>
      <x:c r="K293" s="8"/>
      <x:c r="L293" s="8"/>
      <x:c r="M293" s="8"/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</x:row>
    <x:row r="294">
      <x:c r="A294" s="8"/>
      <x:c r="B294" s="8"/>
      <x:c r="C294" s="8"/>
      <x:c r="D294" s="8"/>
      <x:c r="E294" s="8"/>
      <x:c r="F294" s="8"/>
      <x:c r="G294" s="8"/>
      <x:c r="H294" s="8"/>
      <x:c r="I294" s="8"/>
      <x:c r="J294" s="8"/>
      <x:c r="K294" s="8"/>
      <x:c r="L294" s="8"/>
      <x:c r="M294" s="8"/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</x:row>
    <x:row r="295">
      <x:c r="A295" s="8"/>
      <x:c r="B295" s="8"/>
      <x:c r="C295" s="8"/>
      <x:c r="D295" s="8"/>
      <x:c r="E295" s="8"/>
      <x:c r="F295" s="8"/>
      <x:c r="G295" s="8"/>
      <x:c r="H295" s="8"/>
      <x:c r="I295" s="8"/>
      <x:c r="J295" s="8"/>
      <x:c r="K295" s="8"/>
      <x:c r="L295" s="8"/>
      <x:c r="M295" s="8"/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</x:row>
    <x:row r="296">
      <x:c r="A296" s="8"/>
      <x:c r="B296" s="8"/>
      <x:c r="C296" s="8"/>
      <x:c r="D296" s="8"/>
      <x:c r="E296" s="8"/>
      <x:c r="F296" s="8"/>
      <x:c r="G296" s="8"/>
      <x:c r="H296" s="8"/>
      <x:c r="I296" s="8"/>
      <x:c r="J296" s="8"/>
      <x:c r="K296" s="8"/>
      <x:c r="L296" s="8"/>
      <x:c r="M296" s="8"/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</x:row>
    <x:row r="297">
      <x:c r="A297" s="8"/>
      <x:c r="B297" s="8"/>
      <x:c r="C297" s="8"/>
      <x:c r="D297" s="8"/>
      <x:c r="E297" s="8"/>
      <x:c r="F297" s="8"/>
      <x:c r="G297" s="8"/>
      <x:c r="H297" s="8"/>
      <x:c r="I297" s="8"/>
      <x:c r="J297" s="8"/>
      <x:c r="K297" s="8"/>
      <x:c r="L297" s="8"/>
      <x:c r="M297" s="8"/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</x:row>
    <x:row r="298">
      <x:c r="A298" s="8"/>
      <x:c r="B298" s="8"/>
      <x:c r="C298" s="8"/>
      <x:c r="D298" s="8"/>
      <x:c r="E298" s="8"/>
      <x:c r="F298" s="8"/>
      <x:c r="G298" s="8"/>
      <x:c r="H298" s="8"/>
      <x:c r="I298" s="8"/>
      <x:c r="J298" s="8"/>
      <x:c r="K298" s="8"/>
      <x:c r="L298" s="8"/>
      <x:c r="M298" s="8"/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</x:row>
    <x:row r="299">
      <x:c r="A299" s="8"/>
      <x:c r="B299" s="8"/>
      <x:c r="C299" s="8"/>
      <x:c r="D299" s="8"/>
      <x:c r="E299" s="8"/>
      <x:c r="F299" s="8"/>
      <x:c r="G299" s="8"/>
      <x:c r="H299" s="8"/>
      <x:c r="I299" s="8"/>
      <x:c r="J299" s="8"/>
      <x:c r="K299" s="8"/>
      <x:c r="L299" s="8"/>
      <x:c r="M299" s="8"/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</x:row>
    <x:row r="300">
      <x:c r="A300" s="8"/>
      <x:c r="B300" s="8"/>
      <x:c r="C300" s="8"/>
      <x:c r="D300" s="8"/>
      <x:c r="E300" s="8"/>
      <x:c r="F300" s="8"/>
      <x:c r="G300" s="8"/>
      <x:c r="H300" s="8"/>
      <x:c r="I300" s="8"/>
      <x:c r="J300" s="8"/>
      <x:c r="K300" s="8"/>
      <x:c r="L300" s="8"/>
      <x:c r="M300" s="8"/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</x:row>
  </x:sheetData>
  <x:mergeCells>
    <x:mergeCell ref="A1:D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48" hidden="0" customWidth="1"/>
    <x:col min="5" max="5" width="62" hidden="0" customWidth="1"/>
    <x:col min="6" max="6" width="34" hidden="0" customWidth="1"/>
    <x:col min="7" max="7" width="18" hidden="0" customWidth="1"/>
    <x:col min="8" max="8" width="24" hidden="0" customWidth="1"/>
    <x:col min="9" max="9" width="34" hidden="0" customWidth="1"/>
    <x:col min="10" max="10" width="38" hidden="0" customWidth="1"/>
    <x:col min="11" max="11" width="34" hidden="0" customWidth="1"/>
  </x:cols>
  <x:sheetData>
    <x:row r="1">
      <x:c r="A1" s="31" t="str">
        <x:v>Competitive Implications - qualified competitor set -&gt; opportunity decision bridge</x:v>
      </x:c>
      <x:c r="B1" s="31"/>
      <x:c r="C1" s="31"/>
      <x:c r="D1" s="31"/>
      <x:c r="E1" s="31"/>
      <x:c r="F1" s="31"/>
      <x:c r="G1" s="31"/>
      <x:c r="H1" s="31"/>
    </x:row>
    <x:row r="2">
      <x:c r="A2" s="29"/>
      <x:c r="B2" s="29"/>
      <x:c r="C2" s="29"/>
      <x:c r="D2" s="29"/>
      <x:c r="E2" s="29"/>
      <x:c r="F2" s="29"/>
      <x:c r="G2" s="29"/>
      <x:c r="H2" s="29"/>
    </x:row>
    <x:row r="3">
      <x:c r="A3" s="33" t="str">
        <x:v>Control</x:v>
      </x:c>
      <x:c r="B3" s="33" t="str">
        <x:v>Current state</x:v>
      </x:c>
      <x:c r="C3" s="52" t="str">
        <x:v>Signature component</x:v>
      </x:c>
      <x:c r="D3" s="52" t="str">
        <x:v>Current value</x:v>
      </x:c>
      <x:c r="E3" s="29"/>
      <x:c r="F3" s="29"/>
      <x:c r="G3" s="29"/>
      <x:c r="H3" s="29"/>
    </x:row>
    <x:row r="4">
      <x:c r="A4" s="29" t="str">
        <x:v>Decision readiness</x:v>
      </x:c>
      <x:c r="B4" s="29" t="str">
        <x:f>DECISION_CONTRACT!B19</x:f>
        <x:v>READY FOR DOWNSTREAM</x:v>
      </x:c>
      <x:c r="C4" s="29" t="str">
        <x:v>Decision + qualification versions</x:v>
      </x:c>
      <x:c r="D4" s="29" t="str">
        <x:f>DECISION_CONTRACT!E4&amp;":"&amp;DECISION_CONTRACT!E7&amp;"|QUAL:"&amp;EVIDENCE_REGISTER!O4&amp;":"&amp;EVIDENCE_REGISTER!Q4&amp;":"&amp;COMPETITOR_SET!J4&amp;","&amp;EVIDENCE_REGISTER!O5&amp;":"&amp;EVIDENCE_REGISTER!Q5&amp;":"&amp;COMPETITOR_SET!J5&amp;","&amp;EVIDENCE_REGISTER!O6&amp;":"&amp;EVIDENCE_REGISTER!Q6&amp;":"&amp;COMPETITOR_SET!J6</x:f>
        <x:v>DEC-WS-001-V1:VALID|QUAL:EVID-001-V1:VALID:SCOREABLE,EVID-002-V1:VALID:SCOREABLE,EVID-003-V1:VALID:SCOREABLE</x:v>
      </x:c>
      <x:c r="E4" s="29"/>
      <x:c r="F4" s="29"/>
      <x:c r="G4" s="29"/>
      <x:c r="H4" s="29"/>
    </x:row>
    <x:row r="5">
      <x:c r="A5" s="29" t="str">
        <x:v>Competitive analysis state</x:v>
      </x:c>
      <x:c r="B5" s="29" t="str">
        <x:f>IF(DECISION_CONTRACT!B19&lt;&gt;"READY FOR DOWNSTREAM","BLOCKED - DECISION REOPEN REQUIRED",IF(AND(G11="VALID",G12="VALID",G13="VALID"),"READY","REQUALIFICATION REQUIRED"))</x:f>
        <x:v>READY</x:v>
      </x:c>
      <x:c r="C5" s="29" t="str">
        <x:v>Comparison + implication versions</x:v>
      </x:c>
      <x:c r="D5" s="29" t="str">
        <x:f>I11&amp;":"&amp;K11&amp;","&amp;I12&amp;":"&amp;K12&amp;","&amp;I13&amp;":"&amp;K13&amp;"|IMP:"&amp;H18&amp;":"&amp;J18&amp;","&amp;H19&amp;":"&amp;J19&amp;","&amp;H20&amp;":"&amp;J20&amp;","&amp;H21&amp;":"&amp;J21</x:f>
        <x:v>COMP-001-V1:VALID,COMP-002-V1:VALID,COMP-003-V1:VALID|IMP:COMP-IMP-001-V1:VALID,COMP-IMP-002-V1:VALID,COMP-IMP-003-V1:VALID,COMP-IMP-004-V1:VALID</x:v>
      </x:c>
      <x:c r="E5" s="29"/>
      <x:c r="F5" s="29"/>
      <x:c r="G5" s="29"/>
      <x:c r="H5" s="29"/>
    </x:row>
    <x:row r="6">
      <x:c r="A6" s="29" t="str">
        <x:v>Required direct set</x:v>
      </x:c>
      <x:c r="B6" s="29" t="str">
        <x:v>CAND-001 | CAND-002 | CAND-003</x:v>
      </x:c>
      <x:c r="C6" s="29" t="str">
        <x:v>Opportunity + evidence versions</x:v>
      </x:c>
      <x:c r="D6" s="29" t="str">
        <x:f>OPPORTUNITY_MATRIX!V4&amp;":"&amp;OPPORTUNITY_MATRIX!X4&amp;":"&amp;OPPORTUNITY_MATRIX!M4&amp;","&amp;OPPORTUNITY_MATRIX!V5&amp;":"&amp;OPPORTUNITY_MATRIX!X5&amp;":"&amp;OPPORTUNITY_MATRIX!M5&amp;"|OEVID:"&amp;EVIDENCE_REGISTER!O9&amp;":"&amp;EVIDENCE_REGISTER!Q9&amp;","&amp;EVIDENCE_REGISTER!O10&amp;":"&amp;EVIDENCE_REGISTER!Q10&amp;","&amp;EVIDENCE_REGISTER!O11&amp;":"&amp;EVIDENCE_REGISTER!Q11&amp;","&amp;EVIDENCE_REGISTER!O12&amp;":"&amp;EVIDENCE_REGISTER!Q12</x:f>
        <x:v>OPP-001-V1:VALID:PILOT,OPP-002-V1:VALID:MONITOR|OEVID:EVID-006-V1:VALID,EVID-007-V1:VALID,EVID-008-V1:VALID,EVID-009-V1:VALID</x:v>
      </x:c>
      <x:c r="E6" s="29"/>
      <x:c r="F6" s="29"/>
      <x:c r="G6" s="29"/>
      <x:c r="H6" s="29"/>
    </x:row>
    <x:row r="7">
      <x:c r="A7" s="29" t="str">
        <x:v>Evidence mode</x:v>
      </x:c>
      <x:c r="B7" s="29" t="str">
        <x:v>SYNTHETIC TRAINING FIXTURE ONLY</x:v>
      </x:c>
      <x:c r="C7" s="29"/>
      <x:c r="D7" s="29"/>
      <x:c r="E7" s="29"/>
      <x:c r="F7" s="29"/>
      <x:c r="G7" s="29"/>
      <x:c r="H7" s="29"/>
    </x:row>
    <x:row r="8">
      <x:c r="A8" s="29" t="str">
        <x:v>Upstream lineage signature</x:v>
      </x:c>
      <x:c r="B8" s="29" t="str">
        <x:f>D4&amp;"|"&amp;D5&amp;"|"&amp;D6</x:f>
        <x:v>DEC-WS-001-V1:VALID|QUAL:EVID-001-V1:VALID:SCOREABLE,EVID-002-V1:VALID:SCOREABLE,EVID-003-V1:VALID:SCOREABLE|COMP-001-V1:VALID,COMP-002-V1:VALID,COMP-003-V1:VALID|IMP:COMP-IMP-001-V1:VALID,COMP-IMP-002-V1:VALID,COMP-IMP-003-V1:VALID,COMP-IMP-004-V1:VALID|OPP-001-V1:VALID:PILOT,OPP-002-V1:VALID:MONITOR|OEVID:EVID-006-V1:VALID,EVID-007-V1:VALID,EVID-008-V1:VALID,EVID-009-V1:VALID</x:v>
      </x:c>
      <x:c r="C8" s="29"/>
      <x:c r="D8" s="29"/>
      <x:c r="E8" s="29"/>
      <x:c r="F8" s="29"/>
      <x:c r="G8" s="29"/>
      <x:c r="H8" s="29"/>
    </x:row>
    <x:row r="9">
      <x:c r="A9" s="29"/>
      <x:c r="B9" s="29"/>
      <x:c r="C9" s="29"/>
      <x:c r="D9" s="29"/>
      <x:c r="E9" s="29"/>
      <x:c r="F9" s="29"/>
      <x:c r="G9" s="29"/>
      <x:c r="H9" s="29"/>
    </x:row>
    <x:row r="10">
      <x:c r="A10" s="33" t="str">
        <x:v>Comparison ID</x:v>
      </x:c>
      <x:c r="B10" s="33" t="str">
        <x:v>Candidate ID</x:v>
      </x:c>
      <x:c r="C10" s="33" t="str">
        <x:v>Decision ID</x:v>
      </x:c>
      <x:c r="D10" s="33" t="str">
        <x:v>Current permission</x:v>
      </x:c>
      <x:c r="E10" s="33" t="str">
        <x:v>Fictional competitive observation</x:v>
      </x:c>
      <x:c r="F10" s="33" t="str">
        <x:v>Evidence mode</x:v>
      </x:c>
      <x:c r="G10" s="33" t="str">
        <x:v>Row control</x:v>
      </x:c>
      <x:c r="H10" s="33" t="str">
        <x:v>Order</x:v>
      </x:c>
      <x:c r="I10" s="50" t="str">
        <x:v>Record Version ID</x:v>
      </x:c>
      <x:c r="J10" s="50" t="str">
        <x:v>Versioned Content Snapshot</x:v>
      </x:c>
      <x:c r="K10" s="50" t="str">
        <x:v>Version Control</x:v>
      </x:c>
    </x:row>
    <x:row r="11">
      <x:c r="A11" s="34" t="str">
        <x:v>COMP-001</x:v>
      </x:c>
      <x:c r="B11" s="34" t="str">
        <x:v>CAND-001</x:v>
      </x:c>
      <x:c r="C11" s="34" t="str">
        <x:v>DEC-WS-001</x:v>
      </x:c>
      <x:c r="D11" s="34" t="str">
        <x:f>COMPETITOR_SET!J4</x:f>
        <x:v>SCOREABLE</x:v>
      </x:c>
      <x:c r="E11" s="34" t="str">
        <x:v>General scheduling coverage in the fictional fixture; no compliance-specific territory is established.</x:v>
      </x:c>
      <x:c r="F11" s="34" t="str">
        <x:v>SYNTHETIC TRAINING FIXTURE ONLY</x:v>
      </x:c>
      <x:c r="G11" s="29" t="str">
        <x:f>IF(DECISION_CONTRACT!$B$19&lt;&gt;"READY FOR DOWNSTREAM","BLOCKED - DECISION REOPEN REQUIRED",IF(NOT(EXACT(B11,COMPETITOR_SET!A4)),"INVALID - CANDIDATE ID",IF(NOT(EXACT(C11,DECISION_CONTRACT!$B$5)),"INVALID - DECISION ID",IF(NOT(EXACT(D11,"SCOREABLE")),"REQUALIFICATION REQUIRED",IF(NOT(EXACT(F11,"SYNTHETIC TRAINING FIXTURE ONLY")),"INVALID - EVIDENCE MODE",IF(K11&lt;&gt;"VALID",K11,IF(E11="","INVALID - OBSERVATION REQUIRED","VALID")))))))</x:f>
        <x:v>VALID</x:v>
      </x:c>
      <x:c r="H11" s="29" t="n">
        <x:v>1</x:v>
      </x:c>
      <x:c r="I11" t="str">
        <x:v>COMP-001-V1</x:v>
      </x:c>
      <x:c r="J11" s="54" t="str">
        <x:v>COMP-001|CAND-001|DEC-WS-001|General scheduling coverage in the fictional fixture; no compliance-specific territory is established.|SYNTHETIC TRAINING FIXTURE ONLY</x:v>
      </x:c>
      <x:c r="K11" t="str">
        <x:f>IF(A11="","",IF(I11="","INVALID - VERSION ID",IF(NOT(EXACT(I11,UPPER(I11))),"INVALID - VERSION ID CASE",IF(EXACT(J11,A11&amp;"|"&amp;B11&amp;"|"&amp;C11&amp;"|"&amp;E11&amp;"|"&amp;F11),"VALID","VERSION UPDATE REQUIRED"))))</x:f>
        <x:v>VALID</x:v>
      </x:c>
    </x:row>
    <x:row r="12">
      <x:c r="A12" s="34" t="str">
        <x:v>COMP-002</x:v>
      </x:c>
      <x:c r="B12" s="34" t="str">
        <x:v>CAND-002</x:v>
      </x:c>
      <x:c r="C12" s="34" t="str">
        <x:v>DEC-WS-001</x:v>
      </x:c>
      <x:c r="D12" s="34" t="str">
        <x:f>COMPETITOR_SET!J5</x:f>
        <x:v>SCOREABLE</x:v>
      </x:c>
      <x:c r="E12" s="34" t="str">
        <x:v>Care-scheduling language is closer to OPP-002 in the fictional fixture.</x:v>
      </x:c>
      <x:c r="F12" s="34" t="str">
        <x:v>SYNTHETIC TRAINING FIXTURE ONLY</x:v>
      </x:c>
      <x:c r="G12" s="29" t="str">
        <x:f>IF(DECISION_CONTRACT!$B$19&lt;&gt;"READY FOR DOWNSTREAM","BLOCKED - DECISION REOPEN REQUIRED",IF(NOT(EXACT(B12,COMPETITOR_SET!A5)),"INVALID - CANDIDATE ID",IF(NOT(EXACT(C12,DECISION_CONTRACT!$B$5)),"INVALID - DECISION ID",IF(NOT(EXACT(D12,"SCOREABLE")),"REQUALIFICATION REQUIRED",IF(NOT(EXACT(F12,"SYNTHETIC TRAINING FIXTURE ONLY")),"INVALID - EVIDENCE MODE",IF(K12&lt;&gt;"VALID",K12,IF(E12="","INVALID - OBSERVATION REQUIRED","VALID")))))))</x:f>
        <x:v>VALID</x:v>
      </x:c>
      <x:c r="H12" s="29" t="n">
        <x:v>2</x:v>
      </x:c>
      <x:c r="I12" t="str">
        <x:v>COMP-002-V1</x:v>
      </x:c>
      <x:c r="J12" s="54" t="str">
        <x:v>COMP-002|CAND-002|DEC-WS-001|Care-scheduling language is closer to OPP-002 in the fictional fixture.|SYNTHETIC TRAINING FIXTURE ONLY</x:v>
      </x:c>
      <x:c r="K12" t="str">
        <x:f>IF(A12="","",IF(I12="","INVALID - VERSION ID",IF(NOT(EXACT(I12,UPPER(I12))),"INVALID - VERSION ID CASE",IF(EXACT(J12,A12&amp;"|"&amp;B12&amp;"|"&amp;C12&amp;"|"&amp;E12&amp;"|"&amp;F12),"VALID","VERSION UPDATE REQUIRED"))))</x:f>
        <x:v>VALID</x:v>
      </x:c>
    </x:row>
    <x:row r="13">
      <x:c r="A13" s="34" t="str">
        <x:v>COMP-003</x:v>
      </x:c>
      <x:c r="B13" s="34" t="str">
        <x:v>CAND-003</x:v>
      </x:c>
      <x:c r="C13" s="34" t="str">
        <x:v>DEC-WS-001</x:v>
      </x:c>
      <x:c r="D13" s="34" t="str">
        <x:f>COMPETITOR_SET!J6</x:f>
        <x:v>SCOREABLE</x:v>
      </x:c>
      <x:c r="E13" s="34" t="str">
        <x:v>Broader workforce-suite coverage increases breadth but not first-pilot specificity.</x:v>
      </x:c>
      <x:c r="F13" s="34" t="str">
        <x:v>SYNTHETIC TRAINING FIXTURE ONLY</x:v>
      </x:c>
      <x:c r="G13" s="29" t="str">
        <x:f>IF(DECISION_CONTRACT!$B$19&lt;&gt;"READY FOR DOWNSTREAM","BLOCKED - DECISION REOPEN REQUIRED",IF(NOT(EXACT(B13,COMPETITOR_SET!A6)),"INVALID - CANDIDATE ID",IF(NOT(EXACT(C13,DECISION_CONTRACT!$B$5)),"INVALID - DECISION ID",IF(NOT(EXACT(D13,"SCOREABLE")),"REQUALIFICATION REQUIRED",IF(NOT(EXACT(F13,"SYNTHETIC TRAINING FIXTURE ONLY")),"INVALID - EVIDENCE MODE",IF(K13&lt;&gt;"VALID",K13,IF(E13="","INVALID - OBSERVATION REQUIRED","VALID")))))))</x:f>
        <x:v>VALID</x:v>
      </x:c>
      <x:c r="H13" s="29" t="n">
        <x:v>3</x:v>
      </x:c>
      <x:c r="I13" t="str">
        <x:v>COMP-003-V1</x:v>
      </x:c>
      <x:c r="J13" s="54" t="str">
        <x:v>COMP-003|CAND-003|DEC-WS-001|Broader workforce-suite coverage increases breadth but not first-pilot specificity.|SYNTHETIC TRAINING FIXTURE ONLY</x:v>
      </x:c>
      <x:c r="K13" t="str">
        <x:f>IF(A13="","",IF(I13="","INVALID - VERSION ID",IF(NOT(EXACT(I13,UPPER(I13))),"INVALID - VERSION ID CASE",IF(EXACT(J13,A13&amp;"|"&amp;B13&amp;"|"&amp;C13&amp;"|"&amp;E13&amp;"|"&amp;F13),"VALID","VERSION UPDATE REQUIRED"))))</x:f>
        <x:v>VALID</x:v>
      </x:c>
    </x:row>
    <x:row r="14">
      <x:c r="A14" s="34"/>
      <x:c r="B14" s="34"/>
      <x:c r="C14" s="34"/>
      <x:c r="D14" s="34"/>
      <x:c r="E14" s="34"/>
      <x:c r="F14" s="34"/>
      <x:c r="G14" s="29"/>
      <x:c r="H14" s="29"/>
      <x:c r="J14" s="54"/>
    </x:row>
    <x:row r="15">
      <x:c r="A15" s="34"/>
      <x:c r="B15" s="34"/>
      <x:c r="C15" s="34"/>
      <x:c r="D15" s="34"/>
      <x:c r="E15" s="34"/>
      <x:c r="F15" s="34"/>
      <x:c r="G15" s="29"/>
      <x:c r="H15" s="29"/>
      <x:c r="J15" s="54"/>
    </x:row>
    <x:row r="16">
      <x:c r="A16" s="34"/>
      <x:c r="B16" s="34"/>
      <x:c r="C16" s="34"/>
      <x:c r="D16" s="34"/>
      <x:c r="E16" s="34"/>
      <x:c r="F16" s="34"/>
      <x:c r="G16" s="29"/>
      <x:c r="H16" s="29"/>
      <x:c r="J16" s="54"/>
    </x:row>
    <x:row r="17">
      <x:c r="A17" s="35" t="str">
        <x:v>Implication ID</x:v>
      </x:c>
      <x:c r="B17" s="35" t="str">
        <x:v>Decision ID</x:v>
      </x:c>
      <x:c r="C17" s="35" t="str">
        <x:v>Opportunity ID</x:v>
      </x:c>
      <x:c r="D17" s="35" t="str">
        <x:v>Required competitive state</x:v>
      </x:c>
      <x:c r="E17" s="35" t="str">
        <x:v>Fictional competitive implication</x:v>
      </x:c>
      <x:c r="F17" s="35" t="str">
        <x:v>Implication control</x:v>
      </x:c>
      <x:c r="G17" s="33" t="str">
        <x:v>Order</x:v>
      </x:c>
      <x:c r="H17" s="52" t="str">
        <x:v>Record Version ID</x:v>
      </x:c>
      <x:c r="I17" s="50" t="str">
        <x:v>Versioned Content Snapshot</x:v>
      </x:c>
      <x:c r="J17" s="55" t="str">
        <x:v>Version Control</x:v>
      </x:c>
    </x:row>
    <x:row r="18">
      <x:c r="A18" s="34" t="str">
        <x:v>COMP-IMP-001</x:v>
      </x:c>
      <x:c r="B18" s="34" t="str">
        <x:v>DEC-WS-001</x:v>
      </x:c>
      <x:c r="C18" s="34" t="str">
        <x:v>OPP-001</x:v>
      </x:c>
      <x:c r="D18" s="34" t="str">
        <x:v>READY</x:v>
      </x:c>
      <x:c r="E18" s="34" t="str">
        <x:v>The qualified fictional direct set leaves a teaching-space for a narrower compliance-oriented first pilot.</x:v>
      </x:c>
      <x:c r="F18" s="34" t="str">
        <x:f>IF(DECISION_CONTRACT!$B$19&lt;&gt;"READY FOR DOWNSTREAM","BLOCKED - DECISION REOPEN REQUIRED",IF(B5&lt;&gt;"READY","REQUALIFICATION REQUIRED",IF(AND(EXACT(B18,DECISION_CONTRACT!$B$5),EXACT(C18,OPPORTUNITY_MATRIX!A4),EXACT(D18,"READY"),J18="VALID",E18&lt;&gt;""),"VALID","INVALID - IMPLICATION RECORD")))</x:f>
        <x:v>VALID</x:v>
      </x:c>
      <x:c r="G18" s="29" t="n">
        <x:v>1</x:v>
      </x:c>
      <x:c r="H18" s="29" t="str">
        <x:v>COMP-IMP-001-V1</x:v>
      </x:c>
      <x:c r="I18" t="str">
        <x:v>COMP-IMP-001|DEC-WS-001|OPP-001|READY|The qualified fictional direct set leaves a teaching-space for a narrower compliance-oriented first pilot.</x:v>
      </x:c>
      <x:c r="J18" s="54" t="str">
        <x:f>IF(A18="","",IF(H18="","INVALID - VERSION ID",IF(NOT(EXACT(H18,UPPER(H18))),"INVALID - VERSION ID CASE",IF(EXACT(I18,A18&amp;"|"&amp;B18&amp;"|"&amp;C18&amp;"|"&amp;D18&amp;"|"&amp;E18),"VALID","VERSION UPDATE REQUIRED"))))</x:f>
        <x:v>VALID</x:v>
      </x:c>
    </x:row>
    <x:row r="19">
      <x:c r="A19" s="34" t="str">
        <x:v>COMP-IMP-002</x:v>
      </x:c>
      <x:c r="B19" s="34" t="str">
        <x:v>DEC-WS-001</x:v>
      </x:c>
      <x:c r="C19" s="34" t="str">
        <x:v>OPP-002</x:v>
      </x:c>
      <x:c r="D19" s="34" t="str">
        <x:v>READY</x:v>
      </x:c>
      <x:c r="E19" s="34" t="str">
        <x:v>The fictional direct set already contains closer care-scheduling language, so OPP-002 remains a serious monitor alternative.</x:v>
      </x:c>
      <x:c r="F19" s="34" t="str">
        <x:f>IF(DECISION_CONTRACT!$B$19&lt;&gt;"READY FOR DOWNSTREAM","BLOCKED - DECISION REOPEN REQUIRED",IF(B5&lt;&gt;"READY","REQUALIFICATION REQUIRED",IF(AND(EXACT(B19,DECISION_CONTRACT!$B$5),EXACT(C19,OPPORTUNITY_MATRIX!A5),EXACT(D19,"READY"),J19="VALID",E19&lt;&gt;""),"VALID","INVALID - IMPLICATION RECORD")))</x:f>
        <x:v>VALID</x:v>
      </x:c>
      <x:c r="G19" s="29" t="n">
        <x:v>2</x:v>
      </x:c>
      <x:c r="H19" s="29" t="str">
        <x:v>COMP-IMP-002-V1</x:v>
      </x:c>
      <x:c r="I19" t="str">
        <x:v>COMP-IMP-002|DEC-WS-001|OPP-002|READY|The fictional direct set already contains closer care-scheduling language, so OPP-002 remains a serious monitor alternative.</x:v>
      </x:c>
      <x:c r="J19" s="54" t="str">
        <x:f>IF(A19="","",IF(H19="","INVALID - VERSION ID",IF(NOT(EXACT(H19,UPPER(H19))),"INVALID - VERSION ID CASE",IF(EXACT(I19,A19&amp;"|"&amp;B19&amp;"|"&amp;C19&amp;"|"&amp;D19&amp;"|"&amp;E19),"VALID","VERSION UPDATE REQUIRED"))))</x:f>
        <x:v>VALID</x:v>
      </x:c>
    </x:row>
    <x:row r="20">
      <x:c r="A20" s="34" t="str">
        <x:v>COMP-IMP-003</x:v>
      </x:c>
      <x:c r="B20" s="34" t="str">
        <x:v>DEC-WS-001</x:v>
      </x:c>
      <x:c r="C20" s="34" t="str">
        <x:v>OPP-003</x:v>
      </x:c>
      <x:c r="D20" s="34" t="str">
        <x:v>READY</x:v>
      </x:c>
      <x:c r="E20" s="34" t="str">
        <x:v>The fictional direct set shows broad workforce-suite coverage, but DEC-WS-001 still refuses the territory as too broad.</x:v>
      </x:c>
      <x:c r="F20" s="34" t="str">
        <x:f>IF(DECISION_CONTRACT!$B$19&lt;&gt;"READY FOR DOWNSTREAM","BLOCKED - DECISION REOPEN REQUIRED",IF(B5&lt;&gt;"READY","REQUALIFICATION REQUIRED",IF(AND(EXACT(B20,DECISION_CONTRACT!$B$5),EXACT(C20,OPPORTUNITY_MATRIX!A6),EXACT(D20,"READY"),J20="VALID",E20&lt;&gt;""),"VALID","INVALID - IMPLICATION RECORD")))</x:f>
        <x:v>VALID</x:v>
      </x:c>
      <x:c r="G20" s="29" t="n">
        <x:v>3</x:v>
      </x:c>
      <x:c r="H20" s="29" t="str">
        <x:v>COMP-IMP-003-V1</x:v>
      </x:c>
      <x:c r="I20" t="str">
        <x:v>COMP-IMP-003|DEC-WS-001|OPP-003|READY|The fictional direct set shows broad workforce-suite coverage, but DEC-WS-001 still refuses the territory as too broad.</x:v>
      </x:c>
      <x:c r="J20" s="54" t="str">
        <x:f>IF(A20="","",IF(H20="","INVALID - VERSION ID",IF(NOT(EXACT(H20,UPPER(H20))),"INVALID - VERSION ID CASE",IF(EXACT(I20,A20&amp;"|"&amp;B20&amp;"|"&amp;C20&amp;"|"&amp;D20&amp;"|"&amp;E20),"VALID","VERSION UPDATE REQUIRED"))))</x:f>
        <x:v>VALID</x:v>
      </x:c>
    </x:row>
    <x:row r="21">
      <x:c r="A21" s="34" t="str">
        <x:v>COMP-IMP-004</x:v>
      </x:c>
      <x:c r="B21" s="34" t="str">
        <x:v>DEC-WS-001</x:v>
      </x:c>
      <x:c r="C21" s="34" t="str">
        <x:v>OPP-004</x:v>
      </x:c>
      <x:c r="D21" s="34" t="str">
        <x:v>READY</x:v>
      </x:c>
      <x:c r="E21" s="34" t="str">
        <x:v>The fictional direct set does not make generic HR scheduling eligible for this care-provider decision.</x:v>
      </x:c>
      <x:c r="F21" s="34" t="str">
        <x:f>IF(DECISION_CONTRACT!$B$19&lt;&gt;"READY FOR DOWNSTREAM","BLOCKED - DECISION REOPEN REQUIRED",IF(B5&lt;&gt;"READY","REQUALIFICATION REQUIRED",IF(AND(EXACT(B21,DECISION_CONTRACT!$B$5),EXACT(C21,OPPORTUNITY_MATRIX!A7),EXACT(D21,"READY"),J21="VALID",E21&lt;&gt;""),"VALID","INVALID - IMPLICATION RECORD")))</x:f>
        <x:v>VALID</x:v>
      </x:c>
      <x:c r="G21" s="29" t="n">
        <x:v>4</x:v>
      </x:c>
      <x:c r="H21" s="29" t="str">
        <x:v>COMP-IMP-004-V1</x:v>
      </x:c>
      <x:c r="I21" t="str">
        <x:v>COMP-IMP-004|DEC-WS-001|OPP-004|READY|The fictional direct set does not make generic HR scheduling eligible for this care-provider decision.</x:v>
      </x:c>
      <x:c r="J21" s="54" t="str">
        <x:f>IF(A21="","",IF(H21="","INVALID - VERSION ID",IF(NOT(EXACT(H21,UPPER(H21))),"INVALID - VERSION ID CASE",IF(EXACT(I21,A21&amp;"|"&amp;B21&amp;"|"&amp;C21&amp;"|"&amp;D21&amp;"|"&amp;E21),"VALID","VERSION UPDATE REQUIRED"))))</x:f>
        <x:v>VALID</x:v>
      </x:c>
    </x:row>
    <x:row r="22">
      <x:c r="A22" s="29"/>
      <x:c r="B22" s="29"/>
      <x:c r="C22" s="29"/>
      <x:c r="D22" s="29"/>
      <x:c r="E22" s="29"/>
      <x:c r="F22" s="29"/>
      <x:c r="G22" s="29"/>
      <x:c r="H22" s="29"/>
    </x:row>
    <x:row r="23">
      <x:c r="A23" s="29"/>
      <x:c r="B23" s="29"/>
      <x:c r="C23" s="29"/>
      <x:c r="D23" s="29"/>
      <x:c r="E23" s="29"/>
      <x:c r="F23" s="29"/>
      <x:c r="G23" s="29"/>
      <x:c r="H23" s="29"/>
    </x:row>
    <x:row r="24">
      <x:c r="A24" s="29"/>
      <x:c r="B24" s="29"/>
      <x:c r="C24" s="29"/>
      <x:c r="D24" s="29"/>
      <x:c r="E24" s="29"/>
      <x:c r="F24" s="29"/>
      <x:c r="G24" s="29"/>
      <x:c r="H24" s="29"/>
    </x:row>
    <x:row r="25">
      <x:c r="A25" s="29"/>
      <x:c r="B25" s="29"/>
      <x:c r="C25" s="29"/>
      <x:c r="D25" s="29"/>
      <x:c r="E25" s="29"/>
      <x:c r="F25" s="29"/>
      <x:c r="G25" s="29"/>
      <x:c r="H25" s="29"/>
    </x:row>
    <x:row r="26">
      <x:c r="A26" s="29"/>
      <x:c r="B26" s="29"/>
      <x:c r="C26" s="29"/>
      <x:c r="D26" s="29"/>
      <x:c r="E26" s="29"/>
      <x:c r="F26" s="29"/>
      <x:c r="G26" s="29"/>
      <x:c r="H26" s="29"/>
    </x:row>
    <x:row r="27">
      <x:c r="A27" s="29"/>
      <x:c r="B27" s="29"/>
      <x:c r="C27" s="29"/>
      <x:c r="D27" s="29"/>
      <x:c r="E27" s="29"/>
      <x:c r="F27" s="29"/>
      <x:c r="G27" s="29"/>
      <x:c r="H27" s="29"/>
    </x:row>
    <x:row r="28">
      <x:c r="A28" s="29"/>
      <x:c r="B28" s="29"/>
      <x:c r="C28" s="29"/>
      <x:c r="D28" s="29"/>
      <x:c r="E28" s="29"/>
      <x:c r="F28" s="29"/>
      <x:c r="G28" s="29"/>
      <x:c r="H28" s="29"/>
    </x:row>
    <x:row r="29">
      <x:c r="A29" s="29"/>
      <x:c r="B29" s="29"/>
      <x:c r="C29" s="29"/>
      <x:c r="D29" s="29"/>
      <x:c r="E29" s="29"/>
      <x:c r="F29" s="29"/>
      <x:c r="G29" s="29"/>
      <x:c r="H29" s="29"/>
    </x:row>
    <x:row r="30">
      <x:c r="A30" s="29"/>
      <x:c r="B30" s="29"/>
      <x:c r="C30" s="29"/>
      <x:c r="D30" s="29"/>
      <x:c r="E30" s="29"/>
      <x:c r="F30" s="29"/>
      <x:c r="G30" s="29"/>
      <x:c r="H30" s="29"/>
    </x:row>
    <x:row r="31">
      <x:c r="A31" s="29"/>
      <x:c r="B31" s="29"/>
      <x:c r="C31" s="29"/>
      <x:c r="D31" s="29"/>
      <x:c r="E31" s="29"/>
      <x:c r="F31" s="29"/>
      <x:c r="G31" s="29"/>
      <x:c r="H31" s="29"/>
    </x:row>
    <x:row r="32">
      <x:c r="A32" s="29"/>
      <x:c r="B32" s="29"/>
      <x:c r="C32" s="29"/>
      <x:c r="D32" s="29"/>
      <x:c r="E32" s="29"/>
      <x:c r="F32" s="29"/>
      <x:c r="G32" s="29"/>
      <x:c r="H32" s="29"/>
    </x:row>
    <x:row r="33">
      <x:c r="A33" s="29"/>
      <x:c r="B33" s="29"/>
      <x:c r="C33" s="29"/>
      <x:c r="D33" s="29"/>
      <x:c r="E33" s="29"/>
      <x:c r="F33" s="29"/>
      <x:c r="G33" s="29"/>
      <x:c r="H33" s="29"/>
    </x:row>
    <x:row r="34">
      <x:c r="A34" s="29"/>
      <x:c r="B34" s="29"/>
      <x:c r="C34" s="29"/>
      <x:c r="D34" s="29"/>
      <x:c r="E34" s="29"/>
      <x:c r="F34" s="29"/>
      <x:c r="G34" s="29"/>
      <x:c r="H34" s="29"/>
    </x:row>
    <x:row r="35">
      <x:c r="A35" s="29"/>
      <x:c r="B35" s="29"/>
      <x:c r="C35" s="29"/>
      <x:c r="D35" s="29"/>
      <x:c r="E35" s="29"/>
      <x:c r="F35" s="29"/>
      <x:c r="G35" s="29"/>
      <x:c r="H35" s="29"/>
    </x:row>
    <x:row r="36">
      <x:c r="A36" s="29"/>
      <x:c r="B36" s="29"/>
      <x:c r="C36" s="29"/>
      <x:c r="D36" s="29"/>
      <x:c r="E36" s="29"/>
      <x:c r="F36" s="29"/>
      <x:c r="G36" s="29"/>
      <x:c r="H36" s="29"/>
    </x:row>
    <x:row r="37">
      <x:c r="A37" s="29"/>
      <x:c r="B37" s="29"/>
      <x:c r="C37" s="29"/>
      <x:c r="D37" s="29"/>
      <x:c r="E37" s="29"/>
      <x:c r="F37" s="29"/>
      <x:c r="G37" s="29"/>
      <x:c r="H37" s="29"/>
    </x:row>
    <x:row r="38">
      <x:c r="A38" s="29"/>
      <x:c r="B38" s="29"/>
      <x:c r="C38" s="29"/>
      <x:c r="D38" s="29"/>
      <x:c r="E38" s="29"/>
      <x:c r="F38" s="29"/>
      <x:c r="G38" s="29"/>
      <x:c r="H38" s="29"/>
    </x:row>
    <x:row r="39">
      <x:c r="A39" s="29"/>
      <x:c r="B39" s="29"/>
      <x:c r="C39" s="29"/>
      <x:c r="D39" s="29"/>
      <x:c r="E39" s="29"/>
      <x:c r="F39" s="29"/>
      <x:c r="G39" s="29"/>
      <x:c r="H39" s="29"/>
    </x:row>
    <x:row r="40">
      <x:c r="A40" s="29"/>
      <x:c r="B40" s="29"/>
      <x:c r="C40" s="29"/>
      <x:c r="D40" s="29"/>
      <x:c r="E40" s="29"/>
      <x:c r="F40" s="29"/>
      <x:c r="G40" s="29"/>
      <x:c r="H40" s="29"/>
    </x:row>
    <x:row r="41">
      <x:c r="A41" s="29"/>
      <x:c r="B41" s="29"/>
      <x:c r="C41" s="29"/>
      <x:c r="D41" s="29"/>
      <x:c r="E41" s="29"/>
      <x:c r="F41" s="29"/>
      <x:c r="G41" s="29"/>
      <x:c r="H41" s="29"/>
    </x:row>
    <x:row r="42">
      <x:c r="A42" s="29"/>
      <x:c r="B42" s="29"/>
      <x:c r="C42" s="29"/>
      <x:c r="D42" s="29"/>
      <x:c r="E42" s="29"/>
      <x:c r="F42" s="29"/>
      <x:c r="G42" s="29"/>
      <x:c r="H42" s="29"/>
    </x:row>
    <x:row r="43">
      <x:c r="A43" s="29"/>
      <x:c r="B43" s="29"/>
      <x:c r="C43" s="29"/>
      <x:c r="D43" s="29"/>
      <x:c r="E43" s="29"/>
      <x:c r="F43" s="29"/>
      <x:c r="G43" s="29"/>
      <x:c r="H43" s="29"/>
    </x:row>
    <x:row r="44">
      <x:c r="A44" s="29"/>
      <x:c r="B44" s="29"/>
      <x:c r="C44" s="29"/>
      <x:c r="D44" s="29"/>
      <x:c r="E44" s="29"/>
      <x:c r="F44" s="29"/>
      <x:c r="G44" s="29"/>
      <x:c r="H44" s="29"/>
    </x:row>
    <x:row r="45">
      <x:c r="A45" s="29"/>
      <x:c r="B45" s="29"/>
      <x:c r="C45" s="29"/>
      <x:c r="D45" s="29"/>
      <x:c r="E45" s="29"/>
      <x:c r="F45" s="29"/>
      <x:c r="G45" s="29"/>
      <x:c r="H45" s="29"/>
    </x:row>
    <x:row r="46">
      <x:c r="A46" s="29"/>
      <x:c r="B46" s="29"/>
      <x:c r="C46" s="29"/>
      <x:c r="D46" s="29"/>
      <x:c r="E46" s="29"/>
      <x:c r="F46" s="29"/>
      <x:c r="G46" s="29"/>
      <x:c r="H46" s="29"/>
    </x:row>
    <x:row r="47">
      <x:c r="A47" s="29"/>
      <x:c r="B47" s="29"/>
      <x:c r="C47" s="29"/>
      <x:c r="D47" s="29"/>
      <x:c r="E47" s="29"/>
      <x:c r="F47" s="29"/>
      <x:c r="G47" s="29"/>
      <x:c r="H47" s="29"/>
    </x:row>
    <x:row r="48">
      <x:c r="A48" s="29"/>
      <x:c r="B48" s="29"/>
      <x:c r="C48" s="29"/>
      <x:c r="D48" s="29"/>
      <x:c r="E48" s="29"/>
      <x:c r="F48" s="29"/>
      <x:c r="G48" s="29"/>
      <x:c r="H48" s="29"/>
    </x:row>
    <x:row r="49">
      <x:c r="A49" s="29"/>
      <x:c r="B49" s="29"/>
      <x:c r="C49" s="29"/>
      <x:c r="D49" s="29"/>
      <x:c r="E49" s="29"/>
      <x:c r="F49" s="29"/>
      <x:c r="G49" s="29"/>
      <x:c r="H49" s="29"/>
    </x:row>
    <x:row r="50">
      <x:c r="A50" s="29"/>
      <x:c r="B50" s="29"/>
      <x:c r="C50" s="29"/>
      <x:c r="D50" s="29"/>
      <x:c r="E50" s="29"/>
      <x:c r="F50" s="29"/>
      <x:c r="G50" s="29"/>
      <x:c r="H50" s="29"/>
    </x:row>
    <x:row r="51">
      <x:c r="A51" s="29"/>
      <x:c r="B51" s="29"/>
      <x:c r="C51" s="29"/>
      <x:c r="D51" s="29"/>
      <x:c r="E51" s="29"/>
      <x:c r="F51" s="29"/>
      <x:c r="G51" s="29"/>
      <x:c r="H51" s="29"/>
    </x:row>
    <x:row r="52">
      <x:c r="A52" s="29"/>
      <x:c r="B52" s="29"/>
      <x:c r="C52" s="29"/>
      <x:c r="D52" s="29"/>
      <x:c r="E52" s="29"/>
      <x:c r="F52" s="29"/>
      <x:c r="G52" s="29"/>
      <x:c r="H52" s="29"/>
    </x:row>
    <x:row r="53">
      <x:c r="A53" s="29"/>
      <x:c r="B53" s="29"/>
      <x:c r="C53" s="29"/>
      <x:c r="D53" s="29"/>
      <x:c r="E53" s="29"/>
      <x:c r="F53" s="29"/>
      <x:c r="G53" s="29"/>
      <x:c r="H53" s="29"/>
    </x:row>
    <x:row r="54">
      <x:c r="A54" s="29"/>
      <x:c r="B54" s="29"/>
      <x:c r="C54" s="29"/>
      <x:c r="D54" s="29"/>
      <x:c r="E54" s="29"/>
      <x:c r="F54" s="29"/>
      <x:c r="G54" s="29"/>
      <x:c r="H54" s="29"/>
    </x:row>
    <x:row r="55">
      <x:c r="A55" s="29"/>
      <x:c r="B55" s="29"/>
      <x:c r="C55" s="29"/>
      <x:c r="D55" s="29"/>
      <x:c r="E55" s="29"/>
      <x:c r="F55" s="29"/>
      <x:c r="G55" s="29"/>
      <x:c r="H55" s="29"/>
    </x:row>
    <x:row r="56">
      <x:c r="A56" s="29"/>
      <x:c r="B56" s="29"/>
      <x:c r="C56" s="29"/>
      <x:c r="D56" s="29"/>
      <x:c r="E56" s="29"/>
      <x:c r="F56" s="29"/>
      <x:c r="G56" s="29"/>
      <x:c r="H56" s="29"/>
    </x:row>
    <x:row r="57">
      <x:c r="A57" s="29"/>
      <x:c r="B57" s="29"/>
      <x:c r="C57" s="29"/>
      <x:c r="D57" s="29"/>
      <x:c r="E57" s="29"/>
      <x:c r="F57" s="29"/>
      <x:c r="G57" s="29"/>
      <x:c r="H57" s="29"/>
    </x:row>
    <x:row r="58">
      <x:c r="A58" s="29"/>
      <x:c r="B58" s="29"/>
      <x:c r="C58" s="29"/>
      <x:c r="D58" s="29"/>
      <x:c r="E58" s="29"/>
      <x:c r="F58" s="29"/>
      <x:c r="G58" s="29"/>
      <x:c r="H58" s="29"/>
    </x:row>
    <x:row r="59">
      <x:c r="A59" s="29"/>
      <x:c r="B59" s="29"/>
      <x:c r="C59" s="29"/>
      <x:c r="D59" s="29"/>
      <x:c r="E59" s="29"/>
      <x:c r="F59" s="29"/>
      <x:c r="G59" s="29"/>
      <x:c r="H59" s="29"/>
    </x:row>
    <x:row r="60">
      <x:c r="A60" s="29"/>
      <x:c r="B60" s="29"/>
      <x:c r="C60" s="29"/>
      <x:c r="D60" s="29"/>
      <x:c r="E60" s="29"/>
      <x:c r="F60" s="29"/>
      <x:c r="G60" s="29"/>
      <x:c r="H60" s="29"/>
    </x:row>
    <x:row r="61">
      <x:c r="A61" s="29"/>
      <x:c r="B61" s="29"/>
      <x:c r="C61" s="29"/>
      <x:c r="D61" s="29"/>
      <x:c r="E61" s="29"/>
      <x:c r="F61" s="29"/>
      <x:c r="G61" s="29"/>
      <x:c r="H61" s="29"/>
    </x:row>
    <x:row r="62">
      <x:c r="A62" s="29"/>
      <x:c r="B62" s="29"/>
      <x:c r="C62" s="29"/>
      <x:c r="D62" s="29"/>
      <x:c r="E62" s="29"/>
      <x:c r="F62" s="29"/>
      <x:c r="G62" s="29"/>
      <x:c r="H62" s="29"/>
    </x:row>
    <x:row r="63">
      <x:c r="A63" s="29"/>
      <x:c r="B63" s="29"/>
      <x:c r="C63" s="29"/>
      <x:c r="D63" s="29"/>
      <x:c r="E63" s="29"/>
      <x:c r="F63" s="29"/>
      <x:c r="G63" s="29"/>
      <x:c r="H63" s="29"/>
    </x:row>
    <x:row r="64">
      <x:c r="A64" s="29"/>
      <x:c r="B64" s="29"/>
      <x:c r="C64" s="29"/>
      <x:c r="D64" s="29"/>
      <x:c r="E64" s="29"/>
      <x:c r="F64" s="29"/>
      <x:c r="G64" s="29"/>
      <x:c r="H64" s="29"/>
    </x:row>
    <x:row r="65">
      <x:c r="A65" s="29"/>
      <x:c r="B65" s="29"/>
      <x:c r="C65" s="29"/>
      <x:c r="D65" s="29"/>
      <x:c r="E65" s="29"/>
      <x:c r="F65" s="29"/>
      <x:c r="G65" s="29"/>
      <x:c r="H65" s="29"/>
    </x:row>
    <x:row r="66">
      <x:c r="A66" s="29"/>
      <x:c r="B66" s="29"/>
      <x:c r="C66" s="29"/>
      <x:c r="D66" s="29"/>
      <x:c r="E66" s="29"/>
      <x:c r="F66" s="29"/>
      <x:c r="G66" s="29"/>
      <x:c r="H66" s="29"/>
    </x:row>
    <x:row r="67">
      <x:c r="A67" s="29"/>
      <x:c r="B67" s="29"/>
      <x:c r="C67" s="29"/>
      <x:c r="D67" s="29"/>
      <x:c r="E67" s="29"/>
      <x:c r="F67" s="29"/>
      <x:c r="G67" s="29"/>
      <x:c r="H67" s="29"/>
    </x:row>
    <x:row r="68">
      <x:c r="A68" s="29"/>
      <x:c r="B68" s="29"/>
      <x:c r="C68" s="29"/>
      <x:c r="D68" s="29"/>
      <x:c r="E68" s="29"/>
      <x:c r="F68" s="29"/>
      <x:c r="G68" s="29"/>
      <x:c r="H68" s="29"/>
    </x:row>
    <x:row r="69">
      <x:c r="A69" s="29"/>
      <x:c r="B69" s="29"/>
      <x:c r="C69" s="29"/>
      <x:c r="D69" s="29"/>
      <x:c r="E69" s="29"/>
      <x:c r="F69" s="29"/>
      <x:c r="G69" s="29"/>
      <x:c r="H69" s="29"/>
    </x:row>
    <x:row r="70">
      <x:c r="A70" s="29"/>
      <x:c r="B70" s="29"/>
      <x:c r="C70" s="29"/>
      <x:c r="D70" s="29"/>
      <x:c r="E70" s="29"/>
      <x:c r="F70" s="29"/>
      <x:c r="G70" s="29"/>
      <x:c r="H70" s="29"/>
    </x:row>
    <x:row r="71">
      <x:c r="A71" s="29"/>
      <x:c r="B71" s="29"/>
      <x:c r="C71" s="29"/>
      <x:c r="D71" s="29"/>
      <x:c r="E71" s="29"/>
      <x:c r="F71" s="29"/>
      <x:c r="G71" s="29"/>
      <x:c r="H71" s="29"/>
    </x:row>
    <x:row r="72">
      <x:c r="A72" s="29"/>
      <x:c r="B72" s="29"/>
      <x:c r="C72" s="29"/>
      <x:c r="D72" s="29"/>
      <x:c r="E72" s="29"/>
      <x:c r="F72" s="29"/>
      <x:c r="G72" s="29"/>
      <x:c r="H72" s="29"/>
    </x:row>
    <x:row r="73">
      <x:c r="A73" s="29"/>
      <x:c r="B73" s="29"/>
      <x:c r="C73" s="29"/>
      <x:c r="D73" s="29"/>
      <x:c r="E73" s="29"/>
      <x:c r="F73" s="29"/>
      <x:c r="G73" s="29"/>
      <x:c r="H73" s="29"/>
    </x:row>
    <x:row r="74">
      <x:c r="A74" s="29"/>
      <x:c r="B74" s="29"/>
      <x:c r="C74" s="29"/>
      <x:c r="D74" s="29"/>
      <x:c r="E74" s="29"/>
      <x:c r="F74" s="29"/>
      <x:c r="G74" s="29"/>
      <x:c r="H74" s="29"/>
    </x:row>
    <x:row r="75">
      <x:c r="A75" s="29"/>
      <x:c r="B75" s="29"/>
      <x:c r="C75" s="29"/>
      <x:c r="D75" s="29"/>
      <x:c r="E75" s="29"/>
      <x:c r="F75" s="29"/>
      <x:c r="G75" s="29"/>
      <x:c r="H75" s="29"/>
    </x:row>
    <x:row r="76">
      <x:c r="A76" s="29"/>
      <x:c r="B76" s="29"/>
      <x:c r="C76" s="29"/>
      <x:c r="D76" s="29"/>
      <x:c r="E76" s="29"/>
      <x:c r="F76" s="29"/>
      <x:c r="G76" s="29"/>
      <x:c r="H76" s="29"/>
    </x:row>
    <x:row r="77">
      <x:c r="A77" s="29"/>
      <x:c r="B77" s="29"/>
      <x:c r="C77" s="29"/>
      <x:c r="D77" s="29"/>
      <x:c r="E77" s="29"/>
      <x:c r="F77" s="29"/>
      <x:c r="G77" s="29"/>
      <x:c r="H77" s="29"/>
    </x:row>
    <x:row r="78">
      <x:c r="A78" s="29"/>
      <x:c r="B78" s="29"/>
      <x:c r="C78" s="29"/>
      <x:c r="D78" s="29"/>
      <x:c r="E78" s="29"/>
      <x:c r="F78" s="29"/>
      <x:c r="G78" s="29"/>
      <x:c r="H78" s="29"/>
    </x:row>
    <x:row r="79">
      <x:c r="A79" s="29"/>
      <x:c r="B79" s="29"/>
      <x:c r="C79" s="29"/>
      <x:c r="D79" s="29"/>
      <x:c r="E79" s="29"/>
      <x:c r="F79" s="29"/>
      <x:c r="G79" s="29"/>
      <x:c r="H79" s="29"/>
    </x:row>
    <x:row r="80">
      <x:c r="A80" s="29"/>
      <x:c r="B80" s="29"/>
      <x:c r="C80" s="29"/>
      <x:c r="D80" s="29"/>
      <x:c r="E80" s="29"/>
      <x:c r="F80" s="29"/>
      <x:c r="G80" s="29"/>
      <x:c r="H80" s="29"/>
    </x:row>
  </x:sheetData>
  <x:mergeCells>
    <x:mergeCell ref="A1:H1"/>
  </x:mergeCells>
  <x:conditionalFormatting sqref="G11:G13">
    <x:cfRule type="expression" dxfId="8" priority="1">
      <x:formula>G11="VALID"</x:formula>
    </x:cfRule>
    <x:cfRule type="expression" dxfId="9" priority="2">
      <x:formula>G11&lt;&gt;"VALID"</x:formula>
    </x:cfRule>
  </x:conditionalFormatting>
  <x:conditionalFormatting sqref="F18:F21">
    <x:cfRule type="expression" dxfId="10" priority="3">
      <x:formula>F18="VALID"</x:formula>
    </x:cfRule>
    <x:cfRule type="expression" dxfId="11" priority="4">
      <x:formula>F18&lt;&gt;"VALID"</x:formula>
    </x:cfRule>
  </x:conditionalFormatting>
  <x:pageMargins left="0.7" right="0.7" top="0.75" bottom="0.75" header="0.3" footer="0.3"/>
</x:worksheet>
</file>