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250f00cb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dc387d8cf3b246a4"/>
    <x:sheet xmlns:r="http://schemas.openxmlformats.org/officeDocument/2006/relationships" name="DECISION_CONTRACT" sheetId="2" r:id="Rc36da9dea0514f04"/>
    <x:sheet xmlns:r="http://schemas.openxmlformats.org/officeDocument/2006/relationships" name="RELEVANCE_POLICY" sheetId="3" r:id="Rbc09fe1da9034346"/>
    <x:sheet xmlns:r="http://schemas.openxmlformats.org/officeDocument/2006/relationships" name="EVIDENCE" sheetId="4" r:id="Rc19250d44e2e4ae3"/>
    <x:sheet xmlns:r="http://schemas.openxmlformats.org/officeDocument/2006/relationships" name="CANDIDATES" sheetId="5" r:id="R6cd6653645ea4f20"/>
    <x:sheet xmlns:r="http://schemas.openxmlformats.org/officeDocument/2006/relationships" name="PORTFOLIO" sheetId="6" r:id="R6e7a607e65bb475d"/>
    <x:sheet xmlns:r="http://schemas.openxmlformats.org/officeDocument/2006/relationships" name="HANDOFF" sheetId="7" r:id="R78989c15095a4c51"/>
    <x:sheet xmlns:r="http://schemas.openxmlformats.org/officeDocument/2006/relationships" name="EXAMPLE" sheetId="8" r:id="Rbfd382f240624b04"/>
    <x:sheet xmlns:r="http://schemas.openxmlformats.org/officeDocument/2006/relationships" name="SOURCE_GUIDE" sheetId="9" r:id="R14b7212c2e214cd0"/>
    <x:sheet xmlns:r="http://schemas.openxmlformats.org/officeDocument/2006/relationships" name="LISTS" sheetId="10" r:id="Reb221eb8a1334da7"/>
    <x:sheet xmlns:r="http://schemas.openxmlformats.org/officeDocument/2006/relationships" name="CHANGE_LOG" sheetId="11" r:id="R13f2a9314f7744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7">
    <x:font>
      <x:sz val="11"/>
      <x:name val="Carlito"/>
    </x:font>
    <x:font>
      <x:sz val="10"/>
      <x:color rgb="FFEAF2F8"/>
      <x:name val="Aptos"/>
    </x:font>
    <x:font>
      <x:b/>
      <x:sz val="15"/>
      <x:color rgb="FFF4F8FB"/>
      <x:name val="Aptos Display"/>
    </x:font>
    <x:font>
      <x:b/>
      <x:sz val="10"/>
      <x:color rgb="FFF4F8FB"/>
      <x:name val="Aptos"/>
    </x:font>
    <x:font>
      <x:b/>
      <x:sz val="11"/>
      <x:color rgb="FFF4F8FB"/>
      <x:name val="Carlito"/>
    </x:font>
    <x:font>
      <x:b/>
      <x:sz val="10"/>
      <x:color rgb="FFEAF2F8"/>
      <x:name val="Aptos"/>
    </x:font>
    <x:font>
      <x:b/>
      <x:sz val="10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71523"/>
      </x:patternFill>
    </x:fill>
    <x:fill>
      <x:patternFill patternType="solid">
        <x:fgColor rgb="FF0B263B"/>
      </x:patternFill>
    </x:fill>
    <x:fill>
      <x:patternFill patternType="solid">
        <x:fgColor rgb="FF12344A"/>
      </x:patternFill>
    </x:fill>
    <x:fill>
      <x:patternFill patternType="solid">
        <x:fgColor rgb="FF0D2233"/>
      </x:patternFill>
    </x:fill>
    <x:fill>
      <x:patternFill patternType="solid">
        <x:fgColor rgb="FF12344A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1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1" fillId="2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2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1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5" fillId="4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1" fillId="5" borderId="0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vertical="top" wrapText="1"/>
    </x:xf>
    <x:xf numFmtId="0" fontId="3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3012"/>
        </x:patternFill>
      </x:fill>
    </x:dxf>
    <x:dxf>
      <x:fill>
        <x:patternFill>
          <x:bgColor rgb="FF3A1720"/>
        </x:patternFill>
      </x:fill>
    </x:dxf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  <x:dxf>
      <x:font>
        <x:b/>
      </x:font>
      <x:fill>
        <x:patternFill>
          <x:bgColor rgb="FF153527"/>
        </x:patternFill>
      </x:fill>
    </x:dxf>
    <x:dxf>
      <x:font>
        <x:b/>
      </x:font>
      <x:fill>
        <x:patternFill>
          <x:bgColor rgb="FF3A172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0f8e1c9cf4553" /><Relationship Type="http://schemas.openxmlformats.org/officeDocument/2006/relationships/theme" Target="/xl/theme/theme1.xml" Id="R597f9b5592e947b3" /><Relationship Type="http://schemas.openxmlformats.org/officeDocument/2006/relationships/sharedStrings" Target="/xl/sharedStrings.xml" Id="R1079fc31f0b449a2" /><Relationship Type="http://schemas.openxmlformats.org/officeDocument/2006/relationships/worksheet" Target="/xl/worksheets/sheet1.xml" Id="Rdc387d8cf3b246a4" /><Relationship Type="http://schemas.openxmlformats.org/officeDocument/2006/relationships/worksheet" Target="/xl/worksheets/sheet2.xml" Id="Rc36da9dea0514f04" /><Relationship Type="http://schemas.openxmlformats.org/officeDocument/2006/relationships/worksheet" Target="/xl/worksheets/sheet3.xml" Id="Rbc09fe1da9034346" /><Relationship Type="http://schemas.openxmlformats.org/officeDocument/2006/relationships/worksheet" Target="/xl/worksheets/sheet4.xml" Id="Rc19250d44e2e4ae3" /><Relationship Type="http://schemas.openxmlformats.org/officeDocument/2006/relationships/worksheet" Target="/xl/worksheets/sheet5.xml" Id="R6cd6653645ea4f20" /><Relationship Type="http://schemas.openxmlformats.org/officeDocument/2006/relationships/worksheet" Target="/xl/worksheets/sheet6.xml" Id="R6e7a607e65bb475d" /><Relationship Type="http://schemas.openxmlformats.org/officeDocument/2006/relationships/worksheet" Target="/xl/worksheets/sheet7.xml" Id="R78989c15095a4c51" /><Relationship Type="http://schemas.openxmlformats.org/officeDocument/2006/relationships/worksheet" Target="/xl/worksheets/sheet8.xml" Id="Rbfd382f240624b04" /><Relationship Type="http://schemas.openxmlformats.org/officeDocument/2006/relationships/worksheet" Target="/xl/worksheets/sheet9.xml" Id="R14b7212c2e214cd0" /><Relationship Type="http://schemas.openxmlformats.org/officeDocument/2006/relationships/worksheet" Target="/xl/worksheets/sheet10.xml" Id="Reb221eb8a1334da7" /><Relationship Type="http://schemas.openxmlformats.org/officeDocument/2006/relationships/worksheet" Target="/xl/worksheets/sheet11.xml" Id="R13f2a9314f7744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4" hidden="0" customWidth="1"/>
    <x:col min="3" max="3" width="22" hidden="0" customWidth="1"/>
    <x:col min="4" max="4" width="48" hidden="0" customWidth="1"/>
    <x:col min="5" max="5" width="28" hidden="0" customWidth="1"/>
    <x:col min="6" max="6" width="20" hidden="0" customWidth="1"/>
  </x:cols>
  <x:sheetData>
    <x:row r="1">
      <x:c r="A1" s="12" t="str">
        <x:v>SERPIFAI A67 Competitor Relevance Scorecard - V1.0.1 PRE_NATIVE</x:v>
      </x:c>
      <x:c r="B1" s="10"/>
      <x:c r="C1" s="10"/>
      <x:c r="D1" s="10"/>
      <x:c r="E1" s="10"/>
      <x:c r="F1" s="10"/>
    </x:row>
    <x:row r="2">
      <x:c r="A2" s="8"/>
      <x:c r="B2" s="8"/>
      <x:c r="C2" s="8"/>
      <x:c r="D2" s="8"/>
      <x:c r="E2" s="8"/>
      <x:c r="F2" s="8"/>
    </x:row>
    <x:row r="3">
      <x:c r="A3" s="8" t="str">
        <x:v>Teaching contract</x:v>
      </x:c>
      <x:c r="B3" s="8" t="str">
        <x:v>Gate before aggregate. A weighted score may summarize eligible direct competitors; it may not override a failed buyer, offer, market, evidence or entity-role gate.</x:v>
      </x:c>
      <x:c r="C3" s="8"/>
      <x:c r="D3" s="8"/>
      <x:c r="E3" s="8"/>
      <x:c r="F3" s="8"/>
    </x:row>
    <x:row r="4">
      <x:c r="A4" s="8" t="str">
        <x:v>Core rule</x:v>
      </x:c>
      <x:c r="B4" s="8" t="str">
        <x:v>ROLE BEFORE RANK: first decide whether the candidate can legitimately participate in direct comparison. Only then calculate a ranking score.</x:v>
      </x:c>
      <x:c r="C4" s="8"/>
      <x:c r="D4" s="8"/>
      <x:c r="E4" s="8"/>
      <x:c r="F4" s="8"/>
    </x:row>
    <x:row r="5">
      <x:c r="A5" s="8" t="str">
        <x:v>Primary outputs</x:v>
      </x:c>
      <x:c r="B5" s="8" t="str">
        <x:v>DIRECT | CONTEXTUAL | EXCLUDED | VERIFY BEFORE CLASSIFYING, plus INCLUDE DIRECT / INCLUDE CONTEXTUAL / EXCLUDE / VERIFY.</x:v>
      </x:c>
      <x:c r="C5" s="8"/>
      <x:c r="D5" s="8"/>
      <x:c r="E5" s="8"/>
      <x:c r="F5" s="8"/>
    </x:row>
    <x:row r="6">
      <x:c r="A6" s="8" t="str">
        <x:v>Evidence mode</x:v>
      </x:c>
      <x:c r="B6" s="8" t="str">
        <x:v>SYNTHETIC TRAINING FIXTURE ONLY</x:v>
      </x:c>
      <x:c r="C6" s="8"/>
      <x:c r="D6" s="8"/>
      <x:c r="E6" s="8"/>
      <x:c r="F6" s="8"/>
    </x:row>
    <x:row r="7">
      <x:c r="A7" s="8" t="str">
        <x:v>Scoring authority</x:v>
      </x:c>
      <x:c r="B7" s="8" t="str">
        <x:v>Raw weighted profile is visible for teaching. Governed ranking score is produced only for DIRECT candidates.</x:v>
      </x:c>
      <x:c r="C7" s="8"/>
      <x:c r="D7" s="8"/>
      <x:c r="E7" s="8"/>
      <x:c r="F7" s="8"/>
    </x:row>
    <x:row r="8">
      <x:c r="A8" s="8" t="str">
        <x:v>Policy authority</x:v>
      </x:c>
      <x:c r="B8" s="8" t="str">
        <x:v>Weights and direct-competitor thresholds belong to a versioned relevance policy. Changing policy inputs without a governed version invalidates downstream classification.</x:v>
      </x:c>
      <x:c r="C8" s="8"/>
      <x:c r="D8" s="8"/>
      <x:c r="E8" s="8"/>
      <x:c r="F8" s="8"/>
    </x:row>
    <x:row r="9">
      <x:c r="A9" s="8" t="str">
        <x:v>Handoff authority</x:v>
      </x:c>
      <x:c r="B9" s="8" t="str">
        <x:v>READY TO SHARE means the frozen fictional competitor set is internally consistent. It is not approval or proof that a real company is a competitor.</x:v>
      </x:c>
      <x:c r="C9" s="8"/>
      <x:c r="D9" s="8"/>
      <x:c r="E9" s="8"/>
      <x:c r="F9" s="8"/>
    </x:row>
    <x:row r="10">
      <x:c r="A10" s="8" t="str">
        <x:v>Native Excel</x:v>
      </x:c>
      <x:c r="B10" s="8" t="str">
        <x:v>PRE_NATIVE until desktop Microsoft Excel clean-open/recalculate/save/close/reopen acceptance.</x:v>
      </x:c>
      <x:c r="C10" s="8"/>
      <x:c r="D10" s="8"/>
      <x:c r="E10" s="8"/>
      <x:c r="F10" s="8"/>
    </x:row>
    <x:row r="11">
      <x:c r="A11" s="8" t="str">
        <x:v>Visual mode</x:v>
      </x:c>
      <x:c r="B11" s="8" t="str">
        <x:v>Protected baseline visual remains STATIC FRAMEWORK WEBP + SHARED VISUAL RUNTIME; no true article-specific SFIV claimed.</x:v>
      </x:c>
      <x:c r="C11" s="8"/>
      <x:c r="D11" s="8"/>
      <x:c r="E11" s="8"/>
      <x:c r="F11" s="8"/>
    </x:row>
    <x:row r="12">
      <x:c r="A12" s="8" t="str">
        <x:v>Decision sequence</x:v>
      </x:c>
      <x:c r="B12" s="8" t="str">
        <x:v>Decision Contract -&gt; Relevance Policy -&gt; Evidence Register -&gt; Candidate Scorecard -&gt; Portfolio -&gt; Handoff.</x:v>
      </x:c>
      <x:c r="C12" s="8"/>
      <x:c r="D12" s="8"/>
      <x:c r="E12" s="8"/>
      <x:c r="F12" s="8"/>
    </x:row>
    <x:row r="13">
      <x:c r="A13" s="8"/>
      <x:c r="B13" s="8"/>
      <x:c r="C13" s="8"/>
      <x:c r="D13" s="8"/>
      <x:c r="E13" s="8"/>
      <x:c r="F13" s="8"/>
    </x:row>
    <x:row r="14">
      <x:c r="A14" s="16" t="str">
        <x:v>Surface</x:v>
      </x:c>
      <x:c r="B14" s="16" t="str">
        <x:v>Role</x:v>
      </x:c>
      <x:c r="C14" s="16" t="str">
        <x:v>Canonical object</x:v>
      </x:c>
      <x:c r="D14" s="16" t="str">
        <x:v>What it teaches</x:v>
      </x:c>
      <x:c r="E14" s="16" t="str">
        <x:v>Authority</x:v>
      </x:c>
      <x:c r="F14" s="16" t="str">
        <x:v>Status</x:v>
      </x:c>
    </x:row>
    <x:row r="15">
      <x:c r="A15" s="8" t="str">
        <x:v>Article</x:v>
      </x:c>
      <x:c r="B15" s="8" t="str">
        <x:v>Explain gate-first competitor relevance</x:v>
      </x:c>
      <x:c r="C15" s="8" t="str">
        <x:v>DEC-REL-001</x:v>
      </x:c>
      <x:c r="D15" s="8" t="str">
        <x:v>Why relevance cannot be reduced to one total</x:v>
      </x:c>
      <x:c r="E15" s="8" t="str">
        <x:v>Educational</x:v>
      </x:c>
      <x:c r="F15" s="8" t="str">
        <x:v>PUBLIC CANDIDATE</x:v>
      </x:c>
    </x:row>
    <x:row r="16">
      <x:c r="A16" s="8" t="str">
        <x:v>Browser scorecard</x:v>
      </x:c>
      <x:c r="B16" s="8" t="str">
        <x:v>Fast Action</x:v>
      </x:c>
      <x:c r="C16" s="8" t="str">
        <x:v>Gate-before-aggregate rule</x:v>
      </x:c>
      <x:c r="D16" s="8" t="str">
        <x:v>False-positive high total vs governed role</x:v>
      </x:c>
      <x:c r="E16" s="8" t="str">
        <x:v>Teaching only</x:v>
      </x:c>
      <x:c r="F16" s="8" t="str">
        <x:v>PUBLIC CANDIDATE</x:v>
      </x:c>
    </x:row>
    <x:row r="17">
      <x:c r="A17" s="8" t="str">
        <x:v>Workbook</x:v>
      </x:c>
      <x:c r="B17" s="8" t="str">
        <x:v>Deep Work</x:v>
      </x:c>
      <x:c r="C17" s="8" t="str">
        <x:v>CAND-REL-*</x:v>
      </x:c>
      <x:c r="D17" s="8" t="str">
        <x:v>Evidence-owned gates + governed ranking</x:v>
      </x:c>
      <x:c r="E17" s="8" t="str">
        <x:v>Canonical worked tool</x:v>
      </x:c>
      <x:c r="F17" s="8" t="str">
        <x:v>PRE_NATIVE</x:v>
      </x:c>
    </x:row>
    <x:row r="18">
      <x:c r="A18" s="8" t="str">
        <x:v>Policy</x:v>
      </x:c>
      <x:c r="B18" s="8" t="str">
        <x:v>Scoring/gating contract</x:v>
      </x:c>
      <x:c r="C18" s="8" t="str">
        <x:v>REL-POL-001</x:v>
      </x:c>
      <x:c r="D18" s="8" t="str">
        <x:v>Weights/thresholds are versioned</x:v>
      </x:c>
      <x:c r="E18" s="8" t="str">
        <x:v>Decision input</x:v>
      </x:c>
      <x:c r="F18" s="8" t="str">
        <x:v>PRE_NATIVE</x:v>
      </x:c>
    </x:row>
    <x:row r="19">
      <x:c r="A19" s="8" t="str">
        <x:v>Handoff</x:v>
      </x:c>
      <x:c r="B19" s="8" t="str">
        <x:v>Portable snapshot</x:v>
      </x:c>
      <x:c r="C19" s="8" t="str">
        <x:v>SNAP-REL-*</x:v>
      </x:c>
      <x:c r="D19" s="8" t="str">
        <x:v>Frozen role/action/rank keys</x:v>
      </x:c>
      <x:c r="E19" s="8" t="str">
        <x:v>Shareable only when exact</x:v>
      </x:c>
      <x:c r="F19" s="8" t="str">
        <x:v>PRE_NATIVE</x:v>
      </x:c>
    </x:row>
    <x:row r="20">
      <x:c r="A20" s="8" t="str">
        <x:v>PDF</x:v>
      </x:c>
      <x:c r="B20" s="8" t="str">
        <x:v>Meeting/reference packet</x:v>
      </x:c>
      <x:c r="C20" s="8" t="str">
        <x:v>DEC-REL-001</x:v>
      </x:c>
      <x:c r="D20" s="8" t="str">
        <x:v>Compressed rules + worked examples</x:v>
      </x:c>
      <x:c r="E20" s="8" t="str">
        <x:v>Reference only</x:v>
      </x:c>
      <x:c r="F20" s="8" t="str">
        <x:v>PUBLIC CANDIDATE</x:v>
      </x:c>
    </x:row>
    <x:row r="21">
      <x:c r="A21" s="8"/>
      <x:c r="B21" s="8"/>
      <x:c r="C21" s="8"/>
      <x:c r="D21" s="8"/>
      <x:c r="E21" s="8"/>
      <x:c r="F21" s="8"/>
    </x:row>
    <x:row r="22">
      <x:c r="A22" s="8"/>
      <x:c r="B22" s="8"/>
      <x:c r="C22" s="8"/>
      <x:c r="D22" s="8"/>
      <x:c r="E22" s="8"/>
      <x:c r="F22" s="8"/>
    </x:row>
    <x:row r="23">
      <x:c r="A23" s="8"/>
      <x:c r="B23" s="8"/>
      <x:c r="C23" s="8"/>
      <x:c r="D23" s="8"/>
      <x:c r="E23" s="8"/>
      <x:c r="F23" s="8"/>
    </x:row>
    <x:row r="24">
      <x:c r="A24" s="8"/>
      <x:c r="B24" s="8"/>
      <x:c r="C24" s="8"/>
      <x:c r="D24" s="8"/>
      <x:c r="E24" s="8"/>
      <x:c r="F24" s="8"/>
    </x:row>
    <x:row r="25">
      <x:c r="A25" s="8"/>
      <x:c r="B25" s="8"/>
      <x:c r="C25" s="8"/>
      <x:c r="D25" s="8"/>
      <x:c r="E25" s="8"/>
      <x:c r="F25" s="8"/>
    </x:row>
    <x:row r="26">
      <x:c r="A26" s="8"/>
      <x:c r="B26" s="8"/>
      <x:c r="C26" s="8"/>
      <x:c r="D26" s="8"/>
      <x:c r="E26" s="8"/>
      <x:c r="F26" s="8"/>
    </x:row>
    <x:row r="27">
      <x:c r="A27" s="8"/>
      <x:c r="B27" s="8"/>
      <x:c r="C27" s="8"/>
      <x:c r="D27" s="8"/>
      <x:c r="E27" s="8"/>
      <x:c r="F27" s="8"/>
    </x:row>
    <x:row r="28">
      <x:c r="A28" s="8"/>
      <x:c r="B28" s="8"/>
      <x:c r="C28" s="8"/>
      <x:c r="D28" s="8"/>
      <x:c r="E28" s="8"/>
      <x:c r="F28" s="8"/>
    </x:row>
    <x:row r="29">
      <x:c r="A29" s="8"/>
      <x:c r="B29" s="8"/>
      <x:c r="C29" s="8"/>
      <x:c r="D29" s="8"/>
      <x:c r="E29" s="8"/>
      <x:c r="F29" s="8"/>
    </x:row>
    <x:row r="30">
      <x:c r="A30" s="8"/>
      <x:c r="B30" s="8"/>
      <x:c r="C30" s="8"/>
      <x:c r="D30" s="8"/>
      <x:c r="E30" s="8"/>
      <x:c r="F30" s="8"/>
    </x:row>
    <x:row r="31">
      <x:c r="A31" s="8"/>
      <x:c r="B31" s="8"/>
      <x:c r="C31" s="8"/>
      <x:c r="D31" s="8"/>
      <x:c r="E31" s="8"/>
      <x:c r="F31" s="8"/>
    </x:row>
    <x:row r="32">
      <x:c r="A32" s="8"/>
      <x:c r="B32" s="8"/>
      <x:c r="C32" s="8"/>
      <x:c r="D32" s="8"/>
      <x:c r="E32" s="8"/>
      <x:c r="F32" s="8"/>
    </x:row>
    <x:row r="33">
      <x:c r="A33" s="8"/>
      <x:c r="B33" s="8"/>
      <x:c r="C33" s="8"/>
      <x:c r="D33" s="8"/>
      <x:c r="E33" s="8"/>
      <x:c r="F33" s="8"/>
    </x:row>
    <x:row r="34">
      <x:c r="A34" s="8"/>
      <x:c r="B34" s="8"/>
      <x:c r="C34" s="8"/>
      <x:c r="D34" s="8"/>
      <x:c r="E34" s="8"/>
      <x:c r="F34" s="8"/>
    </x:row>
    <x:row r="35">
      <x:c r="A35" s="8"/>
      <x:c r="B35" s="8"/>
      <x:c r="C35" s="8"/>
      <x:c r="D35" s="8"/>
      <x:c r="E35" s="8"/>
      <x:c r="F35" s="8"/>
    </x:row>
    <x:row r="36">
      <x:c r="A36" s="8"/>
      <x:c r="B36" s="8"/>
      <x:c r="C36" s="8"/>
      <x:c r="D36" s="8"/>
      <x:c r="E36" s="8"/>
      <x:c r="F36" s="8"/>
    </x:row>
    <x:row r="37">
      <x:c r="A37" s="8"/>
      <x:c r="B37" s="8"/>
      <x:c r="C37" s="8"/>
      <x:c r="D37" s="8"/>
      <x:c r="E37" s="8"/>
      <x:c r="F37" s="8"/>
    </x:row>
    <x:row r="38">
      <x:c r="A38" s="8"/>
      <x:c r="B38" s="8"/>
      <x:c r="C38" s="8"/>
      <x:c r="D38" s="8"/>
      <x:c r="E38" s="8"/>
      <x:c r="F38" s="8"/>
    </x:row>
    <x:row r="39">
      <x:c r="A39" s="8"/>
      <x:c r="B39" s="8"/>
      <x:c r="C39" s="8"/>
      <x:c r="D39" s="8"/>
      <x:c r="E39" s="8"/>
      <x:c r="F39" s="8"/>
    </x:row>
    <x:row r="40">
      <x:c r="A40" s="8"/>
      <x:c r="B40" s="8"/>
      <x:c r="C40" s="8"/>
      <x:c r="D40" s="8"/>
      <x:c r="E40" s="8"/>
      <x:c r="F40" s="8"/>
    </x:row>
    <x:row r="41">
      <x:c r="A41" s="8"/>
      <x:c r="B41" s="8"/>
      <x:c r="C41" s="8"/>
      <x:c r="D41" s="8"/>
      <x:c r="E41" s="8"/>
      <x:c r="F41" s="8"/>
    </x:row>
    <x:row r="42">
      <x:c r="A42" s="8"/>
      <x:c r="B42" s="8"/>
      <x:c r="C42" s="8"/>
      <x:c r="D42" s="8"/>
      <x:c r="E42" s="8"/>
      <x:c r="F42" s="8"/>
    </x:row>
    <x:row r="43">
      <x:c r="A43" s="8"/>
      <x:c r="B43" s="8"/>
      <x:c r="C43" s="8"/>
      <x:c r="D43" s="8"/>
      <x:c r="E43" s="8"/>
      <x:c r="F43" s="8"/>
    </x:row>
    <x:row r="44">
      <x:c r="A44" s="8"/>
      <x:c r="B44" s="8"/>
      <x:c r="C44" s="8"/>
      <x:c r="D44" s="8"/>
      <x:c r="E44" s="8"/>
      <x:c r="F44" s="8"/>
    </x:row>
    <x:row r="45">
      <x:c r="A45" s="8"/>
      <x:c r="B45" s="8"/>
      <x:c r="C45" s="8"/>
      <x:c r="D45" s="8"/>
      <x:c r="E45" s="8"/>
      <x:c r="F45" s="8"/>
    </x:row>
    <x:row r="46">
      <x:c r="A46" s="8"/>
      <x:c r="B46" s="8"/>
      <x:c r="C46" s="8"/>
      <x:c r="D46" s="8"/>
      <x:c r="E46" s="8"/>
      <x:c r="F46" s="8"/>
    </x:row>
    <x:row r="47">
      <x:c r="A47" s="8"/>
      <x:c r="B47" s="8"/>
      <x:c r="C47" s="8"/>
      <x:c r="D47" s="8"/>
      <x:c r="E47" s="8"/>
      <x:c r="F47" s="8"/>
    </x:row>
    <x:row r="48">
      <x:c r="A48" s="8"/>
      <x:c r="B48" s="8"/>
      <x:c r="C48" s="8"/>
      <x:c r="D48" s="8"/>
      <x:c r="E48" s="8"/>
      <x:c r="F48" s="8"/>
    </x:row>
    <x:row r="49">
      <x:c r="A49" s="8"/>
      <x:c r="B49" s="8"/>
      <x:c r="C49" s="8"/>
      <x:c r="D49" s="8"/>
      <x:c r="E49" s="8"/>
      <x:c r="F49" s="8"/>
    </x:row>
    <x:row r="50">
      <x:c r="A50" s="8"/>
      <x:c r="B50" s="8"/>
      <x:c r="C50" s="8"/>
      <x:c r="D50" s="8"/>
      <x:c r="E50" s="8"/>
      <x:c r="F50" s="8"/>
    </x:row>
    <x:row r="51">
      <x:c r="A51" s="8"/>
      <x:c r="B51" s="8"/>
      <x:c r="C51" s="8"/>
      <x:c r="D51" s="8"/>
      <x:c r="E51" s="8"/>
      <x:c r="F51" s="8"/>
    </x:row>
    <x:row r="52">
      <x:c r="A52" s="8"/>
      <x:c r="B52" s="8"/>
      <x:c r="C52" s="8"/>
      <x:c r="D52" s="8"/>
      <x:c r="E52" s="8"/>
      <x:c r="F52" s="8"/>
    </x:row>
    <x:row r="53">
      <x:c r="A53" s="8"/>
      <x:c r="B53" s="8"/>
      <x:c r="C53" s="8"/>
      <x:c r="D53" s="8"/>
      <x:c r="E53" s="8"/>
      <x:c r="F53" s="8"/>
    </x:row>
    <x:row r="54">
      <x:c r="A54" s="8"/>
      <x:c r="B54" s="8"/>
      <x:c r="C54" s="8"/>
      <x:c r="D54" s="8"/>
      <x:c r="E54" s="8"/>
      <x:c r="F54" s="8"/>
    </x:row>
    <x:row r="55">
      <x:c r="A55" s="8"/>
      <x:c r="B55" s="8"/>
      <x:c r="C55" s="8"/>
      <x:c r="D55" s="8"/>
      <x:c r="E55" s="8"/>
      <x:c r="F55" s="8"/>
    </x:row>
    <x:row r="56">
      <x:c r="A56" s="8"/>
      <x:c r="B56" s="8"/>
      <x:c r="C56" s="8"/>
      <x:c r="D56" s="8"/>
      <x:c r="E56" s="8"/>
      <x:c r="F56" s="8"/>
    </x:row>
    <x:row r="57">
      <x:c r="A57" s="8"/>
      <x:c r="B57" s="8"/>
      <x:c r="C57" s="8"/>
      <x:c r="D57" s="8"/>
      <x:c r="E57" s="8"/>
      <x:c r="F57" s="8"/>
    </x:row>
    <x:row r="58">
      <x:c r="A58" s="8"/>
      <x:c r="B58" s="8"/>
      <x:c r="C58" s="8"/>
      <x:c r="D58" s="8"/>
      <x:c r="E58" s="8"/>
      <x:c r="F58" s="8"/>
    </x:row>
    <x:row r="59">
      <x:c r="A59" s="8"/>
      <x:c r="B59" s="8"/>
      <x:c r="C59" s="8"/>
      <x:c r="D59" s="8"/>
      <x:c r="E59" s="8"/>
      <x:c r="F59" s="8"/>
    </x:row>
    <x:row r="60">
      <x:c r="A60" s="8"/>
      <x:c r="B60" s="8"/>
      <x:c r="C60" s="8"/>
      <x:c r="D60" s="8"/>
      <x:c r="E60" s="8"/>
      <x:c r="F60" s="8"/>
    </x:row>
    <x:row r="61">
      <x:c r="A61" s="8"/>
      <x:c r="B61" s="8"/>
      <x:c r="C61" s="8"/>
      <x:c r="D61" s="8"/>
      <x:c r="E61" s="8"/>
      <x:c r="F61" s="8"/>
    </x:row>
    <x:row r="62">
      <x:c r="A62" s="8"/>
      <x:c r="B62" s="8"/>
      <x:c r="C62" s="8"/>
      <x:c r="D62" s="8"/>
      <x:c r="E62" s="8"/>
      <x:c r="F62" s="8"/>
    </x:row>
    <x:row r="63">
      <x:c r="A63" s="8"/>
      <x:c r="B63" s="8"/>
      <x:c r="C63" s="8"/>
      <x:c r="D63" s="8"/>
      <x:c r="E63" s="8"/>
      <x:c r="F63" s="8"/>
    </x:row>
    <x:row r="64">
      <x:c r="A64" s="8"/>
      <x:c r="B64" s="8"/>
      <x:c r="C64" s="8"/>
      <x:c r="D64" s="8"/>
      <x:c r="E64" s="8"/>
      <x:c r="F64" s="8"/>
    </x:row>
    <x:row r="65">
      <x:c r="A65" s="8"/>
      <x:c r="B65" s="8"/>
      <x:c r="C65" s="8"/>
      <x:c r="D65" s="8"/>
      <x:c r="E65" s="8"/>
      <x:c r="F65" s="8"/>
    </x:row>
    <x:row r="66">
      <x:c r="A66" s="8"/>
      <x:c r="B66" s="8"/>
      <x:c r="C66" s="8"/>
      <x:c r="D66" s="8"/>
      <x:c r="E66" s="8"/>
      <x:c r="F66" s="8"/>
    </x:row>
    <x:row r="67">
      <x:c r="A67" s="8"/>
      <x:c r="B67" s="8"/>
      <x:c r="C67" s="8"/>
      <x:c r="D67" s="8"/>
      <x:c r="E67" s="8"/>
      <x:c r="F67" s="8"/>
    </x:row>
    <x:row r="68">
      <x:c r="A68" s="8"/>
      <x:c r="B68" s="8"/>
      <x:c r="C68" s="8"/>
      <x:c r="D68" s="8"/>
      <x:c r="E68" s="8"/>
      <x:c r="F68" s="8"/>
    </x:row>
    <x:row r="69">
      <x:c r="A69" s="8"/>
      <x:c r="B69" s="8"/>
      <x:c r="C69" s="8"/>
      <x:c r="D69" s="8"/>
      <x:c r="E69" s="8"/>
      <x:c r="F69" s="8"/>
    </x:row>
    <x:row r="70">
      <x:c r="A70" s="8"/>
      <x:c r="B70" s="8"/>
      <x:c r="C70" s="8"/>
      <x:c r="D70" s="8"/>
      <x:c r="E70" s="8"/>
      <x:c r="F70" s="8"/>
    </x:row>
    <x:row r="71">
      <x:c r="A71" s="8"/>
      <x:c r="B71" s="8"/>
      <x:c r="C71" s="8"/>
      <x:c r="D71" s="8"/>
      <x:c r="E71" s="8"/>
      <x:c r="F71" s="8"/>
    </x:row>
    <x:row r="72">
      <x:c r="A72" s="8"/>
      <x:c r="B72" s="8"/>
      <x:c r="C72" s="8"/>
      <x:c r="D72" s="8"/>
      <x:c r="E72" s="8"/>
      <x:c r="F72" s="8"/>
    </x:row>
    <x:row r="73">
      <x:c r="A73" s="8"/>
      <x:c r="B73" s="8"/>
      <x:c r="C73" s="8"/>
      <x:c r="D73" s="8"/>
      <x:c r="E73" s="8"/>
      <x:c r="F73" s="8"/>
    </x:row>
    <x:row r="74">
      <x:c r="A74" s="8"/>
      <x:c r="B74" s="8"/>
      <x:c r="C74" s="8"/>
      <x:c r="D74" s="8"/>
      <x:c r="E74" s="8"/>
      <x:c r="F74" s="8"/>
    </x:row>
    <x:row r="75">
      <x:c r="A75" s="8"/>
      <x:c r="B75" s="8"/>
      <x:c r="C75" s="8"/>
      <x:c r="D75" s="8"/>
      <x:c r="E75" s="8"/>
      <x:c r="F75" s="8"/>
    </x:row>
    <x:row r="76">
      <x:c r="A76" s="8"/>
      <x:c r="B76" s="8"/>
      <x:c r="C76" s="8"/>
      <x:c r="D76" s="8"/>
      <x:c r="E76" s="8"/>
      <x:c r="F76" s="8"/>
    </x:row>
    <x:row r="77">
      <x:c r="A77" s="8"/>
      <x:c r="B77" s="8"/>
      <x:c r="C77" s="8"/>
      <x:c r="D77" s="8"/>
      <x:c r="E77" s="8"/>
      <x:c r="F77" s="8"/>
    </x:row>
    <x:row r="78">
      <x:c r="A78" s="8"/>
      <x:c r="B78" s="8"/>
      <x:c r="C78" s="8"/>
      <x:c r="D78" s="8"/>
      <x:c r="E78" s="8"/>
      <x:c r="F78" s="8"/>
    </x:row>
    <x:row r="79">
      <x:c r="A79" s="8"/>
      <x:c r="B79" s="8"/>
      <x:c r="C79" s="8"/>
      <x:c r="D79" s="8"/>
      <x:c r="E79" s="8"/>
      <x:c r="F79" s="8"/>
    </x:row>
    <x:row r="80">
      <x:c r="A80" s="8"/>
      <x:c r="B80" s="8"/>
      <x:c r="C80" s="8"/>
      <x:c r="D80" s="8"/>
      <x:c r="E80" s="8"/>
      <x:c r="F80" s="8"/>
    </x:row>
    <x:row r="81">
      <x:c r="A81" s="8"/>
      <x:c r="B81" s="8"/>
      <x:c r="C81" s="8"/>
      <x:c r="D81" s="8"/>
      <x:c r="E81" s="8"/>
      <x:c r="F81" s="8"/>
    </x:row>
    <x:row r="82">
      <x:c r="A82" s="8"/>
      <x:c r="B82" s="8"/>
      <x:c r="C82" s="8"/>
      <x:c r="D82" s="8"/>
      <x:c r="E82" s="8"/>
      <x:c r="F82" s="8"/>
    </x:row>
    <x:row r="83">
      <x:c r="A83" s="8"/>
      <x:c r="B83" s="8"/>
      <x:c r="C83" s="8"/>
      <x:c r="D83" s="8"/>
      <x:c r="E83" s="8"/>
      <x:c r="F83" s="8"/>
    </x:row>
    <x:row r="84">
      <x:c r="A84" s="8"/>
      <x:c r="B84" s="8"/>
      <x:c r="C84" s="8"/>
      <x:c r="D84" s="8"/>
      <x:c r="E84" s="8"/>
      <x:c r="F84" s="8"/>
    </x:row>
    <x:row r="85">
      <x:c r="A85" s="8"/>
      <x:c r="B85" s="8"/>
      <x:c r="C85" s="8"/>
      <x:c r="D85" s="8"/>
      <x:c r="E85" s="8"/>
      <x:c r="F85" s="8"/>
    </x:row>
    <x:row r="86">
      <x:c r="A86" s="8"/>
      <x:c r="B86" s="8"/>
      <x:c r="C86" s="8"/>
      <x:c r="D86" s="8"/>
      <x:c r="E86" s="8"/>
      <x:c r="F86" s="8"/>
    </x:row>
    <x:row r="87">
      <x:c r="A87" s="8"/>
      <x:c r="B87" s="8"/>
      <x:c r="C87" s="8"/>
      <x:c r="D87" s="8"/>
      <x:c r="E87" s="8"/>
      <x:c r="F87" s="8"/>
    </x:row>
    <x:row r="88">
      <x:c r="A88" s="8"/>
      <x:c r="B88" s="8"/>
      <x:c r="C88" s="8"/>
      <x:c r="D88" s="8"/>
      <x:c r="E88" s="8"/>
      <x:c r="F88" s="8"/>
    </x:row>
    <x:row r="89">
      <x:c r="A89" s="8"/>
      <x:c r="B89" s="8"/>
      <x:c r="C89" s="8"/>
      <x:c r="D89" s="8"/>
      <x:c r="E89" s="8"/>
      <x:c r="F89" s="8"/>
    </x:row>
    <x:row r="90">
      <x:c r="A90" s="8"/>
      <x:c r="B90" s="8"/>
      <x:c r="C90" s="8"/>
      <x:c r="D90" s="8"/>
      <x:c r="E90" s="8"/>
      <x:c r="F90" s="8"/>
    </x:row>
    <x:row r="91">
      <x:c r="A91" s="8"/>
      <x:c r="B91" s="8"/>
      <x:c r="C91" s="8"/>
      <x:c r="D91" s="8"/>
      <x:c r="E91" s="8"/>
      <x:c r="F91" s="8"/>
    </x:row>
    <x:row r="92">
      <x:c r="A92" s="8"/>
      <x:c r="B92" s="8"/>
      <x:c r="C92" s="8"/>
      <x:c r="D92" s="8"/>
      <x:c r="E92" s="8"/>
      <x:c r="F92" s="8"/>
    </x:row>
    <x:row r="93">
      <x:c r="A93" s="8"/>
      <x:c r="B93" s="8"/>
      <x:c r="C93" s="8"/>
      <x:c r="D93" s="8"/>
      <x:c r="E93" s="8"/>
      <x:c r="F93" s="8"/>
    </x:row>
    <x:row r="94">
      <x:c r="A94" s="8"/>
      <x:c r="B94" s="8"/>
      <x:c r="C94" s="8"/>
      <x:c r="D94" s="8"/>
      <x:c r="E94" s="8"/>
      <x:c r="F94" s="8"/>
    </x:row>
    <x:row r="95">
      <x:c r="A95" s="8"/>
      <x:c r="B95" s="8"/>
      <x:c r="C95" s="8"/>
      <x:c r="D95" s="8"/>
      <x:c r="E95" s="8"/>
      <x:c r="F95" s="8"/>
    </x:row>
    <x:row r="96">
      <x:c r="A96" s="8"/>
      <x:c r="B96" s="8"/>
      <x:c r="C96" s="8"/>
      <x:c r="D96" s="8"/>
      <x:c r="E96" s="8"/>
      <x:c r="F96" s="8"/>
    </x:row>
    <x:row r="97">
      <x:c r="A97" s="8"/>
      <x:c r="B97" s="8"/>
      <x:c r="C97" s="8"/>
      <x:c r="D97" s="8"/>
      <x:c r="E97" s="8"/>
      <x:c r="F97" s="8"/>
    </x:row>
    <x:row r="98">
      <x:c r="A98" s="8"/>
      <x:c r="B98" s="8"/>
      <x:c r="C98" s="8"/>
      <x:c r="D98" s="8"/>
      <x:c r="E98" s="8"/>
      <x:c r="F98" s="8"/>
    </x:row>
    <x:row r="99">
      <x:c r="A99" s="8"/>
      <x:c r="B99" s="8"/>
      <x:c r="C99" s="8"/>
      <x:c r="D99" s="8"/>
      <x:c r="E99" s="8"/>
      <x:c r="F99" s="8"/>
    </x:row>
    <x:row r="100">
      <x:c r="A100" s="8"/>
      <x:c r="B100" s="8"/>
      <x:c r="C100" s="8"/>
      <x:c r="D100" s="8"/>
      <x:c r="E100" s="8"/>
      <x:c r="F100" s="8"/>
    </x:row>
    <x:row r="101">
      <x:c r="A101" s="8"/>
      <x:c r="B101" s="8"/>
      <x:c r="C101" s="8"/>
      <x:c r="D101" s="8"/>
      <x:c r="E101" s="8"/>
      <x:c r="F101" s="8"/>
    </x:row>
    <x:row r="102">
      <x:c r="A102" s="8"/>
      <x:c r="B102" s="8"/>
      <x:c r="C102" s="8"/>
      <x:c r="D102" s="8"/>
      <x:c r="E102" s="8"/>
      <x:c r="F102" s="8"/>
    </x:row>
    <x:row r="103">
      <x:c r="A103" s="8"/>
      <x:c r="B103" s="8"/>
      <x:c r="C103" s="8"/>
      <x:c r="D103" s="8"/>
      <x:c r="E103" s="8"/>
      <x:c r="F103" s="8"/>
    </x:row>
    <x:row r="104">
      <x:c r="A104" s="8"/>
      <x:c r="B104" s="8"/>
      <x:c r="C104" s="8"/>
      <x:c r="D104" s="8"/>
      <x:c r="E104" s="8"/>
      <x:c r="F104" s="8"/>
    </x:row>
    <x:row r="105">
      <x:c r="A105" s="8"/>
      <x:c r="B105" s="8"/>
      <x:c r="C105" s="8"/>
      <x:c r="D105" s="8"/>
      <x:c r="E105" s="8"/>
      <x:c r="F105" s="8"/>
    </x:row>
    <x:row r="106">
      <x:c r="A106" s="8"/>
      <x:c r="B106" s="8"/>
      <x:c r="C106" s="8"/>
      <x:c r="D106" s="8"/>
      <x:c r="E106" s="8"/>
      <x:c r="F106" s="8"/>
    </x:row>
    <x:row r="107">
      <x:c r="A107" s="8"/>
      <x:c r="B107" s="8"/>
      <x:c r="C107" s="8"/>
      <x:c r="D107" s="8"/>
      <x:c r="E107" s="8"/>
      <x:c r="F107" s="8"/>
    </x:row>
    <x:row r="108">
      <x:c r="A108" s="8"/>
      <x:c r="B108" s="8"/>
      <x:c r="C108" s="8"/>
      <x:c r="D108" s="8"/>
      <x:c r="E108" s="8"/>
      <x:c r="F108" s="8"/>
    </x:row>
    <x:row r="109">
      <x:c r="A109" s="8"/>
      <x:c r="B109" s="8"/>
      <x:c r="C109" s="8"/>
      <x:c r="D109" s="8"/>
      <x:c r="E109" s="8"/>
      <x:c r="F109" s="8"/>
    </x:row>
    <x:row r="110">
      <x:c r="A110" s="8"/>
      <x:c r="B110" s="8"/>
      <x:c r="C110" s="8"/>
      <x:c r="D110" s="8"/>
      <x:c r="E110" s="8"/>
      <x:c r="F110" s="8"/>
    </x:row>
    <x:row r="111">
      <x:c r="A111" s="8"/>
      <x:c r="B111" s="8"/>
      <x:c r="C111" s="8"/>
      <x:c r="D111" s="8"/>
      <x:c r="E111" s="8"/>
      <x:c r="F111" s="8"/>
    </x:row>
    <x:row r="112">
      <x:c r="A112" s="8"/>
      <x:c r="B112" s="8"/>
      <x:c r="C112" s="8"/>
      <x:c r="D112" s="8"/>
      <x:c r="E112" s="8"/>
      <x:c r="F112" s="8"/>
    </x:row>
    <x:row r="113">
      <x:c r="A113" s="8"/>
      <x:c r="B113" s="8"/>
      <x:c r="C113" s="8"/>
      <x:c r="D113" s="8"/>
      <x:c r="E113" s="8"/>
      <x:c r="F113" s="8"/>
    </x:row>
    <x:row r="114">
      <x:c r="A114" s="8"/>
      <x:c r="B114" s="8"/>
      <x:c r="C114" s="8"/>
      <x:c r="D114" s="8"/>
      <x:c r="E114" s="8"/>
      <x:c r="F114" s="8"/>
    </x:row>
    <x:row r="115">
      <x:c r="A115" s="8"/>
      <x:c r="B115" s="8"/>
      <x:c r="C115" s="8"/>
      <x:c r="D115" s="8"/>
      <x:c r="E115" s="8"/>
      <x:c r="F115" s="8"/>
    </x:row>
    <x:row r="116">
      <x:c r="A116" s="8"/>
      <x:c r="B116" s="8"/>
      <x:c r="C116" s="8"/>
      <x:c r="D116" s="8"/>
      <x:c r="E116" s="8"/>
      <x:c r="F116" s="8"/>
    </x:row>
    <x:row r="117">
      <x:c r="A117" s="8"/>
      <x:c r="B117" s="8"/>
      <x:c r="C117" s="8"/>
      <x:c r="D117" s="8"/>
      <x:c r="E117" s="8"/>
      <x:c r="F117" s="8"/>
    </x:row>
    <x:row r="118">
      <x:c r="A118" s="8"/>
      <x:c r="B118" s="8"/>
      <x:c r="C118" s="8"/>
      <x:c r="D118" s="8"/>
      <x:c r="E118" s="8"/>
      <x:c r="F118" s="8"/>
    </x:row>
    <x:row r="119">
      <x:c r="A119" s="8"/>
      <x:c r="B119" s="8"/>
      <x:c r="C119" s="8"/>
      <x:c r="D119" s="8"/>
      <x:c r="E119" s="8"/>
      <x:c r="F119" s="8"/>
    </x:row>
    <x:row r="120">
      <x:c r="A120" s="8"/>
      <x:c r="B120" s="8"/>
      <x:c r="C120" s="8"/>
      <x:c r="D120" s="8"/>
      <x:c r="E120" s="8"/>
      <x:c r="F120" s="8"/>
    </x:row>
    <x:row r="121">
      <x:c r="A121" s="8"/>
      <x:c r="B121" s="8"/>
      <x:c r="C121" s="8"/>
      <x:c r="D121" s="8"/>
      <x:c r="E121" s="8"/>
      <x:c r="F121" s="8"/>
    </x:row>
    <x:row r="122">
      <x:c r="A122" s="8"/>
      <x:c r="B122" s="8"/>
      <x:c r="C122" s="8"/>
      <x:c r="D122" s="8"/>
      <x:c r="E122" s="8"/>
      <x:c r="F122" s="8"/>
    </x:row>
    <x:row r="123">
      <x:c r="A123" s="8"/>
      <x:c r="B123" s="8"/>
      <x:c r="C123" s="8"/>
      <x:c r="D123" s="8"/>
      <x:c r="E123" s="8"/>
      <x:c r="F123" s="8"/>
    </x:row>
    <x:row r="124">
      <x:c r="A124" s="8"/>
      <x:c r="B124" s="8"/>
      <x:c r="C124" s="8"/>
      <x:c r="D124" s="8"/>
      <x:c r="E124" s="8"/>
      <x:c r="F124" s="8"/>
    </x:row>
    <x:row r="125">
      <x:c r="A125" s="8"/>
      <x:c r="B125" s="8"/>
      <x:c r="C125" s="8"/>
      <x:c r="D125" s="8"/>
      <x:c r="E125" s="8"/>
      <x:c r="F125" s="8"/>
    </x:row>
    <x:row r="126">
      <x:c r="A126" s="8"/>
      <x:c r="B126" s="8"/>
      <x:c r="C126" s="8"/>
      <x:c r="D126" s="8"/>
      <x:c r="E126" s="8"/>
      <x:c r="F126" s="8"/>
    </x:row>
    <x:row r="127">
      <x:c r="A127" s="8"/>
      <x:c r="B127" s="8"/>
      <x:c r="C127" s="8"/>
      <x:c r="D127" s="8"/>
      <x:c r="E127" s="8"/>
      <x:c r="F127" s="8"/>
    </x:row>
    <x:row r="128">
      <x:c r="A128" s="8"/>
      <x:c r="B128" s="8"/>
      <x:c r="C128" s="8"/>
      <x:c r="D128" s="8"/>
      <x:c r="E128" s="8"/>
      <x:c r="F128" s="8"/>
    </x:row>
    <x:row r="129">
      <x:c r="A129" s="8"/>
      <x:c r="B129" s="8"/>
      <x:c r="C129" s="8"/>
      <x:c r="D129" s="8"/>
      <x:c r="E129" s="8"/>
      <x:c r="F129" s="8"/>
    </x:row>
    <x:row r="130">
      <x:c r="A130" s="8"/>
      <x:c r="B130" s="8"/>
      <x:c r="C130" s="8"/>
      <x:c r="D130" s="8"/>
      <x:c r="E130" s="8"/>
      <x:c r="F130" s="8"/>
    </x:row>
    <x:row r="131">
      <x:c r="A131" s="8"/>
      <x:c r="B131" s="8"/>
      <x:c r="C131" s="8"/>
      <x:c r="D131" s="8"/>
      <x:c r="E131" s="8"/>
      <x:c r="F131" s="8"/>
    </x:row>
    <x:row r="132">
      <x:c r="A132" s="8"/>
      <x:c r="B132" s="8"/>
      <x:c r="C132" s="8"/>
      <x:c r="D132" s="8"/>
      <x:c r="E132" s="8"/>
      <x:c r="F132" s="8"/>
    </x:row>
    <x:row r="133">
      <x:c r="A133" s="8"/>
      <x:c r="B133" s="8"/>
      <x:c r="C133" s="8"/>
      <x:c r="D133" s="8"/>
      <x:c r="E133" s="8"/>
      <x:c r="F133" s="8"/>
    </x:row>
    <x:row r="134">
      <x:c r="A134" s="8"/>
      <x:c r="B134" s="8"/>
      <x:c r="C134" s="8"/>
      <x:c r="D134" s="8"/>
      <x:c r="E134" s="8"/>
      <x:c r="F134" s="8"/>
    </x:row>
    <x:row r="135">
      <x:c r="A135" s="8"/>
      <x:c r="B135" s="8"/>
      <x:c r="C135" s="8"/>
      <x:c r="D135" s="8"/>
      <x:c r="E135" s="8"/>
      <x:c r="F135" s="8"/>
    </x:row>
    <x:row r="136">
      <x:c r="A136" s="8"/>
      <x:c r="B136" s="8"/>
      <x:c r="C136" s="8"/>
      <x:c r="D136" s="8"/>
      <x:c r="E136" s="8"/>
      <x:c r="F136" s="8"/>
    </x:row>
    <x:row r="137">
      <x:c r="A137" s="8"/>
      <x:c r="B137" s="8"/>
      <x:c r="C137" s="8"/>
      <x:c r="D137" s="8"/>
      <x:c r="E137" s="8"/>
      <x:c r="F137" s="8"/>
    </x:row>
    <x:row r="138">
      <x:c r="A138" s="8"/>
      <x:c r="B138" s="8"/>
      <x:c r="C138" s="8"/>
      <x:c r="D138" s="8"/>
      <x:c r="E138" s="8"/>
      <x:c r="F138" s="8"/>
    </x:row>
    <x:row r="139">
      <x:c r="A139" s="8"/>
      <x:c r="B139" s="8"/>
      <x:c r="C139" s="8"/>
      <x:c r="D139" s="8"/>
      <x:c r="E139" s="8"/>
      <x:c r="F139" s="8"/>
    </x:row>
    <x:row r="140">
      <x:c r="A140" s="8"/>
      <x:c r="B140" s="8"/>
      <x:c r="C140" s="8"/>
      <x:c r="D140" s="8"/>
      <x:c r="E140" s="8"/>
      <x:c r="F140" s="8"/>
    </x:row>
    <x:row r="141">
      <x:c r="A141" s="8"/>
      <x:c r="B141" s="8"/>
      <x:c r="C141" s="8"/>
      <x:c r="D141" s="8"/>
      <x:c r="E141" s="8"/>
      <x:c r="F141" s="8"/>
    </x:row>
    <x:row r="142">
      <x:c r="A142" s="8"/>
      <x:c r="B142" s="8"/>
      <x:c r="C142" s="8"/>
      <x:c r="D142" s="8"/>
      <x:c r="E142" s="8"/>
      <x:c r="F142" s="8"/>
    </x:row>
    <x:row r="143">
      <x:c r="A143" s="8"/>
      <x:c r="B143" s="8"/>
      <x:c r="C143" s="8"/>
      <x:c r="D143" s="8"/>
      <x:c r="E143" s="8"/>
      <x:c r="F143" s="8"/>
    </x:row>
    <x:row r="144">
      <x:c r="A144" s="8"/>
      <x:c r="B144" s="8"/>
      <x:c r="C144" s="8"/>
      <x:c r="D144" s="8"/>
      <x:c r="E144" s="8"/>
      <x:c r="F144" s="8"/>
    </x:row>
    <x:row r="145">
      <x:c r="A145" s="8"/>
      <x:c r="B145" s="8"/>
      <x:c r="C145" s="8"/>
      <x:c r="D145" s="8"/>
      <x:c r="E145" s="8"/>
      <x:c r="F145" s="8"/>
    </x:row>
    <x:row r="146">
      <x:c r="A146" s="8"/>
      <x:c r="B146" s="8"/>
      <x:c r="C146" s="8"/>
      <x:c r="D146" s="8"/>
      <x:c r="E146" s="8"/>
      <x:c r="F146" s="8"/>
    </x:row>
    <x:row r="147">
      <x:c r="A147" s="8"/>
      <x:c r="B147" s="8"/>
      <x:c r="C147" s="8"/>
      <x:c r="D147" s="8"/>
      <x:c r="E147" s="8"/>
      <x:c r="F147" s="8"/>
    </x:row>
    <x:row r="148">
      <x:c r="A148" s="8"/>
      <x:c r="B148" s="8"/>
      <x:c r="C148" s="8"/>
      <x:c r="D148" s="8"/>
      <x:c r="E148" s="8"/>
      <x:c r="F148" s="8"/>
    </x:row>
    <x:row r="149">
      <x:c r="A149" s="8"/>
      <x:c r="B149" s="8"/>
      <x:c r="C149" s="8"/>
      <x:c r="D149" s="8"/>
      <x:c r="E149" s="8"/>
      <x:c r="F149" s="8"/>
    </x:row>
    <x:row r="150">
      <x:c r="A150" s="8"/>
      <x:c r="B150" s="8"/>
      <x:c r="C150" s="8"/>
      <x:c r="D150" s="8"/>
      <x:c r="E150" s="8"/>
      <x:c r="F150" s="8"/>
    </x:row>
    <x:row r="151">
      <x:c r="A151" s="8"/>
      <x:c r="B151" s="8"/>
      <x:c r="C151" s="8"/>
      <x:c r="D151" s="8"/>
      <x:c r="E151" s="8"/>
      <x:c r="F151" s="8"/>
    </x:row>
    <x:row r="152">
      <x:c r="A152" s="8"/>
      <x:c r="B152" s="8"/>
      <x:c r="C152" s="8"/>
      <x:c r="D152" s="8"/>
      <x:c r="E152" s="8"/>
      <x:c r="F152" s="8"/>
    </x:row>
    <x:row r="153">
      <x:c r="A153" s="8"/>
      <x:c r="B153" s="8"/>
      <x:c r="C153" s="8"/>
      <x:c r="D153" s="8"/>
      <x:c r="E153" s="8"/>
      <x:c r="F153" s="8"/>
    </x:row>
    <x:row r="154">
      <x:c r="A154" s="8"/>
      <x:c r="B154" s="8"/>
      <x:c r="C154" s="8"/>
      <x:c r="D154" s="8"/>
      <x:c r="E154" s="8"/>
      <x:c r="F154" s="8"/>
    </x:row>
    <x:row r="155">
      <x:c r="A155" s="8"/>
      <x:c r="B155" s="8"/>
      <x:c r="C155" s="8"/>
      <x:c r="D155" s="8"/>
      <x:c r="E155" s="8"/>
      <x:c r="F155" s="8"/>
    </x:row>
    <x:row r="156">
      <x:c r="A156" s="8"/>
      <x:c r="B156" s="8"/>
      <x:c r="C156" s="8"/>
      <x:c r="D156" s="8"/>
      <x:c r="E156" s="8"/>
      <x:c r="F156" s="8"/>
    </x:row>
    <x:row r="157">
      <x:c r="A157" s="8"/>
      <x:c r="B157" s="8"/>
      <x:c r="C157" s="8"/>
      <x:c r="D157" s="8"/>
      <x:c r="E157" s="8"/>
      <x:c r="F157" s="8"/>
    </x:row>
    <x:row r="158">
      <x:c r="A158" s="8"/>
      <x:c r="B158" s="8"/>
      <x:c r="C158" s="8"/>
      <x:c r="D158" s="8"/>
      <x:c r="E158" s="8"/>
      <x:c r="F158" s="8"/>
    </x:row>
    <x:row r="159">
      <x:c r="A159" s="8"/>
      <x:c r="B159" s="8"/>
      <x:c r="C159" s="8"/>
      <x:c r="D159" s="8"/>
      <x:c r="E159" s="8"/>
      <x:c r="F159" s="8"/>
    </x:row>
    <x:row r="160">
      <x:c r="A160" s="8"/>
      <x:c r="B160" s="8"/>
      <x:c r="C160" s="8"/>
      <x:c r="D160" s="8"/>
      <x:c r="E160" s="8"/>
      <x:c r="F160" s="8"/>
    </x:row>
    <x:row r="161">
      <x:c r="A161" s="8"/>
      <x:c r="B161" s="8"/>
      <x:c r="C161" s="8"/>
      <x:c r="D161" s="8"/>
      <x:c r="E161" s="8"/>
      <x:c r="F161" s="8"/>
    </x:row>
    <x:row r="162">
      <x:c r="A162" s="8"/>
      <x:c r="B162" s="8"/>
      <x:c r="C162" s="8"/>
      <x:c r="D162" s="8"/>
      <x:c r="E162" s="8"/>
      <x:c r="F162" s="8"/>
    </x:row>
    <x:row r="163">
      <x:c r="A163" s="8"/>
      <x:c r="B163" s="8"/>
      <x:c r="C163" s="8"/>
      <x:c r="D163" s="8"/>
      <x:c r="E163" s="8"/>
      <x:c r="F163" s="8"/>
    </x:row>
    <x:row r="164">
      <x:c r="A164" s="8"/>
      <x:c r="B164" s="8"/>
      <x:c r="C164" s="8"/>
      <x:c r="D164" s="8"/>
      <x:c r="E164" s="8"/>
      <x:c r="F164" s="8"/>
    </x:row>
    <x:row r="165">
      <x:c r="A165" s="8"/>
      <x:c r="B165" s="8"/>
      <x:c r="C165" s="8"/>
      <x:c r="D165" s="8"/>
      <x:c r="E165" s="8"/>
      <x:c r="F165" s="8"/>
    </x:row>
    <x:row r="166">
      <x:c r="A166" s="8"/>
      <x:c r="B166" s="8"/>
      <x:c r="C166" s="8"/>
      <x:c r="D166" s="8"/>
      <x:c r="E166" s="8"/>
      <x:c r="F166" s="8"/>
    </x:row>
    <x:row r="167">
      <x:c r="A167" s="8"/>
      <x:c r="B167" s="8"/>
      <x:c r="C167" s="8"/>
      <x:c r="D167" s="8"/>
      <x:c r="E167" s="8"/>
      <x:c r="F167" s="8"/>
    </x:row>
    <x:row r="168">
      <x:c r="A168" s="8"/>
      <x:c r="B168" s="8"/>
      <x:c r="C168" s="8"/>
      <x:c r="D168" s="8"/>
      <x:c r="E168" s="8"/>
      <x:c r="F168" s="8"/>
    </x:row>
    <x:row r="169">
      <x:c r="A169" s="8"/>
      <x:c r="B169" s="8"/>
      <x:c r="C169" s="8"/>
      <x:c r="D169" s="8"/>
      <x:c r="E169" s="8"/>
      <x:c r="F169" s="8"/>
    </x:row>
    <x:row r="170">
      <x:c r="A170" s="8"/>
      <x:c r="B170" s="8"/>
      <x:c r="C170" s="8"/>
      <x:c r="D170" s="8"/>
      <x:c r="E170" s="8"/>
      <x:c r="F170" s="8"/>
    </x:row>
    <x:row r="171">
      <x:c r="A171" s="8"/>
      <x:c r="B171" s="8"/>
      <x:c r="C171" s="8"/>
      <x:c r="D171" s="8"/>
      <x:c r="E171" s="8"/>
      <x:c r="F171" s="8"/>
    </x:row>
    <x:row r="172">
      <x:c r="A172" s="8"/>
      <x:c r="B172" s="8"/>
      <x:c r="C172" s="8"/>
      <x:c r="D172" s="8"/>
      <x:c r="E172" s="8"/>
      <x:c r="F172" s="8"/>
    </x:row>
    <x:row r="173">
      <x:c r="A173" s="8"/>
      <x:c r="B173" s="8"/>
      <x:c r="C173" s="8"/>
      <x:c r="D173" s="8"/>
      <x:c r="E173" s="8"/>
      <x:c r="F173" s="8"/>
    </x:row>
    <x:row r="174">
      <x:c r="A174" s="8"/>
      <x:c r="B174" s="8"/>
      <x:c r="C174" s="8"/>
      <x:c r="D174" s="8"/>
      <x:c r="E174" s="8"/>
      <x:c r="F174" s="8"/>
    </x:row>
    <x:row r="175">
      <x:c r="A175" s="8"/>
      <x:c r="B175" s="8"/>
      <x:c r="C175" s="8"/>
      <x:c r="D175" s="8"/>
      <x:c r="E175" s="8"/>
      <x:c r="F175" s="8"/>
    </x:row>
    <x:row r="176">
      <x:c r="A176" s="8"/>
      <x:c r="B176" s="8"/>
      <x:c r="C176" s="8"/>
      <x:c r="D176" s="8"/>
      <x:c r="E176" s="8"/>
      <x:c r="F176" s="8"/>
    </x:row>
    <x:row r="177">
      <x:c r="A177" s="8"/>
      <x:c r="B177" s="8"/>
      <x:c r="C177" s="8"/>
      <x:c r="D177" s="8"/>
      <x:c r="E177" s="8"/>
      <x:c r="F177" s="8"/>
    </x:row>
    <x:row r="178">
      <x:c r="A178" s="8"/>
      <x:c r="B178" s="8"/>
      <x:c r="C178" s="8"/>
      <x:c r="D178" s="8"/>
      <x:c r="E178" s="8"/>
      <x:c r="F178" s="8"/>
    </x:row>
    <x:row r="179">
      <x:c r="A179" s="8"/>
      <x:c r="B179" s="8"/>
      <x:c r="C179" s="8"/>
      <x:c r="D179" s="8"/>
      <x:c r="E179" s="8"/>
      <x:c r="F179" s="8"/>
    </x:row>
    <x:row r="180">
      <x:c r="A180" s="8"/>
      <x:c r="B180" s="8"/>
      <x:c r="C180" s="8"/>
      <x:c r="D180" s="8"/>
      <x:c r="E180" s="8"/>
      <x:c r="F180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8" hidden="0" customWidth="1"/>
    <x:col min="3" max="3" width="22" hidden="0" customWidth="1"/>
    <x:col min="4" max="4" width="34" hidden="0" customWidth="1"/>
  </x:cols>
  <x:sheetData>
    <x:row r="1">
      <x:c r="A1" s="12" t="str">
        <x:v>Decision Contract - DEC-REL-001</x:v>
      </x:c>
      <x:c r="B1" s="10"/>
      <x:c r="C1" s="10"/>
      <x:c r="D1" s="10"/>
    </x:row>
    <x:row r="2">
      <x:c r="A2" s="8"/>
      <x:c r="B2" s="8"/>
      <x:c r="C2" s="8"/>
      <x:c r="D2" s="8"/>
    </x:row>
    <x:row r="3">
      <x:c r="A3" s="16" t="str">
        <x:v>Field</x:v>
      </x:c>
      <x:c r="B3" s="16" t="str">
        <x:v>Value</x:v>
      </x:c>
      <x:c r="C3" s="16" t="str">
        <x:v>Record Version ID</x:v>
      </x:c>
      <x:c r="D3" s="16" t="str">
        <x:v>Control</x:v>
      </x:c>
    </x:row>
    <x:row r="4">
      <x:c r="A4" s="8" t="str">
        <x:v>Decision ID</x:v>
      </x:c>
      <x:c r="B4" s="8" t="str">
        <x:v>DEC-REL-001</x:v>
      </x:c>
      <x:c r="C4" s="8" t="str">
        <x:v>DEC-REL-001-V1</x:v>
      </x:c>
      <x:c r="D4" s="8" t="str">
        <x:f>IF(B4="","INVALID - REQUIRED","VALID")</x:f>
        <x:v>VALID</x:v>
      </x:c>
    </x:row>
    <x:row r="5">
      <x:c r="A5" s="8" t="str">
        <x:v>Decision question</x:v>
      </x:c>
      <x:c r="B5" s="8" t="str">
        <x:v>Which discovered entities belong in the direct competitor set, which are contextual, and which should be excluded or verified?</x:v>
      </x:c>
      <x:c r="C5" s="8" t="str">
        <x:v>DEC-REL-001-V1</x:v>
      </x:c>
      <x:c r="D5" s="8" t="str">
        <x:f>IF(B5="","INVALID - REQUIRED","VALID")</x:f>
        <x:v>VALID</x:v>
      </x:c>
    </x:row>
    <x:row r="6">
      <x:c r="A6" s="8" t="str">
        <x:v>Target buyer</x:v>
      </x:c>
      <x:c r="B6" s="8" t="str">
        <x:v>Operations leaders - fictional teaching scope</x:v>
      </x:c>
      <x:c r="C6" s="8" t="str">
        <x:v>DEC-REL-001-V1</x:v>
      </x:c>
      <x:c r="D6" s="8" t="str">
        <x:f>IF(B6="","INVALID - REQUIRED","VALID")</x:f>
        <x:v>VALID</x:v>
      </x:c>
    </x:row>
    <x:row r="7">
      <x:c r="A7" s="8" t="str">
        <x:v>Target job / offer</x:v>
      </x:c>
      <x:c r="B7" s="8" t="str">
        <x:v>Workforce scheduling software purchase decision - fictional</x:v>
      </x:c>
      <x:c r="C7" s="8" t="str">
        <x:v>DEC-REL-001-V1</x:v>
      </x:c>
      <x:c r="D7" s="8" t="str">
        <x:f>IF(B7="","INVALID - REQUIRED","VALID")</x:f>
        <x:v>VALID</x:v>
      </x:c>
    </x:row>
    <x:row r="8">
      <x:c r="A8" s="8" t="str">
        <x:v>Target market</x:v>
      </x:c>
      <x:c r="B8" s="8" t="str">
        <x:v>United Kingdom - fictional teaching scope</x:v>
      </x:c>
      <x:c r="C8" s="8" t="str">
        <x:v>DEC-REL-001-V1</x:v>
      </x:c>
      <x:c r="D8" s="8" t="str">
        <x:f>IF(B8="","INVALID - REQUIRED","VALID")</x:f>
        <x:v>VALID</x:v>
      </x:c>
    </x:row>
    <x:row r="9">
      <x:c r="A9" s="8" t="str">
        <x:v>Decision stage</x:v>
      </x:c>
      <x:c r="B9" s="8" t="str">
        <x:v>Evaluation and shortlisting</x:v>
      </x:c>
      <x:c r="C9" s="8" t="str">
        <x:v>DEC-REL-001-V1</x:v>
      </x:c>
      <x:c r="D9" s="8" t="str">
        <x:f>IF(B9="","INVALID - REQUIRED","VALID")</x:f>
        <x:v>VALID</x:v>
      </x:c>
    </x:row>
    <x:row r="10">
      <x:c r="A10" s="8" t="str">
        <x:v>Evidence mode</x:v>
      </x:c>
      <x:c r="B10" s="8" t="str">
        <x:v>SYNTHETIC TRAINING FIXTURE ONLY</x:v>
      </x:c>
      <x:c r="C10" s="8" t="str">
        <x:v>DEC-REL-001-V1</x:v>
      </x:c>
      <x:c r="D10" s="8" t="str">
        <x:f>IF(EXACT(B10,"SYNTHETIC TRAINING FIXTURE ONLY"),"VALID","INVALID - EVIDENCE MODE")</x:f>
        <x:v>VALID</x:v>
      </x:c>
    </x:row>
    <x:row r="11">
      <x:c r="A11" s="8" t="str">
        <x:v>Decision state</x:v>
      </x:c>
      <x:c r="B11" s="8" t="str">
        <x:v>FROZEN FOR EXAMPLE</x:v>
      </x:c>
      <x:c r="C11" s="8" t="str">
        <x:v>DEC-REL-001-V1</x:v>
      </x:c>
      <x:c r="D11" s="8" t="str">
        <x:f>IF(OR(EXACT(B11,"FROZEN FOR EXAMPLE"),EXACT(B11,"REOPEN REQUIRED")),"VALID","INVALID - DECISION STATE")</x:f>
        <x:v>VALID</x:v>
      </x:c>
    </x:row>
    <x:row r="12">
      <x:c r="A12" s="8" t="str">
        <x:v>Relevance policy ID</x:v>
      </x:c>
      <x:c r="B12" s="8" t="str">
        <x:v>REL-POL-001</x:v>
      </x:c>
      <x:c r="C12" s="8" t="str">
        <x:v>DEC-REL-001-V1</x:v>
      </x:c>
      <x:c r="D12" s="8" t="str">
        <x:f>IF(B12="","INVALID - REQUIRED","VALID")</x:f>
        <x:v>VALID</x:v>
      </x:c>
    </x:row>
    <x:row r="13">
      <x:c r="A13" s="8" t="str">
        <x:v>Versioned content snapshot</x:v>
      </x:c>
      <x:c r="B13" s="8" t="str">
        <x:v>DEC-REL-001|Which discovered entities belong in the direct competitor set, which are contextual, and which should be excluded or verified?|Operations leaders - fictional teaching scope|Workforce scheduling software purchase decision - fictional|United Kingdom - fictional teaching scope|Evaluation and shortlisting|SYNTHETIC TRAINING FIXTURE ONLY|FROZEN FOR EXAMPLE|REL-POL-001|Pricing, feature superiority and investment priority are outside this scorecard.</x:v>
      </x:c>
      <x:c r="C13" s="8" t="str">
        <x:v>DEC-REL-001-V1</x:v>
      </x:c>
      <x:c r="D13" s="8" t="str">
        <x:f>IF(B13="","INVALID - SNAPSHOT","VALID")</x:f>
        <x:v>VALID</x:v>
      </x:c>
    </x:row>
    <x:row r="14">
      <x:c r="A14" s="8" t="str">
        <x:v>Version control</x:v>
      </x:c>
      <x:c r="B14" s="8" t="str">
        <x:f>IF(B13=B4&amp;"|"&amp;B5&amp;"|"&amp;B6&amp;"|"&amp;B7&amp;"|"&amp;B8&amp;"|"&amp;B9&amp;"|"&amp;B10&amp;"|"&amp;B11&amp;"|"&amp;B12&amp;"|"&amp;B16,"VALID","VERSION UPDATE REQUIRED")</x:f>
        <x:v>VALID</x:v>
      </x:c>
      <x:c r="C14" s="8" t="str">
        <x:v>DEC-REL-001-V1</x:v>
      </x:c>
      <x:c r="D14" s="8" t="str">
        <x:f>B14</x:f>
        <x:v>VALID</x:v>
      </x:c>
    </x:row>
    <x:row r="15">
      <x:c r="A15" s="8" t="str">
        <x:v>Downstream readiness</x:v>
      </x:c>
      <x:c r="B15" s="8" t="str">
        <x:f>IF(EXACT(B11,"REOPEN REQUIRED"),"REOPEN REQUIRED - DOWNSTREAM BLOCKED",IF(OR(D4&lt;&gt;"VALID",D5&lt;&gt;"VALID",D6&lt;&gt;"VALID",D7&lt;&gt;"VALID",D8&lt;&gt;"VALID",D9&lt;&gt;"VALID",D10&lt;&gt;"VALID",D11&lt;&gt;"VALID",D12&lt;&gt;"VALID",D16&lt;&gt;"VALID"),"REPAIR DECISION CONTRACT",IF(B14&lt;&gt;"VALID","REPAIR DECISION VERSION","READY FOR DOWNSTREAM")))</x:f>
        <x:v>READY FOR DOWNSTREAM</x:v>
      </x:c>
      <x:c r="C15" s="8" t="str">
        <x:v>DEC-REL-001-V1</x:v>
      </x:c>
      <x:c r="D15" s="8" t="str">
        <x:f>B15</x:f>
        <x:v>READY FOR DOWNSTREAM</x:v>
      </x:c>
    </x:row>
    <x:row r="16">
      <x:c r="A16" s="8" t="str">
        <x:v>Excluded decisions</x:v>
      </x:c>
      <x:c r="B16" s="8" t="str">
        <x:v>Pricing, feature superiority and investment priority are outside this scorecard.</x:v>
      </x:c>
      <x:c r="C16" s="8" t="str">
        <x:v>DEC-REL-001-V1</x:v>
      </x:c>
      <x:c r="D16" s="8" t="str">
        <x:f>IF(B16="","INVALID - REQUIRED","VALID")</x:f>
        <x:v>VALID</x:v>
      </x:c>
    </x:row>
    <x:row r="17">
      <x:c r="A17" s="8"/>
      <x:c r="B17" s="8"/>
      <x:c r="C17" s="8"/>
      <x:c r="D17" s="8"/>
    </x:row>
    <x:row r="18">
      <x:c r="A18" s="8"/>
      <x:c r="B18" s="8"/>
      <x:c r="C18" s="8"/>
      <x:c r="D18" s="8"/>
    </x:row>
    <x:row r="19">
      <x:c r="A19" s="8"/>
      <x:c r="B19" s="8"/>
      <x:c r="C19" s="8"/>
      <x:c r="D19" s="8"/>
    </x:row>
    <x:row r="20">
      <x:c r="A20" s="8"/>
      <x:c r="B20" s="8"/>
      <x:c r="C20" s="8"/>
      <x:c r="D20" s="8"/>
    </x:row>
    <x:row r="21">
      <x:c r="A21" s="8"/>
      <x:c r="B21" s="8"/>
      <x:c r="C21" s="8"/>
      <x:c r="D21" s="8"/>
    </x:row>
    <x:row r="22">
      <x:c r="A22" s="8"/>
      <x:c r="B22" s="8"/>
      <x:c r="C22" s="8"/>
      <x:c r="D22" s="8"/>
    </x:row>
    <x:row r="23">
      <x:c r="A23" s="8"/>
      <x:c r="B23" s="8"/>
      <x:c r="C23" s="8"/>
      <x:c r="D23" s="8"/>
    </x:row>
    <x:row r="24">
      <x:c r="A24" s="8"/>
      <x:c r="B24" s="8"/>
      <x:c r="C24" s="8"/>
      <x:c r="D24" s="8"/>
    </x:row>
    <x:row r="25">
      <x:c r="A25" s="8"/>
      <x:c r="B25" s="8"/>
      <x:c r="C25" s="8"/>
      <x:c r="D25" s="8"/>
    </x:row>
    <x:row r="26">
      <x:c r="A26" s="8"/>
      <x:c r="B26" s="8"/>
      <x:c r="C26" s="8"/>
      <x:c r="D26" s="8"/>
    </x:row>
    <x:row r="27">
      <x:c r="A27" s="8"/>
      <x:c r="B27" s="8"/>
      <x:c r="C27" s="8"/>
      <x:c r="D27" s="8"/>
    </x:row>
    <x:row r="28">
      <x:c r="A28" s="8"/>
      <x:c r="B28" s="8"/>
      <x:c r="C28" s="8"/>
      <x:c r="D28" s="8"/>
    </x:row>
    <x:row r="29">
      <x:c r="A29" s="8"/>
      <x:c r="B29" s="8"/>
      <x:c r="C29" s="8"/>
      <x:c r="D29" s="8"/>
    </x:row>
    <x:row r="30">
      <x:c r="A30" s="8"/>
      <x:c r="B30" s="8"/>
      <x:c r="C30" s="8"/>
      <x:c r="D30" s="8"/>
    </x:row>
    <x:row r="31">
      <x:c r="A31" s="8"/>
      <x:c r="B31" s="8"/>
      <x:c r="C31" s="8"/>
      <x:c r="D31" s="8"/>
    </x:row>
    <x:row r="32">
      <x:c r="A32" s="8"/>
      <x:c r="B32" s="8"/>
      <x:c r="C32" s="8"/>
      <x:c r="D32" s="8"/>
    </x:row>
    <x:row r="33">
      <x:c r="A33" s="8"/>
      <x:c r="B33" s="8"/>
      <x:c r="C33" s="8"/>
      <x:c r="D33" s="8"/>
    </x:row>
    <x:row r="34">
      <x:c r="A34" s="8"/>
      <x:c r="B34" s="8"/>
      <x:c r="C34" s="8"/>
      <x:c r="D34" s="8"/>
    </x:row>
    <x:row r="35">
      <x:c r="A35" s="8"/>
      <x:c r="B35" s="8"/>
      <x:c r="C35" s="8"/>
      <x:c r="D35" s="8"/>
    </x:row>
    <x:row r="36">
      <x:c r="A36" s="8"/>
      <x:c r="B36" s="8"/>
      <x:c r="C36" s="8"/>
      <x:c r="D36" s="8"/>
    </x:row>
    <x:row r="37">
      <x:c r="A37" s="8"/>
      <x:c r="B37" s="8"/>
      <x:c r="C37" s="8"/>
      <x:c r="D37" s="8"/>
    </x:row>
    <x:row r="38">
      <x:c r="A38" s="8"/>
      <x:c r="B38" s="8"/>
      <x:c r="C38" s="8"/>
      <x:c r="D38" s="8"/>
    </x:row>
    <x:row r="39">
      <x:c r="A39" s="8"/>
      <x:c r="B39" s="8"/>
      <x:c r="C39" s="8"/>
      <x:c r="D39" s="8"/>
    </x:row>
    <x:row r="40">
      <x:c r="A40" s="8"/>
      <x:c r="B40" s="8"/>
      <x:c r="C40" s="8"/>
      <x:c r="D40" s="8"/>
    </x:row>
    <x:row r="41">
      <x:c r="A41" s="8"/>
      <x:c r="B41" s="8"/>
      <x:c r="C41" s="8"/>
      <x:c r="D41" s="8"/>
    </x:row>
    <x:row r="42">
      <x:c r="A42" s="8"/>
      <x:c r="B42" s="8"/>
      <x:c r="C42" s="8"/>
      <x:c r="D42" s="8"/>
    </x:row>
    <x:row r="43">
      <x:c r="A43" s="8"/>
      <x:c r="B43" s="8"/>
      <x:c r="C43" s="8"/>
      <x:c r="D43" s="8"/>
    </x:row>
    <x:row r="44">
      <x:c r="A44" s="8"/>
      <x:c r="B44" s="8"/>
      <x:c r="C44" s="8"/>
      <x:c r="D44" s="8"/>
    </x:row>
    <x:row r="45">
      <x:c r="A45" s="8"/>
      <x:c r="B45" s="8"/>
      <x:c r="C45" s="8"/>
      <x:c r="D45" s="8"/>
    </x:row>
    <x:row r="46">
      <x:c r="A46" s="8"/>
      <x:c r="B46" s="8"/>
      <x:c r="C46" s="8"/>
      <x:c r="D46" s="8"/>
    </x:row>
    <x:row r="47">
      <x:c r="A47" s="8"/>
      <x:c r="B47" s="8"/>
      <x:c r="C47" s="8"/>
      <x:c r="D47" s="8"/>
    </x:row>
    <x:row r="48">
      <x:c r="A48" s="8"/>
      <x:c r="B48" s="8"/>
      <x:c r="C48" s="8"/>
      <x:c r="D48" s="8"/>
    </x:row>
    <x:row r="49">
      <x:c r="A49" s="8"/>
      <x:c r="B49" s="8"/>
      <x:c r="C49" s="8"/>
      <x:c r="D49" s="8"/>
    </x:row>
    <x:row r="50">
      <x:c r="A50" s="8"/>
      <x:c r="B50" s="8"/>
      <x:c r="C50" s="8"/>
      <x:c r="D50" s="8"/>
    </x:row>
    <x:row r="51">
      <x:c r="A51" s="8"/>
      <x:c r="B51" s="8"/>
      <x:c r="C51" s="8"/>
      <x:c r="D51" s="8"/>
    </x:row>
    <x:row r="52">
      <x:c r="A52" s="8"/>
      <x:c r="B52" s="8"/>
      <x:c r="C52" s="8"/>
      <x:c r="D52" s="8"/>
    </x:row>
    <x:row r="53">
      <x:c r="A53" s="8"/>
      <x:c r="B53" s="8"/>
      <x:c r="C53" s="8"/>
      <x:c r="D53" s="8"/>
    </x:row>
    <x:row r="54">
      <x:c r="A54" s="8"/>
      <x:c r="B54" s="8"/>
      <x:c r="C54" s="8"/>
      <x:c r="D54" s="8"/>
    </x:row>
    <x:row r="55">
      <x:c r="A55" s="8"/>
      <x:c r="B55" s="8"/>
      <x:c r="C55" s="8"/>
      <x:c r="D55" s="8"/>
    </x:row>
    <x:row r="56">
      <x:c r="A56" s="8"/>
      <x:c r="B56" s="8"/>
      <x:c r="C56" s="8"/>
      <x:c r="D56" s="8"/>
    </x:row>
    <x:row r="57">
      <x:c r="A57" s="8"/>
      <x:c r="B57" s="8"/>
      <x:c r="C57" s="8"/>
      <x:c r="D57" s="8"/>
    </x:row>
    <x:row r="58">
      <x:c r="A58" s="8"/>
      <x:c r="B58" s="8"/>
      <x:c r="C58" s="8"/>
      <x:c r="D58" s="8"/>
    </x:row>
    <x:row r="59">
      <x:c r="A59" s="8"/>
      <x:c r="B59" s="8"/>
      <x:c r="C59" s="8"/>
      <x:c r="D59" s="8"/>
    </x:row>
    <x:row r="60">
      <x:c r="A60" s="8"/>
      <x:c r="B60" s="8"/>
      <x:c r="C60" s="8"/>
      <x:c r="D60" s="8"/>
    </x:row>
    <x:row r="61">
      <x:c r="A61" s="8"/>
      <x:c r="B61" s="8"/>
      <x:c r="C61" s="8"/>
      <x:c r="D61" s="8"/>
    </x:row>
    <x:row r="62">
      <x:c r="A62" s="8"/>
      <x:c r="B62" s="8"/>
      <x:c r="C62" s="8"/>
      <x:c r="D62" s="8"/>
    </x:row>
    <x:row r="63">
      <x:c r="A63" s="8"/>
      <x:c r="B63" s="8"/>
      <x:c r="C63" s="8"/>
      <x:c r="D63" s="8"/>
    </x:row>
    <x:row r="64">
      <x:c r="A64" s="8"/>
      <x:c r="B64" s="8"/>
      <x:c r="C64" s="8"/>
      <x:c r="D64" s="8"/>
    </x:row>
    <x:row r="65">
      <x:c r="A65" s="8"/>
      <x:c r="B65" s="8"/>
      <x:c r="C65" s="8"/>
      <x:c r="D65" s="8"/>
    </x:row>
    <x:row r="66">
      <x:c r="A66" s="8"/>
      <x:c r="B66" s="8"/>
      <x:c r="C66" s="8"/>
      <x:c r="D66" s="8"/>
    </x:row>
    <x:row r="67">
      <x:c r="A67" s="8"/>
      <x:c r="B67" s="8"/>
      <x:c r="C67" s="8"/>
      <x:c r="D67" s="8"/>
    </x:row>
    <x:row r="68">
      <x:c r="A68" s="8"/>
      <x:c r="B68" s="8"/>
      <x:c r="C68" s="8"/>
      <x:c r="D68" s="8"/>
    </x:row>
    <x:row r="69">
      <x:c r="A69" s="8"/>
      <x:c r="B69" s="8"/>
      <x:c r="C69" s="8"/>
      <x:c r="D69" s="8"/>
    </x:row>
    <x:row r="70">
      <x:c r="A70" s="8"/>
      <x:c r="B70" s="8"/>
      <x:c r="C70" s="8"/>
      <x:c r="D70" s="8"/>
    </x:row>
    <x:row r="71">
      <x:c r="A71" s="8"/>
      <x:c r="B71" s="8"/>
      <x:c r="C71" s="8"/>
      <x:c r="D71" s="8"/>
    </x:row>
    <x:row r="72">
      <x:c r="A72" s="8"/>
      <x:c r="B72" s="8"/>
      <x:c r="C72" s="8"/>
      <x:c r="D72" s="8"/>
    </x:row>
    <x:row r="73">
      <x:c r="A73" s="8"/>
      <x:c r="B73" s="8"/>
      <x:c r="C73" s="8"/>
      <x:c r="D73" s="8"/>
    </x:row>
    <x:row r="74">
      <x:c r="A74" s="8"/>
      <x:c r="B74" s="8"/>
      <x:c r="C74" s="8"/>
      <x:c r="D74" s="8"/>
    </x:row>
    <x:row r="75">
      <x:c r="A75" s="8"/>
      <x:c r="B75" s="8"/>
      <x:c r="C75" s="8"/>
      <x:c r="D75" s="8"/>
    </x:row>
    <x:row r="76">
      <x:c r="A76" s="8"/>
      <x:c r="B76" s="8"/>
      <x:c r="C76" s="8"/>
      <x:c r="D76" s="8"/>
    </x:row>
    <x:row r="77">
      <x:c r="A77" s="8"/>
      <x:c r="B77" s="8"/>
      <x:c r="C77" s="8"/>
      <x:c r="D77" s="8"/>
    </x:row>
    <x:row r="78">
      <x:c r="A78" s="8"/>
      <x:c r="B78" s="8"/>
      <x:c r="C78" s="8"/>
      <x:c r="D78" s="8"/>
    </x:row>
    <x:row r="79">
      <x:c r="A79" s="8"/>
      <x:c r="B79" s="8"/>
      <x:c r="C79" s="8"/>
      <x:c r="D79" s="8"/>
    </x:row>
    <x:row r="80">
      <x:c r="A80" s="8"/>
      <x:c r="B80" s="8"/>
      <x:c r="C80" s="8"/>
      <x:c r="D80" s="8"/>
    </x:row>
    <x:row r="81">
      <x:c r="A81" s="8"/>
      <x:c r="B81" s="8"/>
      <x:c r="C81" s="8"/>
      <x:c r="D81" s="8"/>
    </x:row>
    <x:row r="82">
      <x:c r="A82" s="8"/>
      <x:c r="B82" s="8"/>
      <x:c r="C82" s="8"/>
      <x:c r="D82" s="8"/>
    </x:row>
    <x:row r="83">
      <x:c r="A83" s="8"/>
      <x:c r="B83" s="8"/>
      <x:c r="C83" s="8"/>
      <x:c r="D83" s="8"/>
    </x:row>
    <x:row r="84">
      <x:c r="A84" s="8"/>
      <x:c r="B84" s="8"/>
      <x:c r="C84" s="8"/>
      <x:c r="D84" s="8"/>
    </x:row>
    <x:row r="85">
      <x:c r="A85" s="8"/>
      <x:c r="B85" s="8"/>
      <x:c r="C85" s="8"/>
      <x:c r="D85" s="8"/>
    </x:row>
    <x:row r="86">
      <x:c r="A86" s="8"/>
      <x:c r="B86" s="8"/>
      <x:c r="C86" s="8"/>
      <x:c r="D86" s="8"/>
    </x:row>
    <x:row r="87">
      <x:c r="A87" s="8"/>
      <x:c r="B87" s="8"/>
      <x:c r="C87" s="8"/>
      <x:c r="D87" s="8"/>
    </x:row>
    <x:row r="88">
      <x:c r="A88" s="8"/>
      <x:c r="B88" s="8"/>
      <x:c r="C88" s="8"/>
      <x:c r="D88" s="8"/>
    </x:row>
    <x:row r="89">
      <x:c r="A89" s="8"/>
      <x:c r="B89" s="8"/>
      <x:c r="C89" s="8"/>
      <x:c r="D89" s="8"/>
    </x:row>
    <x:row r="90">
      <x:c r="A90" s="8"/>
      <x:c r="B90" s="8"/>
      <x:c r="C90" s="8"/>
      <x:c r="D90" s="8"/>
    </x:row>
    <x:row r="91">
      <x:c r="A91" s="8"/>
      <x:c r="B91" s="8"/>
      <x:c r="C91" s="8"/>
      <x:c r="D91" s="8"/>
    </x:row>
    <x:row r="92">
      <x:c r="A92" s="8"/>
      <x:c r="B92" s="8"/>
      <x:c r="C92" s="8"/>
      <x:c r="D92" s="8"/>
    </x:row>
    <x:row r="93">
      <x:c r="A93" s="8"/>
      <x:c r="B93" s="8"/>
      <x:c r="C93" s="8"/>
      <x:c r="D93" s="8"/>
    </x:row>
    <x:row r="94">
      <x:c r="A94" s="8"/>
      <x:c r="B94" s="8"/>
      <x:c r="C94" s="8"/>
      <x:c r="D94" s="8"/>
    </x:row>
    <x:row r="95">
      <x:c r="A95" s="8"/>
      <x:c r="B95" s="8"/>
      <x:c r="C95" s="8"/>
      <x:c r="D95" s="8"/>
    </x:row>
    <x:row r="96">
      <x:c r="A96" s="8"/>
      <x:c r="B96" s="8"/>
      <x:c r="C96" s="8"/>
      <x:c r="D96" s="8"/>
    </x:row>
    <x:row r="97">
      <x:c r="A97" s="8"/>
      <x:c r="B97" s="8"/>
      <x:c r="C97" s="8"/>
      <x:c r="D97" s="8"/>
    </x:row>
    <x:row r="98">
      <x:c r="A98" s="8"/>
      <x:c r="B98" s="8"/>
      <x:c r="C98" s="8"/>
      <x:c r="D98" s="8"/>
    </x:row>
    <x:row r="99">
      <x:c r="A99" s="8"/>
      <x:c r="B99" s="8"/>
      <x:c r="C99" s="8"/>
      <x:c r="D99" s="8"/>
    </x:row>
    <x:row r="100">
      <x:c r="A100" s="8"/>
      <x:c r="B100" s="8"/>
      <x:c r="C100" s="8"/>
      <x:c r="D100" s="8"/>
    </x:row>
    <x:row r="101">
      <x:c r="A101" s="8"/>
      <x:c r="B101" s="8"/>
      <x:c r="C101" s="8"/>
      <x:c r="D101" s="8"/>
    </x:row>
    <x:row r="102">
      <x:c r="A102" s="8"/>
      <x:c r="B102" s="8"/>
      <x:c r="C102" s="8"/>
      <x:c r="D102" s="8"/>
    </x:row>
    <x:row r="103">
      <x:c r="A103" s="8"/>
      <x:c r="B103" s="8"/>
      <x:c r="C103" s="8"/>
      <x:c r="D103" s="8"/>
    </x:row>
    <x:row r="104">
      <x:c r="A104" s="8"/>
      <x:c r="B104" s="8"/>
      <x:c r="C104" s="8"/>
      <x:c r="D104" s="8"/>
    </x:row>
    <x:row r="105">
      <x:c r="A105" s="8"/>
      <x:c r="B105" s="8"/>
      <x:c r="C105" s="8"/>
      <x:c r="D105" s="8"/>
    </x:row>
    <x:row r="106">
      <x:c r="A106" s="8"/>
      <x:c r="B106" s="8"/>
      <x:c r="C106" s="8"/>
      <x:c r="D106" s="8"/>
    </x:row>
    <x:row r="107">
      <x:c r="A107" s="8"/>
      <x:c r="B107" s="8"/>
      <x:c r="C107" s="8"/>
      <x:c r="D107" s="8"/>
    </x:row>
    <x:row r="108">
      <x:c r="A108" s="8"/>
      <x:c r="B108" s="8"/>
      <x:c r="C108" s="8"/>
      <x:c r="D108" s="8"/>
    </x:row>
    <x:row r="109">
      <x:c r="A109" s="8"/>
      <x:c r="B109" s="8"/>
      <x:c r="C109" s="8"/>
      <x:c r="D109" s="8"/>
    </x:row>
    <x:row r="110">
      <x:c r="A110" s="8"/>
      <x:c r="B110" s="8"/>
      <x:c r="C110" s="8"/>
      <x:c r="D110" s="8"/>
    </x:row>
    <x:row r="111">
      <x:c r="A111" s="8"/>
      <x:c r="B111" s="8"/>
      <x:c r="C111" s="8"/>
      <x:c r="D111" s="8"/>
    </x:row>
    <x:row r="112">
      <x:c r="A112" s="8"/>
      <x:c r="B112" s="8"/>
      <x:c r="C112" s="8"/>
      <x:c r="D112" s="8"/>
    </x:row>
    <x:row r="113">
      <x:c r="A113" s="8"/>
      <x:c r="B113" s="8"/>
      <x:c r="C113" s="8"/>
      <x:c r="D113" s="8"/>
    </x:row>
    <x:row r="114">
      <x:c r="A114" s="8"/>
      <x:c r="B114" s="8"/>
      <x:c r="C114" s="8"/>
      <x:c r="D114" s="8"/>
    </x:row>
    <x:row r="115">
      <x:c r="A115" s="8"/>
      <x:c r="B115" s="8"/>
      <x:c r="C115" s="8"/>
      <x:c r="D115" s="8"/>
    </x:row>
    <x:row r="116">
      <x:c r="A116" s="8"/>
      <x:c r="B116" s="8"/>
      <x:c r="C116" s="8"/>
      <x:c r="D116" s="8"/>
    </x:row>
    <x:row r="117">
      <x:c r="A117" s="8"/>
      <x:c r="B117" s="8"/>
      <x:c r="C117" s="8"/>
      <x:c r="D117" s="8"/>
    </x:row>
    <x:row r="118">
      <x:c r="A118" s="8"/>
      <x:c r="B118" s="8"/>
      <x:c r="C118" s="8"/>
      <x:c r="D118" s="8"/>
    </x:row>
    <x:row r="119">
      <x:c r="A119" s="8"/>
      <x:c r="B119" s="8"/>
      <x:c r="C119" s="8"/>
      <x:c r="D119" s="8"/>
    </x:row>
    <x:row r="120">
      <x:c r="A120" s="8"/>
      <x:c r="B120" s="8"/>
      <x:c r="C120" s="8"/>
      <x:c r="D120" s="8"/>
    </x:row>
    <x:row r="121">
      <x:c r="A121" s="8"/>
      <x:c r="B121" s="8"/>
      <x:c r="C121" s="8"/>
      <x:c r="D121" s="8"/>
    </x:row>
    <x:row r="122">
      <x:c r="A122" s="8"/>
      <x:c r="B122" s="8"/>
      <x:c r="C122" s="8"/>
      <x:c r="D122" s="8"/>
    </x:row>
    <x:row r="123">
      <x:c r="A123" s="8"/>
      <x:c r="B123" s="8"/>
      <x:c r="C123" s="8"/>
      <x:c r="D123" s="8"/>
    </x:row>
    <x:row r="124">
      <x:c r="A124" s="8"/>
      <x:c r="B124" s="8"/>
      <x:c r="C124" s="8"/>
      <x:c r="D124" s="8"/>
    </x:row>
    <x:row r="125">
      <x:c r="A125" s="8"/>
      <x:c r="B125" s="8"/>
      <x:c r="C125" s="8"/>
      <x:c r="D125" s="8"/>
    </x:row>
    <x:row r="126">
      <x:c r="A126" s="8"/>
      <x:c r="B126" s="8"/>
      <x:c r="C126" s="8"/>
      <x:c r="D126" s="8"/>
    </x:row>
    <x:row r="127">
      <x:c r="A127" s="8"/>
      <x:c r="B127" s="8"/>
      <x:c r="C127" s="8"/>
      <x:c r="D127" s="8"/>
    </x:row>
    <x:row r="128">
      <x:c r="A128" s="8"/>
      <x:c r="B128" s="8"/>
      <x:c r="C128" s="8"/>
      <x:c r="D128" s="8"/>
    </x:row>
    <x:row r="129">
      <x:c r="A129" s="8"/>
      <x:c r="B129" s="8"/>
      <x:c r="C129" s="8"/>
      <x:c r="D129" s="8"/>
    </x:row>
    <x:row r="130">
      <x:c r="A130" s="8"/>
      <x:c r="B130" s="8"/>
      <x:c r="C130" s="8"/>
      <x:c r="D130" s="8"/>
    </x:row>
    <x:row r="131">
      <x:c r="A131" s="8"/>
      <x:c r="B131" s="8"/>
      <x:c r="C131" s="8"/>
      <x:c r="D131" s="8"/>
    </x:row>
    <x:row r="132">
      <x:c r="A132" s="8"/>
      <x:c r="B132" s="8"/>
      <x:c r="C132" s="8"/>
      <x:c r="D132" s="8"/>
    </x:row>
    <x:row r="133">
      <x:c r="A133" s="8"/>
      <x:c r="B133" s="8"/>
      <x:c r="C133" s="8"/>
      <x:c r="D133" s="8"/>
    </x:row>
    <x:row r="134">
      <x:c r="A134" s="8"/>
      <x:c r="B134" s="8"/>
      <x:c r="C134" s="8"/>
      <x:c r="D134" s="8"/>
    </x:row>
    <x:row r="135">
      <x:c r="A135" s="8"/>
      <x:c r="B135" s="8"/>
      <x:c r="C135" s="8"/>
      <x:c r="D135" s="8"/>
    </x:row>
    <x:row r="136">
      <x:c r="A136" s="8"/>
      <x:c r="B136" s="8"/>
      <x:c r="C136" s="8"/>
      <x:c r="D136" s="8"/>
    </x:row>
    <x:row r="137">
      <x:c r="A137" s="8"/>
      <x:c r="B137" s="8"/>
      <x:c r="C137" s="8"/>
      <x:c r="D137" s="8"/>
    </x:row>
    <x:row r="138">
      <x:c r="A138" s="8"/>
      <x:c r="B138" s="8"/>
      <x:c r="C138" s="8"/>
      <x:c r="D138" s="8"/>
    </x:row>
    <x:row r="139">
      <x:c r="A139" s="8"/>
      <x:c r="B139" s="8"/>
      <x:c r="C139" s="8"/>
      <x:c r="D139" s="8"/>
    </x:row>
    <x:row r="140">
      <x:c r="A140" s="8"/>
      <x:c r="B140" s="8"/>
      <x:c r="C140" s="8"/>
      <x:c r="D140" s="8"/>
    </x:row>
    <x:row r="141">
      <x:c r="A141" s="8"/>
      <x:c r="B141" s="8"/>
      <x:c r="C141" s="8"/>
      <x:c r="D141" s="8"/>
    </x:row>
    <x:row r="142">
      <x:c r="A142" s="8"/>
      <x:c r="B142" s="8"/>
      <x:c r="C142" s="8"/>
      <x:c r="D142" s="8"/>
    </x:row>
    <x:row r="143">
      <x:c r="A143" s="8"/>
      <x:c r="B143" s="8"/>
      <x:c r="C143" s="8"/>
      <x:c r="D143" s="8"/>
    </x:row>
    <x:row r="144">
      <x:c r="A144" s="8"/>
      <x:c r="B144" s="8"/>
      <x:c r="C144" s="8"/>
      <x:c r="D144" s="8"/>
    </x:row>
    <x:row r="145">
      <x:c r="A145" s="8"/>
      <x:c r="B145" s="8"/>
      <x:c r="C145" s="8"/>
      <x:c r="D145" s="8"/>
    </x:row>
    <x:row r="146">
      <x:c r="A146" s="8"/>
      <x:c r="B146" s="8"/>
      <x:c r="C146" s="8"/>
      <x:c r="D146" s="8"/>
    </x:row>
    <x:row r="147">
      <x:c r="A147" s="8"/>
      <x:c r="B147" s="8"/>
      <x:c r="C147" s="8"/>
      <x:c r="D147" s="8"/>
    </x:row>
    <x:row r="148">
      <x:c r="A148" s="8"/>
      <x:c r="B148" s="8"/>
      <x:c r="C148" s="8"/>
      <x:c r="D148" s="8"/>
    </x:row>
    <x:row r="149">
      <x:c r="A149" s="8"/>
      <x:c r="B149" s="8"/>
      <x:c r="C149" s="8"/>
      <x:c r="D149" s="8"/>
    </x:row>
    <x:row r="150">
      <x:c r="A150" s="8"/>
      <x:c r="B150" s="8"/>
      <x:c r="C150" s="8"/>
      <x:c r="D150" s="8"/>
    </x:row>
    <x:row r="151">
      <x:c r="A151" s="8"/>
      <x:c r="B151" s="8"/>
      <x:c r="C151" s="8"/>
      <x:c r="D151" s="8"/>
    </x:row>
    <x:row r="152">
      <x:c r="A152" s="8"/>
      <x:c r="B152" s="8"/>
      <x:c r="C152" s="8"/>
      <x:c r="D152" s="8"/>
    </x:row>
    <x:row r="153">
      <x:c r="A153" s="8"/>
      <x:c r="B153" s="8"/>
      <x:c r="C153" s="8"/>
      <x:c r="D153" s="8"/>
    </x:row>
    <x:row r="154">
      <x:c r="A154" s="8"/>
      <x:c r="B154" s="8"/>
      <x:c r="C154" s="8"/>
      <x:c r="D154" s="8"/>
    </x:row>
    <x:row r="155">
      <x:c r="A155" s="8"/>
      <x:c r="B155" s="8"/>
      <x:c r="C155" s="8"/>
      <x:c r="D155" s="8"/>
    </x:row>
    <x:row r="156">
      <x:c r="A156" s="8"/>
      <x:c r="B156" s="8"/>
      <x:c r="C156" s="8"/>
      <x:c r="D156" s="8"/>
    </x:row>
    <x:row r="157">
      <x:c r="A157" s="8"/>
      <x:c r="B157" s="8"/>
      <x:c r="C157" s="8"/>
      <x:c r="D157" s="8"/>
    </x:row>
    <x:row r="158">
      <x:c r="A158" s="8"/>
      <x:c r="B158" s="8"/>
      <x:c r="C158" s="8"/>
      <x:c r="D158" s="8"/>
    </x:row>
    <x:row r="159">
      <x:c r="A159" s="8"/>
      <x:c r="B159" s="8"/>
      <x:c r="C159" s="8"/>
      <x:c r="D159" s="8"/>
    </x:row>
    <x:row r="160">
      <x:c r="A160" s="8"/>
      <x:c r="B160" s="8"/>
      <x:c r="C160" s="8"/>
      <x:c r="D160" s="8"/>
    </x:row>
    <x:row r="161">
      <x:c r="A161" s="8"/>
      <x:c r="B161" s="8"/>
      <x:c r="C161" s="8"/>
      <x:c r="D161" s="8"/>
    </x:row>
    <x:row r="162">
      <x:c r="A162" s="8"/>
      <x:c r="B162" s="8"/>
      <x:c r="C162" s="8"/>
      <x:c r="D162" s="8"/>
    </x:row>
    <x:row r="163">
      <x:c r="A163" s="8"/>
      <x:c r="B163" s="8"/>
      <x:c r="C163" s="8"/>
      <x:c r="D163" s="8"/>
    </x:row>
    <x:row r="164">
      <x:c r="A164" s="8"/>
      <x:c r="B164" s="8"/>
      <x:c r="C164" s="8"/>
      <x:c r="D164" s="8"/>
    </x:row>
    <x:row r="165">
      <x:c r="A165" s="8"/>
      <x:c r="B165" s="8"/>
      <x:c r="C165" s="8"/>
      <x:c r="D165" s="8"/>
    </x:row>
    <x:row r="166">
      <x:c r="A166" s="8"/>
      <x:c r="B166" s="8"/>
      <x:c r="C166" s="8"/>
      <x:c r="D166" s="8"/>
    </x:row>
    <x:row r="167">
      <x:c r="A167" s="8"/>
      <x:c r="B167" s="8"/>
      <x:c r="C167" s="8"/>
      <x:c r="D167" s="8"/>
    </x:row>
    <x:row r="168">
      <x:c r="A168" s="8"/>
      <x:c r="B168" s="8"/>
      <x:c r="C168" s="8"/>
      <x:c r="D168" s="8"/>
    </x:row>
    <x:row r="169">
      <x:c r="A169" s="8"/>
      <x:c r="B169" s="8"/>
      <x:c r="C169" s="8"/>
      <x:c r="D169" s="8"/>
    </x:row>
    <x:row r="170">
      <x:c r="A170" s="8"/>
      <x:c r="B170" s="8"/>
      <x:c r="C170" s="8"/>
      <x:c r="D170" s="8"/>
    </x:row>
    <x:row r="171">
      <x:c r="A171" s="8"/>
      <x:c r="B171" s="8"/>
      <x:c r="C171" s="8"/>
      <x:c r="D171" s="8"/>
    </x:row>
    <x:row r="172">
      <x:c r="A172" s="8"/>
      <x:c r="B172" s="8"/>
      <x:c r="C172" s="8"/>
      <x:c r="D172" s="8"/>
    </x:row>
    <x:row r="173">
      <x:c r="A173" s="8"/>
      <x:c r="B173" s="8"/>
      <x:c r="C173" s="8"/>
      <x:c r="D173" s="8"/>
    </x:row>
    <x:row r="174">
      <x:c r="A174" s="8"/>
      <x:c r="B174" s="8"/>
      <x:c r="C174" s="8"/>
      <x:c r="D174" s="8"/>
    </x:row>
    <x:row r="175">
      <x:c r="A175" s="8"/>
      <x:c r="B175" s="8"/>
      <x:c r="C175" s="8"/>
      <x:c r="D175" s="8"/>
    </x:row>
    <x:row r="176">
      <x:c r="A176" s="8"/>
      <x:c r="B176" s="8"/>
      <x:c r="C176" s="8"/>
      <x:c r="D176" s="8"/>
    </x:row>
    <x:row r="177">
      <x:c r="A177" s="8"/>
      <x:c r="B177" s="8"/>
      <x:c r="C177" s="8"/>
      <x:c r="D177" s="8"/>
    </x:row>
    <x:row r="178">
      <x:c r="A178" s="8"/>
      <x:c r="B178" s="8"/>
      <x:c r="C178" s="8"/>
      <x:c r="D178" s="8"/>
    </x:row>
    <x:row r="179">
      <x:c r="A179" s="8"/>
      <x:c r="B179" s="8"/>
      <x:c r="C179" s="8"/>
      <x:c r="D179" s="8"/>
    </x:row>
    <x:row r="180">
      <x:c r="A180" s="8"/>
      <x:c r="B180" s="8"/>
      <x:c r="C180" s="8"/>
      <x:c r="D180" s="8"/>
    </x:row>
  </x:sheetData>
  <x:dataValidations count="2">
    <x:dataValidation type="list" sqref="B10">
      <x:formula1>"SYNTHETIC TRAINING FIXTURE ONLY"</x:formula1>
    </x:dataValidation>
    <x:dataValidation type="list" sqref="B11">
      <x:formula1>"FROZEN FOR EXAMPLE,REOPEN REQUIRED"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18" hidden="0" customWidth="1"/>
    <x:col min="4" max="4" width="20" hidden="0" customWidth="1"/>
    <x:col min="5" max="5" width="66" hidden="0" customWidth="1"/>
    <x:col min="6" max="6" width="8" hidden="0" customWidth="1"/>
  </x:cols>
  <x:sheetData>
    <x:row r="1">
      <x:c r="A1" s="12" t="str">
        <x:v>Relevance Policy - REL-POL-001</x:v>
      </x:c>
      <x:c r="B1" s="10"/>
      <x:c r="C1" s="10"/>
      <x:c r="D1" s="10"/>
      <x:c r="E1" s="10"/>
      <x:c r="F1" s="10"/>
    </x:row>
    <x:row r="2">
      <x:c r="A2" s="8"/>
      <x:c r="B2" s="8"/>
      <x:c r="C2" s="8"/>
      <x:c r="D2" s="8"/>
      <x:c r="E2" s="8"/>
      <x:c r="F2" s="8"/>
    </x:row>
    <x:row r="3">
      <x:c r="A3" s="8" t="str">
        <x:v>Policy ID</x:v>
      </x:c>
      <x:c r="B3" s="8" t="str">
        <x:v>REL-POL-001</x:v>
      </x:c>
      <x:c r="C3" s="8"/>
      <x:c r="D3" s="8"/>
      <x:c r="E3" s="8"/>
      <x:c r="F3" s="8"/>
    </x:row>
    <x:row r="4">
      <x:c r="A4" s="8" t="str">
        <x:v>Policy Version ID</x:v>
      </x:c>
      <x:c r="B4" s="8" t="str">
        <x:v>REL-POL-001-V1</x:v>
      </x:c>
      <x:c r="C4" s="8"/>
      <x:c r="D4" s="8"/>
      <x:c r="E4" s="8"/>
      <x:c r="F4" s="8"/>
    </x:row>
    <x:row r="5">
      <x:c r="A5" s="8" t="str">
        <x:v>Policy state</x:v>
      </x:c>
      <x:c r="B5" s="8" t="str">
        <x:v>FROZEN FOR EXAMPLE</x:v>
      </x:c>
      <x:c r="C5" s="8"/>
      <x:c r="D5" s="8"/>
      <x:c r="E5" s="8"/>
      <x:c r="F5" s="8"/>
    </x:row>
    <x:row r="6">
      <x:c r="A6" s="8" t="str">
        <x:v>Versioned policy snapshot</x:v>
      </x:c>
      <x:c r="B6" s="8" t="str">
        <x:v>REL-POL-001|REL-POL-001-V1|FROZEN FOR EXAMPLE|Buyer overlap:25:3:YES|Offer overlap:30:3:YES|Market fit:15:3:YES|Decision-stage relevance:10::NO|Evidence confidence:10:3:YES - VERIFY|Strategic materiality:10::NO</x:v>
      </x:c>
      <x:c r="C6" s="8"/>
      <x:c r="D6" s="8"/>
      <x:c r="E6" s="8"/>
      <x:c r="F6" s="8"/>
    </x:row>
    <x:row r="7">
      <x:c r="A7" s="8" t="str">
        <x:v>Version control</x:v>
      </x:c>
      <x:c r="B7" s="8" t="str">
        <x:f>IF(B6=B3&amp;"|"&amp;B4&amp;"|"&amp;B5&amp;"|Buyer overlap:"&amp;B12&amp;":"&amp;C12&amp;":"&amp;D12&amp;"|Offer overlap:"&amp;B13&amp;":"&amp;C13&amp;":"&amp;D13&amp;"|Market fit:"&amp;B14&amp;":"&amp;C14&amp;":"&amp;D14&amp;"|Decision-stage relevance:"&amp;B15&amp;"::"&amp;D15&amp;"|Evidence confidence:"&amp;B16&amp;":"&amp;C16&amp;":"&amp;D16&amp;"|Strategic materiality:"&amp;B17&amp;"::"&amp;D17,"VALID","VERSION UPDATE REQUIRED")</x:f>
        <x:v>VALID</x:v>
      </x:c>
      <x:c r="C7" s="8"/>
      <x:c r="D7" s="8"/>
      <x:c r="E7" s="8"/>
      <x:c r="F7" s="8"/>
    </x:row>
    <x:row r="8">
      <x:c r="A8" s="8" t="str">
        <x:v>Weight sum</x:v>
      </x:c>
      <x:c r="B8" s="8" t="n">
        <x:f>SUM(B12:B17)</x:f>
        <x:v>100</x:v>
      </x:c>
      <x:c r="C8" s="8"/>
      <x:c r="D8" s="8"/>
      <x:c r="E8" s="8"/>
      <x:c r="F8" s="8"/>
    </x:row>
    <x:row r="9">
      <x:c r="A9" s="8" t="str">
        <x:v>Policy readiness</x:v>
      </x:c>
      <x:c r="B9" s="8" t="str">
        <x:f>IF(EXACT(B5,"REOPEN REQUIRED"),"REOPEN REQUIRED - DOWNSTREAM BLOCKED",IF(B10&lt;&gt;"VALID","REPAIR POLICY SEMANTICS",IF(B7&lt;&gt;"VALID","REPAIR POLICY VERSION",IF(B8&lt;&gt;100,"REPAIR POLICY WEIGHTS","READY FOR DOWNSTREAM"))))</x:f>
        <x:v>READY FOR DOWNSTREAM</x:v>
      </x:c>
      <x:c r="C9" s="8"/>
      <x:c r="D9" s="8"/>
      <x:c r="E9" s="8"/>
      <x:c r="F9" s="8"/>
    </x:row>
    <x:row r="10">
      <x:c r="A10" s="38" t="str">
        <x:v>Policy semantic control</x:v>
      </x:c>
      <x:c r="B10" s="38" t="str">
        <x:f>IF(NOT(OR(EXACT(B5,"FROZEN FOR EXAMPLE"),EXACT(B5,"REOPEN REQUIRED"))),"INVALID - POLICY STATE",IF(OR(B3="",B4=""),"INVALID - POLICY ID / VERSION",IF(OR(NOT(EXACT(D12,"YES")),NOT(EXACT(D13,"YES")),NOT(EXACT(D14,"YES")),NOT(EXACT(D15,"NO")),NOT(EXACT(D16,"YES - VERIFY")),NOT(EXACT(D17,"NO"))),"INVALID - HARD GATE TOKENS",IF(OR(NOT(ISNUMBER(C12)),C12&lt;1,C12&gt;5,NOT(ISNUMBER(C13)),C13&lt;1,C13&gt;5,NOT(ISNUMBER(C14)),C14&lt;1,C14&gt;5,NOT(ISNUMBER(C16)),C16&lt;1,C16&gt;5,C15&lt;&gt;"",C17&lt;&gt;""),"INVALID - DIRECT THRESHOLDS",IF(OR(NOT(ISNUMBER(B12)),B12&lt;0,B12&gt;100,NOT(ISNUMBER(B13)),B13&lt;0,B13&gt;100,NOT(ISNUMBER(B14)),B14&lt;0,B14&gt;100,NOT(ISNUMBER(B15)),B15&lt;0,B15&gt;100,NOT(ISNUMBER(B16)),B16&lt;0,B16&gt;100,NOT(ISNUMBER(B17)),B17&lt;0,B17&gt;100),"INVALID - POLICY WEIGHTS","VALID")))))</x:f>
        <x:v>VALID</x:v>
      </x:c>
      <x:c r="C10" s="8"/>
      <x:c r="D10" s="8"/>
      <x:c r="E10" s="8"/>
      <x:c r="F10" s="8"/>
    </x:row>
    <x:row r="11">
      <x:c r="A11" s="16" t="str">
        <x:v>Criterion</x:v>
      </x:c>
      <x:c r="B11" s="16" t="str">
        <x:v>Weight %</x:v>
      </x:c>
      <x:c r="C11" s="16" t="str">
        <x:v>Direct minimum</x:v>
      </x:c>
      <x:c r="D11" s="16" t="str">
        <x:v>Hard direct gate?</x:v>
      </x:c>
      <x:c r="E11" s="16" t="str">
        <x:v>Interpretation</x:v>
      </x:c>
      <x:c r="F11" s="8"/>
    </x:row>
    <x:row r="12">
      <x:c r="A12" s="8" t="str">
        <x:v>Buyer overlap</x:v>
      </x:c>
      <x:c r="B12" s="18" t="n">
        <x:v>25</x:v>
      </x:c>
      <x:c r="C12" s="8" t="n">
        <x:v>3</x:v>
      </x:c>
      <x:c r="D12" s="8" t="str">
        <x:v>YES</x:v>
      </x:c>
      <x:c r="E12" s="8" t="str">
        <x:v>Could the same buyer plausibly choose the candidate?</x:v>
      </x:c>
      <x:c r="F12" s="8"/>
    </x:row>
    <x:row r="13">
      <x:c r="A13" s="8" t="str">
        <x:v>Offer overlap</x:v>
      </x:c>
      <x:c r="B13" s="18" t="n">
        <x:v>30</x:v>
      </x:c>
      <x:c r="C13" s="8" t="n">
        <x:v>3</x:v>
      </x:c>
      <x:c r="D13" s="8" t="str">
        <x:v>YES</x:v>
      </x:c>
      <x:c r="E13" s="8" t="str">
        <x:v>Does the candidate itself fulfil the same underlying job?</x:v>
      </x:c>
      <x:c r="F13" s="8"/>
    </x:row>
    <x:row r="14">
      <x:c r="A14" s="8" t="str">
        <x:v>Market fit</x:v>
      </x:c>
      <x:c r="B14" s="18" t="n">
        <x:v>15</x:v>
      </x:c>
      <x:c r="C14" s="8" t="n">
        <x:v>3</x:v>
      </x:c>
      <x:c r="D14" s="8" t="str">
        <x:v>YES</x:v>
      </x:c>
      <x:c r="E14" s="8" t="str">
        <x:v>Does geography/language/regulation align?</x:v>
      </x:c>
      <x:c r="F14" s="8"/>
    </x:row>
    <x:row r="15">
      <x:c r="A15" s="8" t="str">
        <x:v>Decision-stage relevance</x:v>
      </x:c>
      <x:c r="B15" s="18" t="n">
        <x:v>10</x:v>
      </x:c>
      <x:c r="C15" s="8"/>
      <x:c r="D15" s="8" t="str">
        <x:v>NO</x:v>
      </x:c>
      <x:c r="E15" s="8" t="str">
        <x:v>Does it influence the same evaluation moment?</x:v>
      </x:c>
      <x:c r="F15" s="8"/>
    </x:row>
    <x:row r="16">
      <x:c r="A16" s="8" t="str">
        <x:v>Evidence confidence</x:v>
      </x:c>
      <x:c r="B16" s="18" t="n">
        <x:v>10</x:v>
      </x:c>
      <x:c r="C16" s="8" t="n">
        <x:v>3</x:v>
      </x:c>
      <x:c r="D16" s="8" t="str">
        <x:v>YES - VERIFY</x:v>
      </x:c>
      <x:c r="E16" s="8" t="str">
        <x:v>Is current attributable evidence strong enough to classify?</x:v>
      </x:c>
      <x:c r="F16" s="8"/>
    </x:row>
    <x:row r="17">
      <x:c r="A17" s="8" t="str">
        <x:v>Strategic materiality</x:v>
      </x:c>
      <x:c r="B17" s="18" t="n">
        <x:v>10</x:v>
      </x:c>
      <x:c r="C17" s="8"/>
      <x:c r="D17" s="8" t="str">
        <x:v>NO</x:v>
      </x:c>
      <x:c r="E17" s="8" t="str">
        <x:v>Would learning from this entity change action?</x:v>
      </x:c>
      <x:c r="F17" s="8"/>
    </x:row>
    <x:row r="18">
      <x:c r="A18" s="8"/>
      <x:c r="B18" s="8"/>
      <x:c r="C18" s="8"/>
      <x:c r="D18" s="8"/>
      <x:c r="E18" s="8"/>
      <x:c r="F18" s="8"/>
    </x:row>
    <x:row r="19">
      <x:c r="A19" s="8"/>
      <x:c r="B19" s="8"/>
      <x:c r="C19" s="8"/>
      <x:c r="D19" s="8"/>
      <x:c r="E19" s="8"/>
      <x:c r="F19" s="8"/>
    </x:row>
    <x:row r="20">
      <x:c r="A20" s="8"/>
      <x:c r="B20" s="8"/>
      <x:c r="C20" s="8"/>
      <x:c r="D20" s="8"/>
      <x:c r="E20" s="8"/>
      <x:c r="F20" s="8"/>
    </x:row>
    <x:row r="21">
      <x:c r="A21" s="8"/>
      <x:c r="B21" s="8"/>
      <x:c r="C21" s="8"/>
      <x:c r="D21" s="8"/>
      <x:c r="E21" s="8"/>
      <x:c r="F21" s="8"/>
    </x:row>
    <x:row r="22">
      <x:c r="A22" s="8"/>
      <x:c r="B22" s="8"/>
      <x:c r="C22" s="8"/>
      <x:c r="D22" s="8"/>
      <x:c r="E22" s="8"/>
      <x:c r="F22" s="8"/>
    </x:row>
    <x:row r="23">
      <x:c r="A23" s="8"/>
      <x:c r="B23" s="8"/>
      <x:c r="C23" s="8"/>
      <x:c r="D23" s="8"/>
      <x:c r="E23" s="8"/>
      <x:c r="F23" s="8"/>
    </x:row>
    <x:row r="24">
      <x:c r="A24" s="8"/>
      <x:c r="B24" s="8"/>
      <x:c r="C24" s="8"/>
      <x:c r="D24" s="8"/>
      <x:c r="E24" s="8"/>
      <x:c r="F24" s="8"/>
    </x:row>
    <x:row r="25">
      <x:c r="A25" s="8"/>
      <x:c r="B25" s="8"/>
      <x:c r="C25" s="8"/>
      <x:c r="D25" s="8"/>
      <x:c r="E25" s="8"/>
      <x:c r="F25" s="8"/>
    </x:row>
    <x:row r="26">
      <x:c r="A26" s="8"/>
      <x:c r="B26" s="8"/>
      <x:c r="C26" s="8"/>
      <x:c r="D26" s="8"/>
      <x:c r="E26" s="8"/>
      <x:c r="F26" s="8"/>
    </x:row>
    <x:row r="27">
      <x:c r="A27" s="8"/>
      <x:c r="B27" s="8"/>
      <x:c r="C27" s="8"/>
      <x:c r="D27" s="8"/>
      <x:c r="E27" s="8"/>
      <x:c r="F27" s="8"/>
    </x:row>
    <x:row r="28">
      <x:c r="A28" s="8"/>
      <x:c r="B28" s="8"/>
      <x:c r="C28" s="8"/>
      <x:c r="D28" s="8"/>
      <x:c r="E28" s="8"/>
      <x:c r="F28" s="8"/>
    </x:row>
    <x:row r="29">
      <x:c r="A29" s="8"/>
      <x:c r="B29" s="8"/>
      <x:c r="C29" s="8"/>
      <x:c r="D29" s="8"/>
      <x:c r="E29" s="8"/>
      <x:c r="F29" s="8"/>
    </x:row>
    <x:row r="30">
      <x:c r="A30" s="8"/>
      <x:c r="B30" s="8"/>
      <x:c r="C30" s="8"/>
      <x:c r="D30" s="8"/>
      <x:c r="E30" s="8"/>
      <x:c r="F30" s="8"/>
    </x:row>
    <x:row r="31">
      <x:c r="A31" s="8"/>
      <x:c r="B31" s="8"/>
      <x:c r="C31" s="8"/>
      <x:c r="D31" s="8"/>
      <x:c r="E31" s="8"/>
      <x:c r="F31" s="8"/>
    </x:row>
    <x:row r="32">
      <x:c r="A32" s="8"/>
      <x:c r="B32" s="8"/>
      <x:c r="C32" s="8"/>
      <x:c r="D32" s="8"/>
      <x:c r="E32" s="8"/>
      <x:c r="F32" s="8"/>
    </x:row>
    <x:row r="33">
      <x:c r="A33" s="8"/>
      <x:c r="B33" s="8"/>
      <x:c r="C33" s="8"/>
      <x:c r="D33" s="8"/>
      <x:c r="E33" s="8"/>
      <x:c r="F33" s="8"/>
    </x:row>
    <x:row r="34">
      <x:c r="A34" s="8"/>
      <x:c r="B34" s="8"/>
      <x:c r="C34" s="8"/>
      <x:c r="D34" s="8"/>
      <x:c r="E34" s="8"/>
      <x:c r="F34" s="8"/>
    </x:row>
    <x:row r="35">
      <x:c r="A35" s="8"/>
      <x:c r="B35" s="8"/>
      <x:c r="C35" s="8"/>
      <x:c r="D35" s="8"/>
      <x:c r="E35" s="8"/>
      <x:c r="F35" s="8"/>
    </x:row>
    <x:row r="36">
      <x:c r="A36" s="8"/>
      <x:c r="B36" s="8"/>
      <x:c r="C36" s="8"/>
      <x:c r="D36" s="8"/>
      <x:c r="E36" s="8"/>
      <x:c r="F36" s="8"/>
    </x:row>
    <x:row r="37">
      <x:c r="A37" s="8"/>
      <x:c r="B37" s="8"/>
      <x:c r="C37" s="8"/>
      <x:c r="D37" s="8"/>
      <x:c r="E37" s="8"/>
      <x:c r="F37" s="8"/>
    </x:row>
    <x:row r="38">
      <x:c r="A38" s="8"/>
      <x:c r="B38" s="8"/>
      <x:c r="C38" s="8"/>
      <x:c r="D38" s="8"/>
      <x:c r="E38" s="8"/>
      <x:c r="F38" s="8"/>
    </x:row>
    <x:row r="39">
      <x:c r="A39" s="8"/>
      <x:c r="B39" s="8"/>
      <x:c r="C39" s="8"/>
      <x:c r="D39" s="8"/>
      <x:c r="E39" s="8"/>
      <x:c r="F39" s="8"/>
    </x:row>
    <x:row r="40">
      <x:c r="A40" s="8"/>
      <x:c r="B40" s="8"/>
      <x:c r="C40" s="8"/>
      <x:c r="D40" s="8"/>
      <x:c r="E40" s="8"/>
      <x:c r="F40" s="8"/>
    </x:row>
    <x:row r="41">
      <x:c r="A41" s="8"/>
      <x:c r="B41" s="8"/>
      <x:c r="C41" s="8"/>
      <x:c r="D41" s="8"/>
      <x:c r="E41" s="8"/>
      <x:c r="F41" s="8"/>
    </x:row>
    <x:row r="42">
      <x:c r="A42" s="8"/>
      <x:c r="B42" s="8"/>
      <x:c r="C42" s="8"/>
      <x:c r="D42" s="8"/>
      <x:c r="E42" s="8"/>
      <x:c r="F42" s="8"/>
    </x:row>
    <x:row r="43">
      <x:c r="A43" s="8"/>
      <x:c r="B43" s="8"/>
      <x:c r="C43" s="8"/>
      <x:c r="D43" s="8"/>
      <x:c r="E43" s="8"/>
      <x:c r="F43" s="8"/>
    </x:row>
    <x:row r="44">
      <x:c r="A44" s="8"/>
      <x:c r="B44" s="8"/>
      <x:c r="C44" s="8"/>
      <x:c r="D44" s="8"/>
      <x:c r="E44" s="8"/>
      <x:c r="F44" s="8"/>
    </x:row>
    <x:row r="45">
      <x:c r="A45" s="8"/>
      <x:c r="B45" s="8"/>
      <x:c r="C45" s="8"/>
      <x:c r="D45" s="8"/>
      <x:c r="E45" s="8"/>
      <x:c r="F45" s="8"/>
    </x:row>
    <x:row r="46">
      <x:c r="A46" s="8"/>
      <x:c r="B46" s="8"/>
      <x:c r="C46" s="8"/>
      <x:c r="D46" s="8"/>
      <x:c r="E46" s="8"/>
      <x:c r="F46" s="8"/>
    </x:row>
    <x:row r="47">
      <x:c r="A47" s="8"/>
      <x:c r="B47" s="8"/>
      <x:c r="C47" s="8"/>
      <x:c r="D47" s="8"/>
      <x:c r="E47" s="8"/>
      <x:c r="F47" s="8"/>
    </x:row>
    <x:row r="48">
      <x:c r="A48" s="8"/>
      <x:c r="B48" s="8"/>
      <x:c r="C48" s="8"/>
      <x:c r="D48" s="8"/>
      <x:c r="E48" s="8"/>
      <x:c r="F48" s="8"/>
    </x:row>
    <x:row r="49">
      <x:c r="A49" s="8"/>
      <x:c r="B49" s="8"/>
      <x:c r="C49" s="8"/>
      <x:c r="D49" s="8"/>
      <x:c r="E49" s="8"/>
      <x:c r="F49" s="8"/>
    </x:row>
    <x:row r="50">
      <x:c r="A50" s="8"/>
      <x:c r="B50" s="8"/>
      <x:c r="C50" s="8"/>
      <x:c r="D50" s="8"/>
      <x:c r="E50" s="8"/>
      <x:c r="F50" s="8"/>
    </x:row>
    <x:row r="51">
      <x:c r="A51" s="8"/>
      <x:c r="B51" s="8"/>
      <x:c r="C51" s="8"/>
      <x:c r="D51" s="8"/>
      <x:c r="E51" s="8"/>
      <x:c r="F51" s="8"/>
    </x:row>
    <x:row r="52">
      <x:c r="A52" s="8"/>
      <x:c r="B52" s="8"/>
      <x:c r="C52" s="8"/>
      <x:c r="D52" s="8"/>
      <x:c r="E52" s="8"/>
      <x:c r="F52" s="8"/>
    </x:row>
    <x:row r="53">
      <x:c r="A53" s="8"/>
      <x:c r="B53" s="8"/>
      <x:c r="C53" s="8"/>
      <x:c r="D53" s="8"/>
      <x:c r="E53" s="8"/>
      <x:c r="F53" s="8"/>
    </x:row>
    <x:row r="54">
      <x:c r="A54" s="8"/>
      <x:c r="B54" s="8"/>
      <x:c r="C54" s="8"/>
      <x:c r="D54" s="8"/>
      <x:c r="E54" s="8"/>
      <x:c r="F54" s="8"/>
    </x:row>
    <x:row r="55">
      <x:c r="A55" s="8"/>
      <x:c r="B55" s="8"/>
      <x:c r="C55" s="8"/>
      <x:c r="D55" s="8"/>
      <x:c r="E55" s="8"/>
      <x:c r="F55" s="8"/>
    </x:row>
    <x:row r="56">
      <x:c r="A56" s="8"/>
      <x:c r="B56" s="8"/>
      <x:c r="C56" s="8"/>
      <x:c r="D56" s="8"/>
      <x:c r="E56" s="8"/>
      <x:c r="F56" s="8"/>
    </x:row>
    <x:row r="57">
      <x:c r="A57" s="8"/>
      <x:c r="B57" s="8"/>
      <x:c r="C57" s="8"/>
      <x:c r="D57" s="8"/>
      <x:c r="E57" s="8"/>
      <x:c r="F57" s="8"/>
    </x:row>
    <x:row r="58">
      <x:c r="A58" s="8"/>
      <x:c r="B58" s="8"/>
      <x:c r="C58" s="8"/>
      <x:c r="D58" s="8"/>
      <x:c r="E58" s="8"/>
      <x:c r="F58" s="8"/>
    </x:row>
    <x:row r="59">
      <x:c r="A59" s="8"/>
      <x:c r="B59" s="8"/>
      <x:c r="C59" s="8"/>
      <x:c r="D59" s="8"/>
      <x:c r="E59" s="8"/>
      <x:c r="F59" s="8"/>
    </x:row>
    <x:row r="60">
      <x:c r="A60" s="8"/>
      <x:c r="B60" s="8"/>
      <x:c r="C60" s="8"/>
      <x:c r="D60" s="8"/>
      <x:c r="E60" s="8"/>
      <x:c r="F60" s="8"/>
    </x:row>
    <x:row r="61">
      <x:c r="A61" s="8"/>
      <x:c r="B61" s="8"/>
      <x:c r="C61" s="8"/>
      <x:c r="D61" s="8"/>
      <x:c r="E61" s="8"/>
      <x:c r="F61" s="8"/>
    </x:row>
    <x:row r="62">
      <x:c r="A62" s="8"/>
      <x:c r="B62" s="8"/>
      <x:c r="C62" s="8"/>
      <x:c r="D62" s="8"/>
      <x:c r="E62" s="8"/>
      <x:c r="F62" s="8"/>
    </x:row>
    <x:row r="63">
      <x:c r="A63" s="8"/>
      <x:c r="B63" s="8"/>
      <x:c r="C63" s="8"/>
      <x:c r="D63" s="8"/>
      <x:c r="E63" s="8"/>
      <x:c r="F63" s="8"/>
    </x:row>
    <x:row r="64">
      <x:c r="A64" s="8"/>
      <x:c r="B64" s="8"/>
      <x:c r="C64" s="8"/>
      <x:c r="D64" s="8"/>
      <x:c r="E64" s="8"/>
      <x:c r="F64" s="8"/>
    </x:row>
    <x:row r="65">
      <x:c r="A65" s="8"/>
      <x:c r="B65" s="8"/>
      <x:c r="C65" s="8"/>
      <x:c r="D65" s="8"/>
      <x:c r="E65" s="8"/>
      <x:c r="F65" s="8"/>
    </x:row>
    <x:row r="66">
      <x:c r="A66" s="8"/>
      <x:c r="B66" s="8"/>
      <x:c r="C66" s="8"/>
      <x:c r="D66" s="8"/>
      <x:c r="E66" s="8"/>
      <x:c r="F66" s="8"/>
    </x:row>
    <x:row r="67">
      <x:c r="A67" s="8"/>
      <x:c r="B67" s="8"/>
      <x:c r="C67" s="8"/>
      <x:c r="D67" s="8"/>
      <x:c r="E67" s="8"/>
      <x:c r="F67" s="8"/>
    </x:row>
    <x:row r="68">
      <x:c r="A68" s="8"/>
      <x:c r="B68" s="8"/>
      <x:c r="C68" s="8"/>
      <x:c r="D68" s="8"/>
      <x:c r="E68" s="8"/>
      <x:c r="F68" s="8"/>
    </x:row>
    <x:row r="69">
      <x:c r="A69" s="8"/>
      <x:c r="B69" s="8"/>
      <x:c r="C69" s="8"/>
      <x:c r="D69" s="8"/>
      <x:c r="E69" s="8"/>
      <x:c r="F69" s="8"/>
    </x:row>
    <x:row r="70">
      <x:c r="A70" s="8"/>
      <x:c r="B70" s="8"/>
      <x:c r="C70" s="8"/>
      <x:c r="D70" s="8"/>
      <x:c r="E70" s="8"/>
      <x:c r="F70" s="8"/>
    </x:row>
    <x:row r="71">
      <x:c r="A71" s="8"/>
      <x:c r="B71" s="8"/>
      <x:c r="C71" s="8"/>
      <x:c r="D71" s="8"/>
      <x:c r="E71" s="8"/>
      <x:c r="F71" s="8"/>
    </x:row>
    <x:row r="72">
      <x:c r="A72" s="8"/>
      <x:c r="B72" s="8"/>
      <x:c r="C72" s="8"/>
      <x:c r="D72" s="8"/>
      <x:c r="E72" s="8"/>
      <x:c r="F72" s="8"/>
    </x:row>
    <x:row r="73">
      <x:c r="A73" s="8"/>
      <x:c r="B73" s="8"/>
      <x:c r="C73" s="8"/>
      <x:c r="D73" s="8"/>
      <x:c r="E73" s="8"/>
      <x:c r="F73" s="8"/>
    </x:row>
    <x:row r="74">
      <x:c r="A74" s="8"/>
      <x:c r="B74" s="8"/>
      <x:c r="C74" s="8"/>
      <x:c r="D74" s="8"/>
      <x:c r="E74" s="8"/>
      <x:c r="F74" s="8"/>
    </x:row>
    <x:row r="75">
      <x:c r="A75" s="8"/>
      <x:c r="B75" s="8"/>
      <x:c r="C75" s="8"/>
      <x:c r="D75" s="8"/>
      <x:c r="E75" s="8"/>
      <x:c r="F75" s="8"/>
    </x:row>
    <x:row r="76">
      <x:c r="A76" s="8"/>
      <x:c r="B76" s="8"/>
      <x:c r="C76" s="8"/>
      <x:c r="D76" s="8"/>
      <x:c r="E76" s="8"/>
      <x:c r="F76" s="8"/>
    </x:row>
    <x:row r="77">
      <x:c r="A77" s="8"/>
      <x:c r="B77" s="8"/>
      <x:c r="C77" s="8"/>
      <x:c r="D77" s="8"/>
      <x:c r="E77" s="8"/>
      <x:c r="F77" s="8"/>
    </x:row>
    <x:row r="78">
      <x:c r="A78" s="8"/>
      <x:c r="B78" s="8"/>
      <x:c r="C78" s="8"/>
      <x:c r="D78" s="8"/>
      <x:c r="E78" s="8"/>
      <x:c r="F78" s="8"/>
    </x:row>
    <x:row r="79">
      <x:c r="A79" s="8"/>
      <x:c r="B79" s="8"/>
      <x:c r="C79" s="8"/>
      <x:c r="D79" s="8"/>
      <x:c r="E79" s="8"/>
      <x:c r="F79" s="8"/>
    </x:row>
    <x:row r="80">
      <x:c r="A80" s="8"/>
      <x:c r="B80" s="8"/>
      <x:c r="C80" s="8"/>
      <x:c r="D80" s="8"/>
      <x:c r="E80" s="8"/>
      <x:c r="F80" s="8"/>
    </x:row>
    <x:row r="81">
      <x:c r="A81" s="8"/>
      <x:c r="B81" s="8"/>
      <x:c r="C81" s="8"/>
      <x:c r="D81" s="8"/>
      <x:c r="E81" s="8"/>
      <x:c r="F81" s="8"/>
    </x:row>
    <x:row r="82">
      <x:c r="A82" s="8"/>
      <x:c r="B82" s="8"/>
      <x:c r="C82" s="8"/>
      <x:c r="D82" s="8"/>
      <x:c r="E82" s="8"/>
      <x:c r="F82" s="8"/>
    </x:row>
    <x:row r="83">
      <x:c r="A83" s="8"/>
      <x:c r="B83" s="8"/>
      <x:c r="C83" s="8"/>
      <x:c r="D83" s="8"/>
      <x:c r="E83" s="8"/>
      <x:c r="F83" s="8"/>
    </x:row>
    <x:row r="84">
      <x:c r="A84" s="8"/>
      <x:c r="B84" s="8"/>
      <x:c r="C84" s="8"/>
      <x:c r="D84" s="8"/>
      <x:c r="E84" s="8"/>
      <x:c r="F84" s="8"/>
    </x:row>
    <x:row r="85">
      <x:c r="A85" s="8"/>
      <x:c r="B85" s="8"/>
      <x:c r="C85" s="8"/>
      <x:c r="D85" s="8"/>
      <x:c r="E85" s="8"/>
      <x:c r="F85" s="8"/>
    </x:row>
    <x:row r="86">
      <x:c r="A86" s="8"/>
      <x:c r="B86" s="8"/>
      <x:c r="C86" s="8"/>
      <x:c r="D86" s="8"/>
      <x:c r="E86" s="8"/>
      <x:c r="F86" s="8"/>
    </x:row>
    <x:row r="87">
      <x:c r="A87" s="8"/>
      <x:c r="B87" s="8"/>
      <x:c r="C87" s="8"/>
      <x:c r="D87" s="8"/>
      <x:c r="E87" s="8"/>
      <x:c r="F87" s="8"/>
    </x:row>
    <x:row r="88">
      <x:c r="A88" s="8"/>
      <x:c r="B88" s="8"/>
      <x:c r="C88" s="8"/>
      <x:c r="D88" s="8"/>
      <x:c r="E88" s="8"/>
      <x:c r="F88" s="8"/>
    </x:row>
    <x:row r="89">
      <x:c r="A89" s="8"/>
      <x:c r="B89" s="8"/>
      <x:c r="C89" s="8"/>
      <x:c r="D89" s="8"/>
      <x:c r="E89" s="8"/>
      <x:c r="F89" s="8"/>
    </x:row>
    <x:row r="90">
      <x:c r="A90" s="8"/>
      <x:c r="B90" s="8"/>
      <x:c r="C90" s="8"/>
      <x:c r="D90" s="8"/>
      <x:c r="E90" s="8"/>
      <x:c r="F90" s="8"/>
    </x:row>
    <x:row r="91">
      <x:c r="A91" s="8"/>
      <x:c r="B91" s="8"/>
      <x:c r="C91" s="8"/>
      <x:c r="D91" s="8"/>
      <x:c r="E91" s="8"/>
      <x:c r="F91" s="8"/>
    </x:row>
    <x:row r="92">
      <x:c r="A92" s="8"/>
      <x:c r="B92" s="8"/>
      <x:c r="C92" s="8"/>
      <x:c r="D92" s="8"/>
      <x:c r="E92" s="8"/>
      <x:c r="F92" s="8"/>
    </x:row>
    <x:row r="93">
      <x:c r="A93" s="8"/>
      <x:c r="B93" s="8"/>
      <x:c r="C93" s="8"/>
      <x:c r="D93" s="8"/>
      <x:c r="E93" s="8"/>
      <x:c r="F93" s="8"/>
    </x:row>
    <x:row r="94">
      <x:c r="A94" s="8"/>
      <x:c r="B94" s="8"/>
      <x:c r="C94" s="8"/>
      <x:c r="D94" s="8"/>
      <x:c r="E94" s="8"/>
      <x:c r="F94" s="8"/>
    </x:row>
    <x:row r="95">
      <x:c r="A95" s="8"/>
      <x:c r="B95" s="8"/>
      <x:c r="C95" s="8"/>
      <x:c r="D95" s="8"/>
      <x:c r="E95" s="8"/>
      <x:c r="F95" s="8"/>
    </x:row>
    <x:row r="96">
      <x:c r="A96" s="8"/>
      <x:c r="B96" s="8"/>
      <x:c r="C96" s="8"/>
      <x:c r="D96" s="8"/>
      <x:c r="E96" s="8"/>
      <x:c r="F96" s="8"/>
    </x:row>
    <x:row r="97">
      <x:c r="A97" s="8"/>
      <x:c r="B97" s="8"/>
      <x:c r="C97" s="8"/>
      <x:c r="D97" s="8"/>
      <x:c r="E97" s="8"/>
      <x:c r="F97" s="8"/>
    </x:row>
    <x:row r="98">
      <x:c r="A98" s="8"/>
      <x:c r="B98" s="8"/>
      <x:c r="C98" s="8"/>
      <x:c r="D98" s="8"/>
      <x:c r="E98" s="8"/>
      <x:c r="F98" s="8"/>
    </x:row>
    <x:row r="99">
      <x:c r="A99" s="8"/>
      <x:c r="B99" s="8"/>
      <x:c r="C99" s="8"/>
      <x:c r="D99" s="8"/>
      <x:c r="E99" s="8"/>
      <x:c r="F99" s="8"/>
    </x:row>
    <x:row r="100">
      <x:c r="A100" s="8"/>
      <x:c r="B100" s="8"/>
      <x:c r="C100" s="8"/>
      <x:c r="D100" s="8"/>
      <x:c r="E100" s="8"/>
      <x:c r="F100" s="8"/>
    </x:row>
    <x:row r="101">
      <x:c r="A101" s="8"/>
      <x:c r="B101" s="8"/>
      <x:c r="C101" s="8"/>
      <x:c r="D101" s="8"/>
      <x:c r="E101" s="8"/>
      <x:c r="F101" s="8"/>
    </x:row>
    <x:row r="102">
      <x:c r="A102" s="8"/>
      <x:c r="B102" s="8"/>
      <x:c r="C102" s="8"/>
      <x:c r="D102" s="8"/>
      <x:c r="E102" s="8"/>
      <x:c r="F102" s="8"/>
    </x:row>
    <x:row r="103">
      <x:c r="A103" s="8"/>
      <x:c r="B103" s="8"/>
      <x:c r="C103" s="8"/>
      <x:c r="D103" s="8"/>
      <x:c r="E103" s="8"/>
      <x:c r="F103" s="8"/>
    </x:row>
    <x:row r="104">
      <x:c r="A104" s="8"/>
      <x:c r="B104" s="8"/>
      <x:c r="C104" s="8"/>
      <x:c r="D104" s="8"/>
      <x:c r="E104" s="8"/>
      <x:c r="F104" s="8"/>
    </x:row>
    <x:row r="105">
      <x:c r="A105" s="8"/>
      <x:c r="B105" s="8"/>
      <x:c r="C105" s="8"/>
      <x:c r="D105" s="8"/>
      <x:c r="E105" s="8"/>
      <x:c r="F105" s="8"/>
    </x:row>
    <x:row r="106">
      <x:c r="A106" s="8"/>
      <x:c r="B106" s="8"/>
      <x:c r="C106" s="8"/>
      <x:c r="D106" s="8"/>
      <x:c r="E106" s="8"/>
      <x:c r="F106" s="8"/>
    </x:row>
    <x:row r="107">
      <x:c r="A107" s="8"/>
      <x:c r="B107" s="8"/>
      <x:c r="C107" s="8"/>
      <x:c r="D107" s="8"/>
      <x:c r="E107" s="8"/>
      <x:c r="F107" s="8"/>
    </x:row>
    <x:row r="108">
      <x:c r="A108" s="8"/>
      <x:c r="B108" s="8"/>
      <x:c r="C108" s="8"/>
      <x:c r="D108" s="8"/>
      <x:c r="E108" s="8"/>
      <x:c r="F108" s="8"/>
    </x:row>
    <x:row r="109">
      <x:c r="A109" s="8"/>
      <x:c r="B109" s="8"/>
      <x:c r="C109" s="8"/>
      <x:c r="D109" s="8"/>
      <x:c r="E109" s="8"/>
      <x:c r="F109" s="8"/>
    </x:row>
    <x:row r="110">
      <x:c r="A110" s="8"/>
      <x:c r="B110" s="8"/>
      <x:c r="C110" s="8"/>
      <x:c r="D110" s="8"/>
      <x:c r="E110" s="8"/>
      <x:c r="F110" s="8"/>
    </x:row>
    <x:row r="111">
      <x:c r="A111" s="8"/>
      <x:c r="B111" s="8"/>
      <x:c r="C111" s="8"/>
      <x:c r="D111" s="8"/>
      <x:c r="E111" s="8"/>
      <x:c r="F111" s="8"/>
    </x:row>
    <x:row r="112">
      <x:c r="A112" s="8"/>
      <x:c r="B112" s="8"/>
      <x:c r="C112" s="8"/>
      <x:c r="D112" s="8"/>
      <x:c r="E112" s="8"/>
      <x:c r="F112" s="8"/>
    </x:row>
    <x:row r="113">
      <x:c r="A113" s="8"/>
      <x:c r="B113" s="8"/>
      <x:c r="C113" s="8"/>
      <x:c r="D113" s="8"/>
      <x:c r="E113" s="8"/>
      <x:c r="F113" s="8"/>
    </x:row>
    <x:row r="114">
      <x:c r="A114" s="8"/>
      <x:c r="B114" s="8"/>
      <x:c r="C114" s="8"/>
      <x:c r="D114" s="8"/>
      <x:c r="E114" s="8"/>
      <x:c r="F114" s="8"/>
    </x:row>
    <x:row r="115">
      <x:c r="A115" s="8"/>
      <x:c r="B115" s="8"/>
      <x:c r="C115" s="8"/>
      <x:c r="D115" s="8"/>
      <x:c r="E115" s="8"/>
      <x:c r="F115" s="8"/>
    </x:row>
    <x:row r="116">
      <x:c r="A116" s="8"/>
      <x:c r="B116" s="8"/>
      <x:c r="C116" s="8"/>
      <x:c r="D116" s="8"/>
      <x:c r="E116" s="8"/>
      <x:c r="F116" s="8"/>
    </x:row>
    <x:row r="117">
      <x:c r="A117" s="8"/>
      <x:c r="B117" s="8"/>
      <x:c r="C117" s="8"/>
      <x:c r="D117" s="8"/>
      <x:c r="E117" s="8"/>
      <x:c r="F117" s="8"/>
    </x:row>
    <x:row r="118">
      <x:c r="A118" s="8"/>
      <x:c r="B118" s="8"/>
      <x:c r="C118" s="8"/>
      <x:c r="D118" s="8"/>
      <x:c r="E118" s="8"/>
      <x:c r="F118" s="8"/>
    </x:row>
    <x:row r="119">
      <x:c r="A119" s="8"/>
      <x:c r="B119" s="8"/>
      <x:c r="C119" s="8"/>
      <x:c r="D119" s="8"/>
      <x:c r="E119" s="8"/>
      <x:c r="F119" s="8"/>
    </x:row>
    <x:row r="120">
      <x:c r="A120" s="8"/>
      <x:c r="B120" s="8"/>
      <x:c r="C120" s="8"/>
      <x:c r="D120" s="8"/>
      <x:c r="E120" s="8"/>
      <x:c r="F120" s="8"/>
    </x:row>
    <x:row r="121">
      <x:c r="A121" s="8"/>
      <x:c r="B121" s="8"/>
      <x:c r="C121" s="8"/>
      <x:c r="D121" s="8"/>
      <x:c r="E121" s="8"/>
      <x:c r="F121" s="8"/>
    </x:row>
    <x:row r="122">
      <x:c r="A122" s="8"/>
      <x:c r="B122" s="8"/>
      <x:c r="C122" s="8"/>
      <x:c r="D122" s="8"/>
      <x:c r="E122" s="8"/>
      <x:c r="F122" s="8"/>
    </x:row>
    <x:row r="123">
      <x:c r="A123" s="8"/>
      <x:c r="B123" s="8"/>
      <x:c r="C123" s="8"/>
      <x:c r="D123" s="8"/>
      <x:c r="E123" s="8"/>
      <x:c r="F123" s="8"/>
    </x:row>
    <x:row r="124">
      <x:c r="A124" s="8"/>
      <x:c r="B124" s="8"/>
      <x:c r="C124" s="8"/>
      <x:c r="D124" s="8"/>
      <x:c r="E124" s="8"/>
      <x:c r="F124" s="8"/>
    </x:row>
    <x:row r="125">
      <x:c r="A125" s="8"/>
      <x:c r="B125" s="8"/>
      <x:c r="C125" s="8"/>
      <x:c r="D125" s="8"/>
      <x:c r="E125" s="8"/>
      <x:c r="F125" s="8"/>
    </x:row>
    <x:row r="126">
      <x:c r="A126" s="8"/>
      <x:c r="B126" s="8"/>
      <x:c r="C126" s="8"/>
      <x:c r="D126" s="8"/>
      <x:c r="E126" s="8"/>
      <x:c r="F126" s="8"/>
    </x:row>
    <x:row r="127">
      <x:c r="A127" s="8"/>
      <x:c r="B127" s="8"/>
      <x:c r="C127" s="8"/>
      <x:c r="D127" s="8"/>
      <x:c r="E127" s="8"/>
      <x:c r="F127" s="8"/>
    </x:row>
    <x:row r="128">
      <x:c r="A128" s="8"/>
      <x:c r="B128" s="8"/>
      <x:c r="C128" s="8"/>
      <x:c r="D128" s="8"/>
      <x:c r="E128" s="8"/>
      <x:c r="F128" s="8"/>
    </x:row>
    <x:row r="129">
      <x:c r="A129" s="8"/>
      <x:c r="B129" s="8"/>
      <x:c r="C129" s="8"/>
      <x:c r="D129" s="8"/>
      <x:c r="E129" s="8"/>
      <x:c r="F129" s="8"/>
    </x:row>
    <x:row r="130">
      <x:c r="A130" s="8"/>
      <x:c r="B130" s="8"/>
      <x:c r="C130" s="8"/>
      <x:c r="D130" s="8"/>
      <x:c r="E130" s="8"/>
      <x:c r="F130" s="8"/>
    </x:row>
    <x:row r="131">
      <x:c r="A131" s="8"/>
      <x:c r="B131" s="8"/>
      <x:c r="C131" s="8"/>
      <x:c r="D131" s="8"/>
      <x:c r="E131" s="8"/>
      <x:c r="F131" s="8"/>
    </x:row>
    <x:row r="132">
      <x:c r="A132" s="8"/>
      <x:c r="B132" s="8"/>
      <x:c r="C132" s="8"/>
      <x:c r="D132" s="8"/>
      <x:c r="E132" s="8"/>
      <x:c r="F132" s="8"/>
    </x:row>
    <x:row r="133">
      <x:c r="A133" s="8"/>
      <x:c r="B133" s="8"/>
      <x:c r="C133" s="8"/>
      <x:c r="D133" s="8"/>
      <x:c r="E133" s="8"/>
      <x:c r="F133" s="8"/>
    </x:row>
    <x:row r="134">
      <x:c r="A134" s="8"/>
      <x:c r="B134" s="8"/>
      <x:c r="C134" s="8"/>
      <x:c r="D134" s="8"/>
      <x:c r="E134" s="8"/>
      <x:c r="F134" s="8"/>
    </x:row>
    <x:row r="135">
      <x:c r="A135" s="8"/>
      <x:c r="B135" s="8"/>
      <x:c r="C135" s="8"/>
      <x:c r="D135" s="8"/>
      <x:c r="E135" s="8"/>
      <x:c r="F135" s="8"/>
    </x:row>
    <x:row r="136">
      <x:c r="A136" s="8"/>
      <x:c r="B136" s="8"/>
      <x:c r="C136" s="8"/>
      <x:c r="D136" s="8"/>
      <x:c r="E136" s="8"/>
      <x:c r="F136" s="8"/>
    </x:row>
    <x:row r="137">
      <x:c r="A137" s="8"/>
      <x:c r="B137" s="8"/>
      <x:c r="C137" s="8"/>
      <x:c r="D137" s="8"/>
      <x:c r="E137" s="8"/>
      <x:c r="F137" s="8"/>
    </x:row>
    <x:row r="138">
      <x:c r="A138" s="8"/>
      <x:c r="B138" s="8"/>
      <x:c r="C138" s="8"/>
      <x:c r="D138" s="8"/>
      <x:c r="E138" s="8"/>
      <x:c r="F138" s="8"/>
    </x:row>
    <x:row r="139">
      <x:c r="A139" s="8"/>
      <x:c r="B139" s="8"/>
      <x:c r="C139" s="8"/>
      <x:c r="D139" s="8"/>
      <x:c r="E139" s="8"/>
      <x:c r="F139" s="8"/>
    </x:row>
    <x:row r="140">
      <x:c r="A140" s="8"/>
      <x:c r="B140" s="8"/>
      <x:c r="C140" s="8"/>
      <x:c r="D140" s="8"/>
      <x:c r="E140" s="8"/>
      <x:c r="F140" s="8"/>
    </x:row>
    <x:row r="141">
      <x:c r="A141" s="8"/>
      <x:c r="B141" s="8"/>
      <x:c r="C141" s="8"/>
      <x:c r="D141" s="8"/>
      <x:c r="E141" s="8"/>
      <x:c r="F141" s="8"/>
    </x:row>
    <x:row r="142">
      <x:c r="A142" s="8"/>
      <x:c r="B142" s="8"/>
      <x:c r="C142" s="8"/>
      <x:c r="D142" s="8"/>
      <x:c r="E142" s="8"/>
      <x:c r="F142" s="8"/>
    </x:row>
    <x:row r="143">
      <x:c r="A143" s="8"/>
      <x:c r="B143" s="8"/>
      <x:c r="C143" s="8"/>
      <x:c r="D143" s="8"/>
      <x:c r="E143" s="8"/>
      <x:c r="F143" s="8"/>
    </x:row>
    <x:row r="144">
      <x:c r="A144" s="8"/>
      <x:c r="B144" s="8"/>
      <x:c r="C144" s="8"/>
      <x:c r="D144" s="8"/>
      <x:c r="E144" s="8"/>
      <x:c r="F144" s="8"/>
    </x:row>
    <x:row r="145">
      <x:c r="A145" s="8"/>
      <x:c r="B145" s="8"/>
      <x:c r="C145" s="8"/>
      <x:c r="D145" s="8"/>
      <x:c r="E145" s="8"/>
      <x:c r="F145" s="8"/>
    </x:row>
    <x:row r="146">
      <x:c r="A146" s="8"/>
      <x:c r="B146" s="8"/>
      <x:c r="C146" s="8"/>
      <x:c r="D146" s="8"/>
      <x:c r="E146" s="8"/>
      <x:c r="F146" s="8"/>
    </x:row>
    <x:row r="147">
      <x:c r="A147" s="8"/>
      <x:c r="B147" s="8"/>
      <x:c r="C147" s="8"/>
      <x:c r="D147" s="8"/>
      <x:c r="E147" s="8"/>
      <x:c r="F147" s="8"/>
    </x:row>
    <x:row r="148">
      <x:c r="A148" s="8"/>
      <x:c r="B148" s="8"/>
      <x:c r="C148" s="8"/>
      <x:c r="D148" s="8"/>
      <x:c r="E148" s="8"/>
      <x:c r="F148" s="8"/>
    </x:row>
    <x:row r="149">
      <x:c r="A149" s="8"/>
      <x:c r="B149" s="8"/>
      <x:c r="C149" s="8"/>
      <x:c r="D149" s="8"/>
      <x:c r="E149" s="8"/>
      <x:c r="F149" s="8"/>
    </x:row>
    <x:row r="150">
      <x:c r="A150" s="8"/>
      <x:c r="B150" s="8"/>
      <x:c r="C150" s="8"/>
      <x:c r="D150" s="8"/>
      <x:c r="E150" s="8"/>
      <x:c r="F150" s="8"/>
    </x:row>
    <x:row r="151">
      <x:c r="A151" s="8"/>
      <x:c r="B151" s="8"/>
      <x:c r="C151" s="8"/>
      <x:c r="D151" s="8"/>
      <x:c r="E151" s="8"/>
      <x:c r="F151" s="8"/>
    </x:row>
    <x:row r="152">
      <x:c r="A152" s="8"/>
      <x:c r="B152" s="8"/>
      <x:c r="C152" s="8"/>
      <x:c r="D152" s="8"/>
      <x:c r="E152" s="8"/>
      <x:c r="F152" s="8"/>
    </x:row>
    <x:row r="153">
      <x:c r="A153" s="8"/>
      <x:c r="B153" s="8"/>
      <x:c r="C153" s="8"/>
      <x:c r="D153" s="8"/>
      <x:c r="E153" s="8"/>
      <x:c r="F153" s="8"/>
    </x:row>
    <x:row r="154">
      <x:c r="A154" s="8"/>
      <x:c r="B154" s="8"/>
      <x:c r="C154" s="8"/>
      <x:c r="D154" s="8"/>
      <x:c r="E154" s="8"/>
      <x:c r="F154" s="8"/>
    </x:row>
    <x:row r="155">
      <x:c r="A155" s="8"/>
      <x:c r="B155" s="8"/>
      <x:c r="C155" s="8"/>
      <x:c r="D155" s="8"/>
      <x:c r="E155" s="8"/>
      <x:c r="F155" s="8"/>
    </x:row>
    <x:row r="156">
      <x:c r="A156" s="8"/>
      <x:c r="B156" s="8"/>
      <x:c r="C156" s="8"/>
      <x:c r="D156" s="8"/>
      <x:c r="E156" s="8"/>
      <x:c r="F156" s="8"/>
    </x:row>
    <x:row r="157">
      <x:c r="A157" s="8"/>
      <x:c r="B157" s="8"/>
      <x:c r="C157" s="8"/>
      <x:c r="D157" s="8"/>
      <x:c r="E157" s="8"/>
      <x:c r="F157" s="8"/>
    </x:row>
    <x:row r="158">
      <x:c r="A158" s="8"/>
      <x:c r="B158" s="8"/>
      <x:c r="C158" s="8"/>
      <x:c r="D158" s="8"/>
      <x:c r="E158" s="8"/>
      <x:c r="F158" s="8"/>
    </x:row>
    <x:row r="159">
      <x:c r="A159" s="8"/>
      <x:c r="B159" s="8"/>
      <x:c r="C159" s="8"/>
      <x:c r="D159" s="8"/>
      <x:c r="E159" s="8"/>
      <x:c r="F159" s="8"/>
    </x:row>
    <x:row r="160">
      <x:c r="A160" s="8"/>
      <x:c r="B160" s="8"/>
      <x:c r="C160" s="8"/>
      <x:c r="D160" s="8"/>
      <x:c r="E160" s="8"/>
      <x:c r="F160" s="8"/>
    </x:row>
    <x:row r="161">
      <x:c r="A161" s="8"/>
      <x:c r="B161" s="8"/>
      <x:c r="C161" s="8"/>
      <x:c r="D161" s="8"/>
      <x:c r="E161" s="8"/>
      <x:c r="F161" s="8"/>
    </x:row>
    <x:row r="162">
      <x:c r="A162" s="8"/>
      <x:c r="B162" s="8"/>
      <x:c r="C162" s="8"/>
      <x:c r="D162" s="8"/>
      <x:c r="E162" s="8"/>
      <x:c r="F162" s="8"/>
    </x:row>
    <x:row r="163">
      <x:c r="A163" s="8"/>
      <x:c r="B163" s="8"/>
      <x:c r="C163" s="8"/>
      <x:c r="D163" s="8"/>
      <x:c r="E163" s="8"/>
      <x:c r="F163" s="8"/>
    </x:row>
    <x:row r="164">
      <x:c r="A164" s="8"/>
      <x:c r="B164" s="8"/>
      <x:c r="C164" s="8"/>
      <x:c r="D164" s="8"/>
      <x:c r="E164" s="8"/>
      <x:c r="F164" s="8"/>
    </x:row>
    <x:row r="165">
      <x:c r="A165" s="8"/>
      <x:c r="B165" s="8"/>
      <x:c r="C165" s="8"/>
      <x:c r="D165" s="8"/>
      <x:c r="E165" s="8"/>
      <x:c r="F165" s="8"/>
    </x:row>
    <x:row r="166">
      <x:c r="A166" s="8"/>
      <x:c r="B166" s="8"/>
      <x:c r="C166" s="8"/>
      <x:c r="D166" s="8"/>
      <x:c r="E166" s="8"/>
      <x:c r="F166" s="8"/>
    </x:row>
    <x:row r="167">
      <x:c r="A167" s="8"/>
      <x:c r="B167" s="8"/>
      <x:c r="C167" s="8"/>
      <x:c r="D167" s="8"/>
      <x:c r="E167" s="8"/>
      <x:c r="F167" s="8"/>
    </x:row>
    <x:row r="168">
      <x:c r="A168" s="8"/>
      <x:c r="B168" s="8"/>
      <x:c r="C168" s="8"/>
      <x:c r="D168" s="8"/>
      <x:c r="E168" s="8"/>
      <x:c r="F168" s="8"/>
    </x:row>
    <x:row r="169">
      <x:c r="A169" s="8"/>
      <x:c r="B169" s="8"/>
      <x:c r="C169" s="8"/>
      <x:c r="D169" s="8"/>
      <x:c r="E169" s="8"/>
      <x:c r="F169" s="8"/>
    </x:row>
    <x:row r="170">
      <x:c r="A170" s="8"/>
      <x:c r="B170" s="8"/>
      <x:c r="C170" s="8"/>
      <x:c r="D170" s="8"/>
      <x:c r="E170" s="8"/>
      <x:c r="F170" s="8"/>
    </x:row>
    <x:row r="171">
      <x:c r="A171" s="8"/>
      <x:c r="B171" s="8"/>
      <x:c r="C171" s="8"/>
      <x:c r="D171" s="8"/>
      <x:c r="E171" s="8"/>
      <x:c r="F171" s="8"/>
    </x:row>
    <x:row r="172">
      <x:c r="A172" s="8"/>
      <x:c r="B172" s="8"/>
      <x:c r="C172" s="8"/>
      <x:c r="D172" s="8"/>
      <x:c r="E172" s="8"/>
      <x:c r="F172" s="8"/>
    </x:row>
    <x:row r="173">
      <x:c r="A173" s="8"/>
      <x:c r="B173" s="8"/>
      <x:c r="C173" s="8"/>
      <x:c r="D173" s="8"/>
      <x:c r="E173" s="8"/>
      <x:c r="F173" s="8"/>
    </x:row>
    <x:row r="174">
      <x:c r="A174" s="8"/>
      <x:c r="B174" s="8"/>
      <x:c r="C174" s="8"/>
      <x:c r="D174" s="8"/>
      <x:c r="E174" s="8"/>
      <x:c r="F174" s="8"/>
    </x:row>
    <x:row r="175">
      <x:c r="A175" s="8"/>
      <x:c r="B175" s="8"/>
      <x:c r="C175" s="8"/>
      <x:c r="D175" s="8"/>
      <x:c r="E175" s="8"/>
      <x:c r="F175" s="8"/>
    </x:row>
    <x:row r="176">
      <x:c r="A176" s="8"/>
      <x:c r="B176" s="8"/>
      <x:c r="C176" s="8"/>
      <x:c r="D176" s="8"/>
      <x:c r="E176" s="8"/>
      <x:c r="F176" s="8"/>
    </x:row>
    <x:row r="177">
      <x:c r="A177" s="8"/>
      <x:c r="B177" s="8"/>
      <x:c r="C177" s="8"/>
      <x:c r="D177" s="8"/>
      <x:c r="E177" s="8"/>
      <x:c r="F177" s="8"/>
    </x:row>
    <x:row r="178">
      <x:c r="A178" s="8"/>
      <x:c r="B178" s="8"/>
      <x:c r="C178" s="8"/>
      <x:c r="D178" s="8"/>
      <x:c r="E178" s="8"/>
      <x:c r="F178" s="8"/>
    </x:row>
    <x:row r="179">
      <x:c r="A179" s="8"/>
      <x:c r="B179" s="8"/>
      <x:c r="C179" s="8"/>
      <x:c r="D179" s="8"/>
      <x:c r="E179" s="8"/>
      <x:c r="F179" s="8"/>
    </x:row>
    <x:row r="180">
      <x:c r="A180" s="8"/>
      <x:c r="B180" s="8"/>
      <x:c r="C180" s="8"/>
      <x:c r="D180" s="8"/>
      <x:c r="E180" s="8"/>
      <x:c r="F180" s="8"/>
    </x:row>
  </x:sheetData>
  <x:dataValidations count="1">
    <x:dataValidation type="list" sqref="B5">
      <x:formula1>"FROZEN FOR EXAMPLE,REOPEN REQUIRED"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5" hidden="0" customWidth="1"/>
    <x:col min="3" max="3" width="15" hidden="0" customWidth="1"/>
    <x:col min="4" max="4" width="17" hidden="0" customWidth="1"/>
    <x:col min="5" max="5" width="18" hidden="0" customWidth="1"/>
    <x:col min="6" max="6" width="18" hidden="0" customWidth="1"/>
    <x:col min="7" max="7" width="72" hidden="0" customWidth="1"/>
    <x:col min="8" max="8" width="28" hidden="0" customWidth="1"/>
    <x:col min="9" max="9" width="14" hidden="0" customWidth="1"/>
    <x:col min="10" max="10" width="16" hidden="0" customWidth="1"/>
    <x:col min="11" max="11" width="20" hidden="0" customWidth="1"/>
    <x:col min="12" max="12" width="96" hidden="0" customWidth="1"/>
    <x:col min="13" max="13" width="24" hidden="0" customWidth="1"/>
    <x:col min="14" max="14" width="28" hidden="0" customWidth="1"/>
    <x:col min="15" max="15" width="34" hidden="0" customWidth="1"/>
  </x:cols>
  <x:sheetData>
    <x:row r="1">
      <x:c r="A1" s="12" t="str">
        <x:v>Qualification Evidence Register - candidate-owned records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>
      <x:c r="A3" s="16" t="str">
        <x:v>Evidence ID</x:v>
      </x:c>
      <x:c r="B3" s="16" t="str">
        <x:v>Decision ID</x:v>
      </x:c>
      <x:c r="C3" s="16" t="str">
        <x:v>Entity Type</x:v>
      </x:c>
      <x:c r="D3" s="16" t="str">
        <x:v>Entity ID</x:v>
      </x:c>
      <x:c r="E3" s="16" t="str">
        <x:v>Evidence Role</x:v>
      </x:c>
      <x:c r="F3" s="16" t="str">
        <x:v>Evidence State</x:v>
      </x:c>
      <x:c r="G3" s="16" t="str">
        <x:v>Permitted Wording</x:v>
      </x:c>
      <x:c r="H3" s="16" t="str">
        <x:v>Source Type</x:v>
      </x:c>
      <x:c r="I3" s="16" t="str">
        <x:v>As-of date</x:v>
      </x:c>
      <x:c r="J3" s="16" t="str">
        <x:v>Confidence</x:v>
      </x:c>
      <x:c r="K3" s="16" t="str">
        <x:v>Record Version ID</x:v>
      </x:c>
      <x:c r="L3" s="16" t="str">
        <x:v>Versioned content snapshot</x:v>
      </x:c>
      <x:c r="M3" s="16" t="str">
        <x:v>Version control</x:v>
      </x:c>
      <x:c r="N3" s="16" t="str">
        <x:v>Record control</x:v>
      </x:c>
      <x:c r="O3" s="16" t="str">
        <x:v>Freeze key</x:v>
      </x:c>
    </x:row>
    <x:row r="4">
      <x:c r="A4" s="8" t="str">
        <x:v>EVID-REL-001</x:v>
      </x:c>
      <x:c r="B4" s="8" t="str">
        <x:v>DEC-REL-001</x:v>
      </x:c>
      <x:c r="C4" s="8" t="str">
        <x:v>CANDIDATE</x:v>
      </x:c>
      <x:c r="D4" s="8" t="str">
        <x:v>CAND-REL-001</x:v>
      </x:c>
      <x:c r="E4" s="8" t="str">
        <x:v>QUALIFICATION</x:v>
      </x:c>
      <x:c r="F4" s="8" t="str">
        <x:v>GOVERNED FIXTURE</x:v>
      </x:c>
      <x:c r="G4" s="8" t="str">
        <x:v>CoreRoster sells the same class of scheduling software to the target buyer in the target market.</x:v>
      </x:c>
      <x:c r="H4" s="8" t="str">
        <x:v>PUBLIC SYNTHETIC FIXTURE</x:v>
      </x:c>
      <x:c r="I4" s="20" t="n">
        <x:v>46256</x:v>
      </x:c>
      <x:c r="J4" s="8" t="n">
        <x:v>5</x:v>
      </x:c>
      <x:c r="K4" s="8" t="str">
        <x:v>EVID-REL-001-V1</x:v>
      </x:c>
      <x:c r="L4" s="8" t="str">
        <x:v>EVID-REL-001|DEC-REL-001|CANDIDATE|CAND-REL-001|QUALIFICATION|GOVERNED FIXTURE|CoreRoster sells the same class of scheduling software to the target buyer in the target market.|PUBLIC SYNTHETIC FIXTURE|46256|5|EVID-REL-001-V1</x:v>
      </x:c>
      <x:c r="M4" s="8" t="str">
        <x:f>IF(A4="","",IF(L4="","INVALID - SNAPSHOT",IF(L4=A4&amp;"|"&amp;B4&amp;"|"&amp;C4&amp;"|"&amp;D4&amp;"|"&amp;E4&amp;"|"&amp;F4&amp;"|"&amp;G4&amp;"|"&amp;H4&amp;"|"&amp;I4&amp;"|"&amp;J4&amp;"|"&amp;K4,"VALID","VERSION UPDATE REQUIRED")))</x:f>
        <x:v>VALID</x:v>
      </x:c>
      <x:c r="N4" s="8" t="str">
        <x:f>IF(A4="","",IF(DECISION_CONTRACT!$B$15&lt;&gt;"READY FOR DOWNSTREAM","BLOCKED - DECISION",IF(NOT(EXACT(C4,"CANDIDATE")),"INVALID - ENTITY TYPE",IF(NOT(EXACT(E4,"QUALIFICATION")),"INVALID - EVIDENCE ROLE",IF(NOT(OR(EXACT(F4,"GOVERNED FIXTURE"),EXACT(F4,"UNKNOWN"),EXACT(F4,"REJECTED"))),"INVALID - EVIDENCE STATE",IF(NOT(EXACT(H4,"PUBLIC SYNTHETIC FIXTURE")),"INVALID - SOURCE TYPE",IF(OR(D4="",G4="",I4="",K4=""),"INVALID - REQUIRED",IF(M4&lt;&gt;"VALID",M4,"VALID"))))))))</x:f>
        <x:v>VALID</x:v>
      </x:c>
      <x:c r="O4" s="8" t="str">
        <x:f>IF(A4="","",K4&amp;"|"&amp;F4&amp;"|"&amp;M4&amp;"|"&amp;N4)</x:f>
        <x:v>EVID-REL-001-V1|GOVERNED FIXTURE|VALID|VALID</x:v>
      </x:c>
    </x:row>
    <x:row r="5">
      <x:c r="A5" s="8" t="str">
        <x:v>EVID-REL-002</x:v>
      </x:c>
      <x:c r="B5" s="8" t="str">
        <x:v>DEC-REL-001</x:v>
      </x:c>
      <x:c r="C5" s="8" t="str">
        <x:v>CANDIDATE</x:v>
      </x:c>
      <x:c r="D5" s="8" t="str">
        <x:v>CAND-REL-002</x:v>
      </x:c>
      <x:c r="E5" s="8" t="str">
        <x:v>QUALIFICATION</x:v>
      </x:c>
      <x:c r="F5" s="8" t="str">
        <x:v>GOVERNED FIXTURE</x:v>
      </x:c>
      <x:c r="G5" s="8" t="str">
        <x:v>CompareHub influences the purchase decision but acts as a marketplace/directory rather than fulfilling the scheduling job itself.</x:v>
      </x:c>
      <x:c r="H5" s="8" t="str">
        <x:v>PUBLIC SYNTHETIC FIXTURE</x:v>
      </x:c>
      <x:c r="I5" s="20" t="n">
        <x:v>46256</x:v>
      </x:c>
      <x:c r="J5" s="8" t="n">
        <x:v>5</x:v>
      </x:c>
      <x:c r="K5" s="8" t="str">
        <x:v>EVID-REL-002-V1</x:v>
      </x:c>
      <x:c r="L5" s="8" t="str">
        <x:v>EVID-REL-002|DEC-REL-001|CANDIDATE|CAND-REL-002|QUALIFICATION|GOVERNED FIXTURE|CompareHub influences the purchase decision but acts as a marketplace/directory rather than fulfilling the scheduling job itself.|PUBLIC SYNTHETIC FIXTURE|46256|5|EVID-REL-002-V1</x:v>
      </x:c>
      <x:c r="M5" s="8" t="str">
        <x:f>IF(A5="","",IF(L5="","INVALID - SNAPSHOT",IF(L5=A5&amp;"|"&amp;B5&amp;"|"&amp;C5&amp;"|"&amp;D5&amp;"|"&amp;E5&amp;"|"&amp;F5&amp;"|"&amp;G5&amp;"|"&amp;H5&amp;"|"&amp;I5&amp;"|"&amp;J5&amp;"|"&amp;K5,"VALID","VERSION UPDATE REQUIRED")))</x:f>
        <x:v>VALID</x:v>
      </x:c>
      <x:c r="N5" s="8" t="str">
        <x:f>IF(A5="","",IF(DECISION_CONTRACT!$B$15&lt;&gt;"READY FOR DOWNSTREAM","BLOCKED - DECISION",IF(NOT(EXACT(C5,"CANDIDATE")),"INVALID - ENTITY TYPE",IF(NOT(EXACT(E5,"QUALIFICATION")),"INVALID - EVIDENCE ROLE",IF(NOT(OR(EXACT(F5,"GOVERNED FIXTURE"),EXACT(F5,"UNKNOWN"),EXACT(F5,"REJECTED"))),"INVALID - EVIDENCE STATE",IF(NOT(EXACT(H5,"PUBLIC SYNTHETIC FIXTURE")),"INVALID - SOURCE TYPE",IF(OR(D5="",G5="",I5="",K5=""),"INVALID - REQUIRED",IF(M5&lt;&gt;"VALID",M5,"VALID"))))))))</x:f>
        <x:v>VALID</x:v>
      </x:c>
      <x:c r="O5" s="8" t="str">
        <x:f>IF(A5="","",K5&amp;"|"&amp;F5&amp;"|"&amp;M5&amp;"|"&amp;N5)</x:f>
        <x:v>EVID-REL-002-V1|GOVERNED FIXTURE|VALID|VALID</x:v>
      </x:c>
    </x:row>
    <x:row r="6">
      <x:c r="A6" s="8" t="str">
        <x:v>EVID-REL-003</x:v>
      </x:c>
      <x:c r="B6" s="8" t="str">
        <x:v>DEC-REL-001</x:v>
      </x:c>
      <x:c r="C6" s="8" t="str">
        <x:v>CANDIDATE</x:v>
      </x:c>
      <x:c r="D6" s="8" t="str">
        <x:v>CAND-REL-003</x:v>
      </x:c>
      <x:c r="E6" s="8" t="str">
        <x:v>QUALIFICATION</x:v>
      </x:c>
      <x:c r="F6" s="8" t="str">
        <x:v>GOVERNED FIXTURE</x:v>
      </x:c>
      <x:c r="G6" s="8" t="str">
        <x:v>AdjacentOps serves the buyer but its offer overlaps only partially with the target scheduling job.</x:v>
      </x:c>
      <x:c r="H6" s="8" t="str">
        <x:v>PUBLIC SYNTHETIC FIXTURE</x:v>
      </x:c>
      <x:c r="I6" s="20" t="n">
        <x:v>46256</x:v>
      </x:c>
      <x:c r="J6" s="8" t="n">
        <x:v>4</x:v>
      </x:c>
      <x:c r="K6" s="8" t="str">
        <x:v>EVID-REL-003-V1</x:v>
      </x:c>
      <x:c r="L6" s="8" t="str">
        <x:v>EVID-REL-003|DEC-REL-001|CANDIDATE|CAND-REL-003|QUALIFICATION|GOVERNED FIXTURE|AdjacentOps serves the buyer but its offer overlaps only partially with the target scheduling job.|PUBLIC SYNTHETIC FIXTURE|46256|4|EVID-REL-003-V1</x:v>
      </x:c>
      <x:c r="M6" s="8" t="str">
        <x:f>IF(A6="","",IF(L6="","INVALID - SNAPSHOT",IF(L6=A6&amp;"|"&amp;B6&amp;"|"&amp;C6&amp;"|"&amp;D6&amp;"|"&amp;E6&amp;"|"&amp;F6&amp;"|"&amp;G6&amp;"|"&amp;H6&amp;"|"&amp;I6&amp;"|"&amp;J6&amp;"|"&amp;K6,"VALID","VERSION UPDATE REQUIRED")))</x:f>
        <x:v>VALID</x:v>
      </x:c>
      <x:c r="N6" s="8" t="str">
        <x:f>IF(A6="","",IF(DECISION_CONTRACT!$B$15&lt;&gt;"READY FOR DOWNSTREAM","BLOCKED - DECISION",IF(NOT(EXACT(C6,"CANDIDATE")),"INVALID - ENTITY TYPE",IF(NOT(EXACT(E6,"QUALIFICATION")),"INVALID - EVIDENCE ROLE",IF(NOT(OR(EXACT(F6,"GOVERNED FIXTURE"),EXACT(F6,"UNKNOWN"),EXACT(F6,"REJECTED"))),"INVALID - EVIDENCE STATE",IF(NOT(EXACT(H6,"PUBLIC SYNTHETIC FIXTURE")),"INVALID - SOURCE TYPE",IF(OR(D6="",G6="",I6="",K6=""),"INVALID - REQUIRED",IF(M6&lt;&gt;"VALID",M6,"VALID"))))))))</x:f>
        <x:v>VALID</x:v>
      </x:c>
      <x:c r="O6" s="8" t="str">
        <x:f>IF(A6="","",K6&amp;"|"&amp;F6&amp;"|"&amp;M6&amp;"|"&amp;N6)</x:f>
        <x:v>EVID-REL-003-V1|GOVERNED FIXTURE|VALID|VALID</x:v>
      </x:c>
    </x:row>
    <x:row r="7">
      <x:c r="A7" s="8" t="str">
        <x:v>EVID-REL-004</x:v>
      </x:c>
      <x:c r="B7" s="8" t="str">
        <x:v>DEC-REL-001</x:v>
      </x:c>
      <x:c r="C7" s="8" t="str">
        <x:v>CANDIDATE</x:v>
      </x:c>
      <x:c r="D7" s="8" t="str">
        <x:v>CAND-REL-004</x:v>
      </x:c>
      <x:c r="E7" s="8" t="str">
        <x:v>QUALIFICATION</x:v>
      </x:c>
      <x:c r="F7" s="8" t="str">
        <x:v>GOVERNED FIXTURE</x:v>
      </x:c>
      <x:c r="G7" s="8" t="str">
        <x:v>ThinSignal appears commercially relevant, but the current public evidence is too weak for direct classification.</x:v>
      </x:c>
      <x:c r="H7" s="8" t="str">
        <x:v>PUBLIC SYNTHETIC FIXTURE</x:v>
      </x:c>
      <x:c r="I7" s="20" t="n">
        <x:v>46256</x:v>
      </x:c>
      <x:c r="J7" s="8" t="n">
        <x:v>2</x:v>
      </x:c>
      <x:c r="K7" s="8" t="str">
        <x:v>EVID-REL-004-V1</x:v>
      </x:c>
      <x:c r="L7" s="8" t="str">
        <x:v>EVID-REL-004|DEC-REL-001|CANDIDATE|CAND-REL-004|QUALIFICATION|GOVERNED FIXTURE|ThinSignal appears commercially relevant, but the current public evidence is too weak for direct classification.|PUBLIC SYNTHETIC FIXTURE|46256|2|EVID-REL-004-V1</x:v>
      </x:c>
      <x:c r="M7" s="8" t="str">
        <x:f>IF(A7="","",IF(L7="","INVALID - SNAPSHOT",IF(L7=A7&amp;"|"&amp;B7&amp;"|"&amp;C7&amp;"|"&amp;D7&amp;"|"&amp;E7&amp;"|"&amp;F7&amp;"|"&amp;G7&amp;"|"&amp;H7&amp;"|"&amp;I7&amp;"|"&amp;J7&amp;"|"&amp;K7,"VALID","VERSION UPDATE REQUIRED")))</x:f>
        <x:v>VALID</x:v>
      </x:c>
      <x:c r="N7" s="8" t="str">
        <x:f>IF(A7="","",IF(DECISION_CONTRACT!$B$15&lt;&gt;"READY FOR DOWNSTREAM","BLOCKED - DECISION",IF(NOT(EXACT(C7,"CANDIDATE")),"INVALID - ENTITY TYPE",IF(NOT(EXACT(E7,"QUALIFICATION")),"INVALID - EVIDENCE ROLE",IF(NOT(OR(EXACT(F7,"GOVERNED FIXTURE"),EXACT(F7,"UNKNOWN"),EXACT(F7,"REJECTED"))),"INVALID - EVIDENCE STATE",IF(NOT(EXACT(H7,"PUBLIC SYNTHETIC FIXTURE")),"INVALID - SOURCE TYPE",IF(OR(D7="",G7="",I7="",K7=""),"INVALID - REQUIRED",IF(M7&lt;&gt;"VALID",M7,"VALID"))))))))</x:f>
        <x:v>VALID</x:v>
      </x:c>
      <x:c r="O7" s="8" t="str">
        <x:f>IF(A7="","",K7&amp;"|"&amp;F7&amp;"|"&amp;M7&amp;"|"&amp;N7)</x:f>
        <x:v>EVID-REL-004-V1|GOVERNED FIXTURE|VALID|VALID</x:v>
      </x:c>
    </x:row>
    <x:row r="8">
      <x:c r="A8" s="8" t="str">
        <x:v>EVID-REL-005</x:v>
      </x:c>
      <x:c r="B8" s="8" t="str">
        <x:v>DEC-REL-001</x:v>
      </x:c>
      <x:c r="C8" s="8" t="str">
        <x:v>CANDIDATE</x:v>
      </x:c>
      <x:c r="D8" s="8" t="str">
        <x:v>CAND-REL-005</x:v>
      </x:c>
      <x:c r="E8" s="8" t="str">
        <x:v>QUALIFICATION</x:v>
      </x:c>
      <x:c r="F8" s="8" t="str">
        <x:v>GOVERNED FIXTURE</x:v>
      </x:c>
      <x:c r="G8" s="8" t="str">
        <x:v>OffMarketCo fulfils a similar job but the target-market fit is outside the direct-comparison threshold.</x:v>
      </x:c>
      <x:c r="H8" s="8" t="str">
        <x:v>PUBLIC SYNTHETIC FIXTURE</x:v>
      </x:c>
      <x:c r="I8" s="20" t="n">
        <x:v>46256</x:v>
      </x:c>
      <x:c r="J8" s="8" t="n">
        <x:v>5</x:v>
      </x:c>
      <x:c r="K8" s="8" t="str">
        <x:v>EVID-REL-005-V1</x:v>
      </x:c>
      <x:c r="L8" s="8" t="str">
        <x:v>EVID-REL-005|DEC-REL-001|CANDIDATE|CAND-REL-005|QUALIFICATION|GOVERNED FIXTURE|OffMarketCo fulfils a similar job but the target-market fit is outside the direct-comparison threshold.|PUBLIC SYNTHETIC FIXTURE|46256|5|EVID-REL-005-V1</x:v>
      </x:c>
      <x:c r="M8" s="8" t="str">
        <x:f>IF(A8="","",IF(L8="","INVALID - SNAPSHOT",IF(L8=A8&amp;"|"&amp;B8&amp;"|"&amp;C8&amp;"|"&amp;D8&amp;"|"&amp;E8&amp;"|"&amp;F8&amp;"|"&amp;G8&amp;"|"&amp;H8&amp;"|"&amp;I8&amp;"|"&amp;J8&amp;"|"&amp;K8,"VALID","VERSION UPDATE REQUIRED")))</x:f>
        <x:v>VALID</x:v>
      </x:c>
      <x:c r="N8" s="8" t="str">
        <x:f>IF(A8="","",IF(DECISION_CONTRACT!$B$15&lt;&gt;"READY FOR DOWNSTREAM","BLOCKED - DECISION",IF(NOT(EXACT(C8,"CANDIDATE")),"INVALID - ENTITY TYPE",IF(NOT(EXACT(E8,"QUALIFICATION")),"INVALID - EVIDENCE ROLE",IF(NOT(OR(EXACT(F8,"GOVERNED FIXTURE"),EXACT(F8,"UNKNOWN"),EXACT(F8,"REJECTED"))),"INVALID - EVIDENCE STATE",IF(NOT(EXACT(H8,"PUBLIC SYNTHETIC FIXTURE")),"INVALID - SOURCE TYPE",IF(OR(D8="",G8="",I8="",K8=""),"INVALID - REQUIRED",IF(M8&lt;&gt;"VALID",M8,"VALID"))))))))</x:f>
        <x:v>VALID</x:v>
      </x:c>
      <x:c r="O8" s="8" t="str">
        <x:f>IF(A8="","",K8&amp;"|"&amp;F8&amp;"|"&amp;M8&amp;"|"&amp;N8)</x:f>
        <x:v>EVID-REL-005-V1|GOVERNED FIXTURE|VALID|VALID</x:v>
      </x:c>
    </x:row>
    <x:row r="9">
      <x:c r="A9" s="8" t="str">
        <x:v>EVID-REL-006</x:v>
      </x:c>
      <x:c r="B9" s="8" t="str">
        <x:v>DEC-REL-001</x:v>
      </x:c>
      <x:c r="C9" s="8" t="str">
        <x:v>CANDIDATE</x:v>
      </x:c>
      <x:c r="D9" s="8" t="str">
        <x:v>CAND-REL-006</x:v>
      </x:c>
      <x:c r="E9" s="8" t="str">
        <x:v>QUALIFICATION</x:v>
      </x:c>
      <x:c r="F9" s="8" t="str">
        <x:v>UNKNOWN</x:v>
      </x:c>
      <x:c r="G9" s="8" t="str">
        <x:v>The available evidence is incomplete and should not support classification yet.</x:v>
      </x:c>
      <x:c r="H9" s="8" t="str">
        <x:v>PUBLIC SYNTHETIC FIXTURE</x:v>
      </x:c>
      <x:c r="I9" s="20" t="n">
        <x:v>46256</x:v>
      </x:c>
      <x:c r="J9" s="8" t="str">
        <x:v>UNKNOWN / VERIFY</x:v>
      </x:c>
      <x:c r="K9" s="8" t="str">
        <x:v>EVID-REL-006-V1</x:v>
      </x:c>
      <x:c r="L9" s="8" t="str">
        <x:v>EVID-REL-006|DEC-REL-001|CANDIDATE|CAND-REL-006|QUALIFICATION|UNKNOWN|The available evidence is incomplete and should not support classification yet.|PUBLIC SYNTHETIC FIXTURE|46256|UNKNOWN / VERIFY|EVID-REL-006-V1</x:v>
      </x:c>
      <x:c r="M9" s="8" t="str">
        <x:f>IF(A9="","",IF(L9="","INVALID - SNAPSHOT",IF(L9=A9&amp;"|"&amp;B9&amp;"|"&amp;C9&amp;"|"&amp;D9&amp;"|"&amp;E9&amp;"|"&amp;F9&amp;"|"&amp;G9&amp;"|"&amp;H9&amp;"|"&amp;I9&amp;"|"&amp;J9&amp;"|"&amp;K9,"VALID","VERSION UPDATE REQUIRED")))</x:f>
        <x:v>VALID</x:v>
      </x:c>
      <x:c r="N9" s="8" t="str">
        <x:f>IF(A9="","",IF(DECISION_CONTRACT!$B$15&lt;&gt;"READY FOR DOWNSTREAM","BLOCKED - DECISION",IF(NOT(EXACT(C9,"CANDIDATE")),"INVALID - ENTITY TYPE",IF(NOT(EXACT(E9,"QUALIFICATION")),"INVALID - EVIDENCE ROLE",IF(NOT(OR(EXACT(F9,"GOVERNED FIXTURE"),EXACT(F9,"UNKNOWN"),EXACT(F9,"REJECTED"))),"INVALID - EVIDENCE STATE",IF(NOT(EXACT(H9,"PUBLIC SYNTHETIC FIXTURE")),"INVALID - SOURCE TYPE",IF(OR(D9="",G9="",I9="",K9=""),"INVALID - REQUIRED",IF(M9&lt;&gt;"VALID",M9,"VALID"))))))))</x:f>
        <x:v>VALID</x:v>
      </x:c>
      <x:c r="O9" s="8" t="str">
        <x:f>IF(A9="","",K9&amp;"|"&amp;F9&amp;"|"&amp;M9&amp;"|"&amp;N9)</x:f>
        <x:v>EVID-REL-006-V1|UNKNOWN|VALID|VALID</x:v>
      </x:c>
    </x:row>
    <x:row r="10">
      <x:c r="A10" s="8"/>
      <x:c r="B10" s="8"/>
      <x:c r="C10" s="8"/>
      <x:c r="D10" s="8"/>
      <x:c r="E10" s="8"/>
      <x:c r="F10" s="8"/>
      <x:c r="G10" s="8"/>
      <x:c r="H10" s="8"/>
      <x:c r="I10" s="20"/>
      <x:c r="J10" s="8"/>
      <x:c r="K10" s="8"/>
      <x:c r="L10" s="8"/>
      <x:c r="M10" s="8" t="str">
        <x:f>IF(A10="","",IF(L10="","INVALID - SNAPSHOT",IF(L10=A10&amp;"|"&amp;B10&amp;"|"&amp;C10&amp;"|"&amp;D10&amp;"|"&amp;E10&amp;"|"&amp;F10&amp;"|"&amp;G10&amp;"|"&amp;H10&amp;"|"&amp;I10&amp;"|"&amp;J10&amp;"|"&amp;K10,"VALID","VERSION UPDATE REQUIRED")))</x:f>
      </x:c>
      <x:c r="N10" s="8" t="str">
        <x:f>IF(A10="","",IF(DECISION_CONTRACT!$B$15&lt;&gt;"READY FOR DOWNSTREAM","BLOCKED - DECISION",IF(NOT(EXACT(C10,"CANDIDATE")),"INVALID - ENTITY TYPE",IF(NOT(EXACT(E10,"QUALIFICATION")),"INVALID - EVIDENCE ROLE",IF(NOT(OR(EXACT(F10,"GOVERNED FIXTURE"),EXACT(F10,"UNKNOWN"),EXACT(F10,"REJECTED"))),"INVALID - EVIDENCE STATE",IF(NOT(EXACT(H10,"PUBLIC SYNTHETIC FIXTURE")),"INVALID - SOURCE TYPE",IF(OR(D10="",G10="",I10="",K10=""),"INVALID - REQUIRED",IF(M10&lt;&gt;"VALID",M10,"VALID"))))))))</x:f>
      </x:c>
      <x:c r="O10" s="8" t="str">
        <x:f>IF(A10="","",K10&amp;"|"&amp;F10&amp;"|"&amp;M10&amp;"|"&amp;N10)</x:f>
      </x:c>
    </x:row>
    <x:row r="11">
      <x:c r="A11" s="8"/>
      <x:c r="B11" s="8"/>
      <x:c r="C11" s="8"/>
      <x:c r="D11" s="8"/>
      <x:c r="E11" s="8"/>
      <x:c r="F11" s="8"/>
      <x:c r="G11" s="8"/>
      <x:c r="H11" s="8"/>
      <x:c r="I11" s="20"/>
      <x:c r="J11" s="8"/>
      <x:c r="K11" s="8"/>
      <x:c r="L11" s="8"/>
      <x:c r="M11" s="8" t="str">
        <x:f>IF(A11="","",IF(L11="","INVALID - SNAPSHOT",IF(L11=A11&amp;"|"&amp;B11&amp;"|"&amp;C11&amp;"|"&amp;D11&amp;"|"&amp;E11&amp;"|"&amp;F11&amp;"|"&amp;G11&amp;"|"&amp;H11&amp;"|"&amp;I11&amp;"|"&amp;J11&amp;"|"&amp;K11,"VALID","VERSION UPDATE REQUIRED")))</x:f>
      </x:c>
      <x:c r="N11" s="8" t="str">
        <x:f>IF(A11="","",IF(DECISION_CONTRACT!$B$15&lt;&gt;"READY FOR DOWNSTREAM","BLOCKED - DECISION",IF(NOT(EXACT(C11,"CANDIDATE")),"INVALID - ENTITY TYPE",IF(NOT(EXACT(E11,"QUALIFICATION")),"INVALID - EVIDENCE ROLE",IF(NOT(OR(EXACT(F11,"GOVERNED FIXTURE"),EXACT(F11,"UNKNOWN"),EXACT(F11,"REJECTED"))),"INVALID - EVIDENCE STATE",IF(NOT(EXACT(H11,"PUBLIC SYNTHETIC FIXTURE")),"INVALID - SOURCE TYPE",IF(OR(D11="",G11="",I11="",K11=""),"INVALID - REQUIRED",IF(M11&lt;&gt;"VALID",M11,"VALID"))))))))</x:f>
      </x:c>
      <x:c r="O11" s="8" t="str">
        <x:f>IF(A11="","",K11&amp;"|"&amp;F11&amp;"|"&amp;M11&amp;"|"&amp;N11)</x:f>
      </x:c>
    </x:row>
    <x:row r="12">
      <x:c r="A12" s="8"/>
      <x:c r="B12" s="8"/>
      <x:c r="C12" s="8"/>
      <x:c r="D12" s="8"/>
      <x:c r="E12" s="8"/>
      <x:c r="F12" s="8"/>
      <x:c r="G12" s="8"/>
      <x:c r="H12" s="8"/>
      <x:c r="I12" s="20"/>
      <x:c r="J12" s="8"/>
      <x:c r="K12" s="8"/>
      <x:c r="L12" s="8"/>
      <x:c r="M12" s="8" t="str">
        <x:f>IF(A12="","",IF(L12="","INVALID - SNAPSHOT",IF(L12=A12&amp;"|"&amp;B12&amp;"|"&amp;C12&amp;"|"&amp;D12&amp;"|"&amp;E12&amp;"|"&amp;F12&amp;"|"&amp;G12&amp;"|"&amp;H12&amp;"|"&amp;I12&amp;"|"&amp;J12&amp;"|"&amp;K12,"VALID","VERSION UPDATE REQUIRED")))</x:f>
      </x:c>
      <x:c r="N12" s="8" t="str">
        <x:f>IF(A12="","",IF(DECISION_CONTRACT!$B$15&lt;&gt;"READY FOR DOWNSTREAM","BLOCKED - DECISION",IF(NOT(EXACT(C12,"CANDIDATE")),"INVALID - ENTITY TYPE",IF(NOT(EXACT(E12,"QUALIFICATION")),"INVALID - EVIDENCE ROLE",IF(NOT(OR(EXACT(F12,"GOVERNED FIXTURE"),EXACT(F12,"UNKNOWN"),EXACT(F12,"REJECTED"))),"INVALID - EVIDENCE STATE",IF(NOT(EXACT(H12,"PUBLIC SYNTHETIC FIXTURE")),"INVALID - SOURCE TYPE",IF(OR(D12="",G12="",I12="",K12=""),"INVALID - REQUIRED",IF(M12&lt;&gt;"VALID",M12,"VALID"))))))))</x:f>
      </x:c>
      <x:c r="O12" s="8" t="str">
        <x:f>IF(A12="","",K12&amp;"|"&amp;F12&amp;"|"&amp;M12&amp;"|"&amp;N12)</x:f>
      </x:c>
    </x:row>
    <x:row r="13">
      <x:c r="A13" s="8"/>
      <x:c r="B13" s="8"/>
      <x:c r="C13" s="8"/>
      <x:c r="D13" s="8"/>
      <x:c r="E13" s="8"/>
      <x:c r="F13" s="8"/>
      <x:c r="G13" s="8"/>
      <x:c r="H13" s="8"/>
      <x:c r="I13" s="20"/>
      <x:c r="J13" s="8"/>
      <x:c r="K13" s="8"/>
      <x:c r="L13" s="8"/>
      <x:c r="M13" s="8" t="str">
        <x:f>IF(A13="","",IF(L13="","INVALID - SNAPSHOT",IF(L13=A13&amp;"|"&amp;B13&amp;"|"&amp;C13&amp;"|"&amp;D13&amp;"|"&amp;E13&amp;"|"&amp;F13&amp;"|"&amp;G13&amp;"|"&amp;H13&amp;"|"&amp;I13&amp;"|"&amp;J13&amp;"|"&amp;K13,"VALID","VERSION UPDATE REQUIRED")))</x:f>
      </x:c>
      <x:c r="N13" s="8" t="str">
        <x:f>IF(A13="","",IF(DECISION_CONTRACT!$B$15&lt;&gt;"READY FOR DOWNSTREAM","BLOCKED - DECISION",IF(NOT(EXACT(C13,"CANDIDATE")),"INVALID - ENTITY TYPE",IF(NOT(EXACT(E13,"QUALIFICATION")),"INVALID - EVIDENCE ROLE",IF(NOT(OR(EXACT(F13,"GOVERNED FIXTURE"),EXACT(F13,"UNKNOWN"),EXACT(F13,"REJECTED"))),"INVALID - EVIDENCE STATE",IF(NOT(EXACT(H13,"PUBLIC SYNTHETIC FIXTURE")),"INVALID - SOURCE TYPE",IF(OR(D13="",G13="",I13="",K13=""),"INVALID - REQUIRED",IF(M13&lt;&gt;"VALID",M13,"VALID"))))))))</x:f>
      </x:c>
      <x:c r="O13" s="8" t="str">
        <x:f>IF(A13="","",K13&amp;"|"&amp;F13&amp;"|"&amp;M13&amp;"|"&amp;N13)</x:f>
      </x:c>
    </x:row>
    <x:row r="14">
      <x:c r="A14" s="8"/>
      <x:c r="B14" s="8"/>
      <x:c r="C14" s="8"/>
      <x:c r="D14" s="8"/>
      <x:c r="E14" s="8"/>
      <x:c r="F14" s="8"/>
      <x:c r="G14" s="8"/>
      <x:c r="H14" s="8"/>
      <x:c r="I14" s="20"/>
      <x:c r="J14" s="8"/>
      <x:c r="K14" s="8"/>
      <x:c r="L14" s="8"/>
      <x:c r="M14" s="8" t="str">
        <x:f>IF(A14="","",IF(L14="","INVALID - SNAPSHOT",IF(L14=A14&amp;"|"&amp;B14&amp;"|"&amp;C14&amp;"|"&amp;D14&amp;"|"&amp;E14&amp;"|"&amp;F14&amp;"|"&amp;G14&amp;"|"&amp;H14&amp;"|"&amp;I14&amp;"|"&amp;J14&amp;"|"&amp;K14,"VALID","VERSION UPDATE REQUIRED")))</x:f>
      </x:c>
      <x:c r="N14" s="8" t="str">
        <x:f>IF(A14="","",IF(DECISION_CONTRACT!$B$15&lt;&gt;"READY FOR DOWNSTREAM","BLOCKED - DECISION",IF(NOT(EXACT(C14,"CANDIDATE")),"INVALID - ENTITY TYPE",IF(NOT(EXACT(E14,"QUALIFICATION")),"INVALID - EVIDENCE ROLE",IF(NOT(OR(EXACT(F14,"GOVERNED FIXTURE"),EXACT(F14,"UNKNOWN"),EXACT(F14,"REJECTED"))),"INVALID - EVIDENCE STATE",IF(NOT(EXACT(H14,"PUBLIC SYNTHETIC FIXTURE")),"INVALID - SOURCE TYPE",IF(OR(D14="",G14="",I14="",K14=""),"INVALID - REQUIRED",IF(M14&lt;&gt;"VALID",M14,"VALID"))))))))</x:f>
      </x:c>
      <x:c r="O14" s="8" t="str">
        <x:f>IF(A14="","",K14&amp;"|"&amp;F14&amp;"|"&amp;M14&amp;"|"&amp;N14)</x:f>
      </x:c>
    </x:row>
    <x:row r="15">
      <x:c r="A15" s="8"/>
      <x:c r="B15" s="8"/>
      <x:c r="C15" s="8"/>
      <x:c r="D15" s="8"/>
      <x:c r="E15" s="8"/>
      <x:c r="F15" s="8"/>
      <x:c r="G15" s="8"/>
      <x:c r="H15" s="8"/>
      <x:c r="I15" s="20"/>
      <x:c r="J15" s="8"/>
      <x:c r="K15" s="8"/>
      <x:c r="L15" s="8"/>
      <x:c r="M15" s="8" t="str">
        <x:f>IF(A15="","",IF(L15="","INVALID - SNAPSHOT",IF(L15=A15&amp;"|"&amp;B15&amp;"|"&amp;C15&amp;"|"&amp;D15&amp;"|"&amp;E15&amp;"|"&amp;F15&amp;"|"&amp;G15&amp;"|"&amp;H15&amp;"|"&amp;I15&amp;"|"&amp;J15&amp;"|"&amp;K15,"VALID","VERSION UPDATE REQUIRED")))</x:f>
      </x:c>
      <x:c r="N15" s="8" t="str">
        <x:f>IF(A15="","",IF(DECISION_CONTRACT!$B$15&lt;&gt;"READY FOR DOWNSTREAM","BLOCKED - DECISION",IF(NOT(EXACT(C15,"CANDIDATE")),"INVALID - ENTITY TYPE",IF(NOT(EXACT(E15,"QUALIFICATION")),"INVALID - EVIDENCE ROLE",IF(NOT(OR(EXACT(F15,"GOVERNED FIXTURE"),EXACT(F15,"UNKNOWN"),EXACT(F15,"REJECTED"))),"INVALID - EVIDENCE STATE",IF(NOT(EXACT(H15,"PUBLIC SYNTHETIC FIXTURE")),"INVALID - SOURCE TYPE",IF(OR(D15="",G15="",I15="",K15=""),"INVALID - REQUIRED",IF(M15&lt;&gt;"VALID",M15,"VALID"))))))))</x:f>
      </x:c>
      <x:c r="O15" s="8" t="str">
        <x:f>IF(A15="","",K15&amp;"|"&amp;F15&amp;"|"&amp;M15&amp;"|"&amp;N15)</x:f>
      </x:c>
    </x:row>
    <x:row r="16">
      <x:c r="A16" s="8"/>
      <x:c r="B16" s="8"/>
      <x:c r="C16" s="8"/>
      <x:c r="D16" s="8"/>
      <x:c r="E16" s="8"/>
      <x:c r="F16" s="8"/>
      <x:c r="G16" s="8"/>
      <x:c r="H16" s="8"/>
      <x:c r="I16" s="20"/>
      <x:c r="J16" s="8"/>
      <x:c r="K16" s="8"/>
      <x:c r="L16" s="8"/>
      <x:c r="M16" s="8" t="str">
        <x:f>IF(A16="","",IF(L16="","INVALID - SNAPSHOT",IF(L16=A16&amp;"|"&amp;B16&amp;"|"&amp;C16&amp;"|"&amp;D16&amp;"|"&amp;E16&amp;"|"&amp;F16&amp;"|"&amp;G16&amp;"|"&amp;H16&amp;"|"&amp;I16&amp;"|"&amp;J16&amp;"|"&amp;K16,"VALID","VERSION UPDATE REQUIRED")))</x:f>
      </x:c>
      <x:c r="N16" s="8" t="str">
        <x:f>IF(A16="","",IF(DECISION_CONTRACT!$B$15&lt;&gt;"READY FOR DOWNSTREAM","BLOCKED - DECISION",IF(NOT(EXACT(C16,"CANDIDATE")),"INVALID - ENTITY TYPE",IF(NOT(EXACT(E16,"QUALIFICATION")),"INVALID - EVIDENCE ROLE",IF(NOT(OR(EXACT(F16,"GOVERNED FIXTURE"),EXACT(F16,"UNKNOWN"),EXACT(F16,"REJECTED"))),"INVALID - EVIDENCE STATE",IF(NOT(EXACT(H16,"PUBLIC SYNTHETIC FIXTURE")),"INVALID - SOURCE TYPE",IF(OR(D16="",G16="",I16="",K16=""),"INVALID - REQUIRED",IF(M16&lt;&gt;"VALID",M16,"VALID"))))))))</x:f>
      </x:c>
      <x:c r="O16" s="8" t="str">
        <x:f>IF(A16="","",K16&amp;"|"&amp;F16&amp;"|"&amp;M16&amp;"|"&amp;N16)</x:f>
      </x:c>
    </x:row>
    <x:row r="17">
      <x:c r="A17" s="8"/>
      <x:c r="B17" s="8"/>
      <x:c r="C17" s="8"/>
      <x:c r="D17" s="8"/>
      <x:c r="E17" s="8"/>
      <x:c r="F17" s="8"/>
      <x:c r="G17" s="8"/>
      <x:c r="H17" s="8"/>
      <x:c r="I17" s="20"/>
      <x:c r="J17" s="8"/>
      <x:c r="K17" s="8"/>
      <x:c r="L17" s="8"/>
      <x:c r="M17" s="8" t="str">
        <x:f>IF(A17="","",IF(L17="","INVALID - SNAPSHOT",IF(L17=A17&amp;"|"&amp;B17&amp;"|"&amp;C17&amp;"|"&amp;D17&amp;"|"&amp;E17&amp;"|"&amp;F17&amp;"|"&amp;G17&amp;"|"&amp;H17&amp;"|"&amp;I17&amp;"|"&amp;J17&amp;"|"&amp;K17,"VALID","VERSION UPDATE REQUIRED")))</x:f>
      </x:c>
      <x:c r="N17" s="8" t="str">
        <x:f>IF(A17="","",IF(DECISION_CONTRACT!$B$15&lt;&gt;"READY FOR DOWNSTREAM","BLOCKED - DECISION",IF(NOT(EXACT(C17,"CANDIDATE")),"INVALID - ENTITY TYPE",IF(NOT(EXACT(E17,"QUALIFICATION")),"INVALID - EVIDENCE ROLE",IF(NOT(OR(EXACT(F17,"GOVERNED FIXTURE"),EXACT(F17,"UNKNOWN"),EXACT(F17,"REJECTED"))),"INVALID - EVIDENCE STATE",IF(NOT(EXACT(H17,"PUBLIC SYNTHETIC FIXTURE")),"INVALID - SOURCE TYPE",IF(OR(D17="",G17="",I17="",K17=""),"INVALID - REQUIRED",IF(M17&lt;&gt;"VALID",M17,"VALID"))))))))</x:f>
      </x:c>
      <x:c r="O17" s="8" t="str">
        <x:f>IF(A17="","",K17&amp;"|"&amp;F17&amp;"|"&amp;M17&amp;"|"&amp;N17)</x:f>
      </x:c>
    </x:row>
    <x:row r="18">
      <x:c r="A18" s="8"/>
      <x:c r="B18" s="8"/>
      <x:c r="C18" s="8"/>
      <x:c r="D18" s="8"/>
      <x:c r="E18" s="8"/>
      <x:c r="F18" s="8"/>
      <x:c r="G18" s="8"/>
      <x:c r="H18" s="8"/>
      <x:c r="I18" s="20"/>
      <x:c r="J18" s="8"/>
      <x:c r="K18" s="8"/>
      <x:c r="L18" s="8"/>
      <x:c r="M18" s="8" t="str">
        <x:f>IF(A18="","",IF(L18="","INVALID - SNAPSHOT",IF(L18=A18&amp;"|"&amp;B18&amp;"|"&amp;C18&amp;"|"&amp;D18&amp;"|"&amp;E18&amp;"|"&amp;F18&amp;"|"&amp;G18&amp;"|"&amp;H18&amp;"|"&amp;I18&amp;"|"&amp;J18&amp;"|"&amp;K18,"VALID","VERSION UPDATE REQUIRED")))</x:f>
      </x:c>
      <x:c r="N18" s="8" t="str">
        <x:f>IF(A18="","",IF(DECISION_CONTRACT!$B$15&lt;&gt;"READY FOR DOWNSTREAM","BLOCKED - DECISION",IF(NOT(EXACT(C18,"CANDIDATE")),"INVALID - ENTITY TYPE",IF(NOT(EXACT(E18,"QUALIFICATION")),"INVALID - EVIDENCE ROLE",IF(NOT(OR(EXACT(F18,"GOVERNED FIXTURE"),EXACT(F18,"UNKNOWN"),EXACT(F18,"REJECTED"))),"INVALID - EVIDENCE STATE",IF(NOT(EXACT(H18,"PUBLIC SYNTHETIC FIXTURE")),"INVALID - SOURCE TYPE",IF(OR(D18="",G18="",I18="",K18=""),"INVALID - REQUIRED",IF(M18&lt;&gt;"VALID",M18,"VALID"))))))))</x:f>
      </x:c>
      <x:c r="O18" s="8" t="str">
        <x:f>IF(A18="","",K18&amp;"|"&amp;F18&amp;"|"&amp;M18&amp;"|"&amp;N18)</x:f>
      </x:c>
    </x:row>
    <x:row r="19">
      <x:c r="A19" s="8"/>
      <x:c r="B19" s="8"/>
      <x:c r="C19" s="8"/>
      <x:c r="D19" s="8"/>
      <x:c r="E19" s="8"/>
      <x:c r="F19" s="8"/>
      <x:c r="G19" s="8"/>
      <x:c r="H19" s="8"/>
      <x:c r="I19" s="20"/>
      <x:c r="J19" s="8"/>
      <x:c r="K19" s="8"/>
      <x:c r="L19" s="8"/>
      <x:c r="M19" s="8" t="str">
        <x:f>IF(A19="","",IF(L19="","INVALID - SNAPSHOT",IF(L19=A19&amp;"|"&amp;B19&amp;"|"&amp;C19&amp;"|"&amp;D19&amp;"|"&amp;E19&amp;"|"&amp;F19&amp;"|"&amp;G19&amp;"|"&amp;H19&amp;"|"&amp;I19&amp;"|"&amp;J19&amp;"|"&amp;K19,"VALID","VERSION UPDATE REQUIRED")))</x:f>
      </x:c>
      <x:c r="N19" s="8" t="str">
        <x:f>IF(A19="","",IF(DECISION_CONTRACT!$B$15&lt;&gt;"READY FOR DOWNSTREAM","BLOCKED - DECISION",IF(NOT(EXACT(C19,"CANDIDATE")),"INVALID - ENTITY TYPE",IF(NOT(EXACT(E19,"QUALIFICATION")),"INVALID - EVIDENCE ROLE",IF(NOT(OR(EXACT(F19,"GOVERNED FIXTURE"),EXACT(F19,"UNKNOWN"),EXACT(F19,"REJECTED"))),"INVALID - EVIDENCE STATE",IF(NOT(EXACT(H19,"PUBLIC SYNTHETIC FIXTURE")),"INVALID - SOURCE TYPE",IF(OR(D19="",G19="",I19="",K19=""),"INVALID - REQUIRED",IF(M19&lt;&gt;"VALID",M19,"VALID"))))))))</x:f>
      </x:c>
      <x:c r="O19" s="8" t="str">
        <x:f>IF(A19="","",K19&amp;"|"&amp;F19&amp;"|"&amp;M19&amp;"|"&amp;N19)</x:f>
      </x:c>
    </x:row>
    <x:row r="20">
      <x:c r="A20" s="8"/>
      <x:c r="B20" s="8"/>
      <x:c r="C20" s="8"/>
      <x:c r="D20" s="8"/>
      <x:c r="E20" s="8"/>
      <x:c r="F20" s="8"/>
      <x:c r="G20" s="8"/>
      <x:c r="H20" s="8"/>
      <x:c r="I20" s="20"/>
      <x:c r="J20" s="8"/>
      <x:c r="K20" s="8"/>
      <x:c r="L20" s="8"/>
      <x:c r="M20" s="8" t="str">
        <x:f>IF(A20="","",IF(L20="","INVALID - SNAPSHOT",IF(L20=A20&amp;"|"&amp;B20&amp;"|"&amp;C20&amp;"|"&amp;D20&amp;"|"&amp;E20&amp;"|"&amp;F20&amp;"|"&amp;G20&amp;"|"&amp;H20&amp;"|"&amp;I20&amp;"|"&amp;J20&amp;"|"&amp;K20,"VALID","VERSION UPDATE REQUIRED")))</x:f>
      </x:c>
      <x:c r="N20" s="8" t="str">
        <x:f>IF(A20="","",IF(DECISION_CONTRACT!$B$15&lt;&gt;"READY FOR DOWNSTREAM","BLOCKED - DECISION",IF(NOT(EXACT(C20,"CANDIDATE")),"INVALID - ENTITY TYPE",IF(NOT(EXACT(E20,"QUALIFICATION")),"INVALID - EVIDENCE ROLE",IF(NOT(OR(EXACT(F20,"GOVERNED FIXTURE"),EXACT(F20,"UNKNOWN"),EXACT(F20,"REJECTED"))),"INVALID - EVIDENCE STATE",IF(NOT(EXACT(H20,"PUBLIC SYNTHETIC FIXTURE")),"INVALID - SOURCE TYPE",IF(OR(D20="",G20="",I20="",K20=""),"INVALID - REQUIRED",IF(M20&lt;&gt;"VALID",M20,"VALID"))))))))</x:f>
      </x:c>
      <x:c r="O20" s="8" t="str">
        <x:f>IF(A20="","",K20&amp;"|"&amp;F20&amp;"|"&amp;M20&amp;"|"&amp;N20)</x:f>
      </x:c>
    </x:row>
    <x:row r="21">
      <x:c r="A21" s="8"/>
      <x:c r="B21" s="8"/>
      <x:c r="C21" s="8"/>
      <x:c r="D21" s="8"/>
      <x:c r="E21" s="8"/>
      <x:c r="F21" s="8"/>
      <x:c r="G21" s="8"/>
      <x:c r="H21" s="8"/>
      <x:c r="I21" s="20"/>
      <x:c r="J21" s="8"/>
      <x:c r="K21" s="8"/>
      <x:c r="L21" s="8"/>
      <x:c r="M21" s="8" t="str">
        <x:f>IF(A21="","",IF(L21="","INVALID - SNAPSHOT",IF(L21=A21&amp;"|"&amp;B21&amp;"|"&amp;C21&amp;"|"&amp;D21&amp;"|"&amp;E21&amp;"|"&amp;F21&amp;"|"&amp;G21&amp;"|"&amp;H21&amp;"|"&amp;I21&amp;"|"&amp;J21&amp;"|"&amp;K21,"VALID","VERSION UPDATE REQUIRED")))</x:f>
      </x:c>
      <x:c r="N21" s="8" t="str">
        <x:f>IF(A21="","",IF(DECISION_CONTRACT!$B$15&lt;&gt;"READY FOR DOWNSTREAM","BLOCKED - DECISION",IF(NOT(EXACT(C21,"CANDIDATE")),"INVALID - ENTITY TYPE",IF(NOT(EXACT(E21,"QUALIFICATION")),"INVALID - EVIDENCE ROLE",IF(NOT(OR(EXACT(F21,"GOVERNED FIXTURE"),EXACT(F21,"UNKNOWN"),EXACT(F21,"REJECTED"))),"INVALID - EVIDENCE STATE",IF(NOT(EXACT(H21,"PUBLIC SYNTHETIC FIXTURE")),"INVALID - SOURCE TYPE",IF(OR(D21="",G21="",I21="",K21=""),"INVALID - REQUIRED",IF(M21&lt;&gt;"VALID",M21,"VALID"))))))))</x:f>
      </x:c>
      <x:c r="O21" s="8" t="str">
        <x:f>IF(A21="","",K21&amp;"|"&amp;F21&amp;"|"&amp;M21&amp;"|"&amp;N21)</x:f>
      </x:c>
    </x:row>
    <x:row r="22">
      <x:c r="A22" s="8"/>
      <x:c r="B22" s="8"/>
      <x:c r="C22" s="8"/>
      <x:c r="D22" s="8"/>
      <x:c r="E22" s="8"/>
      <x:c r="F22" s="8"/>
      <x:c r="G22" s="8"/>
      <x:c r="H22" s="8"/>
      <x:c r="I22" s="20"/>
      <x:c r="J22" s="8"/>
      <x:c r="K22" s="8"/>
      <x:c r="L22" s="8"/>
      <x:c r="M22" s="8" t="str">
        <x:f>IF(A22="","",IF(L22="","INVALID - SNAPSHOT",IF(L22=A22&amp;"|"&amp;B22&amp;"|"&amp;C22&amp;"|"&amp;D22&amp;"|"&amp;E22&amp;"|"&amp;F22&amp;"|"&amp;G22&amp;"|"&amp;H22&amp;"|"&amp;I22&amp;"|"&amp;J22&amp;"|"&amp;K22,"VALID","VERSION UPDATE REQUIRED")))</x:f>
      </x:c>
      <x:c r="N22" s="8" t="str">
        <x:f>IF(A22="","",IF(DECISION_CONTRACT!$B$15&lt;&gt;"READY FOR DOWNSTREAM","BLOCKED - DECISION",IF(NOT(EXACT(C22,"CANDIDATE")),"INVALID - ENTITY TYPE",IF(NOT(EXACT(E22,"QUALIFICATION")),"INVALID - EVIDENCE ROLE",IF(NOT(OR(EXACT(F22,"GOVERNED FIXTURE"),EXACT(F22,"UNKNOWN"),EXACT(F22,"REJECTED"))),"INVALID - EVIDENCE STATE",IF(NOT(EXACT(H22,"PUBLIC SYNTHETIC FIXTURE")),"INVALID - SOURCE TYPE",IF(OR(D22="",G22="",I22="",K22=""),"INVALID - REQUIRED",IF(M22&lt;&gt;"VALID",M22,"VALID"))))))))</x:f>
      </x:c>
      <x:c r="O22" s="8" t="str">
        <x:f>IF(A22="","",K22&amp;"|"&amp;F22&amp;"|"&amp;M22&amp;"|"&amp;N22)</x:f>
      </x:c>
    </x:row>
    <x:row r="23">
      <x:c r="A23" s="8"/>
      <x:c r="B23" s="8"/>
      <x:c r="C23" s="8"/>
      <x:c r="D23" s="8"/>
      <x:c r="E23" s="8"/>
      <x:c r="F23" s="8"/>
      <x:c r="G23" s="8"/>
      <x:c r="H23" s="8"/>
      <x:c r="I23" s="20"/>
      <x:c r="J23" s="8"/>
      <x:c r="K23" s="8"/>
      <x:c r="L23" s="8"/>
      <x:c r="M23" s="8" t="str">
        <x:f>IF(A23="","",IF(L23="","INVALID - SNAPSHOT",IF(L23=A23&amp;"|"&amp;B23&amp;"|"&amp;C23&amp;"|"&amp;D23&amp;"|"&amp;E23&amp;"|"&amp;F23&amp;"|"&amp;G23&amp;"|"&amp;H23&amp;"|"&amp;I23&amp;"|"&amp;J23&amp;"|"&amp;K23,"VALID","VERSION UPDATE REQUIRED")))</x:f>
      </x:c>
      <x:c r="N23" s="8" t="str">
        <x:f>IF(A23="","",IF(DECISION_CONTRACT!$B$15&lt;&gt;"READY FOR DOWNSTREAM","BLOCKED - DECISION",IF(NOT(EXACT(C23,"CANDIDATE")),"INVALID - ENTITY TYPE",IF(NOT(EXACT(E23,"QUALIFICATION")),"INVALID - EVIDENCE ROLE",IF(NOT(OR(EXACT(F23,"GOVERNED FIXTURE"),EXACT(F23,"UNKNOWN"),EXACT(F23,"REJECTED"))),"INVALID - EVIDENCE STATE",IF(NOT(EXACT(H23,"PUBLIC SYNTHETIC FIXTURE")),"INVALID - SOURCE TYPE",IF(OR(D23="",G23="",I23="",K23=""),"INVALID - REQUIRED",IF(M23&lt;&gt;"VALID",M23,"VALID"))))))))</x:f>
      </x:c>
      <x:c r="O23" s="8" t="str">
        <x:f>IF(A23="","",K23&amp;"|"&amp;F23&amp;"|"&amp;M23&amp;"|"&amp;N23)</x:f>
      </x:c>
    </x:row>
    <x:row r="24">
      <x:c r="A24" s="8"/>
      <x:c r="B24" s="8"/>
      <x:c r="C24" s="8"/>
      <x:c r="D24" s="8"/>
      <x:c r="E24" s="8"/>
      <x:c r="F24" s="8"/>
      <x:c r="G24" s="8"/>
      <x:c r="H24" s="8"/>
      <x:c r="I24" s="20"/>
      <x:c r="J24" s="8"/>
      <x:c r="K24" s="8"/>
      <x:c r="L24" s="8"/>
      <x:c r="M24" s="8" t="str">
        <x:f>IF(A24="","",IF(L24="","INVALID - SNAPSHOT",IF(L24=A24&amp;"|"&amp;B24&amp;"|"&amp;C24&amp;"|"&amp;D24&amp;"|"&amp;E24&amp;"|"&amp;F24&amp;"|"&amp;G24&amp;"|"&amp;H24&amp;"|"&amp;I24&amp;"|"&amp;J24&amp;"|"&amp;K24,"VALID","VERSION UPDATE REQUIRED")))</x:f>
      </x:c>
      <x:c r="N24" s="8" t="str">
        <x:f>IF(A24="","",IF(DECISION_CONTRACT!$B$15&lt;&gt;"READY FOR DOWNSTREAM","BLOCKED - DECISION",IF(NOT(EXACT(C24,"CANDIDATE")),"INVALID - ENTITY TYPE",IF(NOT(EXACT(E24,"QUALIFICATION")),"INVALID - EVIDENCE ROLE",IF(NOT(OR(EXACT(F24,"GOVERNED FIXTURE"),EXACT(F24,"UNKNOWN"),EXACT(F24,"REJECTED"))),"INVALID - EVIDENCE STATE",IF(NOT(EXACT(H24,"PUBLIC SYNTHETIC FIXTURE")),"INVALID - SOURCE TYPE",IF(OR(D24="",G24="",I24="",K24=""),"INVALID - REQUIRED",IF(M24&lt;&gt;"VALID",M24,"VALID"))))))))</x:f>
      </x:c>
      <x:c r="O24" s="8" t="str">
        <x:f>IF(A24="","",K24&amp;"|"&amp;F24&amp;"|"&amp;M24&amp;"|"&amp;N24)</x:f>
      </x:c>
    </x:row>
    <x:row r="25">
      <x:c r="A25" s="8"/>
      <x:c r="B25" s="8"/>
      <x:c r="C25" s="8"/>
      <x:c r="D25" s="8"/>
      <x:c r="E25" s="8"/>
      <x:c r="F25" s="8"/>
      <x:c r="G25" s="8"/>
      <x:c r="H25" s="8"/>
      <x:c r="I25" s="20"/>
      <x:c r="J25" s="8"/>
      <x:c r="K25" s="8"/>
      <x:c r="L25" s="8"/>
      <x:c r="M25" s="8" t="str">
        <x:f>IF(A25="","",IF(L25="","INVALID - SNAPSHOT",IF(L25=A25&amp;"|"&amp;B25&amp;"|"&amp;C25&amp;"|"&amp;D25&amp;"|"&amp;E25&amp;"|"&amp;F25&amp;"|"&amp;G25&amp;"|"&amp;H25&amp;"|"&amp;I25&amp;"|"&amp;J25&amp;"|"&amp;K25,"VALID","VERSION UPDATE REQUIRED")))</x:f>
      </x:c>
      <x:c r="N25" s="8" t="str">
        <x:f>IF(A25="","",IF(DECISION_CONTRACT!$B$15&lt;&gt;"READY FOR DOWNSTREAM","BLOCKED - DECISION",IF(NOT(EXACT(C25,"CANDIDATE")),"INVALID - ENTITY TYPE",IF(NOT(EXACT(E25,"QUALIFICATION")),"INVALID - EVIDENCE ROLE",IF(NOT(OR(EXACT(F25,"GOVERNED FIXTURE"),EXACT(F25,"UNKNOWN"),EXACT(F25,"REJECTED"))),"INVALID - EVIDENCE STATE",IF(NOT(EXACT(H25,"PUBLIC SYNTHETIC FIXTURE")),"INVALID - SOURCE TYPE",IF(OR(D25="",G25="",I25="",K25=""),"INVALID - REQUIRED",IF(M25&lt;&gt;"VALID",M25,"VALID"))))))))</x:f>
      </x:c>
      <x:c r="O25" s="8" t="str">
        <x:f>IF(A25="","",K25&amp;"|"&amp;F25&amp;"|"&amp;M25&amp;"|"&amp;N25)</x:f>
      </x:c>
    </x:row>
    <x:row r="26">
      <x:c r="A26" s="8"/>
      <x:c r="B26" s="8"/>
      <x:c r="C26" s="8"/>
      <x:c r="D26" s="8"/>
      <x:c r="E26" s="8"/>
      <x:c r="F26" s="8"/>
      <x:c r="G26" s="8"/>
      <x:c r="H26" s="8"/>
      <x:c r="I26" s="20"/>
      <x:c r="J26" s="8"/>
      <x:c r="K26" s="8"/>
      <x:c r="L26" s="8"/>
      <x:c r="M26" s="8" t="str">
        <x:f>IF(A26="","",IF(L26="","INVALID - SNAPSHOT",IF(L26=A26&amp;"|"&amp;B26&amp;"|"&amp;C26&amp;"|"&amp;D26&amp;"|"&amp;E26&amp;"|"&amp;F26&amp;"|"&amp;G26&amp;"|"&amp;H26&amp;"|"&amp;I26&amp;"|"&amp;J26&amp;"|"&amp;K26,"VALID","VERSION UPDATE REQUIRED")))</x:f>
      </x:c>
      <x:c r="N26" s="8" t="str">
        <x:f>IF(A26="","",IF(DECISION_CONTRACT!$B$15&lt;&gt;"READY FOR DOWNSTREAM","BLOCKED - DECISION",IF(NOT(EXACT(C26,"CANDIDATE")),"INVALID - ENTITY TYPE",IF(NOT(EXACT(E26,"QUALIFICATION")),"INVALID - EVIDENCE ROLE",IF(NOT(OR(EXACT(F26,"GOVERNED FIXTURE"),EXACT(F26,"UNKNOWN"),EXACT(F26,"REJECTED"))),"INVALID - EVIDENCE STATE",IF(NOT(EXACT(H26,"PUBLIC SYNTHETIC FIXTURE")),"INVALID - SOURCE TYPE",IF(OR(D26="",G26="",I26="",K26=""),"INVALID - REQUIRED",IF(M26&lt;&gt;"VALID",M26,"VALID"))))))))</x:f>
      </x:c>
      <x:c r="O26" s="8" t="str">
        <x:f>IF(A26="","",K26&amp;"|"&amp;F26&amp;"|"&amp;M26&amp;"|"&amp;N26)</x:f>
      </x:c>
    </x:row>
    <x:row r="27">
      <x:c r="A27" s="8"/>
      <x:c r="B27" s="8"/>
      <x:c r="C27" s="8"/>
      <x:c r="D27" s="8"/>
      <x:c r="E27" s="8"/>
      <x:c r="F27" s="8"/>
      <x:c r="G27" s="8"/>
      <x:c r="H27" s="8"/>
      <x:c r="I27" s="20"/>
      <x:c r="J27" s="8"/>
      <x:c r="K27" s="8"/>
      <x:c r="L27" s="8"/>
      <x:c r="M27" s="8" t="str">
        <x:f>IF(A27="","",IF(L27="","INVALID - SNAPSHOT",IF(L27=A27&amp;"|"&amp;B27&amp;"|"&amp;C27&amp;"|"&amp;D27&amp;"|"&amp;E27&amp;"|"&amp;F27&amp;"|"&amp;G27&amp;"|"&amp;H27&amp;"|"&amp;I27&amp;"|"&amp;J27&amp;"|"&amp;K27,"VALID","VERSION UPDATE REQUIRED")))</x:f>
      </x:c>
      <x:c r="N27" s="8" t="str">
        <x:f>IF(A27="","",IF(DECISION_CONTRACT!$B$15&lt;&gt;"READY FOR DOWNSTREAM","BLOCKED - DECISION",IF(NOT(EXACT(C27,"CANDIDATE")),"INVALID - ENTITY TYPE",IF(NOT(EXACT(E27,"QUALIFICATION")),"INVALID - EVIDENCE ROLE",IF(NOT(OR(EXACT(F27,"GOVERNED FIXTURE"),EXACT(F27,"UNKNOWN"),EXACT(F27,"REJECTED"))),"INVALID - EVIDENCE STATE",IF(NOT(EXACT(H27,"PUBLIC SYNTHETIC FIXTURE")),"INVALID - SOURCE TYPE",IF(OR(D27="",G27="",I27="",K27=""),"INVALID - REQUIRED",IF(M27&lt;&gt;"VALID",M27,"VALID"))))))))</x:f>
      </x:c>
      <x:c r="O27" s="8" t="str">
        <x:f>IF(A27="","",K27&amp;"|"&amp;F27&amp;"|"&amp;M27&amp;"|"&amp;N27)</x:f>
      </x:c>
    </x:row>
    <x:row r="28">
      <x:c r="A28" s="8"/>
      <x:c r="B28" s="8"/>
      <x:c r="C28" s="8"/>
      <x:c r="D28" s="8"/>
      <x:c r="E28" s="8"/>
      <x:c r="F28" s="8"/>
      <x:c r="G28" s="8"/>
      <x:c r="H28" s="8"/>
      <x:c r="I28" s="20"/>
      <x:c r="J28" s="8"/>
      <x:c r="K28" s="8"/>
      <x:c r="L28" s="8"/>
      <x:c r="M28" s="8" t="str">
        <x:f>IF(A28="","",IF(L28="","INVALID - SNAPSHOT",IF(L28=A28&amp;"|"&amp;B28&amp;"|"&amp;C28&amp;"|"&amp;D28&amp;"|"&amp;E28&amp;"|"&amp;F28&amp;"|"&amp;G28&amp;"|"&amp;H28&amp;"|"&amp;I28&amp;"|"&amp;J28&amp;"|"&amp;K28,"VALID","VERSION UPDATE REQUIRED")))</x:f>
      </x:c>
      <x:c r="N28" s="8" t="str">
        <x:f>IF(A28="","",IF(DECISION_CONTRACT!$B$15&lt;&gt;"READY FOR DOWNSTREAM","BLOCKED - DECISION",IF(NOT(EXACT(C28,"CANDIDATE")),"INVALID - ENTITY TYPE",IF(NOT(EXACT(E28,"QUALIFICATION")),"INVALID - EVIDENCE ROLE",IF(NOT(OR(EXACT(F28,"GOVERNED FIXTURE"),EXACT(F28,"UNKNOWN"),EXACT(F28,"REJECTED"))),"INVALID - EVIDENCE STATE",IF(NOT(EXACT(H28,"PUBLIC SYNTHETIC FIXTURE")),"INVALID - SOURCE TYPE",IF(OR(D28="",G28="",I28="",K28=""),"INVALID - REQUIRED",IF(M28&lt;&gt;"VALID",M28,"VALID"))))))))</x:f>
      </x:c>
      <x:c r="O28" s="8" t="str">
        <x:f>IF(A28="","",K28&amp;"|"&amp;F28&amp;"|"&amp;M28&amp;"|"&amp;N28)</x:f>
      </x:c>
    </x:row>
    <x:row r="29">
      <x:c r="A29" s="8"/>
      <x:c r="B29" s="8"/>
      <x:c r="C29" s="8"/>
      <x:c r="D29" s="8"/>
      <x:c r="E29" s="8"/>
      <x:c r="F29" s="8"/>
      <x:c r="G29" s="8"/>
      <x:c r="H29" s="8"/>
      <x:c r="I29" s="20"/>
      <x:c r="J29" s="8"/>
      <x:c r="K29" s="8"/>
      <x:c r="L29" s="8"/>
      <x:c r="M29" s="8" t="str">
        <x:f>IF(A29="","",IF(L29="","INVALID - SNAPSHOT",IF(L29=A29&amp;"|"&amp;B29&amp;"|"&amp;C29&amp;"|"&amp;D29&amp;"|"&amp;E29&amp;"|"&amp;F29&amp;"|"&amp;G29&amp;"|"&amp;H29&amp;"|"&amp;I29&amp;"|"&amp;J29&amp;"|"&amp;K29,"VALID","VERSION UPDATE REQUIRED")))</x:f>
      </x:c>
      <x:c r="N29" s="8" t="str">
        <x:f>IF(A29="","",IF(DECISION_CONTRACT!$B$15&lt;&gt;"READY FOR DOWNSTREAM","BLOCKED - DECISION",IF(NOT(EXACT(C29,"CANDIDATE")),"INVALID - ENTITY TYPE",IF(NOT(EXACT(E29,"QUALIFICATION")),"INVALID - EVIDENCE ROLE",IF(NOT(OR(EXACT(F29,"GOVERNED FIXTURE"),EXACT(F29,"UNKNOWN"),EXACT(F29,"REJECTED"))),"INVALID - EVIDENCE STATE",IF(NOT(EXACT(H29,"PUBLIC SYNTHETIC FIXTURE")),"INVALID - SOURCE TYPE",IF(OR(D29="",G29="",I29="",K29=""),"INVALID - REQUIRED",IF(M29&lt;&gt;"VALID",M29,"VALID"))))))))</x:f>
      </x:c>
      <x:c r="O29" s="8" t="str">
        <x:f>IF(A29="","",K29&amp;"|"&amp;F29&amp;"|"&amp;M29&amp;"|"&amp;N29)</x:f>
      </x:c>
    </x:row>
    <x:row r="30">
      <x:c r="A30" s="8"/>
      <x:c r="B30" s="8"/>
      <x:c r="C30" s="8"/>
      <x:c r="D30" s="8"/>
      <x:c r="E30" s="8"/>
      <x:c r="F30" s="8"/>
      <x:c r="G30" s="8"/>
      <x:c r="H30" s="8"/>
      <x:c r="I30" s="20"/>
      <x:c r="J30" s="8"/>
      <x:c r="K30" s="8"/>
      <x:c r="L30" s="8"/>
      <x:c r="M30" s="8" t="str">
        <x:f>IF(A30="","",IF(L30="","INVALID - SNAPSHOT",IF(L30=A30&amp;"|"&amp;B30&amp;"|"&amp;C30&amp;"|"&amp;D30&amp;"|"&amp;E30&amp;"|"&amp;F30&amp;"|"&amp;G30&amp;"|"&amp;H30&amp;"|"&amp;I30&amp;"|"&amp;J30&amp;"|"&amp;K30,"VALID","VERSION UPDATE REQUIRED")))</x:f>
      </x:c>
      <x:c r="N30" s="8" t="str">
        <x:f>IF(A30="","",IF(DECISION_CONTRACT!$B$15&lt;&gt;"READY FOR DOWNSTREAM","BLOCKED - DECISION",IF(NOT(EXACT(C30,"CANDIDATE")),"INVALID - ENTITY TYPE",IF(NOT(EXACT(E30,"QUALIFICATION")),"INVALID - EVIDENCE ROLE",IF(NOT(OR(EXACT(F30,"GOVERNED FIXTURE"),EXACT(F30,"UNKNOWN"),EXACT(F30,"REJECTED"))),"INVALID - EVIDENCE STATE",IF(NOT(EXACT(H30,"PUBLIC SYNTHETIC FIXTURE")),"INVALID - SOURCE TYPE",IF(OR(D30="",G30="",I30="",K30=""),"INVALID - REQUIRED",IF(M30&lt;&gt;"VALID",M30,"VALID"))))))))</x:f>
      </x:c>
      <x:c r="O30" s="8" t="str">
        <x:f>IF(A30="","",K30&amp;"|"&amp;F30&amp;"|"&amp;M30&amp;"|"&amp;N30)</x:f>
      </x:c>
    </x:row>
    <x:row r="31">
      <x:c r="A31" s="8"/>
      <x:c r="B31" s="8"/>
      <x:c r="C31" s="8"/>
      <x:c r="D31" s="8"/>
      <x:c r="E31" s="8"/>
      <x:c r="F31" s="8"/>
      <x:c r="G31" s="8"/>
      <x:c r="H31" s="8"/>
      <x:c r="I31" s="20"/>
      <x:c r="J31" s="8"/>
      <x:c r="K31" s="8"/>
      <x:c r="L31" s="8"/>
      <x:c r="M31" s="8" t="str">
        <x:f>IF(A31="","",IF(L31="","INVALID - SNAPSHOT",IF(L31=A31&amp;"|"&amp;B31&amp;"|"&amp;C31&amp;"|"&amp;D31&amp;"|"&amp;E31&amp;"|"&amp;F31&amp;"|"&amp;G31&amp;"|"&amp;H31&amp;"|"&amp;I31&amp;"|"&amp;J31&amp;"|"&amp;K31,"VALID","VERSION UPDATE REQUIRED")))</x:f>
      </x:c>
      <x:c r="N31" s="8" t="str">
        <x:f>IF(A31="","",IF(DECISION_CONTRACT!$B$15&lt;&gt;"READY FOR DOWNSTREAM","BLOCKED - DECISION",IF(NOT(EXACT(C31,"CANDIDATE")),"INVALID - ENTITY TYPE",IF(NOT(EXACT(E31,"QUALIFICATION")),"INVALID - EVIDENCE ROLE",IF(NOT(OR(EXACT(F31,"GOVERNED FIXTURE"),EXACT(F31,"UNKNOWN"),EXACT(F31,"REJECTED"))),"INVALID - EVIDENCE STATE",IF(NOT(EXACT(H31,"PUBLIC SYNTHETIC FIXTURE")),"INVALID - SOURCE TYPE",IF(OR(D31="",G31="",I31="",K31=""),"INVALID - REQUIRED",IF(M31&lt;&gt;"VALID",M31,"VALID"))))))))</x:f>
      </x:c>
      <x:c r="O31" s="8" t="str">
        <x:f>IF(A31="","",K31&amp;"|"&amp;F31&amp;"|"&amp;M31&amp;"|"&amp;N31)</x:f>
      </x:c>
    </x:row>
    <x:row r="32">
      <x:c r="A32" s="8"/>
      <x:c r="B32" s="8"/>
      <x:c r="C32" s="8"/>
      <x:c r="D32" s="8"/>
      <x:c r="E32" s="8"/>
      <x:c r="F32" s="8"/>
      <x:c r="G32" s="8"/>
      <x:c r="H32" s="8"/>
      <x:c r="I32" s="20"/>
      <x:c r="J32" s="8"/>
      <x:c r="K32" s="8"/>
      <x:c r="L32" s="8"/>
      <x:c r="M32" s="8" t="str">
        <x:f>IF(A32="","",IF(L32="","INVALID - SNAPSHOT",IF(L32=A32&amp;"|"&amp;B32&amp;"|"&amp;C32&amp;"|"&amp;D32&amp;"|"&amp;E32&amp;"|"&amp;F32&amp;"|"&amp;G32&amp;"|"&amp;H32&amp;"|"&amp;I32&amp;"|"&amp;J32&amp;"|"&amp;K32,"VALID","VERSION UPDATE REQUIRED")))</x:f>
      </x:c>
      <x:c r="N32" s="8" t="str">
        <x:f>IF(A32="","",IF(DECISION_CONTRACT!$B$15&lt;&gt;"READY FOR DOWNSTREAM","BLOCKED - DECISION",IF(NOT(EXACT(C32,"CANDIDATE")),"INVALID - ENTITY TYPE",IF(NOT(EXACT(E32,"QUALIFICATION")),"INVALID - EVIDENCE ROLE",IF(NOT(OR(EXACT(F32,"GOVERNED FIXTURE"),EXACT(F32,"UNKNOWN"),EXACT(F32,"REJECTED"))),"INVALID - EVIDENCE STATE",IF(NOT(EXACT(H32,"PUBLIC SYNTHETIC FIXTURE")),"INVALID - SOURCE TYPE",IF(OR(D32="",G32="",I32="",K32=""),"INVALID - REQUIRED",IF(M32&lt;&gt;"VALID",M32,"VALID"))))))))</x:f>
      </x:c>
      <x:c r="O32" s="8" t="str">
        <x:f>IF(A32="","",K32&amp;"|"&amp;F32&amp;"|"&amp;M32&amp;"|"&amp;N32)</x:f>
      </x:c>
    </x:row>
    <x:row r="33">
      <x:c r="A33" s="8"/>
      <x:c r="B33" s="8"/>
      <x:c r="C33" s="8"/>
      <x:c r="D33" s="8"/>
      <x:c r="E33" s="8"/>
      <x:c r="F33" s="8"/>
      <x:c r="G33" s="8"/>
      <x:c r="H33" s="8"/>
      <x:c r="I33" s="20"/>
      <x:c r="J33" s="8"/>
      <x:c r="K33" s="8"/>
      <x:c r="L33" s="8"/>
      <x:c r="M33" s="8" t="str">
        <x:f>IF(A33="","",IF(L33="","INVALID - SNAPSHOT",IF(L33=A33&amp;"|"&amp;B33&amp;"|"&amp;C33&amp;"|"&amp;D33&amp;"|"&amp;E33&amp;"|"&amp;F33&amp;"|"&amp;G33&amp;"|"&amp;H33&amp;"|"&amp;I33&amp;"|"&amp;J33&amp;"|"&amp;K33,"VALID","VERSION UPDATE REQUIRED")))</x:f>
      </x:c>
      <x:c r="N33" s="8" t="str">
        <x:f>IF(A33="","",IF(DECISION_CONTRACT!$B$15&lt;&gt;"READY FOR DOWNSTREAM","BLOCKED - DECISION",IF(NOT(EXACT(C33,"CANDIDATE")),"INVALID - ENTITY TYPE",IF(NOT(EXACT(E33,"QUALIFICATION")),"INVALID - EVIDENCE ROLE",IF(NOT(OR(EXACT(F33,"GOVERNED FIXTURE"),EXACT(F33,"UNKNOWN"),EXACT(F33,"REJECTED"))),"INVALID - EVIDENCE STATE",IF(NOT(EXACT(H33,"PUBLIC SYNTHETIC FIXTURE")),"INVALID - SOURCE TYPE",IF(OR(D33="",G33="",I33="",K33=""),"INVALID - REQUIRED",IF(M33&lt;&gt;"VALID",M33,"VALID"))))))))</x:f>
      </x:c>
      <x:c r="O33" s="8" t="str">
        <x:f>IF(A33="","",K33&amp;"|"&amp;F33&amp;"|"&amp;M33&amp;"|"&amp;N33)</x:f>
      </x:c>
    </x:row>
    <x:row r="34">
      <x:c r="A34" s="8"/>
      <x:c r="B34" s="8"/>
      <x:c r="C34" s="8"/>
      <x:c r="D34" s="8"/>
      <x:c r="E34" s="8"/>
      <x:c r="F34" s="8"/>
      <x:c r="G34" s="8"/>
      <x:c r="H34" s="8"/>
      <x:c r="I34" s="20"/>
      <x:c r="J34" s="8"/>
      <x:c r="K34" s="8"/>
      <x:c r="L34" s="8"/>
      <x:c r="M34" s="8" t="str">
        <x:f>IF(A34="","",IF(L34="","INVALID - SNAPSHOT",IF(L34=A34&amp;"|"&amp;B34&amp;"|"&amp;C34&amp;"|"&amp;D34&amp;"|"&amp;E34&amp;"|"&amp;F34&amp;"|"&amp;G34&amp;"|"&amp;H34&amp;"|"&amp;I34&amp;"|"&amp;J34&amp;"|"&amp;K34,"VALID","VERSION UPDATE REQUIRED")))</x:f>
      </x:c>
      <x:c r="N34" s="8" t="str">
        <x:f>IF(A34="","",IF(DECISION_CONTRACT!$B$15&lt;&gt;"READY FOR DOWNSTREAM","BLOCKED - DECISION",IF(NOT(EXACT(C34,"CANDIDATE")),"INVALID - ENTITY TYPE",IF(NOT(EXACT(E34,"QUALIFICATION")),"INVALID - EVIDENCE ROLE",IF(NOT(OR(EXACT(F34,"GOVERNED FIXTURE"),EXACT(F34,"UNKNOWN"),EXACT(F34,"REJECTED"))),"INVALID - EVIDENCE STATE",IF(NOT(EXACT(H34,"PUBLIC SYNTHETIC FIXTURE")),"INVALID - SOURCE TYPE",IF(OR(D34="",G34="",I34="",K34=""),"INVALID - REQUIRED",IF(M34&lt;&gt;"VALID",M34,"VALID"))))))))</x:f>
      </x:c>
      <x:c r="O34" s="8" t="str">
        <x:f>IF(A34="","",K34&amp;"|"&amp;F34&amp;"|"&amp;M34&amp;"|"&amp;N34)</x:f>
      </x:c>
    </x:row>
    <x:row r="35">
      <x:c r="A35" s="8"/>
      <x:c r="B35" s="8"/>
      <x:c r="C35" s="8"/>
      <x:c r="D35" s="8"/>
      <x:c r="E35" s="8"/>
      <x:c r="F35" s="8"/>
      <x:c r="G35" s="8"/>
      <x:c r="H35" s="8"/>
      <x:c r="I35" s="20"/>
      <x:c r="J35" s="8"/>
      <x:c r="K35" s="8"/>
      <x:c r="L35" s="8"/>
      <x:c r="M35" s="8" t="str">
        <x:f>IF(A35="","",IF(L35="","INVALID - SNAPSHOT",IF(L35=A35&amp;"|"&amp;B35&amp;"|"&amp;C35&amp;"|"&amp;D35&amp;"|"&amp;E35&amp;"|"&amp;F35&amp;"|"&amp;G35&amp;"|"&amp;H35&amp;"|"&amp;I35&amp;"|"&amp;J35&amp;"|"&amp;K35,"VALID","VERSION UPDATE REQUIRED")))</x:f>
      </x:c>
      <x:c r="N35" s="8" t="str">
        <x:f>IF(A35="","",IF(DECISION_CONTRACT!$B$15&lt;&gt;"READY FOR DOWNSTREAM","BLOCKED - DECISION",IF(NOT(EXACT(C35,"CANDIDATE")),"INVALID - ENTITY TYPE",IF(NOT(EXACT(E35,"QUALIFICATION")),"INVALID - EVIDENCE ROLE",IF(NOT(OR(EXACT(F35,"GOVERNED FIXTURE"),EXACT(F35,"UNKNOWN"),EXACT(F35,"REJECTED"))),"INVALID - EVIDENCE STATE",IF(NOT(EXACT(H35,"PUBLIC SYNTHETIC FIXTURE")),"INVALID - SOURCE TYPE",IF(OR(D35="",G35="",I35="",K35=""),"INVALID - REQUIRED",IF(M35&lt;&gt;"VALID",M35,"VALID"))))))))</x:f>
      </x:c>
      <x:c r="O35" s="8" t="str">
        <x:f>IF(A35="","",K35&amp;"|"&amp;F35&amp;"|"&amp;M35&amp;"|"&amp;N35)</x:f>
      </x:c>
    </x:row>
    <x:row r="36">
      <x:c r="A36" s="8"/>
      <x:c r="B36" s="8"/>
      <x:c r="C36" s="8"/>
      <x:c r="D36" s="8"/>
      <x:c r="E36" s="8"/>
      <x:c r="F36" s="8"/>
      <x:c r="G36" s="8"/>
      <x:c r="H36" s="8"/>
      <x:c r="I36" s="20"/>
      <x:c r="J36" s="8"/>
      <x:c r="K36" s="8"/>
      <x:c r="L36" s="8"/>
      <x:c r="M36" s="8" t="str">
        <x:f>IF(A36="","",IF(L36="","INVALID - SNAPSHOT",IF(L36=A36&amp;"|"&amp;B36&amp;"|"&amp;C36&amp;"|"&amp;D36&amp;"|"&amp;E36&amp;"|"&amp;F36&amp;"|"&amp;G36&amp;"|"&amp;H36&amp;"|"&amp;I36&amp;"|"&amp;J36&amp;"|"&amp;K36,"VALID","VERSION UPDATE REQUIRED")))</x:f>
      </x:c>
      <x:c r="N36" s="8" t="str">
        <x:f>IF(A36="","",IF(DECISION_CONTRACT!$B$15&lt;&gt;"READY FOR DOWNSTREAM","BLOCKED - DECISION",IF(NOT(EXACT(C36,"CANDIDATE")),"INVALID - ENTITY TYPE",IF(NOT(EXACT(E36,"QUALIFICATION")),"INVALID - EVIDENCE ROLE",IF(NOT(OR(EXACT(F36,"GOVERNED FIXTURE"),EXACT(F36,"UNKNOWN"),EXACT(F36,"REJECTED"))),"INVALID - EVIDENCE STATE",IF(NOT(EXACT(H36,"PUBLIC SYNTHETIC FIXTURE")),"INVALID - SOURCE TYPE",IF(OR(D36="",G36="",I36="",K36=""),"INVALID - REQUIRED",IF(M36&lt;&gt;"VALID",M36,"VALID"))))))))</x:f>
      </x:c>
      <x:c r="O36" s="8" t="str">
        <x:f>IF(A36="","",K36&amp;"|"&amp;F36&amp;"|"&amp;M36&amp;"|"&amp;N36)</x:f>
      </x:c>
    </x:row>
    <x:row r="37">
      <x:c r="A37" s="8"/>
      <x:c r="B37" s="8"/>
      <x:c r="C37" s="8"/>
      <x:c r="D37" s="8"/>
      <x:c r="E37" s="8"/>
      <x:c r="F37" s="8"/>
      <x:c r="G37" s="8"/>
      <x:c r="H37" s="8"/>
      <x:c r="I37" s="20"/>
      <x:c r="J37" s="8"/>
      <x:c r="K37" s="8"/>
      <x:c r="L37" s="8"/>
      <x:c r="M37" s="8" t="str">
        <x:f>IF(A37="","",IF(L37="","INVALID - SNAPSHOT",IF(L37=A37&amp;"|"&amp;B37&amp;"|"&amp;C37&amp;"|"&amp;D37&amp;"|"&amp;E37&amp;"|"&amp;F37&amp;"|"&amp;G37&amp;"|"&amp;H37&amp;"|"&amp;I37&amp;"|"&amp;J37&amp;"|"&amp;K37,"VALID","VERSION UPDATE REQUIRED")))</x:f>
      </x:c>
      <x:c r="N37" s="8" t="str">
        <x:f>IF(A37="","",IF(DECISION_CONTRACT!$B$15&lt;&gt;"READY FOR DOWNSTREAM","BLOCKED - DECISION",IF(NOT(EXACT(C37,"CANDIDATE")),"INVALID - ENTITY TYPE",IF(NOT(EXACT(E37,"QUALIFICATION")),"INVALID - EVIDENCE ROLE",IF(NOT(OR(EXACT(F37,"GOVERNED FIXTURE"),EXACT(F37,"UNKNOWN"),EXACT(F37,"REJECTED"))),"INVALID - EVIDENCE STATE",IF(NOT(EXACT(H37,"PUBLIC SYNTHETIC FIXTURE")),"INVALID - SOURCE TYPE",IF(OR(D37="",G37="",I37="",K37=""),"INVALID - REQUIRED",IF(M37&lt;&gt;"VALID",M37,"VALID"))))))))</x:f>
      </x:c>
      <x:c r="O37" s="8" t="str">
        <x:f>IF(A37="","",K37&amp;"|"&amp;F37&amp;"|"&amp;M37&amp;"|"&amp;N37)</x:f>
      </x:c>
    </x:row>
    <x:row r="38">
      <x:c r="A38" s="8"/>
      <x:c r="B38" s="8"/>
      <x:c r="C38" s="8"/>
      <x:c r="D38" s="8"/>
      <x:c r="E38" s="8"/>
      <x:c r="F38" s="8"/>
      <x:c r="G38" s="8"/>
      <x:c r="H38" s="8"/>
      <x:c r="I38" s="20"/>
      <x:c r="J38" s="8"/>
      <x:c r="K38" s="8"/>
      <x:c r="L38" s="8"/>
      <x:c r="M38" s="8" t="str">
        <x:f>IF(A38="","",IF(L38="","INVALID - SNAPSHOT",IF(L38=A38&amp;"|"&amp;B38&amp;"|"&amp;C38&amp;"|"&amp;D38&amp;"|"&amp;E38&amp;"|"&amp;F38&amp;"|"&amp;G38&amp;"|"&amp;H38&amp;"|"&amp;I38&amp;"|"&amp;J38&amp;"|"&amp;K38,"VALID","VERSION UPDATE REQUIRED")))</x:f>
      </x:c>
      <x:c r="N38" s="8" t="str">
        <x:f>IF(A38="","",IF(DECISION_CONTRACT!$B$15&lt;&gt;"READY FOR DOWNSTREAM","BLOCKED - DECISION",IF(NOT(EXACT(C38,"CANDIDATE")),"INVALID - ENTITY TYPE",IF(NOT(EXACT(E38,"QUALIFICATION")),"INVALID - EVIDENCE ROLE",IF(NOT(OR(EXACT(F38,"GOVERNED FIXTURE"),EXACT(F38,"UNKNOWN"),EXACT(F38,"REJECTED"))),"INVALID - EVIDENCE STATE",IF(NOT(EXACT(H38,"PUBLIC SYNTHETIC FIXTURE")),"INVALID - SOURCE TYPE",IF(OR(D38="",G38="",I38="",K38=""),"INVALID - REQUIRED",IF(M38&lt;&gt;"VALID",M38,"VALID"))))))))</x:f>
      </x:c>
      <x:c r="O38" s="8" t="str">
        <x:f>IF(A38="","",K38&amp;"|"&amp;F38&amp;"|"&amp;M38&amp;"|"&amp;N38)</x:f>
      </x:c>
    </x:row>
    <x:row r="39">
      <x:c r="A39" s="8"/>
      <x:c r="B39" s="8"/>
      <x:c r="C39" s="8"/>
      <x:c r="D39" s="8"/>
      <x:c r="E39" s="8"/>
      <x:c r="F39" s="8"/>
      <x:c r="G39" s="8"/>
      <x:c r="H39" s="8"/>
      <x:c r="I39" s="20"/>
      <x:c r="J39" s="8"/>
      <x:c r="K39" s="8"/>
      <x:c r="L39" s="8"/>
      <x:c r="M39" s="8" t="str">
        <x:f>IF(A39="","",IF(L39="","INVALID - SNAPSHOT",IF(L39=A39&amp;"|"&amp;B39&amp;"|"&amp;C39&amp;"|"&amp;D39&amp;"|"&amp;E39&amp;"|"&amp;F39&amp;"|"&amp;G39&amp;"|"&amp;H39&amp;"|"&amp;I39&amp;"|"&amp;J39&amp;"|"&amp;K39,"VALID","VERSION UPDATE REQUIRED")))</x:f>
      </x:c>
      <x:c r="N39" s="8" t="str">
        <x:f>IF(A39="","",IF(DECISION_CONTRACT!$B$15&lt;&gt;"READY FOR DOWNSTREAM","BLOCKED - DECISION",IF(NOT(EXACT(C39,"CANDIDATE")),"INVALID - ENTITY TYPE",IF(NOT(EXACT(E39,"QUALIFICATION")),"INVALID - EVIDENCE ROLE",IF(NOT(OR(EXACT(F39,"GOVERNED FIXTURE"),EXACT(F39,"UNKNOWN"),EXACT(F39,"REJECTED"))),"INVALID - EVIDENCE STATE",IF(NOT(EXACT(H39,"PUBLIC SYNTHETIC FIXTURE")),"INVALID - SOURCE TYPE",IF(OR(D39="",G39="",I39="",K39=""),"INVALID - REQUIRED",IF(M39&lt;&gt;"VALID",M39,"VALID"))))))))</x:f>
      </x:c>
      <x:c r="O39" s="8" t="str">
        <x:f>IF(A39="","",K39&amp;"|"&amp;F39&amp;"|"&amp;M39&amp;"|"&amp;N39)</x:f>
      </x:c>
    </x:row>
    <x:row r="40">
      <x:c r="A40" s="8"/>
      <x:c r="B40" s="8"/>
      <x:c r="C40" s="8"/>
      <x:c r="D40" s="8"/>
      <x:c r="E40" s="8"/>
      <x:c r="F40" s="8"/>
      <x:c r="G40" s="8"/>
      <x:c r="H40" s="8"/>
      <x:c r="I40" s="20"/>
      <x:c r="J40" s="8"/>
      <x:c r="K40" s="8"/>
      <x:c r="L40" s="8"/>
      <x:c r="M40" s="8" t="str">
        <x:f>IF(A40="","",IF(L40="","INVALID - SNAPSHOT",IF(L40=A40&amp;"|"&amp;B40&amp;"|"&amp;C40&amp;"|"&amp;D40&amp;"|"&amp;E40&amp;"|"&amp;F40&amp;"|"&amp;G40&amp;"|"&amp;H40&amp;"|"&amp;I40&amp;"|"&amp;J40&amp;"|"&amp;K40,"VALID","VERSION UPDATE REQUIRED")))</x:f>
      </x:c>
      <x:c r="N40" s="8" t="str">
        <x:f>IF(A40="","",IF(DECISION_CONTRACT!$B$15&lt;&gt;"READY FOR DOWNSTREAM","BLOCKED - DECISION",IF(NOT(EXACT(C40,"CANDIDATE")),"INVALID - ENTITY TYPE",IF(NOT(EXACT(E40,"QUALIFICATION")),"INVALID - EVIDENCE ROLE",IF(NOT(OR(EXACT(F40,"GOVERNED FIXTURE"),EXACT(F40,"UNKNOWN"),EXACT(F40,"REJECTED"))),"INVALID - EVIDENCE STATE",IF(NOT(EXACT(H40,"PUBLIC SYNTHETIC FIXTURE")),"INVALID - SOURCE TYPE",IF(OR(D40="",G40="",I40="",K40=""),"INVALID - REQUIRED",IF(M40&lt;&gt;"VALID",M40,"VALID"))))))))</x:f>
      </x:c>
      <x:c r="O40" s="8" t="str">
        <x:f>IF(A40="","",K40&amp;"|"&amp;F40&amp;"|"&amp;M40&amp;"|"&amp;N40)</x:f>
      </x:c>
    </x:row>
    <x:row r="41">
      <x:c r="A41" s="8"/>
      <x:c r="B41" s="8"/>
      <x:c r="C41" s="8"/>
      <x:c r="D41" s="8"/>
      <x:c r="E41" s="8"/>
      <x:c r="F41" s="8"/>
      <x:c r="G41" s="8"/>
      <x:c r="H41" s="8"/>
      <x:c r="I41" s="20"/>
      <x:c r="J41" s="8"/>
      <x:c r="K41" s="8"/>
      <x:c r="L41" s="8"/>
      <x:c r="M41" s="8" t="str">
        <x:f>IF(A41="","",IF(L41="","INVALID - SNAPSHOT",IF(L41=A41&amp;"|"&amp;B41&amp;"|"&amp;C41&amp;"|"&amp;D41&amp;"|"&amp;E41&amp;"|"&amp;F41&amp;"|"&amp;G41&amp;"|"&amp;H41&amp;"|"&amp;I41&amp;"|"&amp;J41&amp;"|"&amp;K41,"VALID","VERSION UPDATE REQUIRED")))</x:f>
      </x:c>
      <x:c r="N41" s="8" t="str">
        <x:f>IF(A41="","",IF(DECISION_CONTRACT!$B$15&lt;&gt;"READY FOR DOWNSTREAM","BLOCKED - DECISION",IF(NOT(EXACT(C41,"CANDIDATE")),"INVALID - ENTITY TYPE",IF(NOT(EXACT(E41,"QUALIFICATION")),"INVALID - EVIDENCE ROLE",IF(NOT(OR(EXACT(F41,"GOVERNED FIXTURE"),EXACT(F41,"UNKNOWN"),EXACT(F41,"REJECTED"))),"INVALID - EVIDENCE STATE",IF(NOT(EXACT(H41,"PUBLIC SYNTHETIC FIXTURE")),"INVALID - SOURCE TYPE",IF(OR(D41="",G41="",I41="",K41=""),"INVALID - REQUIRED",IF(M41&lt;&gt;"VALID",M41,"VALID"))))))))</x:f>
      </x:c>
      <x:c r="O41" s="8" t="str">
        <x:f>IF(A41="","",K41&amp;"|"&amp;F41&amp;"|"&amp;M41&amp;"|"&amp;N41)</x:f>
      </x:c>
    </x:row>
    <x:row r="42">
      <x:c r="A42" s="8"/>
      <x:c r="B42" s="8"/>
      <x:c r="C42" s="8"/>
      <x:c r="D42" s="8"/>
      <x:c r="E42" s="8"/>
      <x:c r="F42" s="8"/>
      <x:c r="G42" s="8"/>
      <x:c r="H42" s="8"/>
      <x:c r="I42" s="20"/>
      <x:c r="J42" s="8"/>
      <x:c r="K42" s="8"/>
      <x:c r="L42" s="8"/>
      <x:c r="M42" s="8" t="str">
        <x:f>IF(A42="","",IF(L42="","INVALID - SNAPSHOT",IF(L42=A42&amp;"|"&amp;B42&amp;"|"&amp;C42&amp;"|"&amp;D42&amp;"|"&amp;E42&amp;"|"&amp;F42&amp;"|"&amp;G42&amp;"|"&amp;H42&amp;"|"&amp;I42&amp;"|"&amp;J42&amp;"|"&amp;K42,"VALID","VERSION UPDATE REQUIRED")))</x:f>
      </x:c>
      <x:c r="N42" s="8" t="str">
        <x:f>IF(A42="","",IF(DECISION_CONTRACT!$B$15&lt;&gt;"READY FOR DOWNSTREAM","BLOCKED - DECISION",IF(NOT(EXACT(C42,"CANDIDATE")),"INVALID - ENTITY TYPE",IF(NOT(EXACT(E42,"QUALIFICATION")),"INVALID - EVIDENCE ROLE",IF(NOT(OR(EXACT(F42,"GOVERNED FIXTURE"),EXACT(F42,"UNKNOWN"),EXACT(F42,"REJECTED"))),"INVALID - EVIDENCE STATE",IF(NOT(EXACT(H42,"PUBLIC SYNTHETIC FIXTURE")),"INVALID - SOURCE TYPE",IF(OR(D42="",G42="",I42="",K42=""),"INVALID - REQUIRED",IF(M42&lt;&gt;"VALID",M42,"VALID"))))))))</x:f>
      </x:c>
      <x:c r="O42" s="8" t="str">
        <x:f>IF(A42="","",K42&amp;"|"&amp;F42&amp;"|"&amp;M42&amp;"|"&amp;N42)</x:f>
      </x:c>
    </x:row>
    <x:row r="43">
      <x:c r="A43" s="8"/>
      <x:c r="B43" s="8"/>
      <x:c r="C43" s="8"/>
      <x:c r="D43" s="8"/>
      <x:c r="E43" s="8"/>
      <x:c r="F43" s="8"/>
      <x:c r="G43" s="8"/>
      <x:c r="H43" s="8"/>
      <x:c r="I43" s="20"/>
      <x:c r="J43" s="8"/>
      <x:c r="K43" s="8"/>
      <x:c r="L43" s="8"/>
      <x:c r="M43" s="8" t="str">
        <x:f>IF(A43="","",IF(L43="","INVALID - SNAPSHOT",IF(L43=A43&amp;"|"&amp;B43&amp;"|"&amp;C43&amp;"|"&amp;D43&amp;"|"&amp;E43&amp;"|"&amp;F43&amp;"|"&amp;G43&amp;"|"&amp;H43&amp;"|"&amp;I43&amp;"|"&amp;J43&amp;"|"&amp;K43,"VALID","VERSION UPDATE REQUIRED")))</x:f>
      </x:c>
      <x:c r="N43" s="8" t="str">
        <x:f>IF(A43="","",IF(DECISION_CONTRACT!$B$15&lt;&gt;"READY FOR DOWNSTREAM","BLOCKED - DECISION",IF(NOT(EXACT(C43,"CANDIDATE")),"INVALID - ENTITY TYPE",IF(NOT(EXACT(E43,"QUALIFICATION")),"INVALID - EVIDENCE ROLE",IF(NOT(OR(EXACT(F43,"GOVERNED FIXTURE"),EXACT(F43,"UNKNOWN"),EXACT(F43,"REJECTED"))),"INVALID - EVIDENCE STATE",IF(NOT(EXACT(H43,"PUBLIC SYNTHETIC FIXTURE")),"INVALID - SOURCE TYPE",IF(OR(D43="",G43="",I43="",K43=""),"INVALID - REQUIRED",IF(M43&lt;&gt;"VALID",M43,"VALID"))))))))</x:f>
      </x:c>
      <x:c r="O43" s="8" t="str">
        <x:f>IF(A43="","",K43&amp;"|"&amp;F43&amp;"|"&amp;M43&amp;"|"&amp;N43)</x:f>
      </x:c>
    </x:row>
    <x:row r="44">
      <x:c r="A44" s="8"/>
      <x:c r="B44" s="8"/>
      <x:c r="C44" s="8"/>
      <x:c r="D44" s="8"/>
      <x:c r="E44" s="8"/>
      <x:c r="F44" s="8"/>
      <x:c r="G44" s="8"/>
      <x:c r="H44" s="8"/>
      <x:c r="I44" s="20"/>
      <x:c r="J44" s="8"/>
      <x:c r="K44" s="8"/>
      <x:c r="L44" s="8"/>
      <x:c r="M44" s="8" t="str">
        <x:f>IF(A44="","",IF(L44="","INVALID - SNAPSHOT",IF(L44=A44&amp;"|"&amp;B44&amp;"|"&amp;C44&amp;"|"&amp;D44&amp;"|"&amp;E44&amp;"|"&amp;F44&amp;"|"&amp;G44&amp;"|"&amp;H44&amp;"|"&amp;I44&amp;"|"&amp;J44&amp;"|"&amp;K44,"VALID","VERSION UPDATE REQUIRED")))</x:f>
      </x:c>
      <x:c r="N44" s="8" t="str">
        <x:f>IF(A44="","",IF(DECISION_CONTRACT!$B$15&lt;&gt;"READY FOR DOWNSTREAM","BLOCKED - DECISION",IF(NOT(EXACT(C44,"CANDIDATE")),"INVALID - ENTITY TYPE",IF(NOT(EXACT(E44,"QUALIFICATION")),"INVALID - EVIDENCE ROLE",IF(NOT(OR(EXACT(F44,"GOVERNED FIXTURE"),EXACT(F44,"UNKNOWN"),EXACT(F44,"REJECTED"))),"INVALID - EVIDENCE STATE",IF(NOT(EXACT(H44,"PUBLIC SYNTHETIC FIXTURE")),"INVALID - SOURCE TYPE",IF(OR(D44="",G44="",I44="",K44=""),"INVALID - REQUIRED",IF(M44&lt;&gt;"VALID",M44,"VALID"))))))))</x:f>
      </x:c>
      <x:c r="O44" s="8" t="str">
        <x:f>IF(A44="","",K44&amp;"|"&amp;F44&amp;"|"&amp;M44&amp;"|"&amp;N44)</x:f>
      </x:c>
    </x:row>
    <x:row r="45">
      <x:c r="A45" s="8"/>
      <x:c r="B45" s="8"/>
      <x:c r="C45" s="8"/>
      <x:c r="D45" s="8"/>
      <x:c r="E45" s="8"/>
      <x:c r="F45" s="8"/>
      <x:c r="G45" s="8"/>
      <x:c r="H45" s="8"/>
      <x:c r="I45" s="20"/>
      <x:c r="J45" s="8"/>
      <x:c r="K45" s="8"/>
      <x:c r="L45" s="8"/>
      <x:c r="M45" s="8" t="str">
        <x:f>IF(A45="","",IF(L45="","INVALID - SNAPSHOT",IF(L45=A45&amp;"|"&amp;B45&amp;"|"&amp;C45&amp;"|"&amp;D45&amp;"|"&amp;E45&amp;"|"&amp;F45&amp;"|"&amp;G45&amp;"|"&amp;H45&amp;"|"&amp;I45&amp;"|"&amp;J45&amp;"|"&amp;K45,"VALID","VERSION UPDATE REQUIRED")))</x:f>
      </x:c>
      <x:c r="N45" s="8" t="str">
        <x:f>IF(A45="","",IF(DECISION_CONTRACT!$B$15&lt;&gt;"READY FOR DOWNSTREAM","BLOCKED - DECISION",IF(NOT(EXACT(C45,"CANDIDATE")),"INVALID - ENTITY TYPE",IF(NOT(EXACT(E45,"QUALIFICATION")),"INVALID - EVIDENCE ROLE",IF(NOT(OR(EXACT(F45,"GOVERNED FIXTURE"),EXACT(F45,"UNKNOWN"),EXACT(F45,"REJECTED"))),"INVALID - EVIDENCE STATE",IF(NOT(EXACT(H45,"PUBLIC SYNTHETIC FIXTURE")),"INVALID - SOURCE TYPE",IF(OR(D45="",G45="",I45="",K45=""),"INVALID - REQUIRED",IF(M45&lt;&gt;"VALID",M45,"VALID"))))))))</x:f>
      </x:c>
      <x:c r="O45" s="8" t="str">
        <x:f>IF(A45="","",K45&amp;"|"&amp;F45&amp;"|"&amp;M45&amp;"|"&amp;N45)</x:f>
      </x:c>
    </x:row>
    <x:row r="46">
      <x:c r="A46" s="8"/>
      <x:c r="B46" s="8"/>
      <x:c r="C46" s="8"/>
      <x:c r="D46" s="8"/>
      <x:c r="E46" s="8"/>
      <x:c r="F46" s="8"/>
      <x:c r="G46" s="8"/>
      <x:c r="H46" s="8"/>
      <x:c r="I46" s="20"/>
      <x:c r="J46" s="8"/>
      <x:c r="K46" s="8"/>
      <x:c r="L46" s="8"/>
      <x:c r="M46" s="8" t="str">
        <x:f>IF(A46="","",IF(L46="","INVALID - SNAPSHOT",IF(L46=A46&amp;"|"&amp;B46&amp;"|"&amp;C46&amp;"|"&amp;D46&amp;"|"&amp;E46&amp;"|"&amp;F46&amp;"|"&amp;G46&amp;"|"&amp;H46&amp;"|"&amp;I46&amp;"|"&amp;J46&amp;"|"&amp;K46,"VALID","VERSION UPDATE REQUIRED")))</x:f>
      </x:c>
      <x:c r="N46" s="8" t="str">
        <x:f>IF(A46="","",IF(DECISION_CONTRACT!$B$15&lt;&gt;"READY FOR DOWNSTREAM","BLOCKED - DECISION",IF(NOT(EXACT(C46,"CANDIDATE")),"INVALID - ENTITY TYPE",IF(NOT(EXACT(E46,"QUALIFICATION")),"INVALID - EVIDENCE ROLE",IF(NOT(OR(EXACT(F46,"GOVERNED FIXTURE"),EXACT(F46,"UNKNOWN"),EXACT(F46,"REJECTED"))),"INVALID - EVIDENCE STATE",IF(NOT(EXACT(H46,"PUBLIC SYNTHETIC FIXTURE")),"INVALID - SOURCE TYPE",IF(OR(D46="",G46="",I46="",K46=""),"INVALID - REQUIRED",IF(M46&lt;&gt;"VALID",M46,"VALID"))))))))</x:f>
      </x:c>
      <x:c r="O46" s="8" t="str">
        <x:f>IF(A46="","",K46&amp;"|"&amp;F46&amp;"|"&amp;M46&amp;"|"&amp;N46)</x:f>
      </x:c>
    </x:row>
    <x:row r="47">
      <x:c r="A47" s="8"/>
      <x:c r="B47" s="8"/>
      <x:c r="C47" s="8"/>
      <x:c r="D47" s="8"/>
      <x:c r="E47" s="8"/>
      <x:c r="F47" s="8"/>
      <x:c r="G47" s="8"/>
      <x:c r="H47" s="8"/>
      <x:c r="I47" s="20"/>
      <x:c r="J47" s="8"/>
      <x:c r="K47" s="8"/>
      <x:c r="L47" s="8"/>
      <x:c r="M47" s="8" t="str">
        <x:f>IF(A47="","",IF(L47="","INVALID - SNAPSHOT",IF(L47=A47&amp;"|"&amp;B47&amp;"|"&amp;C47&amp;"|"&amp;D47&amp;"|"&amp;E47&amp;"|"&amp;F47&amp;"|"&amp;G47&amp;"|"&amp;H47&amp;"|"&amp;I47&amp;"|"&amp;J47&amp;"|"&amp;K47,"VALID","VERSION UPDATE REQUIRED")))</x:f>
      </x:c>
      <x:c r="N47" s="8" t="str">
        <x:f>IF(A47="","",IF(DECISION_CONTRACT!$B$15&lt;&gt;"READY FOR DOWNSTREAM","BLOCKED - DECISION",IF(NOT(EXACT(C47,"CANDIDATE")),"INVALID - ENTITY TYPE",IF(NOT(EXACT(E47,"QUALIFICATION")),"INVALID - EVIDENCE ROLE",IF(NOT(OR(EXACT(F47,"GOVERNED FIXTURE"),EXACT(F47,"UNKNOWN"),EXACT(F47,"REJECTED"))),"INVALID - EVIDENCE STATE",IF(NOT(EXACT(H47,"PUBLIC SYNTHETIC FIXTURE")),"INVALID - SOURCE TYPE",IF(OR(D47="",G47="",I47="",K47=""),"INVALID - REQUIRED",IF(M47&lt;&gt;"VALID",M47,"VALID"))))))))</x:f>
      </x:c>
      <x:c r="O47" s="8" t="str">
        <x:f>IF(A47="","",K47&amp;"|"&amp;F47&amp;"|"&amp;M47&amp;"|"&amp;N47)</x:f>
      </x:c>
    </x:row>
    <x:row r="48">
      <x:c r="A48" s="8"/>
      <x:c r="B48" s="8"/>
      <x:c r="C48" s="8"/>
      <x:c r="D48" s="8"/>
      <x:c r="E48" s="8"/>
      <x:c r="F48" s="8"/>
      <x:c r="G48" s="8"/>
      <x:c r="H48" s="8"/>
      <x:c r="I48" s="20"/>
      <x:c r="J48" s="8"/>
      <x:c r="K48" s="8"/>
      <x:c r="L48" s="8"/>
      <x:c r="M48" s="8" t="str">
        <x:f>IF(A48="","",IF(L48="","INVALID - SNAPSHOT",IF(L48=A48&amp;"|"&amp;B48&amp;"|"&amp;C48&amp;"|"&amp;D48&amp;"|"&amp;E48&amp;"|"&amp;F48&amp;"|"&amp;G48&amp;"|"&amp;H48&amp;"|"&amp;I48&amp;"|"&amp;J48&amp;"|"&amp;K48,"VALID","VERSION UPDATE REQUIRED")))</x:f>
      </x:c>
      <x:c r="N48" s="8" t="str">
        <x:f>IF(A48="","",IF(DECISION_CONTRACT!$B$15&lt;&gt;"READY FOR DOWNSTREAM","BLOCKED - DECISION",IF(NOT(EXACT(C48,"CANDIDATE")),"INVALID - ENTITY TYPE",IF(NOT(EXACT(E48,"QUALIFICATION")),"INVALID - EVIDENCE ROLE",IF(NOT(OR(EXACT(F48,"GOVERNED FIXTURE"),EXACT(F48,"UNKNOWN"),EXACT(F48,"REJECTED"))),"INVALID - EVIDENCE STATE",IF(NOT(EXACT(H48,"PUBLIC SYNTHETIC FIXTURE")),"INVALID - SOURCE TYPE",IF(OR(D48="",G48="",I48="",K48=""),"INVALID - REQUIRED",IF(M48&lt;&gt;"VALID",M48,"VALID"))))))))</x:f>
      </x:c>
      <x:c r="O48" s="8" t="str">
        <x:f>IF(A48="","",K48&amp;"|"&amp;F48&amp;"|"&amp;M48&amp;"|"&amp;N48)</x:f>
      </x:c>
    </x:row>
    <x:row r="49">
      <x:c r="A49" s="8"/>
      <x:c r="B49" s="8"/>
      <x:c r="C49" s="8"/>
      <x:c r="D49" s="8"/>
      <x:c r="E49" s="8"/>
      <x:c r="F49" s="8"/>
      <x:c r="G49" s="8"/>
      <x:c r="H49" s="8"/>
      <x:c r="I49" s="20"/>
      <x:c r="J49" s="8"/>
      <x:c r="K49" s="8"/>
      <x:c r="L49" s="8"/>
      <x:c r="M49" s="8" t="str">
        <x:f>IF(A49="","",IF(L49="","INVALID - SNAPSHOT",IF(L49=A49&amp;"|"&amp;B49&amp;"|"&amp;C49&amp;"|"&amp;D49&amp;"|"&amp;E49&amp;"|"&amp;F49&amp;"|"&amp;G49&amp;"|"&amp;H49&amp;"|"&amp;I49&amp;"|"&amp;J49&amp;"|"&amp;K49,"VALID","VERSION UPDATE REQUIRED")))</x:f>
      </x:c>
      <x:c r="N49" s="8" t="str">
        <x:f>IF(A49="","",IF(DECISION_CONTRACT!$B$15&lt;&gt;"READY FOR DOWNSTREAM","BLOCKED - DECISION",IF(NOT(EXACT(C49,"CANDIDATE")),"INVALID - ENTITY TYPE",IF(NOT(EXACT(E49,"QUALIFICATION")),"INVALID - EVIDENCE ROLE",IF(NOT(OR(EXACT(F49,"GOVERNED FIXTURE"),EXACT(F49,"UNKNOWN"),EXACT(F49,"REJECTED"))),"INVALID - EVIDENCE STATE",IF(NOT(EXACT(H49,"PUBLIC SYNTHETIC FIXTURE")),"INVALID - SOURCE TYPE",IF(OR(D49="",G49="",I49="",K49=""),"INVALID - REQUIRED",IF(M49&lt;&gt;"VALID",M49,"VALID"))))))))</x:f>
      </x:c>
      <x:c r="O49" s="8" t="str">
        <x:f>IF(A49="","",K49&amp;"|"&amp;F49&amp;"|"&amp;M49&amp;"|"&amp;N49)</x:f>
      </x:c>
    </x:row>
    <x:row r="50">
      <x:c r="A50" s="8"/>
      <x:c r="B50" s="8"/>
      <x:c r="C50" s="8"/>
      <x:c r="D50" s="8"/>
      <x:c r="E50" s="8"/>
      <x:c r="F50" s="8"/>
      <x:c r="G50" s="8"/>
      <x:c r="H50" s="8"/>
      <x:c r="I50" s="20"/>
      <x:c r="J50" s="8"/>
      <x:c r="K50" s="8"/>
      <x:c r="L50" s="8"/>
      <x:c r="M50" s="8" t="str">
        <x:f>IF(A50="","",IF(L50="","INVALID - SNAPSHOT",IF(L50=A50&amp;"|"&amp;B50&amp;"|"&amp;C50&amp;"|"&amp;D50&amp;"|"&amp;E50&amp;"|"&amp;F50&amp;"|"&amp;G50&amp;"|"&amp;H50&amp;"|"&amp;I50&amp;"|"&amp;J50&amp;"|"&amp;K50,"VALID","VERSION UPDATE REQUIRED")))</x:f>
      </x:c>
      <x:c r="N50" s="8" t="str">
        <x:f>IF(A50="","",IF(DECISION_CONTRACT!$B$15&lt;&gt;"READY FOR DOWNSTREAM","BLOCKED - DECISION",IF(NOT(EXACT(C50,"CANDIDATE")),"INVALID - ENTITY TYPE",IF(NOT(EXACT(E50,"QUALIFICATION")),"INVALID - EVIDENCE ROLE",IF(NOT(OR(EXACT(F50,"GOVERNED FIXTURE"),EXACT(F50,"UNKNOWN"),EXACT(F50,"REJECTED"))),"INVALID - EVIDENCE STATE",IF(NOT(EXACT(H50,"PUBLIC SYNTHETIC FIXTURE")),"INVALID - SOURCE TYPE",IF(OR(D50="",G50="",I50="",K50=""),"INVALID - REQUIRED",IF(M50&lt;&gt;"VALID",M50,"VALID"))))))))</x:f>
      </x:c>
      <x:c r="O50" s="8" t="str">
        <x:f>IF(A50="","",K50&amp;"|"&amp;F50&amp;"|"&amp;M50&amp;"|"&amp;N50)</x:f>
      </x:c>
    </x:row>
    <x:row r="51">
      <x:c r="A51" s="8"/>
      <x:c r="B51" s="8"/>
      <x:c r="C51" s="8"/>
      <x:c r="D51" s="8"/>
      <x:c r="E51" s="8"/>
      <x:c r="F51" s="8"/>
      <x:c r="G51" s="8"/>
      <x:c r="H51" s="8"/>
      <x:c r="I51" s="20"/>
      <x:c r="J51" s="8"/>
      <x:c r="K51" s="8"/>
      <x:c r="L51" s="8"/>
      <x:c r="M51" s="8" t="str">
        <x:f>IF(A51="","",IF(L51="","INVALID - SNAPSHOT",IF(L51=A51&amp;"|"&amp;B51&amp;"|"&amp;C51&amp;"|"&amp;D51&amp;"|"&amp;E51&amp;"|"&amp;F51&amp;"|"&amp;G51&amp;"|"&amp;H51&amp;"|"&amp;I51&amp;"|"&amp;J51&amp;"|"&amp;K51,"VALID","VERSION UPDATE REQUIRED")))</x:f>
      </x:c>
      <x:c r="N51" s="8" t="str">
        <x:f>IF(A51="","",IF(DECISION_CONTRACT!$B$15&lt;&gt;"READY FOR DOWNSTREAM","BLOCKED - DECISION",IF(NOT(EXACT(C51,"CANDIDATE")),"INVALID - ENTITY TYPE",IF(NOT(EXACT(E51,"QUALIFICATION")),"INVALID - EVIDENCE ROLE",IF(NOT(OR(EXACT(F51,"GOVERNED FIXTURE"),EXACT(F51,"UNKNOWN"),EXACT(F51,"REJECTED"))),"INVALID - EVIDENCE STATE",IF(NOT(EXACT(H51,"PUBLIC SYNTHETIC FIXTURE")),"INVALID - SOURCE TYPE",IF(OR(D51="",G51="",I51="",K51=""),"INVALID - REQUIRED",IF(M51&lt;&gt;"VALID",M51,"VALID"))))))))</x:f>
      </x:c>
      <x:c r="O51" s="8" t="str">
        <x:f>IF(A51="","",K51&amp;"|"&amp;F51&amp;"|"&amp;M51&amp;"|"&amp;N51)</x:f>
      </x:c>
    </x:row>
    <x:row r="52">
      <x:c r="A52" s="8"/>
      <x:c r="B52" s="8"/>
      <x:c r="C52" s="8"/>
      <x:c r="D52" s="8"/>
      <x:c r="E52" s="8"/>
      <x:c r="F52" s="8"/>
      <x:c r="G52" s="8"/>
      <x:c r="H52" s="8"/>
      <x:c r="I52" s="20"/>
      <x:c r="J52" s="8"/>
      <x:c r="K52" s="8"/>
      <x:c r="L52" s="8"/>
      <x:c r="M52" s="8" t="str">
        <x:f>IF(A52="","",IF(L52="","INVALID - SNAPSHOT",IF(L52=A52&amp;"|"&amp;B52&amp;"|"&amp;C52&amp;"|"&amp;D52&amp;"|"&amp;E52&amp;"|"&amp;F52&amp;"|"&amp;G52&amp;"|"&amp;H52&amp;"|"&amp;I52&amp;"|"&amp;J52&amp;"|"&amp;K52,"VALID","VERSION UPDATE REQUIRED")))</x:f>
      </x:c>
      <x:c r="N52" s="8" t="str">
        <x:f>IF(A52="","",IF(DECISION_CONTRACT!$B$15&lt;&gt;"READY FOR DOWNSTREAM","BLOCKED - DECISION",IF(NOT(EXACT(C52,"CANDIDATE")),"INVALID - ENTITY TYPE",IF(NOT(EXACT(E52,"QUALIFICATION")),"INVALID - EVIDENCE ROLE",IF(NOT(OR(EXACT(F52,"GOVERNED FIXTURE"),EXACT(F52,"UNKNOWN"),EXACT(F52,"REJECTED"))),"INVALID - EVIDENCE STATE",IF(NOT(EXACT(H52,"PUBLIC SYNTHETIC FIXTURE")),"INVALID - SOURCE TYPE",IF(OR(D52="",G52="",I52="",K52=""),"INVALID - REQUIRED",IF(M52&lt;&gt;"VALID",M52,"VALID"))))))))</x:f>
      </x:c>
      <x:c r="O52" s="8" t="str">
        <x:f>IF(A52="","",K52&amp;"|"&amp;F52&amp;"|"&amp;M52&amp;"|"&amp;N52)</x:f>
      </x:c>
    </x:row>
    <x:row r="53">
      <x:c r="A53" s="8"/>
      <x:c r="B53" s="8"/>
      <x:c r="C53" s="8"/>
      <x:c r="D53" s="8"/>
      <x:c r="E53" s="8"/>
      <x:c r="F53" s="8"/>
      <x:c r="G53" s="8"/>
      <x:c r="H53" s="8"/>
      <x:c r="I53" s="20"/>
      <x:c r="J53" s="8"/>
      <x:c r="K53" s="8"/>
      <x:c r="L53" s="8"/>
      <x:c r="M53" s="8" t="str">
        <x:f>IF(A53="","",IF(L53="","INVALID - SNAPSHOT",IF(L53=A53&amp;"|"&amp;B53&amp;"|"&amp;C53&amp;"|"&amp;D53&amp;"|"&amp;E53&amp;"|"&amp;F53&amp;"|"&amp;G53&amp;"|"&amp;H53&amp;"|"&amp;I53&amp;"|"&amp;J53&amp;"|"&amp;K53,"VALID","VERSION UPDATE REQUIRED")))</x:f>
      </x:c>
      <x:c r="N53" s="8" t="str">
        <x:f>IF(A53="","",IF(DECISION_CONTRACT!$B$15&lt;&gt;"READY FOR DOWNSTREAM","BLOCKED - DECISION",IF(NOT(EXACT(C53,"CANDIDATE")),"INVALID - ENTITY TYPE",IF(NOT(EXACT(E53,"QUALIFICATION")),"INVALID - EVIDENCE ROLE",IF(NOT(OR(EXACT(F53,"GOVERNED FIXTURE"),EXACT(F53,"UNKNOWN"),EXACT(F53,"REJECTED"))),"INVALID - EVIDENCE STATE",IF(NOT(EXACT(H53,"PUBLIC SYNTHETIC FIXTURE")),"INVALID - SOURCE TYPE",IF(OR(D53="",G53="",I53="",K53=""),"INVALID - REQUIRED",IF(M53&lt;&gt;"VALID",M53,"VALID"))))))))</x:f>
      </x:c>
      <x:c r="O53" s="8" t="str">
        <x:f>IF(A53="","",K53&amp;"|"&amp;F53&amp;"|"&amp;M53&amp;"|"&amp;N53)</x:f>
      </x:c>
    </x:row>
    <x:row r="54">
      <x:c r="A54" s="8"/>
      <x:c r="B54" s="8"/>
      <x:c r="C54" s="8"/>
      <x:c r="D54" s="8"/>
      <x:c r="E54" s="8"/>
      <x:c r="F54" s="8"/>
      <x:c r="G54" s="8"/>
      <x:c r="H54" s="8"/>
      <x:c r="I54" s="20"/>
      <x:c r="J54" s="8"/>
      <x:c r="K54" s="8"/>
      <x:c r="L54" s="8"/>
      <x:c r="M54" s="8" t="str">
        <x:f>IF(A54="","",IF(L54="","INVALID - SNAPSHOT",IF(L54=A54&amp;"|"&amp;B54&amp;"|"&amp;C54&amp;"|"&amp;D54&amp;"|"&amp;E54&amp;"|"&amp;F54&amp;"|"&amp;G54&amp;"|"&amp;H54&amp;"|"&amp;I54&amp;"|"&amp;J54&amp;"|"&amp;K54,"VALID","VERSION UPDATE REQUIRED")))</x:f>
      </x:c>
      <x:c r="N54" s="8" t="str">
        <x:f>IF(A54="","",IF(DECISION_CONTRACT!$B$15&lt;&gt;"READY FOR DOWNSTREAM","BLOCKED - DECISION",IF(NOT(EXACT(C54,"CANDIDATE")),"INVALID - ENTITY TYPE",IF(NOT(EXACT(E54,"QUALIFICATION")),"INVALID - EVIDENCE ROLE",IF(NOT(OR(EXACT(F54,"GOVERNED FIXTURE"),EXACT(F54,"UNKNOWN"),EXACT(F54,"REJECTED"))),"INVALID - EVIDENCE STATE",IF(NOT(EXACT(H54,"PUBLIC SYNTHETIC FIXTURE")),"INVALID - SOURCE TYPE",IF(OR(D54="",G54="",I54="",K54=""),"INVALID - REQUIRED",IF(M54&lt;&gt;"VALID",M54,"VALID"))))))))</x:f>
      </x:c>
      <x:c r="O54" s="8" t="str">
        <x:f>IF(A54="","",K54&amp;"|"&amp;F54&amp;"|"&amp;M54&amp;"|"&amp;N54)</x:f>
      </x:c>
    </x:row>
    <x:row r="55">
      <x:c r="A55" s="8"/>
      <x:c r="B55" s="8"/>
      <x:c r="C55" s="8"/>
      <x:c r="D55" s="8"/>
      <x:c r="E55" s="8"/>
      <x:c r="F55" s="8"/>
      <x:c r="G55" s="8"/>
      <x:c r="H55" s="8"/>
      <x:c r="I55" s="20"/>
      <x:c r="J55" s="8"/>
      <x:c r="K55" s="8"/>
      <x:c r="L55" s="8"/>
      <x:c r="M55" s="8" t="str">
        <x:f>IF(A55="","",IF(L55="","INVALID - SNAPSHOT",IF(L55=A55&amp;"|"&amp;B55&amp;"|"&amp;C55&amp;"|"&amp;D55&amp;"|"&amp;E55&amp;"|"&amp;F55&amp;"|"&amp;G55&amp;"|"&amp;H55&amp;"|"&amp;I55&amp;"|"&amp;J55&amp;"|"&amp;K55,"VALID","VERSION UPDATE REQUIRED")))</x:f>
      </x:c>
      <x:c r="N55" s="8" t="str">
        <x:f>IF(A55="","",IF(DECISION_CONTRACT!$B$15&lt;&gt;"READY FOR DOWNSTREAM","BLOCKED - DECISION",IF(NOT(EXACT(C55,"CANDIDATE")),"INVALID - ENTITY TYPE",IF(NOT(EXACT(E55,"QUALIFICATION")),"INVALID - EVIDENCE ROLE",IF(NOT(OR(EXACT(F55,"GOVERNED FIXTURE"),EXACT(F55,"UNKNOWN"),EXACT(F55,"REJECTED"))),"INVALID - EVIDENCE STATE",IF(NOT(EXACT(H55,"PUBLIC SYNTHETIC FIXTURE")),"INVALID - SOURCE TYPE",IF(OR(D55="",G55="",I55="",K55=""),"INVALID - REQUIRED",IF(M55&lt;&gt;"VALID",M55,"VALID"))))))))</x:f>
      </x:c>
      <x:c r="O55" s="8" t="str">
        <x:f>IF(A55="","",K55&amp;"|"&amp;F55&amp;"|"&amp;M55&amp;"|"&amp;N55)</x:f>
      </x:c>
    </x:row>
    <x:row r="56">
      <x:c r="A56" s="8"/>
      <x:c r="B56" s="8"/>
      <x:c r="C56" s="8"/>
      <x:c r="D56" s="8"/>
      <x:c r="E56" s="8"/>
      <x:c r="F56" s="8"/>
      <x:c r="G56" s="8"/>
      <x:c r="H56" s="8"/>
      <x:c r="I56" s="20"/>
      <x:c r="J56" s="8"/>
      <x:c r="K56" s="8"/>
      <x:c r="L56" s="8"/>
      <x:c r="M56" s="8" t="str">
        <x:f>IF(A56="","",IF(L56="","INVALID - SNAPSHOT",IF(L56=A56&amp;"|"&amp;B56&amp;"|"&amp;C56&amp;"|"&amp;D56&amp;"|"&amp;E56&amp;"|"&amp;F56&amp;"|"&amp;G56&amp;"|"&amp;H56&amp;"|"&amp;I56&amp;"|"&amp;J56&amp;"|"&amp;K56,"VALID","VERSION UPDATE REQUIRED")))</x:f>
      </x:c>
      <x:c r="N56" s="8" t="str">
        <x:f>IF(A56="","",IF(DECISION_CONTRACT!$B$15&lt;&gt;"READY FOR DOWNSTREAM","BLOCKED - DECISION",IF(NOT(EXACT(C56,"CANDIDATE")),"INVALID - ENTITY TYPE",IF(NOT(EXACT(E56,"QUALIFICATION")),"INVALID - EVIDENCE ROLE",IF(NOT(OR(EXACT(F56,"GOVERNED FIXTURE"),EXACT(F56,"UNKNOWN"),EXACT(F56,"REJECTED"))),"INVALID - EVIDENCE STATE",IF(NOT(EXACT(H56,"PUBLIC SYNTHETIC FIXTURE")),"INVALID - SOURCE TYPE",IF(OR(D56="",G56="",I56="",K56=""),"INVALID - REQUIRED",IF(M56&lt;&gt;"VALID",M56,"VALID"))))))))</x:f>
      </x:c>
      <x:c r="O56" s="8" t="str">
        <x:f>IF(A56="","",K56&amp;"|"&amp;F56&amp;"|"&amp;M56&amp;"|"&amp;N56)</x:f>
      </x:c>
    </x:row>
    <x:row r="57">
      <x:c r="A57" s="8"/>
      <x:c r="B57" s="8"/>
      <x:c r="C57" s="8"/>
      <x:c r="D57" s="8"/>
      <x:c r="E57" s="8"/>
      <x:c r="F57" s="8"/>
      <x:c r="G57" s="8"/>
      <x:c r="H57" s="8"/>
      <x:c r="I57" s="20"/>
      <x:c r="J57" s="8"/>
      <x:c r="K57" s="8"/>
      <x:c r="L57" s="8"/>
      <x:c r="M57" s="8" t="str">
        <x:f>IF(A57="","",IF(L57="","INVALID - SNAPSHOT",IF(L57=A57&amp;"|"&amp;B57&amp;"|"&amp;C57&amp;"|"&amp;D57&amp;"|"&amp;E57&amp;"|"&amp;F57&amp;"|"&amp;G57&amp;"|"&amp;H57&amp;"|"&amp;I57&amp;"|"&amp;J57&amp;"|"&amp;K57,"VALID","VERSION UPDATE REQUIRED")))</x:f>
      </x:c>
      <x:c r="N57" s="8" t="str">
        <x:f>IF(A57="","",IF(DECISION_CONTRACT!$B$15&lt;&gt;"READY FOR DOWNSTREAM","BLOCKED - DECISION",IF(NOT(EXACT(C57,"CANDIDATE")),"INVALID - ENTITY TYPE",IF(NOT(EXACT(E57,"QUALIFICATION")),"INVALID - EVIDENCE ROLE",IF(NOT(OR(EXACT(F57,"GOVERNED FIXTURE"),EXACT(F57,"UNKNOWN"),EXACT(F57,"REJECTED"))),"INVALID - EVIDENCE STATE",IF(NOT(EXACT(H57,"PUBLIC SYNTHETIC FIXTURE")),"INVALID - SOURCE TYPE",IF(OR(D57="",G57="",I57="",K57=""),"INVALID - REQUIRED",IF(M57&lt;&gt;"VALID",M57,"VALID"))))))))</x:f>
      </x:c>
      <x:c r="O57" s="8" t="str">
        <x:f>IF(A57="","",K57&amp;"|"&amp;F57&amp;"|"&amp;M57&amp;"|"&amp;N57)</x:f>
      </x:c>
    </x:row>
    <x:row r="58">
      <x:c r="A58" s="8"/>
      <x:c r="B58" s="8"/>
      <x:c r="C58" s="8"/>
      <x:c r="D58" s="8"/>
      <x:c r="E58" s="8"/>
      <x:c r="F58" s="8"/>
      <x:c r="G58" s="8"/>
      <x:c r="H58" s="8"/>
      <x:c r="I58" s="20"/>
      <x:c r="J58" s="8"/>
      <x:c r="K58" s="8"/>
      <x:c r="L58" s="8"/>
      <x:c r="M58" s="8" t="str">
        <x:f>IF(A58="","",IF(L58="","INVALID - SNAPSHOT",IF(L58=A58&amp;"|"&amp;B58&amp;"|"&amp;C58&amp;"|"&amp;D58&amp;"|"&amp;E58&amp;"|"&amp;F58&amp;"|"&amp;G58&amp;"|"&amp;H58&amp;"|"&amp;I58&amp;"|"&amp;J58&amp;"|"&amp;K58,"VALID","VERSION UPDATE REQUIRED")))</x:f>
      </x:c>
      <x:c r="N58" s="8" t="str">
        <x:f>IF(A58="","",IF(DECISION_CONTRACT!$B$15&lt;&gt;"READY FOR DOWNSTREAM","BLOCKED - DECISION",IF(NOT(EXACT(C58,"CANDIDATE")),"INVALID - ENTITY TYPE",IF(NOT(EXACT(E58,"QUALIFICATION")),"INVALID - EVIDENCE ROLE",IF(NOT(OR(EXACT(F58,"GOVERNED FIXTURE"),EXACT(F58,"UNKNOWN"),EXACT(F58,"REJECTED"))),"INVALID - EVIDENCE STATE",IF(NOT(EXACT(H58,"PUBLIC SYNTHETIC FIXTURE")),"INVALID - SOURCE TYPE",IF(OR(D58="",G58="",I58="",K58=""),"INVALID - REQUIRED",IF(M58&lt;&gt;"VALID",M58,"VALID"))))))))</x:f>
      </x:c>
      <x:c r="O58" s="8" t="str">
        <x:f>IF(A58="","",K58&amp;"|"&amp;F58&amp;"|"&amp;M58&amp;"|"&amp;N58)</x:f>
      </x:c>
    </x:row>
    <x:row r="59">
      <x:c r="A59" s="8"/>
      <x:c r="B59" s="8"/>
      <x:c r="C59" s="8"/>
      <x:c r="D59" s="8"/>
      <x:c r="E59" s="8"/>
      <x:c r="F59" s="8"/>
      <x:c r="G59" s="8"/>
      <x:c r="H59" s="8"/>
      <x:c r="I59" s="20"/>
      <x:c r="J59" s="8"/>
      <x:c r="K59" s="8"/>
      <x:c r="L59" s="8"/>
      <x:c r="M59" s="8" t="str">
        <x:f>IF(A59="","",IF(L59="","INVALID - SNAPSHOT",IF(L59=A59&amp;"|"&amp;B59&amp;"|"&amp;C59&amp;"|"&amp;D59&amp;"|"&amp;E59&amp;"|"&amp;F59&amp;"|"&amp;G59&amp;"|"&amp;H59&amp;"|"&amp;I59&amp;"|"&amp;J59&amp;"|"&amp;K59,"VALID","VERSION UPDATE REQUIRED")))</x:f>
      </x:c>
      <x:c r="N59" s="8" t="str">
        <x:f>IF(A59="","",IF(DECISION_CONTRACT!$B$15&lt;&gt;"READY FOR DOWNSTREAM","BLOCKED - DECISION",IF(NOT(EXACT(C59,"CANDIDATE")),"INVALID - ENTITY TYPE",IF(NOT(EXACT(E59,"QUALIFICATION")),"INVALID - EVIDENCE ROLE",IF(NOT(OR(EXACT(F59,"GOVERNED FIXTURE"),EXACT(F59,"UNKNOWN"),EXACT(F59,"REJECTED"))),"INVALID - EVIDENCE STATE",IF(NOT(EXACT(H59,"PUBLIC SYNTHETIC FIXTURE")),"INVALID - SOURCE TYPE",IF(OR(D59="",G59="",I59="",K59=""),"INVALID - REQUIRED",IF(M59&lt;&gt;"VALID",M59,"VALID"))))))))</x:f>
      </x:c>
      <x:c r="O59" s="8" t="str">
        <x:f>IF(A59="","",K59&amp;"|"&amp;F59&amp;"|"&amp;M59&amp;"|"&amp;N59)</x:f>
      </x:c>
    </x:row>
    <x:row r="60">
      <x:c r="A60" s="8"/>
      <x:c r="B60" s="8"/>
      <x:c r="C60" s="8"/>
      <x:c r="D60" s="8"/>
      <x:c r="E60" s="8"/>
      <x:c r="F60" s="8"/>
      <x:c r="G60" s="8"/>
      <x:c r="H60" s="8"/>
      <x:c r="I60" s="20"/>
      <x:c r="J60" s="8"/>
      <x:c r="K60" s="8"/>
      <x:c r="L60" s="8"/>
      <x:c r="M60" s="8" t="str">
        <x:f>IF(A60="","",IF(L60="","INVALID - SNAPSHOT",IF(L60=A60&amp;"|"&amp;B60&amp;"|"&amp;C60&amp;"|"&amp;D60&amp;"|"&amp;E60&amp;"|"&amp;F60&amp;"|"&amp;G60&amp;"|"&amp;H60&amp;"|"&amp;I60&amp;"|"&amp;J60&amp;"|"&amp;K60,"VALID","VERSION UPDATE REQUIRED")))</x:f>
      </x:c>
      <x:c r="N60" s="8" t="str">
        <x:f>IF(A60="","",IF(DECISION_CONTRACT!$B$15&lt;&gt;"READY FOR DOWNSTREAM","BLOCKED - DECISION",IF(NOT(EXACT(C60,"CANDIDATE")),"INVALID - ENTITY TYPE",IF(NOT(EXACT(E60,"QUALIFICATION")),"INVALID - EVIDENCE ROLE",IF(NOT(OR(EXACT(F60,"GOVERNED FIXTURE"),EXACT(F60,"UNKNOWN"),EXACT(F60,"REJECTED"))),"INVALID - EVIDENCE STATE",IF(NOT(EXACT(H60,"PUBLIC SYNTHETIC FIXTURE")),"INVALID - SOURCE TYPE",IF(OR(D60="",G60="",I60="",K60=""),"INVALID - REQUIRED",IF(M60&lt;&gt;"VALID",M60,"VALID"))))))))</x:f>
      </x:c>
      <x:c r="O60" s="8" t="str">
        <x:f>IF(A60="","",K60&amp;"|"&amp;F60&amp;"|"&amp;M60&amp;"|"&amp;N60)</x:f>
      </x:c>
    </x:row>
    <x:row r="61">
      <x:c r="A61" s="8"/>
      <x:c r="B61" s="8"/>
      <x:c r="C61" s="8"/>
      <x:c r="D61" s="8"/>
      <x:c r="E61" s="8"/>
      <x:c r="F61" s="8"/>
      <x:c r="G61" s="8"/>
      <x:c r="H61" s="8"/>
      <x:c r="I61" s="20"/>
      <x:c r="J61" s="8"/>
      <x:c r="K61" s="8"/>
      <x:c r="L61" s="8"/>
      <x:c r="M61" s="8" t="str">
        <x:f>IF(A61="","",IF(L61="","INVALID - SNAPSHOT",IF(L61=A61&amp;"|"&amp;B61&amp;"|"&amp;C61&amp;"|"&amp;D61&amp;"|"&amp;E61&amp;"|"&amp;F61&amp;"|"&amp;G61&amp;"|"&amp;H61&amp;"|"&amp;I61&amp;"|"&amp;J61&amp;"|"&amp;K61,"VALID","VERSION UPDATE REQUIRED")))</x:f>
      </x:c>
      <x:c r="N61" s="8" t="str">
        <x:f>IF(A61="","",IF(DECISION_CONTRACT!$B$15&lt;&gt;"READY FOR DOWNSTREAM","BLOCKED - DECISION",IF(NOT(EXACT(C61,"CANDIDATE")),"INVALID - ENTITY TYPE",IF(NOT(EXACT(E61,"QUALIFICATION")),"INVALID - EVIDENCE ROLE",IF(NOT(OR(EXACT(F61,"GOVERNED FIXTURE"),EXACT(F61,"UNKNOWN"),EXACT(F61,"REJECTED"))),"INVALID - EVIDENCE STATE",IF(NOT(EXACT(H61,"PUBLIC SYNTHETIC FIXTURE")),"INVALID - SOURCE TYPE",IF(OR(D61="",G61="",I61="",K61=""),"INVALID - REQUIRED",IF(M61&lt;&gt;"VALID",M61,"VALID"))))))))</x:f>
      </x:c>
      <x:c r="O61" s="8" t="str">
        <x:f>IF(A61="","",K61&amp;"|"&amp;F61&amp;"|"&amp;M61&amp;"|"&amp;N61)</x:f>
      </x:c>
    </x:row>
    <x:row r="62">
      <x:c r="A62" s="8"/>
      <x:c r="B62" s="8"/>
      <x:c r="C62" s="8"/>
      <x:c r="D62" s="8"/>
      <x:c r="E62" s="8"/>
      <x:c r="F62" s="8"/>
      <x:c r="G62" s="8"/>
      <x:c r="H62" s="8"/>
      <x:c r="I62" s="20"/>
      <x:c r="J62" s="8"/>
      <x:c r="K62" s="8"/>
      <x:c r="L62" s="8"/>
      <x:c r="M62" s="8" t="str">
        <x:f>IF(A62="","",IF(L62="","INVALID - SNAPSHOT",IF(L62=A62&amp;"|"&amp;B62&amp;"|"&amp;C62&amp;"|"&amp;D62&amp;"|"&amp;E62&amp;"|"&amp;F62&amp;"|"&amp;G62&amp;"|"&amp;H62&amp;"|"&amp;I62&amp;"|"&amp;J62&amp;"|"&amp;K62,"VALID","VERSION UPDATE REQUIRED")))</x:f>
      </x:c>
      <x:c r="N62" s="8" t="str">
        <x:f>IF(A62="","",IF(DECISION_CONTRACT!$B$15&lt;&gt;"READY FOR DOWNSTREAM","BLOCKED - DECISION",IF(NOT(EXACT(C62,"CANDIDATE")),"INVALID - ENTITY TYPE",IF(NOT(EXACT(E62,"QUALIFICATION")),"INVALID - EVIDENCE ROLE",IF(NOT(OR(EXACT(F62,"GOVERNED FIXTURE"),EXACT(F62,"UNKNOWN"),EXACT(F62,"REJECTED"))),"INVALID - EVIDENCE STATE",IF(NOT(EXACT(H62,"PUBLIC SYNTHETIC FIXTURE")),"INVALID - SOURCE TYPE",IF(OR(D62="",G62="",I62="",K62=""),"INVALID - REQUIRED",IF(M62&lt;&gt;"VALID",M62,"VALID"))))))))</x:f>
      </x:c>
      <x:c r="O62" s="8" t="str">
        <x:f>IF(A62="","",K62&amp;"|"&amp;F62&amp;"|"&amp;M62&amp;"|"&amp;N62)</x:f>
      </x:c>
    </x:row>
    <x:row r="63">
      <x:c r="A63" s="8"/>
      <x:c r="B63" s="8"/>
      <x:c r="C63" s="8"/>
      <x:c r="D63" s="8"/>
      <x:c r="E63" s="8"/>
      <x:c r="F63" s="8"/>
      <x:c r="G63" s="8"/>
      <x:c r="H63" s="8"/>
      <x:c r="I63" s="20"/>
      <x:c r="J63" s="8"/>
      <x:c r="K63" s="8"/>
      <x:c r="L63" s="8"/>
      <x:c r="M63" s="8" t="str">
        <x:f>IF(A63="","",IF(L63="","INVALID - SNAPSHOT",IF(L63=A63&amp;"|"&amp;B63&amp;"|"&amp;C63&amp;"|"&amp;D63&amp;"|"&amp;E63&amp;"|"&amp;F63&amp;"|"&amp;G63&amp;"|"&amp;H63&amp;"|"&amp;I63&amp;"|"&amp;J63&amp;"|"&amp;K63,"VALID","VERSION UPDATE REQUIRED")))</x:f>
      </x:c>
      <x:c r="N63" s="8" t="str">
        <x:f>IF(A63="","",IF(DECISION_CONTRACT!$B$15&lt;&gt;"READY FOR DOWNSTREAM","BLOCKED - DECISION",IF(NOT(EXACT(C63,"CANDIDATE")),"INVALID - ENTITY TYPE",IF(NOT(EXACT(E63,"QUALIFICATION")),"INVALID - EVIDENCE ROLE",IF(NOT(OR(EXACT(F63,"GOVERNED FIXTURE"),EXACT(F63,"UNKNOWN"),EXACT(F63,"REJECTED"))),"INVALID - EVIDENCE STATE",IF(NOT(EXACT(H63,"PUBLIC SYNTHETIC FIXTURE")),"INVALID - SOURCE TYPE",IF(OR(D63="",G63="",I63="",K63=""),"INVALID - REQUIRED",IF(M63&lt;&gt;"VALID",M63,"VALID"))))))))</x:f>
      </x:c>
      <x:c r="O63" s="8" t="str">
        <x:f>IF(A63="","",K63&amp;"|"&amp;F63&amp;"|"&amp;M63&amp;"|"&amp;N63)</x:f>
      </x:c>
    </x:row>
    <x:row r="64">
      <x:c r="A64" s="8"/>
      <x:c r="B64" s="8"/>
      <x:c r="C64" s="8"/>
      <x:c r="D64" s="8"/>
      <x:c r="E64" s="8"/>
      <x:c r="F64" s="8"/>
      <x:c r="G64" s="8"/>
      <x:c r="H64" s="8"/>
      <x:c r="I64" s="20"/>
      <x:c r="J64" s="8"/>
      <x:c r="K64" s="8"/>
      <x:c r="L64" s="8"/>
      <x:c r="M64" s="8" t="str">
        <x:f>IF(A64="","",IF(L64="","INVALID - SNAPSHOT",IF(L64=A64&amp;"|"&amp;B64&amp;"|"&amp;C64&amp;"|"&amp;D64&amp;"|"&amp;E64&amp;"|"&amp;F64&amp;"|"&amp;G64&amp;"|"&amp;H64&amp;"|"&amp;I64&amp;"|"&amp;J64&amp;"|"&amp;K64,"VALID","VERSION UPDATE REQUIRED")))</x:f>
      </x:c>
      <x:c r="N64" s="8" t="str">
        <x:f>IF(A64="","",IF(DECISION_CONTRACT!$B$15&lt;&gt;"READY FOR DOWNSTREAM","BLOCKED - DECISION",IF(NOT(EXACT(C64,"CANDIDATE")),"INVALID - ENTITY TYPE",IF(NOT(EXACT(E64,"QUALIFICATION")),"INVALID - EVIDENCE ROLE",IF(NOT(OR(EXACT(F64,"GOVERNED FIXTURE"),EXACT(F64,"UNKNOWN"),EXACT(F64,"REJECTED"))),"INVALID - EVIDENCE STATE",IF(NOT(EXACT(H64,"PUBLIC SYNTHETIC FIXTURE")),"INVALID - SOURCE TYPE",IF(OR(D64="",G64="",I64="",K64=""),"INVALID - REQUIRED",IF(M64&lt;&gt;"VALID",M64,"VALID"))))))))</x:f>
      </x:c>
      <x:c r="O64" s="8" t="str">
        <x:f>IF(A64="","",K64&amp;"|"&amp;F64&amp;"|"&amp;M64&amp;"|"&amp;N64)</x:f>
      </x:c>
    </x:row>
    <x:row r="65">
      <x:c r="A65" s="8"/>
      <x:c r="B65" s="8"/>
      <x:c r="C65" s="8"/>
      <x:c r="D65" s="8"/>
      <x:c r="E65" s="8"/>
      <x:c r="F65" s="8"/>
      <x:c r="G65" s="8"/>
      <x:c r="H65" s="8"/>
      <x:c r="I65" s="20"/>
      <x:c r="J65" s="8"/>
      <x:c r="K65" s="8"/>
      <x:c r="L65" s="8"/>
      <x:c r="M65" s="8" t="str">
        <x:f>IF(A65="","",IF(L65="","INVALID - SNAPSHOT",IF(L65=A65&amp;"|"&amp;B65&amp;"|"&amp;C65&amp;"|"&amp;D65&amp;"|"&amp;E65&amp;"|"&amp;F65&amp;"|"&amp;G65&amp;"|"&amp;H65&amp;"|"&amp;I65&amp;"|"&amp;J65&amp;"|"&amp;K65,"VALID","VERSION UPDATE REQUIRED")))</x:f>
      </x:c>
      <x:c r="N65" s="8" t="str">
        <x:f>IF(A65="","",IF(DECISION_CONTRACT!$B$15&lt;&gt;"READY FOR DOWNSTREAM","BLOCKED - DECISION",IF(NOT(EXACT(C65,"CANDIDATE")),"INVALID - ENTITY TYPE",IF(NOT(EXACT(E65,"QUALIFICATION")),"INVALID - EVIDENCE ROLE",IF(NOT(OR(EXACT(F65,"GOVERNED FIXTURE"),EXACT(F65,"UNKNOWN"),EXACT(F65,"REJECTED"))),"INVALID - EVIDENCE STATE",IF(NOT(EXACT(H65,"PUBLIC SYNTHETIC FIXTURE")),"INVALID - SOURCE TYPE",IF(OR(D65="",G65="",I65="",K65=""),"INVALID - REQUIRED",IF(M65&lt;&gt;"VALID",M65,"VALID"))))))))</x:f>
      </x:c>
      <x:c r="O65" s="8" t="str">
        <x:f>IF(A65="","",K65&amp;"|"&amp;F65&amp;"|"&amp;M65&amp;"|"&amp;N65)</x:f>
      </x:c>
    </x:row>
    <x:row r="66">
      <x:c r="A66" s="8"/>
      <x:c r="B66" s="8"/>
      <x:c r="C66" s="8"/>
      <x:c r="D66" s="8"/>
      <x:c r="E66" s="8"/>
      <x:c r="F66" s="8"/>
      <x:c r="G66" s="8"/>
      <x:c r="H66" s="8"/>
      <x:c r="I66" s="20"/>
      <x:c r="J66" s="8"/>
      <x:c r="K66" s="8"/>
      <x:c r="L66" s="8"/>
      <x:c r="M66" s="8" t="str">
        <x:f>IF(A66="","",IF(L66="","INVALID - SNAPSHOT",IF(L66=A66&amp;"|"&amp;B66&amp;"|"&amp;C66&amp;"|"&amp;D66&amp;"|"&amp;E66&amp;"|"&amp;F66&amp;"|"&amp;G66&amp;"|"&amp;H66&amp;"|"&amp;I66&amp;"|"&amp;J66&amp;"|"&amp;K66,"VALID","VERSION UPDATE REQUIRED")))</x:f>
      </x:c>
      <x:c r="N66" s="8" t="str">
        <x:f>IF(A66="","",IF(DECISION_CONTRACT!$B$15&lt;&gt;"READY FOR DOWNSTREAM","BLOCKED - DECISION",IF(NOT(EXACT(C66,"CANDIDATE")),"INVALID - ENTITY TYPE",IF(NOT(EXACT(E66,"QUALIFICATION")),"INVALID - EVIDENCE ROLE",IF(NOT(OR(EXACT(F66,"GOVERNED FIXTURE"),EXACT(F66,"UNKNOWN"),EXACT(F66,"REJECTED"))),"INVALID - EVIDENCE STATE",IF(NOT(EXACT(H66,"PUBLIC SYNTHETIC FIXTURE")),"INVALID - SOURCE TYPE",IF(OR(D66="",G66="",I66="",K66=""),"INVALID - REQUIRED",IF(M66&lt;&gt;"VALID",M66,"VALID"))))))))</x:f>
      </x:c>
      <x:c r="O66" s="8" t="str">
        <x:f>IF(A66="","",K66&amp;"|"&amp;F66&amp;"|"&amp;M66&amp;"|"&amp;N66)</x:f>
      </x:c>
    </x:row>
    <x:row r="67">
      <x:c r="A67" s="8"/>
      <x:c r="B67" s="8"/>
      <x:c r="C67" s="8"/>
      <x:c r="D67" s="8"/>
      <x:c r="E67" s="8"/>
      <x:c r="F67" s="8"/>
      <x:c r="G67" s="8"/>
      <x:c r="H67" s="8"/>
      <x:c r="I67" s="20"/>
      <x:c r="J67" s="8"/>
      <x:c r="K67" s="8"/>
      <x:c r="L67" s="8"/>
      <x:c r="M67" s="8" t="str">
        <x:f>IF(A67="","",IF(L67="","INVALID - SNAPSHOT",IF(L67=A67&amp;"|"&amp;B67&amp;"|"&amp;C67&amp;"|"&amp;D67&amp;"|"&amp;E67&amp;"|"&amp;F67&amp;"|"&amp;G67&amp;"|"&amp;H67&amp;"|"&amp;I67&amp;"|"&amp;J67&amp;"|"&amp;K67,"VALID","VERSION UPDATE REQUIRED")))</x:f>
      </x:c>
      <x:c r="N67" s="8" t="str">
        <x:f>IF(A67="","",IF(DECISION_CONTRACT!$B$15&lt;&gt;"READY FOR DOWNSTREAM","BLOCKED - DECISION",IF(NOT(EXACT(C67,"CANDIDATE")),"INVALID - ENTITY TYPE",IF(NOT(EXACT(E67,"QUALIFICATION")),"INVALID - EVIDENCE ROLE",IF(NOT(OR(EXACT(F67,"GOVERNED FIXTURE"),EXACT(F67,"UNKNOWN"),EXACT(F67,"REJECTED"))),"INVALID - EVIDENCE STATE",IF(NOT(EXACT(H67,"PUBLIC SYNTHETIC FIXTURE")),"INVALID - SOURCE TYPE",IF(OR(D67="",G67="",I67="",K67=""),"INVALID - REQUIRED",IF(M67&lt;&gt;"VALID",M67,"VALID"))))))))</x:f>
      </x:c>
      <x:c r="O67" s="8" t="str">
        <x:f>IF(A67="","",K67&amp;"|"&amp;F67&amp;"|"&amp;M67&amp;"|"&amp;N67)</x:f>
      </x:c>
    </x:row>
    <x:row r="68">
      <x:c r="A68" s="8"/>
      <x:c r="B68" s="8"/>
      <x:c r="C68" s="8"/>
      <x:c r="D68" s="8"/>
      <x:c r="E68" s="8"/>
      <x:c r="F68" s="8"/>
      <x:c r="G68" s="8"/>
      <x:c r="H68" s="8"/>
      <x:c r="I68" s="20"/>
      <x:c r="J68" s="8"/>
      <x:c r="K68" s="8"/>
      <x:c r="L68" s="8"/>
      <x:c r="M68" s="8" t="str">
        <x:f>IF(A68="","",IF(L68="","INVALID - SNAPSHOT",IF(L68=A68&amp;"|"&amp;B68&amp;"|"&amp;C68&amp;"|"&amp;D68&amp;"|"&amp;E68&amp;"|"&amp;F68&amp;"|"&amp;G68&amp;"|"&amp;H68&amp;"|"&amp;I68&amp;"|"&amp;J68&amp;"|"&amp;K68,"VALID","VERSION UPDATE REQUIRED")))</x:f>
      </x:c>
      <x:c r="N68" s="8" t="str">
        <x:f>IF(A68="","",IF(DECISION_CONTRACT!$B$15&lt;&gt;"READY FOR DOWNSTREAM","BLOCKED - DECISION",IF(NOT(EXACT(C68,"CANDIDATE")),"INVALID - ENTITY TYPE",IF(NOT(EXACT(E68,"QUALIFICATION")),"INVALID - EVIDENCE ROLE",IF(NOT(OR(EXACT(F68,"GOVERNED FIXTURE"),EXACT(F68,"UNKNOWN"),EXACT(F68,"REJECTED"))),"INVALID - EVIDENCE STATE",IF(NOT(EXACT(H68,"PUBLIC SYNTHETIC FIXTURE")),"INVALID - SOURCE TYPE",IF(OR(D68="",G68="",I68="",K68=""),"INVALID - REQUIRED",IF(M68&lt;&gt;"VALID",M68,"VALID"))))))))</x:f>
      </x:c>
      <x:c r="O68" s="8" t="str">
        <x:f>IF(A68="","",K68&amp;"|"&amp;F68&amp;"|"&amp;M68&amp;"|"&amp;N68)</x:f>
      </x:c>
    </x:row>
    <x:row r="69">
      <x:c r="A69" s="8"/>
      <x:c r="B69" s="8"/>
      <x:c r="C69" s="8"/>
      <x:c r="D69" s="8"/>
      <x:c r="E69" s="8"/>
      <x:c r="F69" s="8"/>
      <x:c r="G69" s="8"/>
      <x:c r="H69" s="8"/>
      <x:c r="I69" s="20"/>
      <x:c r="J69" s="8"/>
      <x:c r="K69" s="8"/>
      <x:c r="L69" s="8"/>
      <x:c r="M69" s="8" t="str">
        <x:f>IF(A69="","",IF(L69="","INVALID - SNAPSHOT",IF(L69=A69&amp;"|"&amp;B69&amp;"|"&amp;C69&amp;"|"&amp;D69&amp;"|"&amp;E69&amp;"|"&amp;F69&amp;"|"&amp;G69&amp;"|"&amp;H69&amp;"|"&amp;I69&amp;"|"&amp;J69&amp;"|"&amp;K69,"VALID","VERSION UPDATE REQUIRED")))</x:f>
      </x:c>
      <x:c r="N69" s="8" t="str">
        <x:f>IF(A69="","",IF(DECISION_CONTRACT!$B$15&lt;&gt;"READY FOR DOWNSTREAM","BLOCKED - DECISION",IF(NOT(EXACT(C69,"CANDIDATE")),"INVALID - ENTITY TYPE",IF(NOT(EXACT(E69,"QUALIFICATION")),"INVALID - EVIDENCE ROLE",IF(NOT(OR(EXACT(F69,"GOVERNED FIXTURE"),EXACT(F69,"UNKNOWN"),EXACT(F69,"REJECTED"))),"INVALID - EVIDENCE STATE",IF(NOT(EXACT(H69,"PUBLIC SYNTHETIC FIXTURE")),"INVALID - SOURCE TYPE",IF(OR(D69="",G69="",I69="",K69=""),"INVALID - REQUIRED",IF(M69&lt;&gt;"VALID",M69,"VALID"))))))))</x:f>
      </x:c>
      <x:c r="O69" s="8" t="str">
        <x:f>IF(A69="","",K69&amp;"|"&amp;F69&amp;"|"&amp;M69&amp;"|"&amp;N69)</x:f>
      </x:c>
    </x:row>
    <x:row r="70">
      <x:c r="A70" s="8"/>
      <x:c r="B70" s="8"/>
      <x:c r="C70" s="8"/>
      <x:c r="D70" s="8"/>
      <x:c r="E70" s="8"/>
      <x:c r="F70" s="8"/>
      <x:c r="G70" s="8"/>
      <x:c r="H70" s="8"/>
      <x:c r="I70" s="20"/>
      <x:c r="J70" s="8"/>
      <x:c r="K70" s="8"/>
      <x:c r="L70" s="8"/>
      <x:c r="M70" s="8" t="str">
        <x:f>IF(A70="","",IF(L70="","INVALID - SNAPSHOT",IF(L70=A70&amp;"|"&amp;B70&amp;"|"&amp;C70&amp;"|"&amp;D70&amp;"|"&amp;E70&amp;"|"&amp;F70&amp;"|"&amp;G70&amp;"|"&amp;H70&amp;"|"&amp;I70&amp;"|"&amp;J70&amp;"|"&amp;K70,"VALID","VERSION UPDATE REQUIRED")))</x:f>
      </x:c>
      <x:c r="N70" s="8" t="str">
        <x:f>IF(A70="","",IF(DECISION_CONTRACT!$B$15&lt;&gt;"READY FOR DOWNSTREAM","BLOCKED - DECISION",IF(NOT(EXACT(C70,"CANDIDATE")),"INVALID - ENTITY TYPE",IF(NOT(EXACT(E70,"QUALIFICATION")),"INVALID - EVIDENCE ROLE",IF(NOT(OR(EXACT(F70,"GOVERNED FIXTURE"),EXACT(F70,"UNKNOWN"),EXACT(F70,"REJECTED"))),"INVALID - EVIDENCE STATE",IF(NOT(EXACT(H70,"PUBLIC SYNTHETIC FIXTURE")),"INVALID - SOURCE TYPE",IF(OR(D70="",G70="",I70="",K70=""),"INVALID - REQUIRED",IF(M70&lt;&gt;"VALID",M70,"VALID"))))))))</x:f>
      </x:c>
      <x:c r="O70" s="8" t="str">
        <x:f>IF(A70="","",K70&amp;"|"&amp;F70&amp;"|"&amp;M70&amp;"|"&amp;N70)</x:f>
      </x:c>
    </x:row>
    <x:row r="71">
      <x:c r="A71" s="8"/>
      <x:c r="B71" s="8"/>
      <x:c r="C71" s="8"/>
      <x:c r="D71" s="8"/>
      <x:c r="E71" s="8"/>
      <x:c r="F71" s="8"/>
      <x:c r="G71" s="8"/>
      <x:c r="H71" s="8"/>
      <x:c r="I71" s="20"/>
      <x:c r="J71" s="8"/>
      <x:c r="K71" s="8"/>
      <x:c r="L71" s="8"/>
      <x:c r="M71" s="8" t="str">
        <x:f>IF(A71="","",IF(L71="","INVALID - SNAPSHOT",IF(L71=A71&amp;"|"&amp;B71&amp;"|"&amp;C71&amp;"|"&amp;D71&amp;"|"&amp;E71&amp;"|"&amp;F71&amp;"|"&amp;G71&amp;"|"&amp;H71&amp;"|"&amp;I71&amp;"|"&amp;J71&amp;"|"&amp;K71,"VALID","VERSION UPDATE REQUIRED")))</x:f>
      </x:c>
      <x:c r="N71" s="8" t="str">
        <x:f>IF(A71="","",IF(DECISION_CONTRACT!$B$15&lt;&gt;"READY FOR DOWNSTREAM","BLOCKED - DECISION",IF(NOT(EXACT(C71,"CANDIDATE")),"INVALID - ENTITY TYPE",IF(NOT(EXACT(E71,"QUALIFICATION")),"INVALID - EVIDENCE ROLE",IF(NOT(OR(EXACT(F71,"GOVERNED FIXTURE"),EXACT(F71,"UNKNOWN"),EXACT(F71,"REJECTED"))),"INVALID - EVIDENCE STATE",IF(NOT(EXACT(H71,"PUBLIC SYNTHETIC FIXTURE")),"INVALID - SOURCE TYPE",IF(OR(D71="",G71="",I71="",K71=""),"INVALID - REQUIRED",IF(M71&lt;&gt;"VALID",M71,"VALID"))))))))</x:f>
      </x:c>
      <x:c r="O71" s="8" t="str">
        <x:f>IF(A71="","",K71&amp;"|"&amp;F71&amp;"|"&amp;M71&amp;"|"&amp;N71)</x:f>
      </x:c>
    </x:row>
    <x:row r="72">
      <x:c r="A72" s="8"/>
      <x:c r="B72" s="8"/>
      <x:c r="C72" s="8"/>
      <x:c r="D72" s="8"/>
      <x:c r="E72" s="8"/>
      <x:c r="F72" s="8"/>
      <x:c r="G72" s="8"/>
      <x:c r="H72" s="8"/>
      <x:c r="I72" s="20"/>
      <x:c r="J72" s="8"/>
      <x:c r="K72" s="8"/>
      <x:c r="L72" s="8"/>
      <x:c r="M72" s="8" t="str">
        <x:f>IF(A72="","",IF(L72="","INVALID - SNAPSHOT",IF(L72=A72&amp;"|"&amp;B72&amp;"|"&amp;C72&amp;"|"&amp;D72&amp;"|"&amp;E72&amp;"|"&amp;F72&amp;"|"&amp;G72&amp;"|"&amp;H72&amp;"|"&amp;I72&amp;"|"&amp;J72&amp;"|"&amp;K72,"VALID","VERSION UPDATE REQUIRED")))</x:f>
      </x:c>
      <x:c r="N72" s="8" t="str">
        <x:f>IF(A72="","",IF(DECISION_CONTRACT!$B$15&lt;&gt;"READY FOR DOWNSTREAM","BLOCKED - DECISION",IF(NOT(EXACT(C72,"CANDIDATE")),"INVALID - ENTITY TYPE",IF(NOT(EXACT(E72,"QUALIFICATION")),"INVALID - EVIDENCE ROLE",IF(NOT(OR(EXACT(F72,"GOVERNED FIXTURE"),EXACT(F72,"UNKNOWN"),EXACT(F72,"REJECTED"))),"INVALID - EVIDENCE STATE",IF(NOT(EXACT(H72,"PUBLIC SYNTHETIC FIXTURE")),"INVALID - SOURCE TYPE",IF(OR(D72="",G72="",I72="",K72=""),"INVALID - REQUIRED",IF(M72&lt;&gt;"VALID",M72,"VALID"))))))))</x:f>
      </x:c>
      <x:c r="O72" s="8" t="str">
        <x:f>IF(A72="","",K72&amp;"|"&amp;F72&amp;"|"&amp;M72&amp;"|"&amp;N72)</x:f>
      </x:c>
    </x:row>
    <x:row r="73">
      <x:c r="A73" s="8"/>
      <x:c r="B73" s="8"/>
      <x:c r="C73" s="8"/>
      <x:c r="D73" s="8"/>
      <x:c r="E73" s="8"/>
      <x:c r="F73" s="8"/>
      <x:c r="G73" s="8"/>
      <x:c r="H73" s="8"/>
      <x:c r="I73" s="20"/>
      <x:c r="J73" s="8"/>
      <x:c r="K73" s="8"/>
      <x:c r="L73" s="8"/>
      <x:c r="M73" s="8" t="str">
        <x:f>IF(A73="","",IF(L73="","INVALID - SNAPSHOT",IF(L73=A73&amp;"|"&amp;B73&amp;"|"&amp;C73&amp;"|"&amp;D73&amp;"|"&amp;E73&amp;"|"&amp;F73&amp;"|"&amp;G73&amp;"|"&amp;H73&amp;"|"&amp;I73&amp;"|"&amp;J73&amp;"|"&amp;K73,"VALID","VERSION UPDATE REQUIRED")))</x:f>
      </x:c>
      <x:c r="N73" s="8" t="str">
        <x:f>IF(A73="","",IF(DECISION_CONTRACT!$B$15&lt;&gt;"READY FOR DOWNSTREAM","BLOCKED - DECISION",IF(NOT(EXACT(C73,"CANDIDATE")),"INVALID - ENTITY TYPE",IF(NOT(EXACT(E73,"QUALIFICATION")),"INVALID - EVIDENCE ROLE",IF(NOT(OR(EXACT(F73,"GOVERNED FIXTURE"),EXACT(F73,"UNKNOWN"),EXACT(F73,"REJECTED"))),"INVALID - EVIDENCE STATE",IF(NOT(EXACT(H73,"PUBLIC SYNTHETIC FIXTURE")),"INVALID - SOURCE TYPE",IF(OR(D73="",G73="",I73="",K73=""),"INVALID - REQUIRED",IF(M73&lt;&gt;"VALID",M73,"VALID"))))))))</x:f>
      </x:c>
      <x:c r="O73" s="8" t="str">
        <x:f>IF(A73="","",K73&amp;"|"&amp;F73&amp;"|"&amp;M73&amp;"|"&amp;N73)</x:f>
      </x:c>
    </x:row>
    <x:row r="74">
      <x:c r="A74" s="8"/>
      <x:c r="B74" s="8"/>
      <x:c r="C74" s="8"/>
      <x:c r="D74" s="8"/>
      <x:c r="E74" s="8"/>
      <x:c r="F74" s="8"/>
      <x:c r="G74" s="8"/>
      <x:c r="H74" s="8"/>
      <x:c r="I74" s="20"/>
      <x:c r="J74" s="8"/>
      <x:c r="K74" s="8"/>
      <x:c r="L74" s="8"/>
      <x:c r="M74" s="8" t="str">
        <x:f>IF(A74="","",IF(L74="","INVALID - SNAPSHOT",IF(L74=A74&amp;"|"&amp;B74&amp;"|"&amp;C74&amp;"|"&amp;D74&amp;"|"&amp;E74&amp;"|"&amp;F74&amp;"|"&amp;G74&amp;"|"&amp;H74&amp;"|"&amp;I74&amp;"|"&amp;J74&amp;"|"&amp;K74,"VALID","VERSION UPDATE REQUIRED")))</x:f>
      </x:c>
      <x:c r="N74" s="8" t="str">
        <x:f>IF(A74="","",IF(DECISION_CONTRACT!$B$15&lt;&gt;"READY FOR DOWNSTREAM","BLOCKED - DECISION",IF(NOT(EXACT(C74,"CANDIDATE")),"INVALID - ENTITY TYPE",IF(NOT(EXACT(E74,"QUALIFICATION")),"INVALID - EVIDENCE ROLE",IF(NOT(OR(EXACT(F74,"GOVERNED FIXTURE"),EXACT(F74,"UNKNOWN"),EXACT(F74,"REJECTED"))),"INVALID - EVIDENCE STATE",IF(NOT(EXACT(H74,"PUBLIC SYNTHETIC FIXTURE")),"INVALID - SOURCE TYPE",IF(OR(D74="",G74="",I74="",K74=""),"INVALID - REQUIRED",IF(M74&lt;&gt;"VALID",M74,"VALID"))))))))</x:f>
      </x:c>
      <x:c r="O74" s="8" t="str">
        <x:f>IF(A74="","",K74&amp;"|"&amp;F74&amp;"|"&amp;M74&amp;"|"&amp;N74)</x:f>
      </x:c>
    </x:row>
    <x:row r="75">
      <x:c r="A75" s="8"/>
      <x:c r="B75" s="8"/>
      <x:c r="C75" s="8"/>
      <x:c r="D75" s="8"/>
      <x:c r="E75" s="8"/>
      <x:c r="F75" s="8"/>
      <x:c r="G75" s="8"/>
      <x:c r="H75" s="8"/>
      <x:c r="I75" s="20"/>
      <x:c r="J75" s="8"/>
      <x:c r="K75" s="8"/>
      <x:c r="L75" s="8"/>
      <x:c r="M75" s="8" t="str">
        <x:f>IF(A75="","",IF(L75="","INVALID - SNAPSHOT",IF(L75=A75&amp;"|"&amp;B75&amp;"|"&amp;C75&amp;"|"&amp;D75&amp;"|"&amp;E75&amp;"|"&amp;F75&amp;"|"&amp;G75&amp;"|"&amp;H75&amp;"|"&amp;I75&amp;"|"&amp;J75&amp;"|"&amp;K75,"VALID","VERSION UPDATE REQUIRED")))</x:f>
      </x:c>
      <x:c r="N75" s="8" t="str">
        <x:f>IF(A75="","",IF(DECISION_CONTRACT!$B$15&lt;&gt;"READY FOR DOWNSTREAM","BLOCKED - DECISION",IF(NOT(EXACT(C75,"CANDIDATE")),"INVALID - ENTITY TYPE",IF(NOT(EXACT(E75,"QUALIFICATION")),"INVALID - EVIDENCE ROLE",IF(NOT(OR(EXACT(F75,"GOVERNED FIXTURE"),EXACT(F75,"UNKNOWN"),EXACT(F75,"REJECTED"))),"INVALID - EVIDENCE STATE",IF(NOT(EXACT(H75,"PUBLIC SYNTHETIC FIXTURE")),"INVALID - SOURCE TYPE",IF(OR(D75="",G75="",I75="",K75=""),"INVALID - REQUIRED",IF(M75&lt;&gt;"VALID",M75,"VALID"))))))))</x:f>
      </x:c>
      <x:c r="O75" s="8" t="str">
        <x:f>IF(A75="","",K75&amp;"|"&amp;F75&amp;"|"&amp;M75&amp;"|"&amp;N75)</x:f>
      </x:c>
    </x:row>
    <x:row r="76">
      <x:c r="A76" s="8"/>
      <x:c r="B76" s="8"/>
      <x:c r="C76" s="8"/>
      <x:c r="D76" s="8"/>
      <x:c r="E76" s="8"/>
      <x:c r="F76" s="8"/>
      <x:c r="G76" s="8"/>
      <x:c r="H76" s="8"/>
      <x:c r="I76" s="20"/>
      <x:c r="J76" s="8"/>
      <x:c r="K76" s="8"/>
      <x:c r="L76" s="8"/>
      <x:c r="M76" s="8" t="str">
        <x:f>IF(A76="","",IF(L76="","INVALID - SNAPSHOT",IF(L76=A76&amp;"|"&amp;B76&amp;"|"&amp;C76&amp;"|"&amp;D76&amp;"|"&amp;E76&amp;"|"&amp;F76&amp;"|"&amp;G76&amp;"|"&amp;H76&amp;"|"&amp;I76&amp;"|"&amp;J76&amp;"|"&amp;K76,"VALID","VERSION UPDATE REQUIRED")))</x:f>
      </x:c>
      <x:c r="N76" s="8" t="str">
        <x:f>IF(A76="","",IF(DECISION_CONTRACT!$B$15&lt;&gt;"READY FOR DOWNSTREAM","BLOCKED - DECISION",IF(NOT(EXACT(C76,"CANDIDATE")),"INVALID - ENTITY TYPE",IF(NOT(EXACT(E76,"QUALIFICATION")),"INVALID - EVIDENCE ROLE",IF(NOT(OR(EXACT(F76,"GOVERNED FIXTURE"),EXACT(F76,"UNKNOWN"),EXACT(F76,"REJECTED"))),"INVALID - EVIDENCE STATE",IF(NOT(EXACT(H76,"PUBLIC SYNTHETIC FIXTURE")),"INVALID - SOURCE TYPE",IF(OR(D76="",G76="",I76="",K76=""),"INVALID - REQUIRED",IF(M76&lt;&gt;"VALID",M76,"VALID"))))))))</x:f>
      </x:c>
      <x:c r="O76" s="8" t="str">
        <x:f>IF(A76="","",K76&amp;"|"&amp;F76&amp;"|"&amp;M76&amp;"|"&amp;N76)</x:f>
      </x:c>
    </x:row>
    <x:row r="77">
      <x:c r="A77" s="8"/>
      <x:c r="B77" s="8"/>
      <x:c r="C77" s="8"/>
      <x:c r="D77" s="8"/>
      <x:c r="E77" s="8"/>
      <x:c r="F77" s="8"/>
      <x:c r="G77" s="8"/>
      <x:c r="H77" s="8"/>
      <x:c r="I77" s="20"/>
      <x:c r="J77" s="8"/>
      <x:c r="K77" s="8"/>
      <x:c r="L77" s="8"/>
      <x:c r="M77" s="8" t="str">
        <x:f>IF(A77="","",IF(L77="","INVALID - SNAPSHOT",IF(L77=A77&amp;"|"&amp;B77&amp;"|"&amp;C77&amp;"|"&amp;D77&amp;"|"&amp;E77&amp;"|"&amp;F77&amp;"|"&amp;G77&amp;"|"&amp;H77&amp;"|"&amp;I77&amp;"|"&amp;J77&amp;"|"&amp;K77,"VALID","VERSION UPDATE REQUIRED")))</x:f>
      </x:c>
      <x:c r="N77" s="8" t="str">
        <x:f>IF(A77="","",IF(DECISION_CONTRACT!$B$15&lt;&gt;"READY FOR DOWNSTREAM","BLOCKED - DECISION",IF(NOT(EXACT(C77,"CANDIDATE")),"INVALID - ENTITY TYPE",IF(NOT(EXACT(E77,"QUALIFICATION")),"INVALID - EVIDENCE ROLE",IF(NOT(OR(EXACT(F77,"GOVERNED FIXTURE"),EXACT(F77,"UNKNOWN"),EXACT(F77,"REJECTED"))),"INVALID - EVIDENCE STATE",IF(NOT(EXACT(H77,"PUBLIC SYNTHETIC FIXTURE")),"INVALID - SOURCE TYPE",IF(OR(D77="",G77="",I77="",K77=""),"INVALID - REQUIRED",IF(M77&lt;&gt;"VALID",M77,"VALID"))))))))</x:f>
      </x:c>
      <x:c r="O77" s="8" t="str">
        <x:f>IF(A77="","",K77&amp;"|"&amp;F77&amp;"|"&amp;M77&amp;"|"&amp;N77)</x:f>
      </x:c>
    </x:row>
    <x:row r="78">
      <x:c r="A78" s="8"/>
      <x:c r="B78" s="8"/>
      <x:c r="C78" s="8"/>
      <x:c r="D78" s="8"/>
      <x:c r="E78" s="8"/>
      <x:c r="F78" s="8"/>
      <x:c r="G78" s="8"/>
      <x:c r="H78" s="8"/>
      <x:c r="I78" s="20"/>
      <x:c r="J78" s="8"/>
      <x:c r="K78" s="8"/>
      <x:c r="L78" s="8"/>
      <x:c r="M78" s="8" t="str">
        <x:f>IF(A78="","",IF(L78="","INVALID - SNAPSHOT",IF(L78=A78&amp;"|"&amp;B78&amp;"|"&amp;C78&amp;"|"&amp;D78&amp;"|"&amp;E78&amp;"|"&amp;F78&amp;"|"&amp;G78&amp;"|"&amp;H78&amp;"|"&amp;I78&amp;"|"&amp;J78&amp;"|"&amp;K78,"VALID","VERSION UPDATE REQUIRED")))</x:f>
      </x:c>
      <x:c r="N78" s="8" t="str">
        <x:f>IF(A78="","",IF(DECISION_CONTRACT!$B$15&lt;&gt;"READY FOR DOWNSTREAM","BLOCKED - DECISION",IF(NOT(EXACT(C78,"CANDIDATE")),"INVALID - ENTITY TYPE",IF(NOT(EXACT(E78,"QUALIFICATION")),"INVALID - EVIDENCE ROLE",IF(NOT(OR(EXACT(F78,"GOVERNED FIXTURE"),EXACT(F78,"UNKNOWN"),EXACT(F78,"REJECTED"))),"INVALID - EVIDENCE STATE",IF(NOT(EXACT(H78,"PUBLIC SYNTHETIC FIXTURE")),"INVALID - SOURCE TYPE",IF(OR(D78="",G78="",I78="",K78=""),"INVALID - REQUIRED",IF(M78&lt;&gt;"VALID",M78,"VALID"))))))))</x:f>
      </x:c>
      <x:c r="O78" s="8" t="str">
        <x:f>IF(A78="","",K78&amp;"|"&amp;F78&amp;"|"&amp;M78&amp;"|"&amp;N78)</x:f>
      </x:c>
    </x:row>
    <x:row r="79">
      <x:c r="A79" s="8"/>
      <x:c r="B79" s="8"/>
      <x:c r="C79" s="8"/>
      <x:c r="D79" s="8"/>
      <x:c r="E79" s="8"/>
      <x:c r="F79" s="8"/>
      <x:c r="G79" s="8"/>
      <x:c r="H79" s="8"/>
      <x:c r="I79" s="20"/>
      <x:c r="J79" s="8"/>
      <x:c r="K79" s="8"/>
      <x:c r="L79" s="8"/>
      <x:c r="M79" s="8" t="str">
        <x:f>IF(A79="","",IF(L79="","INVALID - SNAPSHOT",IF(L79=A79&amp;"|"&amp;B79&amp;"|"&amp;C79&amp;"|"&amp;D79&amp;"|"&amp;E79&amp;"|"&amp;F79&amp;"|"&amp;G79&amp;"|"&amp;H79&amp;"|"&amp;I79&amp;"|"&amp;J79&amp;"|"&amp;K79,"VALID","VERSION UPDATE REQUIRED")))</x:f>
      </x:c>
      <x:c r="N79" s="8" t="str">
        <x:f>IF(A79="","",IF(DECISION_CONTRACT!$B$15&lt;&gt;"READY FOR DOWNSTREAM","BLOCKED - DECISION",IF(NOT(EXACT(C79,"CANDIDATE")),"INVALID - ENTITY TYPE",IF(NOT(EXACT(E79,"QUALIFICATION")),"INVALID - EVIDENCE ROLE",IF(NOT(OR(EXACT(F79,"GOVERNED FIXTURE"),EXACT(F79,"UNKNOWN"),EXACT(F79,"REJECTED"))),"INVALID - EVIDENCE STATE",IF(NOT(EXACT(H79,"PUBLIC SYNTHETIC FIXTURE")),"INVALID - SOURCE TYPE",IF(OR(D79="",G79="",I79="",K79=""),"INVALID - REQUIRED",IF(M79&lt;&gt;"VALID",M79,"VALID"))))))))</x:f>
      </x:c>
      <x:c r="O79" s="8" t="str">
        <x:f>IF(A79="","",K79&amp;"|"&amp;F79&amp;"|"&amp;M79&amp;"|"&amp;N79)</x:f>
      </x:c>
    </x:row>
    <x:row r="80">
      <x:c r="A80" s="8"/>
      <x:c r="B80" s="8"/>
      <x:c r="C80" s="8"/>
      <x:c r="D80" s="8"/>
      <x:c r="E80" s="8"/>
      <x:c r="F80" s="8"/>
      <x:c r="G80" s="8"/>
      <x:c r="H80" s="8"/>
      <x:c r="I80" s="20"/>
      <x:c r="J80" s="8"/>
      <x:c r="K80" s="8"/>
      <x:c r="L80" s="8"/>
      <x:c r="M80" s="8" t="str">
        <x:f>IF(A80="","",IF(L80="","INVALID - SNAPSHOT",IF(L80=A80&amp;"|"&amp;B80&amp;"|"&amp;C80&amp;"|"&amp;D80&amp;"|"&amp;E80&amp;"|"&amp;F80&amp;"|"&amp;G80&amp;"|"&amp;H80&amp;"|"&amp;I80&amp;"|"&amp;J80&amp;"|"&amp;K80,"VALID","VERSION UPDATE REQUIRED")))</x:f>
      </x:c>
      <x:c r="N80" s="8" t="str">
        <x:f>IF(A80="","",IF(DECISION_CONTRACT!$B$15&lt;&gt;"READY FOR DOWNSTREAM","BLOCKED - DECISION",IF(NOT(EXACT(C80,"CANDIDATE")),"INVALID - ENTITY TYPE",IF(NOT(EXACT(E80,"QUALIFICATION")),"INVALID - EVIDENCE ROLE",IF(NOT(OR(EXACT(F80,"GOVERNED FIXTURE"),EXACT(F80,"UNKNOWN"),EXACT(F80,"REJECTED"))),"INVALID - EVIDENCE STATE",IF(NOT(EXACT(H80,"PUBLIC SYNTHETIC FIXTURE")),"INVALID - SOURCE TYPE",IF(OR(D80="",G80="",I80="",K80=""),"INVALID - REQUIRED",IF(M80&lt;&gt;"VALID",M80,"VALID"))))))))</x:f>
      </x:c>
      <x:c r="O80" s="8" t="str">
        <x:f>IF(A80="","",K80&amp;"|"&amp;F80&amp;"|"&amp;M80&amp;"|"&amp;N80)</x:f>
      </x:c>
    </x:row>
    <x:row r="81">
      <x:c r="A81" s="8"/>
      <x:c r="B81" s="8"/>
      <x:c r="C81" s="8"/>
      <x:c r="D81" s="8"/>
      <x:c r="E81" s="8"/>
      <x:c r="F81" s="8"/>
      <x:c r="G81" s="8"/>
      <x:c r="H81" s="8"/>
      <x:c r="I81" s="20"/>
      <x:c r="J81" s="8"/>
      <x:c r="K81" s="8"/>
      <x:c r="L81" s="8"/>
      <x:c r="M81" s="8" t="str">
        <x:f>IF(A81="","",IF(L81="","INVALID - SNAPSHOT",IF(L81=A81&amp;"|"&amp;B81&amp;"|"&amp;C81&amp;"|"&amp;D81&amp;"|"&amp;E81&amp;"|"&amp;F81&amp;"|"&amp;G81&amp;"|"&amp;H81&amp;"|"&amp;I81&amp;"|"&amp;J81&amp;"|"&amp;K81,"VALID","VERSION UPDATE REQUIRED")))</x:f>
      </x:c>
      <x:c r="N81" s="8" t="str">
        <x:f>IF(A81="","",IF(DECISION_CONTRACT!$B$15&lt;&gt;"READY FOR DOWNSTREAM","BLOCKED - DECISION",IF(NOT(EXACT(C81,"CANDIDATE")),"INVALID - ENTITY TYPE",IF(NOT(EXACT(E81,"QUALIFICATION")),"INVALID - EVIDENCE ROLE",IF(NOT(OR(EXACT(F81,"GOVERNED FIXTURE"),EXACT(F81,"UNKNOWN"),EXACT(F81,"REJECTED"))),"INVALID - EVIDENCE STATE",IF(NOT(EXACT(H81,"PUBLIC SYNTHETIC FIXTURE")),"INVALID - SOURCE TYPE",IF(OR(D81="",G81="",I81="",K81=""),"INVALID - REQUIRED",IF(M81&lt;&gt;"VALID",M81,"VALID"))))))))</x:f>
      </x:c>
      <x:c r="O81" s="8" t="str">
        <x:f>IF(A81="","",K81&amp;"|"&amp;F81&amp;"|"&amp;M81&amp;"|"&amp;N81)</x:f>
      </x:c>
    </x:row>
    <x:row r="82">
      <x:c r="A82" s="8"/>
      <x:c r="B82" s="8"/>
      <x:c r="C82" s="8"/>
      <x:c r="D82" s="8"/>
      <x:c r="E82" s="8"/>
      <x:c r="F82" s="8"/>
      <x:c r="G82" s="8"/>
      <x:c r="H82" s="8"/>
      <x:c r="I82" s="20"/>
      <x:c r="J82" s="8"/>
      <x:c r="K82" s="8"/>
      <x:c r="L82" s="8"/>
      <x:c r="M82" s="8" t="str">
        <x:f>IF(A82="","",IF(L82="","INVALID - SNAPSHOT",IF(L82=A82&amp;"|"&amp;B82&amp;"|"&amp;C82&amp;"|"&amp;D82&amp;"|"&amp;E82&amp;"|"&amp;F82&amp;"|"&amp;G82&amp;"|"&amp;H82&amp;"|"&amp;I82&amp;"|"&amp;J82&amp;"|"&amp;K82,"VALID","VERSION UPDATE REQUIRED")))</x:f>
      </x:c>
      <x:c r="N82" s="8" t="str">
        <x:f>IF(A82="","",IF(DECISION_CONTRACT!$B$15&lt;&gt;"READY FOR DOWNSTREAM","BLOCKED - DECISION",IF(NOT(EXACT(C82,"CANDIDATE")),"INVALID - ENTITY TYPE",IF(NOT(EXACT(E82,"QUALIFICATION")),"INVALID - EVIDENCE ROLE",IF(NOT(OR(EXACT(F82,"GOVERNED FIXTURE"),EXACT(F82,"UNKNOWN"),EXACT(F82,"REJECTED"))),"INVALID - EVIDENCE STATE",IF(NOT(EXACT(H82,"PUBLIC SYNTHETIC FIXTURE")),"INVALID - SOURCE TYPE",IF(OR(D82="",G82="",I82="",K82=""),"INVALID - REQUIRED",IF(M82&lt;&gt;"VALID",M82,"VALID"))))))))</x:f>
      </x:c>
      <x:c r="O82" s="8" t="str">
        <x:f>IF(A82="","",K82&amp;"|"&amp;F82&amp;"|"&amp;M82&amp;"|"&amp;N82)</x:f>
      </x:c>
    </x:row>
    <x:row r="83">
      <x:c r="A83" s="8"/>
      <x:c r="B83" s="8"/>
      <x:c r="C83" s="8"/>
      <x:c r="D83" s="8"/>
      <x:c r="E83" s="8"/>
      <x:c r="F83" s="8"/>
      <x:c r="G83" s="8"/>
      <x:c r="H83" s="8"/>
      <x:c r="I83" s="20"/>
      <x:c r="J83" s="8"/>
      <x:c r="K83" s="8"/>
      <x:c r="L83" s="8"/>
      <x:c r="M83" s="8" t="str">
        <x:f>IF(A83="","",IF(L83="","INVALID - SNAPSHOT",IF(L83=A83&amp;"|"&amp;B83&amp;"|"&amp;C83&amp;"|"&amp;D83&amp;"|"&amp;E83&amp;"|"&amp;F83&amp;"|"&amp;G83&amp;"|"&amp;H83&amp;"|"&amp;I83&amp;"|"&amp;J83&amp;"|"&amp;K83,"VALID","VERSION UPDATE REQUIRED")))</x:f>
      </x:c>
      <x:c r="N83" s="8" t="str">
        <x:f>IF(A83="","",IF(DECISION_CONTRACT!$B$15&lt;&gt;"READY FOR DOWNSTREAM","BLOCKED - DECISION",IF(NOT(EXACT(C83,"CANDIDATE")),"INVALID - ENTITY TYPE",IF(NOT(EXACT(E83,"QUALIFICATION")),"INVALID - EVIDENCE ROLE",IF(NOT(OR(EXACT(F83,"GOVERNED FIXTURE"),EXACT(F83,"UNKNOWN"),EXACT(F83,"REJECTED"))),"INVALID - EVIDENCE STATE",IF(NOT(EXACT(H83,"PUBLIC SYNTHETIC FIXTURE")),"INVALID - SOURCE TYPE",IF(OR(D83="",G83="",I83="",K83=""),"INVALID - REQUIRED",IF(M83&lt;&gt;"VALID",M83,"VALID"))))))))</x:f>
      </x:c>
      <x:c r="O83" s="8" t="str">
        <x:f>IF(A83="","",K83&amp;"|"&amp;F83&amp;"|"&amp;M83&amp;"|"&amp;N83)</x:f>
      </x:c>
    </x:row>
    <x:row r="84">
      <x:c r="A84" s="8"/>
      <x:c r="B84" s="8"/>
      <x:c r="C84" s="8"/>
      <x:c r="D84" s="8"/>
      <x:c r="E84" s="8"/>
      <x:c r="F84" s="8"/>
      <x:c r="G84" s="8"/>
      <x:c r="H84" s="8"/>
      <x:c r="I84" s="20"/>
      <x:c r="J84" s="8"/>
      <x:c r="K84" s="8"/>
      <x:c r="L84" s="8"/>
      <x:c r="M84" s="8" t="str">
        <x:f>IF(A84="","",IF(L84="","INVALID - SNAPSHOT",IF(L84=A84&amp;"|"&amp;B84&amp;"|"&amp;C84&amp;"|"&amp;D84&amp;"|"&amp;E84&amp;"|"&amp;F84&amp;"|"&amp;G84&amp;"|"&amp;H84&amp;"|"&amp;I84&amp;"|"&amp;J84&amp;"|"&amp;K84,"VALID","VERSION UPDATE REQUIRED")))</x:f>
      </x:c>
      <x:c r="N84" s="8" t="str">
        <x:f>IF(A84="","",IF(DECISION_CONTRACT!$B$15&lt;&gt;"READY FOR DOWNSTREAM","BLOCKED - DECISION",IF(NOT(EXACT(C84,"CANDIDATE")),"INVALID - ENTITY TYPE",IF(NOT(EXACT(E84,"QUALIFICATION")),"INVALID - EVIDENCE ROLE",IF(NOT(OR(EXACT(F84,"GOVERNED FIXTURE"),EXACT(F84,"UNKNOWN"),EXACT(F84,"REJECTED"))),"INVALID - EVIDENCE STATE",IF(NOT(EXACT(H84,"PUBLIC SYNTHETIC FIXTURE")),"INVALID - SOURCE TYPE",IF(OR(D84="",G84="",I84="",K84=""),"INVALID - REQUIRED",IF(M84&lt;&gt;"VALID",M84,"VALID"))))))))</x:f>
      </x:c>
      <x:c r="O84" s="8" t="str">
        <x:f>IF(A84="","",K84&amp;"|"&amp;F84&amp;"|"&amp;M84&amp;"|"&amp;N84)</x:f>
      </x:c>
    </x:row>
    <x:row r="85">
      <x:c r="A85" s="8"/>
      <x:c r="B85" s="8"/>
      <x:c r="C85" s="8"/>
      <x:c r="D85" s="8"/>
      <x:c r="E85" s="8"/>
      <x:c r="F85" s="8"/>
      <x:c r="G85" s="8"/>
      <x:c r="H85" s="8"/>
      <x:c r="I85" s="20"/>
      <x:c r="J85" s="8"/>
      <x:c r="K85" s="8"/>
      <x:c r="L85" s="8"/>
      <x:c r="M85" s="8" t="str">
        <x:f>IF(A85="","",IF(L85="","INVALID - SNAPSHOT",IF(L85=A85&amp;"|"&amp;B85&amp;"|"&amp;C85&amp;"|"&amp;D85&amp;"|"&amp;E85&amp;"|"&amp;F85&amp;"|"&amp;G85&amp;"|"&amp;H85&amp;"|"&amp;I85&amp;"|"&amp;J85&amp;"|"&amp;K85,"VALID","VERSION UPDATE REQUIRED")))</x:f>
      </x:c>
      <x:c r="N85" s="8" t="str">
        <x:f>IF(A85="","",IF(DECISION_CONTRACT!$B$15&lt;&gt;"READY FOR DOWNSTREAM","BLOCKED - DECISION",IF(NOT(EXACT(C85,"CANDIDATE")),"INVALID - ENTITY TYPE",IF(NOT(EXACT(E85,"QUALIFICATION")),"INVALID - EVIDENCE ROLE",IF(NOT(OR(EXACT(F85,"GOVERNED FIXTURE"),EXACT(F85,"UNKNOWN"),EXACT(F85,"REJECTED"))),"INVALID - EVIDENCE STATE",IF(NOT(EXACT(H85,"PUBLIC SYNTHETIC FIXTURE")),"INVALID - SOURCE TYPE",IF(OR(D85="",G85="",I85="",K85=""),"INVALID - REQUIRED",IF(M85&lt;&gt;"VALID",M85,"VALID"))))))))</x:f>
      </x:c>
      <x:c r="O85" s="8" t="str">
        <x:f>IF(A85="","",K85&amp;"|"&amp;F85&amp;"|"&amp;M85&amp;"|"&amp;N85)</x:f>
      </x:c>
    </x:row>
    <x:row r="86">
      <x:c r="A86" s="8"/>
      <x:c r="B86" s="8"/>
      <x:c r="C86" s="8"/>
      <x:c r="D86" s="8"/>
      <x:c r="E86" s="8"/>
      <x:c r="F86" s="8"/>
      <x:c r="G86" s="8"/>
      <x:c r="H86" s="8"/>
      <x:c r="I86" s="20"/>
      <x:c r="J86" s="8"/>
      <x:c r="K86" s="8"/>
      <x:c r="L86" s="8"/>
      <x:c r="M86" s="8" t="str">
        <x:f>IF(A86="","",IF(L86="","INVALID - SNAPSHOT",IF(L86=A86&amp;"|"&amp;B86&amp;"|"&amp;C86&amp;"|"&amp;D86&amp;"|"&amp;E86&amp;"|"&amp;F86&amp;"|"&amp;G86&amp;"|"&amp;H86&amp;"|"&amp;I86&amp;"|"&amp;J86&amp;"|"&amp;K86,"VALID","VERSION UPDATE REQUIRED")))</x:f>
      </x:c>
      <x:c r="N86" s="8" t="str">
        <x:f>IF(A86="","",IF(DECISION_CONTRACT!$B$15&lt;&gt;"READY FOR DOWNSTREAM","BLOCKED - DECISION",IF(NOT(EXACT(C86,"CANDIDATE")),"INVALID - ENTITY TYPE",IF(NOT(EXACT(E86,"QUALIFICATION")),"INVALID - EVIDENCE ROLE",IF(NOT(OR(EXACT(F86,"GOVERNED FIXTURE"),EXACT(F86,"UNKNOWN"),EXACT(F86,"REJECTED"))),"INVALID - EVIDENCE STATE",IF(NOT(EXACT(H86,"PUBLIC SYNTHETIC FIXTURE")),"INVALID - SOURCE TYPE",IF(OR(D86="",G86="",I86="",K86=""),"INVALID - REQUIRED",IF(M86&lt;&gt;"VALID",M86,"VALID"))))))))</x:f>
      </x:c>
      <x:c r="O86" s="8" t="str">
        <x:f>IF(A86="","",K86&amp;"|"&amp;F86&amp;"|"&amp;M86&amp;"|"&amp;N86)</x:f>
      </x:c>
    </x:row>
    <x:row r="87">
      <x:c r="A87" s="8"/>
      <x:c r="B87" s="8"/>
      <x:c r="C87" s="8"/>
      <x:c r="D87" s="8"/>
      <x:c r="E87" s="8"/>
      <x:c r="F87" s="8"/>
      <x:c r="G87" s="8"/>
      <x:c r="H87" s="8"/>
      <x:c r="I87" s="20"/>
      <x:c r="J87" s="8"/>
      <x:c r="K87" s="8"/>
      <x:c r="L87" s="8"/>
      <x:c r="M87" s="8" t="str">
        <x:f>IF(A87="","",IF(L87="","INVALID - SNAPSHOT",IF(L87=A87&amp;"|"&amp;B87&amp;"|"&amp;C87&amp;"|"&amp;D87&amp;"|"&amp;E87&amp;"|"&amp;F87&amp;"|"&amp;G87&amp;"|"&amp;H87&amp;"|"&amp;I87&amp;"|"&amp;J87&amp;"|"&amp;K87,"VALID","VERSION UPDATE REQUIRED")))</x:f>
      </x:c>
      <x:c r="N87" s="8" t="str">
        <x:f>IF(A87="","",IF(DECISION_CONTRACT!$B$15&lt;&gt;"READY FOR DOWNSTREAM","BLOCKED - DECISION",IF(NOT(EXACT(C87,"CANDIDATE")),"INVALID - ENTITY TYPE",IF(NOT(EXACT(E87,"QUALIFICATION")),"INVALID - EVIDENCE ROLE",IF(NOT(OR(EXACT(F87,"GOVERNED FIXTURE"),EXACT(F87,"UNKNOWN"),EXACT(F87,"REJECTED"))),"INVALID - EVIDENCE STATE",IF(NOT(EXACT(H87,"PUBLIC SYNTHETIC FIXTURE")),"INVALID - SOURCE TYPE",IF(OR(D87="",G87="",I87="",K87=""),"INVALID - REQUIRED",IF(M87&lt;&gt;"VALID",M87,"VALID"))))))))</x:f>
      </x:c>
      <x:c r="O87" s="8" t="str">
        <x:f>IF(A87="","",K87&amp;"|"&amp;F87&amp;"|"&amp;M87&amp;"|"&amp;N87)</x:f>
      </x:c>
    </x:row>
    <x:row r="88">
      <x:c r="A88" s="8"/>
      <x:c r="B88" s="8"/>
      <x:c r="C88" s="8"/>
      <x:c r="D88" s="8"/>
      <x:c r="E88" s="8"/>
      <x:c r="F88" s="8"/>
      <x:c r="G88" s="8"/>
      <x:c r="H88" s="8"/>
      <x:c r="I88" s="20"/>
      <x:c r="J88" s="8"/>
      <x:c r="K88" s="8"/>
      <x:c r="L88" s="8"/>
      <x:c r="M88" s="8" t="str">
        <x:f>IF(A88="","",IF(L88="","INVALID - SNAPSHOT",IF(L88=A88&amp;"|"&amp;B88&amp;"|"&amp;C88&amp;"|"&amp;D88&amp;"|"&amp;E88&amp;"|"&amp;F88&amp;"|"&amp;G88&amp;"|"&amp;H88&amp;"|"&amp;I88&amp;"|"&amp;J88&amp;"|"&amp;K88,"VALID","VERSION UPDATE REQUIRED")))</x:f>
      </x:c>
      <x:c r="N88" s="8" t="str">
        <x:f>IF(A88="","",IF(DECISION_CONTRACT!$B$15&lt;&gt;"READY FOR DOWNSTREAM","BLOCKED - DECISION",IF(NOT(EXACT(C88,"CANDIDATE")),"INVALID - ENTITY TYPE",IF(NOT(EXACT(E88,"QUALIFICATION")),"INVALID - EVIDENCE ROLE",IF(NOT(OR(EXACT(F88,"GOVERNED FIXTURE"),EXACT(F88,"UNKNOWN"),EXACT(F88,"REJECTED"))),"INVALID - EVIDENCE STATE",IF(NOT(EXACT(H88,"PUBLIC SYNTHETIC FIXTURE")),"INVALID - SOURCE TYPE",IF(OR(D88="",G88="",I88="",K88=""),"INVALID - REQUIRED",IF(M88&lt;&gt;"VALID",M88,"VALID"))))))))</x:f>
      </x:c>
      <x:c r="O88" s="8" t="str">
        <x:f>IF(A88="","",K88&amp;"|"&amp;F88&amp;"|"&amp;M88&amp;"|"&amp;N88)</x:f>
      </x:c>
    </x:row>
    <x:row r="89">
      <x:c r="A89" s="8"/>
      <x:c r="B89" s="8"/>
      <x:c r="C89" s="8"/>
      <x:c r="D89" s="8"/>
      <x:c r="E89" s="8"/>
      <x:c r="F89" s="8"/>
      <x:c r="G89" s="8"/>
      <x:c r="H89" s="8"/>
      <x:c r="I89" s="20"/>
      <x:c r="J89" s="8"/>
      <x:c r="K89" s="8"/>
      <x:c r="L89" s="8"/>
      <x:c r="M89" s="8" t="str">
        <x:f>IF(A89="","",IF(L89="","INVALID - SNAPSHOT",IF(L89=A89&amp;"|"&amp;B89&amp;"|"&amp;C89&amp;"|"&amp;D89&amp;"|"&amp;E89&amp;"|"&amp;F89&amp;"|"&amp;G89&amp;"|"&amp;H89&amp;"|"&amp;I89&amp;"|"&amp;J89&amp;"|"&amp;K89,"VALID","VERSION UPDATE REQUIRED")))</x:f>
      </x:c>
      <x:c r="N89" s="8" t="str">
        <x:f>IF(A89="","",IF(DECISION_CONTRACT!$B$15&lt;&gt;"READY FOR DOWNSTREAM","BLOCKED - DECISION",IF(NOT(EXACT(C89,"CANDIDATE")),"INVALID - ENTITY TYPE",IF(NOT(EXACT(E89,"QUALIFICATION")),"INVALID - EVIDENCE ROLE",IF(NOT(OR(EXACT(F89,"GOVERNED FIXTURE"),EXACT(F89,"UNKNOWN"),EXACT(F89,"REJECTED"))),"INVALID - EVIDENCE STATE",IF(NOT(EXACT(H89,"PUBLIC SYNTHETIC FIXTURE")),"INVALID - SOURCE TYPE",IF(OR(D89="",G89="",I89="",K89=""),"INVALID - REQUIRED",IF(M89&lt;&gt;"VALID",M89,"VALID"))))))))</x:f>
      </x:c>
      <x:c r="O89" s="8" t="str">
        <x:f>IF(A89="","",K89&amp;"|"&amp;F89&amp;"|"&amp;M89&amp;"|"&amp;N89)</x:f>
      </x:c>
    </x:row>
    <x:row r="90">
      <x:c r="A90" s="8"/>
      <x:c r="B90" s="8"/>
      <x:c r="C90" s="8"/>
      <x:c r="D90" s="8"/>
      <x:c r="E90" s="8"/>
      <x:c r="F90" s="8"/>
      <x:c r="G90" s="8"/>
      <x:c r="H90" s="8"/>
      <x:c r="I90" s="20"/>
      <x:c r="J90" s="8"/>
      <x:c r="K90" s="8"/>
      <x:c r="L90" s="8"/>
      <x:c r="M90" s="8" t="str">
        <x:f>IF(A90="","",IF(L90="","INVALID - SNAPSHOT",IF(L90=A90&amp;"|"&amp;B90&amp;"|"&amp;C90&amp;"|"&amp;D90&amp;"|"&amp;E90&amp;"|"&amp;F90&amp;"|"&amp;G90&amp;"|"&amp;H90&amp;"|"&amp;I90&amp;"|"&amp;J90&amp;"|"&amp;K90,"VALID","VERSION UPDATE REQUIRED")))</x:f>
      </x:c>
      <x:c r="N90" s="8" t="str">
        <x:f>IF(A90="","",IF(DECISION_CONTRACT!$B$15&lt;&gt;"READY FOR DOWNSTREAM","BLOCKED - DECISION",IF(NOT(EXACT(C90,"CANDIDATE")),"INVALID - ENTITY TYPE",IF(NOT(EXACT(E90,"QUALIFICATION")),"INVALID - EVIDENCE ROLE",IF(NOT(OR(EXACT(F90,"GOVERNED FIXTURE"),EXACT(F90,"UNKNOWN"),EXACT(F90,"REJECTED"))),"INVALID - EVIDENCE STATE",IF(NOT(EXACT(H90,"PUBLIC SYNTHETIC FIXTURE")),"INVALID - SOURCE TYPE",IF(OR(D90="",G90="",I90="",K90=""),"INVALID - REQUIRED",IF(M90&lt;&gt;"VALID",M90,"VALID"))))))))</x:f>
      </x:c>
      <x:c r="O90" s="8" t="str">
        <x:f>IF(A90="","",K90&amp;"|"&amp;F90&amp;"|"&amp;M90&amp;"|"&amp;N90)</x:f>
      </x:c>
    </x:row>
    <x:row r="91">
      <x:c r="A91" s="8"/>
      <x:c r="B91" s="8"/>
      <x:c r="C91" s="8"/>
      <x:c r="D91" s="8"/>
      <x:c r="E91" s="8"/>
      <x:c r="F91" s="8"/>
      <x:c r="G91" s="8"/>
      <x:c r="H91" s="8"/>
      <x:c r="I91" s="20"/>
      <x:c r="J91" s="8"/>
      <x:c r="K91" s="8"/>
      <x:c r="L91" s="8"/>
      <x:c r="M91" s="8" t="str">
        <x:f>IF(A91="","",IF(L91="","INVALID - SNAPSHOT",IF(L91=A91&amp;"|"&amp;B91&amp;"|"&amp;C91&amp;"|"&amp;D91&amp;"|"&amp;E91&amp;"|"&amp;F91&amp;"|"&amp;G91&amp;"|"&amp;H91&amp;"|"&amp;I91&amp;"|"&amp;J91&amp;"|"&amp;K91,"VALID","VERSION UPDATE REQUIRED")))</x:f>
      </x:c>
      <x:c r="N91" s="8" t="str">
        <x:f>IF(A91="","",IF(DECISION_CONTRACT!$B$15&lt;&gt;"READY FOR DOWNSTREAM","BLOCKED - DECISION",IF(NOT(EXACT(C91,"CANDIDATE")),"INVALID - ENTITY TYPE",IF(NOT(EXACT(E91,"QUALIFICATION")),"INVALID - EVIDENCE ROLE",IF(NOT(OR(EXACT(F91,"GOVERNED FIXTURE"),EXACT(F91,"UNKNOWN"),EXACT(F91,"REJECTED"))),"INVALID - EVIDENCE STATE",IF(NOT(EXACT(H91,"PUBLIC SYNTHETIC FIXTURE")),"INVALID - SOURCE TYPE",IF(OR(D91="",G91="",I91="",K91=""),"INVALID - REQUIRED",IF(M91&lt;&gt;"VALID",M91,"VALID"))))))))</x:f>
      </x:c>
      <x:c r="O91" s="8" t="str">
        <x:f>IF(A91="","",K91&amp;"|"&amp;F91&amp;"|"&amp;M91&amp;"|"&amp;N91)</x:f>
      </x:c>
    </x:row>
    <x:row r="92">
      <x:c r="A92" s="8"/>
      <x:c r="B92" s="8"/>
      <x:c r="C92" s="8"/>
      <x:c r="D92" s="8"/>
      <x:c r="E92" s="8"/>
      <x:c r="F92" s="8"/>
      <x:c r="G92" s="8"/>
      <x:c r="H92" s="8"/>
      <x:c r="I92" s="20"/>
      <x:c r="J92" s="8"/>
      <x:c r="K92" s="8"/>
      <x:c r="L92" s="8"/>
      <x:c r="M92" s="8" t="str">
        <x:f>IF(A92="","",IF(L92="","INVALID - SNAPSHOT",IF(L92=A92&amp;"|"&amp;B92&amp;"|"&amp;C92&amp;"|"&amp;D92&amp;"|"&amp;E92&amp;"|"&amp;F92&amp;"|"&amp;G92&amp;"|"&amp;H92&amp;"|"&amp;I92&amp;"|"&amp;J92&amp;"|"&amp;K92,"VALID","VERSION UPDATE REQUIRED")))</x:f>
      </x:c>
      <x:c r="N92" s="8" t="str">
        <x:f>IF(A92="","",IF(DECISION_CONTRACT!$B$15&lt;&gt;"READY FOR DOWNSTREAM","BLOCKED - DECISION",IF(NOT(EXACT(C92,"CANDIDATE")),"INVALID - ENTITY TYPE",IF(NOT(EXACT(E92,"QUALIFICATION")),"INVALID - EVIDENCE ROLE",IF(NOT(OR(EXACT(F92,"GOVERNED FIXTURE"),EXACT(F92,"UNKNOWN"),EXACT(F92,"REJECTED"))),"INVALID - EVIDENCE STATE",IF(NOT(EXACT(H92,"PUBLIC SYNTHETIC FIXTURE")),"INVALID - SOURCE TYPE",IF(OR(D92="",G92="",I92="",K92=""),"INVALID - REQUIRED",IF(M92&lt;&gt;"VALID",M92,"VALID"))))))))</x:f>
      </x:c>
      <x:c r="O92" s="8" t="str">
        <x:f>IF(A92="","",K92&amp;"|"&amp;F92&amp;"|"&amp;M92&amp;"|"&amp;N92)</x:f>
      </x:c>
    </x:row>
    <x:row r="93">
      <x:c r="A93" s="8"/>
      <x:c r="B93" s="8"/>
      <x:c r="C93" s="8"/>
      <x:c r="D93" s="8"/>
      <x:c r="E93" s="8"/>
      <x:c r="F93" s="8"/>
      <x:c r="G93" s="8"/>
      <x:c r="H93" s="8"/>
      <x:c r="I93" s="20"/>
      <x:c r="J93" s="8"/>
      <x:c r="K93" s="8"/>
      <x:c r="L93" s="8"/>
      <x:c r="M93" s="8" t="str">
        <x:f>IF(A93="","",IF(L93="","INVALID - SNAPSHOT",IF(L93=A93&amp;"|"&amp;B93&amp;"|"&amp;C93&amp;"|"&amp;D93&amp;"|"&amp;E93&amp;"|"&amp;F93&amp;"|"&amp;G93&amp;"|"&amp;H93&amp;"|"&amp;I93&amp;"|"&amp;J93&amp;"|"&amp;K93,"VALID","VERSION UPDATE REQUIRED")))</x:f>
      </x:c>
      <x:c r="N93" s="8" t="str">
        <x:f>IF(A93="","",IF(DECISION_CONTRACT!$B$15&lt;&gt;"READY FOR DOWNSTREAM","BLOCKED - DECISION",IF(NOT(EXACT(C93,"CANDIDATE")),"INVALID - ENTITY TYPE",IF(NOT(EXACT(E93,"QUALIFICATION")),"INVALID - EVIDENCE ROLE",IF(NOT(OR(EXACT(F93,"GOVERNED FIXTURE"),EXACT(F93,"UNKNOWN"),EXACT(F93,"REJECTED"))),"INVALID - EVIDENCE STATE",IF(NOT(EXACT(H93,"PUBLIC SYNTHETIC FIXTURE")),"INVALID - SOURCE TYPE",IF(OR(D93="",G93="",I93="",K93=""),"INVALID - REQUIRED",IF(M93&lt;&gt;"VALID",M93,"VALID"))))))))</x:f>
      </x:c>
      <x:c r="O93" s="8" t="str">
        <x:f>IF(A93="","",K93&amp;"|"&amp;F93&amp;"|"&amp;M93&amp;"|"&amp;N93)</x:f>
      </x:c>
    </x:row>
    <x:row r="94">
      <x:c r="A94" s="8"/>
      <x:c r="B94" s="8"/>
      <x:c r="C94" s="8"/>
      <x:c r="D94" s="8"/>
      <x:c r="E94" s="8"/>
      <x:c r="F94" s="8"/>
      <x:c r="G94" s="8"/>
      <x:c r="H94" s="8"/>
      <x:c r="I94" s="20"/>
      <x:c r="J94" s="8"/>
      <x:c r="K94" s="8"/>
      <x:c r="L94" s="8"/>
      <x:c r="M94" s="8" t="str">
        <x:f>IF(A94="","",IF(L94="","INVALID - SNAPSHOT",IF(L94=A94&amp;"|"&amp;B94&amp;"|"&amp;C94&amp;"|"&amp;D94&amp;"|"&amp;E94&amp;"|"&amp;F94&amp;"|"&amp;G94&amp;"|"&amp;H94&amp;"|"&amp;I94&amp;"|"&amp;J94&amp;"|"&amp;K94,"VALID","VERSION UPDATE REQUIRED")))</x:f>
      </x:c>
      <x:c r="N94" s="8" t="str">
        <x:f>IF(A94="","",IF(DECISION_CONTRACT!$B$15&lt;&gt;"READY FOR DOWNSTREAM","BLOCKED - DECISION",IF(NOT(EXACT(C94,"CANDIDATE")),"INVALID - ENTITY TYPE",IF(NOT(EXACT(E94,"QUALIFICATION")),"INVALID - EVIDENCE ROLE",IF(NOT(OR(EXACT(F94,"GOVERNED FIXTURE"),EXACT(F94,"UNKNOWN"),EXACT(F94,"REJECTED"))),"INVALID - EVIDENCE STATE",IF(NOT(EXACT(H94,"PUBLIC SYNTHETIC FIXTURE")),"INVALID - SOURCE TYPE",IF(OR(D94="",G94="",I94="",K94=""),"INVALID - REQUIRED",IF(M94&lt;&gt;"VALID",M94,"VALID"))))))))</x:f>
      </x:c>
      <x:c r="O94" s="8" t="str">
        <x:f>IF(A94="","",K94&amp;"|"&amp;F94&amp;"|"&amp;M94&amp;"|"&amp;N94)</x:f>
      </x:c>
    </x:row>
    <x:row r="95">
      <x:c r="A95" s="8"/>
      <x:c r="B95" s="8"/>
      <x:c r="C95" s="8"/>
      <x:c r="D95" s="8"/>
      <x:c r="E95" s="8"/>
      <x:c r="F95" s="8"/>
      <x:c r="G95" s="8"/>
      <x:c r="H95" s="8"/>
      <x:c r="I95" s="20"/>
      <x:c r="J95" s="8"/>
      <x:c r="K95" s="8"/>
      <x:c r="L95" s="8"/>
      <x:c r="M95" s="8" t="str">
        <x:f>IF(A95="","",IF(L95="","INVALID - SNAPSHOT",IF(L95=A95&amp;"|"&amp;B95&amp;"|"&amp;C95&amp;"|"&amp;D95&amp;"|"&amp;E95&amp;"|"&amp;F95&amp;"|"&amp;G95&amp;"|"&amp;H95&amp;"|"&amp;I95&amp;"|"&amp;J95&amp;"|"&amp;K95,"VALID","VERSION UPDATE REQUIRED")))</x:f>
      </x:c>
      <x:c r="N95" s="8" t="str">
        <x:f>IF(A95="","",IF(DECISION_CONTRACT!$B$15&lt;&gt;"READY FOR DOWNSTREAM","BLOCKED - DECISION",IF(NOT(EXACT(C95,"CANDIDATE")),"INVALID - ENTITY TYPE",IF(NOT(EXACT(E95,"QUALIFICATION")),"INVALID - EVIDENCE ROLE",IF(NOT(OR(EXACT(F95,"GOVERNED FIXTURE"),EXACT(F95,"UNKNOWN"),EXACT(F95,"REJECTED"))),"INVALID - EVIDENCE STATE",IF(NOT(EXACT(H95,"PUBLIC SYNTHETIC FIXTURE")),"INVALID - SOURCE TYPE",IF(OR(D95="",G95="",I95="",K95=""),"INVALID - REQUIRED",IF(M95&lt;&gt;"VALID",M95,"VALID"))))))))</x:f>
      </x:c>
      <x:c r="O95" s="8" t="str">
        <x:f>IF(A95="","",K95&amp;"|"&amp;F95&amp;"|"&amp;M95&amp;"|"&amp;N95)</x:f>
      </x:c>
    </x:row>
    <x:row r="96">
      <x:c r="A96" s="8"/>
      <x:c r="B96" s="8"/>
      <x:c r="C96" s="8"/>
      <x:c r="D96" s="8"/>
      <x:c r="E96" s="8"/>
      <x:c r="F96" s="8"/>
      <x:c r="G96" s="8"/>
      <x:c r="H96" s="8"/>
      <x:c r="I96" s="20"/>
      <x:c r="J96" s="8"/>
      <x:c r="K96" s="8"/>
      <x:c r="L96" s="8"/>
      <x:c r="M96" s="8" t="str">
        <x:f>IF(A96="","",IF(L96="","INVALID - SNAPSHOT",IF(L96=A96&amp;"|"&amp;B96&amp;"|"&amp;C96&amp;"|"&amp;D96&amp;"|"&amp;E96&amp;"|"&amp;F96&amp;"|"&amp;G96&amp;"|"&amp;H96&amp;"|"&amp;I96&amp;"|"&amp;J96&amp;"|"&amp;K96,"VALID","VERSION UPDATE REQUIRED")))</x:f>
      </x:c>
      <x:c r="N96" s="8" t="str">
        <x:f>IF(A96="","",IF(DECISION_CONTRACT!$B$15&lt;&gt;"READY FOR DOWNSTREAM","BLOCKED - DECISION",IF(NOT(EXACT(C96,"CANDIDATE")),"INVALID - ENTITY TYPE",IF(NOT(EXACT(E96,"QUALIFICATION")),"INVALID - EVIDENCE ROLE",IF(NOT(OR(EXACT(F96,"GOVERNED FIXTURE"),EXACT(F96,"UNKNOWN"),EXACT(F96,"REJECTED"))),"INVALID - EVIDENCE STATE",IF(NOT(EXACT(H96,"PUBLIC SYNTHETIC FIXTURE")),"INVALID - SOURCE TYPE",IF(OR(D96="",G96="",I96="",K96=""),"INVALID - REQUIRED",IF(M96&lt;&gt;"VALID",M96,"VALID"))))))))</x:f>
      </x:c>
      <x:c r="O96" s="8" t="str">
        <x:f>IF(A96="","",K96&amp;"|"&amp;F96&amp;"|"&amp;M96&amp;"|"&amp;N96)</x:f>
      </x:c>
    </x:row>
    <x:row r="97">
      <x:c r="A97" s="8"/>
      <x:c r="B97" s="8"/>
      <x:c r="C97" s="8"/>
      <x:c r="D97" s="8"/>
      <x:c r="E97" s="8"/>
      <x:c r="F97" s="8"/>
      <x:c r="G97" s="8"/>
      <x:c r="H97" s="8"/>
      <x:c r="I97" s="20"/>
      <x:c r="J97" s="8"/>
      <x:c r="K97" s="8"/>
      <x:c r="L97" s="8"/>
      <x:c r="M97" s="8" t="str">
        <x:f>IF(A97="","",IF(L97="","INVALID - SNAPSHOT",IF(L97=A97&amp;"|"&amp;B97&amp;"|"&amp;C97&amp;"|"&amp;D97&amp;"|"&amp;E97&amp;"|"&amp;F97&amp;"|"&amp;G97&amp;"|"&amp;H97&amp;"|"&amp;I97&amp;"|"&amp;J97&amp;"|"&amp;K97,"VALID","VERSION UPDATE REQUIRED")))</x:f>
      </x:c>
      <x:c r="N97" s="8" t="str">
        <x:f>IF(A97="","",IF(DECISION_CONTRACT!$B$15&lt;&gt;"READY FOR DOWNSTREAM","BLOCKED - DECISION",IF(NOT(EXACT(C97,"CANDIDATE")),"INVALID - ENTITY TYPE",IF(NOT(EXACT(E97,"QUALIFICATION")),"INVALID - EVIDENCE ROLE",IF(NOT(OR(EXACT(F97,"GOVERNED FIXTURE"),EXACT(F97,"UNKNOWN"),EXACT(F97,"REJECTED"))),"INVALID - EVIDENCE STATE",IF(NOT(EXACT(H97,"PUBLIC SYNTHETIC FIXTURE")),"INVALID - SOURCE TYPE",IF(OR(D97="",G97="",I97="",K97=""),"INVALID - REQUIRED",IF(M97&lt;&gt;"VALID",M97,"VALID"))))))))</x:f>
      </x:c>
      <x:c r="O97" s="8" t="str">
        <x:f>IF(A97="","",K97&amp;"|"&amp;F97&amp;"|"&amp;M97&amp;"|"&amp;N97)</x:f>
      </x:c>
    </x:row>
    <x:row r="98">
      <x:c r="A98" s="8"/>
      <x:c r="B98" s="8"/>
      <x:c r="C98" s="8"/>
      <x:c r="D98" s="8"/>
      <x:c r="E98" s="8"/>
      <x:c r="F98" s="8"/>
      <x:c r="G98" s="8"/>
      <x:c r="H98" s="8"/>
      <x:c r="I98" s="20"/>
      <x:c r="J98" s="8"/>
      <x:c r="K98" s="8"/>
      <x:c r="L98" s="8"/>
      <x:c r="M98" s="8" t="str">
        <x:f>IF(A98="","",IF(L98="","INVALID - SNAPSHOT",IF(L98=A98&amp;"|"&amp;B98&amp;"|"&amp;C98&amp;"|"&amp;D98&amp;"|"&amp;E98&amp;"|"&amp;F98&amp;"|"&amp;G98&amp;"|"&amp;H98&amp;"|"&amp;I98&amp;"|"&amp;J98&amp;"|"&amp;K98,"VALID","VERSION UPDATE REQUIRED")))</x:f>
      </x:c>
      <x:c r="N98" s="8" t="str">
        <x:f>IF(A98="","",IF(DECISION_CONTRACT!$B$15&lt;&gt;"READY FOR DOWNSTREAM","BLOCKED - DECISION",IF(NOT(EXACT(C98,"CANDIDATE")),"INVALID - ENTITY TYPE",IF(NOT(EXACT(E98,"QUALIFICATION")),"INVALID - EVIDENCE ROLE",IF(NOT(OR(EXACT(F98,"GOVERNED FIXTURE"),EXACT(F98,"UNKNOWN"),EXACT(F98,"REJECTED"))),"INVALID - EVIDENCE STATE",IF(NOT(EXACT(H98,"PUBLIC SYNTHETIC FIXTURE")),"INVALID - SOURCE TYPE",IF(OR(D98="",G98="",I98="",K98=""),"INVALID - REQUIRED",IF(M98&lt;&gt;"VALID",M98,"VALID"))))))))</x:f>
      </x:c>
      <x:c r="O98" s="8" t="str">
        <x:f>IF(A98="","",K98&amp;"|"&amp;F98&amp;"|"&amp;M98&amp;"|"&amp;N98)</x:f>
      </x:c>
    </x:row>
    <x:row r="99">
      <x:c r="A99" s="8"/>
      <x:c r="B99" s="8"/>
      <x:c r="C99" s="8"/>
      <x:c r="D99" s="8"/>
      <x:c r="E99" s="8"/>
      <x:c r="F99" s="8"/>
      <x:c r="G99" s="8"/>
      <x:c r="H99" s="8"/>
      <x:c r="I99" s="20"/>
      <x:c r="J99" s="8"/>
      <x:c r="K99" s="8"/>
      <x:c r="L99" s="8"/>
      <x:c r="M99" s="8" t="str">
        <x:f>IF(A99="","",IF(L99="","INVALID - SNAPSHOT",IF(L99=A99&amp;"|"&amp;B99&amp;"|"&amp;C99&amp;"|"&amp;D99&amp;"|"&amp;E99&amp;"|"&amp;F99&amp;"|"&amp;G99&amp;"|"&amp;H99&amp;"|"&amp;I99&amp;"|"&amp;J99&amp;"|"&amp;K99,"VALID","VERSION UPDATE REQUIRED")))</x:f>
      </x:c>
      <x:c r="N99" s="8" t="str">
        <x:f>IF(A99="","",IF(DECISION_CONTRACT!$B$15&lt;&gt;"READY FOR DOWNSTREAM","BLOCKED - DECISION",IF(NOT(EXACT(C99,"CANDIDATE")),"INVALID - ENTITY TYPE",IF(NOT(EXACT(E99,"QUALIFICATION")),"INVALID - EVIDENCE ROLE",IF(NOT(OR(EXACT(F99,"GOVERNED FIXTURE"),EXACT(F99,"UNKNOWN"),EXACT(F99,"REJECTED"))),"INVALID - EVIDENCE STATE",IF(NOT(EXACT(H99,"PUBLIC SYNTHETIC FIXTURE")),"INVALID - SOURCE TYPE",IF(OR(D99="",G99="",I99="",K99=""),"INVALID - REQUIRED",IF(M99&lt;&gt;"VALID",M99,"VALID"))))))))</x:f>
      </x:c>
      <x:c r="O99" s="8" t="str">
        <x:f>IF(A99="","",K99&amp;"|"&amp;F99&amp;"|"&amp;M99&amp;"|"&amp;N99)</x:f>
      </x:c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20"/>
      <x:c r="J100" s="8"/>
      <x:c r="K100" s="8"/>
      <x:c r="L100" s="8"/>
      <x:c r="M100" s="8" t="str">
        <x:f>IF(A100="","",IF(L100="","INVALID - SNAPSHOT",IF(L100=A100&amp;"|"&amp;B100&amp;"|"&amp;C100&amp;"|"&amp;D100&amp;"|"&amp;E100&amp;"|"&amp;F100&amp;"|"&amp;G100&amp;"|"&amp;H100&amp;"|"&amp;I100&amp;"|"&amp;J100&amp;"|"&amp;K100,"VALID","VERSION UPDATE REQUIRED")))</x:f>
      </x:c>
      <x:c r="N100" s="8" t="str">
        <x:f>IF(A100="","",IF(DECISION_CONTRACT!$B$15&lt;&gt;"READY FOR DOWNSTREAM","BLOCKED - DECISION",IF(NOT(EXACT(C100,"CANDIDATE")),"INVALID - ENTITY TYPE",IF(NOT(EXACT(E100,"QUALIFICATION")),"INVALID - EVIDENCE ROLE",IF(NOT(OR(EXACT(F100,"GOVERNED FIXTURE"),EXACT(F100,"UNKNOWN"),EXACT(F100,"REJECTED"))),"INVALID - EVIDENCE STATE",IF(NOT(EXACT(H100,"PUBLIC SYNTHETIC FIXTURE")),"INVALID - SOURCE TYPE",IF(OR(D100="",G100="",I100="",K100=""),"INVALID - REQUIRED",IF(M100&lt;&gt;"VALID",M100,"VALID"))))))))</x:f>
      </x:c>
      <x:c r="O100" s="8" t="str">
        <x:f>IF(A100="","",K100&amp;"|"&amp;F100&amp;"|"&amp;M100&amp;"|"&amp;N100)</x:f>
      </x:c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</x:row>
  </x:sheetData>
  <x:dataValidations count="4">
    <x:dataValidation type="list" sqref="C4:C100">
      <x:formula1>"CANDIDATE"</x:formula1>
    </x:dataValidation>
    <x:dataValidation type="list" sqref="E4:E100">
      <x:formula1>"QUALIFICATION"</x:formula1>
    </x:dataValidation>
    <x:dataValidation type="list" sqref="F4:F100">
      <x:formula1>"GOVERNED FIXTURE,UNKNOWN,REJECTED"</x:formula1>
    </x:dataValidation>
    <x:dataValidation type="list" sqref="H4:H100">
      <x:formula1>"PUBLIC SYNTHETIC FIXTURE"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5" hidden="0" customWidth="1"/>
    <x:col min="3" max="3" width="20" hidden="0" customWidth="1"/>
    <x:col min="4" max="4" width="26" hidden="0" customWidth="1"/>
    <x:col min="5" max="5" width="28" hidden="0" customWidth="1"/>
    <x:col min="6" max="6" width="18" hidden="0" customWidth="1"/>
    <x:col min="7" max="7" width="16" hidden="0" customWidth="1"/>
    <x:col min="8" max="8" width="16" hidden="0" customWidth="1"/>
    <x:col min="9" max="9" width="14" hidden="0" customWidth="1"/>
    <x:col min="10" max="10" width="22" hidden="0" customWidth="1"/>
    <x:col min="11" max="11" width="18" hidden="0" customWidth="1"/>
    <x:col min="12" max="12" width="18" hidden="0" customWidth="1"/>
    <x:col min="13" max="13" width="22" hidden="0" customWidth="1"/>
    <x:col min="14" max="14" width="14" hidden="0" customWidth="1"/>
    <x:col min="15" max="15" width="100" hidden="0" customWidth="1"/>
    <x:col min="16" max="16" width="24" hidden="0" customWidth="1"/>
    <x:col min="17" max="17" width="30" hidden="0" customWidth="1"/>
    <x:col min="18" max="18" width="32" hidden="0" customWidth="1"/>
    <x:col min="19" max="19" width="28" hidden="0" customWidth="1"/>
    <x:col min="20" max="20" width="34" hidden="0" customWidth="1"/>
    <x:col min="21" max="21" width="30" hidden="0" customWidth="1"/>
    <x:col min="22" max="22" width="20" hidden="0" customWidth="1"/>
    <x:col min="23" max="23" width="22" hidden="0" customWidth="1"/>
    <x:col min="24" max="24" width="18" hidden="0" customWidth="1"/>
    <x:col min="25" max="25" width="30" hidden="0" customWidth="1"/>
    <x:col min="26" max="26" width="74" hidden="0" customWidth="1"/>
    <x:col min="27" max="27" width="54" hidden="0" customWidth="1"/>
    <x:col min="28" max="28" width="10" hidden="0" customWidth="1"/>
    <x:col min="29" max="29" width="22" hidden="0" customWidth="1"/>
    <x:col min="30" max="30" width="22" hidden="0" customWidth="1"/>
    <x:col min="31" max="31" width="28" hidden="0" customWidth="1"/>
    <x:col min="32" max="32" width="28" hidden="0" customWidth="1"/>
    <x:col min="33" max="33" width="28" hidden="0" customWidth="1"/>
    <x:col min="34" max="34" width="24" hidden="0" customWidth="1"/>
    <x:col min="35" max="35" width="28" hidden="0" customWidth="1"/>
    <x:col min="36" max="36" width="28" hidden="0" customWidth="1"/>
  </x:cols>
  <x:sheetData>
    <x:row r="1">
      <x:c r="A1" s="12" t="str">
        <x:v>Competitor Relevance Scorecard - gate before aggregate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10"/>
      <x:c r="T1" s="10"/>
      <x:c r="U1" s="10"/>
      <x:c r="V1" s="10"/>
      <x:c r="W1" s="10"/>
      <x:c r="X1" s="10"/>
      <x:c r="Y1" s="10"/>
      <x:c r="Z1" s="10"/>
      <x:c r="AA1" s="10"/>
      <x:c r="AB1" s="10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  <x:c r="X2" s="8"/>
      <x:c r="Y2" s="8"/>
      <x:c r="Z2" s="8"/>
      <x:c r="AA2" s="8"/>
      <x:c r="AB2" s="8"/>
    </x:row>
    <x:row r="3">
      <x:c r="A3" s="16" t="str">
        <x:v>Candidate ID</x:v>
      </x:c>
      <x:c r="B3" s="16" t="str">
        <x:v>Decision ID</x:v>
      </x:c>
      <x:c r="C3" s="16" t="str">
        <x:v>Record Version ID</x:v>
      </x:c>
      <x:c r="D3" s="16" t="str">
        <x:v>Candidate</x:v>
      </x:c>
      <x:c r="E3" s="16" t="str">
        <x:v>Entity Type</x:v>
      </x:c>
      <x:c r="F3" s="16" t="str">
        <x:v>Own Fulfilment</x:v>
      </x:c>
      <x:c r="G3" s="16" t="str">
        <x:v>Buyer overlap</x:v>
      </x:c>
      <x:c r="H3" s="16" t="str">
        <x:v>Offer overlap</x:v>
      </x:c>
      <x:c r="I3" s="16" t="str">
        <x:v>Market fit</x:v>
      </x:c>
      <x:c r="J3" s="16" t="str">
        <x:v>Decision-stage relevance</x:v>
      </x:c>
      <x:c r="K3" s="16" t="str">
        <x:v>Evidence confidence</x:v>
      </x:c>
      <x:c r="L3" s="16" t="str">
        <x:v>Strategic materiality</x:v>
      </x:c>
      <x:c r="M3" s="16" t="str">
        <x:v>Qualification Evidence ID</x:v>
      </x:c>
      <x:c r="N3" s="16" t="str">
        <x:v>As-of date</x:v>
      </x:c>
      <x:c r="O3" s="16" t="str">
        <x:v>Versioned content snapshot</x:v>
      </x:c>
      <x:c r="P3" s="16" t="str">
        <x:v>Version control</x:v>
      </x:c>
      <x:c r="Q3" s="16" t="str">
        <x:v>Evidence binding</x:v>
      </x:c>
      <x:c r="R3" s="16" t="str">
        <x:v>Entity/fulfilment control</x:v>
      </x:c>
      <x:c r="S3" s="16" t="str">
        <x:v>Required/token control</x:v>
      </x:c>
      <x:c r="T3" s="16" t="str">
        <x:v>Hard gate state</x:v>
      </x:c>
      <x:c r="U3" s="16" t="str">
        <x:v>Role</x:v>
      </x:c>
      <x:c r="V3" s="16" t="str">
        <x:v>Raw weighted profile</x:v>
      </x:c>
      <x:c r="W3" s="16" t="str">
        <x:v>Governed ranking score</x:v>
      </x:c>
      <x:c r="X3" s="16" t="str">
        <x:v>Priority band</x:v>
      </x:c>
      <x:c r="Y3" s="16" t="str">
        <x:v>Permitted action</x:v>
      </x:c>
      <x:c r="Z3" s="16" t="str">
        <x:v>Decision reason</x:v>
      </x:c>
      <x:c r="AA3" s="16" t="str">
        <x:v>Freeze key</x:v>
      </x:c>
      <x:c r="AB3" s="16" t="str">
        <x:v>Order</x:v>
      </x:c>
      <x:c r="AC3" s="24" t="str">
        <x:v>Entity token control</x:v>
      </x:c>
      <x:c r="AD3" s="24" t="str">
        <x:v>Fulfilment token control</x:v>
      </x:c>
      <x:c r="AE3" s="24" t="str">
        <x:v>Identity / required control</x:v>
      </x:c>
      <x:c r="AF3" s="24" t="str">
        <x:v>Lifecycle / policy control</x:v>
      </x:c>
      <x:c r="AG3" s="24" t="str">
        <x:v>Evidence state gate</x:v>
      </x:c>
      <x:c r="AH3" s="24" t="str">
        <x:v>Direct threshold gate</x:v>
      </x:c>
      <x:c r="AI3" s="24" t="str">
        <x:v>Contextual relevance gate</x:v>
      </x:c>
      <x:c r="AJ3" s="24" t="str">
        <x:v>Role resolver</x:v>
      </x:c>
    </x:row>
    <x:row r="4">
      <x:c r="A4" s="8" t="str">
        <x:v>CAND-REL-001</x:v>
      </x:c>
      <x:c r="B4" s="8" t="str">
        <x:v>DEC-REL-001</x:v>
      </x:c>
      <x:c r="C4" s="8" t="str">
        <x:v>CAND-REL-001-V1</x:v>
      </x:c>
      <x:c r="D4" s="8" t="str">
        <x:v>CoreRoster</x:v>
      </x:c>
      <x:c r="E4" s="8" t="str">
        <x:v>PROVIDER</x:v>
      </x:c>
      <x:c r="F4" s="8" t="str">
        <x:v>YES</x:v>
      </x:c>
      <x:c r="G4" s="8" t="n">
        <x:v>5</x:v>
      </x:c>
      <x:c r="H4" s="8" t="n">
        <x:v>5</x:v>
      </x:c>
      <x:c r="I4" s="8" t="n">
        <x:v>4</x:v>
      </x:c>
      <x:c r="J4" s="8" t="n">
        <x:v>5</x:v>
      </x:c>
      <x:c r="K4" s="8" t="n">
        <x:f>IF(A4="","",EVIDENCE!J4)</x:f>
        <x:v>5</x:v>
      </x:c>
      <x:c r="L4" s="8" t="n">
        <x:v>5</x:v>
      </x:c>
      <x:c r="M4" s="8" t="str">
        <x:v>EVID-REL-001</x:v>
      </x:c>
      <x:c r="N4" s="20" t="n">
        <x:v>46256</x:v>
      </x:c>
      <x:c r="O4" s="8" t="str">
        <x:v>CAND-REL-001|DEC-REL-001|CAND-REL-001-V1|CoreRoster|PROVIDER|YES|5|5|4|5|5|EVID-REL-001|46256</x:v>
      </x:c>
      <x:c r="P4" s="8" t="str">
        <x:f>IF(A4="","",IF(O4="","INVALID - SNAPSHOT",IF(O4=A4&amp;"|"&amp;B4&amp;"|"&amp;C4&amp;"|"&amp;D4&amp;"|"&amp;E4&amp;"|"&amp;F4&amp;"|"&amp;G4&amp;"|"&amp;H4&amp;"|"&amp;I4&amp;"|"&amp;J4&amp;"|"&amp;L4&amp;"|"&amp;M4&amp;"|"&amp;N4,"VALID","VERSION UPDATE REQUIRED")))</x:f>
        <x:v>VALID</x:v>
      </x:c>
      <x:c r="Q4" s="8" t="str">
        <x:f>IF(A4="","",IF(NOT(EXACT(M4,EVIDENCE!A4)),"INVALID - EVIDENCE ID",IF(NOT(EXACT(B4,EVIDENCE!B4)),"INVALID - EVIDENCE DECISION",IF(NOT(EXACT(A4,EVIDENCE!D4)),"INVALID - EVIDENCE OWNER",IF(NOT(EXACT(EVIDENCE!C4,"CANDIDATE")),"INVALID - EVIDENCE ENTITY TYPE",IF(NOT(EXACT(EVIDENCE!E4,"QUALIFICATION")),"INVALID - EVIDENCE ROLE",IF(EXACT(EVIDENCE!F4,"UNKNOWN"),"VERIFY BEFORE CLASSIFYING",IF(NOT(EXACT(EVIDENCE!F4,"GOVERNED FIXTURE")),"INVALID - EVIDENCE STATE",IF(EVIDENCE!N4&lt;&gt;"VALID","INVALID - EVIDENCE RECORD","VALID")))))))))</x:f>
        <x:v>VALID</x:v>
      </x:c>
      <x:c r="R4" s="8" t="str">
        <x:f>IF(A4="","",IF(EXACT(E4,"UNKNOWN / VERIFY"),"VERIFY",IF(EXACT(F4,"UNKNOWN / VERIFY"),"VERIFY",IF(AND(EXACT(E4,"PROVIDER"),EXACT(F4,"NO")),"REPAIR ENTITY TYPE / FULFILMENT",IF(AND(OR(EXACT(E4,"MARKETPLACE / DIRECTORY"),EXACT(E4,"PUBLISHER / MEDIA"),EXACT(E4,"COMMUNITY / FORUM")),EXACT(F4,"YES")),"REPAIR ENTITY TYPE / FULFILMENT","VALID")))))</x:f>
        <x:v>VALID</x:v>
      </x:c>
      <x:c r="S4" s="8" t="str">
        <x:f>IF(A4="","",IF(AC4&lt;&gt;"VALID",AC4,IF(AD4&lt;&gt;"VALID",AD4,IF(AE4&lt;&gt;"VALID",AE4,"VALID"))))</x:f>
        <x:v>VALID</x:v>
      </x:c>
      <x:c r="T4" s="8" t="str">
        <x:f>IF(A4="","",IF(AF4&lt;&gt;"VALID",AF4,IF(P4&lt;&gt;"VALID",P4,IF(S4&lt;&gt;"VALID","REPAIR CANDIDATE RECORD",IF(Q4="VERIFY BEFORE CLASSIFYING","VERIFY BEFORE CLASSIFYING",IF(Q4&lt;&gt;"VALID","REPAIR QUALIFICATION EVIDENCE",IF(R4&lt;&gt;"VALID",R4,IF(AG4&lt;&gt;"VALID",AG4,IF(AH4="DIRECT ELIGIBLE","DIRECT ELIGIBLE",AI4)))))))))</x:f>
        <x:v>DIRECT ELIGIBLE</x:v>
      </x:c>
      <x:c r="U4" s="8" t="str">
        <x:f>AJ4</x:f>
        <x:v>DIRECT</x:v>
      </x:c>
      <x:c r="V4" s="8" t="n">
        <x:f>IF(A4="","",IF(COUNT(G4:L4)=6,ROUND((G4*RELEVANCE_POLICY!$B$12+H4*RELEVANCE_POLICY!$B$13+I4*RELEVANCE_POLICY!$B$14+J4*RELEVANCE_POLICY!$B$15+K4*RELEVANCE_POLICY!$B$16+L4*RELEVANCE_POLICY!$B$17)/5,0),""))</x:f>
        <x:v>97</x:v>
      </x:c>
      <x:c r="W4" s="8" t="n">
        <x:f>IF(A4="","",IF(EXACT(U4,"DIRECT"),V4,"N/A - ROLE"))</x:f>
        <x:v>97</x:v>
      </x:c>
      <x:c r="X4" s="8" t="str">
        <x:f>IF(A4="","",IF(NOT(EXACT(U4,"DIRECT")),"N/A - ROLE",IF(V4&gt;=85,"HIGH",IF(V4&gt;=70,"MEDIUM","STANDARD"))))</x:f>
        <x:v>HIGH</x:v>
      </x:c>
      <x:c r="Y4" s="8" t="str">
        <x:f>IF(A4="","",IF(EXACT(U4,"DIRECT"),"INCLUDE DIRECT",IF(EXACT(U4,"CONTEXTUAL"),"INCLUDE CONTEXTUAL",IF(EXACT(U4,"EXCLUDED"),"EXCLUDE",IF(EXACT(U4,"VERIFY"),"VERIFY BEFORE CLASSIFYING",U4)))))</x:f>
        <x:v>INCLUDE DIRECT</x:v>
      </x:c>
      <x:c r="Z4" s="8" t="str">
        <x:f>IF(A4="","",IF(EXACT(U4,"DIRECT"),"Passed hard direct gates; weighted score may rank attention only inside the DIRECT set.",IF(EXACT(U4,"CONTEXTUAL"),"Relevant to the decision but not eligible for like-for-like direct ranking.",IF(EXACT(U4,"EXCLUDED"),"Current relevance pattern does not justify inclusion for this decision.",IF(EXACT(U4,"VERIFY"),"Resolve evidence or unknown inputs before classification.","Repair governance before using the scorecard.")))))</x:f>
        <x:v>Passed hard direct gates; weighted score may rank attention only inside the DIRECT set.</x:v>
      </x:c>
      <x:c r="AA4" s="8" t="str">
        <x:f>IF(A4="","",C4&amp;"|"&amp;RELEVANCE_POLICY!$B$4&amp;"|"&amp;N4&amp;"|"&amp;U4&amp;"|"&amp;Y4&amp;"|"&amp;W4&amp;"|"&amp;P4&amp;"|"&amp;Q4&amp;"|"&amp;M4&amp;"|"&amp;EVIDENCE!O4)</x:f>
        <x:v>CAND-REL-001-V1|REL-POL-001-V1|46256|DIRECT|INCLUDE DIRECT|97|VALID|VALID|EVID-REL-001|EVID-REL-001-V1|GOVERNED FIXTURE|VALID|VALID</x:v>
      </x:c>
      <x:c r="AB4" s="8" t="n">
        <x:v>1</x:v>
      </x:c>
      <x:c r="AC4" t="str">
        <x:f>IF(A4="","",IF(OR(EXACT(E4,"PROVIDER"),EXACT(E4,"MARKETPLACE / DIRECTORY"),EXACT(E4,"PUBLISHER / MEDIA"),EXACT(E4,"COMMUNITY / FORUM"),EXACT(E4,"STATUS QUO / INTERNAL"),EXACT(E4,"UNKNOWN / VERIFY")),"VALID","INVALID - ENTITY TYPE"))</x:f>
        <x:v>VALID</x:v>
      </x:c>
      <x:c r="AD4" t="str">
        <x:f>IF(A4="","",IF(OR(EXACT(F4,"YES"),EXACT(F4,"NO"),EXACT(F4,"UNKNOWN / VERIFY")),"VALID","INVALID - FULFILMENT TOKEN"))</x:f>
        <x:v>VALID</x:v>
      </x:c>
      <x:c r="AE4" t="str">
        <x:f>IF(A4="","",IF(OR(B4="",C4="",D4="",M4="",N4=""),"INVALID - REQUIRED",IF(EXACT(B4,DECISION_CONTRACT!$B$4),"VALID","INVALID - DECISION ID")))</x:f>
        <x:v>VALID</x:v>
      </x:c>
      <x:c r="AF4" t="str">
        <x:f>IF(A4="","",IF(DECISION_CONTRACT!$B$15&lt;&gt;"READY FOR DOWNSTREAM","BLOCKED - DECISION",IF(RELEVANCE_POLICY!$B$9&lt;&gt;"READY FOR DOWNSTREAM","BLOCKED - POLICY","VALID")))</x:f>
        <x:v>VALID</x:v>
      </x:c>
      <x:c r="AG4" t="str">
        <x:f>IF(A4="","",IF(OR(EXACT(E4,"UNKNOWN / VERIFY"),EXACT(F4,"UNKNOWN / VERIFY"),G4="UNKNOWN / VERIFY",H4="UNKNOWN / VERIFY",I4="UNKNOWN / VERIFY",J4="UNKNOWN / VERIFY",K4="UNKNOWN / VERIFY",L4="UNKNOWN / VERIFY"),"VERIFY BEFORE CLASSIFYING",IF(COUNT(G4:L4)&lt;&gt;6,"VERIFY BEFORE CLASSIFYING",IF(K4&lt;RELEVANCE_POLICY!$C$16,"VERIFY BEFORE CLASSIFYING","VALID"))))</x:f>
        <x:v>VALID</x:v>
      </x:c>
      <x:c r="AH4" t="str">
        <x:f>IF(A4="","",IF(AND(EXACT(E4,"PROVIDER"),EXACT(F4,"YES"),G4&gt;=RELEVANCE_POLICY!$C$12,H4&gt;=RELEVANCE_POLICY!$C$13,I4&gt;=RELEVANCE_POLICY!$C$14),"DIRECT ELIGIBLE","NOT DIRECT"))</x:f>
        <x:v>DIRECT ELIGIBLE</x:v>
      </x:c>
      <x:c r="AI4" t="str">
        <x:f>IF(A4="","",IF(AND(J4&gt;=3,L4&gt;=3),"CONTEXTUAL ELIGIBLE","EXCLUDED"))</x:f>
        <x:v>CONTEXTUAL ELIGIBLE</x:v>
      </x:c>
      <x:c r="AJ4" t="str">
        <x:f>IF(A4="","",IF(T4="DIRECT ELIGIBLE","DIRECT",IF(T4="CONTEXTUAL ELIGIBLE","CONTEXTUAL",IF(T4="EXCLUDED","EXCLUDED",IF(T4="VERIFY BEFORE CLASSIFYING","VERIFY",T4)))))</x:f>
        <x:v>DIRECT</x:v>
      </x:c>
    </x:row>
    <x:row r="5">
      <x:c r="A5" s="8" t="str">
        <x:v>CAND-REL-002</x:v>
      </x:c>
      <x:c r="B5" s="8" t="str">
        <x:v>DEC-REL-001</x:v>
      </x:c>
      <x:c r="C5" s="8" t="str">
        <x:v>CAND-REL-002-V1</x:v>
      </x:c>
      <x:c r="D5" s="8" t="str">
        <x:v>CompareHub</x:v>
      </x:c>
      <x:c r="E5" s="8" t="str">
        <x:v>MARKETPLACE / DIRECTORY</x:v>
      </x:c>
      <x:c r="F5" s="8" t="str">
        <x:v>NO</x:v>
      </x:c>
      <x:c r="G5" s="8" t="n">
        <x:v>5</x:v>
      </x:c>
      <x:c r="H5" s="8" t="n">
        <x:v>1</x:v>
      </x:c>
      <x:c r="I5" s="8" t="n">
        <x:v>5</x:v>
      </x:c>
      <x:c r="J5" s="8" t="n">
        <x:v>5</x:v>
      </x:c>
      <x:c r="K5" s="8" t="n">
        <x:f>IF(A5="","",EVIDENCE!J5)</x:f>
        <x:v>5</x:v>
      </x:c>
      <x:c r="L5" s="8" t="n">
        <x:v>5</x:v>
      </x:c>
      <x:c r="M5" s="8" t="str">
        <x:v>EVID-REL-002</x:v>
      </x:c>
      <x:c r="N5" s="20" t="n">
        <x:v>46256</x:v>
      </x:c>
      <x:c r="O5" s="8" t="str">
        <x:v>CAND-REL-002|DEC-REL-001|CAND-REL-002-V1|CompareHub|MARKETPLACE / DIRECTORY|NO|5|1|5|5|5|EVID-REL-002|46256</x:v>
      </x:c>
      <x:c r="P5" s="8" t="str">
        <x:f>IF(A5="","",IF(O5="","INVALID - SNAPSHOT",IF(O5=A5&amp;"|"&amp;B5&amp;"|"&amp;C5&amp;"|"&amp;D5&amp;"|"&amp;E5&amp;"|"&amp;F5&amp;"|"&amp;G5&amp;"|"&amp;H5&amp;"|"&amp;I5&amp;"|"&amp;J5&amp;"|"&amp;L5&amp;"|"&amp;M5&amp;"|"&amp;N5,"VALID","VERSION UPDATE REQUIRED")))</x:f>
        <x:v>VALID</x:v>
      </x:c>
      <x:c r="Q5" s="8" t="str">
        <x:f>IF(A5="","",IF(NOT(EXACT(M5,EVIDENCE!A5)),"INVALID - EVIDENCE ID",IF(NOT(EXACT(B5,EVIDENCE!B5)),"INVALID - EVIDENCE DECISION",IF(NOT(EXACT(A5,EVIDENCE!D5)),"INVALID - EVIDENCE OWNER",IF(NOT(EXACT(EVIDENCE!C5,"CANDIDATE")),"INVALID - EVIDENCE ENTITY TYPE",IF(NOT(EXACT(EVIDENCE!E5,"QUALIFICATION")),"INVALID - EVIDENCE ROLE",IF(EXACT(EVIDENCE!F5,"UNKNOWN"),"VERIFY BEFORE CLASSIFYING",IF(NOT(EXACT(EVIDENCE!F5,"GOVERNED FIXTURE")),"INVALID - EVIDENCE STATE",IF(EVIDENCE!N5&lt;&gt;"VALID","INVALID - EVIDENCE RECORD","VALID")))))))))</x:f>
        <x:v>VALID</x:v>
      </x:c>
      <x:c r="R5" s="8" t="str">
        <x:f>IF(A5="","",IF(EXACT(E5,"UNKNOWN / VERIFY"),"VERIFY",IF(EXACT(F5,"UNKNOWN / VERIFY"),"VERIFY",IF(AND(EXACT(E5,"PROVIDER"),EXACT(F5,"NO")),"REPAIR ENTITY TYPE / FULFILMENT",IF(AND(OR(EXACT(E5,"MARKETPLACE / DIRECTORY"),EXACT(E5,"PUBLISHER / MEDIA"),EXACT(E5,"COMMUNITY / FORUM")),EXACT(F5,"YES")),"REPAIR ENTITY TYPE / FULFILMENT","VALID")))))</x:f>
        <x:v>VALID</x:v>
      </x:c>
      <x:c r="S5" s="8" t="str">
        <x:f>IF(A5="","",IF(AC5&lt;&gt;"VALID",AC5,IF(AD5&lt;&gt;"VALID",AD5,IF(AE5&lt;&gt;"VALID",AE5,"VALID"))))</x:f>
        <x:v>VALID</x:v>
      </x:c>
      <x:c r="T5" s="8" t="str">
        <x:f>IF(A5="","",IF(AF5&lt;&gt;"VALID",AF5,IF(P5&lt;&gt;"VALID",P5,IF(S5&lt;&gt;"VALID","REPAIR CANDIDATE RECORD",IF(Q5="VERIFY BEFORE CLASSIFYING","VERIFY BEFORE CLASSIFYING",IF(Q5&lt;&gt;"VALID","REPAIR QUALIFICATION EVIDENCE",IF(R5&lt;&gt;"VALID",R5,IF(AG5&lt;&gt;"VALID",AG5,IF(AH5="DIRECT ELIGIBLE","DIRECT ELIGIBLE",AI5)))))))))</x:f>
        <x:v>CONTEXTUAL ELIGIBLE</x:v>
      </x:c>
      <x:c r="U5" s="8" t="str">
        <x:f>AJ5</x:f>
        <x:v>CONTEXTUAL</x:v>
      </x:c>
      <x:c r="V5" s="8" t="n">
        <x:f>IF(A5="","",IF(COUNT(G5:L5)=6,ROUND((G5*RELEVANCE_POLICY!$B$12+H5*RELEVANCE_POLICY!$B$13+I5*RELEVANCE_POLICY!$B$14+J5*RELEVANCE_POLICY!$B$15+K5*RELEVANCE_POLICY!$B$16+L5*RELEVANCE_POLICY!$B$17)/5,0),""))</x:f>
        <x:v>76</x:v>
      </x:c>
      <x:c r="W5" s="8" t="str">
        <x:f>IF(A5="","",IF(EXACT(U5,"DIRECT"),V5,"N/A - ROLE"))</x:f>
        <x:v>N/A - ROLE</x:v>
      </x:c>
      <x:c r="X5" s="8" t="str">
        <x:f>IF(A5="","",IF(NOT(EXACT(U5,"DIRECT")),"N/A - ROLE",IF(V5&gt;=85,"HIGH",IF(V5&gt;=70,"MEDIUM","STANDARD"))))</x:f>
        <x:v>N/A - ROLE</x:v>
      </x:c>
      <x:c r="Y5" s="8" t="str">
        <x:f>IF(A5="","",IF(EXACT(U5,"DIRECT"),"INCLUDE DIRECT",IF(EXACT(U5,"CONTEXTUAL"),"INCLUDE CONTEXTUAL",IF(EXACT(U5,"EXCLUDED"),"EXCLUDE",IF(EXACT(U5,"VERIFY"),"VERIFY BEFORE CLASSIFYING",U5)))))</x:f>
        <x:v>INCLUDE CONTEXTUAL</x:v>
      </x:c>
      <x:c r="Z5" s="8" t="str">
        <x:f>IF(A5="","",IF(EXACT(U5,"DIRECT"),"Passed hard direct gates; weighted score may rank attention only inside the DIRECT set.",IF(EXACT(U5,"CONTEXTUAL"),"Relevant to the decision but not eligible for like-for-like direct ranking.",IF(EXACT(U5,"EXCLUDED"),"Current relevance pattern does not justify inclusion for this decision.",IF(EXACT(U5,"VERIFY"),"Resolve evidence or unknown inputs before classification.","Repair governance before using the scorecard.")))))</x:f>
        <x:v>Relevant to the decision but not eligible for like-for-like direct ranking.</x:v>
      </x:c>
      <x:c r="AA5" s="8" t="str">
        <x:f>IF(A5="","",C5&amp;"|"&amp;RELEVANCE_POLICY!$B$4&amp;"|"&amp;N5&amp;"|"&amp;U5&amp;"|"&amp;Y5&amp;"|"&amp;W5&amp;"|"&amp;P5&amp;"|"&amp;Q5&amp;"|"&amp;M5&amp;"|"&amp;EVIDENCE!O5)</x:f>
        <x:v>CAND-REL-002-V1|REL-POL-001-V1|46256|CONTEXTUAL|INCLUDE CONTEXTUAL|N/A - ROLE|VALID|VALID|EVID-REL-002|EVID-REL-002-V1|GOVERNED FIXTURE|VALID|VALID</x:v>
      </x:c>
      <x:c r="AB5" s="8" t="n">
        <x:v>2</x:v>
      </x:c>
      <x:c r="AC5" t="str">
        <x:f>IF(A5="","",IF(OR(EXACT(E5,"PROVIDER"),EXACT(E5,"MARKETPLACE / DIRECTORY"),EXACT(E5,"PUBLISHER / MEDIA"),EXACT(E5,"COMMUNITY / FORUM"),EXACT(E5,"STATUS QUO / INTERNAL"),EXACT(E5,"UNKNOWN / VERIFY")),"VALID","INVALID - ENTITY TYPE"))</x:f>
        <x:v>VALID</x:v>
      </x:c>
      <x:c r="AD5" t="str">
        <x:f>IF(A5="","",IF(OR(EXACT(F5,"YES"),EXACT(F5,"NO"),EXACT(F5,"UNKNOWN / VERIFY")),"VALID","INVALID - FULFILMENT TOKEN"))</x:f>
        <x:v>VALID</x:v>
      </x:c>
      <x:c r="AE5" t="str">
        <x:f>IF(A5="","",IF(OR(B5="",C5="",D5="",M5="",N5=""),"INVALID - REQUIRED",IF(EXACT(B5,DECISION_CONTRACT!$B$4),"VALID","INVALID - DECISION ID")))</x:f>
        <x:v>VALID</x:v>
      </x:c>
      <x:c r="AF5" t="str">
        <x:f>IF(A5="","",IF(DECISION_CONTRACT!$B$15&lt;&gt;"READY FOR DOWNSTREAM","BLOCKED - DECISION",IF(RELEVANCE_POLICY!$B$9&lt;&gt;"READY FOR DOWNSTREAM","BLOCKED - POLICY","VALID")))</x:f>
        <x:v>VALID</x:v>
      </x:c>
      <x:c r="AG5" t="str">
        <x:f>IF(A5="","",IF(OR(EXACT(E5,"UNKNOWN / VERIFY"),EXACT(F5,"UNKNOWN / VERIFY"),G5="UNKNOWN / VERIFY",H5="UNKNOWN / VERIFY",I5="UNKNOWN / VERIFY",J5="UNKNOWN / VERIFY",K5="UNKNOWN / VERIFY",L5="UNKNOWN / VERIFY"),"VERIFY BEFORE CLASSIFYING",IF(COUNT(G5:L5)&lt;&gt;6,"VERIFY BEFORE CLASSIFYING",IF(K5&lt;RELEVANCE_POLICY!$C$16,"VERIFY BEFORE CLASSIFYING","VALID"))))</x:f>
        <x:v>VALID</x:v>
      </x:c>
      <x:c r="AH5" t="str">
        <x:f>IF(A5="","",IF(AND(EXACT(E5,"PROVIDER"),EXACT(F5,"YES"),G5&gt;=RELEVANCE_POLICY!$C$12,H5&gt;=RELEVANCE_POLICY!$C$13,I5&gt;=RELEVANCE_POLICY!$C$14),"DIRECT ELIGIBLE","NOT DIRECT"))</x:f>
        <x:v>NOT DIRECT</x:v>
      </x:c>
      <x:c r="AI5" t="str">
        <x:f>IF(A5="","",IF(AND(J5&gt;=3,L5&gt;=3),"CONTEXTUAL ELIGIBLE","EXCLUDED"))</x:f>
        <x:v>CONTEXTUAL ELIGIBLE</x:v>
      </x:c>
      <x:c r="AJ5" t="str">
        <x:f>IF(A5="","",IF(T5="DIRECT ELIGIBLE","DIRECT",IF(T5="CONTEXTUAL ELIGIBLE","CONTEXTUAL",IF(T5="EXCLUDED","EXCLUDED",IF(T5="VERIFY BEFORE CLASSIFYING","VERIFY",T5)))))</x:f>
        <x:v>CONTEXTUAL</x:v>
      </x:c>
    </x:row>
    <x:row r="6">
      <x:c r="A6" s="8" t="str">
        <x:v>CAND-REL-003</x:v>
      </x:c>
      <x:c r="B6" s="8" t="str">
        <x:v>DEC-REL-001</x:v>
      </x:c>
      <x:c r="C6" s="8" t="str">
        <x:v>CAND-REL-003-V1</x:v>
      </x:c>
      <x:c r="D6" s="8" t="str">
        <x:v>AdjacentOps</x:v>
      </x:c>
      <x:c r="E6" s="8" t="str">
        <x:v>PROVIDER</x:v>
      </x:c>
      <x:c r="F6" s="8" t="str">
        <x:v>YES</x:v>
      </x:c>
      <x:c r="G6" s="8" t="n">
        <x:v>4</x:v>
      </x:c>
      <x:c r="H6" s="8" t="n">
        <x:v>2</x:v>
      </x:c>
      <x:c r="I6" s="8" t="n">
        <x:v>4</x:v>
      </x:c>
      <x:c r="J6" s="8" t="n">
        <x:v>4</x:v>
      </x:c>
      <x:c r="K6" s="8" t="n">
        <x:f>IF(A6="","",EVIDENCE!J6)</x:f>
        <x:v>4</x:v>
      </x:c>
      <x:c r="L6" s="8" t="n">
        <x:v>4</x:v>
      </x:c>
      <x:c r="M6" s="8" t="str">
        <x:v>EVID-REL-003</x:v>
      </x:c>
      <x:c r="N6" s="20" t="n">
        <x:v>46256</x:v>
      </x:c>
      <x:c r="O6" s="8" t="str">
        <x:v>CAND-REL-003|DEC-REL-001|CAND-REL-003-V1|AdjacentOps|PROVIDER|YES|4|2|4|4|4|EVID-REL-003|46256</x:v>
      </x:c>
      <x:c r="P6" s="8" t="str">
        <x:f>IF(A6="","",IF(O6="","INVALID - SNAPSHOT",IF(O6=A6&amp;"|"&amp;B6&amp;"|"&amp;C6&amp;"|"&amp;D6&amp;"|"&amp;E6&amp;"|"&amp;F6&amp;"|"&amp;G6&amp;"|"&amp;H6&amp;"|"&amp;I6&amp;"|"&amp;J6&amp;"|"&amp;L6&amp;"|"&amp;M6&amp;"|"&amp;N6,"VALID","VERSION UPDATE REQUIRED")))</x:f>
        <x:v>VALID</x:v>
      </x:c>
      <x:c r="Q6" s="8" t="str">
        <x:f>IF(A6="","",IF(NOT(EXACT(M6,EVIDENCE!A6)),"INVALID - EVIDENCE ID",IF(NOT(EXACT(B6,EVIDENCE!B6)),"INVALID - EVIDENCE DECISION",IF(NOT(EXACT(A6,EVIDENCE!D6)),"INVALID - EVIDENCE OWNER",IF(NOT(EXACT(EVIDENCE!C6,"CANDIDATE")),"INVALID - EVIDENCE ENTITY TYPE",IF(NOT(EXACT(EVIDENCE!E6,"QUALIFICATION")),"INVALID - EVIDENCE ROLE",IF(EXACT(EVIDENCE!F6,"UNKNOWN"),"VERIFY BEFORE CLASSIFYING",IF(NOT(EXACT(EVIDENCE!F6,"GOVERNED FIXTURE")),"INVALID - EVIDENCE STATE",IF(EVIDENCE!N6&lt;&gt;"VALID","INVALID - EVIDENCE RECORD","VALID")))))))))</x:f>
        <x:v>VALID</x:v>
      </x:c>
      <x:c r="R6" s="8" t="str">
        <x:f>IF(A6="","",IF(EXACT(E6,"UNKNOWN / VERIFY"),"VERIFY",IF(EXACT(F6,"UNKNOWN / VERIFY"),"VERIFY",IF(AND(EXACT(E6,"PROVIDER"),EXACT(F6,"NO")),"REPAIR ENTITY TYPE / FULFILMENT",IF(AND(OR(EXACT(E6,"MARKETPLACE / DIRECTORY"),EXACT(E6,"PUBLISHER / MEDIA"),EXACT(E6,"COMMUNITY / FORUM")),EXACT(F6,"YES")),"REPAIR ENTITY TYPE / FULFILMENT","VALID")))))</x:f>
        <x:v>VALID</x:v>
      </x:c>
      <x:c r="S6" s="8" t="str">
        <x:f>IF(A6="","",IF(AC6&lt;&gt;"VALID",AC6,IF(AD6&lt;&gt;"VALID",AD6,IF(AE6&lt;&gt;"VALID",AE6,"VALID"))))</x:f>
        <x:v>VALID</x:v>
      </x:c>
      <x:c r="T6" s="8" t="str">
        <x:f>IF(A6="","",IF(AF6&lt;&gt;"VALID",AF6,IF(P6&lt;&gt;"VALID",P6,IF(S6&lt;&gt;"VALID","REPAIR CANDIDATE RECORD",IF(Q6="VERIFY BEFORE CLASSIFYING","VERIFY BEFORE CLASSIFYING",IF(Q6&lt;&gt;"VALID","REPAIR QUALIFICATION EVIDENCE",IF(R6&lt;&gt;"VALID",R6,IF(AG6&lt;&gt;"VALID",AG6,IF(AH6="DIRECT ELIGIBLE","DIRECT ELIGIBLE",AI6)))))))))</x:f>
        <x:v>CONTEXTUAL ELIGIBLE</x:v>
      </x:c>
      <x:c r="U6" s="8" t="str">
        <x:f>AJ6</x:f>
        <x:v>CONTEXTUAL</x:v>
      </x:c>
      <x:c r="V6" s="8" t="n">
        <x:f>IF(A6="","",IF(COUNT(G6:L6)=6,ROUND((G6*RELEVANCE_POLICY!$B$12+H6*RELEVANCE_POLICY!$B$13+I6*RELEVANCE_POLICY!$B$14+J6*RELEVANCE_POLICY!$B$15+K6*RELEVANCE_POLICY!$B$16+L6*RELEVANCE_POLICY!$B$17)/5,0),""))</x:f>
        <x:v>68</x:v>
      </x:c>
      <x:c r="W6" s="8" t="str">
        <x:f>IF(A6="","",IF(EXACT(U6,"DIRECT"),V6,"N/A - ROLE"))</x:f>
        <x:v>N/A - ROLE</x:v>
      </x:c>
      <x:c r="X6" s="8" t="str">
        <x:f>IF(A6="","",IF(NOT(EXACT(U6,"DIRECT")),"N/A - ROLE",IF(V6&gt;=85,"HIGH",IF(V6&gt;=70,"MEDIUM","STANDARD"))))</x:f>
        <x:v>N/A - ROLE</x:v>
      </x:c>
      <x:c r="Y6" s="8" t="str">
        <x:f>IF(A6="","",IF(EXACT(U6,"DIRECT"),"INCLUDE DIRECT",IF(EXACT(U6,"CONTEXTUAL"),"INCLUDE CONTEXTUAL",IF(EXACT(U6,"EXCLUDED"),"EXCLUDE",IF(EXACT(U6,"VERIFY"),"VERIFY BEFORE CLASSIFYING",U6)))))</x:f>
        <x:v>INCLUDE CONTEXTUAL</x:v>
      </x:c>
      <x:c r="Z6" s="8" t="str">
        <x:f>IF(A6="","",IF(EXACT(U6,"DIRECT"),"Passed hard direct gates; weighted score may rank attention only inside the DIRECT set.",IF(EXACT(U6,"CONTEXTUAL"),"Relevant to the decision but not eligible for like-for-like direct ranking.",IF(EXACT(U6,"EXCLUDED"),"Current relevance pattern does not justify inclusion for this decision.",IF(EXACT(U6,"VERIFY"),"Resolve evidence or unknown inputs before classification.","Repair governance before using the scorecard.")))))</x:f>
        <x:v>Relevant to the decision but not eligible for like-for-like direct ranking.</x:v>
      </x:c>
      <x:c r="AA6" s="8" t="str">
        <x:f>IF(A6="","",C6&amp;"|"&amp;RELEVANCE_POLICY!$B$4&amp;"|"&amp;N6&amp;"|"&amp;U6&amp;"|"&amp;Y6&amp;"|"&amp;W6&amp;"|"&amp;P6&amp;"|"&amp;Q6&amp;"|"&amp;M6&amp;"|"&amp;EVIDENCE!O6)</x:f>
        <x:v>CAND-REL-003-V1|REL-POL-001-V1|46256|CONTEXTUAL|INCLUDE CONTEXTUAL|N/A - ROLE|VALID|VALID|EVID-REL-003|EVID-REL-003-V1|GOVERNED FIXTURE|VALID|VALID</x:v>
      </x:c>
      <x:c r="AB6" s="8" t="n">
        <x:v>3</x:v>
      </x:c>
      <x:c r="AC6" t="str">
        <x:f>IF(A6="","",IF(OR(EXACT(E6,"PROVIDER"),EXACT(E6,"MARKETPLACE / DIRECTORY"),EXACT(E6,"PUBLISHER / MEDIA"),EXACT(E6,"COMMUNITY / FORUM"),EXACT(E6,"STATUS QUO / INTERNAL"),EXACT(E6,"UNKNOWN / VERIFY")),"VALID","INVALID - ENTITY TYPE"))</x:f>
        <x:v>VALID</x:v>
      </x:c>
      <x:c r="AD6" t="str">
        <x:f>IF(A6="","",IF(OR(EXACT(F6,"YES"),EXACT(F6,"NO"),EXACT(F6,"UNKNOWN / VERIFY")),"VALID","INVALID - FULFILMENT TOKEN"))</x:f>
        <x:v>VALID</x:v>
      </x:c>
      <x:c r="AE6" t="str">
        <x:f>IF(A6="","",IF(OR(B6="",C6="",D6="",M6="",N6=""),"INVALID - REQUIRED",IF(EXACT(B6,DECISION_CONTRACT!$B$4),"VALID","INVALID - DECISION ID")))</x:f>
        <x:v>VALID</x:v>
      </x:c>
      <x:c r="AF6" t="str">
        <x:f>IF(A6="","",IF(DECISION_CONTRACT!$B$15&lt;&gt;"READY FOR DOWNSTREAM","BLOCKED - DECISION",IF(RELEVANCE_POLICY!$B$9&lt;&gt;"READY FOR DOWNSTREAM","BLOCKED - POLICY","VALID")))</x:f>
        <x:v>VALID</x:v>
      </x:c>
      <x:c r="AG6" t="str">
        <x:f>IF(A6="","",IF(OR(EXACT(E6,"UNKNOWN / VERIFY"),EXACT(F6,"UNKNOWN / VERIFY"),G6="UNKNOWN / VERIFY",H6="UNKNOWN / VERIFY",I6="UNKNOWN / VERIFY",J6="UNKNOWN / VERIFY",K6="UNKNOWN / VERIFY",L6="UNKNOWN / VERIFY"),"VERIFY BEFORE CLASSIFYING",IF(COUNT(G6:L6)&lt;&gt;6,"VERIFY BEFORE CLASSIFYING",IF(K6&lt;RELEVANCE_POLICY!$C$16,"VERIFY BEFORE CLASSIFYING","VALID"))))</x:f>
        <x:v>VALID</x:v>
      </x:c>
      <x:c r="AH6" t="str">
        <x:f>IF(A6="","",IF(AND(EXACT(E6,"PROVIDER"),EXACT(F6,"YES"),G6&gt;=RELEVANCE_POLICY!$C$12,H6&gt;=RELEVANCE_POLICY!$C$13,I6&gt;=RELEVANCE_POLICY!$C$14),"DIRECT ELIGIBLE","NOT DIRECT"))</x:f>
        <x:v>NOT DIRECT</x:v>
      </x:c>
      <x:c r="AI6" t="str">
        <x:f>IF(A6="","",IF(AND(J6&gt;=3,L6&gt;=3),"CONTEXTUAL ELIGIBLE","EXCLUDED"))</x:f>
        <x:v>CONTEXTUAL ELIGIBLE</x:v>
      </x:c>
      <x:c r="AJ6" t="str">
        <x:f>IF(A6="","",IF(T6="DIRECT ELIGIBLE","DIRECT",IF(T6="CONTEXTUAL ELIGIBLE","CONTEXTUAL",IF(T6="EXCLUDED","EXCLUDED",IF(T6="VERIFY BEFORE CLASSIFYING","VERIFY",T6)))))</x:f>
        <x:v>CONTEXTUAL</x:v>
      </x:c>
    </x:row>
    <x:row r="7">
      <x:c r="A7" s="8" t="str">
        <x:v>CAND-REL-004</x:v>
      </x:c>
      <x:c r="B7" s="8" t="str">
        <x:v>DEC-REL-001</x:v>
      </x:c>
      <x:c r="C7" s="8" t="str">
        <x:v>CAND-REL-004-V1</x:v>
      </x:c>
      <x:c r="D7" s="8" t="str">
        <x:v>ThinSignal</x:v>
      </x:c>
      <x:c r="E7" s="8" t="str">
        <x:v>PROVIDER</x:v>
      </x:c>
      <x:c r="F7" s="8" t="str">
        <x:v>YES</x:v>
      </x:c>
      <x:c r="G7" s="8" t="n">
        <x:v>4</x:v>
      </x:c>
      <x:c r="H7" s="8" t="n">
        <x:v>4</x:v>
      </x:c>
      <x:c r="I7" s="8" t="n">
        <x:v>4</x:v>
      </x:c>
      <x:c r="J7" s="8" t="n">
        <x:v>4</x:v>
      </x:c>
      <x:c r="K7" s="8" t="n">
        <x:f>IF(A7="","",EVIDENCE!J7)</x:f>
        <x:v>2</x:v>
      </x:c>
      <x:c r="L7" s="8" t="n">
        <x:v>4</x:v>
      </x:c>
      <x:c r="M7" s="8" t="str">
        <x:v>EVID-REL-004</x:v>
      </x:c>
      <x:c r="N7" s="20" t="n">
        <x:v>46256</x:v>
      </x:c>
      <x:c r="O7" s="8" t="str">
        <x:v>CAND-REL-004|DEC-REL-001|CAND-REL-004-V1|ThinSignal|PROVIDER|YES|4|4|4|4|4|EVID-REL-004|46256</x:v>
      </x:c>
      <x:c r="P7" s="8" t="str">
        <x:f>IF(A7="","",IF(O7="","INVALID - SNAPSHOT",IF(O7=A7&amp;"|"&amp;B7&amp;"|"&amp;C7&amp;"|"&amp;D7&amp;"|"&amp;E7&amp;"|"&amp;F7&amp;"|"&amp;G7&amp;"|"&amp;H7&amp;"|"&amp;I7&amp;"|"&amp;J7&amp;"|"&amp;L7&amp;"|"&amp;M7&amp;"|"&amp;N7,"VALID","VERSION UPDATE REQUIRED")))</x:f>
        <x:v>VALID</x:v>
      </x:c>
      <x:c r="Q7" s="8" t="str">
        <x:f>IF(A7="","",IF(NOT(EXACT(M7,EVIDENCE!A7)),"INVALID - EVIDENCE ID",IF(NOT(EXACT(B7,EVIDENCE!B7)),"INVALID - EVIDENCE DECISION",IF(NOT(EXACT(A7,EVIDENCE!D7)),"INVALID - EVIDENCE OWNER",IF(NOT(EXACT(EVIDENCE!C7,"CANDIDATE")),"INVALID - EVIDENCE ENTITY TYPE",IF(NOT(EXACT(EVIDENCE!E7,"QUALIFICATION")),"INVALID - EVIDENCE ROLE",IF(EXACT(EVIDENCE!F7,"UNKNOWN"),"VERIFY BEFORE CLASSIFYING",IF(NOT(EXACT(EVIDENCE!F7,"GOVERNED FIXTURE")),"INVALID - EVIDENCE STATE",IF(EVIDENCE!N7&lt;&gt;"VALID","INVALID - EVIDENCE RECORD","VALID")))))))))</x:f>
        <x:v>VALID</x:v>
      </x:c>
      <x:c r="R7" s="8" t="str">
        <x:f>IF(A7="","",IF(EXACT(E7,"UNKNOWN / VERIFY"),"VERIFY",IF(EXACT(F7,"UNKNOWN / VERIFY"),"VERIFY",IF(AND(EXACT(E7,"PROVIDER"),EXACT(F7,"NO")),"REPAIR ENTITY TYPE / FULFILMENT",IF(AND(OR(EXACT(E7,"MARKETPLACE / DIRECTORY"),EXACT(E7,"PUBLISHER / MEDIA"),EXACT(E7,"COMMUNITY / FORUM")),EXACT(F7,"YES")),"REPAIR ENTITY TYPE / FULFILMENT","VALID")))))</x:f>
        <x:v>VALID</x:v>
      </x:c>
      <x:c r="S7" s="8" t="str">
        <x:f>IF(A7="","",IF(AC7&lt;&gt;"VALID",AC7,IF(AD7&lt;&gt;"VALID",AD7,IF(AE7&lt;&gt;"VALID",AE7,"VALID"))))</x:f>
        <x:v>VALID</x:v>
      </x:c>
      <x:c r="T7" s="8" t="str">
        <x:f>IF(A7="","",IF(AF7&lt;&gt;"VALID",AF7,IF(P7&lt;&gt;"VALID",P7,IF(S7&lt;&gt;"VALID","REPAIR CANDIDATE RECORD",IF(Q7="VERIFY BEFORE CLASSIFYING","VERIFY BEFORE CLASSIFYING",IF(Q7&lt;&gt;"VALID","REPAIR QUALIFICATION EVIDENCE",IF(R7&lt;&gt;"VALID",R7,IF(AG7&lt;&gt;"VALID",AG7,IF(AH7="DIRECT ELIGIBLE","DIRECT ELIGIBLE",AI7)))))))))</x:f>
        <x:v>VERIFY BEFORE CLASSIFYING</x:v>
      </x:c>
      <x:c r="U7" s="8" t="str">
        <x:f>AJ7</x:f>
        <x:v>VERIFY</x:v>
      </x:c>
      <x:c r="V7" s="8" t="n">
        <x:f>IF(A7="","",IF(COUNT(G7:L7)=6,ROUND((G7*RELEVANCE_POLICY!$B$12+H7*RELEVANCE_POLICY!$B$13+I7*RELEVANCE_POLICY!$B$14+J7*RELEVANCE_POLICY!$B$15+K7*RELEVANCE_POLICY!$B$16+L7*RELEVANCE_POLICY!$B$17)/5,0),""))</x:f>
        <x:v>76</x:v>
      </x:c>
      <x:c r="W7" s="8" t="str">
        <x:f>IF(A7="","",IF(EXACT(U7,"DIRECT"),V7,"N/A - ROLE"))</x:f>
        <x:v>N/A - ROLE</x:v>
      </x:c>
      <x:c r="X7" s="8" t="str">
        <x:f>IF(A7="","",IF(NOT(EXACT(U7,"DIRECT")),"N/A - ROLE",IF(V7&gt;=85,"HIGH",IF(V7&gt;=70,"MEDIUM","STANDARD"))))</x:f>
        <x:v>N/A - ROLE</x:v>
      </x:c>
      <x:c r="Y7" s="8" t="str">
        <x:f>IF(A7="","",IF(EXACT(U7,"DIRECT"),"INCLUDE DIRECT",IF(EXACT(U7,"CONTEXTUAL"),"INCLUDE CONTEXTUAL",IF(EXACT(U7,"EXCLUDED"),"EXCLUDE",IF(EXACT(U7,"VERIFY"),"VERIFY BEFORE CLASSIFYING",U7)))))</x:f>
        <x:v>VERIFY BEFORE CLASSIFYING</x:v>
      </x:c>
      <x:c r="Z7" s="8" t="str">
        <x:f>IF(A7="","",IF(EXACT(U7,"DIRECT"),"Passed hard direct gates; weighted score may rank attention only inside the DIRECT set.",IF(EXACT(U7,"CONTEXTUAL"),"Relevant to the decision but not eligible for like-for-like direct ranking.",IF(EXACT(U7,"EXCLUDED"),"Current relevance pattern does not justify inclusion for this decision.",IF(EXACT(U7,"VERIFY"),"Resolve evidence or unknown inputs before classification.","Repair governance before using the scorecard.")))))</x:f>
        <x:v>Resolve evidence or unknown inputs before classification.</x:v>
      </x:c>
      <x:c r="AA7" s="8" t="str">
        <x:f>IF(A7="","",C7&amp;"|"&amp;RELEVANCE_POLICY!$B$4&amp;"|"&amp;N7&amp;"|"&amp;U7&amp;"|"&amp;Y7&amp;"|"&amp;W7&amp;"|"&amp;P7&amp;"|"&amp;Q7&amp;"|"&amp;M7&amp;"|"&amp;EVIDENCE!O7)</x:f>
        <x:v>CAND-REL-004-V1|REL-POL-001-V1|46256|VERIFY|VERIFY BEFORE CLASSIFYING|N/A - ROLE|VALID|VALID|EVID-REL-004|EVID-REL-004-V1|GOVERNED FIXTURE|VALID|VALID</x:v>
      </x:c>
      <x:c r="AB7" s="8" t="n">
        <x:v>4</x:v>
      </x:c>
      <x:c r="AC7" t="str">
        <x:f>IF(A7="","",IF(OR(EXACT(E7,"PROVIDER"),EXACT(E7,"MARKETPLACE / DIRECTORY"),EXACT(E7,"PUBLISHER / MEDIA"),EXACT(E7,"COMMUNITY / FORUM"),EXACT(E7,"STATUS QUO / INTERNAL"),EXACT(E7,"UNKNOWN / VERIFY")),"VALID","INVALID - ENTITY TYPE"))</x:f>
        <x:v>VALID</x:v>
      </x:c>
      <x:c r="AD7" t="str">
        <x:f>IF(A7="","",IF(OR(EXACT(F7,"YES"),EXACT(F7,"NO"),EXACT(F7,"UNKNOWN / VERIFY")),"VALID","INVALID - FULFILMENT TOKEN"))</x:f>
        <x:v>VALID</x:v>
      </x:c>
      <x:c r="AE7" t="str">
        <x:f>IF(A7="","",IF(OR(B7="",C7="",D7="",M7="",N7=""),"INVALID - REQUIRED",IF(EXACT(B7,DECISION_CONTRACT!$B$4),"VALID","INVALID - DECISION ID")))</x:f>
        <x:v>VALID</x:v>
      </x:c>
      <x:c r="AF7" t="str">
        <x:f>IF(A7="","",IF(DECISION_CONTRACT!$B$15&lt;&gt;"READY FOR DOWNSTREAM","BLOCKED - DECISION",IF(RELEVANCE_POLICY!$B$9&lt;&gt;"READY FOR DOWNSTREAM","BLOCKED - POLICY","VALID")))</x:f>
        <x:v>VALID</x:v>
      </x:c>
      <x:c r="AG7" t="str">
        <x:f>IF(A7="","",IF(OR(EXACT(E7,"UNKNOWN / VERIFY"),EXACT(F7,"UNKNOWN / VERIFY"),G7="UNKNOWN / VERIFY",H7="UNKNOWN / VERIFY",I7="UNKNOWN / VERIFY",J7="UNKNOWN / VERIFY",K7="UNKNOWN / VERIFY",L7="UNKNOWN / VERIFY"),"VERIFY BEFORE CLASSIFYING",IF(COUNT(G7:L7)&lt;&gt;6,"VERIFY BEFORE CLASSIFYING",IF(K7&lt;RELEVANCE_POLICY!$C$16,"VERIFY BEFORE CLASSIFYING","VALID"))))</x:f>
        <x:v>VERIFY BEFORE CLASSIFYING</x:v>
      </x:c>
      <x:c r="AH7" t="str">
        <x:f>IF(A7="","",IF(AND(EXACT(E7,"PROVIDER"),EXACT(F7,"YES"),G7&gt;=RELEVANCE_POLICY!$C$12,H7&gt;=RELEVANCE_POLICY!$C$13,I7&gt;=RELEVANCE_POLICY!$C$14),"DIRECT ELIGIBLE","NOT DIRECT"))</x:f>
        <x:v>DIRECT ELIGIBLE</x:v>
      </x:c>
      <x:c r="AI7" t="str">
        <x:f>IF(A7="","",IF(AND(J7&gt;=3,L7&gt;=3),"CONTEXTUAL ELIGIBLE","EXCLUDED"))</x:f>
        <x:v>CONTEXTUAL ELIGIBLE</x:v>
      </x:c>
      <x:c r="AJ7" t="str">
        <x:f>IF(A7="","",IF(T7="DIRECT ELIGIBLE","DIRECT",IF(T7="CONTEXTUAL ELIGIBLE","CONTEXTUAL",IF(T7="EXCLUDED","EXCLUDED",IF(T7="VERIFY BEFORE CLASSIFYING","VERIFY",T7)))))</x:f>
        <x:v>VERIFY</x:v>
      </x:c>
    </x:row>
    <x:row r="8">
      <x:c r="A8" s="8" t="str">
        <x:v>CAND-REL-005</x:v>
      </x:c>
      <x:c r="B8" s="8" t="str">
        <x:v>DEC-REL-001</x:v>
      </x:c>
      <x:c r="C8" s="8" t="str">
        <x:v>CAND-REL-005-V1</x:v>
      </x:c>
      <x:c r="D8" s="8" t="str">
        <x:v>OffMarketCo</x:v>
      </x:c>
      <x:c r="E8" s="8" t="str">
        <x:v>PROVIDER</x:v>
      </x:c>
      <x:c r="F8" s="8" t="str">
        <x:v>YES</x:v>
      </x:c>
      <x:c r="G8" s="8" t="n">
        <x:v>5</x:v>
      </x:c>
      <x:c r="H8" s="8" t="n">
        <x:v>5</x:v>
      </x:c>
      <x:c r="I8" s="8" t="n">
        <x:v>1</x:v>
      </x:c>
      <x:c r="J8" s="8" t="n">
        <x:v>4</x:v>
      </x:c>
      <x:c r="K8" s="8" t="n">
        <x:f>IF(A8="","",EVIDENCE!J8)</x:f>
        <x:v>5</x:v>
      </x:c>
      <x:c r="L8" s="8" t="n">
        <x:v>4</x:v>
      </x:c>
      <x:c r="M8" s="8" t="str">
        <x:v>EVID-REL-005</x:v>
      </x:c>
      <x:c r="N8" s="20" t="n">
        <x:v>46256</x:v>
      </x:c>
      <x:c r="O8" s="8" t="str">
        <x:v>CAND-REL-005|DEC-REL-001|CAND-REL-005-V1|OffMarketCo|PROVIDER|YES|5|5|1|4|4|EVID-REL-005|46256</x:v>
      </x:c>
      <x:c r="P8" s="8" t="str">
        <x:f>IF(A8="","",IF(O8="","INVALID - SNAPSHOT",IF(O8=A8&amp;"|"&amp;B8&amp;"|"&amp;C8&amp;"|"&amp;D8&amp;"|"&amp;E8&amp;"|"&amp;F8&amp;"|"&amp;G8&amp;"|"&amp;H8&amp;"|"&amp;I8&amp;"|"&amp;J8&amp;"|"&amp;L8&amp;"|"&amp;M8&amp;"|"&amp;N8,"VALID","VERSION UPDATE REQUIRED")))</x:f>
        <x:v>VALID</x:v>
      </x:c>
      <x:c r="Q8" s="8" t="str">
        <x:f>IF(A8="","",IF(NOT(EXACT(M8,EVIDENCE!A8)),"INVALID - EVIDENCE ID",IF(NOT(EXACT(B8,EVIDENCE!B8)),"INVALID - EVIDENCE DECISION",IF(NOT(EXACT(A8,EVIDENCE!D8)),"INVALID - EVIDENCE OWNER",IF(NOT(EXACT(EVIDENCE!C8,"CANDIDATE")),"INVALID - EVIDENCE ENTITY TYPE",IF(NOT(EXACT(EVIDENCE!E8,"QUALIFICATION")),"INVALID - EVIDENCE ROLE",IF(EXACT(EVIDENCE!F8,"UNKNOWN"),"VERIFY BEFORE CLASSIFYING",IF(NOT(EXACT(EVIDENCE!F8,"GOVERNED FIXTURE")),"INVALID - EVIDENCE STATE",IF(EVIDENCE!N8&lt;&gt;"VALID","INVALID - EVIDENCE RECORD","VALID")))))))))</x:f>
        <x:v>VALID</x:v>
      </x:c>
      <x:c r="R8" s="8" t="str">
        <x:f>IF(A8="","",IF(EXACT(E8,"UNKNOWN / VERIFY"),"VERIFY",IF(EXACT(F8,"UNKNOWN / VERIFY"),"VERIFY",IF(AND(EXACT(E8,"PROVIDER"),EXACT(F8,"NO")),"REPAIR ENTITY TYPE / FULFILMENT",IF(AND(OR(EXACT(E8,"MARKETPLACE / DIRECTORY"),EXACT(E8,"PUBLISHER / MEDIA"),EXACT(E8,"COMMUNITY / FORUM")),EXACT(F8,"YES")),"REPAIR ENTITY TYPE / FULFILMENT","VALID")))))</x:f>
        <x:v>VALID</x:v>
      </x:c>
      <x:c r="S8" s="8" t="str">
        <x:f>IF(A8="","",IF(AC8&lt;&gt;"VALID",AC8,IF(AD8&lt;&gt;"VALID",AD8,IF(AE8&lt;&gt;"VALID",AE8,"VALID"))))</x:f>
        <x:v>VALID</x:v>
      </x:c>
      <x:c r="T8" s="8" t="str">
        <x:f>IF(A8="","",IF(AF8&lt;&gt;"VALID",AF8,IF(P8&lt;&gt;"VALID",P8,IF(S8&lt;&gt;"VALID","REPAIR CANDIDATE RECORD",IF(Q8="VERIFY BEFORE CLASSIFYING","VERIFY BEFORE CLASSIFYING",IF(Q8&lt;&gt;"VALID","REPAIR QUALIFICATION EVIDENCE",IF(R8&lt;&gt;"VALID",R8,IF(AG8&lt;&gt;"VALID",AG8,IF(AH8="DIRECT ELIGIBLE","DIRECT ELIGIBLE",AI8)))))))))</x:f>
        <x:v>CONTEXTUAL ELIGIBLE</x:v>
      </x:c>
      <x:c r="U8" s="8" t="str">
        <x:f>AJ8</x:f>
        <x:v>CONTEXTUAL</x:v>
      </x:c>
      <x:c r="V8" s="8" t="n">
        <x:f>IF(A8="","",IF(COUNT(G8:L8)=6,ROUND((G8*RELEVANCE_POLICY!$B$12+H8*RELEVANCE_POLICY!$B$13+I8*RELEVANCE_POLICY!$B$14+J8*RELEVANCE_POLICY!$B$15+K8*RELEVANCE_POLICY!$B$16+L8*RELEVANCE_POLICY!$B$17)/5,0),""))</x:f>
        <x:v>84</x:v>
      </x:c>
      <x:c r="W8" s="8" t="str">
        <x:f>IF(A8="","",IF(EXACT(U8,"DIRECT"),V8,"N/A - ROLE"))</x:f>
        <x:v>N/A - ROLE</x:v>
      </x:c>
      <x:c r="X8" s="8" t="str">
        <x:f>IF(A8="","",IF(NOT(EXACT(U8,"DIRECT")),"N/A - ROLE",IF(V8&gt;=85,"HIGH",IF(V8&gt;=70,"MEDIUM","STANDARD"))))</x:f>
        <x:v>N/A - ROLE</x:v>
      </x:c>
      <x:c r="Y8" s="8" t="str">
        <x:f>IF(A8="","",IF(EXACT(U8,"DIRECT"),"INCLUDE DIRECT",IF(EXACT(U8,"CONTEXTUAL"),"INCLUDE CONTEXTUAL",IF(EXACT(U8,"EXCLUDED"),"EXCLUDE",IF(EXACT(U8,"VERIFY"),"VERIFY BEFORE CLASSIFYING",U8)))))</x:f>
        <x:v>INCLUDE CONTEXTUAL</x:v>
      </x:c>
      <x:c r="Z8" s="8" t="str">
        <x:f>IF(A8="","",IF(EXACT(U8,"DIRECT"),"Passed hard direct gates; weighted score may rank attention only inside the DIRECT set.",IF(EXACT(U8,"CONTEXTUAL"),"Relevant to the decision but not eligible for like-for-like direct ranking.",IF(EXACT(U8,"EXCLUDED"),"Current relevance pattern does not justify inclusion for this decision.",IF(EXACT(U8,"VERIFY"),"Resolve evidence or unknown inputs before classification.","Repair governance before using the scorecard.")))))</x:f>
        <x:v>Relevant to the decision but not eligible for like-for-like direct ranking.</x:v>
      </x:c>
      <x:c r="AA8" s="8" t="str">
        <x:f>IF(A8="","",C8&amp;"|"&amp;RELEVANCE_POLICY!$B$4&amp;"|"&amp;N8&amp;"|"&amp;U8&amp;"|"&amp;Y8&amp;"|"&amp;W8&amp;"|"&amp;P8&amp;"|"&amp;Q8&amp;"|"&amp;M8&amp;"|"&amp;EVIDENCE!O8)</x:f>
        <x:v>CAND-REL-005-V1|REL-POL-001-V1|46256|CONTEXTUAL|INCLUDE CONTEXTUAL|N/A - ROLE|VALID|VALID|EVID-REL-005|EVID-REL-005-V1|GOVERNED FIXTURE|VALID|VALID</x:v>
      </x:c>
      <x:c r="AB8" s="8" t="n">
        <x:v>5</x:v>
      </x:c>
      <x:c r="AC8" t="str">
        <x:f>IF(A8="","",IF(OR(EXACT(E8,"PROVIDER"),EXACT(E8,"MARKETPLACE / DIRECTORY"),EXACT(E8,"PUBLISHER / MEDIA"),EXACT(E8,"COMMUNITY / FORUM"),EXACT(E8,"STATUS QUO / INTERNAL"),EXACT(E8,"UNKNOWN / VERIFY")),"VALID","INVALID - ENTITY TYPE"))</x:f>
        <x:v>VALID</x:v>
      </x:c>
      <x:c r="AD8" t="str">
        <x:f>IF(A8="","",IF(OR(EXACT(F8,"YES"),EXACT(F8,"NO"),EXACT(F8,"UNKNOWN / VERIFY")),"VALID","INVALID - FULFILMENT TOKEN"))</x:f>
        <x:v>VALID</x:v>
      </x:c>
      <x:c r="AE8" t="str">
        <x:f>IF(A8="","",IF(OR(B8="",C8="",D8="",M8="",N8=""),"INVALID - REQUIRED",IF(EXACT(B8,DECISION_CONTRACT!$B$4),"VALID","INVALID - DECISION ID")))</x:f>
        <x:v>VALID</x:v>
      </x:c>
      <x:c r="AF8" t="str">
        <x:f>IF(A8="","",IF(DECISION_CONTRACT!$B$15&lt;&gt;"READY FOR DOWNSTREAM","BLOCKED - DECISION",IF(RELEVANCE_POLICY!$B$9&lt;&gt;"READY FOR DOWNSTREAM","BLOCKED - POLICY","VALID")))</x:f>
        <x:v>VALID</x:v>
      </x:c>
      <x:c r="AG8" t="str">
        <x:f>IF(A8="","",IF(OR(EXACT(E8,"UNKNOWN / VERIFY"),EXACT(F8,"UNKNOWN / VERIFY"),G8="UNKNOWN / VERIFY",H8="UNKNOWN / VERIFY",I8="UNKNOWN / VERIFY",J8="UNKNOWN / VERIFY",K8="UNKNOWN / VERIFY",L8="UNKNOWN / VERIFY"),"VERIFY BEFORE CLASSIFYING",IF(COUNT(G8:L8)&lt;&gt;6,"VERIFY BEFORE CLASSIFYING",IF(K8&lt;RELEVANCE_POLICY!$C$16,"VERIFY BEFORE CLASSIFYING","VALID"))))</x:f>
        <x:v>VALID</x:v>
      </x:c>
      <x:c r="AH8" t="str">
        <x:f>IF(A8="","",IF(AND(EXACT(E8,"PROVIDER"),EXACT(F8,"YES"),G8&gt;=RELEVANCE_POLICY!$C$12,H8&gt;=RELEVANCE_POLICY!$C$13,I8&gt;=RELEVANCE_POLICY!$C$14),"DIRECT ELIGIBLE","NOT DIRECT"))</x:f>
        <x:v>NOT DIRECT</x:v>
      </x:c>
      <x:c r="AI8" t="str">
        <x:f>IF(A8="","",IF(AND(J8&gt;=3,L8&gt;=3),"CONTEXTUAL ELIGIBLE","EXCLUDED"))</x:f>
        <x:v>CONTEXTUAL ELIGIBLE</x:v>
      </x:c>
      <x:c r="AJ8" t="str">
        <x:f>IF(A8="","",IF(T8="DIRECT ELIGIBLE","DIRECT",IF(T8="CONTEXTUAL ELIGIBLE","CONTEXTUAL",IF(T8="EXCLUDED","EXCLUDED",IF(T8="VERIFY BEFORE CLASSIFYING","VERIFY",T8)))))</x:f>
        <x:v>CONTEXTUAL</x:v>
      </x:c>
    </x:row>
    <x:row r="9">
      <x:c r="A9" s="8" t="str">
        <x:v>CAND-REL-006</x:v>
      </x:c>
      <x:c r="B9" s="8" t="str">
        <x:v>DEC-REL-001</x:v>
      </x:c>
      <x:c r="C9" s="8" t="str">
        <x:v>CAND-REL-006-V1</x:v>
      </x:c>
      <x:c r="D9" s="8" t="str">
        <x:v>UnknownSource</x:v>
      </x:c>
      <x:c r="E9" s="8" t="str">
        <x:v>UNKNOWN / VERIFY</x:v>
      </x:c>
      <x:c r="F9" s="8" t="str">
        <x:v>UNKNOWN / VERIFY</x:v>
      </x:c>
      <x:c r="G9" s="8" t="str">
        <x:v>UNKNOWN / VERIFY</x:v>
      </x:c>
      <x:c r="H9" s="8" t="str">
        <x:v>UNKNOWN / VERIFY</x:v>
      </x:c>
      <x:c r="I9" s="8" t="str">
        <x:v>UNKNOWN / VERIFY</x:v>
      </x:c>
      <x:c r="J9" s="8" t="str">
        <x:v>UNKNOWN / VERIFY</x:v>
      </x:c>
      <x:c r="K9" s="8" t="str">
        <x:f>IF(A9="","",EVIDENCE!J9)</x:f>
        <x:v>UNKNOWN / VERIFY</x:v>
      </x:c>
      <x:c r="L9" s="8" t="str">
        <x:v>UNKNOWN / VERIFY</x:v>
      </x:c>
      <x:c r="M9" s="8" t="str">
        <x:v>EVID-REL-006</x:v>
      </x:c>
      <x:c r="N9" s="20" t="n">
        <x:v>46256</x:v>
      </x:c>
      <x:c r="O9" s="8" t="str">
        <x:v>CAND-REL-006|DEC-REL-001|CAND-REL-006-V1|UnknownSource|UNKNOWN / VERIFY|UNKNOWN / VERIFY|UNKNOWN / VERIFY|UNKNOWN / VERIFY|UNKNOWN / VERIFY|UNKNOWN / VERIFY|UNKNOWN / VERIFY|EVID-REL-006|46256</x:v>
      </x:c>
      <x:c r="P9" s="8" t="str">
        <x:f>IF(A9="","",IF(O9="","INVALID - SNAPSHOT",IF(O9=A9&amp;"|"&amp;B9&amp;"|"&amp;C9&amp;"|"&amp;D9&amp;"|"&amp;E9&amp;"|"&amp;F9&amp;"|"&amp;G9&amp;"|"&amp;H9&amp;"|"&amp;I9&amp;"|"&amp;J9&amp;"|"&amp;L9&amp;"|"&amp;M9&amp;"|"&amp;N9,"VALID","VERSION UPDATE REQUIRED")))</x:f>
        <x:v>VALID</x:v>
      </x:c>
      <x:c r="Q9" s="8" t="str">
        <x:f>IF(A9="","",IF(NOT(EXACT(M9,EVIDENCE!A9)),"INVALID - EVIDENCE ID",IF(NOT(EXACT(B9,EVIDENCE!B9)),"INVALID - EVIDENCE DECISION",IF(NOT(EXACT(A9,EVIDENCE!D9)),"INVALID - EVIDENCE OWNER",IF(NOT(EXACT(EVIDENCE!C9,"CANDIDATE")),"INVALID - EVIDENCE ENTITY TYPE",IF(NOT(EXACT(EVIDENCE!E9,"QUALIFICATION")),"INVALID - EVIDENCE ROLE",IF(EXACT(EVIDENCE!F9,"UNKNOWN"),"VERIFY BEFORE CLASSIFYING",IF(NOT(EXACT(EVIDENCE!F9,"GOVERNED FIXTURE")),"INVALID - EVIDENCE STATE",IF(EVIDENCE!N9&lt;&gt;"VALID","INVALID - EVIDENCE RECORD","VALID")))))))))</x:f>
        <x:v>VERIFY BEFORE CLASSIFYING</x:v>
      </x:c>
      <x:c r="R9" s="8" t="str">
        <x:f>IF(A9="","",IF(EXACT(E9,"UNKNOWN / VERIFY"),"VERIFY",IF(EXACT(F9,"UNKNOWN / VERIFY"),"VERIFY",IF(AND(EXACT(E9,"PROVIDER"),EXACT(F9,"NO")),"REPAIR ENTITY TYPE / FULFILMENT",IF(AND(OR(EXACT(E9,"MARKETPLACE / DIRECTORY"),EXACT(E9,"PUBLISHER / MEDIA"),EXACT(E9,"COMMUNITY / FORUM")),EXACT(F9,"YES")),"REPAIR ENTITY TYPE / FULFILMENT","VALID")))))</x:f>
        <x:v>VERIFY</x:v>
      </x:c>
      <x:c r="S9" s="8" t="str">
        <x:f>IF(A9="","",IF(AC9&lt;&gt;"VALID",AC9,IF(AD9&lt;&gt;"VALID",AD9,IF(AE9&lt;&gt;"VALID",AE9,"VALID"))))</x:f>
        <x:v>VALID</x:v>
      </x:c>
      <x:c r="T9" s="8" t="str">
        <x:f>IF(A9="","",IF(AF9&lt;&gt;"VALID",AF9,IF(P9&lt;&gt;"VALID",P9,IF(S9&lt;&gt;"VALID","REPAIR CANDIDATE RECORD",IF(Q9="VERIFY BEFORE CLASSIFYING","VERIFY BEFORE CLASSIFYING",IF(Q9&lt;&gt;"VALID","REPAIR QUALIFICATION EVIDENCE",IF(R9&lt;&gt;"VALID",R9,IF(AG9&lt;&gt;"VALID",AG9,IF(AH9="DIRECT ELIGIBLE","DIRECT ELIGIBLE",AI9)))))))))</x:f>
        <x:v>VERIFY BEFORE CLASSIFYING</x:v>
      </x:c>
      <x:c r="U9" s="8" t="str">
        <x:f>AJ9</x:f>
        <x:v>VERIFY</x:v>
      </x:c>
      <x:c r="V9" s="8" t="str">
        <x:f>IF(A9="","",IF(COUNT(G9:L9)=6,ROUND((G9*RELEVANCE_POLICY!$B$12+H9*RELEVANCE_POLICY!$B$13+I9*RELEVANCE_POLICY!$B$14+J9*RELEVANCE_POLICY!$B$15+K9*RELEVANCE_POLICY!$B$16+L9*RELEVANCE_POLICY!$B$17)/5,0),""))</x:f>
      </x:c>
      <x:c r="W9" s="8" t="str">
        <x:f>IF(A9="","",IF(EXACT(U9,"DIRECT"),V9,"N/A - ROLE"))</x:f>
        <x:v>N/A - ROLE</x:v>
      </x:c>
      <x:c r="X9" s="8" t="str">
        <x:f>IF(A9="","",IF(NOT(EXACT(U9,"DIRECT")),"N/A - ROLE",IF(V9&gt;=85,"HIGH",IF(V9&gt;=70,"MEDIUM","STANDARD"))))</x:f>
        <x:v>N/A - ROLE</x:v>
      </x:c>
      <x:c r="Y9" s="8" t="str">
        <x:f>IF(A9="","",IF(EXACT(U9,"DIRECT"),"INCLUDE DIRECT",IF(EXACT(U9,"CONTEXTUAL"),"INCLUDE CONTEXTUAL",IF(EXACT(U9,"EXCLUDED"),"EXCLUDE",IF(EXACT(U9,"VERIFY"),"VERIFY BEFORE CLASSIFYING",U9)))))</x:f>
        <x:v>VERIFY BEFORE CLASSIFYING</x:v>
      </x:c>
      <x:c r="Z9" s="8" t="str">
        <x:f>IF(A9="","",IF(EXACT(U9,"DIRECT"),"Passed hard direct gates; weighted score may rank attention only inside the DIRECT set.",IF(EXACT(U9,"CONTEXTUAL"),"Relevant to the decision but not eligible for like-for-like direct ranking.",IF(EXACT(U9,"EXCLUDED"),"Current relevance pattern does not justify inclusion for this decision.",IF(EXACT(U9,"VERIFY"),"Resolve evidence or unknown inputs before classification.","Repair governance before using the scorecard.")))))</x:f>
        <x:v>Resolve evidence or unknown inputs before classification.</x:v>
      </x:c>
      <x:c r="AA9" s="8" t="str">
        <x:f>IF(A9="","",C9&amp;"|"&amp;RELEVANCE_POLICY!$B$4&amp;"|"&amp;N9&amp;"|"&amp;U9&amp;"|"&amp;Y9&amp;"|"&amp;W9&amp;"|"&amp;P9&amp;"|"&amp;Q9&amp;"|"&amp;M9&amp;"|"&amp;EVIDENCE!O9)</x:f>
        <x:v>CAND-REL-006-V1|REL-POL-001-V1|46256|VERIFY|VERIFY BEFORE CLASSIFYING|N/A - ROLE|VALID|VERIFY BEFORE CLASSIFYING|EVID-REL-006|EVID-REL-006-V1|UNKNOWN|VALID|VALID</x:v>
      </x:c>
      <x:c r="AB9" s="8" t="n">
        <x:v>6</x:v>
      </x:c>
      <x:c r="AC9" t="str">
        <x:f>IF(A9="","",IF(OR(EXACT(E9,"PROVIDER"),EXACT(E9,"MARKETPLACE / DIRECTORY"),EXACT(E9,"PUBLISHER / MEDIA"),EXACT(E9,"COMMUNITY / FORUM"),EXACT(E9,"STATUS QUO / INTERNAL"),EXACT(E9,"UNKNOWN / VERIFY")),"VALID","INVALID - ENTITY TYPE"))</x:f>
        <x:v>VALID</x:v>
      </x:c>
      <x:c r="AD9" t="str">
        <x:f>IF(A9="","",IF(OR(EXACT(F9,"YES"),EXACT(F9,"NO"),EXACT(F9,"UNKNOWN / VERIFY")),"VALID","INVALID - FULFILMENT TOKEN"))</x:f>
        <x:v>VALID</x:v>
      </x:c>
      <x:c r="AE9" t="str">
        <x:f>IF(A9="","",IF(OR(B9="",C9="",D9="",M9="",N9=""),"INVALID - REQUIRED",IF(EXACT(B9,DECISION_CONTRACT!$B$4),"VALID","INVALID - DECISION ID")))</x:f>
        <x:v>VALID</x:v>
      </x:c>
      <x:c r="AF9" t="str">
        <x:f>IF(A9="","",IF(DECISION_CONTRACT!$B$15&lt;&gt;"READY FOR DOWNSTREAM","BLOCKED - DECISION",IF(RELEVANCE_POLICY!$B$9&lt;&gt;"READY FOR DOWNSTREAM","BLOCKED - POLICY","VALID")))</x:f>
        <x:v>VALID</x:v>
      </x:c>
      <x:c r="AG9" t="str">
        <x:f>IF(A9="","",IF(OR(EXACT(E9,"UNKNOWN / VERIFY"),EXACT(F9,"UNKNOWN / VERIFY"),G9="UNKNOWN / VERIFY",H9="UNKNOWN / VERIFY",I9="UNKNOWN / VERIFY",J9="UNKNOWN / VERIFY",K9="UNKNOWN / VERIFY",L9="UNKNOWN / VERIFY"),"VERIFY BEFORE CLASSIFYING",IF(COUNT(G9:L9)&lt;&gt;6,"VERIFY BEFORE CLASSIFYING",IF(K9&lt;RELEVANCE_POLICY!$C$16,"VERIFY BEFORE CLASSIFYING","VALID"))))</x:f>
        <x:v>VERIFY BEFORE CLASSIFYING</x:v>
      </x:c>
      <x:c r="AH9" t="str">
        <x:f>IF(A9="","",IF(AND(EXACT(E9,"PROVIDER"),EXACT(F9,"YES"),G9&gt;=RELEVANCE_POLICY!$C$12,H9&gt;=RELEVANCE_POLICY!$C$13,I9&gt;=RELEVANCE_POLICY!$C$14),"DIRECT ELIGIBLE","NOT DIRECT"))</x:f>
        <x:v>NOT DIRECT</x:v>
      </x:c>
      <x:c r="AI9" t="str">
        <x:f>IF(A9="","",IF(AND(J9&gt;=3,L9&gt;=3),"CONTEXTUAL ELIGIBLE","EXCLUDED"))</x:f>
        <x:v>CONTEXTUAL ELIGIBLE</x:v>
      </x:c>
      <x:c r="AJ9" t="str">
        <x:f>IF(A9="","",IF(T9="DIRECT ELIGIBLE","DIRECT",IF(T9="CONTEXTUAL ELIGIBLE","CONTEXTUAL",IF(T9="EXCLUDED","EXCLUDED",IF(T9="VERIFY BEFORE CLASSIFYING","VERIFY",T9)))))</x:f>
        <x:v>VERIFY</x:v>
      </x:c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 t="str">
        <x:f>IF(A10="","",EVIDENCE!J10)</x:f>
      </x:c>
      <x:c r="L10" s="8"/>
      <x:c r="M10" s="8"/>
      <x:c r="N10" s="20"/>
      <x:c r="O10" s="8"/>
      <x:c r="P10" s="8" t="str">
        <x:f>IF(A10="","",IF(O10="","INVALID - SNAPSHOT",IF(O10=A10&amp;"|"&amp;B10&amp;"|"&amp;C10&amp;"|"&amp;D10&amp;"|"&amp;E10&amp;"|"&amp;F10&amp;"|"&amp;G10&amp;"|"&amp;H10&amp;"|"&amp;I10&amp;"|"&amp;J10&amp;"|"&amp;L10&amp;"|"&amp;M10&amp;"|"&amp;N10,"VALID","VERSION UPDATE REQUIRED")))</x:f>
      </x:c>
      <x:c r="Q10" s="8" t="str">
        <x:f>IF(A10="","",IF(NOT(EXACT(M10,EVIDENCE!A10)),"INVALID - EVIDENCE ID",IF(NOT(EXACT(B10,EVIDENCE!B10)),"INVALID - EVIDENCE DECISION",IF(NOT(EXACT(A10,EVIDENCE!D10)),"INVALID - EVIDENCE OWNER",IF(NOT(EXACT(EVIDENCE!C10,"CANDIDATE")),"INVALID - EVIDENCE ENTITY TYPE",IF(NOT(EXACT(EVIDENCE!E10,"QUALIFICATION")),"INVALID - EVIDENCE ROLE",IF(EXACT(EVIDENCE!F10,"UNKNOWN"),"VERIFY BEFORE CLASSIFYING",IF(NOT(EXACT(EVIDENCE!F10,"GOVERNED FIXTURE")),"INVALID - EVIDENCE STATE",IF(EVIDENCE!N10&lt;&gt;"VALID","INVALID - EVIDENCE RECORD","VALID")))))))))</x:f>
      </x:c>
      <x:c r="R10" s="8" t="str">
        <x:f>IF(A10="","",IF(EXACT(E10,"UNKNOWN / VERIFY"),"VERIFY",IF(EXACT(F10,"UNKNOWN / VERIFY"),"VERIFY",IF(AND(EXACT(E10,"PROVIDER"),EXACT(F10,"NO")),"REPAIR ENTITY TYPE / FULFILMENT",IF(AND(OR(EXACT(E10,"MARKETPLACE / DIRECTORY"),EXACT(E10,"PUBLISHER / MEDIA"),EXACT(E10,"COMMUNITY / FORUM")),EXACT(F10,"YES")),"REPAIR ENTITY TYPE / FULFILMENT","VALID")))))</x:f>
      </x:c>
      <x:c r="S10" s="8" t="str">
        <x:f>IF(A10="","",IF(AC10&lt;&gt;"VALID",AC10,IF(AD10&lt;&gt;"VALID",AD10,IF(AE10&lt;&gt;"VALID",AE10,"VALID"))))</x:f>
      </x:c>
      <x:c r="T10" s="8" t="str">
        <x:f>IF(A10="","",IF(AF10&lt;&gt;"VALID",AF10,IF(P10&lt;&gt;"VALID",P10,IF(S10&lt;&gt;"VALID","REPAIR CANDIDATE RECORD",IF(Q10="VERIFY BEFORE CLASSIFYING","VERIFY BEFORE CLASSIFYING",IF(Q10&lt;&gt;"VALID","REPAIR QUALIFICATION EVIDENCE",IF(R10&lt;&gt;"VALID",R10,IF(AG10&lt;&gt;"VALID",AG10,IF(AH10="DIRECT ELIGIBLE","DIRECT ELIGIBLE",AI10)))))))))</x:f>
      </x:c>
      <x:c r="U10" s="8" t="n">
        <x:f>AJ10</x:f>
        <x:v>0</x:v>
      </x:c>
      <x:c r="V10" s="8" t="str">
        <x:f>IF(A10="","",IF(COUNT(G10:L10)=6,ROUND((G10*RELEVANCE_POLICY!$B$12+H10*RELEVANCE_POLICY!$B$13+I10*RELEVANCE_POLICY!$B$14+J10*RELEVANCE_POLICY!$B$15+K10*RELEVANCE_POLICY!$B$16+L10*RELEVANCE_POLICY!$B$17)/5,0),""))</x:f>
      </x:c>
      <x:c r="W10" s="8" t="str">
        <x:f>IF(A10="","",IF(EXACT(U10,"DIRECT"),V10,"N/A - ROLE"))</x:f>
      </x:c>
      <x:c r="X10" s="8" t="str">
        <x:f>IF(A10="","",IF(NOT(EXACT(U10,"DIRECT")),"N/A - ROLE",IF(V10&gt;=85,"HIGH",IF(V10&gt;=70,"MEDIUM","STANDARD"))))</x:f>
      </x:c>
      <x:c r="Y10" s="8" t="str">
        <x:f>IF(A10="","",IF(EXACT(U10,"DIRECT"),"INCLUDE DIRECT",IF(EXACT(U10,"CONTEXTUAL"),"INCLUDE CONTEXTUAL",IF(EXACT(U10,"EXCLUDED"),"EXCLUDE",IF(EXACT(U10,"VERIFY"),"VERIFY BEFORE CLASSIFYING",U10)))))</x:f>
      </x:c>
      <x:c r="Z10" s="8" t="str">
        <x:f>IF(A10="","",IF(EXACT(U10,"DIRECT"),"Passed hard direct gates; weighted score may rank attention only inside the DIRECT set.",IF(EXACT(U10,"CONTEXTUAL"),"Relevant to the decision but not eligible for like-for-like direct ranking.",IF(EXACT(U10,"EXCLUDED"),"Current relevance pattern does not justify inclusion for this decision.",IF(EXACT(U10,"VERIFY"),"Resolve evidence or unknown inputs before classification.","Repair governance before using the scorecard.")))))</x:f>
      </x:c>
      <x:c r="AA10" s="8" t="str">
        <x:f>IF(A10="","",C10&amp;"|"&amp;RELEVANCE_POLICY!$B$4&amp;"|"&amp;N10&amp;"|"&amp;U10&amp;"|"&amp;Y10&amp;"|"&amp;W10&amp;"|"&amp;P10&amp;"|"&amp;Q10&amp;"|"&amp;M10&amp;"|"&amp;EVIDENCE!O10)</x:f>
      </x:c>
      <x:c r="AB10" s="8"/>
      <x:c r="AC10" t="str">
        <x:f>IF(A10="","",IF(OR(EXACT(E10,"PROVIDER"),EXACT(E10,"MARKETPLACE / DIRECTORY"),EXACT(E10,"PUBLISHER / MEDIA"),EXACT(E10,"COMMUNITY / FORUM"),EXACT(E10,"STATUS QUO / INTERNAL"),EXACT(E10,"UNKNOWN / VERIFY")),"VALID","INVALID - ENTITY TYPE"))</x:f>
      </x:c>
      <x:c r="AD10" t="str">
        <x:f>IF(A10="","",IF(OR(EXACT(F10,"YES"),EXACT(F10,"NO"),EXACT(F10,"UNKNOWN / VERIFY")),"VALID","INVALID - FULFILMENT TOKEN"))</x:f>
      </x:c>
      <x:c r="AE10" t="str">
        <x:f>IF(A10="","",IF(OR(B10="",C10="",D10="",M10="",N10=""),"INVALID - REQUIRED",IF(EXACT(B10,DECISION_CONTRACT!$B$4),"VALID","INVALID - DECISION ID")))</x:f>
      </x:c>
      <x:c r="AF10" t="str">
        <x:f>IF(A10="","",IF(DECISION_CONTRACT!$B$15&lt;&gt;"READY FOR DOWNSTREAM","BLOCKED - DECISION",IF(RELEVANCE_POLICY!$B$9&lt;&gt;"READY FOR DOWNSTREAM","BLOCKED - POLICY","VALID")))</x:f>
      </x:c>
      <x:c r="AG10" t="str">
        <x:f>IF(A10="","",IF(OR(EXACT(E10,"UNKNOWN / VERIFY"),EXACT(F10,"UNKNOWN / VERIFY"),G10="UNKNOWN / VERIFY",H10="UNKNOWN / VERIFY",I10="UNKNOWN / VERIFY",J10="UNKNOWN / VERIFY",K10="UNKNOWN / VERIFY",L10="UNKNOWN / VERIFY"),"VERIFY BEFORE CLASSIFYING",IF(COUNT(G10:L10)&lt;&gt;6,"VERIFY BEFORE CLASSIFYING",IF(K10&lt;RELEVANCE_POLICY!$C$16,"VERIFY BEFORE CLASSIFYING","VALID"))))</x:f>
      </x:c>
      <x:c r="AH10" t="str">
        <x:f>IF(A10="","",IF(AND(EXACT(E10,"PROVIDER"),EXACT(F10,"YES"),G10&gt;=RELEVANCE_POLICY!$C$12,H10&gt;=RELEVANCE_POLICY!$C$13,I10&gt;=RELEVANCE_POLICY!$C$14),"DIRECT ELIGIBLE","NOT DIRECT"))</x:f>
      </x:c>
      <x:c r="AI10" t="str">
        <x:f>IF(A10="","",IF(AND(J10&gt;=3,L10&gt;=3),"CONTEXTUAL ELIGIBLE","EXCLUDED"))</x:f>
      </x:c>
      <x:c r="AJ10" t="str">
        <x:f>IF(A10="","",IF(T10="DIRECT ELIGIBLE","DIRECT",IF(T10="CONTEXTUAL ELIGIBLE","CONTEXTUAL",IF(T10="EXCLUDED","EXCLUDED",IF(T10="VERIFY BEFORE CLASSIFYING","VERIFY",T10)))))</x:f>
      </x:c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 t="str">
        <x:f>IF(A11="","",EVIDENCE!J11)</x:f>
      </x:c>
      <x:c r="L11" s="8"/>
      <x:c r="M11" s="8"/>
      <x:c r="N11" s="20"/>
      <x:c r="O11" s="8"/>
      <x:c r="P11" s="8" t="str">
        <x:f>IF(A11="","",IF(O11="","INVALID - SNAPSHOT",IF(O11=A11&amp;"|"&amp;B11&amp;"|"&amp;C11&amp;"|"&amp;D11&amp;"|"&amp;E11&amp;"|"&amp;F11&amp;"|"&amp;G11&amp;"|"&amp;H11&amp;"|"&amp;I11&amp;"|"&amp;J11&amp;"|"&amp;L11&amp;"|"&amp;M11&amp;"|"&amp;N11,"VALID","VERSION UPDATE REQUIRED")))</x:f>
      </x:c>
      <x:c r="Q11" s="8" t="str">
        <x:f>IF(A11="","",IF(NOT(EXACT(M11,EVIDENCE!A11)),"INVALID - EVIDENCE ID",IF(NOT(EXACT(B11,EVIDENCE!B11)),"INVALID - EVIDENCE DECISION",IF(NOT(EXACT(A11,EVIDENCE!D11)),"INVALID - EVIDENCE OWNER",IF(NOT(EXACT(EVIDENCE!C11,"CANDIDATE")),"INVALID - EVIDENCE ENTITY TYPE",IF(NOT(EXACT(EVIDENCE!E11,"QUALIFICATION")),"INVALID - EVIDENCE ROLE",IF(EXACT(EVIDENCE!F11,"UNKNOWN"),"VERIFY BEFORE CLASSIFYING",IF(NOT(EXACT(EVIDENCE!F11,"GOVERNED FIXTURE")),"INVALID - EVIDENCE STATE",IF(EVIDENCE!N11&lt;&gt;"VALID","INVALID - EVIDENCE RECORD","VALID")))))))))</x:f>
      </x:c>
      <x:c r="R11" s="8" t="str">
        <x:f>IF(A11="","",IF(EXACT(E11,"UNKNOWN / VERIFY"),"VERIFY",IF(EXACT(F11,"UNKNOWN / VERIFY"),"VERIFY",IF(AND(EXACT(E11,"PROVIDER"),EXACT(F11,"NO")),"REPAIR ENTITY TYPE / FULFILMENT",IF(AND(OR(EXACT(E11,"MARKETPLACE / DIRECTORY"),EXACT(E11,"PUBLISHER / MEDIA"),EXACT(E11,"COMMUNITY / FORUM")),EXACT(F11,"YES")),"REPAIR ENTITY TYPE / FULFILMENT","VALID")))))</x:f>
      </x:c>
      <x:c r="S11" s="8" t="str">
        <x:f>IF(A11="","",IF(AC11&lt;&gt;"VALID",AC11,IF(AD11&lt;&gt;"VALID",AD11,IF(AE11&lt;&gt;"VALID",AE11,"VALID"))))</x:f>
      </x:c>
      <x:c r="T11" s="8" t="str">
        <x:f>IF(A11="","",IF(AF11&lt;&gt;"VALID",AF11,IF(P11&lt;&gt;"VALID",P11,IF(S11&lt;&gt;"VALID","REPAIR CANDIDATE RECORD",IF(Q11="VERIFY BEFORE CLASSIFYING","VERIFY BEFORE CLASSIFYING",IF(Q11&lt;&gt;"VALID","REPAIR QUALIFICATION EVIDENCE",IF(R11&lt;&gt;"VALID",R11,IF(AG11&lt;&gt;"VALID",AG11,IF(AH11="DIRECT ELIGIBLE","DIRECT ELIGIBLE",AI11)))))))))</x:f>
      </x:c>
      <x:c r="U11" s="8" t="n">
        <x:f>AJ11</x:f>
        <x:v>0</x:v>
      </x:c>
      <x:c r="V11" s="8" t="str">
        <x:f>IF(A11="","",IF(COUNT(G11:L11)=6,ROUND((G11*RELEVANCE_POLICY!$B$12+H11*RELEVANCE_POLICY!$B$13+I11*RELEVANCE_POLICY!$B$14+J11*RELEVANCE_POLICY!$B$15+K11*RELEVANCE_POLICY!$B$16+L11*RELEVANCE_POLICY!$B$17)/5,0),""))</x:f>
      </x:c>
      <x:c r="W11" s="8" t="str">
        <x:f>IF(A11="","",IF(EXACT(U11,"DIRECT"),V11,"N/A - ROLE"))</x:f>
      </x:c>
      <x:c r="X11" s="8" t="str">
        <x:f>IF(A11="","",IF(NOT(EXACT(U11,"DIRECT")),"N/A - ROLE",IF(V11&gt;=85,"HIGH",IF(V11&gt;=70,"MEDIUM","STANDARD"))))</x:f>
      </x:c>
      <x:c r="Y11" s="8" t="str">
        <x:f>IF(A11="","",IF(EXACT(U11,"DIRECT"),"INCLUDE DIRECT",IF(EXACT(U11,"CONTEXTUAL"),"INCLUDE CONTEXTUAL",IF(EXACT(U11,"EXCLUDED"),"EXCLUDE",IF(EXACT(U11,"VERIFY"),"VERIFY BEFORE CLASSIFYING",U11)))))</x:f>
      </x:c>
      <x:c r="Z11" s="8" t="str">
        <x:f>IF(A11="","",IF(EXACT(U11,"DIRECT"),"Passed hard direct gates; weighted score may rank attention only inside the DIRECT set.",IF(EXACT(U11,"CONTEXTUAL"),"Relevant to the decision but not eligible for like-for-like direct ranking.",IF(EXACT(U11,"EXCLUDED"),"Current relevance pattern does not justify inclusion for this decision.",IF(EXACT(U11,"VERIFY"),"Resolve evidence or unknown inputs before classification.","Repair governance before using the scorecard.")))))</x:f>
      </x:c>
      <x:c r="AA11" s="8" t="str">
        <x:f>IF(A11="","",C11&amp;"|"&amp;RELEVANCE_POLICY!$B$4&amp;"|"&amp;N11&amp;"|"&amp;U11&amp;"|"&amp;Y11&amp;"|"&amp;W11&amp;"|"&amp;P11&amp;"|"&amp;Q11&amp;"|"&amp;M11&amp;"|"&amp;EVIDENCE!O11)</x:f>
      </x:c>
      <x:c r="AB11" s="8"/>
      <x:c r="AC11" t="str">
        <x:f>IF(A11="","",IF(OR(EXACT(E11,"PROVIDER"),EXACT(E11,"MARKETPLACE / DIRECTORY"),EXACT(E11,"PUBLISHER / MEDIA"),EXACT(E11,"COMMUNITY / FORUM"),EXACT(E11,"STATUS QUO / INTERNAL"),EXACT(E11,"UNKNOWN / VERIFY")),"VALID","INVALID - ENTITY TYPE"))</x:f>
      </x:c>
      <x:c r="AD11" t="str">
        <x:f>IF(A11="","",IF(OR(EXACT(F11,"YES"),EXACT(F11,"NO"),EXACT(F11,"UNKNOWN / VERIFY")),"VALID","INVALID - FULFILMENT TOKEN"))</x:f>
      </x:c>
      <x:c r="AE11" t="str">
        <x:f>IF(A11="","",IF(OR(B11="",C11="",D11="",M11="",N11=""),"INVALID - REQUIRED",IF(EXACT(B11,DECISION_CONTRACT!$B$4),"VALID","INVALID - DECISION ID")))</x:f>
      </x:c>
      <x:c r="AF11" t="str">
        <x:f>IF(A11="","",IF(DECISION_CONTRACT!$B$15&lt;&gt;"READY FOR DOWNSTREAM","BLOCKED - DECISION",IF(RELEVANCE_POLICY!$B$9&lt;&gt;"READY FOR DOWNSTREAM","BLOCKED - POLICY","VALID")))</x:f>
      </x:c>
      <x:c r="AG11" t="str">
        <x:f>IF(A11="","",IF(OR(EXACT(E11,"UNKNOWN / VERIFY"),EXACT(F11,"UNKNOWN / VERIFY"),G11="UNKNOWN / VERIFY",H11="UNKNOWN / VERIFY",I11="UNKNOWN / VERIFY",J11="UNKNOWN / VERIFY",K11="UNKNOWN / VERIFY",L11="UNKNOWN / VERIFY"),"VERIFY BEFORE CLASSIFYING",IF(COUNT(G11:L11)&lt;&gt;6,"VERIFY BEFORE CLASSIFYING",IF(K11&lt;RELEVANCE_POLICY!$C$16,"VERIFY BEFORE CLASSIFYING","VALID"))))</x:f>
      </x:c>
      <x:c r="AH11" t="str">
        <x:f>IF(A11="","",IF(AND(EXACT(E11,"PROVIDER"),EXACT(F11,"YES"),G11&gt;=RELEVANCE_POLICY!$C$12,H11&gt;=RELEVANCE_POLICY!$C$13,I11&gt;=RELEVANCE_POLICY!$C$14),"DIRECT ELIGIBLE","NOT DIRECT"))</x:f>
      </x:c>
      <x:c r="AI11" t="str">
        <x:f>IF(A11="","",IF(AND(J11&gt;=3,L11&gt;=3),"CONTEXTUAL ELIGIBLE","EXCLUDED"))</x:f>
      </x:c>
      <x:c r="AJ11" t="str">
        <x:f>IF(A11="","",IF(T11="DIRECT ELIGIBLE","DIRECT",IF(T11="CONTEXTUAL ELIGIBLE","CONTEXTUAL",IF(T11="EXCLUDED","EXCLUDED",IF(T11="VERIFY BEFORE CLASSIFYING","VERIFY",T11)))))</x:f>
      </x:c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 t="str">
        <x:f>IF(A12="","",EVIDENCE!J12)</x:f>
      </x:c>
      <x:c r="L12" s="8"/>
      <x:c r="M12" s="8"/>
      <x:c r="N12" s="20"/>
      <x:c r="O12" s="8"/>
      <x:c r="P12" s="8" t="str">
        <x:f>IF(A12="","",IF(O12="","INVALID - SNAPSHOT",IF(O12=A12&amp;"|"&amp;B12&amp;"|"&amp;C12&amp;"|"&amp;D12&amp;"|"&amp;E12&amp;"|"&amp;F12&amp;"|"&amp;G12&amp;"|"&amp;H12&amp;"|"&amp;I12&amp;"|"&amp;J12&amp;"|"&amp;L12&amp;"|"&amp;M12&amp;"|"&amp;N12,"VALID","VERSION UPDATE REQUIRED")))</x:f>
      </x:c>
      <x:c r="Q12" s="8" t="str">
        <x:f>IF(A12="","",IF(NOT(EXACT(M12,EVIDENCE!A12)),"INVALID - EVIDENCE ID",IF(NOT(EXACT(B12,EVIDENCE!B12)),"INVALID - EVIDENCE DECISION",IF(NOT(EXACT(A12,EVIDENCE!D12)),"INVALID - EVIDENCE OWNER",IF(NOT(EXACT(EVIDENCE!C12,"CANDIDATE")),"INVALID - EVIDENCE ENTITY TYPE",IF(NOT(EXACT(EVIDENCE!E12,"QUALIFICATION")),"INVALID - EVIDENCE ROLE",IF(EXACT(EVIDENCE!F12,"UNKNOWN"),"VERIFY BEFORE CLASSIFYING",IF(NOT(EXACT(EVIDENCE!F12,"GOVERNED FIXTURE")),"INVALID - EVIDENCE STATE",IF(EVIDENCE!N12&lt;&gt;"VALID","INVALID - EVIDENCE RECORD","VALID")))))))))</x:f>
      </x:c>
      <x:c r="R12" s="8" t="str">
        <x:f>IF(A12="","",IF(EXACT(E12,"UNKNOWN / VERIFY"),"VERIFY",IF(EXACT(F12,"UNKNOWN / VERIFY"),"VERIFY",IF(AND(EXACT(E12,"PROVIDER"),EXACT(F12,"NO")),"REPAIR ENTITY TYPE / FULFILMENT",IF(AND(OR(EXACT(E12,"MARKETPLACE / DIRECTORY"),EXACT(E12,"PUBLISHER / MEDIA"),EXACT(E12,"COMMUNITY / FORUM")),EXACT(F12,"YES")),"REPAIR ENTITY TYPE / FULFILMENT","VALID")))))</x:f>
      </x:c>
      <x:c r="S12" s="8" t="str">
        <x:f>IF(A12="","",IF(AC12&lt;&gt;"VALID",AC12,IF(AD12&lt;&gt;"VALID",AD12,IF(AE12&lt;&gt;"VALID",AE12,"VALID"))))</x:f>
      </x:c>
      <x:c r="T12" s="8" t="str">
        <x:f>IF(A12="","",IF(AF12&lt;&gt;"VALID",AF12,IF(P12&lt;&gt;"VALID",P12,IF(S12&lt;&gt;"VALID","REPAIR CANDIDATE RECORD",IF(Q12="VERIFY BEFORE CLASSIFYING","VERIFY BEFORE CLASSIFYING",IF(Q12&lt;&gt;"VALID","REPAIR QUALIFICATION EVIDENCE",IF(R12&lt;&gt;"VALID",R12,IF(AG12&lt;&gt;"VALID",AG12,IF(AH12="DIRECT ELIGIBLE","DIRECT ELIGIBLE",AI12)))))))))</x:f>
      </x:c>
      <x:c r="U12" s="8" t="n">
        <x:f>AJ12</x:f>
        <x:v>0</x:v>
      </x:c>
      <x:c r="V12" s="8" t="str">
        <x:f>IF(A12="","",IF(COUNT(G12:L12)=6,ROUND((G12*RELEVANCE_POLICY!$B$12+H12*RELEVANCE_POLICY!$B$13+I12*RELEVANCE_POLICY!$B$14+J12*RELEVANCE_POLICY!$B$15+K12*RELEVANCE_POLICY!$B$16+L12*RELEVANCE_POLICY!$B$17)/5,0),""))</x:f>
      </x:c>
      <x:c r="W12" s="8" t="str">
        <x:f>IF(A12="","",IF(EXACT(U12,"DIRECT"),V12,"N/A - ROLE"))</x:f>
      </x:c>
      <x:c r="X12" s="8" t="str">
        <x:f>IF(A12="","",IF(NOT(EXACT(U12,"DIRECT")),"N/A - ROLE",IF(V12&gt;=85,"HIGH",IF(V12&gt;=70,"MEDIUM","STANDARD"))))</x:f>
      </x:c>
      <x:c r="Y12" s="8" t="str">
        <x:f>IF(A12="","",IF(EXACT(U12,"DIRECT"),"INCLUDE DIRECT",IF(EXACT(U12,"CONTEXTUAL"),"INCLUDE CONTEXTUAL",IF(EXACT(U12,"EXCLUDED"),"EXCLUDE",IF(EXACT(U12,"VERIFY"),"VERIFY BEFORE CLASSIFYING",U12)))))</x:f>
      </x:c>
      <x:c r="Z12" s="8" t="str">
        <x:f>IF(A12="","",IF(EXACT(U12,"DIRECT"),"Passed hard direct gates; weighted score may rank attention only inside the DIRECT set.",IF(EXACT(U12,"CONTEXTUAL"),"Relevant to the decision but not eligible for like-for-like direct ranking.",IF(EXACT(U12,"EXCLUDED"),"Current relevance pattern does not justify inclusion for this decision.",IF(EXACT(U12,"VERIFY"),"Resolve evidence or unknown inputs before classification.","Repair governance before using the scorecard.")))))</x:f>
      </x:c>
      <x:c r="AA12" s="8" t="str">
        <x:f>IF(A12="","",C12&amp;"|"&amp;RELEVANCE_POLICY!$B$4&amp;"|"&amp;N12&amp;"|"&amp;U12&amp;"|"&amp;Y12&amp;"|"&amp;W12&amp;"|"&amp;P12&amp;"|"&amp;Q12&amp;"|"&amp;M12&amp;"|"&amp;EVIDENCE!O12)</x:f>
      </x:c>
      <x:c r="AB12" s="8"/>
      <x:c r="AC12" t="str">
        <x:f>IF(A12="","",IF(OR(EXACT(E12,"PROVIDER"),EXACT(E12,"MARKETPLACE / DIRECTORY"),EXACT(E12,"PUBLISHER / MEDIA"),EXACT(E12,"COMMUNITY / FORUM"),EXACT(E12,"STATUS QUO / INTERNAL"),EXACT(E12,"UNKNOWN / VERIFY")),"VALID","INVALID - ENTITY TYPE"))</x:f>
      </x:c>
      <x:c r="AD12" t="str">
        <x:f>IF(A12="","",IF(OR(EXACT(F12,"YES"),EXACT(F12,"NO"),EXACT(F12,"UNKNOWN / VERIFY")),"VALID","INVALID - FULFILMENT TOKEN"))</x:f>
      </x:c>
      <x:c r="AE12" t="str">
        <x:f>IF(A12="","",IF(OR(B12="",C12="",D12="",M12="",N12=""),"INVALID - REQUIRED",IF(EXACT(B12,DECISION_CONTRACT!$B$4),"VALID","INVALID - DECISION ID")))</x:f>
      </x:c>
      <x:c r="AF12" t="str">
        <x:f>IF(A12="","",IF(DECISION_CONTRACT!$B$15&lt;&gt;"READY FOR DOWNSTREAM","BLOCKED - DECISION",IF(RELEVANCE_POLICY!$B$9&lt;&gt;"READY FOR DOWNSTREAM","BLOCKED - POLICY","VALID")))</x:f>
      </x:c>
      <x:c r="AG12" t="str">
        <x:f>IF(A12="","",IF(OR(EXACT(E12,"UNKNOWN / VERIFY"),EXACT(F12,"UNKNOWN / VERIFY"),G12="UNKNOWN / VERIFY",H12="UNKNOWN / VERIFY",I12="UNKNOWN / VERIFY",J12="UNKNOWN / VERIFY",K12="UNKNOWN / VERIFY",L12="UNKNOWN / VERIFY"),"VERIFY BEFORE CLASSIFYING",IF(COUNT(G12:L12)&lt;&gt;6,"VERIFY BEFORE CLASSIFYING",IF(K12&lt;RELEVANCE_POLICY!$C$16,"VERIFY BEFORE CLASSIFYING","VALID"))))</x:f>
      </x:c>
      <x:c r="AH12" t="str">
        <x:f>IF(A12="","",IF(AND(EXACT(E12,"PROVIDER"),EXACT(F12,"YES"),G12&gt;=RELEVANCE_POLICY!$C$12,H12&gt;=RELEVANCE_POLICY!$C$13,I12&gt;=RELEVANCE_POLICY!$C$14),"DIRECT ELIGIBLE","NOT DIRECT"))</x:f>
      </x:c>
      <x:c r="AI12" t="str">
        <x:f>IF(A12="","",IF(AND(J12&gt;=3,L12&gt;=3),"CONTEXTUAL ELIGIBLE","EXCLUDED"))</x:f>
      </x:c>
      <x:c r="AJ12" t="str">
        <x:f>IF(A12="","",IF(T12="DIRECT ELIGIBLE","DIRECT",IF(T12="CONTEXTUAL ELIGIBLE","CONTEXTUAL",IF(T12="EXCLUDED","EXCLUDED",IF(T12="VERIFY BEFORE CLASSIFYING","VERIFY",T12)))))</x:f>
      </x:c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 t="str">
        <x:f>IF(A13="","",EVIDENCE!J13)</x:f>
      </x:c>
      <x:c r="L13" s="8"/>
      <x:c r="M13" s="8"/>
      <x:c r="N13" s="20"/>
      <x:c r="O13" s="8"/>
      <x:c r="P13" s="8" t="str">
        <x:f>IF(A13="","",IF(O13="","INVALID - SNAPSHOT",IF(O13=A13&amp;"|"&amp;B13&amp;"|"&amp;C13&amp;"|"&amp;D13&amp;"|"&amp;E13&amp;"|"&amp;F13&amp;"|"&amp;G13&amp;"|"&amp;H13&amp;"|"&amp;I13&amp;"|"&amp;J13&amp;"|"&amp;L13&amp;"|"&amp;M13&amp;"|"&amp;N13,"VALID","VERSION UPDATE REQUIRED")))</x:f>
      </x:c>
      <x:c r="Q13" s="8" t="str">
        <x:f>IF(A13="","",IF(NOT(EXACT(M13,EVIDENCE!A13)),"INVALID - EVIDENCE ID",IF(NOT(EXACT(B13,EVIDENCE!B13)),"INVALID - EVIDENCE DECISION",IF(NOT(EXACT(A13,EVIDENCE!D13)),"INVALID - EVIDENCE OWNER",IF(NOT(EXACT(EVIDENCE!C13,"CANDIDATE")),"INVALID - EVIDENCE ENTITY TYPE",IF(NOT(EXACT(EVIDENCE!E13,"QUALIFICATION")),"INVALID - EVIDENCE ROLE",IF(EXACT(EVIDENCE!F13,"UNKNOWN"),"VERIFY BEFORE CLASSIFYING",IF(NOT(EXACT(EVIDENCE!F13,"GOVERNED FIXTURE")),"INVALID - EVIDENCE STATE",IF(EVIDENCE!N13&lt;&gt;"VALID","INVALID - EVIDENCE RECORD","VALID")))))))))</x:f>
      </x:c>
      <x:c r="R13" s="8" t="str">
        <x:f>IF(A13="","",IF(EXACT(E13,"UNKNOWN / VERIFY"),"VERIFY",IF(EXACT(F13,"UNKNOWN / VERIFY"),"VERIFY",IF(AND(EXACT(E13,"PROVIDER"),EXACT(F13,"NO")),"REPAIR ENTITY TYPE / FULFILMENT",IF(AND(OR(EXACT(E13,"MARKETPLACE / DIRECTORY"),EXACT(E13,"PUBLISHER / MEDIA"),EXACT(E13,"COMMUNITY / FORUM")),EXACT(F13,"YES")),"REPAIR ENTITY TYPE / FULFILMENT","VALID")))))</x:f>
      </x:c>
      <x:c r="S13" s="8" t="str">
        <x:f>IF(A13="","",IF(AC13&lt;&gt;"VALID",AC13,IF(AD13&lt;&gt;"VALID",AD13,IF(AE13&lt;&gt;"VALID",AE13,"VALID"))))</x:f>
      </x:c>
      <x:c r="T13" s="8" t="str">
        <x:f>IF(A13="","",IF(AF13&lt;&gt;"VALID",AF13,IF(P13&lt;&gt;"VALID",P13,IF(S13&lt;&gt;"VALID","REPAIR CANDIDATE RECORD",IF(Q13="VERIFY BEFORE CLASSIFYING","VERIFY BEFORE CLASSIFYING",IF(Q13&lt;&gt;"VALID","REPAIR QUALIFICATION EVIDENCE",IF(R13&lt;&gt;"VALID",R13,IF(AG13&lt;&gt;"VALID",AG13,IF(AH13="DIRECT ELIGIBLE","DIRECT ELIGIBLE",AI13)))))))))</x:f>
      </x:c>
      <x:c r="U13" s="8" t="n">
        <x:f>AJ13</x:f>
        <x:v>0</x:v>
      </x:c>
      <x:c r="V13" s="8" t="str">
        <x:f>IF(A13="","",IF(COUNT(G13:L13)=6,ROUND((G13*RELEVANCE_POLICY!$B$12+H13*RELEVANCE_POLICY!$B$13+I13*RELEVANCE_POLICY!$B$14+J13*RELEVANCE_POLICY!$B$15+K13*RELEVANCE_POLICY!$B$16+L13*RELEVANCE_POLICY!$B$17)/5,0),""))</x:f>
      </x:c>
      <x:c r="W13" s="8" t="str">
        <x:f>IF(A13="","",IF(EXACT(U13,"DIRECT"),V13,"N/A - ROLE"))</x:f>
      </x:c>
      <x:c r="X13" s="8" t="str">
        <x:f>IF(A13="","",IF(NOT(EXACT(U13,"DIRECT")),"N/A - ROLE",IF(V13&gt;=85,"HIGH",IF(V13&gt;=70,"MEDIUM","STANDARD"))))</x:f>
      </x:c>
      <x:c r="Y13" s="8" t="str">
        <x:f>IF(A13="","",IF(EXACT(U13,"DIRECT"),"INCLUDE DIRECT",IF(EXACT(U13,"CONTEXTUAL"),"INCLUDE CONTEXTUAL",IF(EXACT(U13,"EXCLUDED"),"EXCLUDE",IF(EXACT(U13,"VERIFY"),"VERIFY BEFORE CLASSIFYING",U13)))))</x:f>
      </x:c>
      <x:c r="Z13" s="8" t="str">
        <x:f>IF(A13="","",IF(EXACT(U13,"DIRECT"),"Passed hard direct gates; weighted score may rank attention only inside the DIRECT set.",IF(EXACT(U13,"CONTEXTUAL"),"Relevant to the decision but not eligible for like-for-like direct ranking.",IF(EXACT(U13,"EXCLUDED"),"Current relevance pattern does not justify inclusion for this decision.",IF(EXACT(U13,"VERIFY"),"Resolve evidence or unknown inputs before classification.","Repair governance before using the scorecard.")))))</x:f>
      </x:c>
      <x:c r="AA13" s="8" t="str">
        <x:f>IF(A13="","",C13&amp;"|"&amp;RELEVANCE_POLICY!$B$4&amp;"|"&amp;N13&amp;"|"&amp;U13&amp;"|"&amp;Y13&amp;"|"&amp;W13&amp;"|"&amp;P13&amp;"|"&amp;Q13&amp;"|"&amp;M13&amp;"|"&amp;EVIDENCE!O13)</x:f>
      </x:c>
      <x:c r="AB13" s="8"/>
      <x:c r="AC13" t="str">
        <x:f>IF(A13="","",IF(OR(EXACT(E13,"PROVIDER"),EXACT(E13,"MARKETPLACE / DIRECTORY"),EXACT(E13,"PUBLISHER / MEDIA"),EXACT(E13,"COMMUNITY / FORUM"),EXACT(E13,"STATUS QUO / INTERNAL"),EXACT(E13,"UNKNOWN / VERIFY")),"VALID","INVALID - ENTITY TYPE"))</x:f>
      </x:c>
      <x:c r="AD13" t="str">
        <x:f>IF(A13="","",IF(OR(EXACT(F13,"YES"),EXACT(F13,"NO"),EXACT(F13,"UNKNOWN / VERIFY")),"VALID","INVALID - FULFILMENT TOKEN"))</x:f>
      </x:c>
      <x:c r="AE13" t="str">
        <x:f>IF(A13="","",IF(OR(B13="",C13="",D13="",M13="",N13=""),"INVALID - REQUIRED",IF(EXACT(B13,DECISION_CONTRACT!$B$4),"VALID","INVALID - DECISION ID")))</x:f>
      </x:c>
      <x:c r="AF13" t="str">
        <x:f>IF(A13="","",IF(DECISION_CONTRACT!$B$15&lt;&gt;"READY FOR DOWNSTREAM","BLOCKED - DECISION",IF(RELEVANCE_POLICY!$B$9&lt;&gt;"READY FOR DOWNSTREAM","BLOCKED - POLICY","VALID")))</x:f>
      </x:c>
      <x:c r="AG13" t="str">
        <x:f>IF(A13="","",IF(OR(EXACT(E13,"UNKNOWN / VERIFY"),EXACT(F13,"UNKNOWN / VERIFY"),G13="UNKNOWN / VERIFY",H13="UNKNOWN / VERIFY",I13="UNKNOWN / VERIFY",J13="UNKNOWN / VERIFY",K13="UNKNOWN / VERIFY",L13="UNKNOWN / VERIFY"),"VERIFY BEFORE CLASSIFYING",IF(COUNT(G13:L13)&lt;&gt;6,"VERIFY BEFORE CLASSIFYING",IF(K13&lt;RELEVANCE_POLICY!$C$16,"VERIFY BEFORE CLASSIFYING","VALID"))))</x:f>
      </x:c>
      <x:c r="AH13" t="str">
        <x:f>IF(A13="","",IF(AND(EXACT(E13,"PROVIDER"),EXACT(F13,"YES"),G13&gt;=RELEVANCE_POLICY!$C$12,H13&gt;=RELEVANCE_POLICY!$C$13,I13&gt;=RELEVANCE_POLICY!$C$14),"DIRECT ELIGIBLE","NOT DIRECT"))</x:f>
      </x:c>
      <x:c r="AI13" t="str">
        <x:f>IF(A13="","",IF(AND(J13&gt;=3,L13&gt;=3),"CONTEXTUAL ELIGIBLE","EXCLUDED"))</x:f>
      </x:c>
      <x:c r="AJ13" t="str">
        <x:f>IF(A13="","",IF(T13="DIRECT ELIGIBLE","DIRECT",IF(T13="CONTEXTUAL ELIGIBLE","CONTEXTUAL",IF(T13="EXCLUDED","EXCLUDED",IF(T13="VERIFY BEFORE CLASSIFYING","VERIFY",T13)))))</x:f>
      </x:c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 t="str">
        <x:f>IF(A14="","",EVIDENCE!J14)</x:f>
      </x:c>
      <x:c r="L14" s="8"/>
      <x:c r="M14" s="8"/>
      <x:c r="N14" s="20"/>
      <x:c r="O14" s="8"/>
      <x:c r="P14" s="8" t="str">
        <x:f>IF(A14="","",IF(O14="","INVALID - SNAPSHOT",IF(O14=A14&amp;"|"&amp;B14&amp;"|"&amp;C14&amp;"|"&amp;D14&amp;"|"&amp;E14&amp;"|"&amp;F14&amp;"|"&amp;G14&amp;"|"&amp;H14&amp;"|"&amp;I14&amp;"|"&amp;J14&amp;"|"&amp;L14&amp;"|"&amp;M14&amp;"|"&amp;N14,"VALID","VERSION UPDATE REQUIRED")))</x:f>
      </x:c>
      <x:c r="Q14" s="8" t="str">
        <x:f>IF(A14="","",IF(NOT(EXACT(M14,EVIDENCE!A14)),"INVALID - EVIDENCE ID",IF(NOT(EXACT(B14,EVIDENCE!B14)),"INVALID - EVIDENCE DECISION",IF(NOT(EXACT(A14,EVIDENCE!D14)),"INVALID - EVIDENCE OWNER",IF(NOT(EXACT(EVIDENCE!C14,"CANDIDATE")),"INVALID - EVIDENCE ENTITY TYPE",IF(NOT(EXACT(EVIDENCE!E14,"QUALIFICATION")),"INVALID - EVIDENCE ROLE",IF(EXACT(EVIDENCE!F14,"UNKNOWN"),"VERIFY BEFORE CLASSIFYING",IF(NOT(EXACT(EVIDENCE!F14,"GOVERNED FIXTURE")),"INVALID - EVIDENCE STATE",IF(EVIDENCE!N14&lt;&gt;"VALID","INVALID - EVIDENCE RECORD","VALID")))))))))</x:f>
      </x:c>
      <x:c r="R14" s="8" t="str">
        <x:f>IF(A14="","",IF(EXACT(E14,"UNKNOWN / VERIFY"),"VERIFY",IF(EXACT(F14,"UNKNOWN / VERIFY"),"VERIFY",IF(AND(EXACT(E14,"PROVIDER"),EXACT(F14,"NO")),"REPAIR ENTITY TYPE / FULFILMENT",IF(AND(OR(EXACT(E14,"MARKETPLACE / DIRECTORY"),EXACT(E14,"PUBLISHER / MEDIA"),EXACT(E14,"COMMUNITY / FORUM")),EXACT(F14,"YES")),"REPAIR ENTITY TYPE / FULFILMENT","VALID")))))</x:f>
      </x:c>
      <x:c r="S14" s="8" t="str">
        <x:f>IF(A14="","",IF(AC14&lt;&gt;"VALID",AC14,IF(AD14&lt;&gt;"VALID",AD14,IF(AE14&lt;&gt;"VALID",AE14,"VALID"))))</x:f>
      </x:c>
      <x:c r="T14" s="8" t="str">
        <x:f>IF(A14="","",IF(AF14&lt;&gt;"VALID",AF14,IF(P14&lt;&gt;"VALID",P14,IF(S14&lt;&gt;"VALID","REPAIR CANDIDATE RECORD",IF(Q14="VERIFY BEFORE CLASSIFYING","VERIFY BEFORE CLASSIFYING",IF(Q14&lt;&gt;"VALID","REPAIR QUALIFICATION EVIDENCE",IF(R14&lt;&gt;"VALID",R14,IF(AG14&lt;&gt;"VALID",AG14,IF(AH14="DIRECT ELIGIBLE","DIRECT ELIGIBLE",AI14)))))))))</x:f>
      </x:c>
      <x:c r="U14" s="8" t="n">
        <x:f>AJ14</x:f>
        <x:v>0</x:v>
      </x:c>
      <x:c r="V14" s="8" t="str">
        <x:f>IF(A14="","",IF(COUNT(G14:L14)=6,ROUND((G14*RELEVANCE_POLICY!$B$12+H14*RELEVANCE_POLICY!$B$13+I14*RELEVANCE_POLICY!$B$14+J14*RELEVANCE_POLICY!$B$15+K14*RELEVANCE_POLICY!$B$16+L14*RELEVANCE_POLICY!$B$17)/5,0),""))</x:f>
      </x:c>
      <x:c r="W14" s="8" t="str">
        <x:f>IF(A14="","",IF(EXACT(U14,"DIRECT"),V14,"N/A - ROLE"))</x:f>
      </x:c>
      <x:c r="X14" s="8" t="str">
        <x:f>IF(A14="","",IF(NOT(EXACT(U14,"DIRECT")),"N/A - ROLE",IF(V14&gt;=85,"HIGH",IF(V14&gt;=70,"MEDIUM","STANDARD"))))</x:f>
      </x:c>
      <x:c r="Y14" s="8" t="str">
        <x:f>IF(A14="","",IF(EXACT(U14,"DIRECT"),"INCLUDE DIRECT",IF(EXACT(U14,"CONTEXTUAL"),"INCLUDE CONTEXTUAL",IF(EXACT(U14,"EXCLUDED"),"EXCLUDE",IF(EXACT(U14,"VERIFY"),"VERIFY BEFORE CLASSIFYING",U14)))))</x:f>
      </x:c>
      <x:c r="Z14" s="8" t="str">
        <x:f>IF(A14="","",IF(EXACT(U14,"DIRECT"),"Passed hard direct gates; weighted score may rank attention only inside the DIRECT set.",IF(EXACT(U14,"CONTEXTUAL"),"Relevant to the decision but not eligible for like-for-like direct ranking.",IF(EXACT(U14,"EXCLUDED"),"Current relevance pattern does not justify inclusion for this decision.",IF(EXACT(U14,"VERIFY"),"Resolve evidence or unknown inputs before classification.","Repair governance before using the scorecard.")))))</x:f>
      </x:c>
      <x:c r="AA14" s="8" t="str">
        <x:f>IF(A14="","",C14&amp;"|"&amp;RELEVANCE_POLICY!$B$4&amp;"|"&amp;N14&amp;"|"&amp;U14&amp;"|"&amp;Y14&amp;"|"&amp;W14&amp;"|"&amp;P14&amp;"|"&amp;Q14&amp;"|"&amp;M14&amp;"|"&amp;EVIDENCE!O14)</x:f>
      </x:c>
      <x:c r="AB14" s="8"/>
      <x:c r="AC14" t="str">
        <x:f>IF(A14="","",IF(OR(EXACT(E14,"PROVIDER"),EXACT(E14,"MARKETPLACE / DIRECTORY"),EXACT(E14,"PUBLISHER / MEDIA"),EXACT(E14,"COMMUNITY / FORUM"),EXACT(E14,"STATUS QUO / INTERNAL"),EXACT(E14,"UNKNOWN / VERIFY")),"VALID","INVALID - ENTITY TYPE"))</x:f>
      </x:c>
      <x:c r="AD14" t="str">
        <x:f>IF(A14="","",IF(OR(EXACT(F14,"YES"),EXACT(F14,"NO"),EXACT(F14,"UNKNOWN / VERIFY")),"VALID","INVALID - FULFILMENT TOKEN"))</x:f>
      </x:c>
      <x:c r="AE14" t="str">
        <x:f>IF(A14="","",IF(OR(B14="",C14="",D14="",M14="",N14=""),"INVALID - REQUIRED",IF(EXACT(B14,DECISION_CONTRACT!$B$4),"VALID","INVALID - DECISION ID")))</x:f>
      </x:c>
      <x:c r="AF14" t="str">
        <x:f>IF(A14="","",IF(DECISION_CONTRACT!$B$15&lt;&gt;"READY FOR DOWNSTREAM","BLOCKED - DECISION",IF(RELEVANCE_POLICY!$B$9&lt;&gt;"READY FOR DOWNSTREAM","BLOCKED - POLICY","VALID")))</x:f>
      </x:c>
      <x:c r="AG14" t="str">
        <x:f>IF(A14="","",IF(OR(EXACT(E14,"UNKNOWN / VERIFY"),EXACT(F14,"UNKNOWN / VERIFY"),G14="UNKNOWN / VERIFY",H14="UNKNOWN / VERIFY",I14="UNKNOWN / VERIFY",J14="UNKNOWN / VERIFY",K14="UNKNOWN / VERIFY",L14="UNKNOWN / VERIFY"),"VERIFY BEFORE CLASSIFYING",IF(COUNT(G14:L14)&lt;&gt;6,"VERIFY BEFORE CLASSIFYING",IF(K14&lt;RELEVANCE_POLICY!$C$16,"VERIFY BEFORE CLASSIFYING","VALID"))))</x:f>
      </x:c>
      <x:c r="AH14" t="str">
        <x:f>IF(A14="","",IF(AND(EXACT(E14,"PROVIDER"),EXACT(F14,"YES"),G14&gt;=RELEVANCE_POLICY!$C$12,H14&gt;=RELEVANCE_POLICY!$C$13,I14&gt;=RELEVANCE_POLICY!$C$14),"DIRECT ELIGIBLE","NOT DIRECT"))</x:f>
      </x:c>
      <x:c r="AI14" t="str">
        <x:f>IF(A14="","",IF(AND(J14&gt;=3,L14&gt;=3),"CONTEXTUAL ELIGIBLE","EXCLUDED"))</x:f>
      </x:c>
      <x:c r="AJ14" t="str">
        <x:f>IF(A14="","",IF(T14="DIRECT ELIGIBLE","DIRECT",IF(T14="CONTEXTUAL ELIGIBLE","CONTEXTUAL",IF(T14="EXCLUDED","EXCLUDED",IF(T14="VERIFY BEFORE CLASSIFYING","VERIFY",T14)))))</x:f>
      </x:c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 t="str">
        <x:f>IF(A15="","",EVIDENCE!J15)</x:f>
      </x:c>
      <x:c r="L15" s="8"/>
      <x:c r="M15" s="8"/>
      <x:c r="N15" s="20"/>
      <x:c r="O15" s="8"/>
      <x:c r="P15" s="8" t="str">
        <x:f>IF(A15="","",IF(O15="","INVALID - SNAPSHOT",IF(O15=A15&amp;"|"&amp;B15&amp;"|"&amp;C15&amp;"|"&amp;D15&amp;"|"&amp;E15&amp;"|"&amp;F15&amp;"|"&amp;G15&amp;"|"&amp;H15&amp;"|"&amp;I15&amp;"|"&amp;J15&amp;"|"&amp;L15&amp;"|"&amp;M15&amp;"|"&amp;N15,"VALID","VERSION UPDATE REQUIRED")))</x:f>
      </x:c>
      <x:c r="Q15" s="8" t="str">
        <x:f>IF(A15="","",IF(NOT(EXACT(M15,EVIDENCE!A15)),"INVALID - EVIDENCE ID",IF(NOT(EXACT(B15,EVIDENCE!B15)),"INVALID - EVIDENCE DECISION",IF(NOT(EXACT(A15,EVIDENCE!D15)),"INVALID - EVIDENCE OWNER",IF(NOT(EXACT(EVIDENCE!C15,"CANDIDATE")),"INVALID - EVIDENCE ENTITY TYPE",IF(NOT(EXACT(EVIDENCE!E15,"QUALIFICATION")),"INVALID - EVIDENCE ROLE",IF(EXACT(EVIDENCE!F15,"UNKNOWN"),"VERIFY BEFORE CLASSIFYING",IF(NOT(EXACT(EVIDENCE!F15,"GOVERNED FIXTURE")),"INVALID - EVIDENCE STATE",IF(EVIDENCE!N15&lt;&gt;"VALID","INVALID - EVIDENCE RECORD","VALID")))))))))</x:f>
      </x:c>
      <x:c r="R15" s="8" t="str">
        <x:f>IF(A15="","",IF(EXACT(E15,"UNKNOWN / VERIFY"),"VERIFY",IF(EXACT(F15,"UNKNOWN / VERIFY"),"VERIFY",IF(AND(EXACT(E15,"PROVIDER"),EXACT(F15,"NO")),"REPAIR ENTITY TYPE / FULFILMENT",IF(AND(OR(EXACT(E15,"MARKETPLACE / DIRECTORY"),EXACT(E15,"PUBLISHER / MEDIA"),EXACT(E15,"COMMUNITY / FORUM")),EXACT(F15,"YES")),"REPAIR ENTITY TYPE / FULFILMENT","VALID")))))</x:f>
      </x:c>
      <x:c r="S15" s="8" t="str">
        <x:f>IF(A15="","",IF(AC15&lt;&gt;"VALID",AC15,IF(AD15&lt;&gt;"VALID",AD15,IF(AE15&lt;&gt;"VALID",AE15,"VALID"))))</x:f>
      </x:c>
      <x:c r="T15" s="8" t="str">
        <x:f>IF(A15="","",IF(AF15&lt;&gt;"VALID",AF15,IF(P15&lt;&gt;"VALID",P15,IF(S15&lt;&gt;"VALID","REPAIR CANDIDATE RECORD",IF(Q15="VERIFY BEFORE CLASSIFYING","VERIFY BEFORE CLASSIFYING",IF(Q15&lt;&gt;"VALID","REPAIR QUALIFICATION EVIDENCE",IF(R15&lt;&gt;"VALID",R15,IF(AG15&lt;&gt;"VALID",AG15,IF(AH15="DIRECT ELIGIBLE","DIRECT ELIGIBLE",AI15)))))))))</x:f>
      </x:c>
      <x:c r="U15" s="8" t="n">
        <x:f>AJ15</x:f>
        <x:v>0</x:v>
      </x:c>
      <x:c r="V15" s="8" t="str">
        <x:f>IF(A15="","",IF(COUNT(G15:L15)=6,ROUND((G15*RELEVANCE_POLICY!$B$12+H15*RELEVANCE_POLICY!$B$13+I15*RELEVANCE_POLICY!$B$14+J15*RELEVANCE_POLICY!$B$15+K15*RELEVANCE_POLICY!$B$16+L15*RELEVANCE_POLICY!$B$17)/5,0),""))</x:f>
      </x:c>
      <x:c r="W15" s="8" t="str">
        <x:f>IF(A15="","",IF(EXACT(U15,"DIRECT"),V15,"N/A - ROLE"))</x:f>
      </x:c>
      <x:c r="X15" s="8" t="str">
        <x:f>IF(A15="","",IF(NOT(EXACT(U15,"DIRECT")),"N/A - ROLE",IF(V15&gt;=85,"HIGH",IF(V15&gt;=70,"MEDIUM","STANDARD"))))</x:f>
      </x:c>
      <x:c r="Y15" s="8" t="str">
        <x:f>IF(A15="","",IF(EXACT(U15,"DIRECT"),"INCLUDE DIRECT",IF(EXACT(U15,"CONTEXTUAL"),"INCLUDE CONTEXTUAL",IF(EXACT(U15,"EXCLUDED"),"EXCLUDE",IF(EXACT(U15,"VERIFY"),"VERIFY BEFORE CLASSIFYING",U15)))))</x:f>
      </x:c>
      <x:c r="Z15" s="8" t="str">
        <x:f>IF(A15="","",IF(EXACT(U15,"DIRECT"),"Passed hard direct gates; weighted score may rank attention only inside the DIRECT set.",IF(EXACT(U15,"CONTEXTUAL"),"Relevant to the decision but not eligible for like-for-like direct ranking.",IF(EXACT(U15,"EXCLUDED"),"Current relevance pattern does not justify inclusion for this decision.",IF(EXACT(U15,"VERIFY"),"Resolve evidence or unknown inputs before classification.","Repair governance before using the scorecard.")))))</x:f>
      </x:c>
      <x:c r="AA15" s="8" t="str">
        <x:f>IF(A15="","",C15&amp;"|"&amp;RELEVANCE_POLICY!$B$4&amp;"|"&amp;N15&amp;"|"&amp;U15&amp;"|"&amp;Y15&amp;"|"&amp;W15&amp;"|"&amp;P15&amp;"|"&amp;Q15&amp;"|"&amp;M15&amp;"|"&amp;EVIDENCE!O15)</x:f>
      </x:c>
      <x:c r="AB15" s="8"/>
      <x:c r="AC15" t="str">
        <x:f>IF(A15="","",IF(OR(EXACT(E15,"PROVIDER"),EXACT(E15,"MARKETPLACE / DIRECTORY"),EXACT(E15,"PUBLISHER / MEDIA"),EXACT(E15,"COMMUNITY / FORUM"),EXACT(E15,"STATUS QUO / INTERNAL"),EXACT(E15,"UNKNOWN / VERIFY")),"VALID","INVALID - ENTITY TYPE"))</x:f>
      </x:c>
      <x:c r="AD15" t="str">
        <x:f>IF(A15="","",IF(OR(EXACT(F15,"YES"),EXACT(F15,"NO"),EXACT(F15,"UNKNOWN / VERIFY")),"VALID","INVALID - FULFILMENT TOKEN"))</x:f>
      </x:c>
      <x:c r="AE15" t="str">
        <x:f>IF(A15="","",IF(OR(B15="",C15="",D15="",M15="",N15=""),"INVALID - REQUIRED",IF(EXACT(B15,DECISION_CONTRACT!$B$4),"VALID","INVALID - DECISION ID")))</x:f>
      </x:c>
      <x:c r="AF15" t="str">
        <x:f>IF(A15="","",IF(DECISION_CONTRACT!$B$15&lt;&gt;"READY FOR DOWNSTREAM","BLOCKED - DECISION",IF(RELEVANCE_POLICY!$B$9&lt;&gt;"READY FOR DOWNSTREAM","BLOCKED - POLICY","VALID")))</x:f>
      </x:c>
      <x:c r="AG15" t="str">
        <x:f>IF(A15="","",IF(OR(EXACT(E15,"UNKNOWN / VERIFY"),EXACT(F15,"UNKNOWN / VERIFY"),G15="UNKNOWN / VERIFY",H15="UNKNOWN / VERIFY",I15="UNKNOWN / VERIFY",J15="UNKNOWN / VERIFY",K15="UNKNOWN / VERIFY",L15="UNKNOWN / VERIFY"),"VERIFY BEFORE CLASSIFYING",IF(COUNT(G15:L15)&lt;&gt;6,"VERIFY BEFORE CLASSIFYING",IF(K15&lt;RELEVANCE_POLICY!$C$16,"VERIFY BEFORE CLASSIFYING","VALID"))))</x:f>
      </x:c>
      <x:c r="AH15" t="str">
        <x:f>IF(A15="","",IF(AND(EXACT(E15,"PROVIDER"),EXACT(F15,"YES"),G15&gt;=RELEVANCE_POLICY!$C$12,H15&gt;=RELEVANCE_POLICY!$C$13,I15&gt;=RELEVANCE_POLICY!$C$14),"DIRECT ELIGIBLE","NOT DIRECT"))</x:f>
      </x:c>
      <x:c r="AI15" t="str">
        <x:f>IF(A15="","",IF(AND(J15&gt;=3,L15&gt;=3),"CONTEXTUAL ELIGIBLE","EXCLUDED"))</x:f>
      </x:c>
      <x:c r="AJ15" t="str">
        <x:f>IF(A15="","",IF(T15="DIRECT ELIGIBLE","DIRECT",IF(T15="CONTEXTUAL ELIGIBLE","CONTEXTUAL",IF(T15="EXCLUDED","EXCLUDED",IF(T15="VERIFY BEFORE CLASSIFYING","VERIFY",T15)))))</x:f>
      </x:c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 t="str">
        <x:f>IF(A16="","",EVIDENCE!J16)</x:f>
      </x:c>
      <x:c r="L16" s="8"/>
      <x:c r="M16" s="8"/>
      <x:c r="N16" s="20"/>
      <x:c r="O16" s="8"/>
      <x:c r="P16" s="8" t="str">
        <x:f>IF(A16="","",IF(O16="","INVALID - SNAPSHOT",IF(O16=A16&amp;"|"&amp;B16&amp;"|"&amp;C16&amp;"|"&amp;D16&amp;"|"&amp;E16&amp;"|"&amp;F16&amp;"|"&amp;G16&amp;"|"&amp;H16&amp;"|"&amp;I16&amp;"|"&amp;J16&amp;"|"&amp;L16&amp;"|"&amp;M16&amp;"|"&amp;N16,"VALID","VERSION UPDATE REQUIRED")))</x:f>
      </x:c>
      <x:c r="Q16" s="8" t="str">
        <x:f>IF(A16="","",IF(NOT(EXACT(M16,EVIDENCE!A16)),"INVALID - EVIDENCE ID",IF(NOT(EXACT(B16,EVIDENCE!B16)),"INVALID - EVIDENCE DECISION",IF(NOT(EXACT(A16,EVIDENCE!D16)),"INVALID - EVIDENCE OWNER",IF(NOT(EXACT(EVIDENCE!C16,"CANDIDATE")),"INVALID - EVIDENCE ENTITY TYPE",IF(NOT(EXACT(EVIDENCE!E16,"QUALIFICATION")),"INVALID - EVIDENCE ROLE",IF(EXACT(EVIDENCE!F16,"UNKNOWN"),"VERIFY BEFORE CLASSIFYING",IF(NOT(EXACT(EVIDENCE!F16,"GOVERNED FIXTURE")),"INVALID - EVIDENCE STATE",IF(EVIDENCE!N16&lt;&gt;"VALID","INVALID - EVIDENCE RECORD","VALID")))))))))</x:f>
      </x:c>
      <x:c r="R16" s="8" t="str">
        <x:f>IF(A16="","",IF(EXACT(E16,"UNKNOWN / VERIFY"),"VERIFY",IF(EXACT(F16,"UNKNOWN / VERIFY"),"VERIFY",IF(AND(EXACT(E16,"PROVIDER"),EXACT(F16,"NO")),"REPAIR ENTITY TYPE / FULFILMENT",IF(AND(OR(EXACT(E16,"MARKETPLACE / DIRECTORY"),EXACT(E16,"PUBLISHER / MEDIA"),EXACT(E16,"COMMUNITY / FORUM")),EXACT(F16,"YES")),"REPAIR ENTITY TYPE / FULFILMENT","VALID")))))</x:f>
      </x:c>
      <x:c r="S16" s="8" t="str">
        <x:f>IF(A16="","",IF(AC16&lt;&gt;"VALID",AC16,IF(AD16&lt;&gt;"VALID",AD16,IF(AE16&lt;&gt;"VALID",AE16,"VALID"))))</x:f>
      </x:c>
      <x:c r="T16" s="8" t="str">
        <x:f>IF(A16="","",IF(AF16&lt;&gt;"VALID",AF16,IF(P16&lt;&gt;"VALID",P16,IF(S16&lt;&gt;"VALID","REPAIR CANDIDATE RECORD",IF(Q16="VERIFY BEFORE CLASSIFYING","VERIFY BEFORE CLASSIFYING",IF(Q16&lt;&gt;"VALID","REPAIR QUALIFICATION EVIDENCE",IF(R16&lt;&gt;"VALID",R16,IF(AG16&lt;&gt;"VALID",AG16,IF(AH16="DIRECT ELIGIBLE","DIRECT ELIGIBLE",AI16)))))))))</x:f>
      </x:c>
      <x:c r="U16" s="8" t="n">
        <x:f>AJ16</x:f>
        <x:v>0</x:v>
      </x:c>
      <x:c r="V16" s="8" t="str">
        <x:f>IF(A16="","",IF(COUNT(G16:L16)=6,ROUND((G16*RELEVANCE_POLICY!$B$12+H16*RELEVANCE_POLICY!$B$13+I16*RELEVANCE_POLICY!$B$14+J16*RELEVANCE_POLICY!$B$15+K16*RELEVANCE_POLICY!$B$16+L16*RELEVANCE_POLICY!$B$17)/5,0),""))</x:f>
      </x:c>
      <x:c r="W16" s="8" t="str">
        <x:f>IF(A16="","",IF(EXACT(U16,"DIRECT"),V16,"N/A - ROLE"))</x:f>
      </x:c>
      <x:c r="X16" s="8" t="str">
        <x:f>IF(A16="","",IF(NOT(EXACT(U16,"DIRECT")),"N/A - ROLE",IF(V16&gt;=85,"HIGH",IF(V16&gt;=70,"MEDIUM","STANDARD"))))</x:f>
      </x:c>
      <x:c r="Y16" s="8" t="str">
        <x:f>IF(A16="","",IF(EXACT(U16,"DIRECT"),"INCLUDE DIRECT",IF(EXACT(U16,"CONTEXTUAL"),"INCLUDE CONTEXTUAL",IF(EXACT(U16,"EXCLUDED"),"EXCLUDE",IF(EXACT(U16,"VERIFY"),"VERIFY BEFORE CLASSIFYING",U16)))))</x:f>
      </x:c>
      <x:c r="Z16" s="8" t="str">
        <x:f>IF(A16="","",IF(EXACT(U16,"DIRECT"),"Passed hard direct gates; weighted score may rank attention only inside the DIRECT set.",IF(EXACT(U16,"CONTEXTUAL"),"Relevant to the decision but not eligible for like-for-like direct ranking.",IF(EXACT(U16,"EXCLUDED"),"Current relevance pattern does not justify inclusion for this decision.",IF(EXACT(U16,"VERIFY"),"Resolve evidence or unknown inputs before classification.","Repair governance before using the scorecard.")))))</x:f>
      </x:c>
      <x:c r="AA16" s="8" t="str">
        <x:f>IF(A16="","",C16&amp;"|"&amp;RELEVANCE_POLICY!$B$4&amp;"|"&amp;N16&amp;"|"&amp;U16&amp;"|"&amp;Y16&amp;"|"&amp;W16&amp;"|"&amp;P16&amp;"|"&amp;Q16&amp;"|"&amp;M16&amp;"|"&amp;EVIDENCE!O16)</x:f>
      </x:c>
      <x:c r="AB16" s="8"/>
      <x:c r="AC16" t="str">
        <x:f>IF(A16="","",IF(OR(EXACT(E16,"PROVIDER"),EXACT(E16,"MARKETPLACE / DIRECTORY"),EXACT(E16,"PUBLISHER / MEDIA"),EXACT(E16,"COMMUNITY / FORUM"),EXACT(E16,"STATUS QUO / INTERNAL"),EXACT(E16,"UNKNOWN / VERIFY")),"VALID","INVALID - ENTITY TYPE"))</x:f>
      </x:c>
      <x:c r="AD16" t="str">
        <x:f>IF(A16="","",IF(OR(EXACT(F16,"YES"),EXACT(F16,"NO"),EXACT(F16,"UNKNOWN / VERIFY")),"VALID","INVALID - FULFILMENT TOKEN"))</x:f>
      </x:c>
      <x:c r="AE16" t="str">
        <x:f>IF(A16="","",IF(OR(B16="",C16="",D16="",M16="",N16=""),"INVALID - REQUIRED",IF(EXACT(B16,DECISION_CONTRACT!$B$4),"VALID","INVALID - DECISION ID")))</x:f>
      </x:c>
      <x:c r="AF16" t="str">
        <x:f>IF(A16="","",IF(DECISION_CONTRACT!$B$15&lt;&gt;"READY FOR DOWNSTREAM","BLOCKED - DECISION",IF(RELEVANCE_POLICY!$B$9&lt;&gt;"READY FOR DOWNSTREAM","BLOCKED - POLICY","VALID")))</x:f>
      </x:c>
      <x:c r="AG16" t="str">
        <x:f>IF(A16="","",IF(OR(EXACT(E16,"UNKNOWN / VERIFY"),EXACT(F16,"UNKNOWN / VERIFY"),G16="UNKNOWN / VERIFY",H16="UNKNOWN / VERIFY",I16="UNKNOWN / VERIFY",J16="UNKNOWN / VERIFY",K16="UNKNOWN / VERIFY",L16="UNKNOWN / VERIFY"),"VERIFY BEFORE CLASSIFYING",IF(COUNT(G16:L16)&lt;&gt;6,"VERIFY BEFORE CLASSIFYING",IF(K16&lt;RELEVANCE_POLICY!$C$16,"VERIFY BEFORE CLASSIFYING","VALID"))))</x:f>
      </x:c>
      <x:c r="AH16" t="str">
        <x:f>IF(A16="","",IF(AND(EXACT(E16,"PROVIDER"),EXACT(F16,"YES"),G16&gt;=RELEVANCE_POLICY!$C$12,H16&gt;=RELEVANCE_POLICY!$C$13,I16&gt;=RELEVANCE_POLICY!$C$14),"DIRECT ELIGIBLE","NOT DIRECT"))</x:f>
      </x:c>
      <x:c r="AI16" t="str">
        <x:f>IF(A16="","",IF(AND(J16&gt;=3,L16&gt;=3),"CONTEXTUAL ELIGIBLE","EXCLUDED"))</x:f>
      </x:c>
      <x:c r="AJ16" t="str">
        <x:f>IF(A16="","",IF(T16="DIRECT ELIGIBLE","DIRECT",IF(T16="CONTEXTUAL ELIGIBLE","CONTEXTUAL",IF(T16="EXCLUDED","EXCLUDED",IF(T16="VERIFY BEFORE CLASSIFYING","VERIFY",T16)))))</x:f>
      </x:c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 t="str">
        <x:f>IF(A17="","",EVIDENCE!J17)</x:f>
      </x:c>
      <x:c r="L17" s="8"/>
      <x:c r="M17" s="8"/>
      <x:c r="N17" s="20"/>
      <x:c r="O17" s="8"/>
      <x:c r="P17" s="8" t="str">
        <x:f>IF(A17="","",IF(O17="","INVALID - SNAPSHOT",IF(O17=A17&amp;"|"&amp;B17&amp;"|"&amp;C17&amp;"|"&amp;D17&amp;"|"&amp;E17&amp;"|"&amp;F17&amp;"|"&amp;G17&amp;"|"&amp;H17&amp;"|"&amp;I17&amp;"|"&amp;J17&amp;"|"&amp;L17&amp;"|"&amp;M17&amp;"|"&amp;N17,"VALID","VERSION UPDATE REQUIRED")))</x:f>
      </x:c>
      <x:c r="Q17" s="8" t="str">
        <x:f>IF(A17="","",IF(NOT(EXACT(M17,EVIDENCE!A17)),"INVALID - EVIDENCE ID",IF(NOT(EXACT(B17,EVIDENCE!B17)),"INVALID - EVIDENCE DECISION",IF(NOT(EXACT(A17,EVIDENCE!D17)),"INVALID - EVIDENCE OWNER",IF(NOT(EXACT(EVIDENCE!C17,"CANDIDATE")),"INVALID - EVIDENCE ENTITY TYPE",IF(NOT(EXACT(EVIDENCE!E17,"QUALIFICATION")),"INVALID - EVIDENCE ROLE",IF(EXACT(EVIDENCE!F17,"UNKNOWN"),"VERIFY BEFORE CLASSIFYING",IF(NOT(EXACT(EVIDENCE!F17,"GOVERNED FIXTURE")),"INVALID - EVIDENCE STATE",IF(EVIDENCE!N17&lt;&gt;"VALID","INVALID - EVIDENCE RECORD","VALID")))))))))</x:f>
      </x:c>
      <x:c r="R17" s="8" t="str">
        <x:f>IF(A17="","",IF(EXACT(E17,"UNKNOWN / VERIFY"),"VERIFY",IF(EXACT(F17,"UNKNOWN / VERIFY"),"VERIFY",IF(AND(EXACT(E17,"PROVIDER"),EXACT(F17,"NO")),"REPAIR ENTITY TYPE / FULFILMENT",IF(AND(OR(EXACT(E17,"MARKETPLACE / DIRECTORY"),EXACT(E17,"PUBLISHER / MEDIA"),EXACT(E17,"COMMUNITY / FORUM")),EXACT(F17,"YES")),"REPAIR ENTITY TYPE / FULFILMENT","VALID")))))</x:f>
      </x:c>
      <x:c r="S17" s="8" t="str">
        <x:f>IF(A17="","",IF(AC17&lt;&gt;"VALID",AC17,IF(AD17&lt;&gt;"VALID",AD17,IF(AE17&lt;&gt;"VALID",AE17,"VALID"))))</x:f>
      </x:c>
      <x:c r="T17" s="8" t="str">
        <x:f>IF(A17="","",IF(AF17&lt;&gt;"VALID",AF17,IF(P17&lt;&gt;"VALID",P17,IF(S17&lt;&gt;"VALID","REPAIR CANDIDATE RECORD",IF(Q17="VERIFY BEFORE CLASSIFYING","VERIFY BEFORE CLASSIFYING",IF(Q17&lt;&gt;"VALID","REPAIR QUALIFICATION EVIDENCE",IF(R17&lt;&gt;"VALID",R17,IF(AG17&lt;&gt;"VALID",AG17,IF(AH17="DIRECT ELIGIBLE","DIRECT ELIGIBLE",AI17)))))))))</x:f>
      </x:c>
      <x:c r="U17" s="8" t="n">
        <x:f>AJ17</x:f>
        <x:v>0</x:v>
      </x:c>
      <x:c r="V17" s="8" t="str">
        <x:f>IF(A17="","",IF(COUNT(G17:L17)=6,ROUND((G17*RELEVANCE_POLICY!$B$12+H17*RELEVANCE_POLICY!$B$13+I17*RELEVANCE_POLICY!$B$14+J17*RELEVANCE_POLICY!$B$15+K17*RELEVANCE_POLICY!$B$16+L17*RELEVANCE_POLICY!$B$17)/5,0),""))</x:f>
      </x:c>
      <x:c r="W17" s="8" t="str">
        <x:f>IF(A17="","",IF(EXACT(U17,"DIRECT"),V17,"N/A - ROLE"))</x:f>
      </x:c>
      <x:c r="X17" s="8" t="str">
        <x:f>IF(A17="","",IF(NOT(EXACT(U17,"DIRECT")),"N/A - ROLE",IF(V17&gt;=85,"HIGH",IF(V17&gt;=70,"MEDIUM","STANDARD"))))</x:f>
      </x:c>
      <x:c r="Y17" s="8" t="str">
        <x:f>IF(A17="","",IF(EXACT(U17,"DIRECT"),"INCLUDE DIRECT",IF(EXACT(U17,"CONTEXTUAL"),"INCLUDE CONTEXTUAL",IF(EXACT(U17,"EXCLUDED"),"EXCLUDE",IF(EXACT(U17,"VERIFY"),"VERIFY BEFORE CLASSIFYING",U17)))))</x:f>
      </x:c>
      <x:c r="Z17" s="8" t="str">
        <x:f>IF(A17="","",IF(EXACT(U17,"DIRECT"),"Passed hard direct gates; weighted score may rank attention only inside the DIRECT set.",IF(EXACT(U17,"CONTEXTUAL"),"Relevant to the decision but not eligible for like-for-like direct ranking.",IF(EXACT(U17,"EXCLUDED"),"Current relevance pattern does not justify inclusion for this decision.",IF(EXACT(U17,"VERIFY"),"Resolve evidence or unknown inputs before classification.","Repair governance before using the scorecard.")))))</x:f>
      </x:c>
      <x:c r="AA17" s="8" t="str">
        <x:f>IF(A17="","",C17&amp;"|"&amp;RELEVANCE_POLICY!$B$4&amp;"|"&amp;N17&amp;"|"&amp;U17&amp;"|"&amp;Y17&amp;"|"&amp;W17&amp;"|"&amp;P17&amp;"|"&amp;Q17&amp;"|"&amp;M17&amp;"|"&amp;EVIDENCE!O17)</x:f>
      </x:c>
      <x:c r="AB17" s="8"/>
      <x:c r="AC17" t="str">
        <x:f>IF(A17="","",IF(OR(EXACT(E17,"PROVIDER"),EXACT(E17,"MARKETPLACE / DIRECTORY"),EXACT(E17,"PUBLISHER / MEDIA"),EXACT(E17,"COMMUNITY / FORUM"),EXACT(E17,"STATUS QUO / INTERNAL"),EXACT(E17,"UNKNOWN / VERIFY")),"VALID","INVALID - ENTITY TYPE"))</x:f>
      </x:c>
      <x:c r="AD17" t="str">
        <x:f>IF(A17="","",IF(OR(EXACT(F17,"YES"),EXACT(F17,"NO"),EXACT(F17,"UNKNOWN / VERIFY")),"VALID","INVALID - FULFILMENT TOKEN"))</x:f>
      </x:c>
      <x:c r="AE17" t="str">
        <x:f>IF(A17="","",IF(OR(B17="",C17="",D17="",M17="",N17=""),"INVALID - REQUIRED",IF(EXACT(B17,DECISION_CONTRACT!$B$4),"VALID","INVALID - DECISION ID")))</x:f>
      </x:c>
      <x:c r="AF17" t="str">
        <x:f>IF(A17="","",IF(DECISION_CONTRACT!$B$15&lt;&gt;"READY FOR DOWNSTREAM","BLOCKED - DECISION",IF(RELEVANCE_POLICY!$B$9&lt;&gt;"READY FOR DOWNSTREAM","BLOCKED - POLICY","VALID")))</x:f>
      </x:c>
      <x:c r="AG17" t="str">
        <x:f>IF(A17="","",IF(OR(EXACT(E17,"UNKNOWN / VERIFY"),EXACT(F17,"UNKNOWN / VERIFY"),G17="UNKNOWN / VERIFY",H17="UNKNOWN / VERIFY",I17="UNKNOWN / VERIFY",J17="UNKNOWN / VERIFY",K17="UNKNOWN / VERIFY",L17="UNKNOWN / VERIFY"),"VERIFY BEFORE CLASSIFYING",IF(COUNT(G17:L17)&lt;&gt;6,"VERIFY BEFORE CLASSIFYING",IF(K17&lt;RELEVANCE_POLICY!$C$16,"VERIFY BEFORE CLASSIFYING","VALID"))))</x:f>
      </x:c>
      <x:c r="AH17" t="str">
        <x:f>IF(A17="","",IF(AND(EXACT(E17,"PROVIDER"),EXACT(F17,"YES"),G17&gt;=RELEVANCE_POLICY!$C$12,H17&gt;=RELEVANCE_POLICY!$C$13,I17&gt;=RELEVANCE_POLICY!$C$14),"DIRECT ELIGIBLE","NOT DIRECT"))</x:f>
      </x:c>
      <x:c r="AI17" t="str">
        <x:f>IF(A17="","",IF(AND(J17&gt;=3,L17&gt;=3),"CONTEXTUAL ELIGIBLE","EXCLUDED"))</x:f>
      </x:c>
      <x:c r="AJ17" t="str">
        <x:f>IF(A17="","",IF(T17="DIRECT ELIGIBLE","DIRECT",IF(T17="CONTEXTUAL ELIGIBLE","CONTEXTUAL",IF(T17="EXCLUDED","EXCLUDED",IF(T17="VERIFY BEFORE CLASSIFYING","VERIFY",T17)))))</x:f>
      </x:c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 t="str">
        <x:f>IF(A18="","",EVIDENCE!J18)</x:f>
      </x:c>
      <x:c r="L18" s="8"/>
      <x:c r="M18" s="8"/>
      <x:c r="N18" s="20"/>
      <x:c r="O18" s="8"/>
      <x:c r="P18" s="8" t="str">
        <x:f>IF(A18="","",IF(O18="","INVALID - SNAPSHOT",IF(O18=A18&amp;"|"&amp;B18&amp;"|"&amp;C18&amp;"|"&amp;D18&amp;"|"&amp;E18&amp;"|"&amp;F18&amp;"|"&amp;G18&amp;"|"&amp;H18&amp;"|"&amp;I18&amp;"|"&amp;J18&amp;"|"&amp;L18&amp;"|"&amp;M18&amp;"|"&amp;N18,"VALID","VERSION UPDATE REQUIRED")))</x:f>
      </x:c>
      <x:c r="Q18" s="8" t="str">
        <x:f>IF(A18="","",IF(NOT(EXACT(M18,EVIDENCE!A18)),"INVALID - EVIDENCE ID",IF(NOT(EXACT(B18,EVIDENCE!B18)),"INVALID - EVIDENCE DECISION",IF(NOT(EXACT(A18,EVIDENCE!D18)),"INVALID - EVIDENCE OWNER",IF(NOT(EXACT(EVIDENCE!C18,"CANDIDATE")),"INVALID - EVIDENCE ENTITY TYPE",IF(NOT(EXACT(EVIDENCE!E18,"QUALIFICATION")),"INVALID - EVIDENCE ROLE",IF(EXACT(EVIDENCE!F18,"UNKNOWN"),"VERIFY BEFORE CLASSIFYING",IF(NOT(EXACT(EVIDENCE!F18,"GOVERNED FIXTURE")),"INVALID - EVIDENCE STATE",IF(EVIDENCE!N18&lt;&gt;"VALID","INVALID - EVIDENCE RECORD","VALID")))))))))</x:f>
      </x:c>
      <x:c r="R18" s="8" t="str">
        <x:f>IF(A18="","",IF(EXACT(E18,"UNKNOWN / VERIFY"),"VERIFY",IF(EXACT(F18,"UNKNOWN / VERIFY"),"VERIFY",IF(AND(EXACT(E18,"PROVIDER"),EXACT(F18,"NO")),"REPAIR ENTITY TYPE / FULFILMENT",IF(AND(OR(EXACT(E18,"MARKETPLACE / DIRECTORY"),EXACT(E18,"PUBLISHER / MEDIA"),EXACT(E18,"COMMUNITY / FORUM")),EXACT(F18,"YES")),"REPAIR ENTITY TYPE / FULFILMENT","VALID")))))</x:f>
      </x:c>
      <x:c r="S18" s="8" t="str">
        <x:f>IF(A18="","",IF(AC18&lt;&gt;"VALID",AC18,IF(AD18&lt;&gt;"VALID",AD18,IF(AE18&lt;&gt;"VALID",AE18,"VALID"))))</x:f>
      </x:c>
      <x:c r="T18" s="8" t="str">
        <x:f>IF(A18="","",IF(AF18&lt;&gt;"VALID",AF18,IF(P18&lt;&gt;"VALID",P18,IF(S18&lt;&gt;"VALID","REPAIR CANDIDATE RECORD",IF(Q18="VERIFY BEFORE CLASSIFYING","VERIFY BEFORE CLASSIFYING",IF(Q18&lt;&gt;"VALID","REPAIR QUALIFICATION EVIDENCE",IF(R18&lt;&gt;"VALID",R18,IF(AG18&lt;&gt;"VALID",AG18,IF(AH18="DIRECT ELIGIBLE","DIRECT ELIGIBLE",AI18)))))))))</x:f>
      </x:c>
      <x:c r="U18" s="8" t="n">
        <x:f>AJ18</x:f>
        <x:v>0</x:v>
      </x:c>
      <x:c r="V18" s="8" t="str">
        <x:f>IF(A18="","",IF(COUNT(G18:L18)=6,ROUND((G18*RELEVANCE_POLICY!$B$12+H18*RELEVANCE_POLICY!$B$13+I18*RELEVANCE_POLICY!$B$14+J18*RELEVANCE_POLICY!$B$15+K18*RELEVANCE_POLICY!$B$16+L18*RELEVANCE_POLICY!$B$17)/5,0),""))</x:f>
      </x:c>
      <x:c r="W18" s="8" t="str">
        <x:f>IF(A18="","",IF(EXACT(U18,"DIRECT"),V18,"N/A - ROLE"))</x:f>
      </x:c>
      <x:c r="X18" s="8" t="str">
        <x:f>IF(A18="","",IF(NOT(EXACT(U18,"DIRECT")),"N/A - ROLE",IF(V18&gt;=85,"HIGH",IF(V18&gt;=70,"MEDIUM","STANDARD"))))</x:f>
      </x:c>
      <x:c r="Y18" s="8" t="str">
        <x:f>IF(A18="","",IF(EXACT(U18,"DIRECT"),"INCLUDE DIRECT",IF(EXACT(U18,"CONTEXTUAL"),"INCLUDE CONTEXTUAL",IF(EXACT(U18,"EXCLUDED"),"EXCLUDE",IF(EXACT(U18,"VERIFY"),"VERIFY BEFORE CLASSIFYING",U18)))))</x:f>
      </x:c>
      <x:c r="Z18" s="8" t="str">
        <x:f>IF(A18="","",IF(EXACT(U18,"DIRECT"),"Passed hard direct gates; weighted score may rank attention only inside the DIRECT set.",IF(EXACT(U18,"CONTEXTUAL"),"Relevant to the decision but not eligible for like-for-like direct ranking.",IF(EXACT(U18,"EXCLUDED"),"Current relevance pattern does not justify inclusion for this decision.",IF(EXACT(U18,"VERIFY"),"Resolve evidence or unknown inputs before classification.","Repair governance before using the scorecard.")))))</x:f>
      </x:c>
      <x:c r="AA18" s="8" t="str">
        <x:f>IF(A18="","",C18&amp;"|"&amp;RELEVANCE_POLICY!$B$4&amp;"|"&amp;N18&amp;"|"&amp;U18&amp;"|"&amp;Y18&amp;"|"&amp;W18&amp;"|"&amp;P18&amp;"|"&amp;Q18&amp;"|"&amp;M18&amp;"|"&amp;EVIDENCE!O18)</x:f>
      </x:c>
      <x:c r="AB18" s="8"/>
      <x:c r="AC18" t="str">
        <x:f>IF(A18="","",IF(OR(EXACT(E18,"PROVIDER"),EXACT(E18,"MARKETPLACE / DIRECTORY"),EXACT(E18,"PUBLISHER / MEDIA"),EXACT(E18,"COMMUNITY / FORUM"),EXACT(E18,"STATUS QUO / INTERNAL"),EXACT(E18,"UNKNOWN / VERIFY")),"VALID","INVALID - ENTITY TYPE"))</x:f>
      </x:c>
      <x:c r="AD18" t="str">
        <x:f>IF(A18="","",IF(OR(EXACT(F18,"YES"),EXACT(F18,"NO"),EXACT(F18,"UNKNOWN / VERIFY")),"VALID","INVALID - FULFILMENT TOKEN"))</x:f>
      </x:c>
      <x:c r="AE18" t="str">
        <x:f>IF(A18="","",IF(OR(B18="",C18="",D18="",M18="",N18=""),"INVALID - REQUIRED",IF(EXACT(B18,DECISION_CONTRACT!$B$4),"VALID","INVALID - DECISION ID")))</x:f>
      </x:c>
      <x:c r="AF18" t="str">
        <x:f>IF(A18="","",IF(DECISION_CONTRACT!$B$15&lt;&gt;"READY FOR DOWNSTREAM","BLOCKED - DECISION",IF(RELEVANCE_POLICY!$B$9&lt;&gt;"READY FOR DOWNSTREAM","BLOCKED - POLICY","VALID")))</x:f>
      </x:c>
      <x:c r="AG18" t="str">
        <x:f>IF(A18="","",IF(OR(EXACT(E18,"UNKNOWN / VERIFY"),EXACT(F18,"UNKNOWN / VERIFY"),G18="UNKNOWN / VERIFY",H18="UNKNOWN / VERIFY",I18="UNKNOWN / VERIFY",J18="UNKNOWN / VERIFY",K18="UNKNOWN / VERIFY",L18="UNKNOWN / VERIFY"),"VERIFY BEFORE CLASSIFYING",IF(COUNT(G18:L18)&lt;&gt;6,"VERIFY BEFORE CLASSIFYING",IF(K18&lt;RELEVANCE_POLICY!$C$16,"VERIFY BEFORE CLASSIFYING","VALID"))))</x:f>
      </x:c>
      <x:c r="AH18" t="str">
        <x:f>IF(A18="","",IF(AND(EXACT(E18,"PROVIDER"),EXACT(F18,"YES"),G18&gt;=RELEVANCE_POLICY!$C$12,H18&gt;=RELEVANCE_POLICY!$C$13,I18&gt;=RELEVANCE_POLICY!$C$14),"DIRECT ELIGIBLE","NOT DIRECT"))</x:f>
      </x:c>
      <x:c r="AI18" t="str">
        <x:f>IF(A18="","",IF(AND(J18&gt;=3,L18&gt;=3),"CONTEXTUAL ELIGIBLE","EXCLUDED"))</x:f>
      </x:c>
      <x:c r="AJ18" t="str">
        <x:f>IF(A18="","",IF(T18="DIRECT ELIGIBLE","DIRECT",IF(T18="CONTEXTUAL ELIGIBLE","CONTEXTUAL",IF(T18="EXCLUDED","EXCLUDED",IF(T18="VERIFY BEFORE CLASSIFYING","VERIFY",T18)))))</x:f>
      </x:c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 t="str">
        <x:f>IF(A19="","",EVIDENCE!J19)</x:f>
      </x:c>
      <x:c r="L19" s="8"/>
      <x:c r="M19" s="8"/>
      <x:c r="N19" s="20"/>
      <x:c r="O19" s="8"/>
      <x:c r="P19" s="8" t="str">
        <x:f>IF(A19="","",IF(O19="","INVALID - SNAPSHOT",IF(O19=A19&amp;"|"&amp;B19&amp;"|"&amp;C19&amp;"|"&amp;D19&amp;"|"&amp;E19&amp;"|"&amp;F19&amp;"|"&amp;G19&amp;"|"&amp;H19&amp;"|"&amp;I19&amp;"|"&amp;J19&amp;"|"&amp;L19&amp;"|"&amp;M19&amp;"|"&amp;N19,"VALID","VERSION UPDATE REQUIRED")))</x:f>
      </x:c>
      <x:c r="Q19" s="8" t="str">
        <x:f>IF(A19="","",IF(NOT(EXACT(M19,EVIDENCE!A19)),"INVALID - EVIDENCE ID",IF(NOT(EXACT(B19,EVIDENCE!B19)),"INVALID - EVIDENCE DECISION",IF(NOT(EXACT(A19,EVIDENCE!D19)),"INVALID - EVIDENCE OWNER",IF(NOT(EXACT(EVIDENCE!C19,"CANDIDATE")),"INVALID - EVIDENCE ENTITY TYPE",IF(NOT(EXACT(EVIDENCE!E19,"QUALIFICATION")),"INVALID - EVIDENCE ROLE",IF(EXACT(EVIDENCE!F19,"UNKNOWN"),"VERIFY BEFORE CLASSIFYING",IF(NOT(EXACT(EVIDENCE!F19,"GOVERNED FIXTURE")),"INVALID - EVIDENCE STATE",IF(EVIDENCE!N19&lt;&gt;"VALID","INVALID - EVIDENCE RECORD","VALID")))))))))</x:f>
      </x:c>
      <x:c r="R19" s="8" t="str">
        <x:f>IF(A19="","",IF(EXACT(E19,"UNKNOWN / VERIFY"),"VERIFY",IF(EXACT(F19,"UNKNOWN / VERIFY"),"VERIFY",IF(AND(EXACT(E19,"PROVIDER"),EXACT(F19,"NO")),"REPAIR ENTITY TYPE / FULFILMENT",IF(AND(OR(EXACT(E19,"MARKETPLACE / DIRECTORY"),EXACT(E19,"PUBLISHER / MEDIA"),EXACT(E19,"COMMUNITY / FORUM")),EXACT(F19,"YES")),"REPAIR ENTITY TYPE / FULFILMENT","VALID")))))</x:f>
      </x:c>
      <x:c r="S19" s="8" t="str">
        <x:f>IF(A19="","",IF(AC19&lt;&gt;"VALID",AC19,IF(AD19&lt;&gt;"VALID",AD19,IF(AE19&lt;&gt;"VALID",AE19,"VALID"))))</x:f>
      </x:c>
      <x:c r="T19" s="8" t="str">
        <x:f>IF(A19="","",IF(AF19&lt;&gt;"VALID",AF19,IF(P19&lt;&gt;"VALID",P19,IF(S19&lt;&gt;"VALID","REPAIR CANDIDATE RECORD",IF(Q19="VERIFY BEFORE CLASSIFYING","VERIFY BEFORE CLASSIFYING",IF(Q19&lt;&gt;"VALID","REPAIR QUALIFICATION EVIDENCE",IF(R19&lt;&gt;"VALID",R19,IF(AG19&lt;&gt;"VALID",AG19,IF(AH19="DIRECT ELIGIBLE","DIRECT ELIGIBLE",AI19)))))))))</x:f>
      </x:c>
      <x:c r="U19" s="8" t="n">
        <x:f>AJ19</x:f>
        <x:v>0</x:v>
      </x:c>
      <x:c r="V19" s="8" t="str">
        <x:f>IF(A19="","",IF(COUNT(G19:L19)=6,ROUND((G19*RELEVANCE_POLICY!$B$12+H19*RELEVANCE_POLICY!$B$13+I19*RELEVANCE_POLICY!$B$14+J19*RELEVANCE_POLICY!$B$15+K19*RELEVANCE_POLICY!$B$16+L19*RELEVANCE_POLICY!$B$17)/5,0),""))</x:f>
      </x:c>
      <x:c r="W19" s="8" t="str">
        <x:f>IF(A19="","",IF(EXACT(U19,"DIRECT"),V19,"N/A - ROLE"))</x:f>
      </x:c>
      <x:c r="X19" s="8" t="str">
        <x:f>IF(A19="","",IF(NOT(EXACT(U19,"DIRECT")),"N/A - ROLE",IF(V19&gt;=85,"HIGH",IF(V19&gt;=70,"MEDIUM","STANDARD"))))</x:f>
      </x:c>
      <x:c r="Y19" s="8" t="str">
        <x:f>IF(A19="","",IF(EXACT(U19,"DIRECT"),"INCLUDE DIRECT",IF(EXACT(U19,"CONTEXTUAL"),"INCLUDE CONTEXTUAL",IF(EXACT(U19,"EXCLUDED"),"EXCLUDE",IF(EXACT(U19,"VERIFY"),"VERIFY BEFORE CLASSIFYING",U19)))))</x:f>
      </x:c>
      <x:c r="Z19" s="8" t="str">
        <x:f>IF(A19="","",IF(EXACT(U19,"DIRECT"),"Passed hard direct gates; weighted score may rank attention only inside the DIRECT set.",IF(EXACT(U19,"CONTEXTUAL"),"Relevant to the decision but not eligible for like-for-like direct ranking.",IF(EXACT(U19,"EXCLUDED"),"Current relevance pattern does not justify inclusion for this decision.",IF(EXACT(U19,"VERIFY"),"Resolve evidence or unknown inputs before classification.","Repair governance before using the scorecard.")))))</x:f>
      </x:c>
      <x:c r="AA19" s="8" t="str">
        <x:f>IF(A19="","",C19&amp;"|"&amp;RELEVANCE_POLICY!$B$4&amp;"|"&amp;N19&amp;"|"&amp;U19&amp;"|"&amp;Y19&amp;"|"&amp;W19&amp;"|"&amp;P19&amp;"|"&amp;Q19&amp;"|"&amp;M19&amp;"|"&amp;EVIDENCE!O19)</x:f>
      </x:c>
      <x:c r="AB19" s="8"/>
      <x:c r="AC19" t="str">
        <x:f>IF(A19="","",IF(OR(EXACT(E19,"PROVIDER"),EXACT(E19,"MARKETPLACE / DIRECTORY"),EXACT(E19,"PUBLISHER / MEDIA"),EXACT(E19,"COMMUNITY / FORUM"),EXACT(E19,"STATUS QUO / INTERNAL"),EXACT(E19,"UNKNOWN / VERIFY")),"VALID","INVALID - ENTITY TYPE"))</x:f>
      </x:c>
      <x:c r="AD19" t="str">
        <x:f>IF(A19="","",IF(OR(EXACT(F19,"YES"),EXACT(F19,"NO"),EXACT(F19,"UNKNOWN / VERIFY")),"VALID","INVALID - FULFILMENT TOKEN"))</x:f>
      </x:c>
      <x:c r="AE19" t="str">
        <x:f>IF(A19="","",IF(OR(B19="",C19="",D19="",M19="",N19=""),"INVALID - REQUIRED",IF(EXACT(B19,DECISION_CONTRACT!$B$4),"VALID","INVALID - DECISION ID")))</x:f>
      </x:c>
      <x:c r="AF19" t="str">
        <x:f>IF(A19="","",IF(DECISION_CONTRACT!$B$15&lt;&gt;"READY FOR DOWNSTREAM","BLOCKED - DECISION",IF(RELEVANCE_POLICY!$B$9&lt;&gt;"READY FOR DOWNSTREAM","BLOCKED - POLICY","VALID")))</x:f>
      </x:c>
      <x:c r="AG19" t="str">
        <x:f>IF(A19="","",IF(OR(EXACT(E19,"UNKNOWN / VERIFY"),EXACT(F19,"UNKNOWN / VERIFY"),G19="UNKNOWN / VERIFY",H19="UNKNOWN / VERIFY",I19="UNKNOWN / VERIFY",J19="UNKNOWN / VERIFY",K19="UNKNOWN / VERIFY",L19="UNKNOWN / VERIFY"),"VERIFY BEFORE CLASSIFYING",IF(COUNT(G19:L19)&lt;&gt;6,"VERIFY BEFORE CLASSIFYING",IF(K19&lt;RELEVANCE_POLICY!$C$16,"VERIFY BEFORE CLASSIFYING","VALID"))))</x:f>
      </x:c>
      <x:c r="AH19" t="str">
        <x:f>IF(A19="","",IF(AND(EXACT(E19,"PROVIDER"),EXACT(F19,"YES"),G19&gt;=RELEVANCE_POLICY!$C$12,H19&gt;=RELEVANCE_POLICY!$C$13,I19&gt;=RELEVANCE_POLICY!$C$14),"DIRECT ELIGIBLE","NOT DIRECT"))</x:f>
      </x:c>
      <x:c r="AI19" t="str">
        <x:f>IF(A19="","",IF(AND(J19&gt;=3,L19&gt;=3),"CONTEXTUAL ELIGIBLE","EXCLUDED"))</x:f>
      </x:c>
      <x:c r="AJ19" t="str">
        <x:f>IF(A19="","",IF(T19="DIRECT ELIGIBLE","DIRECT",IF(T19="CONTEXTUAL ELIGIBLE","CONTEXTUAL",IF(T19="EXCLUDED","EXCLUDED",IF(T19="VERIFY BEFORE CLASSIFYING","VERIFY",T19)))))</x:f>
      </x:c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 t="str">
        <x:f>IF(A20="","",EVIDENCE!J20)</x:f>
      </x:c>
      <x:c r="L20" s="8"/>
      <x:c r="M20" s="8"/>
      <x:c r="N20" s="20"/>
      <x:c r="O20" s="8"/>
      <x:c r="P20" s="8" t="str">
        <x:f>IF(A20="","",IF(O20="","INVALID - SNAPSHOT",IF(O20=A20&amp;"|"&amp;B20&amp;"|"&amp;C20&amp;"|"&amp;D20&amp;"|"&amp;E20&amp;"|"&amp;F20&amp;"|"&amp;G20&amp;"|"&amp;H20&amp;"|"&amp;I20&amp;"|"&amp;J20&amp;"|"&amp;L20&amp;"|"&amp;M20&amp;"|"&amp;N20,"VALID","VERSION UPDATE REQUIRED")))</x:f>
      </x:c>
      <x:c r="Q20" s="8" t="str">
        <x:f>IF(A20="","",IF(NOT(EXACT(M20,EVIDENCE!A20)),"INVALID - EVIDENCE ID",IF(NOT(EXACT(B20,EVIDENCE!B20)),"INVALID - EVIDENCE DECISION",IF(NOT(EXACT(A20,EVIDENCE!D20)),"INVALID - EVIDENCE OWNER",IF(NOT(EXACT(EVIDENCE!C20,"CANDIDATE")),"INVALID - EVIDENCE ENTITY TYPE",IF(NOT(EXACT(EVIDENCE!E20,"QUALIFICATION")),"INVALID - EVIDENCE ROLE",IF(EXACT(EVIDENCE!F20,"UNKNOWN"),"VERIFY BEFORE CLASSIFYING",IF(NOT(EXACT(EVIDENCE!F20,"GOVERNED FIXTURE")),"INVALID - EVIDENCE STATE",IF(EVIDENCE!N20&lt;&gt;"VALID","INVALID - EVIDENCE RECORD","VALID")))))))))</x:f>
      </x:c>
      <x:c r="R20" s="8" t="str">
        <x:f>IF(A20="","",IF(EXACT(E20,"UNKNOWN / VERIFY"),"VERIFY",IF(EXACT(F20,"UNKNOWN / VERIFY"),"VERIFY",IF(AND(EXACT(E20,"PROVIDER"),EXACT(F20,"NO")),"REPAIR ENTITY TYPE / FULFILMENT",IF(AND(OR(EXACT(E20,"MARKETPLACE / DIRECTORY"),EXACT(E20,"PUBLISHER / MEDIA"),EXACT(E20,"COMMUNITY / FORUM")),EXACT(F20,"YES")),"REPAIR ENTITY TYPE / FULFILMENT","VALID")))))</x:f>
      </x:c>
      <x:c r="S20" s="8" t="str">
        <x:f>IF(A20="","",IF(AC20&lt;&gt;"VALID",AC20,IF(AD20&lt;&gt;"VALID",AD20,IF(AE20&lt;&gt;"VALID",AE20,"VALID"))))</x:f>
      </x:c>
      <x:c r="T20" s="8" t="str">
        <x:f>IF(A20="","",IF(AF20&lt;&gt;"VALID",AF20,IF(P20&lt;&gt;"VALID",P20,IF(S20&lt;&gt;"VALID","REPAIR CANDIDATE RECORD",IF(Q20="VERIFY BEFORE CLASSIFYING","VERIFY BEFORE CLASSIFYING",IF(Q20&lt;&gt;"VALID","REPAIR QUALIFICATION EVIDENCE",IF(R20&lt;&gt;"VALID",R20,IF(AG20&lt;&gt;"VALID",AG20,IF(AH20="DIRECT ELIGIBLE","DIRECT ELIGIBLE",AI20)))))))))</x:f>
      </x:c>
      <x:c r="U20" s="8" t="n">
        <x:f>AJ20</x:f>
        <x:v>0</x:v>
      </x:c>
      <x:c r="V20" s="8" t="str">
        <x:f>IF(A20="","",IF(COUNT(G20:L20)=6,ROUND((G20*RELEVANCE_POLICY!$B$12+H20*RELEVANCE_POLICY!$B$13+I20*RELEVANCE_POLICY!$B$14+J20*RELEVANCE_POLICY!$B$15+K20*RELEVANCE_POLICY!$B$16+L20*RELEVANCE_POLICY!$B$17)/5,0),""))</x:f>
      </x:c>
      <x:c r="W20" s="8" t="str">
        <x:f>IF(A20="","",IF(EXACT(U20,"DIRECT"),V20,"N/A - ROLE"))</x:f>
      </x:c>
      <x:c r="X20" s="8" t="str">
        <x:f>IF(A20="","",IF(NOT(EXACT(U20,"DIRECT")),"N/A - ROLE",IF(V20&gt;=85,"HIGH",IF(V20&gt;=70,"MEDIUM","STANDARD"))))</x:f>
      </x:c>
      <x:c r="Y20" s="8" t="str">
        <x:f>IF(A20="","",IF(EXACT(U20,"DIRECT"),"INCLUDE DIRECT",IF(EXACT(U20,"CONTEXTUAL"),"INCLUDE CONTEXTUAL",IF(EXACT(U20,"EXCLUDED"),"EXCLUDE",IF(EXACT(U20,"VERIFY"),"VERIFY BEFORE CLASSIFYING",U20)))))</x:f>
      </x:c>
      <x:c r="Z20" s="8" t="str">
        <x:f>IF(A20="","",IF(EXACT(U20,"DIRECT"),"Passed hard direct gates; weighted score may rank attention only inside the DIRECT set.",IF(EXACT(U20,"CONTEXTUAL"),"Relevant to the decision but not eligible for like-for-like direct ranking.",IF(EXACT(U20,"EXCLUDED"),"Current relevance pattern does not justify inclusion for this decision.",IF(EXACT(U20,"VERIFY"),"Resolve evidence or unknown inputs before classification.","Repair governance before using the scorecard.")))))</x:f>
      </x:c>
      <x:c r="AA20" s="8" t="str">
        <x:f>IF(A20="","",C20&amp;"|"&amp;RELEVANCE_POLICY!$B$4&amp;"|"&amp;N20&amp;"|"&amp;U20&amp;"|"&amp;Y20&amp;"|"&amp;W20&amp;"|"&amp;P20&amp;"|"&amp;Q20&amp;"|"&amp;M20&amp;"|"&amp;EVIDENCE!O20)</x:f>
      </x:c>
      <x:c r="AB20" s="8"/>
      <x:c r="AC20" t="str">
        <x:f>IF(A20="","",IF(OR(EXACT(E20,"PROVIDER"),EXACT(E20,"MARKETPLACE / DIRECTORY"),EXACT(E20,"PUBLISHER / MEDIA"),EXACT(E20,"COMMUNITY / FORUM"),EXACT(E20,"STATUS QUO / INTERNAL"),EXACT(E20,"UNKNOWN / VERIFY")),"VALID","INVALID - ENTITY TYPE"))</x:f>
      </x:c>
      <x:c r="AD20" t="str">
        <x:f>IF(A20="","",IF(OR(EXACT(F20,"YES"),EXACT(F20,"NO"),EXACT(F20,"UNKNOWN / VERIFY")),"VALID","INVALID - FULFILMENT TOKEN"))</x:f>
      </x:c>
      <x:c r="AE20" t="str">
        <x:f>IF(A20="","",IF(OR(B20="",C20="",D20="",M20="",N20=""),"INVALID - REQUIRED",IF(EXACT(B20,DECISION_CONTRACT!$B$4),"VALID","INVALID - DECISION ID")))</x:f>
      </x:c>
      <x:c r="AF20" t="str">
        <x:f>IF(A20="","",IF(DECISION_CONTRACT!$B$15&lt;&gt;"READY FOR DOWNSTREAM","BLOCKED - DECISION",IF(RELEVANCE_POLICY!$B$9&lt;&gt;"READY FOR DOWNSTREAM","BLOCKED - POLICY","VALID")))</x:f>
      </x:c>
      <x:c r="AG20" t="str">
        <x:f>IF(A20="","",IF(OR(EXACT(E20,"UNKNOWN / VERIFY"),EXACT(F20,"UNKNOWN / VERIFY"),G20="UNKNOWN / VERIFY",H20="UNKNOWN / VERIFY",I20="UNKNOWN / VERIFY",J20="UNKNOWN / VERIFY",K20="UNKNOWN / VERIFY",L20="UNKNOWN / VERIFY"),"VERIFY BEFORE CLASSIFYING",IF(COUNT(G20:L20)&lt;&gt;6,"VERIFY BEFORE CLASSIFYING",IF(K20&lt;RELEVANCE_POLICY!$C$16,"VERIFY BEFORE CLASSIFYING","VALID"))))</x:f>
      </x:c>
      <x:c r="AH20" t="str">
        <x:f>IF(A20="","",IF(AND(EXACT(E20,"PROVIDER"),EXACT(F20,"YES"),G20&gt;=RELEVANCE_POLICY!$C$12,H20&gt;=RELEVANCE_POLICY!$C$13,I20&gt;=RELEVANCE_POLICY!$C$14),"DIRECT ELIGIBLE","NOT DIRECT"))</x:f>
      </x:c>
      <x:c r="AI20" t="str">
        <x:f>IF(A20="","",IF(AND(J20&gt;=3,L20&gt;=3),"CONTEXTUAL ELIGIBLE","EXCLUDED"))</x:f>
      </x:c>
      <x:c r="AJ20" t="str">
        <x:f>IF(A20="","",IF(T20="DIRECT ELIGIBLE","DIRECT",IF(T20="CONTEXTUAL ELIGIBLE","CONTEXTUAL",IF(T20="EXCLUDED","EXCLUDED",IF(T20="VERIFY BEFORE CLASSIFYING","VERIFY",T20)))))</x:f>
      </x:c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 t="str">
        <x:f>IF(A21="","",EVIDENCE!J21)</x:f>
      </x:c>
      <x:c r="L21" s="8"/>
      <x:c r="M21" s="8"/>
      <x:c r="N21" s="20"/>
      <x:c r="O21" s="8"/>
      <x:c r="P21" s="8" t="str">
        <x:f>IF(A21="","",IF(O21="","INVALID - SNAPSHOT",IF(O21=A21&amp;"|"&amp;B21&amp;"|"&amp;C21&amp;"|"&amp;D21&amp;"|"&amp;E21&amp;"|"&amp;F21&amp;"|"&amp;G21&amp;"|"&amp;H21&amp;"|"&amp;I21&amp;"|"&amp;J21&amp;"|"&amp;L21&amp;"|"&amp;M21&amp;"|"&amp;N21,"VALID","VERSION UPDATE REQUIRED")))</x:f>
      </x:c>
      <x:c r="Q21" s="8" t="str">
        <x:f>IF(A21="","",IF(NOT(EXACT(M21,EVIDENCE!A21)),"INVALID - EVIDENCE ID",IF(NOT(EXACT(B21,EVIDENCE!B21)),"INVALID - EVIDENCE DECISION",IF(NOT(EXACT(A21,EVIDENCE!D21)),"INVALID - EVIDENCE OWNER",IF(NOT(EXACT(EVIDENCE!C21,"CANDIDATE")),"INVALID - EVIDENCE ENTITY TYPE",IF(NOT(EXACT(EVIDENCE!E21,"QUALIFICATION")),"INVALID - EVIDENCE ROLE",IF(EXACT(EVIDENCE!F21,"UNKNOWN"),"VERIFY BEFORE CLASSIFYING",IF(NOT(EXACT(EVIDENCE!F21,"GOVERNED FIXTURE")),"INVALID - EVIDENCE STATE",IF(EVIDENCE!N21&lt;&gt;"VALID","INVALID - EVIDENCE RECORD","VALID")))))))))</x:f>
      </x:c>
      <x:c r="R21" s="8" t="str">
        <x:f>IF(A21="","",IF(EXACT(E21,"UNKNOWN / VERIFY"),"VERIFY",IF(EXACT(F21,"UNKNOWN / VERIFY"),"VERIFY",IF(AND(EXACT(E21,"PROVIDER"),EXACT(F21,"NO")),"REPAIR ENTITY TYPE / FULFILMENT",IF(AND(OR(EXACT(E21,"MARKETPLACE / DIRECTORY"),EXACT(E21,"PUBLISHER / MEDIA"),EXACT(E21,"COMMUNITY / FORUM")),EXACT(F21,"YES")),"REPAIR ENTITY TYPE / FULFILMENT","VALID")))))</x:f>
      </x:c>
      <x:c r="S21" s="8" t="str">
        <x:f>IF(A21="","",IF(AC21&lt;&gt;"VALID",AC21,IF(AD21&lt;&gt;"VALID",AD21,IF(AE21&lt;&gt;"VALID",AE21,"VALID"))))</x:f>
      </x:c>
      <x:c r="T21" s="8" t="str">
        <x:f>IF(A21="","",IF(AF21&lt;&gt;"VALID",AF21,IF(P21&lt;&gt;"VALID",P21,IF(S21&lt;&gt;"VALID","REPAIR CANDIDATE RECORD",IF(Q21="VERIFY BEFORE CLASSIFYING","VERIFY BEFORE CLASSIFYING",IF(Q21&lt;&gt;"VALID","REPAIR QUALIFICATION EVIDENCE",IF(R21&lt;&gt;"VALID",R21,IF(AG21&lt;&gt;"VALID",AG21,IF(AH21="DIRECT ELIGIBLE","DIRECT ELIGIBLE",AI21)))))))))</x:f>
      </x:c>
      <x:c r="U21" s="8" t="n">
        <x:f>AJ21</x:f>
        <x:v>0</x:v>
      </x:c>
      <x:c r="V21" s="8" t="str">
        <x:f>IF(A21="","",IF(COUNT(G21:L21)=6,ROUND((G21*RELEVANCE_POLICY!$B$12+H21*RELEVANCE_POLICY!$B$13+I21*RELEVANCE_POLICY!$B$14+J21*RELEVANCE_POLICY!$B$15+K21*RELEVANCE_POLICY!$B$16+L21*RELEVANCE_POLICY!$B$17)/5,0),""))</x:f>
      </x:c>
      <x:c r="W21" s="8" t="str">
        <x:f>IF(A21="","",IF(EXACT(U21,"DIRECT"),V21,"N/A - ROLE"))</x:f>
      </x:c>
      <x:c r="X21" s="8" t="str">
        <x:f>IF(A21="","",IF(NOT(EXACT(U21,"DIRECT")),"N/A - ROLE",IF(V21&gt;=85,"HIGH",IF(V21&gt;=70,"MEDIUM","STANDARD"))))</x:f>
      </x:c>
      <x:c r="Y21" s="8" t="str">
        <x:f>IF(A21="","",IF(EXACT(U21,"DIRECT"),"INCLUDE DIRECT",IF(EXACT(U21,"CONTEXTUAL"),"INCLUDE CONTEXTUAL",IF(EXACT(U21,"EXCLUDED"),"EXCLUDE",IF(EXACT(U21,"VERIFY"),"VERIFY BEFORE CLASSIFYING",U21)))))</x:f>
      </x:c>
      <x:c r="Z21" s="8" t="str">
        <x:f>IF(A21="","",IF(EXACT(U21,"DIRECT"),"Passed hard direct gates; weighted score may rank attention only inside the DIRECT set.",IF(EXACT(U21,"CONTEXTUAL"),"Relevant to the decision but not eligible for like-for-like direct ranking.",IF(EXACT(U21,"EXCLUDED"),"Current relevance pattern does not justify inclusion for this decision.",IF(EXACT(U21,"VERIFY"),"Resolve evidence or unknown inputs before classification.","Repair governance before using the scorecard.")))))</x:f>
      </x:c>
      <x:c r="AA21" s="8" t="str">
        <x:f>IF(A21="","",C21&amp;"|"&amp;RELEVANCE_POLICY!$B$4&amp;"|"&amp;N21&amp;"|"&amp;U21&amp;"|"&amp;Y21&amp;"|"&amp;W21&amp;"|"&amp;P21&amp;"|"&amp;Q21&amp;"|"&amp;M21&amp;"|"&amp;EVIDENCE!O21)</x:f>
      </x:c>
      <x:c r="AB21" s="8"/>
      <x:c r="AC21" t="str">
        <x:f>IF(A21="","",IF(OR(EXACT(E21,"PROVIDER"),EXACT(E21,"MARKETPLACE / DIRECTORY"),EXACT(E21,"PUBLISHER / MEDIA"),EXACT(E21,"COMMUNITY / FORUM"),EXACT(E21,"STATUS QUO / INTERNAL"),EXACT(E21,"UNKNOWN / VERIFY")),"VALID","INVALID - ENTITY TYPE"))</x:f>
      </x:c>
      <x:c r="AD21" t="str">
        <x:f>IF(A21="","",IF(OR(EXACT(F21,"YES"),EXACT(F21,"NO"),EXACT(F21,"UNKNOWN / VERIFY")),"VALID","INVALID - FULFILMENT TOKEN"))</x:f>
      </x:c>
      <x:c r="AE21" t="str">
        <x:f>IF(A21="","",IF(OR(B21="",C21="",D21="",M21="",N21=""),"INVALID - REQUIRED",IF(EXACT(B21,DECISION_CONTRACT!$B$4),"VALID","INVALID - DECISION ID")))</x:f>
      </x:c>
      <x:c r="AF21" t="str">
        <x:f>IF(A21="","",IF(DECISION_CONTRACT!$B$15&lt;&gt;"READY FOR DOWNSTREAM","BLOCKED - DECISION",IF(RELEVANCE_POLICY!$B$9&lt;&gt;"READY FOR DOWNSTREAM","BLOCKED - POLICY","VALID")))</x:f>
      </x:c>
      <x:c r="AG21" t="str">
        <x:f>IF(A21="","",IF(OR(EXACT(E21,"UNKNOWN / VERIFY"),EXACT(F21,"UNKNOWN / VERIFY"),G21="UNKNOWN / VERIFY",H21="UNKNOWN / VERIFY",I21="UNKNOWN / VERIFY",J21="UNKNOWN / VERIFY",K21="UNKNOWN / VERIFY",L21="UNKNOWN / VERIFY"),"VERIFY BEFORE CLASSIFYING",IF(COUNT(G21:L21)&lt;&gt;6,"VERIFY BEFORE CLASSIFYING",IF(K21&lt;RELEVANCE_POLICY!$C$16,"VERIFY BEFORE CLASSIFYING","VALID"))))</x:f>
      </x:c>
      <x:c r="AH21" t="str">
        <x:f>IF(A21="","",IF(AND(EXACT(E21,"PROVIDER"),EXACT(F21,"YES"),G21&gt;=RELEVANCE_POLICY!$C$12,H21&gt;=RELEVANCE_POLICY!$C$13,I21&gt;=RELEVANCE_POLICY!$C$14),"DIRECT ELIGIBLE","NOT DIRECT"))</x:f>
      </x:c>
      <x:c r="AI21" t="str">
        <x:f>IF(A21="","",IF(AND(J21&gt;=3,L21&gt;=3),"CONTEXTUAL ELIGIBLE","EXCLUDED"))</x:f>
      </x:c>
      <x:c r="AJ21" t="str">
        <x:f>IF(A21="","",IF(T21="DIRECT ELIGIBLE","DIRECT",IF(T21="CONTEXTUAL ELIGIBLE","CONTEXTUAL",IF(T21="EXCLUDED","EXCLUDED",IF(T21="VERIFY BEFORE CLASSIFYING","VERIFY",T21)))))</x:f>
      </x:c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 t="str">
        <x:f>IF(A22="","",EVIDENCE!J22)</x:f>
      </x:c>
      <x:c r="L22" s="8"/>
      <x:c r="M22" s="8"/>
      <x:c r="N22" s="20"/>
      <x:c r="O22" s="8"/>
      <x:c r="P22" s="8" t="str">
        <x:f>IF(A22="","",IF(O22="","INVALID - SNAPSHOT",IF(O22=A22&amp;"|"&amp;B22&amp;"|"&amp;C22&amp;"|"&amp;D22&amp;"|"&amp;E22&amp;"|"&amp;F22&amp;"|"&amp;G22&amp;"|"&amp;H22&amp;"|"&amp;I22&amp;"|"&amp;J22&amp;"|"&amp;L22&amp;"|"&amp;M22&amp;"|"&amp;N22,"VALID","VERSION UPDATE REQUIRED")))</x:f>
      </x:c>
      <x:c r="Q22" s="8" t="str">
        <x:f>IF(A22="","",IF(NOT(EXACT(M22,EVIDENCE!A22)),"INVALID - EVIDENCE ID",IF(NOT(EXACT(B22,EVIDENCE!B22)),"INVALID - EVIDENCE DECISION",IF(NOT(EXACT(A22,EVIDENCE!D22)),"INVALID - EVIDENCE OWNER",IF(NOT(EXACT(EVIDENCE!C22,"CANDIDATE")),"INVALID - EVIDENCE ENTITY TYPE",IF(NOT(EXACT(EVIDENCE!E22,"QUALIFICATION")),"INVALID - EVIDENCE ROLE",IF(EXACT(EVIDENCE!F22,"UNKNOWN"),"VERIFY BEFORE CLASSIFYING",IF(NOT(EXACT(EVIDENCE!F22,"GOVERNED FIXTURE")),"INVALID - EVIDENCE STATE",IF(EVIDENCE!N22&lt;&gt;"VALID","INVALID - EVIDENCE RECORD","VALID")))))))))</x:f>
      </x:c>
      <x:c r="R22" s="8" t="str">
        <x:f>IF(A22="","",IF(EXACT(E22,"UNKNOWN / VERIFY"),"VERIFY",IF(EXACT(F22,"UNKNOWN / VERIFY"),"VERIFY",IF(AND(EXACT(E22,"PROVIDER"),EXACT(F22,"NO")),"REPAIR ENTITY TYPE / FULFILMENT",IF(AND(OR(EXACT(E22,"MARKETPLACE / DIRECTORY"),EXACT(E22,"PUBLISHER / MEDIA"),EXACT(E22,"COMMUNITY / FORUM")),EXACT(F22,"YES")),"REPAIR ENTITY TYPE / FULFILMENT","VALID")))))</x:f>
      </x:c>
      <x:c r="S22" s="8" t="str">
        <x:f>IF(A22="","",IF(AC22&lt;&gt;"VALID",AC22,IF(AD22&lt;&gt;"VALID",AD22,IF(AE22&lt;&gt;"VALID",AE22,"VALID"))))</x:f>
      </x:c>
      <x:c r="T22" s="8" t="str">
        <x:f>IF(A22="","",IF(AF22&lt;&gt;"VALID",AF22,IF(P22&lt;&gt;"VALID",P22,IF(S22&lt;&gt;"VALID","REPAIR CANDIDATE RECORD",IF(Q22="VERIFY BEFORE CLASSIFYING","VERIFY BEFORE CLASSIFYING",IF(Q22&lt;&gt;"VALID","REPAIR QUALIFICATION EVIDENCE",IF(R22&lt;&gt;"VALID",R22,IF(AG22&lt;&gt;"VALID",AG22,IF(AH22="DIRECT ELIGIBLE","DIRECT ELIGIBLE",AI22)))))))))</x:f>
      </x:c>
      <x:c r="U22" s="8" t="n">
        <x:f>AJ22</x:f>
        <x:v>0</x:v>
      </x:c>
      <x:c r="V22" s="8" t="str">
        <x:f>IF(A22="","",IF(COUNT(G22:L22)=6,ROUND((G22*RELEVANCE_POLICY!$B$12+H22*RELEVANCE_POLICY!$B$13+I22*RELEVANCE_POLICY!$B$14+J22*RELEVANCE_POLICY!$B$15+K22*RELEVANCE_POLICY!$B$16+L22*RELEVANCE_POLICY!$B$17)/5,0),""))</x:f>
      </x:c>
      <x:c r="W22" s="8" t="str">
        <x:f>IF(A22="","",IF(EXACT(U22,"DIRECT"),V22,"N/A - ROLE"))</x:f>
      </x:c>
      <x:c r="X22" s="8" t="str">
        <x:f>IF(A22="","",IF(NOT(EXACT(U22,"DIRECT")),"N/A - ROLE",IF(V22&gt;=85,"HIGH",IF(V22&gt;=70,"MEDIUM","STANDARD"))))</x:f>
      </x:c>
      <x:c r="Y22" s="8" t="str">
        <x:f>IF(A22="","",IF(EXACT(U22,"DIRECT"),"INCLUDE DIRECT",IF(EXACT(U22,"CONTEXTUAL"),"INCLUDE CONTEXTUAL",IF(EXACT(U22,"EXCLUDED"),"EXCLUDE",IF(EXACT(U22,"VERIFY"),"VERIFY BEFORE CLASSIFYING",U22)))))</x:f>
      </x:c>
      <x:c r="Z22" s="8" t="str">
        <x:f>IF(A22="","",IF(EXACT(U22,"DIRECT"),"Passed hard direct gates; weighted score may rank attention only inside the DIRECT set.",IF(EXACT(U22,"CONTEXTUAL"),"Relevant to the decision but not eligible for like-for-like direct ranking.",IF(EXACT(U22,"EXCLUDED"),"Current relevance pattern does not justify inclusion for this decision.",IF(EXACT(U22,"VERIFY"),"Resolve evidence or unknown inputs before classification.","Repair governance before using the scorecard.")))))</x:f>
      </x:c>
      <x:c r="AA22" s="8" t="str">
        <x:f>IF(A22="","",C22&amp;"|"&amp;RELEVANCE_POLICY!$B$4&amp;"|"&amp;N22&amp;"|"&amp;U22&amp;"|"&amp;Y22&amp;"|"&amp;W22&amp;"|"&amp;P22&amp;"|"&amp;Q22&amp;"|"&amp;M22&amp;"|"&amp;EVIDENCE!O22)</x:f>
      </x:c>
      <x:c r="AB22" s="8"/>
      <x:c r="AC22" t="str">
        <x:f>IF(A22="","",IF(OR(EXACT(E22,"PROVIDER"),EXACT(E22,"MARKETPLACE / DIRECTORY"),EXACT(E22,"PUBLISHER / MEDIA"),EXACT(E22,"COMMUNITY / FORUM"),EXACT(E22,"STATUS QUO / INTERNAL"),EXACT(E22,"UNKNOWN / VERIFY")),"VALID","INVALID - ENTITY TYPE"))</x:f>
      </x:c>
      <x:c r="AD22" t="str">
        <x:f>IF(A22="","",IF(OR(EXACT(F22,"YES"),EXACT(F22,"NO"),EXACT(F22,"UNKNOWN / VERIFY")),"VALID","INVALID - FULFILMENT TOKEN"))</x:f>
      </x:c>
      <x:c r="AE22" t="str">
        <x:f>IF(A22="","",IF(OR(B22="",C22="",D22="",M22="",N22=""),"INVALID - REQUIRED",IF(EXACT(B22,DECISION_CONTRACT!$B$4),"VALID","INVALID - DECISION ID")))</x:f>
      </x:c>
      <x:c r="AF22" t="str">
        <x:f>IF(A22="","",IF(DECISION_CONTRACT!$B$15&lt;&gt;"READY FOR DOWNSTREAM","BLOCKED - DECISION",IF(RELEVANCE_POLICY!$B$9&lt;&gt;"READY FOR DOWNSTREAM","BLOCKED - POLICY","VALID")))</x:f>
      </x:c>
      <x:c r="AG22" t="str">
        <x:f>IF(A22="","",IF(OR(EXACT(E22,"UNKNOWN / VERIFY"),EXACT(F22,"UNKNOWN / VERIFY"),G22="UNKNOWN / VERIFY",H22="UNKNOWN / VERIFY",I22="UNKNOWN / VERIFY",J22="UNKNOWN / VERIFY",K22="UNKNOWN / VERIFY",L22="UNKNOWN / VERIFY"),"VERIFY BEFORE CLASSIFYING",IF(COUNT(G22:L22)&lt;&gt;6,"VERIFY BEFORE CLASSIFYING",IF(K22&lt;RELEVANCE_POLICY!$C$16,"VERIFY BEFORE CLASSIFYING","VALID"))))</x:f>
      </x:c>
      <x:c r="AH22" t="str">
        <x:f>IF(A22="","",IF(AND(EXACT(E22,"PROVIDER"),EXACT(F22,"YES"),G22&gt;=RELEVANCE_POLICY!$C$12,H22&gt;=RELEVANCE_POLICY!$C$13,I22&gt;=RELEVANCE_POLICY!$C$14),"DIRECT ELIGIBLE","NOT DIRECT"))</x:f>
      </x:c>
      <x:c r="AI22" t="str">
        <x:f>IF(A22="","",IF(AND(J22&gt;=3,L22&gt;=3),"CONTEXTUAL ELIGIBLE","EXCLUDED"))</x:f>
      </x:c>
      <x:c r="AJ22" t="str">
        <x:f>IF(A22="","",IF(T22="DIRECT ELIGIBLE","DIRECT",IF(T22="CONTEXTUAL ELIGIBLE","CONTEXTUAL",IF(T22="EXCLUDED","EXCLUDED",IF(T22="VERIFY BEFORE CLASSIFYING","VERIFY",T22)))))</x:f>
      </x:c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 t="str">
        <x:f>IF(A23="","",EVIDENCE!J23)</x:f>
      </x:c>
      <x:c r="L23" s="8"/>
      <x:c r="M23" s="8"/>
      <x:c r="N23" s="20"/>
      <x:c r="O23" s="8"/>
      <x:c r="P23" s="8" t="str">
        <x:f>IF(A23="","",IF(O23="","INVALID - SNAPSHOT",IF(O23=A23&amp;"|"&amp;B23&amp;"|"&amp;C23&amp;"|"&amp;D23&amp;"|"&amp;E23&amp;"|"&amp;F23&amp;"|"&amp;G23&amp;"|"&amp;H23&amp;"|"&amp;I23&amp;"|"&amp;J23&amp;"|"&amp;L23&amp;"|"&amp;M23&amp;"|"&amp;N23,"VALID","VERSION UPDATE REQUIRED")))</x:f>
      </x:c>
      <x:c r="Q23" s="8" t="str">
        <x:f>IF(A23="","",IF(NOT(EXACT(M23,EVIDENCE!A23)),"INVALID - EVIDENCE ID",IF(NOT(EXACT(B23,EVIDENCE!B23)),"INVALID - EVIDENCE DECISION",IF(NOT(EXACT(A23,EVIDENCE!D23)),"INVALID - EVIDENCE OWNER",IF(NOT(EXACT(EVIDENCE!C23,"CANDIDATE")),"INVALID - EVIDENCE ENTITY TYPE",IF(NOT(EXACT(EVIDENCE!E23,"QUALIFICATION")),"INVALID - EVIDENCE ROLE",IF(EXACT(EVIDENCE!F23,"UNKNOWN"),"VERIFY BEFORE CLASSIFYING",IF(NOT(EXACT(EVIDENCE!F23,"GOVERNED FIXTURE")),"INVALID - EVIDENCE STATE",IF(EVIDENCE!N23&lt;&gt;"VALID","INVALID - EVIDENCE RECORD","VALID")))))))))</x:f>
      </x:c>
      <x:c r="R23" s="8" t="str">
        <x:f>IF(A23="","",IF(EXACT(E23,"UNKNOWN / VERIFY"),"VERIFY",IF(EXACT(F23,"UNKNOWN / VERIFY"),"VERIFY",IF(AND(EXACT(E23,"PROVIDER"),EXACT(F23,"NO")),"REPAIR ENTITY TYPE / FULFILMENT",IF(AND(OR(EXACT(E23,"MARKETPLACE / DIRECTORY"),EXACT(E23,"PUBLISHER / MEDIA"),EXACT(E23,"COMMUNITY / FORUM")),EXACT(F23,"YES")),"REPAIR ENTITY TYPE / FULFILMENT","VALID")))))</x:f>
      </x:c>
      <x:c r="S23" s="8" t="str">
        <x:f>IF(A23="","",IF(AC23&lt;&gt;"VALID",AC23,IF(AD23&lt;&gt;"VALID",AD23,IF(AE23&lt;&gt;"VALID",AE23,"VALID"))))</x:f>
      </x:c>
      <x:c r="T23" s="8" t="str">
        <x:f>IF(A23="","",IF(AF23&lt;&gt;"VALID",AF23,IF(P23&lt;&gt;"VALID",P23,IF(S23&lt;&gt;"VALID","REPAIR CANDIDATE RECORD",IF(Q23="VERIFY BEFORE CLASSIFYING","VERIFY BEFORE CLASSIFYING",IF(Q23&lt;&gt;"VALID","REPAIR QUALIFICATION EVIDENCE",IF(R23&lt;&gt;"VALID",R23,IF(AG23&lt;&gt;"VALID",AG23,IF(AH23="DIRECT ELIGIBLE","DIRECT ELIGIBLE",AI23)))))))))</x:f>
      </x:c>
      <x:c r="U23" s="8" t="n">
        <x:f>AJ23</x:f>
        <x:v>0</x:v>
      </x:c>
      <x:c r="V23" s="8" t="str">
        <x:f>IF(A23="","",IF(COUNT(G23:L23)=6,ROUND((G23*RELEVANCE_POLICY!$B$12+H23*RELEVANCE_POLICY!$B$13+I23*RELEVANCE_POLICY!$B$14+J23*RELEVANCE_POLICY!$B$15+K23*RELEVANCE_POLICY!$B$16+L23*RELEVANCE_POLICY!$B$17)/5,0),""))</x:f>
      </x:c>
      <x:c r="W23" s="8" t="str">
        <x:f>IF(A23="","",IF(EXACT(U23,"DIRECT"),V23,"N/A - ROLE"))</x:f>
      </x:c>
      <x:c r="X23" s="8" t="str">
        <x:f>IF(A23="","",IF(NOT(EXACT(U23,"DIRECT")),"N/A - ROLE",IF(V23&gt;=85,"HIGH",IF(V23&gt;=70,"MEDIUM","STANDARD"))))</x:f>
      </x:c>
      <x:c r="Y23" s="8" t="str">
        <x:f>IF(A23="","",IF(EXACT(U23,"DIRECT"),"INCLUDE DIRECT",IF(EXACT(U23,"CONTEXTUAL"),"INCLUDE CONTEXTUAL",IF(EXACT(U23,"EXCLUDED"),"EXCLUDE",IF(EXACT(U23,"VERIFY"),"VERIFY BEFORE CLASSIFYING",U23)))))</x:f>
      </x:c>
      <x:c r="Z23" s="8" t="str">
        <x:f>IF(A23="","",IF(EXACT(U23,"DIRECT"),"Passed hard direct gates; weighted score may rank attention only inside the DIRECT set.",IF(EXACT(U23,"CONTEXTUAL"),"Relevant to the decision but not eligible for like-for-like direct ranking.",IF(EXACT(U23,"EXCLUDED"),"Current relevance pattern does not justify inclusion for this decision.",IF(EXACT(U23,"VERIFY"),"Resolve evidence or unknown inputs before classification.","Repair governance before using the scorecard.")))))</x:f>
      </x:c>
      <x:c r="AA23" s="8" t="str">
        <x:f>IF(A23="","",C23&amp;"|"&amp;RELEVANCE_POLICY!$B$4&amp;"|"&amp;N23&amp;"|"&amp;U23&amp;"|"&amp;Y23&amp;"|"&amp;W23&amp;"|"&amp;P23&amp;"|"&amp;Q23&amp;"|"&amp;M23&amp;"|"&amp;EVIDENCE!O23)</x:f>
      </x:c>
      <x:c r="AB23" s="8"/>
      <x:c r="AC23" t="str">
        <x:f>IF(A23="","",IF(OR(EXACT(E23,"PROVIDER"),EXACT(E23,"MARKETPLACE / DIRECTORY"),EXACT(E23,"PUBLISHER / MEDIA"),EXACT(E23,"COMMUNITY / FORUM"),EXACT(E23,"STATUS QUO / INTERNAL"),EXACT(E23,"UNKNOWN / VERIFY")),"VALID","INVALID - ENTITY TYPE"))</x:f>
      </x:c>
      <x:c r="AD23" t="str">
        <x:f>IF(A23="","",IF(OR(EXACT(F23,"YES"),EXACT(F23,"NO"),EXACT(F23,"UNKNOWN / VERIFY")),"VALID","INVALID - FULFILMENT TOKEN"))</x:f>
      </x:c>
      <x:c r="AE23" t="str">
        <x:f>IF(A23="","",IF(OR(B23="",C23="",D23="",M23="",N23=""),"INVALID - REQUIRED",IF(EXACT(B23,DECISION_CONTRACT!$B$4),"VALID","INVALID - DECISION ID")))</x:f>
      </x:c>
      <x:c r="AF23" t="str">
        <x:f>IF(A23="","",IF(DECISION_CONTRACT!$B$15&lt;&gt;"READY FOR DOWNSTREAM","BLOCKED - DECISION",IF(RELEVANCE_POLICY!$B$9&lt;&gt;"READY FOR DOWNSTREAM","BLOCKED - POLICY","VALID")))</x:f>
      </x:c>
      <x:c r="AG23" t="str">
        <x:f>IF(A23="","",IF(OR(EXACT(E23,"UNKNOWN / VERIFY"),EXACT(F23,"UNKNOWN / VERIFY"),G23="UNKNOWN / VERIFY",H23="UNKNOWN / VERIFY",I23="UNKNOWN / VERIFY",J23="UNKNOWN / VERIFY",K23="UNKNOWN / VERIFY",L23="UNKNOWN / VERIFY"),"VERIFY BEFORE CLASSIFYING",IF(COUNT(G23:L23)&lt;&gt;6,"VERIFY BEFORE CLASSIFYING",IF(K23&lt;RELEVANCE_POLICY!$C$16,"VERIFY BEFORE CLASSIFYING","VALID"))))</x:f>
      </x:c>
      <x:c r="AH23" t="str">
        <x:f>IF(A23="","",IF(AND(EXACT(E23,"PROVIDER"),EXACT(F23,"YES"),G23&gt;=RELEVANCE_POLICY!$C$12,H23&gt;=RELEVANCE_POLICY!$C$13,I23&gt;=RELEVANCE_POLICY!$C$14),"DIRECT ELIGIBLE","NOT DIRECT"))</x:f>
      </x:c>
      <x:c r="AI23" t="str">
        <x:f>IF(A23="","",IF(AND(J23&gt;=3,L23&gt;=3),"CONTEXTUAL ELIGIBLE","EXCLUDED"))</x:f>
      </x:c>
      <x:c r="AJ23" t="str">
        <x:f>IF(A23="","",IF(T23="DIRECT ELIGIBLE","DIRECT",IF(T23="CONTEXTUAL ELIGIBLE","CONTEXTUAL",IF(T23="EXCLUDED","EXCLUDED",IF(T23="VERIFY BEFORE CLASSIFYING","VERIFY",T23)))))</x:f>
      </x:c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 t="str">
        <x:f>IF(A24="","",EVIDENCE!J24)</x:f>
      </x:c>
      <x:c r="L24" s="8"/>
      <x:c r="M24" s="8"/>
      <x:c r="N24" s="20"/>
      <x:c r="O24" s="8"/>
      <x:c r="P24" s="8" t="str">
        <x:f>IF(A24="","",IF(O24="","INVALID - SNAPSHOT",IF(O24=A24&amp;"|"&amp;B24&amp;"|"&amp;C24&amp;"|"&amp;D24&amp;"|"&amp;E24&amp;"|"&amp;F24&amp;"|"&amp;G24&amp;"|"&amp;H24&amp;"|"&amp;I24&amp;"|"&amp;J24&amp;"|"&amp;L24&amp;"|"&amp;M24&amp;"|"&amp;N24,"VALID","VERSION UPDATE REQUIRED")))</x:f>
      </x:c>
      <x:c r="Q24" s="8" t="str">
        <x:f>IF(A24="","",IF(NOT(EXACT(M24,EVIDENCE!A24)),"INVALID - EVIDENCE ID",IF(NOT(EXACT(B24,EVIDENCE!B24)),"INVALID - EVIDENCE DECISION",IF(NOT(EXACT(A24,EVIDENCE!D24)),"INVALID - EVIDENCE OWNER",IF(NOT(EXACT(EVIDENCE!C24,"CANDIDATE")),"INVALID - EVIDENCE ENTITY TYPE",IF(NOT(EXACT(EVIDENCE!E24,"QUALIFICATION")),"INVALID - EVIDENCE ROLE",IF(EXACT(EVIDENCE!F24,"UNKNOWN"),"VERIFY BEFORE CLASSIFYING",IF(NOT(EXACT(EVIDENCE!F24,"GOVERNED FIXTURE")),"INVALID - EVIDENCE STATE",IF(EVIDENCE!N24&lt;&gt;"VALID","INVALID - EVIDENCE RECORD","VALID")))))))))</x:f>
      </x:c>
      <x:c r="R24" s="8" t="str">
        <x:f>IF(A24="","",IF(EXACT(E24,"UNKNOWN / VERIFY"),"VERIFY",IF(EXACT(F24,"UNKNOWN / VERIFY"),"VERIFY",IF(AND(EXACT(E24,"PROVIDER"),EXACT(F24,"NO")),"REPAIR ENTITY TYPE / FULFILMENT",IF(AND(OR(EXACT(E24,"MARKETPLACE / DIRECTORY"),EXACT(E24,"PUBLISHER / MEDIA"),EXACT(E24,"COMMUNITY / FORUM")),EXACT(F24,"YES")),"REPAIR ENTITY TYPE / FULFILMENT","VALID")))))</x:f>
      </x:c>
      <x:c r="S24" s="8" t="str">
        <x:f>IF(A24="","",IF(AC24&lt;&gt;"VALID",AC24,IF(AD24&lt;&gt;"VALID",AD24,IF(AE24&lt;&gt;"VALID",AE24,"VALID"))))</x:f>
      </x:c>
      <x:c r="T24" s="8" t="str">
        <x:f>IF(A24="","",IF(AF24&lt;&gt;"VALID",AF24,IF(P24&lt;&gt;"VALID",P24,IF(S24&lt;&gt;"VALID","REPAIR CANDIDATE RECORD",IF(Q24="VERIFY BEFORE CLASSIFYING","VERIFY BEFORE CLASSIFYING",IF(Q24&lt;&gt;"VALID","REPAIR QUALIFICATION EVIDENCE",IF(R24&lt;&gt;"VALID",R24,IF(AG24&lt;&gt;"VALID",AG24,IF(AH24="DIRECT ELIGIBLE","DIRECT ELIGIBLE",AI24)))))))))</x:f>
      </x:c>
      <x:c r="U24" s="8" t="n">
        <x:f>AJ24</x:f>
        <x:v>0</x:v>
      </x:c>
      <x:c r="V24" s="8" t="str">
        <x:f>IF(A24="","",IF(COUNT(G24:L24)=6,ROUND((G24*RELEVANCE_POLICY!$B$12+H24*RELEVANCE_POLICY!$B$13+I24*RELEVANCE_POLICY!$B$14+J24*RELEVANCE_POLICY!$B$15+K24*RELEVANCE_POLICY!$B$16+L24*RELEVANCE_POLICY!$B$17)/5,0),""))</x:f>
      </x:c>
      <x:c r="W24" s="8" t="str">
        <x:f>IF(A24="","",IF(EXACT(U24,"DIRECT"),V24,"N/A - ROLE"))</x:f>
      </x:c>
      <x:c r="X24" s="8" t="str">
        <x:f>IF(A24="","",IF(NOT(EXACT(U24,"DIRECT")),"N/A - ROLE",IF(V24&gt;=85,"HIGH",IF(V24&gt;=70,"MEDIUM","STANDARD"))))</x:f>
      </x:c>
      <x:c r="Y24" s="8" t="str">
        <x:f>IF(A24="","",IF(EXACT(U24,"DIRECT"),"INCLUDE DIRECT",IF(EXACT(U24,"CONTEXTUAL"),"INCLUDE CONTEXTUAL",IF(EXACT(U24,"EXCLUDED"),"EXCLUDE",IF(EXACT(U24,"VERIFY"),"VERIFY BEFORE CLASSIFYING",U24)))))</x:f>
      </x:c>
      <x:c r="Z24" s="8" t="str">
        <x:f>IF(A24="","",IF(EXACT(U24,"DIRECT"),"Passed hard direct gates; weighted score may rank attention only inside the DIRECT set.",IF(EXACT(U24,"CONTEXTUAL"),"Relevant to the decision but not eligible for like-for-like direct ranking.",IF(EXACT(U24,"EXCLUDED"),"Current relevance pattern does not justify inclusion for this decision.",IF(EXACT(U24,"VERIFY"),"Resolve evidence or unknown inputs before classification.","Repair governance before using the scorecard.")))))</x:f>
      </x:c>
      <x:c r="AA24" s="8" t="str">
        <x:f>IF(A24="","",C24&amp;"|"&amp;RELEVANCE_POLICY!$B$4&amp;"|"&amp;N24&amp;"|"&amp;U24&amp;"|"&amp;Y24&amp;"|"&amp;W24&amp;"|"&amp;P24&amp;"|"&amp;Q24&amp;"|"&amp;M24&amp;"|"&amp;EVIDENCE!O24)</x:f>
      </x:c>
      <x:c r="AB24" s="8"/>
      <x:c r="AC24" t="str">
        <x:f>IF(A24="","",IF(OR(EXACT(E24,"PROVIDER"),EXACT(E24,"MARKETPLACE / DIRECTORY"),EXACT(E24,"PUBLISHER / MEDIA"),EXACT(E24,"COMMUNITY / FORUM"),EXACT(E24,"STATUS QUO / INTERNAL"),EXACT(E24,"UNKNOWN / VERIFY")),"VALID","INVALID - ENTITY TYPE"))</x:f>
      </x:c>
      <x:c r="AD24" t="str">
        <x:f>IF(A24="","",IF(OR(EXACT(F24,"YES"),EXACT(F24,"NO"),EXACT(F24,"UNKNOWN / VERIFY")),"VALID","INVALID - FULFILMENT TOKEN"))</x:f>
      </x:c>
      <x:c r="AE24" t="str">
        <x:f>IF(A24="","",IF(OR(B24="",C24="",D24="",M24="",N24=""),"INVALID - REQUIRED",IF(EXACT(B24,DECISION_CONTRACT!$B$4),"VALID","INVALID - DECISION ID")))</x:f>
      </x:c>
      <x:c r="AF24" t="str">
        <x:f>IF(A24="","",IF(DECISION_CONTRACT!$B$15&lt;&gt;"READY FOR DOWNSTREAM","BLOCKED - DECISION",IF(RELEVANCE_POLICY!$B$9&lt;&gt;"READY FOR DOWNSTREAM","BLOCKED - POLICY","VALID")))</x:f>
      </x:c>
      <x:c r="AG24" t="str">
        <x:f>IF(A24="","",IF(OR(EXACT(E24,"UNKNOWN / VERIFY"),EXACT(F24,"UNKNOWN / VERIFY"),G24="UNKNOWN / VERIFY",H24="UNKNOWN / VERIFY",I24="UNKNOWN / VERIFY",J24="UNKNOWN / VERIFY",K24="UNKNOWN / VERIFY",L24="UNKNOWN / VERIFY"),"VERIFY BEFORE CLASSIFYING",IF(COUNT(G24:L24)&lt;&gt;6,"VERIFY BEFORE CLASSIFYING",IF(K24&lt;RELEVANCE_POLICY!$C$16,"VERIFY BEFORE CLASSIFYING","VALID"))))</x:f>
      </x:c>
      <x:c r="AH24" t="str">
        <x:f>IF(A24="","",IF(AND(EXACT(E24,"PROVIDER"),EXACT(F24,"YES"),G24&gt;=RELEVANCE_POLICY!$C$12,H24&gt;=RELEVANCE_POLICY!$C$13,I24&gt;=RELEVANCE_POLICY!$C$14),"DIRECT ELIGIBLE","NOT DIRECT"))</x:f>
      </x:c>
      <x:c r="AI24" t="str">
        <x:f>IF(A24="","",IF(AND(J24&gt;=3,L24&gt;=3),"CONTEXTUAL ELIGIBLE","EXCLUDED"))</x:f>
      </x:c>
      <x:c r="AJ24" t="str">
        <x:f>IF(A24="","",IF(T24="DIRECT ELIGIBLE","DIRECT",IF(T24="CONTEXTUAL ELIGIBLE","CONTEXTUAL",IF(T24="EXCLUDED","EXCLUDED",IF(T24="VERIFY BEFORE CLASSIFYING","VERIFY",T24)))))</x:f>
      </x:c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 t="str">
        <x:f>IF(A25="","",EVIDENCE!J25)</x:f>
      </x:c>
      <x:c r="L25" s="8"/>
      <x:c r="M25" s="8"/>
      <x:c r="N25" s="20"/>
      <x:c r="O25" s="8"/>
      <x:c r="P25" s="8" t="str">
        <x:f>IF(A25="","",IF(O25="","INVALID - SNAPSHOT",IF(O25=A25&amp;"|"&amp;B25&amp;"|"&amp;C25&amp;"|"&amp;D25&amp;"|"&amp;E25&amp;"|"&amp;F25&amp;"|"&amp;G25&amp;"|"&amp;H25&amp;"|"&amp;I25&amp;"|"&amp;J25&amp;"|"&amp;L25&amp;"|"&amp;M25&amp;"|"&amp;N25,"VALID","VERSION UPDATE REQUIRED")))</x:f>
      </x:c>
      <x:c r="Q25" s="8" t="str">
        <x:f>IF(A25="","",IF(NOT(EXACT(M25,EVIDENCE!A25)),"INVALID - EVIDENCE ID",IF(NOT(EXACT(B25,EVIDENCE!B25)),"INVALID - EVIDENCE DECISION",IF(NOT(EXACT(A25,EVIDENCE!D25)),"INVALID - EVIDENCE OWNER",IF(NOT(EXACT(EVIDENCE!C25,"CANDIDATE")),"INVALID - EVIDENCE ENTITY TYPE",IF(NOT(EXACT(EVIDENCE!E25,"QUALIFICATION")),"INVALID - EVIDENCE ROLE",IF(EXACT(EVIDENCE!F25,"UNKNOWN"),"VERIFY BEFORE CLASSIFYING",IF(NOT(EXACT(EVIDENCE!F25,"GOVERNED FIXTURE")),"INVALID - EVIDENCE STATE",IF(EVIDENCE!N25&lt;&gt;"VALID","INVALID - EVIDENCE RECORD","VALID")))))))))</x:f>
      </x:c>
      <x:c r="R25" s="8" t="str">
        <x:f>IF(A25="","",IF(EXACT(E25,"UNKNOWN / VERIFY"),"VERIFY",IF(EXACT(F25,"UNKNOWN / VERIFY"),"VERIFY",IF(AND(EXACT(E25,"PROVIDER"),EXACT(F25,"NO")),"REPAIR ENTITY TYPE / FULFILMENT",IF(AND(OR(EXACT(E25,"MARKETPLACE / DIRECTORY"),EXACT(E25,"PUBLISHER / MEDIA"),EXACT(E25,"COMMUNITY / FORUM")),EXACT(F25,"YES")),"REPAIR ENTITY TYPE / FULFILMENT","VALID")))))</x:f>
      </x:c>
      <x:c r="S25" s="8" t="str">
        <x:f>IF(A25="","",IF(AC25&lt;&gt;"VALID",AC25,IF(AD25&lt;&gt;"VALID",AD25,IF(AE25&lt;&gt;"VALID",AE25,"VALID"))))</x:f>
      </x:c>
      <x:c r="T25" s="8" t="str">
        <x:f>IF(A25="","",IF(AF25&lt;&gt;"VALID",AF25,IF(P25&lt;&gt;"VALID",P25,IF(S25&lt;&gt;"VALID","REPAIR CANDIDATE RECORD",IF(Q25="VERIFY BEFORE CLASSIFYING","VERIFY BEFORE CLASSIFYING",IF(Q25&lt;&gt;"VALID","REPAIR QUALIFICATION EVIDENCE",IF(R25&lt;&gt;"VALID",R25,IF(AG25&lt;&gt;"VALID",AG25,IF(AH25="DIRECT ELIGIBLE","DIRECT ELIGIBLE",AI25)))))))))</x:f>
      </x:c>
      <x:c r="U25" s="8" t="n">
        <x:f>AJ25</x:f>
        <x:v>0</x:v>
      </x:c>
      <x:c r="V25" s="8" t="str">
        <x:f>IF(A25="","",IF(COUNT(G25:L25)=6,ROUND((G25*RELEVANCE_POLICY!$B$12+H25*RELEVANCE_POLICY!$B$13+I25*RELEVANCE_POLICY!$B$14+J25*RELEVANCE_POLICY!$B$15+K25*RELEVANCE_POLICY!$B$16+L25*RELEVANCE_POLICY!$B$17)/5,0),""))</x:f>
      </x:c>
      <x:c r="W25" s="8" t="str">
        <x:f>IF(A25="","",IF(EXACT(U25,"DIRECT"),V25,"N/A - ROLE"))</x:f>
      </x:c>
      <x:c r="X25" s="8" t="str">
        <x:f>IF(A25="","",IF(NOT(EXACT(U25,"DIRECT")),"N/A - ROLE",IF(V25&gt;=85,"HIGH",IF(V25&gt;=70,"MEDIUM","STANDARD"))))</x:f>
      </x:c>
      <x:c r="Y25" s="8" t="str">
        <x:f>IF(A25="","",IF(EXACT(U25,"DIRECT"),"INCLUDE DIRECT",IF(EXACT(U25,"CONTEXTUAL"),"INCLUDE CONTEXTUAL",IF(EXACT(U25,"EXCLUDED"),"EXCLUDE",IF(EXACT(U25,"VERIFY"),"VERIFY BEFORE CLASSIFYING",U25)))))</x:f>
      </x:c>
      <x:c r="Z25" s="8" t="str">
        <x:f>IF(A25="","",IF(EXACT(U25,"DIRECT"),"Passed hard direct gates; weighted score may rank attention only inside the DIRECT set.",IF(EXACT(U25,"CONTEXTUAL"),"Relevant to the decision but not eligible for like-for-like direct ranking.",IF(EXACT(U25,"EXCLUDED"),"Current relevance pattern does not justify inclusion for this decision.",IF(EXACT(U25,"VERIFY"),"Resolve evidence or unknown inputs before classification.","Repair governance before using the scorecard.")))))</x:f>
      </x:c>
      <x:c r="AA25" s="8" t="str">
        <x:f>IF(A25="","",C25&amp;"|"&amp;RELEVANCE_POLICY!$B$4&amp;"|"&amp;N25&amp;"|"&amp;U25&amp;"|"&amp;Y25&amp;"|"&amp;W25&amp;"|"&amp;P25&amp;"|"&amp;Q25&amp;"|"&amp;M25&amp;"|"&amp;EVIDENCE!O25)</x:f>
      </x:c>
      <x:c r="AB25" s="8"/>
      <x:c r="AC25" t="str">
        <x:f>IF(A25="","",IF(OR(EXACT(E25,"PROVIDER"),EXACT(E25,"MARKETPLACE / DIRECTORY"),EXACT(E25,"PUBLISHER / MEDIA"),EXACT(E25,"COMMUNITY / FORUM"),EXACT(E25,"STATUS QUO / INTERNAL"),EXACT(E25,"UNKNOWN / VERIFY")),"VALID","INVALID - ENTITY TYPE"))</x:f>
      </x:c>
      <x:c r="AD25" t="str">
        <x:f>IF(A25="","",IF(OR(EXACT(F25,"YES"),EXACT(F25,"NO"),EXACT(F25,"UNKNOWN / VERIFY")),"VALID","INVALID - FULFILMENT TOKEN"))</x:f>
      </x:c>
      <x:c r="AE25" t="str">
        <x:f>IF(A25="","",IF(OR(B25="",C25="",D25="",M25="",N25=""),"INVALID - REQUIRED",IF(EXACT(B25,DECISION_CONTRACT!$B$4),"VALID","INVALID - DECISION ID")))</x:f>
      </x:c>
      <x:c r="AF25" t="str">
        <x:f>IF(A25="","",IF(DECISION_CONTRACT!$B$15&lt;&gt;"READY FOR DOWNSTREAM","BLOCKED - DECISION",IF(RELEVANCE_POLICY!$B$9&lt;&gt;"READY FOR DOWNSTREAM","BLOCKED - POLICY","VALID")))</x:f>
      </x:c>
      <x:c r="AG25" t="str">
        <x:f>IF(A25="","",IF(OR(EXACT(E25,"UNKNOWN / VERIFY"),EXACT(F25,"UNKNOWN / VERIFY"),G25="UNKNOWN / VERIFY",H25="UNKNOWN / VERIFY",I25="UNKNOWN / VERIFY",J25="UNKNOWN / VERIFY",K25="UNKNOWN / VERIFY",L25="UNKNOWN / VERIFY"),"VERIFY BEFORE CLASSIFYING",IF(COUNT(G25:L25)&lt;&gt;6,"VERIFY BEFORE CLASSIFYING",IF(K25&lt;RELEVANCE_POLICY!$C$16,"VERIFY BEFORE CLASSIFYING","VALID"))))</x:f>
      </x:c>
      <x:c r="AH25" t="str">
        <x:f>IF(A25="","",IF(AND(EXACT(E25,"PROVIDER"),EXACT(F25,"YES"),G25&gt;=RELEVANCE_POLICY!$C$12,H25&gt;=RELEVANCE_POLICY!$C$13,I25&gt;=RELEVANCE_POLICY!$C$14),"DIRECT ELIGIBLE","NOT DIRECT"))</x:f>
      </x:c>
      <x:c r="AI25" t="str">
        <x:f>IF(A25="","",IF(AND(J25&gt;=3,L25&gt;=3),"CONTEXTUAL ELIGIBLE","EXCLUDED"))</x:f>
      </x:c>
      <x:c r="AJ25" t="str">
        <x:f>IF(A25="","",IF(T25="DIRECT ELIGIBLE","DIRECT",IF(T25="CONTEXTUAL ELIGIBLE","CONTEXTUAL",IF(T25="EXCLUDED","EXCLUDED",IF(T25="VERIFY BEFORE CLASSIFYING","VERIFY",T25)))))</x:f>
      </x:c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 t="str">
        <x:f>IF(A26="","",EVIDENCE!J26)</x:f>
      </x:c>
      <x:c r="L26" s="8"/>
      <x:c r="M26" s="8"/>
      <x:c r="N26" s="20"/>
      <x:c r="O26" s="8"/>
      <x:c r="P26" s="8" t="str">
        <x:f>IF(A26="","",IF(O26="","INVALID - SNAPSHOT",IF(O26=A26&amp;"|"&amp;B26&amp;"|"&amp;C26&amp;"|"&amp;D26&amp;"|"&amp;E26&amp;"|"&amp;F26&amp;"|"&amp;G26&amp;"|"&amp;H26&amp;"|"&amp;I26&amp;"|"&amp;J26&amp;"|"&amp;L26&amp;"|"&amp;M26&amp;"|"&amp;N26,"VALID","VERSION UPDATE REQUIRED")))</x:f>
      </x:c>
      <x:c r="Q26" s="8" t="str">
        <x:f>IF(A26="","",IF(NOT(EXACT(M26,EVIDENCE!A26)),"INVALID - EVIDENCE ID",IF(NOT(EXACT(B26,EVIDENCE!B26)),"INVALID - EVIDENCE DECISION",IF(NOT(EXACT(A26,EVIDENCE!D26)),"INVALID - EVIDENCE OWNER",IF(NOT(EXACT(EVIDENCE!C26,"CANDIDATE")),"INVALID - EVIDENCE ENTITY TYPE",IF(NOT(EXACT(EVIDENCE!E26,"QUALIFICATION")),"INVALID - EVIDENCE ROLE",IF(EXACT(EVIDENCE!F26,"UNKNOWN"),"VERIFY BEFORE CLASSIFYING",IF(NOT(EXACT(EVIDENCE!F26,"GOVERNED FIXTURE")),"INVALID - EVIDENCE STATE",IF(EVIDENCE!N26&lt;&gt;"VALID","INVALID - EVIDENCE RECORD","VALID")))))))))</x:f>
      </x:c>
      <x:c r="R26" s="8" t="str">
        <x:f>IF(A26="","",IF(EXACT(E26,"UNKNOWN / VERIFY"),"VERIFY",IF(EXACT(F26,"UNKNOWN / VERIFY"),"VERIFY",IF(AND(EXACT(E26,"PROVIDER"),EXACT(F26,"NO")),"REPAIR ENTITY TYPE / FULFILMENT",IF(AND(OR(EXACT(E26,"MARKETPLACE / DIRECTORY"),EXACT(E26,"PUBLISHER / MEDIA"),EXACT(E26,"COMMUNITY / FORUM")),EXACT(F26,"YES")),"REPAIR ENTITY TYPE / FULFILMENT","VALID")))))</x:f>
      </x:c>
      <x:c r="S26" s="8" t="str">
        <x:f>IF(A26="","",IF(AC26&lt;&gt;"VALID",AC26,IF(AD26&lt;&gt;"VALID",AD26,IF(AE26&lt;&gt;"VALID",AE26,"VALID"))))</x:f>
      </x:c>
      <x:c r="T26" s="8" t="str">
        <x:f>IF(A26="","",IF(AF26&lt;&gt;"VALID",AF26,IF(P26&lt;&gt;"VALID",P26,IF(S26&lt;&gt;"VALID","REPAIR CANDIDATE RECORD",IF(Q26="VERIFY BEFORE CLASSIFYING","VERIFY BEFORE CLASSIFYING",IF(Q26&lt;&gt;"VALID","REPAIR QUALIFICATION EVIDENCE",IF(R26&lt;&gt;"VALID",R26,IF(AG26&lt;&gt;"VALID",AG26,IF(AH26="DIRECT ELIGIBLE","DIRECT ELIGIBLE",AI26)))))))))</x:f>
      </x:c>
      <x:c r="U26" s="8" t="n">
        <x:f>AJ26</x:f>
        <x:v>0</x:v>
      </x:c>
      <x:c r="V26" s="8" t="str">
        <x:f>IF(A26="","",IF(COUNT(G26:L26)=6,ROUND((G26*RELEVANCE_POLICY!$B$12+H26*RELEVANCE_POLICY!$B$13+I26*RELEVANCE_POLICY!$B$14+J26*RELEVANCE_POLICY!$B$15+K26*RELEVANCE_POLICY!$B$16+L26*RELEVANCE_POLICY!$B$17)/5,0),""))</x:f>
      </x:c>
      <x:c r="W26" s="8" t="str">
        <x:f>IF(A26="","",IF(EXACT(U26,"DIRECT"),V26,"N/A - ROLE"))</x:f>
      </x:c>
      <x:c r="X26" s="8" t="str">
        <x:f>IF(A26="","",IF(NOT(EXACT(U26,"DIRECT")),"N/A - ROLE",IF(V26&gt;=85,"HIGH",IF(V26&gt;=70,"MEDIUM","STANDARD"))))</x:f>
      </x:c>
      <x:c r="Y26" s="8" t="str">
        <x:f>IF(A26="","",IF(EXACT(U26,"DIRECT"),"INCLUDE DIRECT",IF(EXACT(U26,"CONTEXTUAL"),"INCLUDE CONTEXTUAL",IF(EXACT(U26,"EXCLUDED"),"EXCLUDE",IF(EXACT(U26,"VERIFY"),"VERIFY BEFORE CLASSIFYING",U26)))))</x:f>
      </x:c>
      <x:c r="Z26" s="8" t="str">
        <x:f>IF(A26="","",IF(EXACT(U26,"DIRECT"),"Passed hard direct gates; weighted score may rank attention only inside the DIRECT set.",IF(EXACT(U26,"CONTEXTUAL"),"Relevant to the decision but not eligible for like-for-like direct ranking.",IF(EXACT(U26,"EXCLUDED"),"Current relevance pattern does not justify inclusion for this decision.",IF(EXACT(U26,"VERIFY"),"Resolve evidence or unknown inputs before classification.","Repair governance before using the scorecard.")))))</x:f>
      </x:c>
      <x:c r="AA26" s="8" t="str">
        <x:f>IF(A26="","",C26&amp;"|"&amp;RELEVANCE_POLICY!$B$4&amp;"|"&amp;N26&amp;"|"&amp;U26&amp;"|"&amp;Y26&amp;"|"&amp;W26&amp;"|"&amp;P26&amp;"|"&amp;Q26&amp;"|"&amp;M26&amp;"|"&amp;EVIDENCE!O26)</x:f>
      </x:c>
      <x:c r="AB26" s="8"/>
      <x:c r="AC26" t="str">
        <x:f>IF(A26="","",IF(OR(EXACT(E26,"PROVIDER"),EXACT(E26,"MARKETPLACE / DIRECTORY"),EXACT(E26,"PUBLISHER / MEDIA"),EXACT(E26,"COMMUNITY / FORUM"),EXACT(E26,"STATUS QUO / INTERNAL"),EXACT(E26,"UNKNOWN / VERIFY")),"VALID","INVALID - ENTITY TYPE"))</x:f>
      </x:c>
      <x:c r="AD26" t="str">
        <x:f>IF(A26="","",IF(OR(EXACT(F26,"YES"),EXACT(F26,"NO"),EXACT(F26,"UNKNOWN / VERIFY")),"VALID","INVALID - FULFILMENT TOKEN"))</x:f>
      </x:c>
      <x:c r="AE26" t="str">
        <x:f>IF(A26="","",IF(OR(B26="",C26="",D26="",M26="",N26=""),"INVALID - REQUIRED",IF(EXACT(B26,DECISION_CONTRACT!$B$4),"VALID","INVALID - DECISION ID")))</x:f>
      </x:c>
      <x:c r="AF26" t="str">
        <x:f>IF(A26="","",IF(DECISION_CONTRACT!$B$15&lt;&gt;"READY FOR DOWNSTREAM","BLOCKED - DECISION",IF(RELEVANCE_POLICY!$B$9&lt;&gt;"READY FOR DOWNSTREAM","BLOCKED - POLICY","VALID")))</x:f>
      </x:c>
      <x:c r="AG26" t="str">
        <x:f>IF(A26="","",IF(OR(EXACT(E26,"UNKNOWN / VERIFY"),EXACT(F26,"UNKNOWN / VERIFY"),G26="UNKNOWN / VERIFY",H26="UNKNOWN / VERIFY",I26="UNKNOWN / VERIFY",J26="UNKNOWN / VERIFY",K26="UNKNOWN / VERIFY",L26="UNKNOWN / VERIFY"),"VERIFY BEFORE CLASSIFYING",IF(COUNT(G26:L26)&lt;&gt;6,"VERIFY BEFORE CLASSIFYING",IF(K26&lt;RELEVANCE_POLICY!$C$16,"VERIFY BEFORE CLASSIFYING","VALID"))))</x:f>
      </x:c>
      <x:c r="AH26" t="str">
        <x:f>IF(A26="","",IF(AND(EXACT(E26,"PROVIDER"),EXACT(F26,"YES"),G26&gt;=RELEVANCE_POLICY!$C$12,H26&gt;=RELEVANCE_POLICY!$C$13,I26&gt;=RELEVANCE_POLICY!$C$14),"DIRECT ELIGIBLE","NOT DIRECT"))</x:f>
      </x:c>
      <x:c r="AI26" t="str">
        <x:f>IF(A26="","",IF(AND(J26&gt;=3,L26&gt;=3),"CONTEXTUAL ELIGIBLE","EXCLUDED"))</x:f>
      </x:c>
      <x:c r="AJ26" t="str">
        <x:f>IF(A26="","",IF(T26="DIRECT ELIGIBLE","DIRECT",IF(T26="CONTEXTUAL ELIGIBLE","CONTEXTUAL",IF(T26="EXCLUDED","EXCLUDED",IF(T26="VERIFY BEFORE CLASSIFYING","VERIFY",T26)))))</x:f>
      </x:c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 t="str">
        <x:f>IF(A27="","",EVIDENCE!J27)</x:f>
      </x:c>
      <x:c r="L27" s="8"/>
      <x:c r="M27" s="8"/>
      <x:c r="N27" s="20"/>
      <x:c r="O27" s="8"/>
      <x:c r="P27" s="8" t="str">
        <x:f>IF(A27="","",IF(O27="","INVALID - SNAPSHOT",IF(O27=A27&amp;"|"&amp;B27&amp;"|"&amp;C27&amp;"|"&amp;D27&amp;"|"&amp;E27&amp;"|"&amp;F27&amp;"|"&amp;G27&amp;"|"&amp;H27&amp;"|"&amp;I27&amp;"|"&amp;J27&amp;"|"&amp;L27&amp;"|"&amp;M27&amp;"|"&amp;N27,"VALID","VERSION UPDATE REQUIRED")))</x:f>
      </x:c>
      <x:c r="Q27" s="8" t="str">
        <x:f>IF(A27="","",IF(NOT(EXACT(M27,EVIDENCE!A27)),"INVALID - EVIDENCE ID",IF(NOT(EXACT(B27,EVIDENCE!B27)),"INVALID - EVIDENCE DECISION",IF(NOT(EXACT(A27,EVIDENCE!D27)),"INVALID - EVIDENCE OWNER",IF(NOT(EXACT(EVIDENCE!C27,"CANDIDATE")),"INVALID - EVIDENCE ENTITY TYPE",IF(NOT(EXACT(EVIDENCE!E27,"QUALIFICATION")),"INVALID - EVIDENCE ROLE",IF(EXACT(EVIDENCE!F27,"UNKNOWN"),"VERIFY BEFORE CLASSIFYING",IF(NOT(EXACT(EVIDENCE!F27,"GOVERNED FIXTURE")),"INVALID - EVIDENCE STATE",IF(EVIDENCE!N27&lt;&gt;"VALID","INVALID - EVIDENCE RECORD","VALID")))))))))</x:f>
      </x:c>
      <x:c r="R27" s="8" t="str">
        <x:f>IF(A27="","",IF(EXACT(E27,"UNKNOWN / VERIFY"),"VERIFY",IF(EXACT(F27,"UNKNOWN / VERIFY"),"VERIFY",IF(AND(EXACT(E27,"PROVIDER"),EXACT(F27,"NO")),"REPAIR ENTITY TYPE / FULFILMENT",IF(AND(OR(EXACT(E27,"MARKETPLACE / DIRECTORY"),EXACT(E27,"PUBLISHER / MEDIA"),EXACT(E27,"COMMUNITY / FORUM")),EXACT(F27,"YES")),"REPAIR ENTITY TYPE / FULFILMENT","VALID")))))</x:f>
      </x:c>
      <x:c r="S27" s="8" t="str">
        <x:f>IF(A27="","",IF(AC27&lt;&gt;"VALID",AC27,IF(AD27&lt;&gt;"VALID",AD27,IF(AE27&lt;&gt;"VALID",AE27,"VALID"))))</x:f>
      </x:c>
      <x:c r="T27" s="8" t="str">
        <x:f>IF(A27="","",IF(AF27&lt;&gt;"VALID",AF27,IF(P27&lt;&gt;"VALID",P27,IF(S27&lt;&gt;"VALID","REPAIR CANDIDATE RECORD",IF(Q27="VERIFY BEFORE CLASSIFYING","VERIFY BEFORE CLASSIFYING",IF(Q27&lt;&gt;"VALID","REPAIR QUALIFICATION EVIDENCE",IF(R27&lt;&gt;"VALID",R27,IF(AG27&lt;&gt;"VALID",AG27,IF(AH27="DIRECT ELIGIBLE","DIRECT ELIGIBLE",AI27)))))))))</x:f>
      </x:c>
      <x:c r="U27" s="8" t="n">
        <x:f>AJ27</x:f>
        <x:v>0</x:v>
      </x:c>
      <x:c r="V27" s="8" t="str">
        <x:f>IF(A27="","",IF(COUNT(G27:L27)=6,ROUND((G27*RELEVANCE_POLICY!$B$12+H27*RELEVANCE_POLICY!$B$13+I27*RELEVANCE_POLICY!$B$14+J27*RELEVANCE_POLICY!$B$15+K27*RELEVANCE_POLICY!$B$16+L27*RELEVANCE_POLICY!$B$17)/5,0),""))</x:f>
      </x:c>
      <x:c r="W27" s="8" t="str">
        <x:f>IF(A27="","",IF(EXACT(U27,"DIRECT"),V27,"N/A - ROLE"))</x:f>
      </x:c>
      <x:c r="X27" s="8" t="str">
        <x:f>IF(A27="","",IF(NOT(EXACT(U27,"DIRECT")),"N/A - ROLE",IF(V27&gt;=85,"HIGH",IF(V27&gt;=70,"MEDIUM","STANDARD"))))</x:f>
      </x:c>
      <x:c r="Y27" s="8" t="str">
        <x:f>IF(A27="","",IF(EXACT(U27,"DIRECT"),"INCLUDE DIRECT",IF(EXACT(U27,"CONTEXTUAL"),"INCLUDE CONTEXTUAL",IF(EXACT(U27,"EXCLUDED"),"EXCLUDE",IF(EXACT(U27,"VERIFY"),"VERIFY BEFORE CLASSIFYING",U27)))))</x:f>
      </x:c>
      <x:c r="Z27" s="8" t="str">
        <x:f>IF(A27="","",IF(EXACT(U27,"DIRECT"),"Passed hard direct gates; weighted score may rank attention only inside the DIRECT set.",IF(EXACT(U27,"CONTEXTUAL"),"Relevant to the decision but not eligible for like-for-like direct ranking.",IF(EXACT(U27,"EXCLUDED"),"Current relevance pattern does not justify inclusion for this decision.",IF(EXACT(U27,"VERIFY"),"Resolve evidence or unknown inputs before classification.","Repair governance before using the scorecard.")))))</x:f>
      </x:c>
      <x:c r="AA27" s="8" t="str">
        <x:f>IF(A27="","",C27&amp;"|"&amp;RELEVANCE_POLICY!$B$4&amp;"|"&amp;N27&amp;"|"&amp;U27&amp;"|"&amp;Y27&amp;"|"&amp;W27&amp;"|"&amp;P27&amp;"|"&amp;Q27&amp;"|"&amp;M27&amp;"|"&amp;EVIDENCE!O27)</x:f>
      </x:c>
      <x:c r="AB27" s="8"/>
      <x:c r="AC27" t="str">
        <x:f>IF(A27="","",IF(OR(EXACT(E27,"PROVIDER"),EXACT(E27,"MARKETPLACE / DIRECTORY"),EXACT(E27,"PUBLISHER / MEDIA"),EXACT(E27,"COMMUNITY / FORUM"),EXACT(E27,"STATUS QUO / INTERNAL"),EXACT(E27,"UNKNOWN / VERIFY")),"VALID","INVALID - ENTITY TYPE"))</x:f>
      </x:c>
      <x:c r="AD27" t="str">
        <x:f>IF(A27="","",IF(OR(EXACT(F27,"YES"),EXACT(F27,"NO"),EXACT(F27,"UNKNOWN / VERIFY")),"VALID","INVALID - FULFILMENT TOKEN"))</x:f>
      </x:c>
      <x:c r="AE27" t="str">
        <x:f>IF(A27="","",IF(OR(B27="",C27="",D27="",M27="",N27=""),"INVALID - REQUIRED",IF(EXACT(B27,DECISION_CONTRACT!$B$4),"VALID","INVALID - DECISION ID")))</x:f>
      </x:c>
      <x:c r="AF27" t="str">
        <x:f>IF(A27="","",IF(DECISION_CONTRACT!$B$15&lt;&gt;"READY FOR DOWNSTREAM","BLOCKED - DECISION",IF(RELEVANCE_POLICY!$B$9&lt;&gt;"READY FOR DOWNSTREAM","BLOCKED - POLICY","VALID")))</x:f>
      </x:c>
      <x:c r="AG27" t="str">
        <x:f>IF(A27="","",IF(OR(EXACT(E27,"UNKNOWN / VERIFY"),EXACT(F27,"UNKNOWN / VERIFY"),G27="UNKNOWN / VERIFY",H27="UNKNOWN / VERIFY",I27="UNKNOWN / VERIFY",J27="UNKNOWN / VERIFY",K27="UNKNOWN / VERIFY",L27="UNKNOWN / VERIFY"),"VERIFY BEFORE CLASSIFYING",IF(COUNT(G27:L27)&lt;&gt;6,"VERIFY BEFORE CLASSIFYING",IF(K27&lt;RELEVANCE_POLICY!$C$16,"VERIFY BEFORE CLASSIFYING","VALID"))))</x:f>
      </x:c>
      <x:c r="AH27" t="str">
        <x:f>IF(A27="","",IF(AND(EXACT(E27,"PROVIDER"),EXACT(F27,"YES"),G27&gt;=RELEVANCE_POLICY!$C$12,H27&gt;=RELEVANCE_POLICY!$C$13,I27&gt;=RELEVANCE_POLICY!$C$14),"DIRECT ELIGIBLE","NOT DIRECT"))</x:f>
      </x:c>
      <x:c r="AI27" t="str">
        <x:f>IF(A27="","",IF(AND(J27&gt;=3,L27&gt;=3),"CONTEXTUAL ELIGIBLE","EXCLUDED"))</x:f>
      </x:c>
      <x:c r="AJ27" t="str">
        <x:f>IF(A27="","",IF(T27="DIRECT ELIGIBLE","DIRECT",IF(T27="CONTEXTUAL ELIGIBLE","CONTEXTUAL",IF(T27="EXCLUDED","EXCLUDED",IF(T27="VERIFY BEFORE CLASSIFYING","VERIFY",T27)))))</x:f>
      </x:c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 t="str">
        <x:f>IF(A28="","",EVIDENCE!J28)</x:f>
      </x:c>
      <x:c r="L28" s="8"/>
      <x:c r="M28" s="8"/>
      <x:c r="N28" s="20"/>
      <x:c r="O28" s="8"/>
      <x:c r="P28" s="8" t="str">
        <x:f>IF(A28="","",IF(O28="","INVALID - SNAPSHOT",IF(O28=A28&amp;"|"&amp;B28&amp;"|"&amp;C28&amp;"|"&amp;D28&amp;"|"&amp;E28&amp;"|"&amp;F28&amp;"|"&amp;G28&amp;"|"&amp;H28&amp;"|"&amp;I28&amp;"|"&amp;J28&amp;"|"&amp;L28&amp;"|"&amp;M28&amp;"|"&amp;N28,"VALID","VERSION UPDATE REQUIRED")))</x:f>
      </x:c>
      <x:c r="Q28" s="8" t="str">
        <x:f>IF(A28="","",IF(NOT(EXACT(M28,EVIDENCE!A28)),"INVALID - EVIDENCE ID",IF(NOT(EXACT(B28,EVIDENCE!B28)),"INVALID - EVIDENCE DECISION",IF(NOT(EXACT(A28,EVIDENCE!D28)),"INVALID - EVIDENCE OWNER",IF(NOT(EXACT(EVIDENCE!C28,"CANDIDATE")),"INVALID - EVIDENCE ENTITY TYPE",IF(NOT(EXACT(EVIDENCE!E28,"QUALIFICATION")),"INVALID - EVIDENCE ROLE",IF(EXACT(EVIDENCE!F28,"UNKNOWN"),"VERIFY BEFORE CLASSIFYING",IF(NOT(EXACT(EVIDENCE!F28,"GOVERNED FIXTURE")),"INVALID - EVIDENCE STATE",IF(EVIDENCE!N28&lt;&gt;"VALID","INVALID - EVIDENCE RECORD","VALID")))))))))</x:f>
      </x:c>
      <x:c r="R28" s="8" t="str">
        <x:f>IF(A28="","",IF(EXACT(E28,"UNKNOWN / VERIFY"),"VERIFY",IF(EXACT(F28,"UNKNOWN / VERIFY"),"VERIFY",IF(AND(EXACT(E28,"PROVIDER"),EXACT(F28,"NO")),"REPAIR ENTITY TYPE / FULFILMENT",IF(AND(OR(EXACT(E28,"MARKETPLACE / DIRECTORY"),EXACT(E28,"PUBLISHER / MEDIA"),EXACT(E28,"COMMUNITY / FORUM")),EXACT(F28,"YES")),"REPAIR ENTITY TYPE / FULFILMENT","VALID")))))</x:f>
      </x:c>
      <x:c r="S28" s="8" t="str">
        <x:f>IF(A28="","",IF(AC28&lt;&gt;"VALID",AC28,IF(AD28&lt;&gt;"VALID",AD28,IF(AE28&lt;&gt;"VALID",AE28,"VALID"))))</x:f>
      </x:c>
      <x:c r="T28" s="8" t="str">
        <x:f>IF(A28="","",IF(AF28&lt;&gt;"VALID",AF28,IF(P28&lt;&gt;"VALID",P28,IF(S28&lt;&gt;"VALID","REPAIR CANDIDATE RECORD",IF(Q28="VERIFY BEFORE CLASSIFYING","VERIFY BEFORE CLASSIFYING",IF(Q28&lt;&gt;"VALID","REPAIR QUALIFICATION EVIDENCE",IF(R28&lt;&gt;"VALID",R28,IF(AG28&lt;&gt;"VALID",AG28,IF(AH28="DIRECT ELIGIBLE","DIRECT ELIGIBLE",AI28)))))))))</x:f>
      </x:c>
      <x:c r="U28" s="8" t="n">
        <x:f>AJ28</x:f>
        <x:v>0</x:v>
      </x:c>
      <x:c r="V28" s="8" t="str">
        <x:f>IF(A28="","",IF(COUNT(G28:L28)=6,ROUND((G28*RELEVANCE_POLICY!$B$12+H28*RELEVANCE_POLICY!$B$13+I28*RELEVANCE_POLICY!$B$14+J28*RELEVANCE_POLICY!$B$15+K28*RELEVANCE_POLICY!$B$16+L28*RELEVANCE_POLICY!$B$17)/5,0),""))</x:f>
      </x:c>
      <x:c r="W28" s="8" t="str">
        <x:f>IF(A28="","",IF(EXACT(U28,"DIRECT"),V28,"N/A - ROLE"))</x:f>
      </x:c>
      <x:c r="X28" s="8" t="str">
        <x:f>IF(A28="","",IF(NOT(EXACT(U28,"DIRECT")),"N/A - ROLE",IF(V28&gt;=85,"HIGH",IF(V28&gt;=70,"MEDIUM","STANDARD"))))</x:f>
      </x:c>
      <x:c r="Y28" s="8" t="str">
        <x:f>IF(A28="","",IF(EXACT(U28,"DIRECT"),"INCLUDE DIRECT",IF(EXACT(U28,"CONTEXTUAL"),"INCLUDE CONTEXTUAL",IF(EXACT(U28,"EXCLUDED"),"EXCLUDE",IF(EXACT(U28,"VERIFY"),"VERIFY BEFORE CLASSIFYING",U28)))))</x:f>
      </x:c>
      <x:c r="Z28" s="8" t="str">
        <x:f>IF(A28="","",IF(EXACT(U28,"DIRECT"),"Passed hard direct gates; weighted score may rank attention only inside the DIRECT set.",IF(EXACT(U28,"CONTEXTUAL"),"Relevant to the decision but not eligible for like-for-like direct ranking.",IF(EXACT(U28,"EXCLUDED"),"Current relevance pattern does not justify inclusion for this decision.",IF(EXACT(U28,"VERIFY"),"Resolve evidence or unknown inputs before classification.","Repair governance before using the scorecard.")))))</x:f>
      </x:c>
      <x:c r="AA28" s="8" t="str">
        <x:f>IF(A28="","",C28&amp;"|"&amp;RELEVANCE_POLICY!$B$4&amp;"|"&amp;N28&amp;"|"&amp;U28&amp;"|"&amp;Y28&amp;"|"&amp;W28&amp;"|"&amp;P28&amp;"|"&amp;Q28&amp;"|"&amp;M28&amp;"|"&amp;EVIDENCE!O28)</x:f>
      </x:c>
      <x:c r="AB28" s="8"/>
      <x:c r="AC28" t="str">
        <x:f>IF(A28="","",IF(OR(EXACT(E28,"PROVIDER"),EXACT(E28,"MARKETPLACE / DIRECTORY"),EXACT(E28,"PUBLISHER / MEDIA"),EXACT(E28,"COMMUNITY / FORUM"),EXACT(E28,"STATUS QUO / INTERNAL"),EXACT(E28,"UNKNOWN / VERIFY")),"VALID","INVALID - ENTITY TYPE"))</x:f>
      </x:c>
      <x:c r="AD28" t="str">
        <x:f>IF(A28="","",IF(OR(EXACT(F28,"YES"),EXACT(F28,"NO"),EXACT(F28,"UNKNOWN / VERIFY")),"VALID","INVALID - FULFILMENT TOKEN"))</x:f>
      </x:c>
      <x:c r="AE28" t="str">
        <x:f>IF(A28="","",IF(OR(B28="",C28="",D28="",M28="",N28=""),"INVALID - REQUIRED",IF(EXACT(B28,DECISION_CONTRACT!$B$4),"VALID","INVALID - DECISION ID")))</x:f>
      </x:c>
      <x:c r="AF28" t="str">
        <x:f>IF(A28="","",IF(DECISION_CONTRACT!$B$15&lt;&gt;"READY FOR DOWNSTREAM","BLOCKED - DECISION",IF(RELEVANCE_POLICY!$B$9&lt;&gt;"READY FOR DOWNSTREAM","BLOCKED - POLICY","VALID")))</x:f>
      </x:c>
      <x:c r="AG28" t="str">
        <x:f>IF(A28="","",IF(OR(EXACT(E28,"UNKNOWN / VERIFY"),EXACT(F28,"UNKNOWN / VERIFY"),G28="UNKNOWN / VERIFY",H28="UNKNOWN / VERIFY",I28="UNKNOWN / VERIFY",J28="UNKNOWN / VERIFY",K28="UNKNOWN / VERIFY",L28="UNKNOWN / VERIFY"),"VERIFY BEFORE CLASSIFYING",IF(COUNT(G28:L28)&lt;&gt;6,"VERIFY BEFORE CLASSIFYING",IF(K28&lt;RELEVANCE_POLICY!$C$16,"VERIFY BEFORE CLASSIFYING","VALID"))))</x:f>
      </x:c>
      <x:c r="AH28" t="str">
        <x:f>IF(A28="","",IF(AND(EXACT(E28,"PROVIDER"),EXACT(F28,"YES"),G28&gt;=RELEVANCE_POLICY!$C$12,H28&gt;=RELEVANCE_POLICY!$C$13,I28&gt;=RELEVANCE_POLICY!$C$14),"DIRECT ELIGIBLE","NOT DIRECT"))</x:f>
      </x:c>
      <x:c r="AI28" t="str">
        <x:f>IF(A28="","",IF(AND(J28&gt;=3,L28&gt;=3),"CONTEXTUAL ELIGIBLE","EXCLUDED"))</x:f>
      </x:c>
      <x:c r="AJ28" t="str">
        <x:f>IF(A28="","",IF(T28="DIRECT ELIGIBLE","DIRECT",IF(T28="CONTEXTUAL ELIGIBLE","CONTEXTUAL",IF(T28="EXCLUDED","EXCLUDED",IF(T28="VERIFY BEFORE CLASSIFYING","VERIFY",T28)))))</x:f>
      </x:c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 t="str">
        <x:f>IF(A29="","",EVIDENCE!J29)</x:f>
      </x:c>
      <x:c r="L29" s="8"/>
      <x:c r="M29" s="8"/>
      <x:c r="N29" s="20"/>
      <x:c r="O29" s="8"/>
      <x:c r="P29" s="8" t="str">
        <x:f>IF(A29="","",IF(O29="","INVALID - SNAPSHOT",IF(O29=A29&amp;"|"&amp;B29&amp;"|"&amp;C29&amp;"|"&amp;D29&amp;"|"&amp;E29&amp;"|"&amp;F29&amp;"|"&amp;G29&amp;"|"&amp;H29&amp;"|"&amp;I29&amp;"|"&amp;J29&amp;"|"&amp;L29&amp;"|"&amp;M29&amp;"|"&amp;N29,"VALID","VERSION UPDATE REQUIRED")))</x:f>
      </x:c>
      <x:c r="Q29" s="8" t="str">
        <x:f>IF(A29="","",IF(NOT(EXACT(M29,EVIDENCE!A29)),"INVALID - EVIDENCE ID",IF(NOT(EXACT(B29,EVIDENCE!B29)),"INVALID - EVIDENCE DECISION",IF(NOT(EXACT(A29,EVIDENCE!D29)),"INVALID - EVIDENCE OWNER",IF(NOT(EXACT(EVIDENCE!C29,"CANDIDATE")),"INVALID - EVIDENCE ENTITY TYPE",IF(NOT(EXACT(EVIDENCE!E29,"QUALIFICATION")),"INVALID - EVIDENCE ROLE",IF(EXACT(EVIDENCE!F29,"UNKNOWN"),"VERIFY BEFORE CLASSIFYING",IF(NOT(EXACT(EVIDENCE!F29,"GOVERNED FIXTURE")),"INVALID - EVIDENCE STATE",IF(EVIDENCE!N29&lt;&gt;"VALID","INVALID - EVIDENCE RECORD","VALID")))))))))</x:f>
      </x:c>
      <x:c r="R29" s="8" t="str">
        <x:f>IF(A29="","",IF(EXACT(E29,"UNKNOWN / VERIFY"),"VERIFY",IF(EXACT(F29,"UNKNOWN / VERIFY"),"VERIFY",IF(AND(EXACT(E29,"PROVIDER"),EXACT(F29,"NO")),"REPAIR ENTITY TYPE / FULFILMENT",IF(AND(OR(EXACT(E29,"MARKETPLACE / DIRECTORY"),EXACT(E29,"PUBLISHER / MEDIA"),EXACT(E29,"COMMUNITY / FORUM")),EXACT(F29,"YES")),"REPAIR ENTITY TYPE / FULFILMENT","VALID")))))</x:f>
      </x:c>
      <x:c r="S29" s="8" t="str">
        <x:f>IF(A29="","",IF(AC29&lt;&gt;"VALID",AC29,IF(AD29&lt;&gt;"VALID",AD29,IF(AE29&lt;&gt;"VALID",AE29,"VALID"))))</x:f>
      </x:c>
      <x:c r="T29" s="8" t="str">
        <x:f>IF(A29="","",IF(AF29&lt;&gt;"VALID",AF29,IF(P29&lt;&gt;"VALID",P29,IF(S29&lt;&gt;"VALID","REPAIR CANDIDATE RECORD",IF(Q29="VERIFY BEFORE CLASSIFYING","VERIFY BEFORE CLASSIFYING",IF(Q29&lt;&gt;"VALID","REPAIR QUALIFICATION EVIDENCE",IF(R29&lt;&gt;"VALID",R29,IF(AG29&lt;&gt;"VALID",AG29,IF(AH29="DIRECT ELIGIBLE","DIRECT ELIGIBLE",AI29)))))))))</x:f>
      </x:c>
      <x:c r="U29" s="8" t="n">
        <x:f>AJ29</x:f>
        <x:v>0</x:v>
      </x:c>
      <x:c r="V29" s="8" t="str">
        <x:f>IF(A29="","",IF(COUNT(G29:L29)=6,ROUND((G29*RELEVANCE_POLICY!$B$12+H29*RELEVANCE_POLICY!$B$13+I29*RELEVANCE_POLICY!$B$14+J29*RELEVANCE_POLICY!$B$15+K29*RELEVANCE_POLICY!$B$16+L29*RELEVANCE_POLICY!$B$17)/5,0),""))</x:f>
      </x:c>
      <x:c r="W29" s="8" t="str">
        <x:f>IF(A29="","",IF(EXACT(U29,"DIRECT"),V29,"N/A - ROLE"))</x:f>
      </x:c>
      <x:c r="X29" s="8" t="str">
        <x:f>IF(A29="","",IF(NOT(EXACT(U29,"DIRECT")),"N/A - ROLE",IF(V29&gt;=85,"HIGH",IF(V29&gt;=70,"MEDIUM","STANDARD"))))</x:f>
      </x:c>
      <x:c r="Y29" s="8" t="str">
        <x:f>IF(A29="","",IF(EXACT(U29,"DIRECT"),"INCLUDE DIRECT",IF(EXACT(U29,"CONTEXTUAL"),"INCLUDE CONTEXTUAL",IF(EXACT(U29,"EXCLUDED"),"EXCLUDE",IF(EXACT(U29,"VERIFY"),"VERIFY BEFORE CLASSIFYING",U29)))))</x:f>
      </x:c>
      <x:c r="Z29" s="8" t="str">
        <x:f>IF(A29="","",IF(EXACT(U29,"DIRECT"),"Passed hard direct gates; weighted score may rank attention only inside the DIRECT set.",IF(EXACT(U29,"CONTEXTUAL"),"Relevant to the decision but not eligible for like-for-like direct ranking.",IF(EXACT(U29,"EXCLUDED"),"Current relevance pattern does not justify inclusion for this decision.",IF(EXACT(U29,"VERIFY"),"Resolve evidence or unknown inputs before classification.","Repair governance before using the scorecard.")))))</x:f>
      </x:c>
      <x:c r="AA29" s="8" t="str">
        <x:f>IF(A29="","",C29&amp;"|"&amp;RELEVANCE_POLICY!$B$4&amp;"|"&amp;N29&amp;"|"&amp;U29&amp;"|"&amp;Y29&amp;"|"&amp;W29&amp;"|"&amp;P29&amp;"|"&amp;Q29&amp;"|"&amp;M29&amp;"|"&amp;EVIDENCE!O29)</x:f>
      </x:c>
      <x:c r="AB29" s="8"/>
      <x:c r="AC29" t="str">
        <x:f>IF(A29="","",IF(OR(EXACT(E29,"PROVIDER"),EXACT(E29,"MARKETPLACE / DIRECTORY"),EXACT(E29,"PUBLISHER / MEDIA"),EXACT(E29,"COMMUNITY / FORUM"),EXACT(E29,"STATUS QUO / INTERNAL"),EXACT(E29,"UNKNOWN / VERIFY")),"VALID","INVALID - ENTITY TYPE"))</x:f>
      </x:c>
      <x:c r="AD29" t="str">
        <x:f>IF(A29="","",IF(OR(EXACT(F29,"YES"),EXACT(F29,"NO"),EXACT(F29,"UNKNOWN / VERIFY")),"VALID","INVALID - FULFILMENT TOKEN"))</x:f>
      </x:c>
      <x:c r="AE29" t="str">
        <x:f>IF(A29="","",IF(OR(B29="",C29="",D29="",M29="",N29=""),"INVALID - REQUIRED",IF(EXACT(B29,DECISION_CONTRACT!$B$4),"VALID","INVALID - DECISION ID")))</x:f>
      </x:c>
      <x:c r="AF29" t="str">
        <x:f>IF(A29="","",IF(DECISION_CONTRACT!$B$15&lt;&gt;"READY FOR DOWNSTREAM","BLOCKED - DECISION",IF(RELEVANCE_POLICY!$B$9&lt;&gt;"READY FOR DOWNSTREAM","BLOCKED - POLICY","VALID")))</x:f>
      </x:c>
      <x:c r="AG29" t="str">
        <x:f>IF(A29="","",IF(OR(EXACT(E29,"UNKNOWN / VERIFY"),EXACT(F29,"UNKNOWN / VERIFY"),G29="UNKNOWN / VERIFY",H29="UNKNOWN / VERIFY",I29="UNKNOWN / VERIFY",J29="UNKNOWN / VERIFY",K29="UNKNOWN / VERIFY",L29="UNKNOWN / VERIFY"),"VERIFY BEFORE CLASSIFYING",IF(COUNT(G29:L29)&lt;&gt;6,"VERIFY BEFORE CLASSIFYING",IF(K29&lt;RELEVANCE_POLICY!$C$16,"VERIFY BEFORE CLASSIFYING","VALID"))))</x:f>
      </x:c>
      <x:c r="AH29" t="str">
        <x:f>IF(A29="","",IF(AND(EXACT(E29,"PROVIDER"),EXACT(F29,"YES"),G29&gt;=RELEVANCE_POLICY!$C$12,H29&gt;=RELEVANCE_POLICY!$C$13,I29&gt;=RELEVANCE_POLICY!$C$14),"DIRECT ELIGIBLE","NOT DIRECT"))</x:f>
      </x:c>
      <x:c r="AI29" t="str">
        <x:f>IF(A29="","",IF(AND(J29&gt;=3,L29&gt;=3),"CONTEXTUAL ELIGIBLE","EXCLUDED"))</x:f>
      </x:c>
      <x:c r="AJ29" t="str">
        <x:f>IF(A29="","",IF(T29="DIRECT ELIGIBLE","DIRECT",IF(T29="CONTEXTUAL ELIGIBLE","CONTEXTUAL",IF(T29="EXCLUDED","EXCLUDED",IF(T29="VERIFY BEFORE CLASSIFYING","VERIFY",T29)))))</x:f>
      </x:c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 t="str">
        <x:f>IF(A30="","",EVIDENCE!J30)</x:f>
      </x:c>
      <x:c r="L30" s="8"/>
      <x:c r="M30" s="8"/>
      <x:c r="N30" s="20"/>
      <x:c r="O30" s="8"/>
      <x:c r="P30" s="8" t="str">
        <x:f>IF(A30="","",IF(O30="","INVALID - SNAPSHOT",IF(O30=A30&amp;"|"&amp;B30&amp;"|"&amp;C30&amp;"|"&amp;D30&amp;"|"&amp;E30&amp;"|"&amp;F30&amp;"|"&amp;G30&amp;"|"&amp;H30&amp;"|"&amp;I30&amp;"|"&amp;J30&amp;"|"&amp;L30&amp;"|"&amp;M30&amp;"|"&amp;N30,"VALID","VERSION UPDATE REQUIRED")))</x:f>
      </x:c>
      <x:c r="Q30" s="8" t="str">
        <x:f>IF(A30="","",IF(NOT(EXACT(M30,EVIDENCE!A30)),"INVALID - EVIDENCE ID",IF(NOT(EXACT(B30,EVIDENCE!B30)),"INVALID - EVIDENCE DECISION",IF(NOT(EXACT(A30,EVIDENCE!D30)),"INVALID - EVIDENCE OWNER",IF(NOT(EXACT(EVIDENCE!C30,"CANDIDATE")),"INVALID - EVIDENCE ENTITY TYPE",IF(NOT(EXACT(EVIDENCE!E30,"QUALIFICATION")),"INVALID - EVIDENCE ROLE",IF(EXACT(EVIDENCE!F30,"UNKNOWN"),"VERIFY BEFORE CLASSIFYING",IF(NOT(EXACT(EVIDENCE!F30,"GOVERNED FIXTURE")),"INVALID - EVIDENCE STATE",IF(EVIDENCE!N30&lt;&gt;"VALID","INVALID - EVIDENCE RECORD","VALID")))))))))</x:f>
      </x:c>
      <x:c r="R30" s="8" t="str">
        <x:f>IF(A30="","",IF(EXACT(E30,"UNKNOWN / VERIFY"),"VERIFY",IF(EXACT(F30,"UNKNOWN / VERIFY"),"VERIFY",IF(AND(EXACT(E30,"PROVIDER"),EXACT(F30,"NO")),"REPAIR ENTITY TYPE / FULFILMENT",IF(AND(OR(EXACT(E30,"MARKETPLACE / DIRECTORY"),EXACT(E30,"PUBLISHER / MEDIA"),EXACT(E30,"COMMUNITY / FORUM")),EXACT(F30,"YES")),"REPAIR ENTITY TYPE / FULFILMENT","VALID")))))</x:f>
      </x:c>
      <x:c r="S30" s="8" t="str">
        <x:f>IF(A30="","",IF(AC30&lt;&gt;"VALID",AC30,IF(AD30&lt;&gt;"VALID",AD30,IF(AE30&lt;&gt;"VALID",AE30,"VALID"))))</x:f>
      </x:c>
      <x:c r="T30" s="8" t="str">
        <x:f>IF(A30="","",IF(AF30&lt;&gt;"VALID",AF30,IF(P30&lt;&gt;"VALID",P30,IF(S30&lt;&gt;"VALID","REPAIR CANDIDATE RECORD",IF(Q30="VERIFY BEFORE CLASSIFYING","VERIFY BEFORE CLASSIFYING",IF(Q30&lt;&gt;"VALID","REPAIR QUALIFICATION EVIDENCE",IF(R30&lt;&gt;"VALID",R30,IF(AG30&lt;&gt;"VALID",AG30,IF(AH30="DIRECT ELIGIBLE","DIRECT ELIGIBLE",AI30)))))))))</x:f>
      </x:c>
      <x:c r="U30" s="8" t="n">
        <x:f>AJ30</x:f>
        <x:v>0</x:v>
      </x:c>
      <x:c r="V30" s="8" t="str">
        <x:f>IF(A30="","",IF(COUNT(G30:L30)=6,ROUND((G30*RELEVANCE_POLICY!$B$12+H30*RELEVANCE_POLICY!$B$13+I30*RELEVANCE_POLICY!$B$14+J30*RELEVANCE_POLICY!$B$15+K30*RELEVANCE_POLICY!$B$16+L30*RELEVANCE_POLICY!$B$17)/5,0),""))</x:f>
      </x:c>
      <x:c r="W30" s="8" t="str">
        <x:f>IF(A30="","",IF(EXACT(U30,"DIRECT"),V30,"N/A - ROLE"))</x:f>
      </x:c>
      <x:c r="X30" s="8" t="str">
        <x:f>IF(A30="","",IF(NOT(EXACT(U30,"DIRECT")),"N/A - ROLE",IF(V30&gt;=85,"HIGH",IF(V30&gt;=70,"MEDIUM","STANDARD"))))</x:f>
      </x:c>
      <x:c r="Y30" s="8" t="str">
        <x:f>IF(A30="","",IF(EXACT(U30,"DIRECT"),"INCLUDE DIRECT",IF(EXACT(U30,"CONTEXTUAL"),"INCLUDE CONTEXTUAL",IF(EXACT(U30,"EXCLUDED"),"EXCLUDE",IF(EXACT(U30,"VERIFY"),"VERIFY BEFORE CLASSIFYING",U30)))))</x:f>
      </x:c>
      <x:c r="Z30" s="8" t="str">
        <x:f>IF(A30="","",IF(EXACT(U30,"DIRECT"),"Passed hard direct gates; weighted score may rank attention only inside the DIRECT set.",IF(EXACT(U30,"CONTEXTUAL"),"Relevant to the decision but not eligible for like-for-like direct ranking.",IF(EXACT(U30,"EXCLUDED"),"Current relevance pattern does not justify inclusion for this decision.",IF(EXACT(U30,"VERIFY"),"Resolve evidence or unknown inputs before classification.","Repair governance before using the scorecard.")))))</x:f>
      </x:c>
      <x:c r="AA30" s="8" t="str">
        <x:f>IF(A30="","",C30&amp;"|"&amp;RELEVANCE_POLICY!$B$4&amp;"|"&amp;N30&amp;"|"&amp;U30&amp;"|"&amp;Y30&amp;"|"&amp;W30&amp;"|"&amp;P30&amp;"|"&amp;Q30&amp;"|"&amp;M30&amp;"|"&amp;EVIDENCE!O30)</x:f>
      </x:c>
      <x:c r="AB30" s="8"/>
      <x:c r="AC30" t="str">
        <x:f>IF(A30="","",IF(OR(EXACT(E30,"PROVIDER"),EXACT(E30,"MARKETPLACE / DIRECTORY"),EXACT(E30,"PUBLISHER / MEDIA"),EXACT(E30,"COMMUNITY / FORUM"),EXACT(E30,"STATUS QUO / INTERNAL"),EXACT(E30,"UNKNOWN / VERIFY")),"VALID","INVALID - ENTITY TYPE"))</x:f>
      </x:c>
      <x:c r="AD30" t="str">
        <x:f>IF(A30="","",IF(OR(EXACT(F30,"YES"),EXACT(F30,"NO"),EXACT(F30,"UNKNOWN / VERIFY")),"VALID","INVALID - FULFILMENT TOKEN"))</x:f>
      </x:c>
      <x:c r="AE30" t="str">
        <x:f>IF(A30="","",IF(OR(B30="",C30="",D30="",M30="",N30=""),"INVALID - REQUIRED",IF(EXACT(B30,DECISION_CONTRACT!$B$4),"VALID","INVALID - DECISION ID")))</x:f>
      </x:c>
      <x:c r="AF30" t="str">
        <x:f>IF(A30="","",IF(DECISION_CONTRACT!$B$15&lt;&gt;"READY FOR DOWNSTREAM","BLOCKED - DECISION",IF(RELEVANCE_POLICY!$B$9&lt;&gt;"READY FOR DOWNSTREAM","BLOCKED - POLICY","VALID")))</x:f>
      </x:c>
      <x:c r="AG30" t="str">
        <x:f>IF(A30="","",IF(OR(EXACT(E30,"UNKNOWN / VERIFY"),EXACT(F30,"UNKNOWN / VERIFY"),G30="UNKNOWN / VERIFY",H30="UNKNOWN / VERIFY",I30="UNKNOWN / VERIFY",J30="UNKNOWN / VERIFY",K30="UNKNOWN / VERIFY",L30="UNKNOWN / VERIFY"),"VERIFY BEFORE CLASSIFYING",IF(COUNT(G30:L30)&lt;&gt;6,"VERIFY BEFORE CLASSIFYING",IF(K30&lt;RELEVANCE_POLICY!$C$16,"VERIFY BEFORE CLASSIFYING","VALID"))))</x:f>
      </x:c>
      <x:c r="AH30" t="str">
        <x:f>IF(A30="","",IF(AND(EXACT(E30,"PROVIDER"),EXACT(F30,"YES"),G30&gt;=RELEVANCE_POLICY!$C$12,H30&gt;=RELEVANCE_POLICY!$C$13,I30&gt;=RELEVANCE_POLICY!$C$14),"DIRECT ELIGIBLE","NOT DIRECT"))</x:f>
      </x:c>
      <x:c r="AI30" t="str">
        <x:f>IF(A30="","",IF(AND(J30&gt;=3,L30&gt;=3),"CONTEXTUAL ELIGIBLE","EXCLUDED"))</x:f>
      </x:c>
      <x:c r="AJ30" t="str">
        <x:f>IF(A30="","",IF(T30="DIRECT ELIGIBLE","DIRECT",IF(T30="CONTEXTUAL ELIGIBLE","CONTEXTUAL",IF(T30="EXCLUDED","EXCLUDED",IF(T30="VERIFY BEFORE CLASSIFYING","VERIFY",T30)))))</x:f>
      </x:c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 t="str">
        <x:f>IF(A31="","",EVIDENCE!J31)</x:f>
      </x:c>
      <x:c r="L31" s="8"/>
      <x:c r="M31" s="8"/>
      <x:c r="N31" s="20"/>
      <x:c r="O31" s="8"/>
      <x:c r="P31" s="8" t="str">
        <x:f>IF(A31="","",IF(O31="","INVALID - SNAPSHOT",IF(O31=A31&amp;"|"&amp;B31&amp;"|"&amp;C31&amp;"|"&amp;D31&amp;"|"&amp;E31&amp;"|"&amp;F31&amp;"|"&amp;G31&amp;"|"&amp;H31&amp;"|"&amp;I31&amp;"|"&amp;J31&amp;"|"&amp;L31&amp;"|"&amp;M31&amp;"|"&amp;N31,"VALID","VERSION UPDATE REQUIRED")))</x:f>
      </x:c>
      <x:c r="Q31" s="8" t="str">
        <x:f>IF(A31="","",IF(NOT(EXACT(M31,EVIDENCE!A31)),"INVALID - EVIDENCE ID",IF(NOT(EXACT(B31,EVIDENCE!B31)),"INVALID - EVIDENCE DECISION",IF(NOT(EXACT(A31,EVIDENCE!D31)),"INVALID - EVIDENCE OWNER",IF(NOT(EXACT(EVIDENCE!C31,"CANDIDATE")),"INVALID - EVIDENCE ENTITY TYPE",IF(NOT(EXACT(EVIDENCE!E31,"QUALIFICATION")),"INVALID - EVIDENCE ROLE",IF(EXACT(EVIDENCE!F31,"UNKNOWN"),"VERIFY BEFORE CLASSIFYING",IF(NOT(EXACT(EVIDENCE!F31,"GOVERNED FIXTURE")),"INVALID - EVIDENCE STATE",IF(EVIDENCE!N31&lt;&gt;"VALID","INVALID - EVIDENCE RECORD","VALID")))))))))</x:f>
      </x:c>
      <x:c r="R31" s="8" t="str">
        <x:f>IF(A31="","",IF(EXACT(E31,"UNKNOWN / VERIFY"),"VERIFY",IF(EXACT(F31,"UNKNOWN / VERIFY"),"VERIFY",IF(AND(EXACT(E31,"PROVIDER"),EXACT(F31,"NO")),"REPAIR ENTITY TYPE / FULFILMENT",IF(AND(OR(EXACT(E31,"MARKETPLACE / DIRECTORY"),EXACT(E31,"PUBLISHER / MEDIA"),EXACT(E31,"COMMUNITY / FORUM")),EXACT(F31,"YES")),"REPAIR ENTITY TYPE / FULFILMENT","VALID")))))</x:f>
      </x:c>
      <x:c r="S31" s="8" t="str">
        <x:f>IF(A31="","",IF(AC31&lt;&gt;"VALID",AC31,IF(AD31&lt;&gt;"VALID",AD31,IF(AE31&lt;&gt;"VALID",AE31,"VALID"))))</x:f>
      </x:c>
      <x:c r="T31" s="8" t="str">
        <x:f>IF(A31="","",IF(AF31&lt;&gt;"VALID",AF31,IF(P31&lt;&gt;"VALID",P31,IF(S31&lt;&gt;"VALID","REPAIR CANDIDATE RECORD",IF(Q31="VERIFY BEFORE CLASSIFYING","VERIFY BEFORE CLASSIFYING",IF(Q31&lt;&gt;"VALID","REPAIR QUALIFICATION EVIDENCE",IF(R31&lt;&gt;"VALID",R31,IF(AG31&lt;&gt;"VALID",AG31,IF(AH31="DIRECT ELIGIBLE","DIRECT ELIGIBLE",AI31)))))))))</x:f>
      </x:c>
      <x:c r="U31" s="8" t="n">
        <x:f>AJ31</x:f>
        <x:v>0</x:v>
      </x:c>
      <x:c r="V31" s="8" t="str">
        <x:f>IF(A31="","",IF(COUNT(G31:L31)=6,ROUND((G31*RELEVANCE_POLICY!$B$12+H31*RELEVANCE_POLICY!$B$13+I31*RELEVANCE_POLICY!$B$14+J31*RELEVANCE_POLICY!$B$15+K31*RELEVANCE_POLICY!$B$16+L31*RELEVANCE_POLICY!$B$17)/5,0),""))</x:f>
      </x:c>
      <x:c r="W31" s="8" t="str">
        <x:f>IF(A31="","",IF(EXACT(U31,"DIRECT"),V31,"N/A - ROLE"))</x:f>
      </x:c>
      <x:c r="X31" s="8" t="str">
        <x:f>IF(A31="","",IF(NOT(EXACT(U31,"DIRECT")),"N/A - ROLE",IF(V31&gt;=85,"HIGH",IF(V31&gt;=70,"MEDIUM","STANDARD"))))</x:f>
      </x:c>
      <x:c r="Y31" s="8" t="str">
        <x:f>IF(A31="","",IF(EXACT(U31,"DIRECT"),"INCLUDE DIRECT",IF(EXACT(U31,"CONTEXTUAL"),"INCLUDE CONTEXTUAL",IF(EXACT(U31,"EXCLUDED"),"EXCLUDE",IF(EXACT(U31,"VERIFY"),"VERIFY BEFORE CLASSIFYING",U31)))))</x:f>
      </x:c>
      <x:c r="Z31" s="8" t="str">
        <x:f>IF(A31="","",IF(EXACT(U31,"DIRECT"),"Passed hard direct gates; weighted score may rank attention only inside the DIRECT set.",IF(EXACT(U31,"CONTEXTUAL"),"Relevant to the decision but not eligible for like-for-like direct ranking.",IF(EXACT(U31,"EXCLUDED"),"Current relevance pattern does not justify inclusion for this decision.",IF(EXACT(U31,"VERIFY"),"Resolve evidence or unknown inputs before classification.","Repair governance before using the scorecard.")))))</x:f>
      </x:c>
      <x:c r="AA31" s="8" t="str">
        <x:f>IF(A31="","",C31&amp;"|"&amp;RELEVANCE_POLICY!$B$4&amp;"|"&amp;N31&amp;"|"&amp;U31&amp;"|"&amp;Y31&amp;"|"&amp;W31&amp;"|"&amp;P31&amp;"|"&amp;Q31&amp;"|"&amp;M31&amp;"|"&amp;EVIDENCE!O31)</x:f>
      </x:c>
      <x:c r="AB31" s="8"/>
      <x:c r="AC31" t="str">
        <x:f>IF(A31="","",IF(OR(EXACT(E31,"PROVIDER"),EXACT(E31,"MARKETPLACE / DIRECTORY"),EXACT(E31,"PUBLISHER / MEDIA"),EXACT(E31,"COMMUNITY / FORUM"),EXACT(E31,"STATUS QUO / INTERNAL"),EXACT(E31,"UNKNOWN / VERIFY")),"VALID","INVALID - ENTITY TYPE"))</x:f>
      </x:c>
      <x:c r="AD31" t="str">
        <x:f>IF(A31="","",IF(OR(EXACT(F31,"YES"),EXACT(F31,"NO"),EXACT(F31,"UNKNOWN / VERIFY")),"VALID","INVALID - FULFILMENT TOKEN"))</x:f>
      </x:c>
      <x:c r="AE31" t="str">
        <x:f>IF(A31="","",IF(OR(B31="",C31="",D31="",M31="",N31=""),"INVALID - REQUIRED",IF(EXACT(B31,DECISION_CONTRACT!$B$4),"VALID","INVALID - DECISION ID")))</x:f>
      </x:c>
      <x:c r="AF31" t="str">
        <x:f>IF(A31="","",IF(DECISION_CONTRACT!$B$15&lt;&gt;"READY FOR DOWNSTREAM","BLOCKED - DECISION",IF(RELEVANCE_POLICY!$B$9&lt;&gt;"READY FOR DOWNSTREAM","BLOCKED - POLICY","VALID")))</x:f>
      </x:c>
      <x:c r="AG31" t="str">
        <x:f>IF(A31="","",IF(OR(EXACT(E31,"UNKNOWN / VERIFY"),EXACT(F31,"UNKNOWN / VERIFY"),G31="UNKNOWN / VERIFY",H31="UNKNOWN / VERIFY",I31="UNKNOWN / VERIFY",J31="UNKNOWN / VERIFY",K31="UNKNOWN / VERIFY",L31="UNKNOWN / VERIFY"),"VERIFY BEFORE CLASSIFYING",IF(COUNT(G31:L31)&lt;&gt;6,"VERIFY BEFORE CLASSIFYING",IF(K31&lt;RELEVANCE_POLICY!$C$16,"VERIFY BEFORE CLASSIFYING","VALID"))))</x:f>
      </x:c>
      <x:c r="AH31" t="str">
        <x:f>IF(A31="","",IF(AND(EXACT(E31,"PROVIDER"),EXACT(F31,"YES"),G31&gt;=RELEVANCE_POLICY!$C$12,H31&gt;=RELEVANCE_POLICY!$C$13,I31&gt;=RELEVANCE_POLICY!$C$14),"DIRECT ELIGIBLE","NOT DIRECT"))</x:f>
      </x:c>
      <x:c r="AI31" t="str">
        <x:f>IF(A31="","",IF(AND(J31&gt;=3,L31&gt;=3),"CONTEXTUAL ELIGIBLE","EXCLUDED"))</x:f>
      </x:c>
      <x:c r="AJ31" t="str">
        <x:f>IF(A31="","",IF(T31="DIRECT ELIGIBLE","DIRECT",IF(T31="CONTEXTUAL ELIGIBLE","CONTEXTUAL",IF(T31="EXCLUDED","EXCLUDED",IF(T31="VERIFY BEFORE CLASSIFYING","VERIFY",T31)))))</x:f>
      </x:c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 t="str">
        <x:f>IF(A32="","",EVIDENCE!J32)</x:f>
      </x:c>
      <x:c r="L32" s="8"/>
      <x:c r="M32" s="8"/>
      <x:c r="N32" s="20"/>
      <x:c r="O32" s="8"/>
      <x:c r="P32" s="8" t="str">
        <x:f>IF(A32="","",IF(O32="","INVALID - SNAPSHOT",IF(O32=A32&amp;"|"&amp;B32&amp;"|"&amp;C32&amp;"|"&amp;D32&amp;"|"&amp;E32&amp;"|"&amp;F32&amp;"|"&amp;G32&amp;"|"&amp;H32&amp;"|"&amp;I32&amp;"|"&amp;J32&amp;"|"&amp;L32&amp;"|"&amp;M32&amp;"|"&amp;N32,"VALID","VERSION UPDATE REQUIRED")))</x:f>
      </x:c>
      <x:c r="Q32" s="8" t="str">
        <x:f>IF(A32="","",IF(NOT(EXACT(M32,EVIDENCE!A32)),"INVALID - EVIDENCE ID",IF(NOT(EXACT(B32,EVIDENCE!B32)),"INVALID - EVIDENCE DECISION",IF(NOT(EXACT(A32,EVIDENCE!D32)),"INVALID - EVIDENCE OWNER",IF(NOT(EXACT(EVIDENCE!C32,"CANDIDATE")),"INVALID - EVIDENCE ENTITY TYPE",IF(NOT(EXACT(EVIDENCE!E32,"QUALIFICATION")),"INVALID - EVIDENCE ROLE",IF(EXACT(EVIDENCE!F32,"UNKNOWN"),"VERIFY BEFORE CLASSIFYING",IF(NOT(EXACT(EVIDENCE!F32,"GOVERNED FIXTURE")),"INVALID - EVIDENCE STATE",IF(EVIDENCE!N32&lt;&gt;"VALID","INVALID - EVIDENCE RECORD","VALID")))))))))</x:f>
      </x:c>
      <x:c r="R32" s="8" t="str">
        <x:f>IF(A32="","",IF(EXACT(E32,"UNKNOWN / VERIFY"),"VERIFY",IF(EXACT(F32,"UNKNOWN / VERIFY"),"VERIFY",IF(AND(EXACT(E32,"PROVIDER"),EXACT(F32,"NO")),"REPAIR ENTITY TYPE / FULFILMENT",IF(AND(OR(EXACT(E32,"MARKETPLACE / DIRECTORY"),EXACT(E32,"PUBLISHER / MEDIA"),EXACT(E32,"COMMUNITY / FORUM")),EXACT(F32,"YES")),"REPAIR ENTITY TYPE / FULFILMENT","VALID")))))</x:f>
      </x:c>
      <x:c r="S32" s="8" t="str">
        <x:f>IF(A32="","",IF(AC32&lt;&gt;"VALID",AC32,IF(AD32&lt;&gt;"VALID",AD32,IF(AE32&lt;&gt;"VALID",AE32,"VALID"))))</x:f>
      </x:c>
      <x:c r="T32" s="8" t="str">
        <x:f>IF(A32="","",IF(AF32&lt;&gt;"VALID",AF32,IF(P32&lt;&gt;"VALID",P32,IF(S32&lt;&gt;"VALID","REPAIR CANDIDATE RECORD",IF(Q32="VERIFY BEFORE CLASSIFYING","VERIFY BEFORE CLASSIFYING",IF(Q32&lt;&gt;"VALID","REPAIR QUALIFICATION EVIDENCE",IF(R32&lt;&gt;"VALID",R32,IF(AG32&lt;&gt;"VALID",AG32,IF(AH32="DIRECT ELIGIBLE","DIRECT ELIGIBLE",AI32)))))))))</x:f>
      </x:c>
      <x:c r="U32" s="8" t="n">
        <x:f>AJ32</x:f>
        <x:v>0</x:v>
      </x:c>
      <x:c r="V32" s="8" t="str">
        <x:f>IF(A32="","",IF(COUNT(G32:L32)=6,ROUND((G32*RELEVANCE_POLICY!$B$12+H32*RELEVANCE_POLICY!$B$13+I32*RELEVANCE_POLICY!$B$14+J32*RELEVANCE_POLICY!$B$15+K32*RELEVANCE_POLICY!$B$16+L32*RELEVANCE_POLICY!$B$17)/5,0),""))</x:f>
      </x:c>
      <x:c r="W32" s="8" t="str">
        <x:f>IF(A32="","",IF(EXACT(U32,"DIRECT"),V32,"N/A - ROLE"))</x:f>
      </x:c>
      <x:c r="X32" s="8" t="str">
        <x:f>IF(A32="","",IF(NOT(EXACT(U32,"DIRECT")),"N/A - ROLE",IF(V32&gt;=85,"HIGH",IF(V32&gt;=70,"MEDIUM","STANDARD"))))</x:f>
      </x:c>
      <x:c r="Y32" s="8" t="str">
        <x:f>IF(A32="","",IF(EXACT(U32,"DIRECT"),"INCLUDE DIRECT",IF(EXACT(U32,"CONTEXTUAL"),"INCLUDE CONTEXTUAL",IF(EXACT(U32,"EXCLUDED"),"EXCLUDE",IF(EXACT(U32,"VERIFY"),"VERIFY BEFORE CLASSIFYING",U32)))))</x:f>
      </x:c>
      <x:c r="Z32" s="8" t="str">
        <x:f>IF(A32="","",IF(EXACT(U32,"DIRECT"),"Passed hard direct gates; weighted score may rank attention only inside the DIRECT set.",IF(EXACT(U32,"CONTEXTUAL"),"Relevant to the decision but not eligible for like-for-like direct ranking.",IF(EXACT(U32,"EXCLUDED"),"Current relevance pattern does not justify inclusion for this decision.",IF(EXACT(U32,"VERIFY"),"Resolve evidence or unknown inputs before classification.","Repair governance before using the scorecard.")))))</x:f>
      </x:c>
      <x:c r="AA32" s="8" t="str">
        <x:f>IF(A32="","",C32&amp;"|"&amp;RELEVANCE_POLICY!$B$4&amp;"|"&amp;N32&amp;"|"&amp;U32&amp;"|"&amp;Y32&amp;"|"&amp;W32&amp;"|"&amp;P32&amp;"|"&amp;Q32&amp;"|"&amp;M32&amp;"|"&amp;EVIDENCE!O32)</x:f>
      </x:c>
      <x:c r="AB32" s="8"/>
      <x:c r="AC32" t="str">
        <x:f>IF(A32="","",IF(OR(EXACT(E32,"PROVIDER"),EXACT(E32,"MARKETPLACE / DIRECTORY"),EXACT(E32,"PUBLISHER / MEDIA"),EXACT(E32,"COMMUNITY / FORUM"),EXACT(E32,"STATUS QUO / INTERNAL"),EXACT(E32,"UNKNOWN / VERIFY")),"VALID","INVALID - ENTITY TYPE"))</x:f>
      </x:c>
      <x:c r="AD32" t="str">
        <x:f>IF(A32="","",IF(OR(EXACT(F32,"YES"),EXACT(F32,"NO"),EXACT(F32,"UNKNOWN / VERIFY")),"VALID","INVALID - FULFILMENT TOKEN"))</x:f>
      </x:c>
      <x:c r="AE32" t="str">
        <x:f>IF(A32="","",IF(OR(B32="",C32="",D32="",M32="",N32=""),"INVALID - REQUIRED",IF(EXACT(B32,DECISION_CONTRACT!$B$4),"VALID","INVALID - DECISION ID")))</x:f>
      </x:c>
      <x:c r="AF32" t="str">
        <x:f>IF(A32="","",IF(DECISION_CONTRACT!$B$15&lt;&gt;"READY FOR DOWNSTREAM","BLOCKED - DECISION",IF(RELEVANCE_POLICY!$B$9&lt;&gt;"READY FOR DOWNSTREAM","BLOCKED - POLICY","VALID")))</x:f>
      </x:c>
      <x:c r="AG32" t="str">
        <x:f>IF(A32="","",IF(OR(EXACT(E32,"UNKNOWN / VERIFY"),EXACT(F32,"UNKNOWN / VERIFY"),G32="UNKNOWN / VERIFY",H32="UNKNOWN / VERIFY",I32="UNKNOWN / VERIFY",J32="UNKNOWN / VERIFY",K32="UNKNOWN / VERIFY",L32="UNKNOWN / VERIFY"),"VERIFY BEFORE CLASSIFYING",IF(COUNT(G32:L32)&lt;&gt;6,"VERIFY BEFORE CLASSIFYING",IF(K32&lt;RELEVANCE_POLICY!$C$16,"VERIFY BEFORE CLASSIFYING","VALID"))))</x:f>
      </x:c>
      <x:c r="AH32" t="str">
        <x:f>IF(A32="","",IF(AND(EXACT(E32,"PROVIDER"),EXACT(F32,"YES"),G32&gt;=RELEVANCE_POLICY!$C$12,H32&gt;=RELEVANCE_POLICY!$C$13,I32&gt;=RELEVANCE_POLICY!$C$14),"DIRECT ELIGIBLE","NOT DIRECT"))</x:f>
      </x:c>
      <x:c r="AI32" t="str">
        <x:f>IF(A32="","",IF(AND(J32&gt;=3,L32&gt;=3),"CONTEXTUAL ELIGIBLE","EXCLUDED"))</x:f>
      </x:c>
      <x:c r="AJ32" t="str">
        <x:f>IF(A32="","",IF(T32="DIRECT ELIGIBLE","DIRECT",IF(T32="CONTEXTUAL ELIGIBLE","CONTEXTUAL",IF(T32="EXCLUDED","EXCLUDED",IF(T32="VERIFY BEFORE CLASSIFYING","VERIFY",T32)))))</x:f>
      </x:c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 t="str">
        <x:f>IF(A33="","",EVIDENCE!J33)</x:f>
      </x:c>
      <x:c r="L33" s="8"/>
      <x:c r="M33" s="8"/>
      <x:c r="N33" s="20"/>
      <x:c r="O33" s="8"/>
      <x:c r="P33" s="8" t="str">
        <x:f>IF(A33="","",IF(O33="","INVALID - SNAPSHOT",IF(O33=A33&amp;"|"&amp;B33&amp;"|"&amp;C33&amp;"|"&amp;D33&amp;"|"&amp;E33&amp;"|"&amp;F33&amp;"|"&amp;G33&amp;"|"&amp;H33&amp;"|"&amp;I33&amp;"|"&amp;J33&amp;"|"&amp;L33&amp;"|"&amp;M33&amp;"|"&amp;N33,"VALID","VERSION UPDATE REQUIRED")))</x:f>
      </x:c>
      <x:c r="Q33" s="8" t="str">
        <x:f>IF(A33="","",IF(NOT(EXACT(M33,EVIDENCE!A33)),"INVALID - EVIDENCE ID",IF(NOT(EXACT(B33,EVIDENCE!B33)),"INVALID - EVIDENCE DECISION",IF(NOT(EXACT(A33,EVIDENCE!D33)),"INVALID - EVIDENCE OWNER",IF(NOT(EXACT(EVIDENCE!C33,"CANDIDATE")),"INVALID - EVIDENCE ENTITY TYPE",IF(NOT(EXACT(EVIDENCE!E33,"QUALIFICATION")),"INVALID - EVIDENCE ROLE",IF(EXACT(EVIDENCE!F33,"UNKNOWN"),"VERIFY BEFORE CLASSIFYING",IF(NOT(EXACT(EVIDENCE!F33,"GOVERNED FIXTURE")),"INVALID - EVIDENCE STATE",IF(EVIDENCE!N33&lt;&gt;"VALID","INVALID - EVIDENCE RECORD","VALID")))))))))</x:f>
      </x:c>
      <x:c r="R33" s="8" t="str">
        <x:f>IF(A33="","",IF(EXACT(E33,"UNKNOWN / VERIFY"),"VERIFY",IF(EXACT(F33,"UNKNOWN / VERIFY"),"VERIFY",IF(AND(EXACT(E33,"PROVIDER"),EXACT(F33,"NO")),"REPAIR ENTITY TYPE / FULFILMENT",IF(AND(OR(EXACT(E33,"MARKETPLACE / DIRECTORY"),EXACT(E33,"PUBLISHER / MEDIA"),EXACT(E33,"COMMUNITY / FORUM")),EXACT(F33,"YES")),"REPAIR ENTITY TYPE / FULFILMENT","VALID")))))</x:f>
      </x:c>
      <x:c r="S33" s="8" t="str">
        <x:f>IF(A33="","",IF(AC33&lt;&gt;"VALID",AC33,IF(AD33&lt;&gt;"VALID",AD33,IF(AE33&lt;&gt;"VALID",AE33,"VALID"))))</x:f>
      </x:c>
      <x:c r="T33" s="8" t="str">
        <x:f>IF(A33="","",IF(AF33&lt;&gt;"VALID",AF33,IF(P33&lt;&gt;"VALID",P33,IF(S33&lt;&gt;"VALID","REPAIR CANDIDATE RECORD",IF(Q33="VERIFY BEFORE CLASSIFYING","VERIFY BEFORE CLASSIFYING",IF(Q33&lt;&gt;"VALID","REPAIR QUALIFICATION EVIDENCE",IF(R33&lt;&gt;"VALID",R33,IF(AG33&lt;&gt;"VALID",AG33,IF(AH33="DIRECT ELIGIBLE","DIRECT ELIGIBLE",AI33)))))))))</x:f>
      </x:c>
      <x:c r="U33" s="8" t="n">
        <x:f>AJ33</x:f>
        <x:v>0</x:v>
      </x:c>
      <x:c r="V33" s="8" t="str">
        <x:f>IF(A33="","",IF(COUNT(G33:L33)=6,ROUND((G33*RELEVANCE_POLICY!$B$12+H33*RELEVANCE_POLICY!$B$13+I33*RELEVANCE_POLICY!$B$14+J33*RELEVANCE_POLICY!$B$15+K33*RELEVANCE_POLICY!$B$16+L33*RELEVANCE_POLICY!$B$17)/5,0),""))</x:f>
      </x:c>
      <x:c r="W33" s="8" t="str">
        <x:f>IF(A33="","",IF(EXACT(U33,"DIRECT"),V33,"N/A - ROLE"))</x:f>
      </x:c>
      <x:c r="X33" s="8" t="str">
        <x:f>IF(A33="","",IF(NOT(EXACT(U33,"DIRECT")),"N/A - ROLE",IF(V33&gt;=85,"HIGH",IF(V33&gt;=70,"MEDIUM","STANDARD"))))</x:f>
      </x:c>
      <x:c r="Y33" s="8" t="str">
        <x:f>IF(A33="","",IF(EXACT(U33,"DIRECT"),"INCLUDE DIRECT",IF(EXACT(U33,"CONTEXTUAL"),"INCLUDE CONTEXTUAL",IF(EXACT(U33,"EXCLUDED"),"EXCLUDE",IF(EXACT(U33,"VERIFY"),"VERIFY BEFORE CLASSIFYING",U33)))))</x:f>
      </x:c>
      <x:c r="Z33" s="8" t="str">
        <x:f>IF(A33="","",IF(EXACT(U33,"DIRECT"),"Passed hard direct gates; weighted score may rank attention only inside the DIRECT set.",IF(EXACT(U33,"CONTEXTUAL"),"Relevant to the decision but not eligible for like-for-like direct ranking.",IF(EXACT(U33,"EXCLUDED"),"Current relevance pattern does not justify inclusion for this decision.",IF(EXACT(U33,"VERIFY"),"Resolve evidence or unknown inputs before classification.","Repair governance before using the scorecard.")))))</x:f>
      </x:c>
      <x:c r="AA33" s="8" t="str">
        <x:f>IF(A33="","",C33&amp;"|"&amp;RELEVANCE_POLICY!$B$4&amp;"|"&amp;N33&amp;"|"&amp;U33&amp;"|"&amp;Y33&amp;"|"&amp;W33&amp;"|"&amp;P33&amp;"|"&amp;Q33&amp;"|"&amp;M33&amp;"|"&amp;EVIDENCE!O33)</x:f>
      </x:c>
      <x:c r="AB33" s="8"/>
      <x:c r="AC33" t="str">
        <x:f>IF(A33="","",IF(OR(EXACT(E33,"PROVIDER"),EXACT(E33,"MARKETPLACE / DIRECTORY"),EXACT(E33,"PUBLISHER / MEDIA"),EXACT(E33,"COMMUNITY / FORUM"),EXACT(E33,"STATUS QUO / INTERNAL"),EXACT(E33,"UNKNOWN / VERIFY")),"VALID","INVALID - ENTITY TYPE"))</x:f>
      </x:c>
      <x:c r="AD33" t="str">
        <x:f>IF(A33="","",IF(OR(EXACT(F33,"YES"),EXACT(F33,"NO"),EXACT(F33,"UNKNOWN / VERIFY")),"VALID","INVALID - FULFILMENT TOKEN"))</x:f>
      </x:c>
      <x:c r="AE33" t="str">
        <x:f>IF(A33="","",IF(OR(B33="",C33="",D33="",M33="",N33=""),"INVALID - REQUIRED",IF(EXACT(B33,DECISION_CONTRACT!$B$4),"VALID","INVALID - DECISION ID")))</x:f>
      </x:c>
      <x:c r="AF33" t="str">
        <x:f>IF(A33="","",IF(DECISION_CONTRACT!$B$15&lt;&gt;"READY FOR DOWNSTREAM","BLOCKED - DECISION",IF(RELEVANCE_POLICY!$B$9&lt;&gt;"READY FOR DOWNSTREAM","BLOCKED - POLICY","VALID")))</x:f>
      </x:c>
      <x:c r="AG33" t="str">
        <x:f>IF(A33="","",IF(OR(EXACT(E33,"UNKNOWN / VERIFY"),EXACT(F33,"UNKNOWN / VERIFY"),G33="UNKNOWN / VERIFY",H33="UNKNOWN / VERIFY",I33="UNKNOWN / VERIFY",J33="UNKNOWN / VERIFY",K33="UNKNOWN / VERIFY",L33="UNKNOWN / VERIFY"),"VERIFY BEFORE CLASSIFYING",IF(COUNT(G33:L33)&lt;&gt;6,"VERIFY BEFORE CLASSIFYING",IF(K33&lt;RELEVANCE_POLICY!$C$16,"VERIFY BEFORE CLASSIFYING","VALID"))))</x:f>
      </x:c>
      <x:c r="AH33" t="str">
        <x:f>IF(A33="","",IF(AND(EXACT(E33,"PROVIDER"),EXACT(F33,"YES"),G33&gt;=RELEVANCE_POLICY!$C$12,H33&gt;=RELEVANCE_POLICY!$C$13,I33&gt;=RELEVANCE_POLICY!$C$14),"DIRECT ELIGIBLE","NOT DIRECT"))</x:f>
      </x:c>
      <x:c r="AI33" t="str">
        <x:f>IF(A33="","",IF(AND(J33&gt;=3,L33&gt;=3),"CONTEXTUAL ELIGIBLE","EXCLUDED"))</x:f>
      </x:c>
      <x:c r="AJ33" t="str">
        <x:f>IF(A33="","",IF(T33="DIRECT ELIGIBLE","DIRECT",IF(T33="CONTEXTUAL ELIGIBLE","CONTEXTUAL",IF(T33="EXCLUDED","EXCLUDED",IF(T33="VERIFY BEFORE CLASSIFYING","VERIFY",T33)))))</x:f>
      </x:c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 t="str">
        <x:f>IF(A34="","",EVIDENCE!J34)</x:f>
      </x:c>
      <x:c r="L34" s="8"/>
      <x:c r="M34" s="8"/>
      <x:c r="N34" s="20"/>
      <x:c r="O34" s="8"/>
      <x:c r="P34" s="8" t="str">
        <x:f>IF(A34="","",IF(O34="","INVALID - SNAPSHOT",IF(O34=A34&amp;"|"&amp;B34&amp;"|"&amp;C34&amp;"|"&amp;D34&amp;"|"&amp;E34&amp;"|"&amp;F34&amp;"|"&amp;G34&amp;"|"&amp;H34&amp;"|"&amp;I34&amp;"|"&amp;J34&amp;"|"&amp;L34&amp;"|"&amp;M34&amp;"|"&amp;N34,"VALID","VERSION UPDATE REQUIRED")))</x:f>
      </x:c>
      <x:c r="Q34" s="8" t="str">
        <x:f>IF(A34="","",IF(NOT(EXACT(M34,EVIDENCE!A34)),"INVALID - EVIDENCE ID",IF(NOT(EXACT(B34,EVIDENCE!B34)),"INVALID - EVIDENCE DECISION",IF(NOT(EXACT(A34,EVIDENCE!D34)),"INVALID - EVIDENCE OWNER",IF(NOT(EXACT(EVIDENCE!C34,"CANDIDATE")),"INVALID - EVIDENCE ENTITY TYPE",IF(NOT(EXACT(EVIDENCE!E34,"QUALIFICATION")),"INVALID - EVIDENCE ROLE",IF(EXACT(EVIDENCE!F34,"UNKNOWN"),"VERIFY BEFORE CLASSIFYING",IF(NOT(EXACT(EVIDENCE!F34,"GOVERNED FIXTURE")),"INVALID - EVIDENCE STATE",IF(EVIDENCE!N34&lt;&gt;"VALID","INVALID - EVIDENCE RECORD","VALID")))))))))</x:f>
      </x:c>
      <x:c r="R34" s="8" t="str">
        <x:f>IF(A34="","",IF(EXACT(E34,"UNKNOWN / VERIFY"),"VERIFY",IF(EXACT(F34,"UNKNOWN / VERIFY"),"VERIFY",IF(AND(EXACT(E34,"PROVIDER"),EXACT(F34,"NO")),"REPAIR ENTITY TYPE / FULFILMENT",IF(AND(OR(EXACT(E34,"MARKETPLACE / DIRECTORY"),EXACT(E34,"PUBLISHER / MEDIA"),EXACT(E34,"COMMUNITY / FORUM")),EXACT(F34,"YES")),"REPAIR ENTITY TYPE / FULFILMENT","VALID")))))</x:f>
      </x:c>
      <x:c r="S34" s="8" t="str">
        <x:f>IF(A34="","",IF(AC34&lt;&gt;"VALID",AC34,IF(AD34&lt;&gt;"VALID",AD34,IF(AE34&lt;&gt;"VALID",AE34,"VALID"))))</x:f>
      </x:c>
      <x:c r="T34" s="8" t="str">
        <x:f>IF(A34="","",IF(AF34&lt;&gt;"VALID",AF34,IF(P34&lt;&gt;"VALID",P34,IF(S34&lt;&gt;"VALID","REPAIR CANDIDATE RECORD",IF(Q34="VERIFY BEFORE CLASSIFYING","VERIFY BEFORE CLASSIFYING",IF(Q34&lt;&gt;"VALID","REPAIR QUALIFICATION EVIDENCE",IF(R34&lt;&gt;"VALID",R34,IF(AG34&lt;&gt;"VALID",AG34,IF(AH34="DIRECT ELIGIBLE","DIRECT ELIGIBLE",AI34)))))))))</x:f>
      </x:c>
      <x:c r="U34" s="8" t="n">
        <x:f>AJ34</x:f>
        <x:v>0</x:v>
      </x:c>
      <x:c r="V34" s="8" t="str">
        <x:f>IF(A34="","",IF(COUNT(G34:L34)=6,ROUND((G34*RELEVANCE_POLICY!$B$12+H34*RELEVANCE_POLICY!$B$13+I34*RELEVANCE_POLICY!$B$14+J34*RELEVANCE_POLICY!$B$15+K34*RELEVANCE_POLICY!$B$16+L34*RELEVANCE_POLICY!$B$17)/5,0),""))</x:f>
      </x:c>
      <x:c r="W34" s="8" t="str">
        <x:f>IF(A34="","",IF(EXACT(U34,"DIRECT"),V34,"N/A - ROLE"))</x:f>
      </x:c>
      <x:c r="X34" s="8" t="str">
        <x:f>IF(A34="","",IF(NOT(EXACT(U34,"DIRECT")),"N/A - ROLE",IF(V34&gt;=85,"HIGH",IF(V34&gt;=70,"MEDIUM","STANDARD"))))</x:f>
      </x:c>
      <x:c r="Y34" s="8" t="str">
        <x:f>IF(A34="","",IF(EXACT(U34,"DIRECT"),"INCLUDE DIRECT",IF(EXACT(U34,"CONTEXTUAL"),"INCLUDE CONTEXTUAL",IF(EXACT(U34,"EXCLUDED"),"EXCLUDE",IF(EXACT(U34,"VERIFY"),"VERIFY BEFORE CLASSIFYING",U34)))))</x:f>
      </x:c>
      <x:c r="Z34" s="8" t="str">
        <x:f>IF(A34="","",IF(EXACT(U34,"DIRECT"),"Passed hard direct gates; weighted score may rank attention only inside the DIRECT set.",IF(EXACT(U34,"CONTEXTUAL"),"Relevant to the decision but not eligible for like-for-like direct ranking.",IF(EXACT(U34,"EXCLUDED"),"Current relevance pattern does not justify inclusion for this decision.",IF(EXACT(U34,"VERIFY"),"Resolve evidence or unknown inputs before classification.","Repair governance before using the scorecard.")))))</x:f>
      </x:c>
      <x:c r="AA34" s="8" t="str">
        <x:f>IF(A34="","",C34&amp;"|"&amp;RELEVANCE_POLICY!$B$4&amp;"|"&amp;N34&amp;"|"&amp;U34&amp;"|"&amp;Y34&amp;"|"&amp;W34&amp;"|"&amp;P34&amp;"|"&amp;Q34&amp;"|"&amp;M34&amp;"|"&amp;EVIDENCE!O34)</x:f>
      </x:c>
      <x:c r="AB34" s="8"/>
      <x:c r="AC34" t="str">
        <x:f>IF(A34="","",IF(OR(EXACT(E34,"PROVIDER"),EXACT(E34,"MARKETPLACE / DIRECTORY"),EXACT(E34,"PUBLISHER / MEDIA"),EXACT(E34,"COMMUNITY / FORUM"),EXACT(E34,"STATUS QUO / INTERNAL"),EXACT(E34,"UNKNOWN / VERIFY")),"VALID","INVALID - ENTITY TYPE"))</x:f>
      </x:c>
      <x:c r="AD34" t="str">
        <x:f>IF(A34="","",IF(OR(EXACT(F34,"YES"),EXACT(F34,"NO"),EXACT(F34,"UNKNOWN / VERIFY")),"VALID","INVALID - FULFILMENT TOKEN"))</x:f>
      </x:c>
      <x:c r="AE34" t="str">
        <x:f>IF(A34="","",IF(OR(B34="",C34="",D34="",M34="",N34=""),"INVALID - REQUIRED",IF(EXACT(B34,DECISION_CONTRACT!$B$4),"VALID","INVALID - DECISION ID")))</x:f>
      </x:c>
      <x:c r="AF34" t="str">
        <x:f>IF(A34="","",IF(DECISION_CONTRACT!$B$15&lt;&gt;"READY FOR DOWNSTREAM","BLOCKED - DECISION",IF(RELEVANCE_POLICY!$B$9&lt;&gt;"READY FOR DOWNSTREAM","BLOCKED - POLICY","VALID")))</x:f>
      </x:c>
      <x:c r="AG34" t="str">
        <x:f>IF(A34="","",IF(OR(EXACT(E34,"UNKNOWN / VERIFY"),EXACT(F34,"UNKNOWN / VERIFY"),G34="UNKNOWN / VERIFY",H34="UNKNOWN / VERIFY",I34="UNKNOWN / VERIFY",J34="UNKNOWN / VERIFY",K34="UNKNOWN / VERIFY",L34="UNKNOWN / VERIFY"),"VERIFY BEFORE CLASSIFYING",IF(COUNT(G34:L34)&lt;&gt;6,"VERIFY BEFORE CLASSIFYING",IF(K34&lt;RELEVANCE_POLICY!$C$16,"VERIFY BEFORE CLASSIFYING","VALID"))))</x:f>
      </x:c>
      <x:c r="AH34" t="str">
        <x:f>IF(A34="","",IF(AND(EXACT(E34,"PROVIDER"),EXACT(F34,"YES"),G34&gt;=RELEVANCE_POLICY!$C$12,H34&gt;=RELEVANCE_POLICY!$C$13,I34&gt;=RELEVANCE_POLICY!$C$14),"DIRECT ELIGIBLE","NOT DIRECT"))</x:f>
      </x:c>
      <x:c r="AI34" t="str">
        <x:f>IF(A34="","",IF(AND(J34&gt;=3,L34&gt;=3),"CONTEXTUAL ELIGIBLE","EXCLUDED"))</x:f>
      </x:c>
      <x:c r="AJ34" t="str">
        <x:f>IF(A34="","",IF(T34="DIRECT ELIGIBLE","DIRECT",IF(T34="CONTEXTUAL ELIGIBLE","CONTEXTUAL",IF(T34="EXCLUDED","EXCLUDED",IF(T34="VERIFY BEFORE CLASSIFYING","VERIFY",T34)))))</x:f>
      </x:c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 t="str">
        <x:f>IF(A35="","",EVIDENCE!J35)</x:f>
      </x:c>
      <x:c r="L35" s="8"/>
      <x:c r="M35" s="8"/>
      <x:c r="N35" s="20"/>
      <x:c r="O35" s="8"/>
      <x:c r="P35" s="8" t="str">
        <x:f>IF(A35="","",IF(O35="","INVALID - SNAPSHOT",IF(O35=A35&amp;"|"&amp;B35&amp;"|"&amp;C35&amp;"|"&amp;D35&amp;"|"&amp;E35&amp;"|"&amp;F35&amp;"|"&amp;G35&amp;"|"&amp;H35&amp;"|"&amp;I35&amp;"|"&amp;J35&amp;"|"&amp;L35&amp;"|"&amp;M35&amp;"|"&amp;N35,"VALID","VERSION UPDATE REQUIRED")))</x:f>
      </x:c>
      <x:c r="Q35" s="8" t="str">
        <x:f>IF(A35="","",IF(NOT(EXACT(M35,EVIDENCE!A35)),"INVALID - EVIDENCE ID",IF(NOT(EXACT(B35,EVIDENCE!B35)),"INVALID - EVIDENCE DECISION",IF(NOT(EXACT(A35,EVIDENCE!D35)),"INVALID - EVIDENCE OWNER",IF(NOT(EXACT(EVIDENCE!C35,"CANDIDATE")),"INVALID - EVIDENCE ENTITY TYPE",IF(NOT(EXACT(EVIDENCE!E35,"QUALIFICATION")),"INVALID - EVIDENCE ROLE",IF(EXACT(EVIDENCE!F35,"UNKNOWN"),"VERIFY BEFORE CLASSIFYING",IF(NOT(EXACT(EVIDENCE!F35,"GOVERNED FIXTURE")),"INVALID - EVIDENCE STATE",IF(EVIDENCE!N35&lt;&gt;"VALID","INVALID - EVIDENCE RECORD","VALID")))))))))</x:f>
      </x:c>
      <x:c r="R35" s="8" t="str">
        <x:f>IF(A35="","",IF(EXACT(E35,"UNKNOWN / VERIFY"),"VERIFY",IF(EXACT(F35,"UNKNOWN / VERIFY"),"VERIFY",IF(AND(EXACT(E35,"PROVIDER"),EXACT(F35,"NO")),"REPAIR ENTITY TYPE / FULFILMENT",IF(AND(OR(EXACT(E35,"MARKETPLACE / DIRECTORY"),EXACT(E35,"PUBLISHER / MEDIA"),EXACT(E35,"COMMUNITY / FORUM")),EXACT(F35,"YES")),"REPAIR ENTITY TYPE / FULFILMENT","VALID")))))</x:f>
      </x:c>
      <x:c r="S35" s="8" t="str">
        <x:f>IF(A35="","",IF(AC35&lt;&gt;"VALID",AC35,IF(AD35&lt;&gt;"VALID",AD35,IF(AE35&lt;&gt;"VALID",AE35,"VALID"))))</x:f>
      </x:c>
      <x:c r="T35" s="8" t="str">
        <x:f>IF(A35="","",IF(AF35&lt;&gt;"VALID",AF35,IF(P35&lt;&gt;"VALID",P35,IF(S35&lt;&gt;"VALID","REPAIR CANDIDATE RECORD",IF(Q35="VERIFY BEFORE CLASSIFYING","VERIFY BEFORE CLASSIFYING",IF(Q35&lt;&gt;"VALID","REPAIR QUALIFICATION EVIDENCE",IF(R35&lt;&gt;"VALID",R35,IF(AG35&lt;&gt;"VALID",AG35,IF(AH35="DIRECT ELIGIBLE","DIRECT ELIGIBLE",AI35)))))))))</x:f>
      </x:c>
      <x:c r="U35" s="8" t="n">
        <x:f>AJ35</x:f>
        <x:v>0</x:v>
      </x:c>
      <x:c r="V35" s="8" t="str">
        <x:f>IF(A35="","",IF(COUNT(G35:L35)=6,ROUND((G35*RELEVANCE_POLICY!$B$12+H35*RELEVANCE_POLICY!$B$13+I35*RELEVANCE_POLICY!$B$14+J35*RELEVANCE_POLICY!$B$15+K35*RELEVANCE_POLICY!$B$16+L35*RELEVANCE_POLICY!$B$17)/5,0),""))</x:f>
      </x:c>
      <x:c r="W35" s="8" t="str">
        <x:f>IF(A35="","",IF(EXACT(U35,"DIRECT"),V35,"N/A - ROLE"))</x:f>
      </x:c>
      <x:c r="X35" s="8" t="str">
        <x:f>IF(A35="","",IF(NOT(EXACT(U35,"DIRECT")),"N/A - ROLE",IF(V35&gt;=85,"HIGH",IF(V35&gt;=70,"MEDIUM","STANDARD"))))</x:f>
      </x:c>
      <x:c r="Y35" s="8" t="str">
        <x:f>IF(A35="","",IF(EXACT(U35,"DIRECT"),"INCLUDE DIRECT",IF(EXACT(U35,"CONTEXTUAL"),"INCLUDE CONTEXTUAL",IF(EXACT(U35,"EXCLUDED"),"EXCLUDE",IF(EXACT(U35,"VERIFY"),"VERIFY BEFORE CLASSIFYING",U35)))))</x:f>
      </x:c>
      <x:c r="Z35" s="8" t="str">
        <x:f>IF(A35="","",IF(EXACT(U35,"DIRECT"),"Passed hard direct gates; weighted score may rank attention only inside the DIRECT set.",IF(EXACT(U35,"CONTEXTUAL"),"Relevant to the decision but not eligible for like-for-like direct ranking.",IF(EXACT(U35,"EXCLUDED"),"Current relevance pattern does not justify inclusion for this decision.",IF(EXACT(U35,"VERIFY"),"Resolve evidence or unknown inputs before classification.","Repair governance before using the scorecard.")))))</x:f>
      </x:c>
      <x:c r="AA35" s="8" t="str">
        <x:f>IF(A35="","",C35&amp;"|"&amp;RELEVANCE_POLICY!$B$4&amp;"|"&amp;N35&amp;"|"&amp;U35&amp;"|"&amp;Y35&amp;"|"&amp;W35&amp;"|"&amp;P35&amp;"|"&amp;Q35&amp;"|"&amp;M35&amp;"|"&amp;EVIDENCE!O35)</x:f>
      </x:c>
      <x:c r="AB35" s="8"/>
      <x:c r="AC35" t="str">
        <x:f>IF(A35="","",IF(OR(EXACT(E35,"PROVIDER"),EXACT(E35,"MARKETPLACE / DIRECTORY"),EXACT(E35,"PUBLISHER / MEDIA"),EXACT(E35,"COMMUNITY / FORUM"),EXACT(E35,"STATUS QUO / INTERNAL"),EXACT(E35,"UNKNOWN / VERIFY")),"VALID","INVALID - ENTITY TYPE"))</x:f>
      </x:c>
      <x:c r="AD35" t="str">
        <x:f>IF(A35="","",IF(OR(EXACT(F35,"YES"),EXACT(F35,"NO"),EXACT(F35,"UNKNOWN / VERIFY")),"VALID","INVALID - FULFILMENT TOKEN"))</x:f>
      </x:c>
      <x:c r="AE35" t="str">
        <x:f>IF(A35="","",IF(OR(B35="",C35="",D35="",M35="",N35=""),"INVALID - REQUIRED",IF(EXACT(B35,DECISION_CONTRACT!$B$4),"VALID","INVALID - DECISION ID")))</x:f>
      </x:c>
      <x:c r="AF35" t="str">
        <x:f>IF(A35="","",IF(DECISION_CONTRACT!$B$15&lt;&gt;"READY FOR DOWNSTREAM","BLOCKED - DECISION",IF(RELEVANCE_POLICY!$B$9&lt;&gt;"READY FOR DOWNSTREAM","BLOCKED - POLICY","VALID")))</x:f>
      </x:c>
      <x:c r="AG35" t="str">
        <x:f>IF(A35="","",IF(OR(EXACT(E35,"UNKNOWN / VERIFY"),EXACT(F35,"UNKNOWN / VERIFY"),G35="UNKNOWN / VERIFY",H35="UNKNOWN / VERIFY",I35="UNKNOWN / VERIFY",J35="UNKNOWN / VERIFY",K35="UNKNOWN / VERIFY",L35="UNKNOWN / VERIFY"),"VERIFY BEFORE CLASSIFYING",IF(COUNT(G35:L35)&lt;&gt;6,"VERIFY BEFORE CLASSIFYING",IF(K35&lt;RELEVANCE_POLICY!$C$16,"VERIFY BEFORE CLASSIFYING","VALID"))))</x:f>
      </x:c>
      <x:c r="AH35" t="str">
        <x:f>IF(A35="","",IF(AND(EXACT(E35,"PROVIDER"),EXACT(F35,"YES"),G35&gt;=RELEVANCE_POLICY!$C$12,H35&gt;=RELEVANCE_POLICY!$C$13,I35&gt;=RELEVANCE_POLICY!$C$14),"DIRECT ELIGIBLE","NOT DIRECT"))</x:f>
      </x:c>
      <x:c r="AI35" t="str">
        <x:f>IF(A35="","",IF(AND(J35&gt;=3,L35&gt;=3),"CONTEXTUAL ELIGIBLE","EXCLUDED"))</x:f>
      </x:c>
      <x:c r="AJ35" t="str">
        <x:f>IF(A35="","",IF(T35="DIRECT ELIGIBLE","DIRECT",IF(T35="CONTEXTUAL ELIGIBLE","CONTEXTUAL",IF(T35="EXCLUDED","EXCLUDED",IF(T35="VERIFY BEFORE CLASSIFYING","VERIFY",T35)))))</x:f>
      </x:c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 t="str">
        <x:f>IF(A36="","",EVIDENCE!J36)</x:f>
      </x:c>
      <x:c r="L36" s="8"/>
      <x:c r="M36" s="8"/>
      <x:c r="N36" s="20"/>
      <x:c r="O36" s="8"/>
      <x:c r="P36" s="8" t="str">
        <x:f>IF(A36="","",IF(O36="","INVALID - SNAPSHOT",IF(O36=A36&amp;"|"&amp;B36&amp;"|"&amp;C36&amp;"|"&amp;D36&amp;"|"&amp;E36&amp;"|"&amp;F36&amp;"|"&amp;G36&amp;"|"&amp;H36&amp;"|"&amp;I36&amp;"|"&amp;J36&amp;"|"&amp;L36&amp;"|"&amp;M36&amp;"|"&amp;N36,"VALID","VERSION UPDATE REQUIRED")))</x:f>
      </x:c>
      <x:c r="Q36" s="8" t="str">
        <x:f>IF(A36="","",IF(NOT(EXACT(M36,EVIDENCE!A36)),"INVALID - EVIDENCE ID",IF(NOT(EXACT(B36,EVIDENCE!B36)),"INVALID - EVIDENCE DECISION",IF(NOT(EXACT(A36,EVIDENCE!D36)),"INVALID - EVIDENCE OWNER",IF(NOT(EXACT(EVIDENCE!C36,"CANDIDATE")),"INVALID - EVIDENCE ENTITY TYPE",IF(NOT(EXACT(EVIDENCE!E36,"QUALIFICATION")),"INVALID - EVIDENCE ROLE",IF(EXACT(EVIDENCE!F36,"UNKNOWN"),"VERIFY BEFORE CLASSIFYING",IF(NOT(EXACT(EVIDENCE!F36,"GOVERNED FIXTURE")),"INVALID - EVIDENCE STATE",IF(EVIDENCE!N36&lt;&gt;"VALID","INVALID - EVIDENCE RECORD","VALID")))))))))</x:f>
      </x:c>
      <x:c r="R36" s="8" t="str">
        <x:f>IF(A36="","",IF(EXACT(E36,"UNKNOWN / VERIFY"),"VERIFY",IF(EXACT(F36,"UNKNOWN / VERIFY"),"VERIFY",IF(AND(EXACT(E36,"PROVIDER"),EXACT(F36,"NO")),"REPAIR ENTITY TYPE / FULFILMENT",IF(AND(OR(EXACT(E36,"MARKETPLACE / DIRECTORY"),EXACT(E36,"PUBLISHER / MEDIA"),EXACT(E36,"COMMUNITY / FORUM")),EXACT(F36,"YES")),"REPAIR ENTITY TYPE / FULFILMENT","VALID")))))</x:f>
      </x:c>
      <x:c r="S36" s="8" t="str">
        <x:f>IF(A36="","",IF(AC36&lt;&gt;"VALID",AC36,IF(AD36&lt;&gt;"VALID",AD36,IF(AE36&lt;&gt;"VALID",AE36,"VALID"))))</x:f>
      </x:c>
      <x:c r="T36" s="8" t="str">
        <x:f>IF(A36="","",IF(AF36&lt;&gt;"VALID",AF36,IF(P36&lt;&gt;"VALID",P36,IF(S36&lt;&gt;"VALID","REPAIR CANDIDATE RECORD",IF(Q36="VERIFY BEFORE CLASSIFYING","VERIFY BEFORE CLASSIFYING",IF(Q36&lt;&gt;"VALID","REPAIR QUALIFICATION EVIDENCE",IF(R36&lt;&gt;"VALID",R36,IF(AG36&lt;&gt;"VALID",AG36,IF(AH36="DIRECT ELIGIBLE","DIRECT ELIGIBLE",AI36)))))))))</x:f>
      </x:c>
      <x:c r="U36" s="8" t="n">
        <x:f>AJ36</x:f>
        <x:v>0</x:v>
      </x:c>
      <x:c r="V36" s="8" t="str">
        <x:f>IF(A36="","",IF(COUNT(G36:L36)=6,ROUND((G36*RELEVANCE_POLICY!$B$12+H36*RELEVANCE_POLICY!$B$13+I36*RELEVANCE_POLICY!$B$14+J36*RELEVANCE_POLICY!$B$15+K36*RELEVANCE_POLICY!$B$16+L36*RELEVANCE_POLICY!$B$17)/5,0),""))</x:f>
      </x:c>
      <x:c r="W36" s="8" t="str">
        <x:f>IF(A36="","",IF(EXACT(U36,"DIRECT"),V36,"N/A - ROLE"))</x:f>
      </x:c>
      <x:c r="X36" s="8" t="str">
        <x:f>IF(A36="","",IF(NOT(EXACT(U36,"DIRECT")),"N/A - ROLE",IF(V36&gt;=85,"HIGH",IF(V36&gt;=70,"MEDIUM","STANDARD"))))</x:f>
      </x:c>
      <x:c r="Y36" s="8" t="str">
        <x:f>IF(A36="","",IF(EXACT(U36,"DIRECT"),"INCLUDE DIRECT",IF(EXACT(U36,"CONTEXTUAL"),"INCLUDE CONTEXTUAL",IF(EXACT(U36,"EXCLUDED"),"EXCLUDE",IF(EXACT(U36,"VERIFY"),"VERIFY BEFORE CLASSIFYING",U36)))))</x:f>
      </x:c>
      <x:c r="Z36" s="8" t="str">
        <x:f>IF(A36="","",IF(EXACT(U36,"DIRECT"),"Passed hard direct gates; weighted score may rank attention only inside the DIRECT set.",IF(EXACT(U36,"CONTEXTUAL"),"Relevant to the decision but not eligible for like-for-like direct ranking.",IF(EXACT(U36,"EXCLUDED"),"Current relevance pattern does not justify inclusion for this decision.",IF(EXACT(U36,"VERIFY"),"Resolve evidence or unknown inputs before classification.","Repair governance before using the scorecard.")))))</x:f>
      </x:c>
      <x:c r="AA36" s="8" t="str">
        <x:f>IF(A36="","",C36&amp;"|"&amp;RELEVANCE_POLICY!$B$4&amp;"|"&amp;N36&amp;"|"&amp;U36&amp;"|"&amp;Y36&amp;"|"&amp;W36&amp;"|"&amp;P36&amp;"|"&amp;Q36&amp;"|"&amp;M36&amp;"|"&amp;EVIDENCE!O36)</x:f>
      </x:c>
      <x:c r="AB36" s="8"/>
      <x:c r="AC36" t="str">
        <x:f>IF(A36="","",IF(OR(EXACT(E36,"PROVIDER"),EXACT(E36,"MARKETPLACE / DIRECTORY"),EXACT(E36,"PUBLISHER / MEDIA"),EXACT(E36,"COMMUNITY / FORUM"),EXACT(E36,"STATUS QUO / INTERNAL"),EXACT(E36,"UNKNOWN / VERIFY")),"VALID","INVALID - ENTITY TYPE"))</x:f>
      </x:c>
      <x:c r="AD36" t="str">
        <x:f>IF(A36="","",IF(OR(EXACT(F36,"YES"),EXACT(F36,"NO"),EXACT(F36,"UNKNOWN / VERIFY")),"VALID","INVALID - FULFILMENT TOKEN"))</x:f>
      </x:c>
      <x:c r="AE36" t="str">
        <x:f>IF(A36="","",IF(OR(B36="",C36="",D36="",M36="",N36=""),"INVALID - REQUIRED",IF(EXACT(B36,DECISION_CONTRACT!$B$4),"VALID","INVALID - DECISION ID")))</x:f>
      </x:c>
      <x:c r="AF36" t="str">
        <x:f>IF(A36="","",IF(DECISION_CONTRACT!$B$15&lt;&gt;"READY FOR DOWNSTREAM","BLOCKED - DECISION",IF(RELEVANCE_POLICY!$B$9&lt;&gt;"READY FOR DOWNSTREAM","BLOCKED - POLICY","VALID")))</x:f>
      </x:c>
      <x:c r="AG36" t="str">
        <x:f>IF(A36="","",IF(OR(EXACT(E36,"UNKNOWN / VERIFY"),EXACT(F36,"UNKNOWN / VERIFY"),G36="UNKNOWN / VERIFY",H36="UNKNOWN / VERIFY",I36="UNKNOWN / VERIFY",J36="UNKNOWN / VERIFY",K36="UNKNOWN / VERIFY",L36="UNKNOWN / VERIFY"),"VERIFY BEFORE CLASSIFYING",IF(COUNT(G36:L36)&lt;&gt;6,"VERIFY BEFORE CLASSIFYING",IF(K36&lt;RELEVANCE_POLICY!$C$16,"VERIFY BEFORE CLASSIFYING","VALID"))))</x:f>
      </x:c>
      <x:c r="AH36" t="str">
        <x:f>IF(A36="","",IF(AND(EXACT(E36,"PROVIDER"),EXACT(F36,"YES"),G36&gt;=RELEVANCE_POLICY!$C$12,H36&gt;=RELEVANCE_POLICY!$C$13,I36&gt;=RELEVANCE_POLICY!$C$14),"DIRECT ELIGIBLE","NOT DIRECT"))</x:f>
      </x:c>
      <x:c r="AI36" t="str">
        <x:f>IF(A36="","",IF(AND(J36&gt;=3,L36&gt;=3),"CONTEXTUAL ELIGIBLE","EXCLUDED"))</x:f>
      </x:c>
      <x:c r="AJ36" t="str">
        <x:f>IF(A36="","",IF(T36="DIRECT ELIGIBLE","DIRECT",IF(T36="CONTEXTUAL ELIGIBLE","CONTEXTUAL",IF(T36="EXCLUDED","EXCLUDED",IF(T36="VERIFY BEFORE CLASSIFYING","VERIFY",T36)))))</x:f>
      </x:c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 t="str">
        <x:f>IF(A37="","",EVIDENCE!J37)</x:f>
      </x:c>
      <x:c r="L37" s="8"/>
      <x:c r="M37" s="8"/>
      <x:c r="N37" s="20"/>
      <x:c r="O37" s="8"/>
      <x:c r="P37" s="8" t="str">
        <x:f>IF(A37="","",IF(O37="","INVALID - SNAPSHOT",IF(O37=A37&amp;"|"&amp;B37&amp;"|"&amp;C37&amp;"|"&amp;D37&amp;"|"&amp;E37&amp;"|"&amp;F37&amp;"|"&amp;G37&amp;"|"&amp;H37&amp;"|"&amp;I37&amp;"|"&amp;J37&amp;"|"&amp;L37&amp;"|"&amp;M37&amp;"|"&amp;N37,"VALID","VERSION UPDATE REQUIRED")))</x:f>
      </x:c>
      <x:c r="Q37" s="8" t="str">
        <x:f>IF(A37="","",IF(NOT(EXACT(M37,EVIDENCE!A37)),"INVALID - EVIDENCE ID",IF(NOT(EXACT(B37,EVIDENCE!B37)),"INVALID - EVIDENCE DECISION",IF(NOT(EXACT(A37,EVIDENCE!D37)),"INVALID - EVIDENCE OWNER",IF(NOT(EXACT(EVIDENCE!C37,"CANDIDATE")),"INVALID - EVIDENCE ENTITY TYPE",IF(NOT(EXACT(EVIDENCE!E37,"QUALIFICATION")),"INVALID - EVIDENCE ROLE",IF(EXACT(EVIDENCE!F37,"UNKNOWN"),"VERIFY BEFORE CLASSIFYING",IF(NOT(EXACT(EVIDENCE!F37,"GOVERNED FIXTURE")),"INVALID - EVIDENCE STATE",IF(EVIDENCE!N37&lt;&gt;"VALID","INVALID - EVIDENCE RECORD","VALID")))))))))</x:f>
      </x:c>
      <x:c r="R37" s="8" t="str">
        <x:f>IF(A37="","",IF(EXACT(E37,"UNKNOWN / VERIFY"),"VERIFY",IF(EXACT(F37,"UNKNOWN / VERIFY"),"VERIFY",IF(AND(EXACT(E37,"PROVIDER"),EXACT(F37,"NO")),"REPAIR ENTITY TYPE / FULFILMENT",IF(AND(OR(EXACT(E37,"MARKETPLACE / DIRECTORY"),EXACT(E37,"PUBLISHER / MEDIA"),EXACT(E37,"COMMUNITY / FORUM")),EXACT(F37,"YES")),"REPAIR ENTITY TYPE / FULFILMENT","VALID")))))</x:f>
      </x:c>
      <x:c r="S37" s="8" t="str">
        <x:f>IF(A37="","",IF(AC37&lt;&gt;"VALID",AC37,IF(AD37&lt;&gt;"VALID",AD37,IF(AE37&lt;&gt;"VALID",AE37,"VALID"))))</x:f>
      </x:c>
      <x:c r="T37" s="8" t="str">
        <x:f>IF(A37="","",IF(AF37&lt;&gt;"VALID",AF37,IF(P37&lt;&gt;"VALID",P37,IF(S37&lt;&gt;"VALID","REPAIR CANDIDATE RECORD",IF(Q37="VERIFY BEFORE CLASSIFYING","VERIFY BEFORE CLASSIFYING",IF(Q37&lt;&gt;"VALID","REPAIR QUALIFICATION EVIDENCE",IF(R37&lt;&gt;"VALID",R37,IF(AG37&lt;&gt;"VALID",AG37,IF(AH37="DIRECT ELIGIBLE","DIRECT ELIGIBLE",AI37)))))))))</x:f>
      </x:c>
      <x:c r="U37" s="8" t="n">
        <x:f>AJ37</x:f>
        <x:v>0</x:v>
      </x:c>
      <x:c r="V37" s="8" t="str">
        <x:f>IF(A37="","",IF(COUNT(G37:L37)=6,ROUND((G37*RELEVANCE_POLICY!$B$12+H37*RELEVANCE_POLICY!$B$13+I37*RELEVANCE_POLICY!$B$14+J37*RELEVANCE_POLICY!$B$15+K37*RELEVANCE_POLICY!$B$16+L37*RELEVANCE_POLICY!$B$17)/5,0),""))</x:f>
      </x:c>
      <x:c r="W37" s="8" t="str">
        <x:f>IF(A37="","",IF(EXACT(U37,"DIRECT"),V37,"N/A - ROLE"))</x:f>
      </x:c>
      <x:c r="X37" s="8" t="str">
        <x:f>IF(A37="","",IF(NOT(EXACT(U37,"DIRECT")),"N/A - ROLE",IF(V37&gt;=85,"HIGH",IF(V37&gt;=70,"MEDIUM","STANDARD"))))</x:f>
      </x:c>
      <x:c r="Y37" s="8" t="str">
        <x:f>IF(A37="","",IF(EXACT(U37,"DIRECT"),"INCLUDE DIRECT",IF(EXACT(U37,"CONTEXTUAL"),"INCLUDE CONTEXTUAL",IF(EXACT(U37,"EXCLUDED"),"EXCLUDE",IF(EXACT(U37,"VERIFY"),"VERIFY BEFORE CLASSIFYING",U37)))))</x:f>
      </x:c>
      <x:c r="Z37" s="8" t="str">
        <x:f>IF(A37="","",IF(EXACT(U37,"DIRECT"),"Passed hard direct gates; weighted score may rank attention only inside the DIRECT set.",IF(EXACT(U37,"CONTEXTUAL"),"Relevant to the decision but not eligible for like-for-like direct ranking.",IF(EXACT(U37,"EXCLUDED"),"Current relevance pattern does not justify inclusion for this decision.",IF(EXACT(U37,"VERIFY"),"Resolve evidence or unknown inputs before classification.","Repair governance before using the scorecard.")))))</x:f>
      </x:c>
      <x:c r="AA37" s="8" t="str">
        <x:f>IF(A37="","",C37&amp;"|"&amp;RELEVANCE_POLICY!$B$4&amp;"|"&amp;N37&amp;"|"&amp;U37&amp;"|"&amp;Y37&amp;"|"&amp;W37&amp;"|"&amp;P37&amp;"|"&amp;Q37&amp;"|"&amp;M37&amp;"|"&amp;EVIDENCE!O37)</x:f>
      </x:c>
      <x:c r="AB37" s="8"/>
      <x:c r="AC37" t="str">
        <x:f>IF(A37="","",IF(OR(EXACT(E37,"PROVIDER"),EXACT(E37,"MARKETPLACE / DIRECTORY"),EXACT(E37,"PUBLISHER / MEDIA"),EXACT(E37,"COMMUNITY / FORUM"),EXACT(E37,"STATUS QUO / INTERNAL"),EXACT(E37,"UNKNOWN / VERIFY")),"VALID","INVALID - ENTITY TYPE"))</x:f>
      </x:c>
      <x:c r="AD37" t="str">
        <x:f>IF(A37="","",IF(OR(EXACT(F37,"YES"),EXACT(F37,"NO"),EXACT(F37,"UNKNOWN / VERIFY")),"VALID","INVALID - FULFILMENT TOKEN"))</x:f>
      </x:c>
      <x:c r="AE37" t="str">
        <x:f>IF(A37="","",IF(OR(B37="",C37="",D37="",M37="",N37=""),"INVALID - REQUIRED",IF(EXACT(B37,DECISION_CONTRACT!$B$4),"VALID","INVALID - DECISION ID")))</x:f>
      </x:c>
      <x:c r="AF37" t="str">
        <x:f>IF(A37="","",IF(DECISION_CONTRACT!$B$15&lt;&gt;"READY FOR DOWNSTREAM","BLOCKED - DECISION",IF(RELEVANCE_POLICY!$B$9&lt;&gt;"READY FOR DOWNSTREAM","BLOCKED - POLICY","VALID")))</x:f>
      </x:c>
      <x:c r="AG37" t="str">
        <x:f>IF(A37="","",IF(OR(EXACT(E37,"UNKNOWN / VERIFY"),EXACT(F37,"UNKNOWN / VERIFY"),G37="UNKNOWN / VERIFY",H37="UNKNOWN / VERIFY",I37="UNKNOWN / VERIFY",J37="UNKNOWN / VERIFY",K37="UNKNOWN / VERIFY",L37="UNKNOWN / VERIFY"),"VERIFY BEFORE CLASSIFYING",IF(COUNT(G37:L37)&lt;&gt;6,"VERIFY BEFORE CLASSIFYING",IF(K37&lt;RELEVANCE_POLICY!$C$16,"VERIFY BEFORE CLASSIFYING","VALID"))))</x:f>
      </x:c>
      <x:c r="AH37" t="str">
        <x:f>IF(A37="","",IF(AND(EXACT(E37,"PROVIDER"),EXACT(F37,"YES"),G37&gt;=RELEVANCE_POLICY!$C$12,H37&gt;=RELEVANCE_POLICY!$C$13,I37&gt;=RELEVANCE_POLICY!$C$14),"DIRECT ELIGIBLE","NOT DIRECT"))</x:f>
      </x:c>
      <x:c r="AI37" t="str">
        <x:f>IF(A37="","",IF(AND(J37&gt;=3,L37&gt;=3),"CONTEXTUAL ELIGIBLE","EXCLUDED"))</x:f>
      </x:c>
      <x:c r="AJ37" t="str">
        <x:f>IF(A37="","",IF(T37="DIRECT ELIGIBLE","DIRECT",IF(T37="CONTEXTUAL ELIGIBLE","CONTEXTUAL",IF(T37="EXCLUDED","EXCLUDED",IF(T37="VERIFY BEFORE CLASSIFYING","VERIFY",T37)))))</x:f>
      </x:c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 t="str">
        <x:f>IF(A38="","",EVIDENCE!J38)</x:f>
      </x:c>
      <x:c r="L38" s="8"/>
      <x:c r="M38" s="8"/>
      <x:c r="N38" s="20"/>
      <x:c r="O38" s="8"/>
      <x:c r="P38" s="8" t="str">
        <x:f>IF(A38="","",IF(O38="","INVALID - SNAPSHOT",IF(O38=A38&amp;"|"&amp;B38&amp;"|"&amp;C38&amp;"|"&amp;D38&amp;"|"&amp;E38&amp;"|"&amp;F38&amp;"|"&amp;G38&amp;"|"&amp;H38&amp;"|"&amp;I38&amp;"|"&amp;J38&amp;"|"&amp;L38&amp;"|"&amp;M38&amp;"|"&amp;N38,"VALID","VERSION UPDATE REQUIRED")))</x:f>
      </x:c>
      <x:c r="Q38" s="8" t="str">
        <x:f>IF(A38="","",IF(NOT(EXACT(M38,EVIDENCE!A38)),"INVALID - EVIDENCE ID",IF(NOT(EXACT(B38,EVIDENCE!B38)),"INVALID - EVIDENCE DECISION",IF(NOT(EXACT(A38,EVIDENCE!D38)),"INVALID - EVIDENCE OWNER",IF(NOT(EXACT(EVIDENCE!C38,"CANDIDATE")),"INVALID - EVIDENCE ENTITY TYPE",IF(NOT(EXACT(EVIDENCE!E38,"QUALIFICATION")),"INVALID - EVIDENCE ROLE",IF(EXACT(EVIDENCE!F38,"UNKNOWN"),"VERIFY BEFORE CLASSIFYING",IF(NOT(EXACT(EVIDENCE!F38,"GOVERNED FIXTURE")),"INVALID - EVIDENCE STATE",IF(EVIDENCE!N38&lt;&gt;"VALID","INVALID - EVIDENCE RECORD","VALID")))))))))</x:f>
      </x:c>
      <x:c r="R38" s="8" t="str">
        <x:f>IF(A38="","",IF(EXACT(E38,"UNKNOWN / VERIFY"),"VERIFY",IF(EXACT(F38,"UNKNOWN / VERIFY"),"VERIFY",IF(AND(EXACT(E38,"PROVIDER"),EXACT(F38,"NO")),"REPAIR ENTITY TYPE / FULFILMENT",IF(AND(OR(EXACT(E38,"MARKETPLACE / DIRECTORY"),EXACT(E38,"PUBLISHER / MEDIA"),EXACT(E38,"COMMUNITY / FORUM")),EXACT(F38,"YES")),"REPAIR ENTITY TYPE / FULFILMENT","VALID")))))</x:f>
      </x:c>
      <x:c r="S38" s="8" t="str">
        <x:f>IF(A38="","",IF(AC38&lt;&gt;"VALID",AC38,IF(AD38&lt;&gt;"VALID",AD38,IF(AE38&lt;&gt;"VALID",AE38,"VALID"))))</x:f>
      </x:c>
      <x:c r="T38" s="8" t="str">
        <x:f>IF(A38="","",IF(AF38&lt;&gt;"VALID",AF38,IF(P38&lt;&gt;"VALID",P38,IF(S38&lt;&gt;"VALID","REPAIR CANDIDATE RECORD",IF(Q38="VERIFY BEFORE CLASSIFYING","VERIFY BEFORE CLASSIFYING",IF(Q38&lt;&gt;"VALID","REPAIR QUALIFICATION EVIDENCE",IF(R38&lt;&gt;"VALID",R38,IF(AG38&lt;&gt;"VALID",AG38,IF(AH38="DIRECT ELIGIBLE","DIRECT ELIGIBLE",AI38)))))))))</x:f>
      </x:c>
      <x:c r="U38" s="8" t="n">
        <x:f>AJ38</x:f>
        <x:v>0</x:v>
      </x:c>
      <x:c r="V38" s="8" t="str">
        <x:f>IF(A38="","",IF(COUNT(G38:L38)=6,ROUND((G38*RELEVANCE_POLICY!$B$12+H38*RELEVANCE_POLICY!$B$13+I38*RELEVANCE_POLICY!$B$14+J38*RELEVANCE_POLICY!$B$15+K38*RELEVANCE_POLICY!$B$16+L38*RELEVANCE_POLICY!$B$17)/5,0),""))</x:f>
      </x:c>
      <x:c r="W38" s="8" t="str">
        <x:f>IF(A38="","",IF(EXACT(U38,"DIRECT"),V38,"N/A - ROLE"))</x:f>
      </x:c>
      <x:c r="X38" s="8" t="str">
        <x:f>IF(A38="","",IF(NOT(EXACT(U38,"DIRECT")),"N/A - ROLE",IF(V38&gt;=85,"HIGH",IF(V38&gt;=70,"MEDIUM","STANDARD"))))</x:f>
      </x:c>
      <x:c r="Y38" s="8" t="str">
        <x:f>IF(A38="","",IF(EXACT(U38,"DIRECT"),"INCLUDE DIRECT",IF(EXACT(U38,"CONTEXTUAL"),"INCLUDE CONTEXTUAL",IF(EXACT(U38,"EXCLUDED"),"EXCLUDE",IF(EXACT(U38,"VERIFY"),"VERIFY BEFORE CLASSIFYING",U38)))))</x:f>
      </x:c>
      <x:c r="Z38" s="8" t="str">
        <x:f>IF(A38="","",IF(EXACT(U38,"DIRECT"),"Passed hard direct gates; weighted score may rank attention only inside the DIRECT set.",IF(EXACT(U38,"CONTEXTUAL"),"Relevant to the decision but not eligible for like-for-like direct ranking.",IF(EXACT(U38,"EXCLUDED"),"Current relevance pattern does not justify inclusion for this decision.",IF(EXACT(U38,"VERIFY"),"Resolve evidence or unknown inputs before classification.","Repair governance before using the scorecard.")))))</x:f>
      </x:c>
      <x:c r="AA38" s="8" t="str">
        <x:f>IF(A38="","",C38&amp;"|"&amp;RELEVANCE_POLICY!$B$4&amp;"|"&amp;N38&amp;"|"&amp;U38&amp;"|"&amp;Y38&amp;"|"&amp;W38&amp;"|"&amp;P38&amp;"|"&amp;Q38&amp;"|"&amp;M38&amp;"|"&amp;EVIDENCE!O38)</x:f>
      </x:c>
      <x:c r="AB38" s="8"/>
      <x:c r="AC38" t="str">
        <x:f>IF(A38="","",IF(OR(EXACT(E38,"PROVIDER"),EXACT(E38,"MARKETPLACE / DIRECTORY"),EXACT(E38,"PUBLISHER / MEDIA"),EXACT(E38,"COMMUNITY / FORUM"),EXACT(E38,"STATUS QUO / INTERNAL"),EXACT(E38,"UNKNOWN / VERIFY")),"VALID","INVALID - ENTITY TYPE"))</x:f>
      </x:c>
      <x:c r="AD38" t="str">
        <x:f>IF(A38="","",IF(OR(EXACT(F38,"YES"),EXACT(F38,"NO"),EXACT(F38,"UNKNOWN / VERIFY")),"VALID","INVALID - FULFILMENT TOKEN"))</x:f>
      </x:c>
      <x:c r="AE38" t="str">
        <x:f>IF(A38="","",IF(OR(B38="",C38="",D38="",M38="",N38=""),"INVALID - REQUIRED",IF(EXACT(B38,DECISION_CONTRACT!$B$4),"VALID","INVALID - DECISION ID")))</x:f>
      </x:c>
      <x:c r="AF38" t="str">
        <x:f>IF(A38="","",IF(DECISION_CONTRACT!$B$15&lt;&gt;"READY FOR DOWNSTREAM","BLOCKED - DECISION",IF(RELEVANCE_POLICY!$B$9&lt;&gt;"READY FOR DOWNSTREAM","BLOCKED - POLICY","VALID")))</x:f>
      </x:c>
      <x:c r="AG38" t="str">
        <x:f>IF(A38="","",IF(OR(EXACT(E38,"UNKNOWN / VERIFY"),EXACT(F38,"UNKNOWN / VERIFY"),G38="UNKNOWN / VERIFY",H38="UNKNOWN / VERIFY",I38="UNKNOWN / VERIFY",J38="UNKNOWN / VERIFY",K38="UNKNOWN / VERIFY",L38="UNKNOWN / VERIFY"),"VERIFY BEFORE CLASSIFYING",IF(COUNT(G38:L38)&lt;&gt;6,"VERIFY BEFORE CLASSIFYING",IF(K38&lt;RELEVANCE_POLICY!$C$16,"VERIFY BEFORE CLASSIFYING","VALID"))))</x:f>
      </x:c>
      <x:c r="AH38" t="str">
        <x:f>IF(A38="","",IF(AND(EXACT(E38,"PROVIDER"),EXACT(F38,"YES"),G38&gt;=RELEVANCE_POLICY!$C$12,H38&gt;=RELEVANCE_POLICY!$C$13,I38&gt;=RELEVANCE_POLICY!$C$14),"DIRECT ELIGIBLE","NOT DIRECT"))</x:f>
      </x:c>
      <x:c r="AI38" t="str">
        <x:f>IF(A38="","",IF(AND(J38&gt;=3,L38&gt;=3),"CONTEXTUAL ELIGIBLE","EXCLUDED"))</x:f>
      </x:c>
      <x:c r="AJ38" t="str">
        <x:f>IF(A38="","",IF(T38="DIRECT ELIGIBLE","DIRECT",IF(T38="CONTEXTUAL ELIGIBLE","CONTEXTUAL",IF(T38="EXCLUDED","EXCLUDED",IF(T38="VERIFY BEFORE CLASSIFYING","VERIFY",T38)))))</x:f>
      </x:c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 t="str">
        <x:f>IF(A39="","",EVIDENCE!J39)</x:f>
      </x:c>
      <x:c r="L39" s="8"/>
      <x:c r="M39" s="8"/>
      <x:c r="N39" s="20"/>
      <x:c r="O39" s="8"/>
      <x:c r="P39" s="8" t="str">
        <x:f>IF(A39="","",IF(O39="","INVALID - SNAPSHOT",IF(O39=A39&amp;"|"&amp;B39&amp;"|"&amp;C39&amp;"|"&amp;D39&amp;"|"&amp;E39&amp;"|"&amp;F39&amp;"|"&amp;G39&amp;"|"&amp;H39&amp;"|"&amp;I39&amp;"|"&amp;J39&amp;"|"&amp;L39&amp;"|"&amp;M39&amp;"|"&amp;N39,"VALID","VERSION UPDATE REQUIRED")))</x:f>
      </x:c>
      <x:c r="Q39" s="8" t="str">
        <x:f>IF(A39="","",IF(NOT(EXACT(M39,EVIDENCE!A39)),"INVALID - EVIDENCE ID",IF(NOT(EXACT(B39,EVIDENCE!B39)),"INVALID - EVIDENCE DECISION",IF(NOT(EXACT(A39,EVIDENCE!D39)),"INVALID - EVIDENCE OWNER",IF(NOT(EXACT(EVIDENCE!C39,"CANDIDATE")),"INVALID - EVIDENCE ENTITY TYPE",IF(NOT(EXACT(EVIDENCE!E39,"QUALIFICATION")),"INVALID - EVIDENCE ROLE",IF(EXACT(EVIDENCE!F39,"UNKNOWN"),"VERIFY BEFORE CLASSIFYING",IF(NOT(EXACT(EVIDENCE!F39,"GOVERNED FIXTURE")),"INVALID - EVIDENCE STATE",IF(EVIDENCE!N39&lt;&gt;"VALID","INVALID - EVIDENCE RECORD","VALID")))))))))</x:f>
      </x:c>
      <x:c r="R39" s="8" t="str">
        <x:f>IF(A39="","",IF(EXACT(E39,"UNKNOWN / VERIFY"),"VERIFY",IF(EXACT(F39,"UNKNOWN / VERIFY"),"VERIFY",IF(AND(EXACT(E39,"PROVIDER"),EXACT(F39,"NO")),"REPAIR ENTITY TYPE / FULFILMENT",IF(AND(OR(EXACT(E39,"MARKETPLACE / DIRECTORY"),EXACT(E39,"PUBLISHER / MEDIA"),EXACT(E39,"COMMUNITY / FORUM")),EXACT(F39,"YES")),"REPAIR ENTITY TYPE / FULFILMENT","VALID")))))</x:f>
      </x:c>
      <x:c r="S39" s="8" t="str">
        <x:f>IF(A39="","",IF(AC39&lt;&gt;"VALID",AC39,IF(AD39&lt;&gt;"VALID",AD39,IF(AE39&lt;&gt;"VALID",AE39,"VALID"))))</x:f>
      </x:c>
      <x:c r="T39" s="8" t="str">
        <x:f>IF(A39="","",IF(AF39&lt;&gt;"VALID",AF39,IF(P39&lt;&gt;"VALID",P39,IF(S39&lt;&gt;"VALID","REPAIR CANDIDATE RECORD",IF(Q39="VERIFY BEFORE CLASSIFYING","VERIFY BEFORE CLASSIFYING",IF(Q39&lt;&gt;"VALID","REPAIR QUALIFICATION EVIDENCE",IF(R39&lt;&gt;"VALID",R39,IF(AG39&lt;&gt;"VALID",AG39,IF(AH39="DIRECT ELIGIBLE","DIRECT ELIGIBLE",AI39)))))))))</x:f>
      </x:c>
      <x:c r="U39" s="8" t="n">
        <x:f>AJ39</x:f>
        <x:v>0</x:v>
      </x:c>
      <x:c r="V39" s="8" t="str">
        <x:f>IF(A39="","",IF(COUNT(G39:L39)=6,ROUND((G39*RELEVANCE_POLICY!$B$12+H39*RELEVANCE_POLICY!$B$13+I39*RELEVANCE_POLICY!$B$14+J39*RELEVANCE_POLICY!$B$15+K39*RELEVANCE_POLICY!$B$16+L39*RELEVANCE_POLICY!$B$17)/5,0),""))</x:f>
      </x:c>
      <x:c r="W39" s="8" t="str">
        <x:f>IF(A39="","",IF(EXACT(U39,"DIRECT"),V39,"N/A - ROLE"))</x:f>
      </x:c>
      <x:c r="X39" s="8" t="str">
        <x:f>IF(A39="","",IF(NOT(EXACT(U39,"DIRECT")),"N/A - ROLE",IF(V39&gt;=85,"HIGH",IF(V39&gt;=70,"MEDIUM","STANDARD"))))</x:f>
      </x:c>
      <x:c r="Y39" s="8" t="str">
        <x:f>IF(A39="","",IF(EXACT(U39,"DIRECT"),"INCLUDE DIRECT",IF(EXACT(U39,"CONTEXTUAL"),"INCLUDE CONTEXTUAL",IF(EXACT(U39,"EXCLUDED"),"EXCLUDE",IF(EXACT(U39,"VERIFY"),"VERIFY BEFORE CLASSIFYING",U39)))))</x:f>
      </x:c>
      <x:c r="Z39" s="8" t="str">
        <x:f>IF(A39="","",IF(EXACT(U39,"DIRECT"),"Passed hard direct gates; weighted score may rank attention only inside the DIRECT set.",IF(EXACT(U39,"CONTEXTUAL"),"Relevant to the decision but not eligible for like-for-like direct ranking.",IF(EXACT(U39,"EXCLUDED"),"Current relevance pattern does not justify inclusion for this decision.",IF(EXACT(U39,"VERIFY"),"Resolve evidence or unknown inputs before classification.","Repair governance before using the scorecard.")))))</x:f>
      </x:c>
      <x:c r="AA39" s="8" t="str">
        <x:f>IF(A39="","",C39&amp;"|"&amp;RELEVANCE_POLICY!$B$4&amp;"|"&amp;N39&amp;"|"&amp;U39&amp;"|"&amp;Y39&amp;"|"&amp;W39&amp;"|"&amp;P39&amp;"|"&amp;Q39&amp;"|"&amp;M39&amp;"|"&amp;EVIDENCE!O39)</x:f>
      </x:c>
      <x:c r="AB39" s="8"/>
      <x:c r="AC39" t="str">
        <x:f>IF(A39="","",IF(OR(EXACT(E39,"PROVIDER"),EXACT(E39,"MARKETPLACE / DIRECTORY"),EXACT(E39,"PUBLISHER / MEDIA"),EXACT(E39,"COMMUNITY / FORUM"),EXACT(E39,"STATUS QUO / INTERNAL"),EXACT(E39,"UNKNOWN / VERIFY")),"VALID","INVALID - ENTITY TYPE"))</x:f>
      </x:c>
      <x:c r="AD39" t="str">
        <x:f>IF(A39="","",IF(OR(EXACT(F39,"YES"),EXACT(F39,"NO"),EXACT(F39,"UNKNOWN / VERIFY")),"VALID","INVALID - FULFILMENT TOKEN"))</x:f>
      </x:c>
      <x:c r="AE39" t="str">
        <x:f>IF(A39="","",IF(OR(B39="",C39="",D39="",M39="",N39=""),"INVALID - REQUIRED",IF(EXACT(B39,DECISION_CONTRACT!$B$4),"VALID","INVALID - DECISION ID")))</x:f>
      </x:c>
      <x:c r="AF39" t="str">
        <x:f>IF(A39="","",IF(DECISION_CONTRACT!$B$15&lt;&gt;"READY FOR DOWNSTREAM","BLOCKED - DECISION",IF(RELEVANCE_POLICY!$B$9&lt;&gt;"READY FOR DOWNSTREAM","BLOCKED - POLICY","VALID")))</x:f>
      </x:c>
      <x:c r="AG39" t="str">
        <x:f>IF(A39="","",IF(OR(EXACT(E39,"UNKNOWN / VERIFY"),EXACT(F39,"UNKNOWN / VERIFY"),G39="UNKNOWN / VERIFY",H39="UNKNOWN / VERIFY",I39="UNKNOWN / VERIFY",J39="UNKNOWN / VERIFY",K39="UNKNOWN / VERIFY",L39="UNKNOWN / VERIFY"),"VERIFY BEFORE CLASSIFYING",IF(COUNT(G39:L39)&lt;&gt;6,"VERIFY BEFORE CLASSIFYING",IF(K39&lt;RELEVANCE_POLICY!$C$16,"VERIFY BEFORE CLASSIFYING","VALID"))))</x:f>
      </x:c>
      <x:c r="AH39" t="str">
        <x:f>IF(A39="","",IF(AND(EXACT(E39,"PROVIDER"),EXACT(F39,"YES"),G39&gt;=RELEVANCE_POLICY!$C$12,H39&gt;=RELEVANCE_POLICY!$C$13,I39&gt;=RELEVANCE_POLICY!$C$14),"DIRECT ELIGIBLE","NOT DIRECT"))</x:f>
      </x:c>
      <x:c r="AI39" t="str">
        <x:f>IF(A39="","",IF(AND(J39&gt;=3,L39&gt;=3),"CONTEXTUAL ELIGIBLE","EXCLUDED"))</x:f>
      </x:c>
      <x:c r="AJ39" t="str">
        <x:f>IF(A39="","",IF(T39="DIRECT ELIGIBLE","DIRECT",IF(T39="CONTEXTUAL ELIGIBLE","CONTEXTUAL",IF(T39="EXCLUDED","EXCLUDED",IF(T39="VERIFY BEFORE CLASSIFYING","VERIFY",T39)))))</x:f>
      </x:c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 t="str">
        <x:f>IF(A40="","",EVIDENCE!J40)</x:f>
      </x:c>
      <x:c r="L40" s="8"/>
      <x:c r="M40" s="8"/>
      <x:c r="N40" s="20"/>
      <x:c r="O40" s="8"/>
      <x:c r="P40" s="8" t="str">
        <x:f>IF(A40="","",IF(O40="","INVALID - SNAPSHOT",IF(O40=A40&amp;"|"&amp;B40&amp;"|"&amp;C40&amp;"|"&amp;D40&amp;"|"&amp;E40&amp;"|"&amp;F40&amp;"|"&amp;G40&amp;"|"&amp;H40&amp;"|"&amp;I40&amp;"|"&amp;J40&amp;"|"&amp;L40&amp;"|"&amp;M40&amp;"|"&amp;N40,"VALID","VERSION UPDATE REQUIRED")))</x:f>
      </x:c>
      <x:c r="Q40" s="8" t="str">
        <x:f>IF(A40="","",IF(NOT(EXACT(M40,EVIDENCE!A40)),"INVALID - EVIDENCE ID",IF(NOT(EXACT(B40,EVIDENCE!B40)),"INVALID - EVIDENCE DECISION",IF(NOT(EXACT(A40,EVIDENCE!D40)),"INVALID - EVIDENCE OWNER",IF(NOT(EXACT(EVIDENCE!C40,"CANDIDATE")),"INVALID - EVIDENCE ENTITY TYPE",IF(NOT(EXACT(EVIDENCE!E40,"QUALIFICATION")),"INVALID - EVIDENCE ROLE",IF(EXACT(EVIDENCE!F40,"UNKNOWN"),"VERIFY BEFORE CLASSIFYING",IF(NOT(EXACT(EVIDENCE!F40,"GOVERNED FIXTURE")),"INVALID - EVIDENCE STATE",IF(EVIDENCE!N40&lt;&gt;"VALID","INVALID - EVIDENCE RECORD","VALID")))))))))</x:f>
      </x:c>
      <x:c r="R40" s="8" t="str">
        <x:f>IF(A40="","",IF(EXACT(E40,"UNKNOWN / VERIFY"),"VERIFY",IF(EXACT(F40,"UNKNOWN / VERIFY"),"VERIFY",IF(AND(EXACT(E40,"PROVIDER"),EXACT(F40,"NO")),"REPAIR ENTITY TYPE / FULFILMENT",IF(AND(OR(EXACT(E40,"MARKETPLACE / DIRECTORY"),EXACT(E40,"PUBLISHER / MEDIA"),EXACT(E40,"COMMUNITY / FORUM")),EXACT(F40,"YES")),"REPAIR ENTITY TYPE / FULFILMENT","VALID")))))</x:f>
      </x:c>
      <x:c r="S40" s="8" t="str">
        <x:f>IF(A40="","",IF(AC40&lt;&gt;"VALID",AC40,IF(AD40&lt;&gt;"VALID",AD40,IF(AE40&lt;&gt;"VALID",AE40,"VALID"))))</x:f>
      </x:c>
      <x:c r="T40" s="8" t="str">
        <x:f>IF(A40="","",IF(AF40&lt;&gt;"VALID",AF40,IF(P40&lt;&gt;"VALID",P40,IF(S40&lt;&gt;"VALID","REPAIR CANDIDATE RECORD",IF(Q40="VERIFY BEFORE CLASSIFYING","VERIFY BEFORE CLASSIFYING",IF(Q40&lt;&gt;"VALID","REPAIR QUALIFICATION EVIDENCE",IF(R40&lt;&gt;"VALID",R40,IF(AG40&lt;&gt;"VALID",AG40,IF(AH40="DIRECT ELIGIBLE","DIRECT ELIGIBLE",AI40)))))))))</x:f>
      </x:c>
      <x:c r="U40" s="8" t="n">
        <x:f>AJ40</x:f>
        <x:v>0</x:v>
      </x:c>
      <x:c r="V40" s="8" t="str">
        <x:f>IF(A40="","",IF(COUNT(G40:L40)=6,ROUND((G40*RELEVANCE_POLICY!$B$12+H40*RELEVANCE_POLICY!$B$13+I40*RELEVANCE_POLICY!$B$14+J40*RELEVANCE_POLICY!$B$15+K40*RELEVANCE_POLICY!$B$16+L40*RELEVANCE_POLICY!$B$17)/5,0),""))</x:f>
      </x:c>
      <x:c r="W40" s="8" t="str">
        <x:f>IF(A40="","",IF(EXACT(U40,"DIRECT"),V40,"N/A - ROLE"))</x:f>
      </x:c>
      <x:c r="X40" s="8" t="str">
        <x:f>IF(A40="","",IF(NOT(EXACT(U40,"DIRECT")),"N/A - ROLE",IF(V40&gt;=85,"HIGH",IF(V40&gt;=70,"MEDIUM","STANDARD"))))</x:f>
      </x:c>
      <x:c r="Y40" s="8" t="str">
        <x:f>IF(A40="","",IF(EXACT(U40,"DIRECT"),"INCLUDE DIRECT",IF(EXACT(U40,"CONTEXTUAL"),"INCLUDE CONTEXTUAL",IF(EXACT(U40,"EXCLUDED"),"EXCLUDE",IF(EXACT(U40,"VERIFY"),"VERIFY BEFORE CLASSIFYING",U40)))))</x:f>
      </x:c>
      <x:c r="Z40" s="8" t="str">
        <x:f>IF(A40="","",IF(EXACT(U40,"DIRECT"),"Passed hard direct gates; weighted score may rank attention only inside the DIRECT set.",IF(EXACT(U40,"CONTEXTUAL"),"Relevant to the decision but not eligible for like-for-like direct ranking.",IF(EXACT(U40,"EXCLUDED"),"Current relevance pattern does not justify inclusion for this decision.",IF(EXACT(U40,"VERIFY"),"Resolve evidence or unknown inputs before classification.","Repair governance before using the scorecard.")))))</x:f>
      </x:c>
      <x:c r="AA40" s="8" t="str">
        <x:f>IF(A40="","",C40&amp;"|"&amp;RELEVANCE_POLICY!$B$4&amp;"|"&amp;N40&amp;"|"&amp;U40&amp;"|"&amp;Y40&amp;"|"&amp;W40&amp;"|"&amp;P40&amp;"|"&amp;Q40&amp;"|"&amp;M40&amp;"|"&amp;EVIDENCE!O40)</x:f>
      </x:c>
      <x:c r="AB40" s="8"/>
      <x:c r="AC40" t="str">
        <x:f>IF(A40="","",IF(OR(EXACT(E40,"PROVIDER"),EXACT(E40,"MARKETPLACE / DIRECTORY"),EXACT(E40,"PUBLISHER / MEDIA"),EXACT(E40,"COMMUNITY / FORUM"),EXACT(E40,"STATUS QUO / INTERNAL"),EXACT(E40,"UNKNOWN / VERIFY")),"VALID","INVALID - ENTITY TYPE"))</x:f>
      </x:c>
      <x:c r="AD40" t="str">
        <x:f>IF(A40="","",IF(OR(EXACT(F40,"YES"),EXACT(F40,"NO"),EXACT(F40,"UNKNOWN / VERIFY")),"VALID","INVALID - FULFILMENT TOKEN"))</x:f>
      </x:c>
      <x:c r="AE40" t="str">
        <x:f>IF(A40="","",IF(OR(B40="",C40="",D40="",M40="",N40=""),"INVALID - REQUIRED",IF(EXACT(B40,DECISION_CONTRACT!$B$4),"VALID","INVALID - DECISION ID")))</x:f>
      </x:c>
      <x:c r="AF40" t="str">
        <x:f>IF(A40="","",IF(DECISION_CONTRACT!$B$15&lt;&gt;"READY FOR DOWNSTREAM","BLOCKED - DECISION",IF(RELEVANCE_POLICY!$B$9&lt;&gt;"READY FOR DOWNSTREAM","BLOCKED - POLICY","VALID")))</x:f>
      </x:c>
      <x:c r="AG40" t="str">
        <x:f>IF(A40="","",IF(OR(EXACT(E40,"UNKNOWN / VERIFY"),EXACT(F40,"UNKNOWN / VERIFY"),G40="UNKNOWN / VERIFY",H40="UNKNOWN / VERIFY",I40="UNKNOWN / VERIFY",J40="UNKNOWN / VERIFY",K40="UNKNOWN / VERIFY",L40="UNKNOWN / VERIFY"),"VERIFY BEFORE CLASSIFYING",IF(COUNT(G40:L40)&lt;&gt;6,"VERIFY BEFORE CLASSIFYING",IF(K40&lt;RELEVANCE_POLICY!$C$16,"VERIFY BEFORE CLASSIFYING","VALID"))))</x:f>
      </x:c>
      <x:c r="AH40" t="str">
        <x:f>IF(A40="","",IF(AND(EXACT(E40,"PROVIDER"),EXACT(F40,"YES"),G40&gt;=RELEVANCE_POLICY!$C$12,H40&gt;=RELEVANCE_POLICY!$C$13,I40&gt;=RELEVANCE_POLICY!$C$14),"DIRECT ELIGIBLE","NOT DIRECT"))</x:f>
      </x:c>
      <x:c r="AI40" t="str">
        <x:f>IF(A40="","",IF(AND(J40&gt;=3,L40&gt;=3),"CONTEXTUAL ELIGIBLE","EXCLUDED"))</x:f>
      </x:c>
      <x:c r="AJ40" t="str">
        <x:f>IF(A40="","",IF(T40="DIRECT ELIGIBLE","DIRECT",IF(T40="CONTEXTUAL ELIGIBLE","CONTEXTUAL",IF(T40="EXCLUDED","EXCLUDED",IF(T40="VERIFY BEFORE CLASSIFYING","VERIFY",T40)))))</x:f>
      </x:c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 t="str">
        <x:f>IF(A41="","",EVIDENCE!J41)</x:f>
      </x:c>
      <x:c r="L41" s="8"/>
      <x:c r="M41" s="8"/>
      <x:c r="N41" s="20"/>
      <x:c r="O41" s="8"/>
      <x:c r="P41" s="8" t="str">
        <x:f>IF(A41="","",IF(O41="","INVALID - SNAPSHOT",IF(O41=A41&amp;"|"&amp;B41&amp;"|"&amp;C41&amp;"|"&amp;D41&amp;"|"&amp;E41&amp;"|"&amp;F41&amp;"|"&amp;G41&amp;"|"&amp;H41&amp;"|"&amp;I41&amp;"|"&amp;J41&amp;"|"&amp;L41&amp;"|"&amp;M41&amp;"|"&amp;N41,"VALID","VERSION UPDATE REQUIRED")))</x:f>
      </x:c>
      <x:c r="Q41" s="8" t="str">
        <x:f>IF(A41="","",IF(NOT(EXACT(M41,EVIDENCE!A41)),"INVALID - EVIDENCE ID",IF(NOT(EXACT(B41,EVIDENCE!B41)),"INVALID - EVIDENCE DECISION",IF(NOT(EXACT(A41,EVIDENCE!D41)),"INVALID - EVIDENCE OWNER",IF(NOT(EXACT(EVIDENCE!C41,"CANDIDATE")),"INVALID - EVIDENCE ENTITY TYPE",IF(NOT(EXACT(EVIDENCE!E41,"QUALIFICATION")),"INVALID - EVIDENCE ROLE",IF(EXACT(EVIDENCE!F41,"UNKNOWN"),"VERIFY BEFORE CLASSIFYING",IF(NOT(EXACT(EVIDENCE!F41,"GOVERNED FIXTURE")),"INVALID - EVIDENCE STATE",IF(EVIDENCE!N41&lt;&gt;"VALID","INVALID - EVIDENCE RECORD","VALID")))))))))</x:f>
      </x:c>
      <x:c r="R41" s="8" t="str">
        <x:f>IF(A41="","",IF(EXACT(E41,"UNKNOWN / VERIFY"),"VERIFY",IF(EXACT(F41,"UNKNOWN / VERIFY"),"VERIFY",IF(AND(EXACT(E41,"PROVIDER"),EXACT(F41,"NO")),"REPAIR ENTITY TYPE / FULFILMENT",IF(AND(OR(EXACT(E41,"MARKETPLACE / DIRECTORY"),EXACT(E41,"PUBLISHER / MEDIA"),EXACT(E41,"COMMUNITY / FORUM")),EXACT(F41,"YES")),"REPAIR ENTITY TYPE / FULFILMENT","VALID")))))</x:f>
      </x:c>
      <x:c r="S41" s="8" t="str">
        <x:f>IF(A41="","",IF(AC41&lt;&gt;"VALID",AC41,IF(AD41&lt;&gt;"VALID",AD41,IF(AE41&lt;&gt;"VALID",AE41,"VALID"))))</x:f>
      </x:c>
      <x:c r="T41" s="8" t="str">
        <x:f>IF(A41="","",IF(AF41&lt;&gt;"VALID",AF41,IF(P41&lt;&gt;"VALID",P41,IF(S41&lt;&gt;"VALID","REPAIR CANDIDATE RECORD",IF(Q41="VERIFY BEFORE CLASSIFYING","VERIFY BEFORE CLASSIFYING",IF(Q41&lt;&gt;"VALID","REPAIR QUALIFICATION EVIDENCE",IF(R41&lt;&gt;"VALID",R41,IF(AG41&lt;&gt;"VALID",AG41,IF(AH41="DIRECT ELIGIBLE","DIRECT ELIGIBLE",AI41)))))))))</x:f>
      </x:c>
      <x:c r="U41" s="8" t="n">
        <x:f>AJ41</x:f>
        <x:v>0</x:v>
      </x:c>
      <x:c r="V41" s="8" t="str">
        <x:f>IF(A41="","",IF(COUNT(G41:L41)=6,ROUND((G41*RELEVANCE_POLICY!$B$12+H41*RELEVANCE_POLICY!$B$13+I41*RELEVANCE_POLICY!$B$14+J41*RELEVANCE_POLICY!$B$15+K41*RELEVANCE_POLICY!$B$16+L41*RELEVANCE_POLICY!$B$17)/5,0),""))</x:f>
      </x:c>
      <x:c r="W41" s="8" t="str">
        <x:f>IF(A41="","",IF(EXACT(U41,"DIRECT"),V41,"N/A - ROLE"))</x:f>
      </x:c>
      <x:c r="X41" s="8" t="str">
        <x:f>IF(A41="","",IF(NOT(EXACT(U41,"DIRECT")),"N/A - ROLE",IF(V41&gt;=85,"HIGH",IF(V41&gt;=70,"MEDIUM","STANDARD"))))</x:f>
      </x:c>
      <x:c r="Y41" s="8" t="str">
        <x:f>IF(A41="","",IF(EXACT(U41,"DIRECT"),"INCLUDE DIRECT",IF(EXACT(U41,"CONTEXTUAL"),"INCLUDE CONTEXTUAL",IF(EXACT(U41,"EXCLUDED"),"EXCLUDE",IF(EXACT(U41,"VERIFY"),"VERIFY BEFORE CLASSIFYING",U41)))))</x:f>
      </x:c>
      <x:c r="Z41" s="8" t="str">
        <x:f>IF(A41="","",IF(EXACT(U41,"DIRECT"),"Passed hard direct gates; weighted score may rank attention only inside the DIRECT set.",IF(EXACT(U41,"CONTEXTUAL"),"Relevant to the decision but not eligible for like-for-like direct ranking.",IF(EXACT(U41,"EXCLUDED"),"Current relevance pattern does not justify inclusion for this decision.",IF(EXACT(U41,"VERIFY"),"Resolve evidence or unknown inputs before classification.","Repair governance before using the scorecard.")))))</x:f>
      </x:c>
      <x:c r="AA41" s="8" t="str">
        <x:f>IF(A41="","",C41&amp;"|"&amp;RELEVANCE_POLICY!$B$4&amp;"|"&amp;N41&amp;"|"&amp;U41&amp;"|"&amp;Y41&amp;"|"&amp;W41&amp;"|"&amp;P41&amp;"|"&amp;Q41&amp;"|"&amp;M41&amp;"|"&amp;EVIDENCE!O41)</x:f>
      </x:c>
      <x:c r="AB41" s="8"/>
      <x:c r="AC41" t="str">
        <x:f>IF(A41="","",IF(OR(EXACT(E41,"PROVIDER"),EXACT(E41,"MARKETPLACE / DIRECTORY"),EXACT(E41,"PUBLISHER / MEDIA"),EXACT(E41,"COMMUNITY / FORUM"),EXACT(E41,"STATUS QUO / INTERNAL"),EXACT(E41,"UNKNOWN / VERIFY")),"VALID","INVALID - ENTITY TYPE"))</x:f>
      </x:c>
      <x:c r="AD41" t="str">
        <x:f>IF(A41="","",IF(OR(EXACT(F41,"YES"),EXACT(F41,"NO"),EXACT(F41,"UNKNOWN / VERIFY")),"VALID","INVALID - FULFILMENT TOKEN"))</x:f>
      </x:c>
      <x:c r="AE41" t="str">
        <x:f>IF(A41="","",IF(OR(B41="",C41="",D41="",M41="",N41=""),"INVALID - REQUIRED",IF(EXACT(B41,DECISION_CONTRACT!$B$4),"VALID","INVALID - DECISION ID")))</x:f>
      </x:c>
      <x:c r="AF41" t="str">
        <x:f>IF(A41="","",IF(DECISION_CONTRACT!$B$15&lt;&gt;"READY FOR DOWNSTREAM","BLOCKED - DECISION",IF(RELEVANCE_POLICY!$B$9&lt;&gt;"READY FOR DOWNSTREAM","BLOCKED - POLICY","VALID")))</x:f>
      </x:c>
      <x:c r="AG41" t="str">
        <x:f>IF(A41="","",IF(OR(EXACT(E41,"UNKNOWN / VERIFY"),EXACT(F41,"UNKNOWN / VERIFY"),G41="UNKNOWN / VERIFY",H41="UNKNOWN / VERIFY",I41="UNKNOWN / VERIFY",J41="UNKNOWN / VERIFY",K41="UNKNOWN / VERIFY",L41="UNKNOWN / VERIFY"),"VERIFY BEFORE CLASSIFYING",IF(COUNT(G41:L41)&lt;&gt;6,"VERIFY BEFORE CLASSIFYING",IF(K41&lt;RELEVANCE_POLICY!$C$16,"VERIFY BEFORE CLASSIFYING","VALID"))))</x:f>
      </x:c>
      <x:c r="AH41" t="str">
        <x:f>IF(A41="","",IF(AND(EXACT(E41,"PROVIDER"),EXACT(F41,"YES"),G41&gt;=RELEVANCE_POLICY!$C$12,H41&gt;=RELEVANCE_POLICY!$C$13,I41&gt;=RELEVANCE_POLICY!$C$14),"DIRECT ELIGIBLE","NOT DIRECT"))</x:f>
      </x:c>
      <x:c r="AI41" t="str">
        <x:f>IF(A41="","",IF(AND(J41&gt;=3,L41&gt;=3),"CONTEXTUAL ELIGIBLE","EXCLUDED"))</x:f>
      </x:c>
      <x:c r="AJ41" t="str">
        <x:f>IF(A41="","",IF(T41="DIRECT ELIGIBLE","DIRECT",IF(T41="CONTEXTUAL ELIGIBLE","CONTEXTUAL",IF(T41="EXCLUDED","EXCLUDED",IF(T41="VERIFY BEFORE CLASSIFYING","VERIFY",T41)))))</x:f>
      </x:c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 t="str">
        <x:f>IF(A42="","",EVIDENCE!J42)</x:f>
      </x:c>
      <x:c r="L42" s="8"/>
      <x:c r="M42" s="8"/>
      <x:c r="N42" s="20"/>
      <x:c r="O42" s="8"/>
      <x:c r="P42" s="8" t="str">
        <x:f>IF(A42="","",IF(O42="","INVALID - SNAPSHOT",IF(O42=A42&amp;"|"&amp;B42&amp;"|"&amp;C42&amp;"|"&amp;D42&amp;"|"&amp;E42&amp;"|"&amp;F42&amp;"|"&amp;G42&amp;"|"&amp;H42&amp;"|"&amp;I42&amp;"|"&amp;J42&amp;"|"&amp;L42&amp;"|"&amp;M42&amp;"|"&amp;N42,"VALID","VERSION UPDATE REQUIRED")))</x:f>
      </x:c>
      <x:c r="Q42" s="8" t="str">
        <x:f>IF(A42="","",IF(NOT(EXACT(M42,EVIDENCE!A42)),"INVALID - EVIDENCE ID",IF(NOT(EXACT(B42,EVIDENCE!B42)),"INVALID - EVIDENCE DECISION",IF(NOT(EXACT(A42,EVIDENCE!D42)),"INVALID - EVIDENCE OWNER",IF(NOT(EXACT(EVIDENCE!C42,"CANDIDATE")),"INVALID - EVIDENCE ENTITY TYPE",IF(NOT(EXACT(EVIDENCE!E42,"QUALIFICATION")),"INVALID - EVIDENCE ROLE",IF(EXACT(EVIDENCE!F42,"UNKNOWN"),"VERIFY BEFORE CLASSIFYING",IF(NOT(EXACT(EVIDENCE!F42,"GOVERNED FIXTURE")),"INVALID - EVIDENCE STATE",IF(EVIDENCE!N42&lt;&gt;"VALID","INVALID - EVIDENCE RECORD","VALID")))))))))</x:f>
      </x:c>
      <x:c r="R42" s="8" t="str">
        <x:f>IF(A42="","",IF(EXACT(E42,"UNKNOWN / VERIFY"),"VERIFY",IF(EXACT(F42,"UNKNOWN / VERIFY"),"VERIFY",IF(AND(EXACT(E42,"PROVIDER"),EXACT(F42,"NO")),"REPAIR ENTITY TYPE / FULFILMENT",IF(AND(OR(EXACT(E42,"MARKETPLACE / DIRECTORY"),EXACT(E42,"PUBLISHER / MEDIA"),EXACT(E42,"COMMUNITY / FORUM")),EXACT(F42,"YES")),"REPAIR ENTITY TYPE / FULFILMENT","VALID")))))</x:f>
      </x:c>
      <x:c r="S42" s="8" t="str">
        <x:f>IF(A42="","",IF(AC42&lt;&gt;"VALID",AC42,IF(AD42&lt;&gt;"VALID",AD42,IF(AE42&lt;&gt;"VALID",AE42,"VALID"))))</x:f>
      </x:c>
      <x:c r="T42" s="8" t="str">
        <x:f>IF(A42="","",IF(AF42&lt;&gt;"VALID",AF42,IF(P42&lt;&gt;"VALID",P42,IF(S42&lt;&gt;"VALID","REPAIR CANDIDATE RECORD",IF(Q42="VERIFY BEFORE CLASSIFYING","VERIFY BEFORE CLASSIFYING",IF(Q42&lt;&gt;"VALID","REPAIR QUALIFICATION EVIDENCE",IF(R42&lt;&gt;"VALID",R42,IF(AG42&lt;&gt;"VALID",AG42,IF(AH42="DIRECT ELIGIBLE","DIRECT ELIGIBLE",AI42)))))))))</x:f>
      </x:c>
      <x:c r="U42" s="8" t="n">
        <x:f>AJ42</x:f>
        <x:v>0</x:v>
      </x:c>
      <x:c r="V42" s="8" t="str">
        <x:f>IF(A42="","",IF(COUNT(G42:L42)=6,ROUND((G42*RELEVANCE_POLICY!$B$12+H42*RELEVANCE_POLICY!$B$13+I42*RELEVANCE_POLICY!$B$14+J42*RELEVANCE_POLICY!$B$15+K42*RELEVANCE_POLICY!$B$16+L42*RELEVANCE_POLICY!$B$17)/5,0),""))</x:f>
      </x:c>
      <x:c r="W42" s="8" t="str">
        <x:f>IF(A42="","",IF(EXACT(U42,"DIRECT"),V42,"N/A - ROLE"))</x:f>
      </x:c>
      <x:c r="X42" s="8" t="str">
        <x:f>IF(A42="","",IF(NOT(EXACT(U42,"DIRECT")),"N/A - ROLE",IF(V42&gt;=85,"HIGH",IF(V42&gt;=70,"MEDIUM","STANDARD"))))</x:f>
      </x:c>
      <x:c r="Y42" s="8" t="str">
        <x:f>IF(A42="","",IF(EXACT(U42,"DIRECT"),"INCLUDE DIRECT",IF(EXACT(U42,"CONTEXTUAL"),"INCLUDE CONTEXTUAL",IF(EXACT(U42,"EXCLUDED"),"EXCLUDE",IF(EXACT(U42,"VERIFY"),"VERIFY BEFORE CLASSIFYING",U42)))))</x:f>
      </x:c>
      <x:c r="Z42" s="8" t="str">
        <x:f>IF(A42="","",IF(EXACT(U42,"DIRECT"),"Passed hard direct gates; weighted score may rank attention only inside the DIRECT set.",IF(EXACT(U42,"CONTEXTUAL"),"Relevant to the decision but not eligible for like-for-like direct ranking.",IF(EXACT(U42,"EXCLUDED"),"Current relevance pattern does not justify inclusion for this decision.",IF(EXACT(U42,"VERIFY"),"Resolve evidence or unknown inputs before classification.","Repair governance before using the scorecard.")))))</x:f>
      </x:c>
      <x:c r="AA42" s="8" t="str">
        <x:f>IF(A42="","",C42&amp;"|"&amp;RELEVANCE_POLICY!$B$4&amp;"|"&amp;N42&amp;"|"&amp;U42&amp;"|"&amp;Y42&amp;"|"&amp;W42&amp;"|"&amp;P42&amp;"|"&amp;Q42&amp;"|"&amp;M42&amp;"|"&amp;EVIDENCE!O42)</x:f>
      </x:c>
      <x:c r="AB42" s="8"/>
      <x:c r="AC42" t="str">
        <x:f>IF(A42="","",IF(OR(EXACT(E42,"PROVIDER"),EXACT(E42,"MARKETPLACE / DIRECTORY"),EXACT(E42,"PUBLISHER / MEDIA"),EXACT(E42,"COMMUNITY / FORUM"),EXACT(E42,"STATUS QUO / INTERNAL"),EXACT(E42,"UNKNOWN / VERIFY")),"VALID","INVALID - ENTITY TYPE"))</x:f>
      </x:c>
      <x:c r="AD42" t="str">
        <x:f>IF(A42="","",IF(OR(EXACT(F42,"YES"),EXACT(F42,"NO"),EXACT(F42,"UNKNOWN / VERIFY")),"VALID","INVALID - FULFILMENT TOKEN"))</x:f>
      </x:c>
      <x:c r="AE42" t="str">
        <x:f>IF(A42="","",IF(OR(B42="",C42="",D42="",M42="",N42=""),"INVALID - REQUIRED",IF(EXACT(B42,DECISION_CONTRACT!$B$4),"VALID","INVALID - DECISION ID")))</x:f>
      </x:c>
      <x:c r="AF42" t="str">
        <x:f>IF(A42="","",IF(DECISION_CONTRACT!$B$15&lt;&gt;"READY FOR DOWNSTREAM","BLOCKED - DECISION",IF(RELEVANCE_POLICY!$B$9&lt;&gt;"READY FOR DOWNSTREAM","BLOCKED - POLICY","VALID")))</x:f>
      </x:c>
      <x:c r="AG42" t="str">
        <x:f>IF(A42="","",IF(OR(EXACT(E42,"UNKNOWN / VERIFY"),EXACT(F42,"UNKNOWN / VERIFY"),G42="UNKNOWN / VERIFY",H42="UNKNOWN / VERIFY",I42="UNKNOWN / VERIFY",J42="UNKNOWN / VERIFY",K42="UNKNOWN / VERIFY",L42="UNKNOWN / VERIFY"),"VERIFY BEFORE CLASSIFYING",IF(COUNT(G42:L42)&lt;&gt;6,"VERIFY BEFORE CLASSIFYING",IF(K42&lt;RELEVANCE_POLICY!$C$16,"VERIFY BEFORE CLASSIFYING","VALID"))))</x:f>
      </x:c>
      <x:c r="AH42" t="str">
        <x:f>IF(A42="","",IF(AND(EXACT(E42,"PROVIDER"),EXACT(F42,"YES"),G42&gt;=RELEVANCE_POLICY!$C$12,H42&gt;=RELEVANCE_POLICY!$C$13,I42&gt;=RELEVANCE_POLICY!$C$14),"DIRECT ELIGIBLE","NOT DIRECT"))</x:f>
      </x:c>
      <x:c r="AI42" t="str">
        <x:f>IF(A42="","",IF(AND(J42&gt;=3,L42&gt;=3),"CONTEXTUAL ELIGIBLE","EXCLUDED"))</x:f>
      </x:c>
      <x:c r="AJ42" t="str">
        <x:f>IF(A42="","",IF(T42="DIRECT ELIGIBLE","DIRECT",IF(T42="CONTEXTUAL ELIGIBLE","CONTEXTUAL",IF(T42="EXCLUDED","EXCLUDED",IF(T42="VERIFY BEFORE CLASSIFYING","VERIFY",T42)))))</x:f>
      </x:c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 t="str">
        <x:f>IF(A43="","",EVIDENCE!J43)</x:f>
      </x:c>
      <x:c r="L43" s="8"/>
      <x:c r="M43" s="8"/>
      <x:c r="N43" s="20"/>
      <x:c r="O43" s="8"/>
      <x:c r="P43" s="8" t="str">
        <x:f>IF(A43="","",IF(O43="","INVALID - SNAPSHOT",IF(O43=A43&amp;"|"&amp;B43&amp;"|"&amp;C43&amp;"|"&amp;D43&amp;"|"&amp;E43&amp;"|"&amp;F43&amp;"|"&amp;G43&amp;"|"&amp;H43&amp;"|"&amp;I43&amp;"|"&amp;J43&amp;"|"&amp;L43&amp;"|"&amp;M43&amp;"|"&amp;N43,"VALID","VERSION UPDATE REQUIRED")))</x:f>
      </x:c>
      <x:c r="Q43" s="8" t="str">
        <x:f>IF(A43="","",IF(NOT(EXACT(M43,EVIDENCE!A43)),"INVALID - EVIDENCE ID",IF(NOT(EXACT(B43,EVIDENCE!B43)),"INVALID - EVIDENCE DECISION",IF(NOT(EXACT(A43,EVIDENCE!D43)),"INVALID - EVIDENCE OWNER",IF(NOT(EXACT(EVIDENCE!C43,"CANDIDATE")),"INVALID - EVIDENCE ENTITY TYPE",IF(NOT(EXACT(EVIDENCE!E43,"QUALIFICATION")),"INVALID - EVIDENCE ROLE",IF(EXACT(EVIDENCE!F43,"UNKNOWN"),"VERIFY BEFORE CLASSIFYING",IF(NOT(EXACT(EVIDENCE!F43,"GOVERNED FIXTURE")),"INVALID - EVIDENCE STATE",IF(EVIDENCE!N43&lt;&gt;"VALID","INVALID - EVIDENCE RECORD","VALID")))))))))</x:f>
      </x:c>
      <x:c r="R43" s="8" t="str">
        <x:f>IF(A43="","",IF(EXACT(E43,"UNKNOWN / VERIFY"),"VERIFY",IF(EXACT(F43,"UNKNOWN / VERIFY"),"VERIFY",IF(AND(EXACT(E43,"PROVIDER"),EXACT(F43,"NO")),"REPAIR ENTITY TYPE / FULFILMENT",IF(AND(OR(EXACT(E43,"MARKETPLACE / DIRECTORY"),EXACT(E43,"PUBLISHER / MEDIA"),EXACT(E43,"COMMUNITY / FORUM")),EXACT(F43,"YES")),"REPAIR ENTITY TYPE / FULFILMENT","VALID")))))</x:f>
      </x:c>
      <x:c r="S43" s="8" t="str">
        <x:f>IF(A43="","",IF(AC43&lt;&gt;"VALID",AC43,IF(AD43&lt;&gt;"VALID",AD43,IF(AE43&lt;&gt;"VALID",AE43,"VALID"))))</x:f>
      </x:c>
      <x:c r="T43" s="8" t="str">
        <x:f>IF(A43="","",IF(AF43&lt;&gt;"VALID",AF43,IF(P43&lt;&gt;"VALID",P43,IF(S43&lt;&gt;"VALID","REPAIR CANDIDATE RECORD",IF(Q43="VERIFY BEFORE CLASSIFYING","VERIFY BEFORE CLASSIFYING",IF(Q43&lt;&gt;"VALID","REPAIR QUALIFICATION EVIDENCE",IF(R43&lt;&gt;"VALID",R43,IF(AG43&lt;&gt;"VALID",AG43,IF(AH43="DIRECT ELIGIBLE","DIRECT ELIGIBLE",AI43)))))))))</x:f>
      </x:c>
      <x:c r="U43" s="8" t="n">
        <x:f>AJ43</x:f>
        <x:v>0</x:v>
      </x:c>
      <x:c r="V43" s="8" t="str">
        <x:f>IF(A43="","",IF(COUNT(G43:L43)=6,ROUND((G43*RELEVANCE_POLICY!$B$12+H43*RELEVANCE_POLICY!$B$13+I43*RELEVANCE_POLICY!$B$14+J43*RELEVANCE_POLICY!$B$15+K43*RELEVANCE_POLICY!$B$16+L43*RELEVANCE_POLICY!$B$17)/5,0),""))</x:f>
      </x:c>
      <x:c r="W43" s="8" t="str">
        <x:f>IF(A43="","",IF(EXACT(U43,"DIRECT"),V43,"N/A - ROLE"))</x:f>
      </x:c>
      <x:c r="X43" s="8" t="str">
        <x:f>IF(A43="","",IF(NOT(EXACT(U43,"DIRECT")),"N/A - ROLE",IF(V43&gt;=85,"HIGH",IF(V43&gt;=70,"MEDIUM","STANDARD"))))</x:f>
      </x:c>
      <x:c r="Y43" s="8" t="str">
        <x:f>IF(A43="","",IF(EXACT(U43,"DIRECT"),"INCLUDE DIRECT",IF(EXACT(U43,"CONTEXTUAL"),"INCLUDE CONTEXTUAL",IF(EXACT(U43,"EXCLUDED"),"EXCLUDE",IF(EXACT(U43,"VERIFY"),"VERIFY BEFORE CLASSIFYING",U43)))))</x:f>
      </x:c>
      <x:c r="Z43" s="8" t="str">
        <x:f>IF(A43="","",IF(EXACT(U43,"DIRECT"),"Passed hard direct gates; weighted score may rank attention only inside the DIRECT set.",IF(EXACT(U43,"CONTEXTUAL"),"Relevant to the decision but not eligible for like-for-like direct ranking.",IF(EXACT(U43,"EXCLUDED"),"Current relevance pattern does not justify inclusion for this decision.",IF(EXACT(U43,"VERIFY"),"Resolve evidence or unknown inputs before classification.","Repair governance before using the scorecard.")))))</x:f>
      </x:c>
      <x:c r="AA43" s="8" t="str">
        <x:f>IF(A43="","",C43&amp;"|"&amp;RELEVANCE_POLICY!$B$4&amp;"|"&amp;N43&amp;"|"&amp;U43&amp;"|"&amp;Y43&amp;"|"&amp;W43&amp;"|"&amp;P43&amp;"|"&amp;Q43&amp;"|"&amp;M43&amp;"|"&amp;EVIDENCE!O43)</x:f>
      </x:c>
      <x:c r="AB43" s="8"/>
      <x:c r="AC43" t="str">
        <x:f>IF(A43="","",IF(OR(EXACT(E43,"PROVIDER"),EXACT(E43,"MARKETPLACE / DIRECTORY"),EXACT(E43,"PUBLISHER / MEDIA"),EXACT(E43,"COMMUNITY / FORUM"),EXACT(E43,"STATUS QUO / INTERNAL"),EXACT(E43,"UNKNOWN / VERIFY")),"VALID","INVALID - ENTITY TYPE"))</x:f>
      </x:c>
      <x:c r="AD43" t="str">
        <x:f>IF(A43="","",IF(OR(EXACT(F43,"YES"),EXACT(F43,"NO"),EXACT(F43,"UNKNOWN / VERIFY")),"VALID","INVALID - FULFILMENT TOKEN"))</x:f>
      </x:c>
      <x:c r="AE43" t="str">
        <x:f>IF(A43="","",IF(OR(B43="",C43="",D43="",M43="",N43=""),"INVALID - REQUIRED",IF(EXACT(B43,DECISION_CONTRACT!$B$4),"VALID","INVALID - DECISION ID")))</x:f>
      </x:c>
      <x:c r="AF43" t="str">
        <x:f>IF(A43="","",IF(DECISION_CONTRACT!$B$15&lt;&gt;"READY FOR DOWNSTREAM","BLOCKED - DECISION",IF(RELEVANCE_POLICY!$B$9&lt;&gt;"READY FOR DOWNSTREAM","BLOCKED - POLICY","VALID")))</x:f>
      </x:c>
      <x:c r="AG43" t="str">
        <x:f>IF(A43="","",IF(OR(EXACT(E43,"UNKNOWN / VERIFY"),EXACT(F43,"UNKNOWN / VERIFY"),G43="UNKNOWN / VERIFY",H43="UNKNOWN / VERIFY",I43="UNKNOWN / VERIFY",J43="UNKNOWN / VERIFY",K43="UNKNOWN / VERIFY",L43="UNKNOWN / VERIFY"),"VERIFY BEFORE CLASSIFYING",IF(COUNT(G43:L43)&lt;&gt;6,"VERIFY BEFORE CLASSIFYING",IF(K43&lt;RELEVANCE_POLICY!$C$16,"VERIFY BEFORE CLASSIFYING","VALID"))))</x:f>
      </x:c>
      <x:c r="AH43" t="str">
        <x:f>IF(A43="","",IF(AND(EXACT(E43,"PROVIDER"),EXACT(F43,"YES"),G43&gt;=RELEVANCE_POLICY!$C$12,H43&gt;=RELEVANCE_POLICY!$C$13,I43&gt;=RELEVANCE_POLICY!$C$14),"DIRECT ELIGIBLE","NOT DIRECT"))</x:f>
      </x:c>
      <x:c r="AI43" t="str">
        <x:f>IF(A43="","",IF(AND(J43&gt;=3,L43&gt;=3),"CONTEXTUAL ELIGIBLE","EXCLUDED"))</x:f>
      </x:c>
      <x:c r="AJ43" t="str">
        <x:f>IF(A43="","",IF(T43="DIRECT ELIGIBLE","DIRECT",IF(T43="CONTEXTUAL ELIGIBLE","CONTEXTUAL",IF(T43="EXCLUDED","EXCLUDED",IF(T43="VERIFY BEFORE CLASSIFYING","VERIFY",T43)))))</x:f>
      </x:c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 t="str">
        <x:f>IF(A44="","",EVIDENCE!J44)</x:f>
      </x:c>
      <x:c r="L44" s="8"/>
      <x:c r="M44" s="8"/>
      <x:c r="N44" s="20"/>
      <x:c r="O44" s="8"/>
      <x:c r="P44" s="8" t="str">
        <x:f>IF(A44="","",IF(O44="","INVALID - SNAPSHOT",IF(O44=A44&amp;"|"&amp;B44&amp;"|"&amp;C44&amp;"|"&amp;D44&amp;"|"&amp;E44&amp;"|"&amp;F44&amp;"|"&amp;G44&amp;"|"&amp;H44&amp;"|"&amp;I44&amp;"|"&amp;J44&amp;"|"&amp;L44&amp;"|"&amp;M44&amp;"|"&amp;N44,"VALID","VERSION UPDATE REQUIRED")))</x:f>
      </x:c>
      <x:c r="Q44" s="8" t="str">
        <x:f>IF(A44="","",IF(NOT(EXACT(M44,EVIDENCE!A44)),"INVALID - EVIDENCE ID",IF(NOT(EXACT(B44,EVIDENCE!B44)),"INVALID - EVIDENCE DECISION",IF(NOT(EXACT(A44,EVIDENCE!D44)),"INVALID - EVIDENCE OWNER",IF(NOT(EXACT(EVIDENCE!C44,"CANDIDATE")),"INVALID - EVIDENCE ENTITY TYPE",IF(NOT(EXACT(EVIDENCE!E44,"QUALIFICATION")),"INVALID - EVIDENCE ROLE",IF(EXACT(EVIDENCE!F44,"UNKNOWN"),"VERIFY BEFORE CLASSIFYING",IF(NOT(EXACT(EVIDENCE!F44,"GOVERNED FIXTURE")),"INVALID - EVIDENCE STATE",IF(EVIDENCE!N44&lt;&gt;"VALID","INVALID - EVIDENCE RECORD","VALID")))))))))</x:f>
      </x:c>
      <x:c r="R44" s="8" t="str">
        <x:f>IF(A44="","",IF(EXACT(E44,"UNKNOWN / VERIFY"),"VERIFY",IF(EXACT(F44,"UNKNOWN / VERIFY"),"VERIFY",IF(AND(EXACT(E44,"PROVIDER"),EXACT(F44,"NO")),"REPAIR ENTITY TYPE / FULFILMENT",IF(AND(OR(EXACT(E44,"MARKETPLACE / DIRECTORY"),EXACT(E44,"PUBLISHER / MEDIA"),EXACT(E44,"COMMUNITY / FORUM")),EXACT(F44,"YES")),"REPAIR ENTITY TYPE / FULFILMENT","VALID")))))</x:f>
      </x:c>
      <x:c r="S44" s="8" t="str">
        <x:f>IF(A44="","",IF(AC44&lt;&gt;"VALID",AC44,IF(AD44&lt;&gt;"VALID",AD44,IF(AE44&lt;&gt;"VALID",AE44,"VALID"))))</x:f>
      </x:c>
      <x:c r="T44" s="8" t="str">
        <x:f>IF(A44="","",IF(AF44&lt;&gt;"VALID",AF44,IF(P44&lt;&gt;"VALID",P44,IF(S44&lt;&gt;"VALID","REPAIR CANDIDATE RECORD",IF(Q44="VERIFY BEFORE CLASSIFYING","VERIFY BEFORE CLASSIFYING",IF(Q44&lt;&gt;"VALID","REPAIR QUALIFICATION EVIDENCE",IF(R44&lt;&gt;"VALID",R44,IF(AG44&lt;&gt;"VALID",AG44,IF(AH44="DIRECT ELIGIBLE","DIRECT ELIGIBLE",AI44)))))))))</x:f>
      </x:c>
      <x:c r="U44" s="8" t="n">
        <x:f>AJ44</x:f>
        <x:v>0</x:v>
      </x:c>
      <x:c r="V44" s="8" t="str">
        <x:f>IF(A44="","",IF(COUNT(G44:L44)=6,ROUND((G44*RELEVANCE_POLICY!$B$12+H44*RELEVANCE_POLICY!$B$13+I44*RELEVANCE_POLICY!$B$14+J44*RELEVANCE_POLICY!$B$15+K44*RELEVANCE_POLICY!$B$16+L44*RELEVANCE_POLICY!$B$17)/5,0),""))</x:f>
      </x:c>
      <x:c r="W44" s="8" t="str">
        <x:f>IF(A44="","",IF(EXACT(U44,"DIRECT"),V44,"N/A - ROLE"))</x:f>
      </x:c>
      <x:c r="X44" s="8" t="str">
        <x:f>IF(A44="","",IF(NOT(EXACT(U44,"DIRECT")),"N/A - ROLE",IF(V44&gt;=85,"HIGH",IF(V44&gt;=70,"MEDIUM","STANDARD"))))</x:f>
      </x:c>
      <x:c r="Y44" s="8" t="str">
        <x:f>IF(A44="","",IF(EXACT(U44,"DIRECT"),"INCLUDE DIRECT",IF(EXACT(U44,"CONTEXTUAL"),"INCLUDE CONTEXTUAL",IF(EXACT(U44,"EXCLUDED"),"EXCLUDE",IF(EXACT(U44,"VERIFY"),"VERIFY BEFORE CLASSIFYING",U44)))))</x:f>
      </x:c>
      <x:c r="Z44" s="8" t="str">
        <x:f>IF(A44="","",IF(EXACT(U44,"DIRECT"),"Passed hard direct gates; weighted score may rank attention only inside the DIRECT set.",IF(EXACT(U44,"CONTEXTUAL"),"Relevant to the decision but not eligible for like-for-like direct ranking.",IF(EXACT(U44,"EXCLUDED"),"Current relevance pattern does not justify inclusion for this decision.",IF(EXACT(U44,"VERIFY"),"Resolve evidence or unknown inputs before classification.","Repair governance before using the scorecard.")))))</x:f>
      </x:c>
      <x:c r="AA44" s="8" t="str">
        <x:f>IF(A44="","",C44&amp;"|"&amp;RELEVANCE_POLICY!$B$4&amp;"|"&amp;N44&amp;"|"&amp;U44&amp;"|"&amp;Y44&amp;"|"&amp;W44&amp;"|"&amp;P44&amp;"|"&amp;Q44&amp;"|"&amp;M44&amp;"|"&amp;EVIDENCE!O44)</x:f>
      </x:c>
      <x:c r="AB44" s="8"/>
      <x:c r="AC44" t="str">
        <x:f>IF(A44="","",IF(OR(EXACT(E44,"PROVIDER"),EXACT(E44,"MARKETPLACE / DIRECTORY"),EXACT(E44,"PUBLISHER / MEDIA"),EXACT(E44,"COMMUNITY / FORUM"),EXACT(E44,"STATUS QUO / INTERNAL"),EXACT(E44,"UNKNOWN / VERIFY")),"VALID","INVALID - ENTITY TYPE"))</x:f>
      </x:c>
      <x:c r="AD44" t="str">
        <x:f>IF(A44="","",IF(OR(EXACT(F44,"YES"),EXACT(F44,"NO"),EXACT(F44,"UNKNOWN / VERIFY")),"VALID","INVALID - FULFILMENT TOKEN"))</x:f>
      </x:c>
      <x:c r="AE44" t="str">
        <x:f>IF(A44="","",IF(OR(B44="",C44="",D44="",M44="",N44=""),"INVALID - REQUIRED",IF(EXACT(B44,DECISION_CONTRACT!$B$4),"VALID","INVALID - DECISION ID")))</x:f>
      </x:c>
      <x:c r="AF44" t="str">
        <x:f>IF(A44="","",IF(DECISION_CONTRACT!$B$15&lt;&gt;"READY FOR DOWNSTREAM","BLOCKED - DECISION",IF(RELEVANCE_POLICY!$B$9&lt;&gt;"READY FOR DOWNSTREAM","BLOCKED - POLICY","VALID")))</x:f>
      </x:c>
      <x:c r="AG44" t="str">
        <x:f>IF(A44="","",IF(OR(EXACT(E44,"UNKNOWN / VERIFY"),EXACT(F44,"UNKNOWN / VERIFY"),G44="UNKNOWN / VERIFY",H44="UNKNOWN / VERIFY",I44="UNKNOWN / VERIFY",J44="UNKNOWN / VERIFY",K44="UNKNOWN / VERIFY",L44="UNKNOWN / VERIFY"),"VERIFY BEFORE CLASSIFYING",IF(COUNT(G44:L44)&lt;&gt;6,"VERIFY BEFORE CLASSIFYING",IF(K44&lt;RELEVANCE_POLICY!$C$16,"VERIFY BEFORE CLASSIFYING","VALID"))))</x:f>
      </x:c>
      <x:c r="AH44" t="str">
        <x:f>IF(A44="","",IF(AND(EXACT(E44,"PROVIDER"),EXACT(F44,"YES"),G44&gt;=RELEVANCE_POLICY!$C$12,H44&gt;=RELEVANCE_POLICY!$C$13,I44&gt;=RELEVANCE_POLICY!$C$14),"DIRECT ELIGIBLE","NOT DIRECT"))</x:f>
      </x:c>
      <x:c r="AI44" t="str">
        <x:f>IF(A44="","",IF(AND(J44&gt;=3,L44&gt;=3),"CONTEXTUAL ELIGIBLE","EXCLUDED"))</x:f>
      </x:c>
      <x:c r="AJ44" t="str">
        <x:f>IF(A44="","",IF(T44="DIRECT ELIGIBLE","DIRECT",IF(T44="CONTEXTUAL ELIGIBLE","CONTEXTUAL",IF(T44="EXCLUDED","EXCLUDED",IF(T44="VERIFY BEFORE CLASSIFYING","VERIFY",T44)))))</x:f>
      </x:c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 t="str">
        <x:f>IF(A45="","",EVIDENCE!J45)</x:f>
      </x:c>
      <x:c r="L45" s="8"/>
      <x:c r="M45" s="8"/>
      <x:c r="N45" s="20"/>
      <x:c r="O45" s="8"/>
      <x:c r="P45" s="8" t="str">
        <x:f>IF(A45="","",IF(O45="","INVALID - SNAPSHOT",IF(O45=A45&amp;"|"&amp;B45&amp;"|"&amp;C45&amp;"|"&amp;D45&amp;"|"&amp;E45&amp;"|"&amp;F45&amp;"|"&amp;G45&amp;"|"&amp;H45&amp;"|"&amp;I45&amp;"|"&amp;J45&amp;"|"&amp;L45&amp;"|"&amp;M45&amp;"|"&amp;N45,"VALID","VERSION UPDATE REQUIRED")))</x:f>
      </x:c>
      <x:c r="Q45" s="8" t="str">
        <x:f>IF(A45="","",IF(NOT(EXACT(M45,EVIDENCE!A45)),"INVALID - EVIDENCE ID",IF(NOT(EXACT(B45,EVIDENCE!B45)),"INVALID - EVIDENCE DECISION",IF(NOT(EXACT(A45,EVIDENCE!D45)),"INVALID - EVIDENCE OWNER",IF(NOT(EXACT(EVIDENCE!C45,"CANDIDATE")),"INVALID - EVIDENCE ENTITY TYPE",IF(NOT(EXACT(EVIDENCE!E45,"QUALIFICATION")),"INVALID - EVIDENCE ROLE",IF(EXACT(EVIDENCE!F45,"UNKNOWN"),"VERIFY BEFORE CLASSIFYING",IF(NOT(EXACT(EVIDENCE!F45,"GOVERNED FIXTURE")),"INVALID - EVIDENCE STATE",IF(EVIDENCE!N45&lt;&gt;"VALID","INVALID - EVIDENCE RECORD","VALID")))))))))</x:f>
      </x:c>
      <x:c r="R45" s="8" t="str">
        <x:f>IF(A45="","",IF(EXACT(E45,"UNKNOWN / VERIFY"),"VERIFY",IF(EXACT(F45,"UNKNOWN / VERIFY"),"VERIFY",IF(AND(EXACT(E45,"PROVIDER"),EXACT(F45,"NO")),"REPAIR ENTITY TYPE / FULFILMENT",IF(AND(OR(EXACT(E45,"MARKETPLACE / DIRECTORY"),EXACT(E45,"PUBLISHER / MEDIA"),EXACT(E45,"COMMUNITY / FORUM")),EXACT(F45,"YES")),"REPAIR ENTITY TYPE / FULFILMENT","VALID")))))</x:f>
      </x:c>
      <x:c r="S45" s="8" t="str">
        <x:f>IF(A45="","",IF(AC45&lt;&gt;"VALID",AC45,IF(AD45&lt;&gt;"VALID",AD45,IF(AE45&lt;&gt;"VALID",AE45,"VALID"))))</x:f>
      </x:c>
      <x:c r="T45" s="8" t="str">
        <x:f>IF(A45="","",IF(AF45&lt;&gt;"VALID",AF45,IF(P45&lt;&gt;"VALID",P45,IF(S45&lt;&gt;"VALID","REPAIR CANDIDATE RECORD",IF(Q45="VERIFY BEFORE CLASSIFYING","VERIFY BEFORE CLASSIFYING",IF(Q45&lt;&gt;"VALID","REPAIR QUALIFICATION EVIDENCE",IF(R45&lt;&gt;"VALID",R45,IF(AG45&lt;&gt;"VALID",AG45,IF(AH45="DIRECT ELIGIBLE","DIRECT ELIGIBLE",AI45)))))))))</x:f>
      </x:c>
      <x:c r="U45" s="8" t="n">
        <x:f>AJ45</x:f>
        <x:v>0</x:v>
      </x:c>
      <x:c r="V45" s="8" t="str">
        <x:f>IF(A45="","",IF(COUNT(G45:L45)=6,ROUND((G45*RELEVANCE_POLICY!$B$12+H45*RELEVANCE_POLICY!$B$13+I45*RELEVANCE_POLICY!$B$14+J45*RELEVANCE_POLICY!$B$15+K45*RELEVANCE_POLICY!$B$16+L45*RELEVANCE_POLICY!$B$17)/5,0),""))</x:f>
      </x:c>
      <x:c r="W45" s="8" t="str">
        <x:f>IF(A45="","",IF(EXACT(U45,"DIRECT"),V45,"N/A - ROLE"))</x:f>
      </x:c>
      <x:c r="X45" s="8" t="str">
        <x:f>IF(A45="","",IF(NOT(EXACT(U45,"DIRECT")),"N/A - ROLE",IF(V45&gt;=85,"HIGH",IF(V45&gt;=70,"MEDIUM","STANDARD"))))</x:f>
      </x:c>
      <x:c r="Y45" s="8" t="str">
        <x:f>IF(A45="","",IF(EXACT(U45,"DIRECT"),"INCLUDE DIRECT",IF(EXACT(U45,"CONTEXTUAL"),"INCLUDE CONTEXTUAL",IF(EXACT(U45,"EXCLUDED"),"EXCLUDE",IF(EXACT(U45,"VERIFY"),"VERIFY BEFORE CLASSIFYING",U45)))))</x:f>
      </x:c>
      <x:c r="Z45" s="8" t="str">
        <x:f>IF(A45="","",IF(EXACT(U45,"DIRECT"),"Passed hard direct gates; weighted score may rank attention only inside the DIRECT set.",IF(EXACT(U45,"CONTEXTUAL"),"Relevant to the decision but not eligible for like-for-like direct ranking.",IF(EXACT(U45,"EXCLUDED"),"Current relevance pattern does not justify inclusion for this decision.",IF(EXACT(U45,"VERIFY"),"Resolve evidence or unknown inputs before classification.","Repair governance before using the scorecard.")))))</x:f>
      </x:c>
      <x:c r="AA45" s="8" t="str">
        <x:f>IF(A45="","",C45&amp;"|"&amp;RELEVANCE_POLICY!$B$4&amp;"|"&amp;N45&amp;"|"&amp;U45&amp;"|"&amp;Y45&amp;"|"&amp;W45&amp;"|"&amp;P45&amp;"|"&amp;Q45&amp;"|"&amp;M45&amp;"|"&amp;EVIDENCE!O45)</x:f>
      </x:c>
      <x:c r="AB45" s="8"/>
      <x:c r="AC45" t="str">
        <x:f>IF(A45="","",IF(OR(EXACT(E45,"PROVIDER"),EXACT(E45,"MARKETPLACE / DIRECTORY"),EXACT(E45,"PUBLISHER / MEDIA"),EXACT(E45,"COMMUNITY / FORUM"),EXACT(E45,"STATUS QUO / INTERNAL"),EXACT(E45,"UNKNOWN / VERIFY")),"VALID","INVALID - ENTITY TYPE"))</x:f>
      </x:c>
      <x:c r="AD45" t="str">
        <x:f>IF(A45="","",IF(OR(EXACT(F45,"YES"),EXACT(F45,"NO"),EXACT(F45,"UNKNOWN / VERIFY")),"VALID","INVALID - FULFILMENT TOKEN"))</x:f>
      </x:c>
      <x:c r="AE45" t="str">
        <x:f>IF(A45="","",IF(OR(B45="",C45="",D45="",M45="",N45=""),"INVALID - REQUIRED",IF(EXACT(B45,DECISION_CONTRACT!$B$4),"VALID","INVALID - DECISION ID")))</x:f>
      </x:c>
      <x:c r="AF45" t="str">
        <x:f>IF(A45="","",IF(DECISION_CONTRACT!$B$15&lt;&gt;"READY FOR DOWNSTREAM","BLOCKED - DECISION",IF(RELEVANCE_POLICY!$B$9&lt;&gt;"READY FOR DOWNSTREAM","BLOCKED - POLICY","VALID")))</x:f>
      </x:c>
      <x:c r="AG45" t="str">
        <x:f>IF(A45="","",IF(OR(EXACT(E45,"UNKNOWN / VERIFY"),EXACT(F45,"UNKNOWN / VERIFY"),G45="UNKNOWN / VERIFY",H45="UNKNOWN / VERIFY",I45="UNKNOWN / VERIFY",J45="UNKNOWN / VERIFY",K45="UNKNOWN / VERIFY",L45="UNKNOWN / VERIFY"),"VERIFY BEFORE CLASSIFYING",IF(COUNT(G45:L45)&lt;&gt;6,"VERIFY BEFORE CLASSIFYING",IF(K45&lt;RELEVANCE_POLICY!$C$16,"VERIFY BEFORE CLASSIFYING","VALID"))))</x:f>
      </x:c>
      <x:c r="AH45" t="str">
        <x:f>IF(A45="","",IF(AND(EXACT(E45,"PROVIDER"),EXACT(F45,"YES"),G45&gt;=RELEVANCE_POLICY!$C$12,H45&gt;=RELEVANCE_POLICY!$C$13,I45&gt;=RELEVANCE_POLICY!$C$14),"DIRECT ELIGIBLE","NOT DIRECT"))</x:f>
      </x:c>
      <x:c r="AI45" t="str">
        <x:f>IF(A45="","",IF(AND(J45&gt;=3,L45&gt;=3),"CONTEXTUAL ELIGIBLE","EXCLUDED"))</x:f>
      </x:c>
      <x:c r="AJ45" t="str">
        <x:f>IF(A45="","",IF(T45="DIRECT ELIGIBLE","DIRECT",IF(T45="CONTEXTUAL ELIGIBLE","CONTEXTUAL",IF(T45="EXCLUDED","EXCLUDED",IF(T45="VERIFY BEFORE CLASSIFYING","VERIFY",T45)))))</x:f>
      </x:c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 t="str">
        <x:f>IF(A46="","",EVIDENCE!J46)</x:f>
      </x:c>
      <x:c r="L46" s="8"/>
      <x:c r="M46" s="8"/>
      <x:c r="N46" s="20"/>
      <x:c r="O46" s="8"/>
      <x:c r="P46" s="8" t="str">
        <x:f>IF(A46="","",IF(O46="","INVALID - SNAPSHOT",IF(O46=A46&amp;"|"&amp;B46&amp;"|"&amp;C46&amp;"|"&amp;D46&amp;"|"&amp;E46&amp;"|"&amp;F46&amp;"|"&amp;G46&amp;"|"&amp;H46&amp;"|"&amp;I46&amp;"|"&amp;J46&amp;"|"&amp;L46&amp;"|"&amp;M46&amp;"|"&amp;N46,"VALID","VERSION UPDATE REQUIRED")))</x:f>
      </x:c>
      <x:c r="Q46" s="8" t="str">
        <x:f>IF(A46="","",IF(NOT(EXACT(M46,EVIDENCE!A46)),"INVALID - EVIDENCE ID",IF(NOT(EXACT(B46,EVIDENCE!B46)),"INVALID - EVIDENCE DECISION",IF(NOT(EXACT(A46,EVIDENCE!D46)),"INVALID - EVIDENCE OWNER",IF(NOT(EXACT(EVIDENCE!C46,"CANDIDATE")),"INVALID - EVIDENCE ENTITY TYPE",IF(NOT(EXACT(EVIDENCE!E46,"QUALIFICATION")),"INVALID - EVIDENCE ROLE",IF(EXACT(EVIDENCE!F46,"UNKNOWN"),"VERIFY BEFORE CLASSIFYING",IF(NOT(EXACT(EVIDENCE!F46,"GOVERNED FIXTURE")),"INVALID - EVIDENCE STATE",IF(EVIDENCE!N46&lt;&gt;"VALID","INVALID - EVIDENCE RECORD","VALID")))))))))</x:f>
      </x:c>
      <x:c r="R46" s="8" t="str">
        <x:f>IF(A46="","",IF(EXACT(E46,"UNKNOWN / VERIFY"),"VERIFY",IF(EXACT(F46,"UNKNOWN / VERIFY"),"VERIFY",IF(AND(EXACT(E46,"PROVIDER"),EXACT(F46,"NO")),"REPAIR ENTITY TYPE / FULFILMENT",IF(AND(OR(EXACT(E46,"MARKETPLACE / DIRECTORY"),EXACT(E46,"PUBLISHER / MEDIA"),EXACT(E46,"COMMUNITY / FORUM")),EXACT(F46,"YES")),"REPAIR ENTITY TYPE / FULFILMENT","VALID")))))</x:f>
      </x:c>
      <x:c r="S46" s="8" t="str">
        <x:f>IF(A46="","",IF(AC46&lt;&gt;"VALID",AC46,IF(AD46&lt;&gt;"VALID",AD46,IF(AE46&lt;&gt;"VALID",AE46,"VALID"))))</x:f>
      </x:c>
      <x:c r="T46" s="8" t="str">
        <x:f>IF(A46="","",IF(AF46&lt;&gt;"VALID",AF46,IF(P46&lt;&gt;"VALID",P46,IF(S46&lt;&gt;"VALID","REPAIR CANDIDATE RECORD",IF(Q46="VERIFY BEFORE CLASSIFYING","VERIFY BEFORE CLASSIFYING",IF(Q46&lt;&gt;"VALID","REPAIR QUALIFICATION EVIDENCE",IF(R46&lt;&gt;"VALID",R46,IF(AG46&lt;&gt;"VALID",AG46,IF(AH46="DIRECT ELIGIBLE","DIRECT ELIGIBLE",AI46)))))))))</x:f>
      </x:c>
      <x:c r="U46" s="8" t="n">
        <x:f>AJ46</x:f>
        <x:v>0</x:v>
      </x:c>
      <x:c r="V46" s="8" t="str">
        <x:f>IF(A46="","",IF(COUNT(G46:L46)=6,ROUND((G46*RELEVANCE_POLICY!$B$12+H46*RELEVANCE_POLICY!$B$13+I46*RELEVANCE_POLICY!$B$14+J46*RELEVANCE_POLICY!$B$15+K46*RELEVANCE_POLICY!$B$16+L46*RELEVANCE_POLICY!$B$17)/5,0),""))</x:f>
      </x:c>
      <x:c r="W46" s="8" t="str">
        <x:f>IF(A46="","",IF(EXACT(U46,"DIRECT"),V46,"N/A - ROLE"))</x:f>
      </x:c>
      <x:c r="X46" s="8" t="str">
        <x:f>IF(A46="","",IF(NOT(EXACT(U46,"DIRECT")),"N/A - ROLE",IF(V46&gt;=85,"HIGH",IF(V46&gt;=70,"MEDIUM","STANDARD"))))</x:f>
      </x:c>
      <x:c r="Y46" s="8" t="str">
        <x:f>IF(A46="","",IF(EXACT(U46,"DIRECT"),"INCLUDE DIRECT",IF(EXACT(U46,"CONTEXTUAL"),"INCLUDE CONTEXTUAL",IF(EXACT(U46,"EXCLUDED"),"EXCLUDE",IF(EXACT(U46,"VERIFY"),"VERIFY BEFORE CLASSIFYING",U46)))))</x:f>
      </x:c>
      <x:c r="Z46" s="8" t="str">
        <x:f>IF(A46="","",IF(EXACT(U46,"DIRECT"),"Passed hard direct gates; weighted score may rank attention only inside the DIRECT set.",IF(EXACT(U46,"CONTEXTUAL"),"Relevant to the decision but not eligible for like-for-like direct ranking.",IF(EXACT(U46,"EXCLUDED"),"Current relevance pattern does not justify inclusion for this decision.",IF(EXACT(U46,"VERIFY"),"Resolve evidence or unknown inputs before classification.","Repair governance before using the scorecard.")))))</x:f>
      </x:c>
      <x:c r="AA46" s="8" t="str">
        <x:f>IF(A46="","",C46&amp;"|"&amp;RELEVANCE_POLICY!$B$4&amp;"|"&amp;N46&amp;"|"&amp;U46&amp;"|"&amp;Y46&amp;"|"&amp;W46&amp;"|"&amp;P46&amp;"|"&amp;Q46&amp;"|"&amp;M46&amp;"|"&amp;EVIDENCE!O46)</x:f>
      </x:c>
      <x:c r="AB46" s="8"/>
      <x:c r="AC46" t="str">
        <x:f>IF(A46="","",IF(OR(EXACT(E46,"PROVIDER"),EXACT(E46,"MARKETPLACE / DIRECTORY"),EXACT(E46,"PUBLISHER / MEDIA"),EXACT(E46,"COMMUNITY / FORUM"),EXACT(E46,"STATUS QUO / INTERNAL"),EXACT(E46,"UNKNOWN / VERIFY")),"VALID","INVALID - ENTITY TYPE"))</x:f>
      </x:c>
      <x:c r="AD46" t="str">
        <x:f>IF(A46="","",IF(OR(EXACT(F46,"YES"),EXACT(F46,"NO"),EXACT(F46,"UNKNOWN / VERIFY")),"VALID","INVALID - FULFILMENT TOKEN"))</x:f>
      </x:c>
      <x:c r="AE46" t="str">
        <x:f>IF(A46="","",IF(OR(B46="",C46="",D46="",M46="",N46=""),"INVALID - REQUIRED",IF(EXACT(B46,DECISION_CONTRACT!$B$4),"VALID","INVALID - DECISION ID")))</x:f>
      </x:c>
      <x:c r="AF46" t="str">
        <x:f>IF(A46="","",IF(DECISION_CONTRACT!$B$15&lt;&gt;"READY FOR DOWNSTREAM","BLOCKED - DECISION",IF(RELEVANCE_POLICY!$B$9&lt;&gt;"READY FOR DOWNSTREAM","BLOCKED - POLICY","VALID")))</x:f>
      </x:c>
      <x:c r="AG46" t="str">
        <x:f>IF(A46="","",IF(OR(EXACT(E46,"UNKNOWN / VERIFY"),EXACT(F46,"UNKNOWN / VERIFY"),G46="UNKNOWN / VERIFY",H46="UNKNOWN / VERIFY",I46="UNKNOWN / VERIFY",J46="UNKNOWN / VERIFY",K46="UNKNOWN / VERIFY",L46="UNKNOWN / VERIFY"),"VERIFY BEFORE CLASSIFYING",IF(COUNT(G46:L46)&lt;&gt;6,"VERIFY BEFORE CLASSIFYING",IF(K46&lt;RELEVANCE_POLICY!$C$16,"VERIFY BEFORE CLASSIFYING","VALID"))))</x:f>
      </x:c>
      <x:c r="AH46" t="str">
        <x:f>IF(A46="","",IF(AND(EXACT(E46,"PROVIDER"),EXACT(F46,"YES"),G46&gt;=RELEVANCE_POLICY!$C$12,H46&gt;=RELEVANCE_POLICY!$C$13,I46&gt;=RELEVANCE_POLICY!$C$14),"DIRECT ELIGIBLE","NOT DIRECT"))</x:f>
      </x:c>
      <x:c r="AI46" t="str">
        <x:f>IF(A46="","",IF(AND(J46&gt;=3,L46&gt;=3),"CONTEXTUAL ELIGIBLE","EXCLUDED"))</x:f>
      </x:c>
      <x:c r="AJ46" t="str">
        <x:f>IF(A46="","",IF(T46="DIRECT ELIGIBLE","DIRECT",IF(T46="CONTEXTUAL ELIGIBLE","CONTEXTUAL",IF(T46="EXCLUDED","EXCLUDED",IF(T46="VERIFY BEFORE CLASSIFYING","VERIFY",T46)))))</x:f>
      </x:c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 t="str">
        <x:f>IF(A47="","",EVIDENCE!J47)</x:f>
      </x:c>
      <x:c r="L47" s="8"/>
      <x:c r="M47" s="8"/>
      <x:c r="N47" s="20"/>
      <x:c r="O47" s="8"/>
      <x:c r="P47" s="8" t="str">
        <x:f>IF(A47="","",IF(O47="","INVALID - SNAPSHOT",IF(O47=A47&amp;"|"&amp;B47&amp;"|"&amp;C47&amp;"|"&amp;D47&amp;"|"&amp;E47&amp;"|"&amp;F47&amp;"|"&amp;G47&amp;"|"&amp;H47&amp;"|"&amp;I47&amp;"|"&amp;J47&amp;"|"&amp;L47&amp;"|"&amp;M47&amp;"|"&amp;N47,"VALID","VERSION UPDATE REQUIRED")))</x:f>
      </x:c>
      <x:c r="Q47" s="8" t="str">
        <x:f>IF(A47="","",IF(NOT(EXACT(M47,EVIDENCE!A47)),"INVALID - EVIDENCE ID",IF(NOT(EXACT(B47,EVIDENCE!B47)),"INVALID - EVIDENCE DECISION",IF(NOT(EXACT(A47,EVIDENCE!D47)),"INVALID - EVIDENCE OWNER",IF(NOT(EXACT(EVIDENCE!C47,"CANDIDATE")),"INVALID - EVIDENCE ENTITY TYPE",IF(NOT(EXACT(EVIDENCE!E47,"QUALIFICATION")),"INVALID - EVIDENCE ROLE",IF(EXACT(EVIDENCE!F47,"UNKNOWN"),"VERIFY BEFORE CLASSIFYING",IF(NOT(EXACT(EVIDENCE!F47,"GOVERNED FIXTURE")),"INVALID - EVIDENCE STATE",IF(EVIDENCE!N47&lt;&gt;"VALID","INVALID - EVIDENCE RECORD","VALID")))))))))</x:f>
      </x:c>
      <x:c r="R47" s="8" t="str">
        <x:f>IF(A47="","",IF(EXACT(E47,"UNKNOWN / VERIFY"),"VERIFY",IF(EXACT(F47,"UNKNOWN / VERIFY"),"VERIFY",IF(AND(EXACT(E47,"PROVIDER"),EXACT(F47,"NO")),"REPAIR ENTITY TYPE / FULFILMENT",IF(AND(OR(EXACT(E47,"MARKETPLACE / DIRECTORY"),EXACT(E47,"PUBLISHER / MEDIA"),EXACT(E47,"COMMUNITY / FORUM")),EXACT(F47,"YES")),"REPAIR ENTITY TYPE / FULFILMENT","VALID")))))</x:f>
      </x:c>
      <x:c r="S47" s="8" t="str">
        <x:f>IF(A47="","",IF(AC47&lt;&gt;"VALID",AC47,IF(AD47&lt;&gt;"VALID",AD47,IF(AE47&lt;&gt;"VALID",AE47,"VALID"))))</x:f>
      </x:c>
      <x:c r="T47" s="8" t="str">
        <x:f>IF(A47="","",IF(AF47&lt;&gt;"VALID",AF47,IF(P47&lt;&gt;"VALID",P47,IF(S47&lt;&gt;"VALID","REPAIR CANDIDATE RECORD",IF(Q47="VERIFY BEFORE CLASSIFYING","VERIFY BEFORE CLASSIFYING",IF(Q47&lt;&gt;"VALID","REPAIR QUALIFICATION EVIDENCE",IF(R47&lt;&gt;"VALID",R47,IF(AG47&lt;&gt;"VALID",AG47,IF(AH47="DIRECT ELIGIBLE","DIRECT ELIGIBLE",AI47)))))))))</x:f>
      </x:c>
      <x:c r="U47" s="8" t="n">
        <x:f>AJ47</x:f>
        <x:v>0</x:v>
      </x:c>
      <x:c r="V47" s="8" t="str">
        <x:f>IF(A47="","",IF(COUNT(G47:L47)=6,ROUND((G47*RELEVANCE_POLICY!$B$12+H47*RELEVANCE_POLICY!$B$13+I47*RELEVANCE_POLICY!$B$14+J47*RELEVANCE_POLICY!$B$15+K47*RELEVANCE_POLICY!$B$16+L47*RELEVANCE_POLICY!$B$17)/5,0),""))</x:f>
      </x:c>
      <x:c r="W47" s="8" t="str">
        <x:f>IF(A47="","",IF(EXACT(U47,"DIRECT"),V47,"N/A - ROLE"))</x:f>
      </x:c>
      <x:c r="X47" s="8" t="str">
        <x:f>IF(A47="","",IF(NOT(EXACT(U47,"DIRECT")),"N/A - ROLE",IF(V47&gt;=85,"HIGH",IF(V47&gt;=70,"MEDIUM","STANDARD"))))</x:f>
      </x:c>
      <x:c r="Y47" s="8" t="str">
        <x:f>IF(A47="","",IF(EXACT(U47,"DIRECT"),"INCLUDE DIRECT",IF(EXACT(U47,"CONTEXTUAL"),"INCLUDE CONTEXTUAL",IF(EXACT(U47,"EXCLUDED"),"EXCLUDE",IF(EXACT(U47,"VERIFY"),"VERIFY BEFORE CLASSIFYING",U47)))))</x:f>
      </x:c>
      <x:c r="Z47" s="8" t="str">
        <x:f>IF(A47="","",IF(EXACT(U47,"DIRECT"),"Passed hard direct gates; weighted score may rank attention only inside the DIRECT set.",IF(EXACT(U47,"CONTEXTUAL"),"Relevant to the decision but not eligible for like-for-like direct ranking.",IF(EXACT(U47,"EXCLUDED"),"Current relevance pattern does not justify inclusion for this decision.",IF(EXACT(U47,"VERIFY"),"Resolve evidence or unknown inputs before classification.","Repair governance before using the scorecard.")))))</x:f>
      </x:c>
      <x:c r="AA47" s="8" t="str">
        <x:f>IF(A47="","",C47&amp;"|"&amp;RELEVANCE_POLICY!$B$4&amp;"|"&amp;N47&amp;"|"&amp;U47&amp;"|"&amp;Y47&amp;"|"&amp;W47&amp;"|"&amp;P47&amp;"|"&amp;Q47&amp;"|"&amp;M47&amp;"|"&amp;EVIDENCE!O47)</x:f>
      </x:c>
      <x:c r="AB47" s="8"/>
      <x:c r="AC47" t="str">
        <x:f>IF(A47="","",IF(OR(EXACT(E47,"PROVIDER"),EXACT(E47,"MARKETPLACE / DIRECTORY"),EXACT(E47,"PUBLISHER / MEDIA"),EXACT(E47,"COMMUNITY / FORUM"),EXACT(E47,"STATUS QUO / INTERNAL"),EXACT(E47,"UNKNOWN / VERIFY")),"VALID","INVALID - ENTITY TYPE"))</x:f>
      </x:c>
      <x:c r="AD47" t="str">
        <x:f>IF(A47="","",IF(OR(EXACT(F47,"YES"),EXACT(F47,"NO"),EXACT(F47,"UNKNOWN / VERIFY")),"VALID","INVALID - FULFILMENT TOKEN"))</x:f>
      </x:c>
      <x:c r="AE47" t="str">
        <x:f>IF(A47="","",IF(OR(B47="",C47="",D47="",M47="",N47=""),"INVALID - REQUIRED",IF(EXACT(B47,DECISION_CONTRACT!$B$4),"VALID","INVALID - DECISION ID")))</x:f>
      </x:c>
      <x:c r="AF47" t="str">
        <x:f>IF(A47="","",IF(DECISION_CONTRACT!$B$15&lt;&gt;"READY FOR DOWNSTREAM","BLOCKED - DECISION",IF(RELEVANCE_POLICY!$B$9&lt;&gt;"READY FOR DOWNSTREAM","BLOCKED - POLICY","VALID")))</x:f>
      </x:c>
      <x:c r="AG47" t="str">
        <x:f>IF(A47="","",IF(OR(EXACT(E47,"UNKNOWN / VERIFY"),EXACT(F47,"UNKNOWN / VERIFY"),G47="UNKNOWN / VERIFY",H47="UNKNOWN / VERIFY",I47="UNKNOWN / VERIFY",J47="UNKNOWN / VERIFY",K47="UNKNOWN / VERIFY",L47="UNKNOWN / VERIFY"),"VERIFY BEFORE CLASSIFYING",IF(COUNT(G47:L47)&lt;&gt;6,"VERIFY BEFORE CLASSIFYING",IF(K47&lt;RELEVANCE_POLICY!$C$16,"VERIFY BEFORE CLASSIFYING","VALID"))))</x:f>
      </x:c>
      <x:c r="AH47" t="str">
        <x:f>IF(A47="","",IF(AND(EXACT(E47,"PROVIDER"),EXACT(F47,"YES"),G47&gt;=RELEVANCE_POLICY!$C$12,H47&gt;=RELEVANCE_POLICY!$C$13,I47&gt;=RELEVANCE_POLICY!$C$14),"DIRECT ELIGIBLE","NOT DIRECT"))</x:f>
      </x:c>
      <x:c r="AI47" t="str">
        <x:f>IF(A47="","",IF(AND(J47&gt;=3,L47&gt;=3),"CONTEXTUAL ELIGIBLE","EXCLUDED"))</x:f>
      </x:c>
      <x:c r="AJ47" t="str">
        <x:f>IF(A47="","",IF(T47="DIRECT ELIGIBLE","DIRECT",IF(T47="CONTEXTUAL ELIGIBLE","CONTEXTUAL",IF(T47="EXCLUDED","EXCLUDED",IF(T47="VERIFY BEFORE CLASSIFYING","VERIFY",T47)))))</x:f>
      </x:c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 t="str">
        <x:f>IF(A48="","",EVIDENCE!J48)</x:f>
      </x:c>
      <x:c r="L48" s="8"/>
      <x:c r="M48" s="8"/>
      <x:c r="N48" s="20"/>
      <x:c r="O48" s="8"/>
      <x:c r="P48" s="8" t="str">
        <x:f>IF(A48="","",IF(O48="","INVALID - SNAPSHOT",IF(O48=A48&amp;"|"&amp;B48&amp;"|"&amp;C48&amp;"|"&amp;D48&amp;"|"&amp;E48&amp;"|"&amp;F48&amp;"|"&amp;G48&amp;"|"&amp;H48&amp;"|"&amp;I48&amp;"|"&amp;J48&amp;"|"&amp;L48&amp;"|"&amp;M48&amp;"|"&amp;N48,"VALID","VERSION UPDATE REQUIRED")))</x:f>
      </x:c>
      <x:c r="Q48" s="8" t="str">
        <x:f>IF(A48="","",IF(NOT(EXACT(M48,EVIDENCE!A48)),"INVALID - EVIDENCE ID",IF(NOT(EXACT(B48,EVIDENCE!B48)),"INVALID - EVIDENCE DECISION",IF(NOT(EXACT(A48,EVIDENCE!D48)),"INVALID - EVIDENCE OWNER",IF(NOT(EXACT(EVIDENCE!C48,"CANDIDATE")),"INVALID - EVIDENCE ENTITY TYPE",IF(NOT(EXACT(EVIDENCE!E48,"QUALIFICATION")),"INVALID - EVIDENCE ROLE",IF(EXACT(EVIDENCE!F48,"UNKNOWN"),"VERIFY BEFORE CLASSIFYING",IF(NOT(EXACT(EVIDENCE!F48,"GOVERNED FIXTURE")),"INVALID - EVIDENCE STATE",IF(EVIDENCE!N48&lt;&gt;"VALID","INVALID - EVIDENCE RECORD","VALID")))))))))</x:f>
      </x:c>
      <x:c r="R48" s="8" t="str">
        <x:f>IF(A48="","",IF(EXACT(E48,"UNKNOWN / VERIFY"),"VERIFY",IF(EXACT(F48,"UNKNOWN / VERIFY"),"VERIFY",IF(AND(EXACT(E48,"PROVIDER"),EXACT(F48,"NO")),"REPAIR ENTITY TYPE / FULFILMENT",IF(AND(OR(EXACT(E48,"MARKETPLACE / DIRECTORY"),EXACT(E48,"PUBLISHER / MEDIA"),EXACT(E48,"COMMUNITY / FORUM")),EXACT(F48,"YES")),"REPAIR ENTITY TYPE / FULFILMENT","VALID")))))</x:f>
      </x:c>
      <x:c r="S48" s="8" t="str">
        <x:f>IF(A48="","",IF(AC48&lt;&gt;"VALID",AC48,IF(AD48&lt;&gt;"VALID",AD48,IF(AE48&lt;&gt;"VALID",AE48,"VALID"))))</x:f>
      </x:c>
      <x:c r="T48" s="8" t="str">
        <x:f>IF(A48="","",IF(AF48&lt;&gt;"VALID",AF48,IF(P48&lt;&gt;"VALID",P48,IF(S48&lt;&gt;"VALID","REPAIR CANDIDATE RECORD",IF(Q48="VERIFY BEFORE CLASSIFYING","VERIFY BEFORE CLASSIFYING",IF(Q48&lt;&gt;"VALID","REPAIR QUALIFICATION EVIDENCE",IF(R48&lt;&gt;"VALID",R48,IF(AG48&lt;&gt;"VALID",AG48,IF(AH48="DIRECT ELIGIBLE","DIRECT ELIGIBLE",AI48)))))))))</x:f>
      </x:c>
      <x:c r="U48" s="8" t="n">
        <x:f>AJ48</x:f>
        <x:v>0</x:v>
      </x:c>
      <x:c r="V48" s="8" t="str">
        <x:f>IF(A48="","",IF(COUNT(G48:L48)=6,ROUND((G48*RELEVANCE_POLICY!$B$12+H48*RELEVANCE_POLICY!$B$13+I48*RELEVANCE_POLICY!$B$14+J48*RELEVANCE_POLICY!$B$15+K48*RELEVANCE_POLICY!$B$16+L48*RELEVANCE_POLICY!$B$17)/5,0),""))</x:f>
      </x:c>
      <x:c r="W48" s="8" t="str">
        <x:f>IF(A48="","",IF(EXACT(U48,"DIRECT"),V48,"N/A - ROLE"))</x:f>
      </x:c>
      <x:c r="X48" s="8" t="str">
        <x:f>IF(A48="","",IF(NOT(EXACT(U48,"DIRECT")),"N/A - ROLE",IF(V48&gt;=85,"HIGH",IF(V48&gt;=70,"MEDIUM","STANDARD"))))</x:f>
      </x:c>
      <x:c r="Y48" s="8" t="str">
        <x:f>IF(A48="","",IF(EXACT(U48,"DIRECT"),"INCLUDE DIRECT",IF(EXACT(U48,"CONTEXTUAL"),"INCLUDE CONTEXTUAL",IF(EXACT(U48,"EXCLUDED"),"EXCLUDE",IF(EXACT(U48,"VERIFY"),"VERIFY BEFORE CLASSIFYING",U48)))))</x:f>
      </x:c>
      <x:c r="Z48" s="8" t="str">
        <x:f>IF(A48="","",IF(EXACT(U48,"DIRECT"),"Passed hard direct gates; weighted score may rank attention only inside the DIRECT set.",IF(EXACT(U48,"CONTEXTUAL"),"Relevant to the decision but not eligible for like-for-like direct ranking.",IF(EXACT(U48,"EXCLUDED"),"Current relevance pattern does not justify inclusion for this decision.",IF(EXACT(U48,"VERIFY"),"Resolve evidence or unknown inputs before classification.","Repair governance before using the scorecard.")))))</x:f>
      </x:c>
      <x:c r="AA48" s="8" t="str">
        <x:f>IF(A48="","",C48&amp;"|"&amp;RELEVANCE_POLICY!$B$4&amp;"|"&amp;N48&amp;"|"&amp;U48&amp;"|"&amp;Y48&amp;"|"&amp;W48&amp;"|"&amp;P48&amp;"|"&amp;Q48&amp;"|"&amp;M48&amp;"|"&amp;EVIDENCE!O48)</x:f>
      </x:c>
      <x:c r="AB48" s="8"/>
      <x:c r="AC48" t="str">
        <x:f>IF(A48="","",IF(OR(EXACT(E48,"PROVIDER"),EXACT(E48,"MARKETPLACE / DIRECTORY"),EXACT(E48,"PUBLISHER / MEDIA"),EXACT(E48,"COMMUNITY / FORUM"),EXACT(E48,"STATUS QUO / INTERNAL"),EXACT(E48,"UNKNOWN / VERIFY")),"VALID","INVALID - ENTITY TYPE"))</x:f>
      </x:c>
      <x:c r="AD48" t="str">
        <x:f>IF(A48="","",IF(OR(EXACT(F48,"YES"),EXACT(F48,"NO"),EXACT(F48,"UNKNOWN / VERIFY")),"VALID","INVALID - FULFILMENT TOKEN"))</x:f>
      </x:c>
      <x:c r="AE48" t="str">
        <x:f>IF(A48="","",IF(OR(B48="",C48="",D48="",M48="",N48=""),"INVALID - REQUIRED",IF(EXACT(B48,DECISION_CONTRACT!$B$4),"VALID","INVALID - DECISION ID")))</x:f>
      </x:c>
      <x:c r="AF48" t="str">
        <x:f>IF(A48="","",IF(DECISION_CONTRACT!$B$15&lt;&gt;"READY FOR DOWNSTREAM","BLOCKED - DECISION",IF(RELEVANCE_POLICY!$B$9&lt;&gt;"READY FOR DOWNSTREAM","BLOCKED - POLICY","VALID")))</x:f>
      </x:c>
      <x:c r="AG48" t="str">
        <x:f>IF(A48="","",IF(OR(EXACT(E48,"UNKNOWN / VERIFY"),EXACT(F48,"UNKNOWN / VERIFY"),G48="UNKNOWN / VERIFY",H48="UNKNOWN / VERIFY",I48="UNKNOWN / VERIFY",J48="UNKNOWN / VERIFY",K48="UNKNOWN / VERIFY",L48="UNKNOWN / VERIFY"),"VERIFY BEFORE CLASSIFYING",IF(COUNT(G48:L48)&lt;&gt;6,"VERIFY BEFORE CLASSIFYING",IF(K48&lt;RELEVANCE_POLICY!$C$16,"VERIFY BEFORE CLASSIFYING","VALID"))))</x:f>
      </x:c>
      <x:c r="AH48" t="str">
        <x:f>IF(A48="","",IF(AND(EXACT(E48,"PROVIDER"),EXACT(F48,"YES"),G48&gt;=RELEVANCE_POLICY!$C$12,H48&gt;=RELEVANCE_POLICY!$C$13,I48&gt;=RELEVANCE_POLICY!$C$14),"DIRECT ELIGIBLE","NOT DIRECT"))</x:f>
      </x:c>
      <x:c r="AI48" t="str">
        <x:f>IF(A48="","",IF(AND(J48&gt;=3,L48&gt;=3),"CONTEXTUAL ELIGIBLE","EXCLUDED"))</x:f>
      </x:c>
      <x:c r="AJ48" t="str">
        <x:f>IF(A48="","",IF(T48="DIRECT ELIGIBLE","DIRECT",IF(T48="CONTEXTUAL ELIGIBLE","CONTEXTUAL",IF(T48="EXCLUDED","EXCLUDED",IF(T48="VERIFY BEFORE CLASSIFYING","VERIFY",T48)))))</x:f>
      </x:c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 t="str">
        <x:f>IF(A49="","",EVIDENCE!J49)</x:f>
      </x:c>
      <x:c r="L49" s="8"/>
      <x:c r="M49" s="8"/>
      <x:c r="N49" s="20"/>
      <x:c r="O49" s="8"/>
      <x:c r="P49" s="8" t="str">
        <x:f>IF(A49="","",IF(O49="","INVALID - SNAPSHOT",IF(O49=A49&amp;"|"&amp;B49&amp;"|"&amp;C49&amp;"|"&amp;D49&amp;"|"&amp;E49&amp;"|"&amp;F49&amp;"|"&amp;G49&amp;"|"&amp;H49&amp;"|"&amp;I49&amp;"|"&amp;J49&amp;"|"&amp;L49&amp;"|"&amp;M49&amp;"|"&amp;N49,"VALID","VERSION UPDATE REQUIRED")))</x:f>
      </x:c>
      <x:c r="Q49" s="8" t="str">
        <x:f>IF(A49="","",IF(NOT(EXACT(M49,EVIDENCE!A49)),"INVALID - EVIDENCE ID",IF(NOT(EXACT(B49,EVIDENCE!B49)),"INVALID - EVIDENCE DECISION",IF(NOT(EXACT(A49,EVIDENCE!D49)),"INVALID - EVIDENCE OWNER",IF(NOT(EXACT(EVIDENCE!C49,"CANDIDATE")),"INVALID - EVIDENCE ENTITY TYPE",IF(NOT(EXACT(EVIDENCE!E49,"QUALIFICATION")),"INVALID - EVIDENCE ROLE",IF(EXACT(EVIDENCE!F49,"UNKNOWN"),"VERIFY BEFORE CLASSIFYING",IF(NOT(EXACT(EVIDENCE!F49,"GOVERNED FIXTURE")),"INVALID - EVIDENCE STATE",IF(EVIDENCE!N49&lt;&gt;"VALID","INVALID - EVIDENCE RECORD","VALID")))))))))</x:f>
      </x:c>
      <x:c r="R49" s="8" t="str">
        <x:f>IF(A49="","",IF(EXACT(E49,"UNKNOWN / VERIFY"),"VERIFY",IF(EXACT(F49,"UNKNOWN / VERIFY"),"VERIFY",IF(AND(EXACT(E49,"PROVIDER"),EXACT(F49,"NO")),"REPAIR ENTITY TYPE / FULFILMENT",IF(AND(OR(EXACT(E49,"MARKETPLACE / DIRECTORY"),EXACT(E49,"PUBLISHER / MEDIA"),EXACT(E49,"COMMUNITY / FORUM")),EXACT(F49,"YES")),"REPAIR ENTITY TYPE / FULFILMENT","VALID")))))</x:f>
      </x:c>
      <x:c r="S49" s="8" t="str">
        <x:f>IF(A49="","",IF(AC49&lt;&gt;"VALID",AC49,IF(AD49&lt;&gt;"VALID",AD49,IF(AE49&lt;&gt;"VALID",AE49,"VALID"))))</x:f>
      </x:c>
      <x:c r="T49" s="8" t="str">
        <x:f>IF(A49="","",IF(AF49&lt;&gt;"VALID",AF49,IF(P49&lt;&gt;"VALID",P49,IF(S49&lt;&gt;"VALID","REPAIR CANDIDATE RECORD",IF(Q49="VERIFY BEFORE CLASSIFYING","VERIFY BEFORE CLASSIFYING",IF(Q49&lt;&gt;"VALID","REPAIR QUALIFICATION EVIDENCE",IF(R49&lt;&gt;"VALID",R49,IF(AG49&lt;&gt;"VALID",AG49,IF(AH49="DIRECT ELIGIBLE","DIRECT ELIGIBLE",AI49)))))))))</x:f>
      </x:c>
      <x:c r="U49" s="8" t="n">
        <x:f>AJ49</x:f>
        <x:v>0</x:v>
      </x:c>
      <x:c r="V49" s="8" t="str">
        <x:f>IF(A49="","",IF(COUNT(G49:L49)=6,ROUND((G49*RELEVANCE_POLICY!$B$12+H49*RELEVANCE_POLICY!$B$13+I49*RELEVANCE_POLICY!$B$14+J49*RELEVANCE_POLICY!$B$15+K49*RELEVANCE_POLICY!$B$16+L49*RELEVANCE_POLICY!$B$17)/5,0),""))</x:f>
      </x:c>
      <x:c r="W49" s="8" t="str">
        <x:f>IF(A49="","",IF(EXACT(U49,"DIRECT"),V49,"N/A - ROLE"))</x:f>
      </x:c>
      <x:c r="X49" s="8" t="str">
        <x:f>IF(A49="","",IF(NOT(EXACT(U49,"DIRECT")),"N/A - ROLE",IF(V49&gt;=85,"HIGH",IF(V49&gt;=70,"MEDIUM","STANDARD"))))</x:f>
      </x:c>
      <x:c r="Y49" s="8" t="str">
        <x:f>IF(A49="","",IF(EXACT(U49,"DIRECT"),"INCLUDE DIRECT",IF(EXACT(U49,"CONTEXTUAL"),"INCLUDE CONTEXTUAL",IF(EXACT(U49,"EXCLUDED"),"EXCLUDE",IF(EXACT(U49,"VERIFY"),"VERIFY BEFORE CLASSIFYING",U49)))))</x:f>
      </x:c>
      <x:c r="Z49" s="8" t="str">
        <x:f>IF(A49="","",IF(EXACT(U49,"DIRECT"),"Passed hard direct gates; weighted score may rank attention only inside the DIRECT set.",IF(EXACT(U49,"CONTEXTUAL"),"Relevant to the decision but not eligible for like-for-like direct ranking.",IF(EXACT(U49,"EXCLUDED"),"Current relevance pattern does not justify inclusion for this decision.",IF(EXACT(U49,"VERIFY"),"Resolve evidence or unknown inputs before classification.","Repair governance before using the scorecard.")))))</x:f>
      </x:c>
      <x:c r="AA49" s="8" t="str">
        <x:f>IF(A49="","",C49&amp;"|"&amp;RELEVANCE_POLICY!$B$4&amp;"|"&amp;N49&amp;"|"&amp;U49&amp;"|"&amp;Y49&amp;"|"&amp;W49&amp;"|"&amp;P49&amp;"|"&amp;Q49&amp;"|"&amp;M49&amp;"|"&amp;EVIDENCE!O49)</x:f>
      </x:c>
      <x:c r="AB49" s="8"/>
      <x:c r="AC49" t="str">
        <x:f>IF(A49="","",IF(OR(EXACT(E49,"PROVIDER"),EXACT(E49,"MARKETPLACE / DIRECTORY"),EXACT(E49,"PUBLISHER / MEDIA"),EXACT(E49,"COMMUNITY / FORUM"),EXACT(E49,"STATUS QUO / INTERNAL"),EXACT(E49,"UNKNOWN / VERIFY")),"VALID","INVALID - ENTITY TYPE"))</x:f>
      </x:c>
      <x:c r="AD49" t="str">
        <x:f>IF(A49="","",IF(OR(EXACT(F49,"YES"),EXACT(F49,"NO"),EXACT(F49,"UNKNOWN / VERIFY")),"VALID","INVALID - FULFILMENT TOKEN"))</x:f>
      </x:c>
      <x:c r="AE49" t="str">
        <x:f>IF(A49="","",IF(OR(B49="",C49="",D49="",M49="",N49=""),"INVALID - REQUIRED",IF(EXACT(B49,DECISION_CONTRACT!$B$4),"VALID","INVALID - DECISION ID")))</x:f>
      </x:c>
      <x:c r="AF49" t="str">
        <x:f>IF(A49="","",IF(DECISION_CONTRACT!$B$15&lt;&gt;"READY FOR DOWNSTREAM","BLOCKED - DECISION",IF(RELEVANCE_POLICY!$B$9&lt;&gt;"READY FOR DOWNSTREAM","BLOCKED - POLICY","VALID")))</x:f>
      </x:c>
      <x:c r="AG49" t="str">
        <x:f>IF(A49="","",IF(OR(EXACT(E49,"UNKNOWN / VERIFY"),EXACT(F49,"UNKNOWN / VERIFY"),G49="UNKNOWN / VERIFY",H49="UNKNOWN / VERIFY",I49="UNKNOWN / VERIFY",J49="UNKNOWN / VERIFY",K49="UNKNOWN / VERIFY",L49="UNKNOWN / VERIFY"),"VERIFY BEFORE CLASSIFYING",IF(COUNT(G49:L49)&lt;&gt;6,"VERIFY BEFORE CLASSIFYING",IF(K49&lt;RELEVANCE_POLICY!$C$16,"VERIFY BEFORE CLASSIFYING","VALID"))))</x:f>
      </x:c>
      <x:c r="AH49" t="str">
        <x:f>IF(A49="","",IF(AND(EXACT(E49,"PROVIDER"),EXACT(F49,"YES"),G49&gt;=RELEVANCE_POLICY!$C$12,H49&gt;=RELEVANCE_POLICY!$C$13,I49&gt;=RELEVANCE_POLICY!$C$14),"DIRECT ELIGIBLE","NOT DIRECT"))</x:f>
      </x:c>
      <x:c r="AI49" t="str">
        <x:f>IF(A49="","",IF(AND(J49&gt;=3,L49&gt;=3),"CONTEXTUAL ELIGIBLE","EXCLUDED"))</x:f>
      </x:c>
      <x:c r="AJ49" t="str">
        <x:f>IF(A49="","",IF(T49="DIRECT ELIGIBLE","DIRECT",IF(T49="CONTEXTUAL ELIGIBLE","CONTEXTUAL",IF(T49="EXCLUDED","EXCLUDED",IF(T49="VERIFY BEFORE CLASSIFYING","VERIFY",T49)))))</x:f>
      </x:c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 t="str">
        <x:f>IF(A50="","",EVIDENCE!J50)</x:f>
      </x:c>
      <x:c r="L50" s="8"/>
      <x:c r="M50" s="8"/>
      <x:c r="N50" s="20"/>
      <x:c r="O50" s="8"/>
      <x:c r="P50" s="8" t="str">
        <x:f>IF(A50="","",IF(O50="","INVALID - SNAPSHOT",IF(O50=A50&amp;"|"&amp;B50&amp;"|"&amp;C50&amp;"|"&amp;D50&amp;"|"&amp;E50&amp;"|"&amp;F50&amp;"|"&amp;G50&amp;"|"&amp;H50&amp;"|"&amp;I50&amp;"|"&amp;J50&amp;"|"&amp;L50&amp;"|"&amp;M50&amp;"|"&amp;N50,"VALID","VERSION UPDATE REQUIRED")))</x:f>
      </x:c>
      <x:c r="Q50" s="8" t="str">
        <x:f>IF(A50="","",IF(NOT(EXACT(M50,EVIDENCE!A50)),"INVALID - EVIDENCE ID",IF(NOT(EXACT(B50,EVIDENCE!B50)),"INVALID - EVIDENCE DECISION",IF(NOT(EXACT(A50,EVIDENCE!D50)),"INVALID - EVIDENCE OWNER",IF(NOT(EXACT(EVIDENCE!C50,"CANDIDATE")),"INVALID - EVIDENCE ENTITY TYPE",IF(NOT(EXACT(EVIDENCE!E50,"QUALIFICATION")),"INVALID - EVIDENCE ROLE",IF(EXACT(EVIDENCE!F50,"UNKNOWN"),"VERIFY BEFORE CLASSIFYING",IF(NOT(EXACT(EVIDENCE!F50,"GOVERNED FIXTURE")),"INVALID - EVIDENCE STATE",IF(EVIDENCE!N50&lt;&gt;"VALID","INVALID - EVIDENCE RECORD","VALID")))))))))</x:f>
      </x:c>
      <x:c r="R50" s="8" t="str">
        <x:f>IF(A50="","",IF(EXACT(E50,"UNKNOWN / VERIFY"),"VERIFY",IF(EXACT(F50,"UNKNOWN / VERIFY"),"VERIFY",IF(AND(EXACT(E50,"PROVIDER"),EXACT(F50,"NO")),"REPAIR ENTITY TYPE / FULFILMENT",IF(AND(OR(EXACT(E50,"MARKETPLACE / DIRECTORY"),EXACT(E50,"PUBLISHER / MEDIA"),EXACT(E50,"COMMUNITY / FORUM")),EXACT(F50,"YES")),"REPAIR ENTITY TYPE / FULFILMENT","VALID")))))</x:f>
      </x:c>
      <x:c r="S50" s="8" t="str">
        <x:f>IF(A50="","",IF(AC50&lt;&gt;"VALID",AC50,IF(AD50&lt;&gt;"VALID",AD50,IF(AE50&lt;&gt;"VALID",AE50,"VALID"))))</x:f>
      </x:c>
      <x:c r="T50" s="8" t="str">
        <x:f>IF(A50="","",IF(AF50&lt;&gt;"VALID",AF50,IF(P50&lt;&gt;"VALID",P50,IF(S50&lt;&gt;"VALID","REPAIR CANDIDATE RECORD",IF(Q50="VERIFY BEFORE CLASSIFYING","VERIFY BEFORE CLASSIFYING",IF(Q50&lt;&gt;"VALID","REPAIR QUALIFICATION EVIDENCE",IF(R50&lt;&gt;"VALID",R50,IF(AG50&lt;&gt;"VALID",AG50,IF(AH50="DIRECT ELIGIBLE","DIRECT ELIGIBLE",AI50)))))))))</x:f>
      </x:c>
      <x:c r="U50" s="8" t="n">
        <x:f>AJ50</x:f>
        <x:v>0</x:v>
      </x:c>
      <x:c r="V50" s="8" t="str">
        <x:f>IF(A50="","",IF(COUNT(G50:L50)=6,ROUND((G50*RELEVANCE_POLICY!$B$12+H50*RELEVANCE_POLICY!$B$13+I50*RELEVANCE_POLICY!$B$14+J50*RELEVANCE_POLICY!$B$15+K50*RELEVANCE_POLICY!$B$16+L50*RELEVANCE_POLICY!$B$17)/5,0),""))</x:f>
      </x:c>
      <x:c r="W50" s="8" t="str">
        <x:f>IF(A50="","",IF(EXACT(U50,"DIRECT"),V50,"N/A - ROLE"))</x:f>
      </x:c>
      <x:c r="X50" s="8" t="str">
        <x:f>IF(A50="","",IF(NOT(EXACT(U50,"DIRECT")),"N/A - ROLE",IF(V50&gt;=85,"HIGH",IF(V50&gt;=70,"MEDIUM","STANDARD"))))</x:f>
      </x:c>
      <x:c r="Y50" s="8" t="str">
        <x:f>IF(A50="","",IF(EXACT(U50,"DIRECT"),"INCLUDE DIRECT",IF(EXACT(U50,"CONTEXTUAL"),"INCLUDE CONTEXTUAL",IF(EXACT(U50,"EXCLUDED"),"EXCLUDE",IF(EXACT(U50,"VERIFY"),"VERIFY BEFORE CLASSIFYING",U50)))))</x:f>
      </x:c>
      <x:c r="Z50" s="8" t="str">
        <x:f>IF(A50="","",IF(EXACT(U50,"DIRECT"),"Passed hard direct gates; weighted score may rank attention only inside the DIRECT set.",IF(EXACT(U50,"CONTEXTUAL"),"Relevant to the decision but not eligible for like-for-like direct ranking.",IF(EXACT(U50,"EXCLUDED"),"Current relevance pattern does not justify inclusion for this decision.",IF(EXACT(U50,"VERIFY"),"Resolve evidence or unknown inputs before classification.","Repair governance before using the scorecard.")))))</x:f>
      </x:c>
      <x:c r="AA50" s="8" t="str">
        <x:f>IF(A50="","",C50&amp;"|"&amp;RELEVANCE_POLICY!$B$4&amp;"|"&amp;N50&amp;"|"&amp;U50&amp;"|"&amp;Y50&amp;"|"&amp;W50&amp;"|"&amp;P50&amp;"|"&amp;Q50&amp;"|"&amp;M50&amp;"|"&amp;EVIDENCE!O50)</x:f>
      </x:c>
      <x:c r="AB50" s="8"/>
      <x:c r="AC50" t="str">
        <x:f>IF(A50="","",IF(OR(EXACT(E50,"PROVIDER"),EXACT(E50,"MARKETPLACE / DIRECTORY"),EXACT(E50,"PUBLISHER / MEDIA"),EXACT(E50,"COMMUNITY / FORUM"),EXACT(E50,"STATUS QUO / INTERNAL"),EXACT(E50,"UNKNOWN / VERIFY")),"VALID","INVALID - ENTITY TYPE"))</x:f>
      </x:c>
      <x:c r="AD50" t="str">
        <x:f>IF(A50="","",IF(OR(EXACT(F50,"YES"),EXACT(F50,"NO"),EXACT(F50,"UNKNOWN / VERIFY")),"VALID","INVALID - FULFILMENT TOKEN"))</x:f>
      </x:c>
      <x:c r="AE50" t="str">
        <x:f>IF(A50="","",IF(OR(B50="",C50="",D50="",M50="",N50=""),"INVALID - REQUIRED",IF(EXACT(B50,DECISION_CONTRACT!$B$4),"VALID","INVALID - DECISION ID")))</x:f>
      </x:c>
      <x:c r="AF50" t="str">
        <x:f>IF(A50="","",IF(DECISION_CONTRACT!$B$15&lt;&gt;"READY FOR DOWNSTREAM","BLOCKED - DECISION",IF(RELEVANCE_POLICY!$B$9&lt;&gt;"READY FOR DOWNSTREAM","BLOCKED - POLICY","VALID")))</x:f>
      </x:c>
      <x:c r="AG50" t="str">
        <x:f>IF(A50="","",IF(OR(EXACT(E50,"UNKNOWN / VERIFY"),EXACT(F50,"UNKNOWN / VERIFY"),G50="UNKNOWN / VERIFY",H50="UNKNOWN / VERIFY",I50="UNKNOWN / VERIFY",J50="UNKNOWN / VERIFY",K50="UNKNOWN / VERIFY",L50="UNKNOWN / VERIFY"),"VERIFY BEFORE CLASSIFYING",IF(COUNT(G50:L50)&lt;&gt;6,"VERIFY BEFORE CLASSIFYING",IF(K50&lt;RELEVANCE_POLICY!$C$16,"VERIFY BEFORE CLASSIFYING","VALID"))))</x:f>
      </x:c>
      <x:c r="AH50" t="str">
        <x:f>IF(A50="","",IF(AND(EXACT(E50,"PROVIDER"),EXACT(F50,"YES"),G50&gt;=RELEVANCE_POLICY!$C$12,H50&gt;=RELEVANCE_POLICY!$C$13,I50&gt;=RELEVANCE_POLICY!$C$14),"DIRECT ELIGIBLE","NOT DIRECT"))</x:f>
      </x:c>
      <x:c r="AI50" t="str">
        <x:f>IF(A50="","",IF(AND(J50&gt;=3,L50&gt;=3),"CONTEXTUAL ELIGIBLE","EXCLUDED"))</x:f>
      </x:c>
      <x:c r="AJ50" t="str">
        <x:f>IF(A50="","",IF(T50="DIRECT ELIGIBLE","DIRECT",IF(T50="CONTEXTUAL ELIGIBLE","CONTEXTUAL",IF(T50="EXCLUDED","EXCLUDED",IF(T50="VERIFY BEFORE CLASSIFYING","VERIFY",T50)))))</x:f>
      </x:c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 t="str">
        <x:f>IF(A51="","",EVIDENCE!J51)</x:f>
      </x:c>
      <x:c r="L51" s="8"/>
      <x:c r="M51" s="8"/>
      <x:c r="N51" s="20"/>
      <x:c r="O51" s="8"/>
      <x:c r="P51" s="8" t="str">
        <x:f>IF(A51="","",IF(O51="","INVALID - SNAPSHOT",IF(O51=A51&amp;"|"&amp;B51&amp;"|"&amp;C51&amp;"|"&amp;D51&amp;"|"&amp;E51&amp;"|"&amp;F51&amp;"|"&amp;G51&amp;"|"&amp;H51&amp;"|"&amp;I51&amp;"|"&amp;J51&amp;"|"&amp;L51&amp;"|"&amp;M51&amp;"|"&amp;N51,"VALID","VERSION UPDATE REQUIRED")))</x:f>
      </x:c>
      <x:c r="Q51" s="8" t="str">
        <x:f>IF(A51="","",IF(NOT(EXACT(M51,EVIDENCE!A51)),"INVALID - EVIDENCE ID",IF(NOT(EXACT(B51,EVIDENCE!B51)),"INVALID - EVIDENCE DECISION",IF(NOT(EXACT(A51,EVIDENCE!D51)),"INVALID - EVIDENCE OWNER",IF(NOT(EXACT(EVIDENCE!C51,"CANDIDATE")),"INVALID - EVIDENCE ENTITY TYPE",IF(NOT(EXACT(EVIDENCE!E51,"QUALIFICATION")),"INVALID - EVIDENCE ROLE",IF(EXACT(EVIDENCE!F51,"UNKNOWN"),"VERIFY BEFORE CLASSIFYING",IF(NOT(EXACT(EVIDENCE!F51,"GOVERNED FIXTURE")),"INVALID - EVIDENCE STATE",IF(EVIDENCE!N51&lt;&gt;"VALID","INVALID - EVIDENCE RECORD","VALID")))))))))</x:f>
      </x:c>
      <x:c r="R51" s="8" t="str">
        <x:f>IF(A51="","",IF(EXACT(E51,"UNKNOWN / VERIFY"),"VERIFY",IF(EXACT(F51,"UNKNOWN / VERIFY"),"VERIFY",IF(AND(EXACT(E51,"PROVIDER"),EXACT(F51,"NO")),"REPAIR ENTITY TYPE / FULFILMENT",IF(AND(OR(EXACT(E51,"MARKETPLACE / DIRECTORY"),EXACT(E51,"PUBLISHER / MEDIA"),EXACT(E51,"COMMUNITY / FORUM")),EXACT(F51,"YES")),"REPAIR ENTITY TYPE / FULFILMENT","VALID")))))</x:f>
      </x:c>
      <x:c r="S51" s="8" t="str">
        <x:f>IF(A51="","",IF(AC51&lt;&gt;"VALID",AC51,IF(AD51&lt;&gt;"VALID",AD51,IF(AE51&lt;&gt;"VALID",AE51,"VALID"))))</x:f>
      </x:c>
      <x:c r="T51" s="8" t="str">
        <x:f>IF(A51="","",IF(AF51&lt;&gt;"VALID",AF51,IF(P51&lt;&gt;"VALID",P51,IF(S51&lt;&gt;"VALID","REPAIR CANDIDATE RECORD",IF(Q51="VERIFY BEFORE CLASSIFYING","VERIFY BEFORE CLASSIFYING",IF(Q51&lt;&gt;"VALID","REPAIR QUALIFICATION EVIDENCE",IF(R51&lt;&gt;"VALID",R51,IF(AG51&lt;&gt;"VALID",AG51,IF(AH51="DIRECT ELIGIBLE","DIRECT ELIGIBLE",AI51)))))))))</x:f>
      </x:c>
      <x:c r="U51" s="8" t="n">
        <x:f>AJ51</x:f>
        <x:v>0</x:v>
      </x:c>
      <x:c r="V51" s="8" t="str">
        <x:f>IF(A51="","",IF(COUNT(G51:L51)=6,ROUND((G51*RELEVANCE_POLICY!$B$12+H51*RELEVANCE_POLICY!$B$13+I51*RELEVANCE_POLICY!$B$14+J51*RELEVANCE_POLICY!$B$15+K51*RELEVANCE_POLICY!$B$16+L51*RELEVANCE_POLICY!$B$17)/5,0),""))</x:f>
      </x:c>
      <x:c r="W51" s="8" t="str">
        <x:f>IF(A51="","",IF(EXACT(U51,"DIRECT"),V51,"N/A - ROLE"))</x:f>
      </x:c>
      <x:c r="X51" s="8" t="str">
        <x:f>IF(A51="","",IF(NOT(EXACT(U51,"DIRECT")),"N/A - ROLE",IF(V51&gt;=85,"HIGH",IF(V51&gt;=70,"MEDIUM","STANDARD"))))</x:f>
      </x:c>
      <x:c r="Y51" s="8" t="str">
        <x:f>IF(A51="","",IF(EXACT(U51,"DIRECT"),"INCLUDE DIRECT",IF(EXACT(U51,"CONTEXTUAL"),"INCLUDE CONTEXTUAL",IF(EXACT(U51,"EXCLUDED"),"EXCLUDE",IF(EXACT(U51,"VERIFY"),"VERIFY BEFORE CLASSIFYING",U51)))))</x:f>
      </x:c>
      <x:c r="Z51" s="8" t="str">
        <x:f>IF(A51="","",IF(EXACT(U51,"DIRECT"),"Passed hard direct gates; weighted score may rank attention only inside the DIRECT set.",IF(EXACT(U51,"CONTEXTUAL"),"Relevant to the decision but not eligible for like-for-like direct ranking.",IF(EXACT(U51,"EXCLUDED"),"Current relevance pattern does not justify inclusion for this decision.",IF(EXACT(U51,"VERIFY"),"Resolve evidence or unknown inputs before classification.","Repair governance before using the scorecard.")))))</x:f>
      </x:c>
      <x:c r="AA51" s="8" t="str">
        <x:f>IF(A51="","",C51&amp;"|"&amp;RELEVANCE_POLICY!$B$4&amp;"|"&amp;N51&amp;"|"&amp;U51&amp;"|"&amp;Y51&amp;"|"&amp;W51&amp;"|"&amp;P51&amp;"|"&amp;Q51&amp;"|"&amp;M51&amp;"|"&amp;EVIDENCE!O51)</x:f>
      </x:c>
      <x:c r="AB51" s="8"/>
      <x:c r="AC51" t="str">
        <x:f>IF(A51="","",IF(OR(EXACT(E51,"PROVIDER"),EXACT(E51,"MARKETPLACE / DIRECTORY"),EXACT(E51,"PUBLISHER / MEDIA"),EXACT(E51,"COMMUNITY / FORUM"),EXACT(E51,"STATUS QUO / INTERNAL"),EXACT(E51,"UNKNOWN / VERIFY")),"VALID","INVALID - ENTITY TYPE"))</x:f>
      </x:c>
      <x:c r="AD51" t="str">
        <x:f>IF(A51="","",IF(OR(EXACT(F51,"YES"),EXACT(F51,"NO"),EXACT(F51,"UNKNOWN / VERIFY")),"VALID","INVALID - FULFILMENT TOKEN"))</x:f>
      </x:c>
      <x:c r="AE51" t="str">
        <x:f>IF(A51="","",IF(OR(B51="",C51="",D51="",M51="",N51=""),"INVALID - REQUIRED",IF(EXACT(B51,DECISION_CONTRACT!$B$4),"VALID","INVALID - DECISION ID")))</x:f>
      </x:c>
      <x:c r="AF51" t="str">
        <x:f>IF(A51="","",IF(DECISION_CONTRACT!$B$15&lt;&gt;"READY FOR DOWNSTREAM","BLOCKED - DECISION",IF(RELEVANCE_POLICY!$B$9&lt;&gt;"READY FOR DOWNSTREAM","BLOCKED - POLICY","VALID")))</x:f>
      </x:c>
      <x:c r="AG51" t="str">
        <x:f>IF(A51="","",IF(OR(EXACT(E51,"UNKNOWN / VERIFY"),EXACT(F51,"UNKNOWN / VERIFY"),G51="UNKNOWN / VERIFY",H51="UNKNOWN / VERIFY",I51="UNKNOWN / VERIFY",J51="UNKNOWN / VERIFY",K51="UNKNOWN / VERIFY",L51="UNKNOWN / VERIFY"),"VERIFY BEFORE CLASSIFYING",IF(COUNT(G51:L51)&lt;&gt;6,"VERIFY BEFORE CLASSIFYING",IF(K51&lt;RELEVANCE_POLICY!$C$16,"VERIFY BEFORE CLASSIFYING","VALID"))))</x:f>
      </x:c>
      <x:c r="AH51" t="str">
        <x:f>IF(A51="","",IF(AND(EXACT(E51,"PROVIDER"),EXACT(F51,"YES"),G51&gt;=RELEVANCE_POLICY!$C$12,H51&gt;=RELEVANCE_POLICY!$C$13,I51&gt;=RELEVANCE_POLICY!$C$14),"DIRECT ELIGIBLE","NOT DIRECT"))</x:f>
      </x:c>
      <x:c r="AI51" t="str">
        <x:f>IF(A51="","",IF(AND(J51&gt;=3,L51&gt;=3),"CONTEXTUAL ELIGIBLE","EXCLUDED"))</x:f>
      </x:c>
      <x:c r="AJ51" t="str">
        <x:f>IF(A51="","",IF(T51="DIRECT ELIGIBLE","DIRECT",IF(T51="CONTEXTUAL ELIGIBLE","CONTEXTUAL",IF(T51="EXCLUDED","EXCLUDED",IF(T51="VERIFY BEFORE CLASSIFYING","VERIFY",T51)))))</x:f>
      </x:c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 t="str">
        <x:f>IF(A52="","",EVIDENCE!J52)</x:f>
      </x:c>
      <x:c r="L52" s="8"/>
      <x:c r="M52" s="8"/>
      <x:c r="N52" s="20"/>
      <x:c r="O52" s="8"/>
      <x:c r="P52" s="8" t="str">
        <x:f>IF(A52="","",IF(O52="","INVALID - SNAPSHOT",IF(O52=A52&amp;"|"&amp;B52&amp;"|"&amp;C52&amp;"|"&amp;D52&amp;"|"&amp;E52&amp;"|"&amp;F52&amp;"|"&amp;G52&amp;"|"&amp;H52&amp;"|"&amp;I52&amp;"|"&amp;J52&amp;"|"&amp;L52&amp;"|"&amp;M52&amp;"|"&amp;N52,"VALID","VERSION UPDATE REQUIRED")))</x:f>
      </x:c>
      <x:c r="Q52" s="8" t="str">
        <x:f>IF(A52="","",IF(NOT(EXACT(M52,EVIDENCE!A52)),"INVALID - EVIDENCE ID",IF(NOT(EXACT(B52,EVIDENCE!B52)),"INVALID - EVIDENCE DECISION",IF(NOT(EXACT(A52,EVIDENCE!D52)),"INVALID - EVIDENCE OWNER",IF(NOT(EXACT(EVIDENCE!C52,"CANDIDATE")),"INVALID - EVIDENCE ENTITY TYPE",IF(NOT(EXACT(EVIDENCE!E52,"QUALIFICATION")),"INVALID - EVIDENCE ROLE",IF(EXACT(EVIDENCE!F52,"UNKNOWN"),"VERIFY BEFORE CLASSIFYING",IF(NOT(EXACT(EVIDENCE!F52,"GOVERNED FIXTURE")),"INVALID - EVIDENCE STATE",IF(EVIDENCE!N52&lt;&gt;"VALID","INVALID - EVIDENCE RECORD","VALID")))))))))</x:f>
      </x:c>
      <x:c r="R52" s="8" t="str">
        <x:f>IF(A52="","",IF(EXACT(E52,"UNKNOWN / VERIFY"),"VERIFY",IF(EXACT(F52,"UNKNOWN / VERIFY"),"VERIFY",IF(AND(EXACT(E52,"PROVIDER"),EXACT(F52,"NO")),"REPAIR ENTITY TYPE / FULFILMENT",IF(AND(OR(EXACT(E52,"MARKETPLACE / DIRECTORY"),EXACT(E52,"PUBLISHER / MEDIA"),EXACT(E52,"COMMUNITY / FORUM")),EXACT(F52,"YES")),"REPAIR ENTITY TYPE / FULFILMENT","VALID")))))</x:f>
      </x:c>
      <x:c r="S52" s="8" t="str">
        <x:f>IF(A52="","",IF(AC52&lt;&gt;"VALID",AC52,IF(AD52&lt;&gt;"VALID",AD52,IF(AE52&lt;&gt;"VALID",AE52,"VALID"))))</x:f>
      </x:c>
      <x:c r="T52" s="8" t="str">
        <x:f>IF(A52="","",IF(AF52&lt;&gt;"VALID",AF52,IF(P52&lt;&gt;"VALID",P52,IF(S52&lt;&gt;"VALID","REPAIR CANDIDATE RECORD",IF(Q52="VERIFY BEFORE CLASSIFYING","VERIFY BEFORE CLASSIFYING",IF(Q52&lt;&gt;"VALID","REPAIR QUALIFICATION EVIDENCE",IF(R52&lt;&gt;"VALID",R52,IF(AG52&lt;&gt;"VALID",AG52,IF(AH52="DIRECT ELIGIBLE","DIRECT ELIGIBLE",AI52)))))))))</x:f>
      </x:c>
      <x:c r="U52" s="8" t="n">
        <x:f>AJ52</x:f>
        <x:v>0</x:v>
      </x:c>
      <x:c r="V52" s="8" t="str">
        <x:f>IF(A52="","",IF(COUNT(G52:L52)=6,ROUND((G52*RELEVANCE_POLICY!$B$12+H52*RELEVANCE_POLICY!$B$13+I52*RELEVANCE_POLICY!$B$14+J52*RELEVANCE_POLICY!$B$15+K52*RELEVANCE_POLICY!$B$16+L52*RELEVANCE_POLICY!$B$17)/5,0),""))</x:f>
      </x:c>
      <x:c r="W52" s="8" t="str">
        <x:f>IF(A52="","",IF(EXACT(U52,"DIRECT"),V52,"N/A - ROLE"))</x:f>
      </x:c>
      <x:c r="X52" s="8" t="str">
        <x:f>IF(A52="","",IF(NOT(EXACT(U52,"DIRECT")),"N/A - ROLE",IF(V52&gt;=85,"HIGH",IF(V52&gt;=70,"MEDIUM","STANDARD"))))</x:f>
      </x:c>
      <x:c r="Y52" s="8" t="str">
        <x:f>IF(A52="","",IF(EXACT(U52,"DIRECT"),"INCLUDE DIRECT",IF(EXACT(U52,"CONTEXTUAL"),"INCLUDE CONTEXTUAL",IF(EXACT(U52,"EXCLUDED"),"EXCLUDE",IF(EXACT(U52,"VERIFY"),"VERIFY BEFORE CLASSIFYING",U52)))))</x:f>
      </x:c>
      <x:c r="Z52" s="8" t="str">
        <x:f>IF(A52="","",IF(EXACT(U52,"DIRECT"),"Passed hard direct gates; weighted score may rank attention only inside the DIRECT set.",IF(EXACT(U52,"CONTEXTUAL"),"Relevant to the decision but not eligible for like-for-like direct ranking.",IF(EXACT(U52,"EXCLUDED"),"Current relevance pattern does not justify inclusion for this decision.",IF(EXACT(U52,"VERIFY"),"Resolve evidence or unknown inputs before classification.","Repair governance before using the scorecard.")))))</x:f>
      </x:c>
      <x:c r="AA52" s="8" t="str">
        <x:f>IF(A52="","",C52&amp;"|"&amp;RELEVANCE_POLICY!$B$4&amp;"|"&amp;N52&amp;"|"&amp;U52&amp;"|"&amp;Y52&amp;"|"&amp;W52&amp;"|"&amp;P52&amp;"|"&amp;Q52&amp;"|"&amp;M52&amp;"|"&amp;EVIDENCE!O52)</x:f>
      </x:c>
      <x:c r="AB52" s="8"/>
      <x:c r="AC52" t="str">
        <x:f>IF(A52="","",IF(OR(EXACT(E52,"PROVIDER"),EXACT(E52,"MARKETPLACE / DIRECTORY"),EXACT(E52,"PUBLISHER / MEDIA"),EXACT(E52,"COMMUNITY / FORUM"),EXACT(E52,"STATUS QUO / INTERNAL"),EXACT(E52,"UNKNOWN / VERIFY")),"VALID","INVALID - ENTITY TYPE"))</x:f>
      </x:c>
      <x:c r="AD52" t="str">
        <x:f>IF(A52="","",IF(OR(EXACT(F52,"YES"),EXACT(F52,"NO"),EXACT(F52,"UNKNOWN / VERIFY")),"VALID","INVALID - FULFILMENT TOKEN"))</x:f>
      </x:c>
      <x:c r="AE52" t="str">
        <x:f>IF(A52="","",IF(OR(B52="",C52="",D52="",M52="",N52=""),"INVALID - REQUIRED",IF(EXACT(B52,DECISION_CONTRACT!$B$4),"VALID","INVALID - DECISION ID")))</x:f>
      </x:c>
      <x:c r="AF52" t="str">
        <x:f>IF(A52="","",IF(DECISION_CONTRACT!$B$15&lt;&gt;"READY FOR DOWNSTREAM","BLOCKED - DECISION",IF(RELEVANCE_POLICY!$B$9&lt;&gt;"READY FOR DOWNSTREAM","BLOCKED - POLICY","VALID")))</x:f>
      </x:c>
      <x:c r="AG52" t="str">
        <x:f>IF(A52="","",IF(OR(EXACT(E52,"UNKNOWN / VERIFY"),EXACT(F52,"UNKNOWN / VERIFY"),G52="UNKNOWN / VERIFY",H52="UNKNOWN / VERIFY",I52="UNKNOWN / VERIFY",J52="UNKNOWN / VERIFY",K52="UNKNOWN / VERIFY",L52="UNKNOWN / VERIFY"),"VERIFY BEFORE CLASSIFYING",IF(COUNT(G52:L52)&lt;&gt;6,"VERIFY BEFORE CLASSIFYING",IF(K52&lt;RELEVANCE_POLICY!$C$16,"VERIFY BEFORE CLASSIFYING","VALID"))))</x:f>
      </x:c>
      <x:c r="AH52" t="str">
        <x:f>IF(A52="","",IF(AND(EXACT(E52,"PROVIDER"),EXACT(F52,"YES"),G52&gt;=RELEVANCE_POLICY!$C$12,H52&gt;=RELEVANCE_POLICY!$C$13,I52&gt;=RELEVANCE_POLICY!$C$14),"DIRECT ELIGIBLE","NOT DIRECT"))</x:f>
      </x:c>
      <x:c r="AI52" t="str">
        <x:f>IF(A52="","",IF(AND(J52&gt;=3,L52&gt;=3),"CONTEXTUAL ELIGIBLE","EXCLUDED"))</x:f>
      </x:c>
      <x:c r="AJ52" t="str">
        <x:f>IF(A52="","",IF(T52="DIRECT ELIGIBLE","DIRECT",IF(T52="CONTEXTUAL ELIGIBLE","CONTEXTUAL",IF(T52="EXCLUDED","EXCLUDED",IF(T52="VERIFY BEFORE CLASSIFYING","VERIFY",T52)))))</x:f>
      </x:c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 t="str">
        <x:f>IF(A53="","",EVIDENCE!J53)</x:f>
      </x:c>
      <x:c r="L53" s="8"/>
      <x:c r="M53" s="8"/>
      <x:c r="N53" s="20"/>
      <x:c r="O53" s="8"/>
      <x:c r="P53" s="8" t="str">
        <x:f>IF(A53="","",IF(O53="","INVALID - SNAPSHOT",IF(O53=A53&amp;"|"&amp;B53&amp;"|"&amp;C53&amp;"|"&amp;D53&amp;"|"&amp;E53&amp;"|"&amp;F53&amp;"|"&amp;G53&amp;"|"&amp;H53&amp;"|"&amp;I53&amp;"|"&amp;J53&amp;"|"&amp;L53&amp;"|"&amp;M53&amp;"|"&amp;N53,"VALID","VERSION UPDATE REQUIRED")))</x:f>
      </x:c>
      <x:c r="Q53" s="8" t="str">
        <x:f>IF(A53="","",IF(NOT(EXACT(M53,EVIDENCE!A53)),"INVALID - EVIDENCE ID",IF(NOT(EXACT(B53,EVIDENCE!B53)),"INVALID - EVIDENCE DECISION",IF(NOT(EXACT(A53,EVIDENCE!D53)),"INVALID - EVIDENCE OWNER",IF(NOT(EXACT(EVIDENCE!C53,"CANDIDATE")),"INVALID - EVIDENCE ENTITY TYPE",IF(NOT(EXACT(EVIDENCE!E53,"QUALIFICATION")),"INVALID - EVIDENCE ROLE",IF(EXACT(EVIDENCE!F53,"UNKNOWN"),"VERIFY BEFORE CLASSIFYING",IF(NOT(EXACT(EVIDENCE!F53,"GOVERNED FIXTURE")),"INVALID - EVIDENCE STATE",IF(EVIDENCE!N53&lt;&gt;"VALID","INVALID - EVIDENCE RECORD","VALID")))))))))</x:f>
      </x:c>
      <x:c r="R53" s="8" t="str">
        <x:f>IF(A53="","",IF(EXACT(E53,"UNKNOWN / VERIFY"),"VERIFY",IF(EXACT(F53,"UNKNOWN / VERIFY"),"VERIFY",IF(AND(EXACT(E53,"PROVIDER"),EXACT(F53,"NO")),"REPAIR ENTITY TYPE / FULFILMENT",IF(AND(OR(EXACT(E53,"MARKETPLACE / DIRECTORY"),EXACT(E53,"PUBLISHER / MEDIA"),EXACT(E53,"COMMUNITY / FORUM")),EXACT(F53,"YES")),"REPAIR ENTITY TYPE / FULFILMENT","VALID")))))</x:f>
      </x:c>
      <x:c r="S53" s="8" t="str">
        <x:f>IF(A53="","",IF(AC53&lt;&gt;"VALID",AC53,IF(AD53&lt;&gt;"VALID",AD53,IF(AE53&lt;&gt;"VALID",AE53,"VALID"))))</x:f>
      </x:c>
      <x:c r="T53" s="8" t="str">
        <x:f>IF(A53="","",IF(AF53&lt;&gt;"VALID",AF53,IF(P53&lt;&gt;"VALID",P53,IF(S53&lt;&gt;"VALID","REPAIR CANDIDATE RECORD",IF(Q53="VERIFY BEFORE CLASSIFYING","VERIFY BEFORE CLASSIFYING",IF(Q53&lt;&gt;"VALID","REPAIR QUALIFICATION EVIDENCE",IF(R53&lt;&gt;"VALID",R53,IF(AG53&lt;&gt;"VALID",AG53,IF(AH53="DIRECT ELIGIBLE","DIRECT ELIGIBLE",AI53)))))))))</x:f>
      </x:c>
      <x:c r="U53" s="8" t="n">
        <x:f>AJ53</x:f>
        <x:v>0</x:v>
      </x:c>
      <x:c r="V53" s="8" t="str">
        <x:f>IF(A53="","",IF(COUNT(G53:L53)=6,ROUND((G53*RELEVANCE_POLICY!$B$12+H53*RELEVANCE_POLICY!$B$13+I53*RELEVANCE_POLICY!$B$14+J53*RELEVANCE_POLICY!$B$15+K53*RELEVANCE_POLICY!$B$16+L53*RELEVANCE_POLICY!$B$17)/5,0),""))</x:f>
      </x:c>
      <x:c r="W53" s="8" t="str">
        <x:f>IF(A53="","",IF(EXACT(U53,"DIRECT"),V53,"N/A - ROLE"))</x:f>
      </x:c>
      <x:c r="X53" s="8" t="str">
        <x:f>IF(A53="","",IF(NOT(EXACT(U53,"DIRECT")),"N/A - ROLE",IF(V53&gt;=85,"HIGH",IF(V53&gt;=70,"MEDIUM","STANDARD"))))</x:f>
      </x:c>
      <x:c r="Y53" s="8" t="str">
        <x:f>IF(A53="","",IF(EXACT(U53,"DIRECT"),"INCLUDE DIRECT",IF(EXACT(U53,"CONTEXTUAL"),"INCLUDE CONTEXTUAL",IF(EXACT(U53,"EXCLUDED"),"EXCLUDE",IF(EXACT(U53,"VERIFY"),"VERIFY BEFORE CLASSIFYING",U53)))))</x:f>
      </x:c>
      <x:c r="Z53" s="8" t="str">
        <x:f>IF(A53="","",IF(EXACT(U53,"DIRECT"),"Passed hard direct gates; weighted score may rank attention only inside the DIRECT set.",IF(EXACT(U53,"CONTEXTUAL"),"Relevant to the decision but not eligible for like-for-like direct ranking.",IF(EXACT(U53,"EXCLUDED"),"Current relevance pattern does not justify inclusion for this decision.",IF(EXACT(U53,"VERIFY"),"Resolve evidence or unknown inputs before classification.","Repair governance before using the scorecard.")))))</x:f>
      </x:c>
      <x:c r="AA53" s="8" t="str">
        <x:f>IF(A53="","",C53&amp;"|"&amp;RELEVANCE_POLICY!$B$4&amp;"|"&amp;N53&amp;"|"&amp;U53&amp;"|"&amp;Y53&amp;"|"&amp;W53&amp;"|"&amp;P53&amp;"|"&amp;Q53&amp;"|"&amp;M53&amp;"|"&amp;EVIDENCE!O53)</x:f>
      </x:c>
      <x:c r="AB53" s="8"/>
      <x:c r="AC53" t="str">
        <x:f>IF(A53="","",IF(OR(EXACT(E53,"PROVIDER"),EXACT(E53,"MARKETPLACE / DIRECTORY"),EXACT(E53,"PUBLISHER / MEDIA"),EXACT(E53,"COMMUNITY / FORUM"),EXACT(E53,"STATUS QUO / INTERNAL"),EXACT(E53,"UNKNOWN / VERIFY")),"VALID","INVALID - ENTITY TYPE"))</x:f>
      </x:c>
      <x:c r="AD53" t="str">
        <x:f>IF(A53="","",IF(OR(EXACT(F53,"YES"),EXACT(F53,"NO"),EXACT(F53,"UNKNOWN / VERIFY")),"VALID","INVALID - FULFILMENT TOKEN"))</x:f>
      </x:c>
      <x:c r="AE53" t="str">
        <x:f>IF(A53="","",IF(OR(B53="",C53="",D53="",M53="",N53=""),"INVALID - REQUIRED",IF(EXACT(B53,DECISION_CONTRACT!$B$4),"VALID","INVALID - DECISION ID")))</x:f>
      </x:c>
      <x:c r="AF53" t="str">
        <x:f>IF(A53="","",IF(DECISION_CONTRACT!$B$15&lt;&gt;"READY FOR DOWNSTREAM","BLOCKED - DECISION",IF(RELEVANCE_POLICY!$B$9&lt;&gt;"READY FOR DOWNSTREAM","BLOCKED - POLICY","VALID")))</x:f>
      </x:c>
      <x:c r="AG53" t="str">
        <x:f>IF(A53="","",IF(OR(EXACT(E53,"UNKNOWN / VERIFY"),EXACT(F53,"UNKNOWN / VERIFY"),G53="UNKNOWN / VERIFY",H53="UNKNOWN / VERIFY",I53="UNKNOWN / VERIFY",J53="UNKNOWN / VERIFY",K53="UNKNOWN / VERIFY",L53="UNKNOWN / VERIFY"),"VERIFY BEFORE CLASSIFYING",IF(COUNT(G53:L53)&lt;&gt;6,"VERIFY BEFORE CLASSIFYING",IF(K53&lt;RELEVANCE_POLICY!$C$16,"VERIFY BEFORE CLASSIFYING","VALID"))))</x:f>
      </x:c>
      <x:c r="AH53" t="str">
        <x:f>IF(A53="","",IF(AND(EXACT(E53,"PROVIDER"),EXACT(F53,"YES"),G53&gt;=RELEVANCE_POLICY!$C$12,H53&gt;=RELEVANCE_POLICY!$C$13,I53&gt;=RELEVANCE_POLICY!$C$14),"DIRECT ELIGIBLE","NOT DIRECT"))</x:f>
      </x:c>
      <x:c r="AI53" t="str">
        <x:f>IF(A53="","",IF(AND(J53&gt;=3,L53&gt;=3),"CONTEXTUAL ELIGIBLE","EXCLUDED"))</x:f>
      </x:c>
      <x:c r="AJ53" t="str">
        <x:f>IF(A53="","",IF(T53="DIRECT ELIGIBLE","DIRECT",IF(T53="CONTEXTUAL ELIGIBLE","CONTEXTUAL",IF(T53="EXCLUDED","EXCLUDED",IF(T53="VERIFY BEFORE CLASSIFYING","VERIFY",T53)))))</x:f>
      </x:c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 t="str">
        <x:f>IF(A54="","",EVIDENCE!J54)</x:f>
      </x:c>
      <x:c r="L54" s="8"/>
      <x:c r="M54" s="8"/>
      <x:c r="N54" s="20"/>
      <x:c r="O54" s="8"/>
      <x:c r="P54" s="8" t="str">
        <x:f>IF(A54="","",IF(O54="","INVALID - SNAPSHOT",IF(O54=A54&amp;"|"&amp;B54&amp;"|"&amp;C54&amp;"|"&amp;D54&amp;"|"&amp;E54&amp;"|"&amp;F54&amp;"|"&amp;G54&amp;"|"&amp;H54&amp;"|"&amp;I54&amp;"|"&amp;J54&amp;"|"&amp;L54&amp;"|"&amp;M54&amp;"|"&amp;N54,"VALID","VERSION UPDATE REQUIRED")))</x:f>
      </x:c>
      <x:c r="Q54" s="8" t="str">
        <x:f>IF(A54="","",IF(NOT(EXACT(M54,EVIDENCE!A54)),"INVALID - EVIDENCE ID",IF(NOT(EXACT(B54,EVIDENCE!B54)),"INVALID - EVIDENCE DECISION",IF(NOT(EXACT(A54,EVIDENCE!D54)),"INVALID - EVIDENCE OWNER",IF(NOT(EXACT(EVIDENCE!C54,"CANDIDATE")),"INVALID - EVIDENCE ENTITY TYPE",IF(NOT(EXACT(EVIDENCE!E54,"QUALIFICATION")),"INVALID - EVIDENCE ROLE",IF(EXACT(EVIDENCE!F54,"UNKNOWN"),"VERIFY BEFORE CLASSIFYING",IF(NOT(EXACT(EVIDENCE!F54,"GOVERNED FIXTURE")),"INVALID - EVIDENCE STATE",IF(EVIDENCE!N54&lt;&gt;"VALID","INVALID - EVIDENCE RECORD","VALID")))))))))</x:f>
      </x:c>
      <x:c r="R54" s="8" t="str">
        <x:f>IF(A54="","",IF(EXACT(E54,"UNKNOWN / VERIFY"),"VERIFY",IF(EXACT(F54,"UNKNOWN / VERIFY"),"VERIFY",IF(AND(EXACT(E54,"PROVIDER"),EXACT(F54,"NO")),"REPAIR ENTITY TYPE / FULFILMENT",IF(AND(OR(EXACT(E54,"MARKETPLACE / DIRECTORY"),EXACT(E54,"PUBLISHER / MEDIA"),EXACT(E54,"COMMUNITY / FORUM")),EXACT(F54,"YES")),"REPAIR ENTITY TYPE / FULFILMENT","VALID")))))</x:f>
      </x:c>
      <x:c r="S54" s="8" t="str">
        <x:f>IF(A54="","",IF(AC54&lt;&gt;"VALID",AC54,IF(AD54&lt;&gt;"VALID",AD54,IF(AE54&lt;&gt;"VALID",AE54,"VALID"))))</x:f>
      </x:c>
      <x:c r="T54" s="8" t="str">
        <x:f>IF(A54="","",IF(AF54&lt;&gt;"VALID",AF54,IF(P54&lt;&gt;"VALID",P54,IF(S54&lt;&gt;"VALID","REPAIR CANDIDATE RECORD",IF(Q54="VERIFY BEFORE CLASSIFYING","VERIFY BEFORE CLASSIFYING",IF(Q54&lt;&gt;"VALID","REPAIR QUALIFICATION EVIDENCE",IF(R54&lt;&gt;"VALID",R54,IF(AG54&lt;&gt;"VALID",AG54,IF(AH54="DIRECT ELIGIBLE","DIRECT ELIGIBLE",AI54)))))))))</x:f>
      </x:c>
      <x:c r="U54" s="8" t="n">
        <x:f>AJ54</x:f>
        <x:v>0</x:v>
      </x:c>
      <x:c r="V54" s="8" t="str">
        <x:f>IF(A54="","",IF(COUNT(G54:L54)=6,ROUND((G54*RELEVANCE_POLICY!$B$12+H54*RELEVANCE_POLICY!$B$13+I54*RELEVANCE_POLICY!$B$14+J54*RELEVANCE_POLICY!$B$15+K54*RELEVANCE_POLICY!$B$16+L54*RELEVANCE_POLICY!$B$17)/5,0),""))</x:f>
      </x:c>
      <x:c r="W54" s="8" t="str">
        <x:f>IF(A54="","",IF(EXACT(U54,"DIRECT"),V54,"N/A - ROLE"))</x:f>
      </x:c>
      <x:c r="X54" s="8" t="str">
        <x:f>IF(A54="","",IF(NOT(EXACT(U54,"DIRECT")),"N/A - ROLE",IF(V54&gt;=85,"HIGH",IF(V54&gt;=70,"MEDIUM","STANDARD"))))</x:f>
      </x:c>
      <x:c r="Y54" s="8" t="str">
        <x:f>IF(A54="","",IF(EXACT(U54,"DIRECT"),"INCLUDE DIRECT",IF(EXACT(U54,"CONTEXTUAL"),"INCLUDE CONTEXTUAL",IF(EXACT(U54,"EXCLUDED"),"EXCLUDE",IF(EXACT(U54,"VERIFY"),"VERIFY BEFORE CLASSIFYING",U54)))))</x:f>
      </x:c>
      <x:c r="Z54" s="8" t="str">
        <x:f>IF(A54="","",IF(EXACT(U54,"DIRECT"),"Passed hard direct gates; weighted score may rank attention only inside the DIRECT set.",IF(EXACT(U54,"CONTEXTUAL"),"Relevant to the decision but not eligible for like-for-like direct ranking.",IF(EXACT(U54,"EXCLUDED"),"Current relevance pattern does not justify inclusion for this decision.",IF(EXACT(U54,"VERIFY"),"Resolve evidence or unknown inputs before classification.","Repair governance before using the scorecard.")))))</x:f>
      </x:c>
      <x:c r="AA54" s="8" t="str">
        <x:f>IF(A54="","",C54&amp;"|"&amp;RELEVANCE_POLICY!$B$4&amp;"|"&amp;N54&amp;"|"&amp;U54&amp;"|"&amp;Y54&amp;"|"&amp;W54&amp;"|"&amp;P54&amp;"|"&amp;Q54&amp;"|"&amp;M54&amp;"|"&amp;EVIDENCE!O54)</x:f>
      </x:c>
      <x:c r="AB54" s="8"/>
      <x:c r="AC54" t="str">
        <x:f>IF(A54="","",IF(OR(EXACT(E54,"PROVIDER"),EXACT(E54,"MARKETPLACE / DIRECTORY"),EXACT(E54,"PUBLISHER / MEDIA"),EXACT(E54,"COMMUNITY / FORUM"),EXACT(E54,"STATUS QUO / INTERNAL"),EXACT(E54,"UNKNOWN / VERIFY")),"VALID","INVALID - ENTITY TYPE"))</x:f>
      </x:c>
      <x:c r="AD54" t="str">
        <x:f>IF(A54="","",IF(OR(EXACT(F54,"YES"),EXACT(F54,"NO"),EXACT(F54,"UNKNOWN / VERIFY")),"VALID","INVALID - FULFILMENT TOKEN"))</x:f>
      </x:c>
      <x:c r="AE54" t="str">
        <x:f>IF(A54="","",IF(OR(B54="",C54="",D54="",M54="",N54=""),"INVALID - REQUIRED",IF(EXACT(B54,DECISION_CONTRACT!$B$4),"VALID","INVALID - DECISION ID")))</x:f>
      </x:c>
      <x:c r="AF54" t="str">
        <x:f>IF(A54="","",IF(DECISION_CONTRACT!$B$15&lt;&gt;"READY FOR DOWNSTREAM","BLOCKED - DECISION",IF(RELEVANCE_POLICY!$B$9&lt;&gt;"READY FOR DOWNSTREAM","BLOCKED - POLICY","VALID")))</x:f>
      </x:c>
      <x:c r="AG54" t="str">
        <x:f>IF(A54="","",IF(OR(EXACT(E54,"UNKNOWN / VERIFY"),EXACT(F54,"UNKNOWN / VERIFY"),G54="UNKNOWN / VERIFY",H54="UNKNOWN / VERIFY",I54="UNKNOWN / VERIFY",J54="UNKNOWN / VERIFY",K54="UNKNOWN / VERIFY",L54="UNKNOWN / VERIFY"),"VERIFY BEFORE CLASSIFYING",IF(COUNT(G54:L54)&lt;&gt;6,"VERIFY BEFORE CLASSIFYING",IF(K54&lt;RELEVANCE_POLICY!$C$16,"VERIFY BEFORE CLASSIFYING","VALID"))))</x:f>
      </x:c>
      <x:c r="AH54" t="str">
        <x:f>IF(A54="","",IF(AND(EXACT(E54,"PROVIDER"),EXACT(F54,"YES"),G54&gt;=RELEVANCE_POLICY!$C$12,H54&gt;=RELEVANCE_POLICY!$C$13,I54&gt;=RELEVANCE_POLICY!$C$14),"DIRECT ELIGIBLE","NOT DIRECT"))</x:f>
      </x:c>
      <x:c r="AI54" t="str">
        <x:f>IF(A54="","",IF(AND(J54&gt;=3,L54&gt;=3),"CONTEXTUAL ELIGIBLE","EXCLUDED"))</x:f>
      </x:c>
      <x:c r="AJ54" t="str">
        <x:f>IF(A54="","",IF(T54="DIRECT ELIGIBLE","DIRECT",IF(T54="CONTEXTUAL ELIGIBLE","CONTEXTUAL",IF(T54="EXCLUDED","EXCLUDED",IF(T54="VERIFY BEFORE CLASSIFYING","VERIFY",T54)))))</x:f>
      </x:c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 t="str">
        <x:f>IF(A55="","",EVIDENCE!J55)</x:f>
      </x:c>
      <x:c r="L55" s="8"/>
      <x:c r="M55" s="8"/>
      <x:c r="N55" s="20"/>
      <x:c r="O55" s="8"/>
      <x:c r="P55" s="8" t="str">
        <x:f>IF(A55="","",IF(O55="","INVALID - SNAPSHOT",IF(O55=A55&amp;"|"&amp;B55&amp;"|"&amp;C55&amp;"|"&amp;D55&amp;"|"&amp;E55&amp;"|"&amp;F55&amp;"|"&amp;G55&amp;"|"&amp;H55&amp;"|"&amp;I55&amp;"|"&amp;J55&amp;"|"&amp;L55&amp;"|"&amp;M55&amp;"|"&amp;N55,"VALID","VERSION UPDATE REQUIRED")))</x:f>
      </x:c>
      <x:c r="Q55" s="8" t="str">
        <x:f>IF(A55="","",IF(NOT(EXACT(M55,EVIDENCE!A55)),"INVALID - EVIDENCE ID",IF(NOT(EXACT(B55,EVIDENCE!B55)),"INVALID - EVIDENCE DECISION",IF(NOT(EXACT(A55,EVIDENCE!D55)),"INVALID - EVIDENCE OWNER",IF(NOT(EXACT(EVIDENCE!C55,"CANDIDATE")),"INVALID - EVIDENCE ENTITY TYPE",IF(NOT(EXACT(EVIDENCE!E55,"QUALIFICATION")),"INVALID - EVIDENCE ROLE",IF(EXACT(EVIDENCE!F55,"UNKNOWN"),"VERIFY BEFORE CLASSIFYING",IF(NOT(EXACT(EVIDENCE!F55,"GOVERNED FIXTURE")),"INVALID - EVIDENCE STATE",IF(EVIDENCE!N55&lt;&gt;"VALID","INVALID - EVIDENCE RECORD","VALID")))))))))</x:f>
      </x:c>
      <x:c r="R55" s="8" t="str">
        <x:f>IF(A55="","",IF(EXACT(E55,"UNKNOWN / VERIFY"),"VERIFY",IF(EXACT(F55,"UNKNOWN / VERIFY"),"VERIFY",IF(AND(EXACT(E55,"PROVIDER"),EXACT(F55,"NO")),"REPAIR ENTITY TYPE / FULFILMENT",IF(AND(OR(EXACT(E55,"MARKETPLACE / DIRECTORY"),EXACT(E55,"PUBLISHER / MEDIA"),EXACT(E55,"COMMUNITY / FORUM")),EXACT(F55,"YES")),"REPAIR ENTITY TYPE / FULFILMENT","VALID")))))</x:f>
      </x:c>
      <x:c r="S55" s="8" t="str">
        <x:f>IF(A55="","",IF(AC55&lt;&gt;"VALID",AC55,IF(AD55&lt;&gt;"VALID",AD55,IF(AE55&lt;&gt;"VALID",AE55,"VALID"))))</x:f>
      </x:c>
      <x:c r="T55" s="8" t="str">
        <x:f>IF(A55="","",IF(AF55&lt;&gt;"VALID",AF55,IF(P55&lt;&gt;"VALID",P55,IF(S55&lt;&gt;"VALID","REPAIR CANDIDATE RECORD",IF(Q55="VERIFY BEFORE CLASSIFYING","VERIFY BEFORE CLASSIFYING",IF(Q55&lt;&gt;"VALID","REPAIR QUALIFICATION EVIDENCE",IF(R55&lt;&gt;"VALID",R55,IF(AG55&lt;&gt;"VALID",AG55,IF(AH55="DIRECT ELIGIBLE","DIRECT ELIGIBLE",AI55)))))))))</x:f>
      </x:c>
      <x:c r="U55" s="8" t="n">
        <x:f>AJ55</x:f>
        <x:v>0</x:v>
      </x:c>
      <x:c r="V55" s="8" t="str">
        <x:f>IF(A55="","",IF(COUNT(G55:L55)=6,ROUND((G55*RELEVANCE_POLICY!$B$12+H55*RELEVANCE_POLICY!$B$13+I55*RELEVANCE_POLICY!$B$14+J55*RELEVANCE_POLICY!$B$15+K55*RELEVANCE_POLICY!$B$16+L55*RELEVANCE_POLICY!$B$17)/5,0),""))</x:f>
      </x:c>
      <x:c r="W55" s="8" t="str">
        <x:f>IF(A55="","",IF(EXACT(U55,"DIRECT"),V55,"N/A - ROLE"))</x:f>
      </x:c>
      <x:c r="X55" s="8" t="str">
        <x:f>IF(A55="","",IF(NOT(EXACT(U55,"DIRECT")),"N/A - ROLE",IF(V55&gt;=85,"HIGH",IF(V55&gt;=70,"MEDIUM","STANDARD"))))</x:f>
      </x:c>
      <x:c r="Y55" s="8" t="str">
        <x:f>IF(A55="","",IF(EXACT(U55,"DIRECT"),"INCLUDE DIRECT",IF(EXACT(U55,"CONTEXTUAL"),"INCLUDE CONTEXTUAL",IF(EXACT(U55,"EXCLUDED"),"EXCLUDE",IF(EXACT(U55,"VERIFY"),"VERIFY BEFORE CLASSIFYING",U55)))))</x:f>
      </x:c>
      <x:c r="Z55" s="8" t="str">
        <x:f>IF(A55="","",IF(EXACT(U55,"DIRECT"),"Passed hard direct gates; weighted score may rank attention only inside the DIRECT set.",IF(EXACT(U55,"CONTEXTUAL"),"Relevant to the decision but not eligible for like-for-like direct ranking.",IF(EXACT(U55,"EXCLUDED"),"Current relevance pattern does not justify inclusion for this decision.",IF(EXACT(U55,"VERIFY"),"Resolve evidence or unknown inputs before classification.","Repair governance before using the scorecard.")))))</x:f>
      </x:c>
      <x:c r="AA55" s="8" t="str">
        <x:f>IF(A55="","",C55&amp;"|"&amp;RELEVANCE_POLICY!$B$4&amp;"|"&amp;N55&amp;"|"&amp;U55&amp;"|"&amp;Y55&amp;"|"&amp;W55&amp;"|"&amp;P55&amp;"|"&amp;Q55&amp;"|"&amp;M55&amp;"|"&amp;EVIDENCE!O55)</x:f>
      </x:c>
      <x:c r="AB55" s="8"/>
      <x:c r="AC55" t="str">
        <x:f>IF(A55="","",IF(OR(EXACT(E55,"PROVIDER"),EXACT(E55,"MARKETPLACE / DIRECTORY"),EXACT(E55,"PUBLISHER / MEDIA"),EXACT(E55,"COMMUNITY / FORUM"),EXACT(E55,"STATUS QUO / INTERNAL"),EXACT(E55,"UNKNOWN / VERIFY")),"VALID","INVALID - ENTITY TYPE"))</x:f>
      </x:c>
      <x:c r="AD55" t="str">
        <x:f>IF(A55="","",IF(OR(EXACT(F55,"YES"),EXACT(F55,"NO"),EXACT(F55,"UNKNOWN / VERIFY")),"VALID","INVALID - FULFILMENT TOKEN"))</x:f>
      </x:c>
      <x:c r="AE55" t="str">
        <x:f>IF(A55="","",IF(OR(B55="",C55="",D55="",M55="",N55=""),"INVALID - REQUIRED",IF(EXACT(B55,DECISION_CONTRACT!$B$4),"VALID","INVALID - DECISION ID")))</x:f>
      </x:c>
      <x:c r="AF55" t="str">
        <x:f>IF(A55="","",IF(DECISION_CONTRACT!$B$15&lt;&gt;"READY FOR DOWNSTREAM","BLOCKED - DECISION",IF(RELEVANCE_POLICY!$B$9&lt;&gt;"READY FOR DOWNSTREAM","BLOCKED - POLICY","VALID")))</x:f>
      </x:c>
      <x:c r="AG55" t="str">
        <x:f>IF(A55="","",IF(OR(EXACT(E55,"UNKNOWN / VERIFY"),EXACT(F55,"UNKNOWN / VERIFY"),G55="UNKNOWN / VERIFY",H55="UNKNOWN / VERIFY",I55="UNKNOWN / VERIFY",J55="UNKNOWN / VERIFY",K55="UNKNOWN / VERIFY",L55="UNKNOWN / VERIFY"),"VERIFY BEFORE CLASSIFYING",IF(COUNT(G55:L55)&lt;&gt;6,"VERIFY BEFORE CLASSIFYING",IF(K55&lt;RELEVANCE_POLICY!$C$16,"VERIFY BEFORE CLASSIFYING","VALID"))))</x:f>
      </x:c>
      <x:c r="AH55" t="str">
        <x:f>IF(A55="","",IF(AND(EXACT(E55,"PROVIDER"),EXACT(F55,"YES"),G55&gt;=RELEVANCE_POLICY!$C$12,H55&gt;=RELEVANCE_POLICY!$C$13,I55&gt;=RELEVANCE_POLICY!$C$14),"DIRECT ELIGIBLE","NOT DIRECT"))</x:f>
      </x:c>
      <x:c r="AI55" t="str">
        <x:f>IF(A55="","",IF(AND(J55&gt;=3,L55&gt;=3),"CONTEXTUAL ELIGIBLE","EXCLUDED"))</x:f>
      </x:c>
      <x:c r="AJ55" t="str">
        <x:f>IF(A55="","",IF(T55="DIRECT ELIGIBLE","DIRECT",IF(T55="CONTEXTUAL ELIGIBLE","CONTEXTUAL",IF(T55="EXCLUDED","EXCLUDED",IF(T55="VERIFY BEFORE CLASSIFYING","VERIFY",T55)))))</x:f>
      </x:c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 t="str">
        <x:f>IF(A56="","",EVIDENCE!J56)</x:f>
      </x:c>
      <x:c r="L56" s="8"/>
      <x:c r="M56" s="8"/>
      <x:c r="N56" s="20"/>
      <x:c r="O56" s="8"/>
      <x:c r="P56" s="8" t="str">
        <x:f>IF(A56="","",IF(O56="","INVALID - SNAPSHOT",IF(O56=A56&amp;"|"&amp;B56&amp;"|"&amp;C56&amp;"|"&amp;D56&amp;"|"&amp;E56&amp;"|"&amp;F56&amp;"|"&amp;G56&amp;"|"&amp;H56&amp;"|"&amp;I56&amp;"|"&amp;J56&amp;"|"&amp;L56&amp;"|"&amp;M56&amp;"|"&amp;N56,"VALID","VERSION UPDATE REQUIRED")))</x:f>
      </x:c>
      <x:c r="Q56" s="8" t="str">
        <x:f>IF(A56="","",IF(NOT(EXACT(M56,EVIDENCE!A56)),"INVALID - EVIDENCE ID",IF(NOT(EXACT(B56,EVIDENCE!B56)),"INVALID - EVIDENCE DECISION",IF(NOT(EXACT(A56,EVIDENCE!D56)),"INVALID - EVIDENCE OWNER",IF(NOT(EXACT(EVIDENCE!C56,"CANDIDATE")),"INVALID - EVIDENCE ENTITY TYPE",IF(NOT(EXACT(EVIDENCE!E56,"QUALIFICATION")),"INVALID - EVIDENCE ROLE",IF(EXACT(EVIDENCE!F56,"UNKNOWN"),"VERIFY BEFORE CLASSIFYING",IF(NOT(EXACT(EVIDENCE!F56,"GOVERNED FIXTURE")),"INVALID - EVIDENCE STATE",IF(EVIDENCE!N56&lt;&gt;"VALID","INVALID - EVIDENCE RECORD","VALID")))))))))</x:f>
      </x:c>
      <x:c r="R56" s="8" t="str">
        <x:f>IF(A56="","",IF(EXACT(E56,"UNKNOWN / VERIFY"),"VERIFY",IF(EXACT(F56,"UNKNOWN / VERIFY"),"VERIFY",IF(AND(EXACT(E56,"PROVIDER"),EXACT(F56,"NO")),"REPAIR ENTITY TYPE / FULFILMENT",IF(AND(OR(EXACT(E56,"MARKETPLACE / DIRECTORY"),EXACT(E56,"PUBLISHER / MEDIA"),EXACT(E56,"COMMUNITY / FORUM")),EXACT(F56,"YES")),"REPAIR ENTITY TYPE / FULFILMENT","VALID")))))</x:f>
      </x:c>
      <x:c r="S56" s="8" t="str">
        <x:f>IF(A56="","",IF(AC56&lt;&gt;"VALID",AC56,IF(AD56&lt;&gt;"VALID",AD56,IF(AE56&lt;&gt;"VALID",AE56,"VALID"))))</x:f>
      </x:c>
      <x:c r="T56" s="8" t="str">
        <x:f>IF(A56="","",IF(AF56&lt;&gt;"VALID",AF56,IF(P56&lt;&gt;"VALID",P56,IF(S56&lt;&gt;"VALID","REPAIR CANDIDATE RECORD",IF(Q56="VERIFY BEFORE CLASSIFYING","VERIFY BEFORE CLASSIFYING",IF(Q56&lt;&gt;"VALID","REPAIR QUALIFICATION EVIDENCE",IF(R56&lt;&gt;"VALID",R56,IF(AG56&lt;&gt;"VALID",AG56,IF(AH56="DIRECT ELIGIBLE","DIRECT ELIGIBLE",AI56)))))))))</x:f>
      </x:c>
      <x:c r="U56" s="8" t="n">
        <x:f>AJ56</x:f>
        <x:v>0</x:v>
      </x:c>
      <x:c r="V56" s="8" t="str">
        <x:f>IF(A56="","",IF(COUNT(G56:L56)=6,ROUND((G56*RELEVANCE_POLICY!$B$12+H56*RELEVANCE_POLICY!$B$13+I56*RELEVANCE_POLICY!$B$14+J56*RELEVANCE_POLICY!$B$15+K56*RELEVANCE_POLICY!$B$16+L56*RELEVANCE_POLICY!$B$17)/5,0),""))</x:f>
      </x:c>
      <x:c r="W56" s="8" t="str">
        <x:f>IF(A56="","",IF(EXACT(U56,"DIRECT"),V56,"N/A - ROLE"))</x:f>
      </x:c>
      <x:c r="X56" s="8" t="str">
        <x:f>IF(A56="","",IF(NOT(EXACT(U56,"DIRECT")),"N/A - ROLE",IF(V56&gt;=85,"HIGH",IF(V56&gt;=70,"MEDIUM","STANDARD"))))</x:f>
      </x:c>
      <x:c r="Y56" s="8" t="str">
        <x:f>IF(A56="","",IF(EXACT(U56,"DIRECT"),"INCLUDE DIRECT",IF(EXACT(U56,"CONTEXTUAL"),"INCLUDE CONTEXTUAL",IF(EXACT(U56,"EXCLUDED"),"EXCLUDE",IF(EXACT(U56,"VERIFY"),"VERIFY BEFORE CLASSIFYING",U56)))))</x:f>
      </x:c>
      <x:c r="Z56" s="8" t="str">
        <x:f>IF(A56="","",IF(EXACT(U56,"DIRECT"),"Passed hard direct gates; weighted score may rank attention only inside the DIRECT set.",IF(EXACT(U56,"CONTEXTUAL"),"Relevant to the decision but not eligible for like-for-like direct ranking.",IF(EXACT(U56,"EXCLUDED"),"Current relevance pattern does not justify inclusion for this decision.",IF(EXACT(U56,"VERIFY"),"Resolve evidence or unknown inputs before classification.","Repair governance before using the scorecard.")))))</x:f>
      </x:c>
      <x:c r="AA56" s="8" t="str">
        <x:f>IF(A56="","",C56&amp;"|"&amp;RELEVANCE_POLICY!$B$4&amp;"|"&amp;N56&amp;"|"&amp;U56&amp;"|"&amp;Y56&amp;"|"&amp;W56&amp;"|"&amp;P56&amp;"|"&amp;Q56&amp;"|"&amp;M56&amp;"|"&amp;EVIDENCE!O56)</x:f>
      </x:c>
      <x:c r="AB56" s="8"/>
      <x:c r="AC56" t="str">
        <x:f>IF(A56="","",IF(OR(EXACT(E56,"PROVIDER"),EXACT(E56,"MARKETPLACE / DIRECTORY"),EXACT(E56,"PUBLISHER / MEDIA"),EXACT(E56,"COMMUNITY / FORUM"),EXACT(E56,"STATUS QUO / INTERNAL"),EXACT(E56,"UNKNOWN / VERIFY")),"VALID","INVALID - ENTITY TYPE"))</x:f>
      </x:c>
      <x:c r="AD56" t="str">
        <x:f>IF(A56="","",IF(OR(EXACT(F56,"YES"),EXACT(F56,"NO"),EXACT(F56,"UNKNOWN / VERIFY")),"VALID","INVALID - FULFILMENT TOKEN"))</x:f>
      </x:c>
      <x:c r="AE56" t="str">
        <x:f>IF(A56="","",IF(OR(B56="",C56="",D56="",M56="",N56=""),"INVALID - REQUIRED",IF(EXACT(B56,DECISION_CONTRACT!$B$4),"VALID","INVALID - DECISION ID")))</x:f>
      </x:c>
      <x:c r="AF56" t="str">
        <x:f>IF(A56="","",IF(DECISION_CONTRACT!$B$15&lt;&gt;"READY FOR DOWNSTREAM","BLOCKED - DECISION",IF(RELEVANCE_POLICY!$B$9&lt;&gt;"READY FOR DOWNSTREAM","BLOCKED - POLICY","VALID")))</x:f>
      </x:c>
      <x:c r="AG56" t="str">
        <x:f>IF(A56="","",IF(OR(EXACT(E56,"UNKNOWN / VERIFY"),EXACT(F56,"UNKNOWN / VERIFY"),G56="UNKNOWN / VERIFY",H56="UNKNOWN / VERIFY",I56="UNKNOWN / VERIFY",J56="UNKNOWN / VERIFY",K56="UNKNOWN / VERIFY",L56="UNKNOWN / VERIFY"),"VERIFY BEFORE CLASSIFYING",IF(COUNT(G56:L56)&lt;&gt;6,"VERIFY BEFORE CLASSIFYING",IF(K56&lt;RELEVANCE_POLICY!$C$16,"VERIFY BEFORE CLASSIFYING","VALID"))))</x:f>
      </x:c>
      <x:c r="AH56" t="str">
        <x:f>IF(A56="","",IF(AND(EXACT(E56,"PROVIDER"),EXACT(F56,"YES"),G56&gt;=RELEVANCE_POLICY!$C$12,H56&gt;=RELEVANCE_POLICY!$C$13,I56&gt;=RELEVANCE_POLICY!$C$14),"DIRECT ELIGIBLE","NOT DIRECT"))</x:f>
      </x:c>
      <x:c r="AI56" t="str">
        <x:f>IF(A56="","",IF(AND(J56&gt;=3,L56&gt;=3),"CONTEXTUAL ELIGIBLE","EXCLUDED"))</x:f>
      </x:c>
      <x:c r="AJ56" t="str">
        <x:f>IF(A56="","",IF(T56="DIRECT ELIGIBLE","DIRECT",IF(T56="CONTEXTUAL ELIGIBLE","CONTEXTUAL",IF(T56="EXCLUDED","EXCLUDED",IF(T56="VERIFY BEFORE CLASSIFYING","VERIFY",T56)))))</x:f>
      </x:c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 t="str">
        <x:f>IF(A57="","",EVIDENCE!J57)</x:f>
      </x:c>
      <x:c r="L57" s="8"/>
      <x:c r="M57" s="8"/>
      <x:c r="N57" s="20"/>
      <x:c r="O57" s="8"/>
      <x:c r="P57" s="8" t="str">
        <x:f>IF(A57="","",IF(O57="","INVALID - SNAPSHOT",IF(O57=A57&amp;"|"&amp;B57&amp;"|"&amp;C57&amp;"|"&amp;D57&amp;"|"&amp;E57&amp;"|"&amp;F57&amp;"|"&amp;G57&amp;"|"&amp;H57&amp;"|"&amp;I57&amp;"|"&amp;J57&amp;"|"&amp;L57&amp;"|"&amp;M57&amp;"|"&amp;N57,"VALID","VERSION UPDATE REQUIRED")))</x:f>
      </x:c>
      <x:c r="Q57" s="8" t="str">
        <x:f>IF(A57="","",IF(NOT(EXACT(M57,EVIDENCE!A57)),"INVALID - EVIDENCE ID",IF(NOT(EXACT(B57,EVIDENCE!B57)),"INVALID - EVIDENCE DECISION",IF(NOT(EXACT(A57,EVIDENCE!D57)),"INVALID - EVIDENCE OWNER",IF(NOT(EXACT(EVIDENCE!C57,"CANDIDATE")),"INVALID - EVIDENCE ENTITY TYPE",IF(NOT(EXACT(EVIDENCE!E57,"QUALIFICATION")),"INVALID - EVIDENCE ROLE",IF(EXACT(EVIDENCE!F57,"UNKNOWN"),"VERIFY BEFORE CLASSIFYING",IF(NOT(EXACT(EVIDENCE!F57,"GOVERNED FIXTURE")),"INVALID - EVIDENCE STATE",IF(EVIDENCE!N57&lt;&gt;"VALID","INVALID - EVIDENCE RECORD","VALID")))))))))</x:f>
      </x:c>
      <x:c r="R57" s="8" t="str">
        <x:f>IF(A57="","",IF(EXACT(E57,"UNKNOWN / VERIFY"),"VERIFY",IF(EXACT(F57,"UNKNOWN / VERIFY"),"VERIFY",IF(AND(EXACT(E57,"PROVIDER"),EXACT(F57,"NO")),"REPAIR ENTITY TYPE / FULFILMENT",IF(AND(OR(EXACT(E57,"MARKETPLACE / DIRECTORY"),EXACT(E57,"PUBLISHER / MEDIA"),EXACT(E57,"COMMUNITY / FORUM")),EXACT(F57,"YES")),"REPAIR ENTITY TYPE / FULFILMENT","VALID")))))</x:f>
      </x:c>
      <x:c r="S57" s="8" t="str">
        <x:f>IF(A57="","",IF(AC57&lt;&gt;"VALID",AC57,IF(AD57&lt;&gt;"VALID",AD57,IF(AE57&lt;&gt;"VALID",AE57,"VALID"))))</x:f>
      </x:c>
      <x:c r="T57" s="8" t="str">
        <x:f>IF(A57="","",IF(AF57&lt;&gt;"VALID",AF57,IF(P57&lt;&gt;"VALID",P57,IF(S57&lt;&gt;"VALID","REPAIR CANDIDATE RECORD",IF(Q57="VERIFY BEFORE CLASSIFYING","VERIFY BEFORE CLASSIFYING",IF(Q57&lt;&gt;"VALID","REPAIR QUALIFICATION EVIDENCE",IF(R57&lt;&gt;"VALID",R57,IF(AG57&lt;&gt;"VALID",AG57,IF(AH57="DIRECT ELIGIBLE","DIRECT ELIGIBLE",AI57)))))))))</x:f>
      </x:c>
      <x:c r="U57" s="8" t="n">
        <x:f>AJ57</x:f>
        <x:v>0</x:v>
      </x:c>
      <x:c r="V57" s="8" t="str">
        <x:f>IF(A57="","",IF(COUNT(G57:L57)=6,ROUND((G57*RELEVANCE_POLICY!$B$12+H57*RELEVANCE_POLICY!$B$13+I57*RELEVANCE_POLICY!$B$14+J57*RELEVANCE_POLICY!$B$15+K57*RELEVANCE_POLICY!$B$16+L57*RELEVANCE_POLICY!$B$17)/5,0),""))</x:f>
      </x:c>
      <x:c r="W57" s="8" t="str">
        <x:f>IF(A57="","",IF(EXACT(U57,"DIRECT"),V57,"N/A - ROLE"))</x:f>
      </x:c>
      <x:c r="X57" s="8" t="str">
        <x:f>IF(A57="","",IF(NOT(EXACT(U57,"DIRECT")),"N/A - ROLE",IF(V57&gt;=85,"HIGH",IF(V57&gt;=70,"MEDIUM","STANDARD"))))</x:f>
      </x:c>
      <x:c r="Y57" s="8" t="str">
        <x:f>IF(A57="","",IF(EXACT(U57,"DIRECT"),"INCLUDE DIRECT",IF(EXACT(U57,"CONTEXTUAL"),"INCLUDE CONTEXTUAL",IF(EXACT(U57,"EXCLUDED"),"EXCLUDE",IF(EXACT(U57,"VERIFY"),"VERIFY BEFORE CLASSIFYING",U57)))))</x:f>
      </x:c>
      <x:c r="Z57" s="8" t="str">
        <x:f>IF(A57="","",IF(EXACT(U57,"DIRECT"),"Passed hard direct gates; weighted score may rank attention only inside the DIRECT set.",IF(EXACT(U57,"CONTEXTUAL"),"Relevant to the decision but not eligible for like-for-like direct ranking.",IF(EXACT(U57,"EXCLUDED"),"Current relevance pattern does not justify inclusion for this decision.",IF(EXACT(U57,"VERIFY"),"Resolve evidence or unknown inputs before classification.","Repair governance before using the scorecard.")))))</x:f>
      </x:c>
      <x:c r="AA57" s="8" t="str">
        <x:f>IF(A57="","",C57&amp;"|"&amp;RELEVANCE_POLICY!$B$4&amp;"|"&amp;N57&amp;"|"&amp;U57&amp;"|"&amp;Y57&amp;"|"&amp;W57&amp;"|"&amp;P57&amp;"|"&amp;Q57&amp;"|"&amp;M57&amp;"|"&amp;EVIDENCE!O57)</x:f>
      </x:c>
      <x:c r="AB57" s="8"/>
      <x:c r="AC57" t="str">
        <x:f>IF(A57="","",IF(OR(EXACT(E57,"PROVIDER"),EXACT(E57,"MARKETPLACE / DIRECTORY"),EXACT(E57,"PUBLISHER / MEDIA"),EXACT(E57,"COMMUNITY / FORUM"),EXACT(E57,"STATUS QUO / INTERNAL"),EXACT(E57,"UNKNOWN / VERIFY")),"VALID","INVALID - ENTITY TYPE"))</x:f>
      </x:c>
      <x:c r="AD57" t="str">
        <x:f>IF(A57="","",IF(OR(EXACT(F57,"YES"),EXACT(F57,"NO"),EXACT(F57,"UNKNOWN / VERIFY")),"VALID","INVALID - FULFILMENT TOKEN"))</x:f>
      </x:c>
      <x:c r="AE57" t="str">
        <x:f>IF(A57="","",IF(OR(B57="",C57="",D57="",M57="",N57=""),"INVALID - REQUIRED",IF(EXACT(B57,DECISION_CONTRACT!$B$4),"VALID","INVALID - DECISION ID")))</x:f>
      </x:c>
      <x:c r="AF57" t="str">
        <x:f>IF(A57="","",IF(DECISION_CONTRACT!$B$15&lt;&gt;"READY FOR DOWNSTREAM","BLOCKED - DECISION",IF(RELEVANCE_POLICY!$B$9&lt;&gt;"READY FOR DOWNSTREAM","BLOCKED - POLICY","VALID")))</x:f>
      </x:c>
      <x:c r="AG57" t="str">
        <x:f>IF(A57="","",IF(OR(EXACT(E57,"UNKNOWN / VERIFY"),EXACT(F57,"UNKNOWN / VERIFY"),G57="UNKNOWN / VERIFY",H57="UNKNOWN / VERIFY",I57="UNKNOWN / VERIFY",J57="UNKNOWN / VERIFY",K57="UNKNOWN / VERIFY",L57="UNKNOWN / VERIFY"),"VERIFY BEFORE CLASSIFYING",IF(COUNT(G57:L57)&lt;&gt;6,"VERIFY BEFORE CLASSIFYING",IF(K57&lt;RELEVANCE_POLICY!$C$16,"VERIFY BEFORE CLASSIFYING","VALID"))))</x:f>
      </x:c>
      <x:c r="AH57" t="str">
        <x:f>IF(A57="","",IF(AND(EXACT(E57,"PROVIDER"),EXACT(F57,"YES"),G57&gt;=RELEVANCE_POLICY!$C$12,H57&gt;=RELEVANCE_POLICY!$C$13,I57&gt;=RELEVANCE_POLICY!$C$14),"DIRECT ELIGIBLE","NOT DIRECT"))</x:f>
      </x:c>
      <x:c r="AI57" t="str">
        <x:f>IF(A57="","",IF(AND(J57&gt;=3,L57&gt;=3),"CONTEXTUAL ELIGIBLE","EXCLUDED"))</x:f>
      </x:c>
      <x:c r="AJ57" t="str">
        <x:f>IF(A57="","",IF(T57="DIRECT ELIGIBLE","DIRECT",IF(T57="CONTEXTUAL ELIGIBLE","CONTEXTUAL",IF(T57="EXCLUDED","EXCLUDED",IF(T57="VERIFY BEFORE CLASSIFYING","VERIFY",T57)))))</x:f>
      </x:c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 t="str">
        <x:f>IF(A58="","",EVIDENCE!J58)</x:f>
      </x:c>
      <x:c r="L58" s="8"/>
      <x:c r="M58" s="8"/>
      <x:c r="N58" s="20"/>
      <x:c r="O58" s="8"/>
      <x:c r="P58" s="8" t="str">
        <x:f>IF(A58="","",IF(O58="","INVALID - SNAPSHOT",IF(O58=A58&amp;"|"&amp;B58&amp;"|"&amp;C58&amp;"|"&amp;D58&amp;"|"&amp;E58&amp;"|"&amp;F58&amp;"|"&amp;G58&amp;"|"&amp;H58&amp;"|"&amp;I58&amp;"|"&amp;J58&amp;"|"&amp;L58&amp;"|"&amp;M58&amp;"|"&amp;N58,"VALID","VERSION UPDATE REQUIRED")))</x:f>
      </x:c>
      <x:c r="Q58" s="8" t="str">
        <x:f>IF(A58="","",IF(NOT(EXACT(M58,EVIDENCE!A58)),"INVALID - EVIDENCE ID",IF(NOT(EXACT(B58,EVIDENCE!B58)),"INVALID - EVIDENCE DECISION",IF(NOT(EXACT(A58,EVIDENCE!D58)),"INVALID - EVIDENCE OWNER",IF(NOT(EXACT(EVIDENCE!C58,"CANDIDATE")),"INVALID - EVIDENCE ENTITY TYPE",IF(NOT(EXACT(EVIDENCE!E58,"QUALIFICATION")),"INVALID - EVIDENCE ROLE",IF(EXACT(EVIDENCE!F58,"UNKNOWN"),"VERIFY BEFORE CLASSIFYING",IF(NOT(EXACT(EVIDENCE!F58,"GOVERNED FIXTURE")),"INVALID - EVIDENCE STATE",IF(EVIDENCE!N58&lt;&gt;"VALID","INVALID - EVIDENCE RECORD","VALID")))))))))</x:f>
      </x:c>
      <x:c r="R58" s="8" t="str">
        <x:f>IF(A58="","",IF(EXACT(E58,"UNKNOWN / VERIFY"),"VERIFY",IF(EXACT(F58,"UNKNOWN / VERIFY"),"VERIFY",IF(AND(EXACT(E58,"PROVIDER"),EXACT(F58,"NO")),"REPAIR ENTITY TYPE / FULFILMENT",IF(AND(OR(EXACT(E58,"MARKETPLACE / DIRECTORY"),EXACT(E58,"PUBLISHER / MEDIA"),EXACT(E58,"COMMUNITY / FORUM")),EXACT(F58,"YES")),"REPAIR ENTITY TYPE / FULFILMENT","VALID")))))</x:f>
      </x:c>
      <x:c r="S58" s="8" t="str">
        <x:f>IF(A58="","",IF(AC58&lt;&gt;"VALID",AC58,IF(AD58&lt;&gt;"VALID",AD58,IF(AE58&lt;&gt;"VALID",AE58,"VALID"))))</x:f>
      </x:c>
      <x:c r="T58" s="8" t="str">
        <x:f>IF(A58="","",IF(AF58&lt;&gt;"VALID",AF58,IF(P58&lt;&gt;"VALID",P58,IF(S58&lt;&gt;"VALID","REPAIR CANDIDATE RECORD",IF(Q58="VERIFY BEFORE CLASSIFYING","VERIFY BEFORE CLASSIFYING",IF(Q58&lt;&gt;"VALID","REPAIR QUALIFICATION EVIDENCE",IF(R58&lt;&gt;"VALID",R58,IF(AG58&lt;&gt;"VALID",AG58,IF(AH58="DIRECT ELIGIBLE","DIRECT ELIGIBLE",AI58)))))))))</x:f>
      </x:c>
      <x:c r="U58" s="8" t="n">
        <x:f>AJ58</x:f>
        <x:v>0</x:v>
      </x:c>
      <x:c r="V58" s="8" t="str">
        <x:f>IF(A58="","",IF(COUNT(G58:L58)=6,ROUND((G58*RELEVANCE_POLICY!$B$12+H58*RELEVANCE_POLICY!$B$13+I58*RELEVANCE_POLICY!$B$14+J58*RELEVANCE_POLICY!$B$15+K58*RELEVANCE_POLICY!$B$16+L58*RELEVANCE_POLICY!$B$17)/5,0),""))</x:f>
      </x:c>
      <x:c r="W58" s="8" t="str">
        <x:f>IF(A58="","",IF(EXACT(U58,"DIRECT"),V58,"N/A - ROLE"))</x:f>
      </x:c>
      <x:c r="X58" s="8" t="str">
        <x:f>IF(A58="","",IF(NOT(EXACT(U58,"DIRECT")),"N/A - ROLE",IF(V58&gt;=85,"HIGH",IF(V58&gt;=70,"MEDIUM","STANDARD"))))</x:f>
      </x:c>
      <x:c r="Y58" s="8" t="str">
        <x:f>IF(A58="","",IF(EXACT(U58,"DIRECT"),"INCLUDE DIRECT",IF(EXACT(U58,"CONTEXTUAL"),"INCLUDE CONTEXTUAL",IF(EXACT(U58,"EXCLUDED"),"EXCLUDE",IF(EXACT(U58,"VERIFY"),"VERIFY BEFORE CLASSIFYING",U58)))))</x:f>
      </x:c>
      <x:c r="Z58" s="8" t="str">
        <x:f>IF(A58="","",IF(EXACT(U58,"DIRECT"),"Passed hard direct gates; weighted score may rank attention only inside the DIRECT set.",IF(EXACT(U58,"CONTEXTUAL"),"Relevant to the decision but not eligible for like-for-like direct ranking.",IF(EXACT(U58,"EXCLUDED"),"Current relevance pattern does not justify inclusion for this decision.",IF(EXACT(U58,"VERIFY"),"Resolve evidence or unknown inputs before classification.","Repair governance before using the scorecard.")))))</x:f>
      </x:c>
      <x:c r="AA58" s="8" t="str">
        <x:f>IF(A58="","",C58&amp;"|"&amp;RELEVANCE_POLICY!$B$4&amp;"|"&amp;N58&amp;"|"&amp;U58&amp;"|"&amp;Y58&amp;"|"&amp;W58&amp;"|"&amp;P58&amp;"|"&amp;Q58&amp;"|"&amp;M58&amp;"|"&amp;EVIDENCE!O58)</x:f>
      </x:c>
      <x:c r="AB58" s="8"/>
      <x:c r="AC58" t="str">
        <x:f>IF(A58="","",IF(OR(EXACT(E58,"PROVIDER"),EXACT(E58,"MARKETPLACE / DIRECTORY"),EXACT(E58,"PUBLISHER / MEDIA"),EXACT(E58,"COMMUNITY / FORUM"),EXACT(E58,"STATUS QUO / INTERNAL"),EXACT(E58,"UNKNOWN / VERIFY")),"VALID","INVALID - ENTITY TYPE"))</x:f>
      </x:c>
      <x:c r="AD58" t="str">
        <x:f>IF(A58="","",IF(OR(EXACT(F58,"YES"),EXACT(F58,"NO"),EXACT(F58,"UNKNOWN / VERIFY")),"VALID","INVALID - FULFILMENT TOKEN"))</x:f>
      </x:c>
      <x:c r="AE58" t="str">
        <x:f>IF(A58="","",IF(OR(B58="",C58="",D58="",M58="",N58=""),"INVALID - REQUIRED",IF(EXACT(B58,DECISION_CONTRACT!$B$4),"VALID","INVALID - DECISION ID")))</x:f>
      </x:c>
      <x:c r="AF58" t="str">
        <x:f>IF(A58="","",IF(DECISION_CONTRACT!$B$15&lt;&gt;"READY FOR DOWNSTREAM","BLOCKED - DECISION",IF(RELEVANCE_POLICY!$B$9&lt;&gt;"READY FOR DOWNSTREAM","BLOCKED - POLICY","VALID")))</x:f>
      </x:c>
      <x:c r="AG58" t="str">
        <x:f>IF(A58="","",IF(OR(EXACT(E58,"UNKNOWN / VERIFY"),EXACT(F58,"UNKNOWN / VERIFY"),G58="UNKNOWN / VERIFY",H58="UNKNOWN / VERIFY",I58="UNKNOWN / VERIFY",J58="UNKNOWN / VERIFY",K58="UNKNOWN / VERIFY",L58="UNKNOWN / VERIFY"),"VERIFY BEFORE CLASSIFYING",IF(COUNT(G58:L58)&lt;&gt;6,"VERIFY BEFORE CLASSIFYING",IF(K58&lt;RELEVANCE_POLICY!$C$16,"VERIFY BEFORE CLASSIFYING","VALID"))))</x:f>
      </x:c>
      <x:c r="AH58" t="str">
        <x:f>IF(A58="","",IF(AND(EXACT(E58,"PROVIDER"),EXACT(F58,"YES"),G58&gt;=RELEVANCE_POLICY!$C$12,H58&gt;=RELEVANCE_POLICY!$C$13,I58&gt;=RELEVANCE_POLICY!$C$14),"DIRECT ELIGIBLE","NOT DIRECT"))</x:f>
      </x:c>
      <x:c r="AI58" t="str">
        <x:f>IF(A58="","",IF(AND(J58&gt;=3,L58&gt;=3),"CONTEXTUAL ELIGIBLE","EXCLUDED"))</x:f>
      </x:c>
      <x:c r="AJ58" t="str">
        <x:f>IF(A58="","",IF(T58="DIRECT ELIGIBLE","DIRECT",IF(T58="CONTEXTUAL ELIGIBLE","CONTEXTUAL",IF(T58="EXCLUDED","EXCLUDED",IF(T58="VERIFY BEFORE CLASSIFYING","VERIFY",T58)))))</x:f>
      </x:c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 t="str">
        <x:f>IF(A59="","",EVIDENCE!J59)</x:f>
      </x:c>
      <x:c r="L59" s="8"/>
      <x:c r="M59" s="8"/>
      <x:c r="N59" s="20"/>
      <x:c r="O59" s="8"/>
      <x:c r="P59" s="8" t="str">
        <x:f>IF(A59="","",IF(O59="","INVALID - SNAPSHOT",IF(O59=A59&amp;"|"&amp;B59&amp;"|"&amp;C59&amp;"|"&amp;D59&amp;"|"&amp;E59&amp;"|"&amp;F59&amp;"|"&amp;G59&amp;"|"&amp;H59&amp;"|"&amp;I59&amp;"|"&amp;J59&amp;"|"&amp;L59&amp;"|"&amp;M59&amp;"|"&amp;N59,"VALID","VERSION UPDATE REQUIRED")))</x:f>
      </x:c>
      <x:c r="Q59" s="8" t="str">
        <x:f>IF(A59="","",IF(NOT(EXACT(M59,EVIDENCE!A59)),"INVALID - EVIDENCE ID",IF(NOT(EXACT(B59,EVIDENCE!B59)),"INVALID - EVIDENCE DECISION",IF(NOT(EXACT(A59,EVIDENCE!D59)),"INVALID - EVIDENCE OWNER",IF(NOT(EXACT(EVIDENCE!C59,"CANDIDATE")),"INVALID - EVIDENCE ENTITY TYPE",IF(NOT(EXACT(EVIDENCE!E59,"QUALIFICATION")),"INVALID - EVIDENCE ROLE",IF(EXACT(EVIDENCE!F59,"UNKNOWN"),"VERIFY BEFORE CLASSIFYING",IF(NOT(EXACT(EVIDENCE!F59,"GOVERNED FIXTURE")),"INVALID - EVIDENCE STATE",IF(EVIDENCE!N59&lt;&gt;"VALID","INVALID - EVIDENCE RECORD","VALID")))))))))</x:f>
      </x:c>
      <x:c r="R59" s="8" t="str">
        <x:f>IF(A59="","",IF(EXACT(E59,"UNKNOWN / VERIFY"),"VERIFY",IF(EXACT(F59,"UNKNOWN / VERIFY"),"VERIFY",IF(AND(EXACT(E59,"PROVIDER"),EXACT(F59,"NO")),"REPAIR ENTITY TYPE / FULFILMENT",IF(AND(OR(EXACT(E59,"MARKETPLACE / DIRECTORY"),EXACT(E59,"PUBLISHER / MEDIA"),EXACT(E59,"COMMUNITY / FORUM")),EXACT(F59,"YES")),"REPAIR ENTITY TYPE / FULFILMENT","VALID")))))</x:f>
      </x:c>
      <x:c r="S59" s="8" t="str">
        <x:f>IF(A59="","",IF(AC59&lt;&gt;"VALID",AC59,IF(AD59&lt;&gt;"VALID",AD59,IF(AE59&lt;&gt;"VALID",AE59,"VALID"))))</x:f>
      </x:c>
      <x:c r="T59" s="8" t="str">
        <x:f>IF(A59="","",IF(AF59&lt;&gt;"VALID",AF59,IF(P59&lt;&gt;"VALID",P59,IF(S59&lt;&gt;"VALID","REPAIR CANDIDATE RECORD",IF(Q59="VERIFY BEFORE CLASSIFYING","VERIFY BEFORE CLASSIFYING",IF(Q59&lt;&gt;"VALID","REPAIR QUALIFICATION EVIDENCE",IF(R59&lt;&gt;"VALID",R59,IF(AG59&lt;&gt;"VALID",AG59,IF(AH59="DIRECT ELIGIBLE","DIRECT ELIGIBLE",AI59)))))))))</x:f>
      </x:c>
      <x:c r="U59" s="8" t="n">
        <x:f>AJ59</x:f>
        <x:v>0</x:v>
      </x:c>
      <x:c r="V59" s="8" t="str">
        <x:f>IF(A59="","",IF(COUNT(G59:L59)=6,ROUND((G59*RELEVANCE_POLICY!$B$12+H59*RELEVANCE_POLICY!$B$13+I59*RELEVANCE_POLICY!$B$14+J59*RELEVANCE_POLICY!$B$15+K59*RELEVANCE_POLICY!$B$16+L59*RELEVANCE_POLICY!$B$17)/5,0),""))</x:f>
      </x:c>
      <x:c r="W59" s="8" t="str">
        <x:f>IF(A59="","",IF(EXACT(U59,"DIRECT"),V59,"N/A - ROLE"))</x:f>
      </x:c>
      <x:c r="X59" s="8" t="str">
        <x:f>IF(A59="","",IF(NOT(EXACT(U59,"DIRECT")),"N/A - ROLE",IF(V59&gt;=85,"HIGH",IF(V59&gt;=70,"MEDIUM","STANDARD"))))</x:f>
      </x:c>
      <x:c r="Y59" s="8" t="str">
        <x:f>IF(A59="","",IF(EXACT(U59,"DIRECT"),"INCLUDE DIRECT",IF(EXACT(U59,"CONTEXTUAL"),"INCLUDE CONTEXTUAL",IF(EXACT(U59,"EXCLUDED"),"EXCLUDE",IF(EXACT(U59,"VERIFY"),"VERIFY BEFORE CLASSIFYING",U59)))))</x:f>
      </x:c>
      <x:c r="Z59" s="8" t="str">
        <x:f>IF(A59="","",IF(EXACT(U59,"DIRECT"),"Passed hard direct gates; weighted score may rank attention only inside the DIRECT set.",IF(EXACT(U59,"CONTEXTUAL"),"Relevant to the decision but not eligible for like-for-like direct ranking.",IF(EXACT(U59,"EXCLUDED"),"Current relevance pattern does not justify inclusion for this decision.",IF(EXACT(U59,"VERIFY"),"Resolve evidence or unknown inputs before classification.","Repair governance before using the scorecard.")))))</x:f>
      </x:c>
      <x:c r="AA59" s="8" t="str">
        <x:f>IF(A59="","",C59&amp;"|"&amp;RELEVANCE_POLICY!$B$4&amp;"|"&amp;N59&amp;"|"&amp;U59&amp;"|"&amp;Y59&amp;"|"&amp;W59&amp;"|"&amp;P59&amp;"|"&amp;Q59&amp;"|"&amp;M59&amp;"|"&amp;EVIDENCE!O59)</x:f>
      </x:c>
      <x:c r="AB59" s="8"/>
      <x:c r="AC59" t="str">
        <x:f>IF(A59="","",IF(OR(EXACT(E59,"PROVIDER"),EXACT(E59,"MARKETPLACE / DIRECTORY"),EXACT(E59,"PUBLISHER / MEDIA"),EXACT(E59,"COMMUNITY / FORUM"),EXACT(E59,"STATUS QUO / INTERNAL"),EXACT(E59,"UNKNOWN / VERIFY")),"VALID","INVALID - ENTITY TYPE"))</x:f>
      </x:c>
      <x:c r="AD59" t="str">
        <x:f>IF(A59="","",IF(OR(EXACT(F59,"YES"),EXACT(F59,"NO"),EXACT(F59,"UNKNOWN / VERIFY")),"VALID","INVALID - FULFILMENT TOKEN"))</x:f>
      </x:c>
      <x:c r="AE59" t="str">
        <x:f>IF(A59="","",IF(OR(B59="",C59="",D59="",M59="",N59=""),"INVALID - REQUIRED",IF(EXACT(B59,DECISION_CONTRACT!$B$4),"VALID","INVALID - DECISION ID")))</x:f>
      </x:c>
      <x:c r="AF59" t="str">
        <x:f>IF(A59="","",IF(DECISION_CONTRACT!$B$15&lt;&gt;"READY FOR DOWNSTREAM","BLOCKED - DECISION",IF(RELEVANCE_POLICY!$B$9&lt;&gt;"READY FOR DOWNSTREAM","BLOCKED - POLICY","VALID")))</x:f>
      </x:c>
      <x:c r="AG59" t="str">
        <x:f>IF(A59="","",IF(OR(EXACT(E59,"UNKNOWN / VERIFY"),EXACT(F59,"UNKNOWN / VERIFY"),G59="UNKNOWN / VERIFY",H59="UNKNOWN / VERIFY",I59="UNKNOWN / VERIFY",J59="UNKNOWN / VERIFY",K59="UNKNOWN / VERIFY",L59="UNKNOWN / VERIFY"),"VERIFY BEFORE CLASSIFYING",IF(COUNT(G59:L59)&lt;&gt;6,"VERIFY BEFORE CLASSIFYING",IF(K59&lt;RELEVANCE_POLICY!$C$16,"VERIFY BEFORE CLASSIFYING","VALID"))))</x:f>
      </x:c>
      <x:c r="AH59" t="str">
        <x:f>IF(A59="","",IF(AND(EXACT(E59,"PROVIDER"),EXACT(F59,"YES"),G59&gt;=RELEVANCE_POLICY!$C$12,H59&gt;=RELEVANCE_POLICY!$C$13,I59&gt;=RELEVANCE_POLICY!$C$14),"DIRECT ELIGIBLE","NOT DIRECT"))</x:f>
      </x:c>
      <x:c r="AI59" t="str">
        <x:f>IF(A59="","",IF(AND(J59&gt;=3,L59&gt;=3),"CONTEXTUAL ELIGIBLE","EXCLUDED"))</x:f>
      </x:c>
      <x:c r="AJ59" t="str">
        <x:f>IF(A59="","",IF(T59="DIRECT ELIGIBLE","DIRECT",IF(T59="CONTEXTUAL ELIGIBLE","CONTEXTUAL",IF(T59="EXCLUDED","EXCLUDED",IF(T59="VERIFY BEFORE CLASSIFYING","VERIFY",T59)))))</x:f>
      </x:c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 t="str">
        <x:f>IF(A60="","",EVIDENCE!J60)</x:f>
      </x:c>
      <x:c r="L60" s="8"/>
      <x:c r="M60" s="8"/>
      <x:c r="N60" s="20"/>
      <x:c r="O60" s="8"/>
      <x:c r="P60" s="8" t="str">
        <x:f>IF(A60="","",IF(O60="","INVALID - SNAPSHOT",IF(O60=A60&amp;"|"&amp;B60&amp;"|"&amp;C60&amp;"|"&amp;D60&amp;"|"&amp;E60&amp;"|"&amp;F60&amp;"|"&amp;G60&amp;"|"&amp;H60&amp;"|"&amp;I60&amp;"|"&amp;J60&amp;"|"&amp;L60&amp;"|"&amp;M60&amp;"|"&amp;N60,"VALID","VERSION UPDATE REQUIRED")))</x:f>
      </x:c>
      <x:c r="Q60" s="8" t="str">
        <x:f>IF(A60="","",IF(NOT(EXACT(M60,EVIDENCE!A60)),"INVALID - EVIDENCE ID",IF(NOT(EXACT(B60,EVIDENCE!B60)),"INVALID - EVIDENCE DECISION",IF(NOT(EXACT(A60,EVIDENCE!D60)),"INVALID - EVIDENCE OWNER",IF(NOT(EXACT(EVIDENCE!C60,"CANDIDATE")),"INVALID - EVIDENCE ENTITY TYPE",IF(NOT(EXACT(EVIDENCE!E60,"QUALIFICATION")),"INVALID - EVIDENCE ROLE",IF(EXACT(EVIDENCE!F60,"UNKNOWN"),"VERIFY BEFORE CLASSIFYING",IF(NOT(EXACT(EVIDENCE!F60,"GOVERNED FIXTURE")),"INVALID - EVIDENCE STATE",IF(EVIDENCE!N60&lt;&gt;"VALID","INVALID - EVIDENCE RECORD","VALID")))))))))</x:f>
      </x:c>
      <x:c r="R60" s="8" t="str">
        <x:f>IF(A60="","",IF(EXACT(E60,"UNKNOWN / VERIFY"),"VERIFY",IF(EXACT(F60,"UNKNOWN / VERIFY"),"VERIFY",IF(AND(EXACT(E60,"PROVIDER"),EXACT(F60,"NO")),"REPAIR ENTITY TYPE / FULFILMENT",IF(AND(OR(EXACT(E60,"MARKETPLACE / DIRECTORY"),EXACT(E60,"PUBLISHER / MEDIA"),EXACT(E60,"COMMUNITY / FORUM")),EXACT(F60,"YES")),"REPAIR ENTITY TYPE / FULFILMENT","VALID")))))</x:f>
      </x:c>
      <x:c r="S60" s="8" t="str">
        <x:f>IF(A60="","",IF(AC60&lt;&gt;"VALID",AC60,IF(AD60&lt;&gt;"VALID",AD60,IF(AE60&lt;&gt;"VALID",AE60,"VALID"))))</x:f>
      </x:c>
      <x:c r="T60" s="8" t="str">
        <x:f>IF(A60="","",IF(AF60&lt;&gt;"VALID",AF60,IF(P60&lt;&gt;"VALID",P60,IF(S60&lt;&gt;"VALID","REPAIR CANDIDATE RECORD",IF(Q60="VERIFY BEFORE CLASSIFYING","VERIFY BEFORE CLASSIFYING",IF(Q60&lt;&gt;"VALID","REPAIR QUALIFICATION EVIDENCE",IF(R60&lt;&gt;"VALID",R60,IF(AG60&lt;&gt;"VALID",AG60,IF(AH60="DIRECT ELIGIBLE","DIRECT ELIGIBLE",AI60)))))))))</x:f>
      </x:c>
      <x:c r="U60" s="8" t="n">
        <x:f>AJ60</x:f>
        <x:v>0</x:v>
      </x:c>
      <x:c r="V60" s="8" t="str">
        <x:f>IF(A60="","",IF(COUNT(G60:L60)=6,ROUND((G60*RELEVANCE_POLICY!$B$12+H60*RELEVANCE_POLICY!$B$13+I60*RELEVANCE_POLICY!$B$14+J60*RELEVANCE_POLICY!$B$15+K60*RELEVANCE_POLICY!$B$16+L60*RELEVANCE_POLICY!$B$17)/5,0),""))</x:f>
      </x:c>
      <x:c r="W60" s="8" t="str">
        <x:f>IF(A60="","",IF(EXACT(U60,"DIRECT"),V60,"N/A - ROLE"))</x:f>
      </x:c>
      <x:c r="X60" s="8" t="str">
        <x:f>IF(A60="","",IF(NOT(EXACT(U60,"DIRECT")),"N/A - ROLE",IF(V60&gt;=85,"HIGH",IF(V60&gt;=70,"MEDIUM","STANDARD"))))</x:f>
      </x:c>
      <x:c r="Y60" s="8" t="str">
        <x:f>IF(A60="","",IF(EXACT(U60,"DIRECT"),"INCLUDE DIRECT",IF(EXACT(U60,"CONTEXTUAL"),"INCLUDE CONTEXTUAL",IF(EXACT(U60,"EXCLUDED"),"EXCLUDE",IF(EXACT(U60,"VERIFY"),"VERIFY BEFORE CLASSIFYING",U60)))))</x:f>
      </x:c>
      <x:c r="Z60" s="8" t="str">
        <x:f>IF(A60="","",IF(EXACT(U60,"DIRECT"),"Passed hard direct gates; weighted score may rank attention only inside the DIRECT set.",IF(EXACT(U60,"CONTEXTUAL"),"Relevant to the decision but not eligible for like-for-like direct ranking.",IF(EXACT(U60,"EXCLUDED"),"Current relevance pattern does not justify inclusion for this decision.",IF(EXACT(U60,"VERIFY"),"Resolve evidence or unknown inputs before classification.","Repair governance before using the scorecard.")))))</x:f>
      </x:c>
      <x:c r="AA60" s="8" t="str">
        <x:f>IF(A60="","",C60&amp;"|"&amp;RELEVANCE_POLICY!$B$4&amp;"|"&amp;N60&amp;"|"&amp;U60&amp;"|"&amp;Y60&amp;"|"&amp;W60&amp;"|"&amp;P60&amp;"|"&amp;Q60&amp;"|"&amp;M60&amp;"|"&amp;EVIDENCE!O60)</x:f>
      </x:c>
      <x:c r="AB60" s="8"/>
      <x:c r="AC60" t="str">
        <x:f>IF(A60="","",IF(OR(EXACT(E60,"PROVIDER"),EXACT(E60,"MARKETPLACE / DIRECTORY"),EXACT(E60,"PUBLISHER / MEDIA"),EXACT(E60,"COMMUNITY / FORUM"),EXACT(E60,"STATUS QUO / INTERNAL"),EXACT(E60,"UNKNOWN / VERIFY")),"VALID","INVALID - ENTITY TYPE"))</x:f>
      </x:c>
      <x:c r="AD60" t="str">
        <x:f>IF(A60="","",IF(OR(EXACT(F60,"YES"),EXACT(F60,"NO"),EXACT(F60,"UNKNOWN / VERIFY")),"VALID","INVALID - FULFILMENT TOKEN"))</x:f>
      </x:c>
      <x:c r="AE60" t="str">
        <x:f>IF(A60="","",IF(OR(B60="",C60="",D60="",M60="",N60=""),"INVALID - REQUIRED",IF(EXACT(B60,DECISION_CONTRACT!$B$4),"VALID","INVALID - DECISION ID")))</x:f>
      </x:c>
      <x:c r="AF60" t="str">
        <x:f>IF(A60="","",IF(DECISION_CONTRACT!$B$15&lt;&gt;"READY FOR DOWNSTREAM","BLOCKED - DECISION",IF(RELEVANCE_POLICY!$B$9&lt;&gt;"READY FOR DOWNSTREAM","BLOCKED - POLICY","VALID")))</x:f>
      </x:c>
      <x:c r="AG60" t="str">
        <x:f>IF(A60="","",IF(OR(EXACT(E60,"UNKNOWN / VERIFY"),EXACT(F60,"UNKNOWN / VERIFY"),G60="UNKNOWN / VERIFY",H60="UNKNOWN / VERIFY",I60="UNKNOWN / VERIFY",J60="UNKNOWN / VERIFY",K60="UNKNOWN / VERIFY",L60="UNKNOWN / VERIFY"),"VERIFY BEFORE CLASSIFYING",IF(COUNT(G60:L60)&lt;&gt;6,"VERIFY BEFORE CLASSIFYING",IF(K60&lt;RELEVANCE_POLICY!$C$16,"VERIFY BEFORE CLASSIFYING","VALID"))))</x:f>
      </x:c>
      <x:c r="AH60" t="str">
        <x:f>IF(A60="","",IF(AND(EXACT(E60,"PROVIDER"),EXACT(F60,"YES"),G60&gt;=RELEVANCE_POLICY!$C$12,H60&gt;=RELEVANCE_POLICY!$C$13,I60&gt;=RELEVANCE_POLICY!$C$14),"DIRECT ELIGIBLE","NOT DIRECT"))</x:f>
      </x:c>
      <x:c r="AI60" t="str">
        <x:f>IF(A60="","",IF(AND(J60&gt;=3,L60&gt;=3),"CONTEXTUAL ELIGIBLE","EXCLUDED"))</x:f>
      </x:c>
      <x:c r="AJ60" t="str">
        <x:f>IF(A60="","",IF(T60="DIRECT ELIGIBLE","DIRECT",IF(T60="CONTEXTUAL ELIGIBLE","CONTEXTUAL",IF(T60="EXCLUDED","EXCLUDED",IF(T60="VERIFY BEFORE CLASSIFYING","VERIFY",T60)))))</x:f>
      </x:c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 t="str">
        <x:f>IF(A61="","",EVIDENCE!J61)</x:f>
      </x:c>
      <x:c r="L61" s="8"/>
      <x:c r="M61" s="8"/>
      <x:c r="N61" s="20"/>
      <x:c r="O61" s="8"/>
      <x:c r="P61" s="8" t="str">
        <x:f>IF(A61="","",IF(O61="","INVALID - SNAPSHOT",IF(O61=A61&amp;"|"&amp;B61&amp;"|"&amp;C61&amp;"|"&amp;D61&amp;"|"&amp;E61&amp;"|"&amp;F61&amp;"|"&amp;G61&amp;"|"&amp;H61&amp;"|"&amp;I61&amp;"|"&amp;J61&amp;"|"&amp;L61&amp;"|"&amp;M61&amp;"|"&amp;N61,"VALID","VERSION UPDATE REQUIRED")))</x:f>
      </x:c>
      <x:c r="Q61" s="8" t="str">
        <x:f>IF(A61="","",IF(NOT(EXACT(M61,EVIDENCE!A61)),"INVALID - EVIDENCE ID",IF(NOT(EXACT(B61,EVIDENCE!B61)),"INVALID - EVIDENCE DECISION",IF(NOT(EXACT(A61,EVIDENCE!D61)),"INVALID - EVIDENCE OWNER",IF(NOT(EXACT(EVIDENCE!C61,"CANDIDATE")),"INVALID - EVIDENCE ENTITY TYPE",IF(NOT(EXACT(EVIDENCE!E61,"QUALIFICATION")),"INVALID - EVIDENCE ROLE",IF(EXACT(EVIDENCE!F61,"UNKNOWN"),"VERIFY BEFORE CLASSIFYING",IF(NOT(EXACT(EVIDENCE!F61,"GOVERNED FIXTURE")),"INVALID - EVIDENCE STATE",IF(EVIDENCE!N61&lt;&gt;"VALID","INVALID - EVIDENCE RECORD","VALID")))))))))</x:f>
      </x:c>
      <x:c r="R61" s="8" t="str">
        <x:f>IF(A61="","",IF(EXACT(E61,"UNKNOWN / VERIFY"),"VERIFY",IF(EXACT(F61,"UNKNOWN / VERIFY"),"VERIFY",IF(AND(EXACT(E61,"PROVIDER"),EXACT(F61,"NO")),"REPAIR ENTITY TYPE / FULFILMENT",IF(AND(OR(EXACT(E61,"MARKETPLACE / DIRECTORY"),EXACT(E61,"PUBLISHER / MEDIA"),EXACT(E61,"COMMUNITY / FORUM")),EXACT(F61,"YES")),"REPAIR ENTITY TYPE / FULFILMENT","VALID")))))</x:f>
      </x:c>
      <x:c r="S61" s="8" t="str">
        <x:f>IF(A61="","",IF(AC61&lt;&gt;"VALID",AC61,IF(AD61&lt;&gt;"VALID",AD61,IF(AE61&lt;&gt;"VALID",AE61,"VALID"))))</x:f>
      </x:c>
      <x:c r="T61" s="8" t="str">
        <x:f>IF(A61="","",IF(AF61&lt;&gt;"VALID",AF61,IF(P61&lt;&gt;"VALID",P61,IF(S61&lt;&gt;"VALID","REPAIR CANDIDATE RECORD",IF(Q61="VERIFY BEFORE CLASSIFYING","VERIFY BEFORE CLASSIFYING",IF(Q61&lt;&gt;"VALID","REPAIR QUALIFICATION EVIDENCE",IF(R61&lt;&gt;"VALID",R61,IF(AG61&lt;&gt;"VALID",AG61,IF(AH61="DIRECT ELIGIBLE","DIRECT ELIGIBLE",AI61)))))))))</x:f>
      </x:c>
      <x:c r="U61" s="8" t="n">
        <x:f>AJ61</x:f>
        <x:v>0</x:v>
      </x:c>
      <x:c r="V61" s="8" t="str">
        <x:f>IF(A61="","",IF(COUNT(G61:L61)=6,ROUND((G61*RELEVANCE_POLICY!$B$12+H61*RELEVANCE_POLICY!$B$13+I61*RELEVANCE_POLICY!$B$14+J61*RELEVANCE_POLICY!$B$15+K61*RELEVANCE_POLICY!$B$16+L61*RELEVANCE_POLICY!$B$17)/5,0),""))</x:f>
      </x:c>
      <x:c r="W61" s="8" t="str">
        <x:f>IF(A61="","",IF(EXACT(U61,"DIRECT"),V61,"N/A - ROLE"))</x:f>
      </x:c>
      <x:c r="X61" s="8" t="str">
        <x:f>IF(A61="","",IF(NOT(EXACT(U61,"DIRECT")),"N/A - ROLE",IF(V61&gt;=85,"HIGH",IF(V61&gt;=70,"MEDIUM","STANDARD"))))</x:f>
      </x:c>
      <x:c r="Y61" s="8" t="str">
        <x:f>IF(A61="","",IF(EXACT(U61,"DIRECT"),"INCLUDE DIRECT",IF(EXACT(U61,"CONTEXTUAL"),"INCLUDE CONTEXTUAL",IF(EXACT(U61,"EXCLUDED"),"EXCLUDE",IF(EXACT(U61,"VERIFY"),"VERIFY BEFORE CLASSIFYING",U61)))))</x:f>
      </x:c>
      <x:c r="Z61" s="8" t="str">
        <x:f>IF(A61="","",IF(EXACT(U61,"DIRECT"),"Passed hard direct gates; weighted score may rank attention only inside the DIRECT set.",IF(EXACT(U61,"CONTEXTUAL"),"Relevant to the decision but not eligible for like-for-like direct ranking.",IF(EXACT(U61,"EXCLUDED"),"Current relevance pattern does not justify inclusion for this decision.",IF(EXACT(U61,"VERIFY"),"Resolve evidence or unknown inputs before classification.","Repair governance before using the scorecard.")))))</x:f>
      </x:c>
      <x:c r="AA61" s="8" t="str">
        <x:f>IF(A61="","",C61&amp;"|"&amp;RELEVANCE_POLICY!$B$4&amp;"|"&amp;N61&amp;"|"&amp;U61&amp;"|"&amp;Y61&amp;"|"&amp;W61&amp;"|"&amp;P61&amp;"|"&amp;Q61&amp;"|"&amp;M61&amp;"|"&amp;EVIDENCE!O61)</x:f>
      </x:c>
      <x:c r="AB61" s="8"/>
      <x:c r="AC61" t="str">
        <x:f>IF(A61="","",IF(OR(EXACT(E61,"PROVIDER"),EXACT(E61,"MARKETPLACE / DIRECTORY"),EXACT(E61,"PUBLISHER / MEDIA"),EXACT(E61,"COMMUNITY / FORUM"),EXACT(E61,"STATUS QUO / INTERNAL"),EXACT(E61,"UNKNOWN / VERIFY")),"VALID","INVALID - ENTITY TYPE"))</x:f>
      </x:c>
      <x:c r="AD61" t="str">
        <x:f>IF(A61="","",IF(OR(EXACT(F61,"YES"),EXACT(F61,"NO"),EXACT(F61,"UNKNOWN / VERIFY")),"VALID","INVALID - FULFILMENT TOKEN"))</x:f>
      </x:c>
      <x:c r="AE61" t="str">
        <x:f>IF(A61="","",IF(OR(B61="",C61="",D61="",M61="",N61=""),"INVALID - REQUIRED",IF(EXACT(B61,DECISION_CONTRACT!$B$4),"VALID","INVALID - DECISION ID")))</x:f>
      </x:c>
      <x:c r="AF61" t="str">
        <x:f>IF(A61="","",IF(DECISION_CONTRACT!$B$15&lt;&gt;"READY FOR DOWNSTREAM","BLOCKED - DECISION",IF(RELEVANCE_POLICY!$B$9&lt;&gt;"READY FOR DOWNSTREAM","BLOCKED - POLICY","VALID")))</x:f>
      </x:c>
      <x:c r="AG61" t="str">
        <x:f>IF(A61="","",IF(OR(EXACT(E61,"UNKNOWN / VERIFY"),EXACT(F61,"UNKNOWN / VERIFY"),G61="UNKNOWN / VERIFY",H61="UNKNOWN / VERIFY",I61="UNKNOWN / VERIFY",J61="UNKNOWN / VERIFY",K61="UNKNOWN / VERIFY",L61="UNKNOWN / VERIFY"),"VERIFY BEFORE CLASSIFYING",IF(COUNT(G61:L61)&lt;&gt;6,"VERIFY BEFORE CLASSIFYING",IF(K61&lt;RELEVANCE_POLICY!$C$16,"VERIFY BEFORE CLASSIFYING","VALID"))))</x:f>
      </x:c>
      <x:c r="AH61" t="str">
        <x:f>IF(A61="","",IF(AND(EXACT(E61,"PROVIDER"),EXACT(F61,"YES"),G61&gt;=RELEVANCE_POLICY!$C$12,H61&gt;=RELEVANCE_POLICY!$C$13,I61&gt;=RELEVANCE_POLICY!$C$14),"DIRECT ELIGIBLE","NOT DIRECT"))</x:f>
      </x:c>
      <x:c r="AI61" t="str">
        <x:f>IF(A61="","",IF(AND(J61&gt;=3,L61&gt;=3),"CONTEXTUAL ELIGIBLE","EXCLUDED"))</x:f>
      </x:c>
      <x:c r="AJ61" t="str">
        <x:f>IF(A61="","",IF(T61="DIRECT ELIGIBLE","DIRECT",IF(T61="CONTEXTUAL ELIGIBLE","CONTEXTUAL",IF(T61="EXCLUDED","EXCLUDED",IF(T61="VERIFY BEFORE CLASSIFYING","VERIFY",T61)))))</x:f>
      </x:c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 t="str">
        <x:f>IF(A62="","",EVIDENCE!J62)</x:f>
      </x:c>
      <x:c r="L62" s="8"/>
      <x:c r="M62" s="8"/>
      <x:c r="N62" s="20"/>
      <x:c r="O62" s="8"/>
      <x:c r="P62" s="8" t="str">
        <x:f>IF(A62="","",IF(O62="","INVALID - SNAPSHOT",IF(O62=A62&amp;"|"&amp;B62&amp;"|"&amp;C62&amp;"|"&amp;D62&amp;"|"&amp;E62&amp;"|"&amp;F62&amp;"|"&amp;G62&amp;"|"&amp;H62&amp;"|"&amp;I62&amp;"|"&amp;J62&amp;"|"&amp;L62&amp;"|"&amp;M62&amp;"|"&amp;N62,"VALID","VERSION UPDATE REQUIRED")))</x:f>
      </x:c>
      <x:c r="Q62" s="8" t="str">
        <x:f>IF(A62="","",IF(NOT(EXACT(M62,EVIDENCE!A62)),"INVALID - EVIDENCE ID",IF(NOT(EXACT(B62,EVIDENCE!B62)),"INVALID - EVIDENCE DECISION",IF(NOT(EXACT(A62,EVIDENCE!D62)),"INVALID - EVIDENCE OWNER",IF(NOT(EXACT(EVIDENCE!C62,"CANDIDATE")),"INVALID - EVIDENCE ENTITY TYPE",IF(NOT(EXACT(EVIDENCE!E62,"QUALIFICATION")),"INVALID - EVIDENCE ROLE",IF(EXACT(EVIDENCE!F62,"UNKNOWN"),"VERIFY BEFORE CLASSIFYING",IF(NOT(EXACT(EVIDENCE!F62,"GOVERNED FIXTURE")),"INVALID - EVIDENCE STATE",IF(EVIDENCE!N62&lt;&gt;"VALID","INVALID - EVIDENCE RECORD","VALID")))))))))</x:f>
      </x:c>
      <x:c r="R62" s="8" t="str">
        <x:f>IF(A62="","",IF(EXACT(E62,"UNKNOWN / VERIFY"),"VERIFY",IF(EXACT(F62,"UNKNOWN / VERIFY"),"VERIFY",IF(AND(EXACT(E62,"PROVIDER"),EXACT(F62,"NO")),"REPAIR ENTITY TYPE / FULFILMENT",IF(AND(OR(EXACT(E62,"MARKETPLACE / DIRECTORY"),EXACT(E62,"PUBLISHER / MEDIA"),EXACT(E62,"COMMUNITY / FORUM")),EXACT(F62,"YES")),"REPAIR ENTITY TYPE / FULFILMENT","VALID")))))</x:f>
      </x:c>
      <x:c r="S62" s="8" t="str">
        <x:f>IF(A62="","",IF(AC62&lt;&gt;"VALID",AC62,IF(AD62&lt;&gt;"VALID",AD62,IF(AE62&lt;&gt;"VALID",AE62,"VALID"))))</x:f>
      </x:c>
      <x:c r="T62" s="8" t="str">
        <x:f>IF(A62="","",IF(AF62&lt;&gt;"VALID",AF62,IF(P62&lt;&gt;"VALID",P62,IF(S62&lt;&gt;"VALID","REPAIR CANDIDATE RECORD",IF(Q62="VERIFY BEFORE CLASSIFYING","VERIFY BEFORE CLASSIFYING",IF(Q62&lt;&gt;"VALID","REPAIR QUALIFICATION EVIDENCE",IF(R62&lt;&gt;"VALID",R62,IF(AG62&lt;&gt;"VALID",AG62,IF(AH62="DIRECT ELIGIBLE","DIRECT ELIGIBLE",AI62)))))))))</x:f>
      </x:c>
      <x:c r="U62" s="8" t="n">
        <x:f>AJ62</x:f>
        <x:v>0</x:v>
      </x:c>
      <x:c r="V62" s="8" t="str">
        <x:f>IF(A62="","",IF(COUNT(G62:L62)=6,ROUND((G62*RELEVANCE_POLICY!$B$12+H62*RELEVANCE_POLICY!$B$13+I62*RELEVANCE_POLICY!$B$14+J62*RELEVANCE_POLICY!$B$15+K62*RELEVANCE_POLICY!$B$16+L62*RELEVANCE_POLICY!$B$17)/5,0),""))</x:f>
      </x:c>
      <x:c r="W62" s="8" t="str">
        <x:f>IF(A62="","",IF(EXACT(U62,"DIRECT"),V62,"N/A - ROLE"))</x:f>
      </x:c>
      <x:c r="X62" s="8" t="str">
        <x:f>IF(A62="","",IF(NOT(EXACT(U62,"DIRECT")),"N/A - ROLE",IF(V62&gt;=85,"HIGH",IF(V62&gt;=70,"MEDIUM","STANDARD"))))</x:f>
      </x:c>
      <x:c r="Y62" s="8" t="str">
        <x:f>IF(A62="","",IF(EXACT(U62,"DIRECT"),"INCLUDE DIRECT",IF(EXACT(U62,"CONTEXTUAL"),"INCLUDE CONTEXTUAL",IF(EXACT(U62,"EXCLUDED"),"EXCLUDE",IF(EXACT(U62,"VERIFY"),"VERIFY BEFORE CLASSIFYING",U62)))))</x:f>
      </x:c>
      <x:c r="Z62" s="8" t="str">
        <x:f>IF(A62="","",IF(EXACT(U62,"DIRECT"),"Passed hard direct gates; weighted score may rank attention only inside the DIRECT set.",IF(EXACT(U62,"CONTEXTUAL"),"Relevant to the decision but not eligible for like-for-like direct ranking.",IF(EXACT(U62,"EXCLUDED"),"Current relevance pattern does not justify inclusion for this decision.",IF(EXACT(U62,"VERIFY"),"Resolve evidence or unknown inputs before classification.","Repair governance before using the scorecard.")))))</x:f>
      </x:c>
      <x:c r="AA62" s="8" t="str">
        <x:f>IF(A62="","",C62&amp;"|"&amp;RELEVANCE_POLICY!$B$4&amp;"|"&amp;N62&amp;"|"&amp;U62&amp;"|"&amp;Y62&amp;"|"&amp;W62&amp;"|"&amp;P62&amp;"|"&amp;Q62&amp;"|"&amp;M62&amp;"|"&amp;EVIDENCE!O62)</x:f>
      </x:c>
      <x:c r="AB62" s="8"/>
      <x:c r="AC62" t="str">
        <x:f>IF(A62="","",IF(OR(EXACT(E62,"PROVIDER"),EXACT(E62,"MARKETPLACE / DIRECTORY"),EXACT(E62,"PUBLISHER / MEDIA"),EXACT(E62,"COMMUNITY / FORUM"),EXACT(E62,"STATUS QUO / INTERNAL"),EXACT(E62,"UNKNOWN / VERIFY")),"VALID","INVALID - ENTITY TYPE"))</x:f>
      </x:c>
      <x:c r="AD62" t="str">
        <x:f>IF(A62="","",IF(OR(EXACT(F62,"YES"),EXACT(F62,"NO"),EXACT(F62,"UNKNOWN / VERIFY")),"VALID","INVALID - FULFILMENT TOKEN"))</x:f>
      </x:c>
      <x:c r="AE62" t="str">
        <x:f>IF(A62="","",IF(OR(B62="",C62="",D62="",M62="",N62=""),"INVALID - REQUIRED",IF(EXACT(B62,DECISION_CONTRACT!$B$4),"VALID","INVALID - DECISION ID")))</x:f>
      </x:c>
      <x:c r="AF62" t="str">
        <x:f>IF(A62="","",IF(DECISION_CONTRACT!$B$15&lt;&gt;"READY FOR DOWNSTREAM","BLOCKED - DECISION",IF(RELEVANCE_POLICY!$B$9&lt;&gt;"READY FOR DOWNSTREAM","BLOCKED - POLICY","VALID")))</x:f>
      </x:c>
      <x:c r="AG62" t="str">
        <x:f>IF(A62="","",IF(OR(EXACT(E62,"UNKNOWN / VERIFY"),EXACT(F62,"UNKNOWN / VERIFY"),G62="UNKNOWN / VERIFY",H62="UNKNOWN / VERIFY",I62="UNKNOWN / VERIFY",J62="UNKNOWN / VERIFY",K62="UNKNOWN / VERIFY",L62="UNKNOWN / VERIFY"),"VERIFY BEFORE CLASSIFYING",IF(COUNT(G62:L62)&lt;&gt;6,"VERIFY BEFORE CLASSIFYING",IF(K62&lt;RELEVANCE_POLICY!$C$16,"VERIFY BEFORE CLASSIFYING","VALID"))))</x:f>
      </x:c>
      <x:c r="AH62" t="str">
        <x:f>IF(A62="","",IF(AND(EXACT(E62,"PROVIDER"),EXACT(F62,"YES"),G62&gt;=RELEVANCE_POLICY!$C$12,H62&gt;=RELEVANCE_POLICY!$C$13,I62&gt;=RELEVANCE_POLICY!$C$14),"DIRECT ELIGIBLE","NOT DIRECT"))</x:f>
      </x:c>
      <x:c r="AI62" t="str">
        <x:f>IF(A62="","",IF(AND(J62&gt;=3,L62&gt;=3),"CONTEXTUAL ELIGIBLE","EXCLUDED"))</x:f>
      </x:c>
      <x:c r="AJ62" t="str">
        <x:f>IF(A62="","",IF(T62="DIRECT ELIGIBLE","DIRECT",IF(T62="CONTEXTUAL ELIGIBLE","CONTEXTUAL",IF(T62="EXCLUDED","EXCLUDED",IF(T62="VERIFY BEFORE CLASSIFYING","VERIFY",T62)))))</x:f>
      </x:c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 t="str">
        <x:f>IF(A63="","",EVIDENCE!J63)</x:f>
      </x:c>
      <x:c r="L63" s="8"/>
      <x:c r="M63" s="8"/>
      <x:c r="N63" s="20"/>
      <x:c r="O63" s="8"/>
      <x:c r="P63" s="8" t="str">
        <x:f>IF(A63="","",IF(O63="","INVALID - SNAPSHOT",IF(O63=A63&amp;"|"&amp;B63&amp;"|"&amp;C63&amp;"|"&amp;D63&amp;"|"&amp;E63&amp;"|"&amp;F63&amp;"|"&amp;G63&amp;"|"&amp;H63&amp;"|"&amp;I63&amp;"|"&amp;J63&amp;"|"&amp;L63&amp;"|"&amp;M63&amp;"|"&amp;N63,"VALID","VERSION UPDATE REQUIRED")))</x:f>
      </x:c>
      <x:c r="Q63" s="8" t="str">
        <x:f>IF(A63="","",IF(NOT(EXACT(M63,EVIDENCE!A63)),"INVALID - EVIDENCE ID",IF(NOT(EXACT(B63,EVIDENCE!B63)),"INVALID - EVIDENCE DECISION",IF(NOT(EXACT(A63,EVIDENCE!D63)),"INVALID - EVIDENCE OWNER",IF(NOT(EXACT(EVIDENCE!C63,"CANDIDATE")),"INVALID - EVIDENCE ENTITY TYPE",IF(NOT(EXACT(EVIDENCE!E63,"QUALIFICATION")),"INVALID - EVIDENCE ROLE",IF(EXACT(EVIDENCE!F63,"UNKNOWN"),"VERIFY BEFORE CLASSIFYING",IF(NOT(EXACT(EVIDENCE!F63,"GOVERNED FIXTURE")),"INVALID - EVIDENCE STATE",IF(EVIDENCE!N63&lt;&gt;"VALID","INVALID - EVIDENCE RECORD","VALID")))))))))</x:f>
      </x:c>
      <x:c r="R63" s="8" t="str">
        <x:f>IF(A63="","",IF(EXACT(E63,"UNKNOWN / VERIFY"),"VERIFY",IF(EXACT(F63,"UNKNOWN / VERIFY"),"VERIFY",IF(AND(EXACT(E63,"PROVIDER"),EXACT(F63,"NO")),"REPAIR ENTITY TYPE / FULFILMENT",IF(AND(OR(EXACT(E63,"MARKETPLACE / DIRECTORY"),EXACT(E63,"PUBLISHER / MEDIA"),EXACT(E63,"COMMUNITY / FORUM")),EXACT(F63,"YES")),"REPAIR ENTITY TYPE / FULFILMENT","VALID")))))</x:f>
      </x:c>
      <x:c r="S63" s="8" t="str">
        <x:f>IF(A63="","",IF(AC63&lt;&gt;"VALID",AC63,IF(AD63&lt;&gt;"VALID",AD63,IF(AE63&lt;&gt;"VALID",AE63,"VALID"))))</x:f>
      </x:c>
      <x:c r="T63" s="8" t="str">
        <x:f>IF(A63="","",IF(AF63&lt;&gt;"VALID",AF63,IF(P63&lt;&gt;"VALID",P63,IF(S63&lt;&gt;"VALID","REPAIR CANDIDATE RECORD",IF(Q63="VERIFY BEFORE CLASSIFYING","VERIFY BEFORE CLASSIFYING",IF(Q63&lt;&gt;"VALID","REPAIR QUALIFICATION EVIDENCE",IF(R63&lt;&gt;"VALID",R63,IF(AG63&lt;&gt;"VALID",AG63,IF(AH63="DIRECT ELIGIBLE","DIRECT ELIGIBLE",AI63)))))))))</x:f>
      </x:c>
      <x:c r="U63" s="8" t="n">
        <x:f>AJ63</x:f>
        <x:v>0</x:v>
      </x:c>
      <x:c r="V63" s="8" t="str">
        <x:f>IF(A63="","",IF(COUNT(G63:L63)=6,ROUND((G63*RELEVANCE_POLICY!$B$12+H63*RELEVANCE_POLICY!$B$13+I63*RELEVANCE_POLICY!$B$14+J63*RELEVANCE_POLICY!$B$15+K63*RELEVANCE_POLICY!$B$16+L63*RELEVANCE_POLICY!$B$17)/5,0),""))</x:f>
      </x:c>
      <x:c r="W63" s="8" t="str">
        <x:f>IF(A63="","",IF(EXACT(U63,"DIRECT"),V63,"N/A - ROLE"))</x:f>
      </x:c>
      <x:c r="X63" s="8" t="str">
        <x:f>IF(A63="","",IF(NOT(EXACT(U63,"DIRECT")),"N/A - ROLE",IF(V63&gt;=85,"HIGH",IF(V63&gt;=70,"MEDIUM","STANDARD"))))</x:f>
      </x:c>
      <x:c r="Y63" s="8" t="str">
        <x:f>IF(A63="","",IF(EXACT(U63,"DIRECT"),"INCLUDE DIRECT",IF(EXACT(U63,"CONTEXTUAL"),"INCLUDE CONTEXTUAL",IF(EXACT(U63,"EXCLUDED"),"EXCLUDE",IF(EXACT(U63,"VERIFY"),"VERIFY BEFORE CLASSIFYING",U63)))))</x:f>
      </x:c>
      <x:c r="Z63" s="8" t="str">
        <x:f>IF(A63="","",IF(EXACT(U63,"DIRECT"),"Passed hard direct gates; weighted score may rank attention only inside the DIRECT set.",IF(EXACT(U63,"CONTEXTUAL"),"Relevant to the decision but not eligible for like-for-like direct ranking.",IF(EXACT(U63,"EXCLUDED"),"Current relevance pattern does not justify inclusion for this decision.",IF(EXACT(U63,"VERIFY"),"Resolve evidence or unknown inputs before classification.","Repair governance before using the scorecard.")))))</x:f>
      </x:c>
      <x:c r="AA63" s="8" t="str">
        <x:f>IF(A63="","",C63&amp;"|"&amp;RELEVANCE_POLICY!$B$4&amp;"|"&amp;N63&amp;"|"&amp;U63&amp;"|"&amp;Y63&amp;"|"&amp;W63&amp;"|"&amp;P63&amp;"|"&amp;Q63&amp;"|"&amp;M63&amp;"|"&amp;EVIDENCE!O63)</x:f>
      </x:c>
      <x:c r="AB63" s="8"/>
      <x:c r="AC63" t="str">
        <x:f>IF(A63="","",IF(OR(EXACT(E63,"PROVIDER"),EXACT(E63,"MARKETPLACE / DIRECTORY"),EXACT(E63,"PUBLISHER / MEDIA"),EXACT(E63,"COMMUNITY / FORUM"),EXACT(E63,"STATUS QUO / INTERNAL"),EXACT(E63,"UNKNOWN / VERIFY")),"VALID","INVALID - ENTITY TYPE"))</x:f>
      </x:c>
      <x:c r="AD63" t="str">
        <x:f>IF(A63="","",IF(OR(EXACT(F63,"YES"),EXACT(F63,"NO"),EXACT(F63,"UNKNOWN / VERIFY")),"VALID","INVALID - FULFILMENT TOKEN"))</x:f>
      </x:c>
      <x:c r="AE63" t="str">
        <x:f>IF(A63="","",IF(OR(B63="",C63="",D63="",M63="",N63=""),"INVALID - REQUIRED",IF(EXACT(B63,DECISION_CONTRACT!$B$4),"VALID","INVALID - DECISION ID")))</x:f>
      </x:c>
      <x:c r="AF63" t="str">
        <x:f>IF(A63="","",IF(DECISION_CONTRACT!$B$15&lt;&gt;"READY FOR DOWNSTREAM","BLOCKED - DECISION",IF(RELEVANCE_POLICY!$B$9&lt;&gt;"READY FOR DOWNSTREAM","BLOCKED - POLICY","VALID")))</x:f>
      </x:c>
      <x:c r="AG63" t="str">
        <x:f>IF(A63="","",IF(OR(EXACT(E63,"UNKNOWN / VERIFY"),EXACT(F63,"UNKNOWN / VERIFY"),G63="UNKNOWN / VERIFY",H63="UNKNOWN / VERIFY",I63="UNKNOWN / VERIFY",J63="UNKNOWN / VERIFY",K63="UNKNOWN / VERIFY",L63="UNKNOWN / VERIFY"),"VERIFY BEFORE CLASSIFYING",IF(COUNT(G63:L63)&lt;&gt;6,"VERIFY BEFORE CLASSIFYING",IF(K63&lt;RELEVANCE_POLICY!$C$16,"VERIFY BEFORE CLASSIFYING","VALID"))))</x:f>
      </x:c>
      <x:c r="AH63" t="str">
        <x:f>IF(A63="","",IF(AND(EXACT(E63,"PROVIDER"),EXACT(F63,"YES"),G63&gt;=RELEVANCE_POLICY!$C$12,H63&gt;=RELEVANCE_POLICY!$C$13,I63&gt;=RELEVANCE_POLICY!$C$14),"DIRECT ELIGIBLE","NOT DIRECT"))</x:f>
      </x:c>
      <x:c r="AI63" t="str">
        <x:f>IF(A63="","",IF(AND(J63&gt;=3,L63&gt;=3),"CONTEXTUAL ELIGIBLE","EXCLUDED"))</x:f>
      </x:c>
      <x:c r="AJ63" t="str">
        <x:f>IF(A63="","",IF(T63="DIRECT ELIGIBLE","DIRECT",IF(T63="CONTEXTUAL ELIGIBLE","CONTEXTUAL",IF(T63="EXCLUDED","EXCLUDED",IF(T63="VERIFY BEFORE CLASSIFYING","VERIFY",T63)))))</x:f>
      </x:c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 t="str">
        <x:f>IF(A64="","",EVIDENCE!J64)</x:f>
      </x:c>
      <x:c r="L64" s="8"/>
      <x:c r="M64" s="8"/>
      <x:c r="N64" s="20"/>
      <x:c r="O64" s="8"/>
      <x:c r="P64" s="8" t="str">
        <x:f>IF(A64="","",IF(O64="","INVALID - SNAPSHOT",IF(O64=A64&amp;"|"&amp;B64&amp;"|"&amp;C64&amp;"|"&amp;D64&amp;"|"&amp;E64&amp;"|"&amp;F64&amp;"|"&amp;G64&amp;"|"&amp;H64&amp;"|"&amp;I64&amp;"|"&amp;J64&amp;"|"&amp;L64&amp;"|"&amp;M64&amp;"|"&amp;N64,"VALID","VERSION UPDATE REQUIRED")))</x:f>
      </x:c>
      <x:c r="Q64" s="8" t="str">
        <x:f>IF(A64="","",IF(NOT(EXACT(M64,EVIDENCE!A64)),"INVALID - EVIDENCE ID",IF(NOT(EXACT(B64,EVIDENCE!B64)),"INVALID - EVIDENCE DECISION",IF(NOT(EXACT(A64,EVIDENCE!D64)),"INVALID - EVIDENCE OWNER",IF(NOT(EXACT(EVIDENCE!C64,"CANDIDATE")),"INVALID - EVIDENCE ENTITY TYPE",IF(NOT(EXACT(EVIDENCE!E64,"QUALIFICATION")),"INVALID - EVIDENCE ROLE",IF(EXACT(EVIDENCE!F64,"UNKNOWN"),"VERIFY BEFORE CLASSIFYING",IF(NOT(EXACT(EVIDENCE!F64,"GOVERNED FIXTURE")),"INVALID - EVIDENCE STATE",IF(EVIDENCE!N64&lt;&gt;"VALID","INVALID - EVIDENCE RECORD","VALID")))))))))</x:f>
      </x:c>
      <x:c r="R64" s="8" t="str">
        <x:f>IF(A64="","",IF(EXACT(E64,"UNKNOWN / VERIFY"),"VERIFY",IF(EXACT(F64,"UNKNOWN / VERIFY"),"VERIFY",IF(AND(EXACT(E64,"PROVIDER"),EXACT(F64,"NO")),"REPAIR ENTITY TYPE / FULFILMENT",IF(AND(OR(EXACT(E64,"MARKETPLACE / DIRECTORY"),EXACT(E64,"PUBLISHER / MEDIA"),EXACT(E64,"COMMUNITY / FORUM")),EXACT(F64,"YES")),"REPAIR ENTITY TYPE / FULFILMENT","VALID")))))</x:f>
      </x:c>
      <x:c r="S64" s="8" t="str">
        <x:f>IF(A64="","",IF(AC64&lt;&gt;"VALID",AC64,IF(AD64&lt;&gt;"VALID",AD64,IF(AE64&lt;&gt;"VALID",AE64,"VALID"))))</x:f>
      </x:c>
      <x:c r="T64" s="8" t="str">
        <x:f>IF(A64="","",IF(AF64&lt;&gt;"VALID",AF64,IF(P64&lt;&gt;"VALID",P64,IF(S64&lt;&gt;"VALID","REPAIR CANDIDATE RECORD",IF(Q64="VERIFY BEFORE CLASSIFYING","VERIFY BEFORE CLASSIFYING",IF(Q64&lt;&gt;"VALID","REPAIR QUALIFICATION EVIDENCE",IF(R64&lt;&gt;"VALID",R64,IF(AG64&lt;&gt;"VALID",AG64,IF(AH64="DIRECT ELIGIBLE","DIRECT ELIGIBLE",AI64)))))))))</x:f>
      </x:c>
      <x:c r="U64" s="8" t="n">
        <x:f>AJ64</x:f>
        <x:v>0</x:v>
      </x:c>
      <x:c r="V64" s="8" t="str">
        <x:f>IF(A64="","",IF(COUNT(G64:L64)=6,ROUND((G64*RELEVANCE_POLICY!$B$12+H64*RELEVANCE_POLICY!$B$13+I64*RELEVANCE_POLICY!$B$14+J64*RELEVANCE_POLICY!$B$15+K64*RELEVANCE_POLICY!$B$16+L64*RELEVANCE_POLICY!$B$17)/5,0),""))</x:f>
      </x:c>
      <x:c r="W64" s="8" t="str">
        <x:f>IF(A64="","",IF(EXACT(U64,"DIRECT"),V64,"N/A - ROLE"))</x:f>
      </x:c>
      <x:c r="X64" s="8" t="str">
        <x:f>IF(A64="","",IF(NOT(EXACT(U64,"DIRECT")),"N/A - ROLE",IF(V64&gt;=85,"HIGH",IF(V64&gt;=70,"MEDIUM","STANDARD"))))</x:f>
      </x:c>
      <x:c r="Y64" s="8" t="str">
        <x:f>IF(A64="","",IF(EXACT(U64,"DIRECT"),"INCLUDE DIRECT",IF(EXACT(U64,"CONTEXTUAL"),"INCLUDE CONTEXTUAL",IF(EXACT(U64,"EXCLUDED"),"EXCLUDE",IF(EXACT(U64,"VERIFY"),"VERIFY BEFORE CLASSIFYING",U64)))))</x:f>
      </x:c>
      <x:c r="Z64" s="8" t="str">
        <x:f>IF(A64="","",IF(EXACT(U64,"DIRECT"),"Passed hard direct gates; weighted score may rank attention only inside the DIRECT set.",IF(EXACT(U64,"CONTEXTUAL"),"Relevant to the decision but not eligible for like-for-like direct ranking.",IF(EXACT(U64,"EXCLUDED"),"Current relevance pattern does not justify inclusion for this decision.",IF(EXACT(U64,"VERIFY"),"Resolve evidence or unknown inputs before classification.","Repair governance before using the scorecard.")))))</x:f>
      </x:c>
      <x:c r="AA64" s="8" t="str">
        <x:f>IF(A64="","",C64&amp;"|"&amp;RELEVANCE_POLICY!$B$4&amp;"|"&amp;N64&amp;"|"&amp;U64&amp;"|"&amp;Y64&amp;"|"&amp;W64&amp;"|"&amp;P64&amp;"|"&amp;Q64&amp;"|"&amp;M64&amp;"|"&amp;EVIDENCE!O64)</x:f>
      </x:c>
      <x:c r="AB64" s="8"/>
      <x:c r="AC64" t="str">
        <x:f>IF(A64="","",IF(OR(EXACT(E64,"PROVIDER"),EXACT(E64,"MARKETPLACE / DIRECTORY"),EXACT(E64,"PUBLISHER / MEDIA"),EXACT(E64,"COMMUNITY / FORUM"),EXACT(E64,"STATUS QUO / INTERNAL"),EXACT(E64,"UNKNOWN / VERIFY")),"VALID","INVALID - ENTITY TYPE"))</x:f>
      </x:c>
      <x:c r="AD64" t="str">
        <x:f>IF(A64="","",IF(OR(EXACT(F64,"YES"),EXACT(F64,"NO"),EXACT(F64,"UNKNOWN / VERIFY")),"VALID","INVALID - FULFILMENT TOKEN"))</x:f>
      </x:c>
      <x:c r="AE64" t="str">
        <x:f>IF(A64="","",IF(OR(B64="",C64="",D64="",M64="",N64=""),"INVALID - REQUIRED",IF(EXACT(B64,DECISION_CONTRACT!$B$4),"VALID","INVALID - DECISION ID")))</x:f>
      </x:c>
      <x:c r="AF64" t="str">
        <x:f>IF(A64="","",IF(DECISION_CONTRACT!$B$15&lt;&gt;"READY FOR DOWNSTREAM","BLOCKED - DECISION",IF(RELEVANCE_POLICY!$B$9&lt;&gt;"READY FOR DOWNSTREAM","BLOCKED - POLICY","VALID")))</x:f>
      </x:c>
      <x:c r="AG64" t="str">
        <x:f>IF(A64="","",IF(OR(EXACT(E64,"UNKNOWN / VERIFY"),EXACT(F64,"UNKNOWN / VERIFY"),G64="UNKNOWN / VERIFY",H64="UNKNOWN / VERIFY",I64="UNKNOWN / VERIFY",J64="UNKNOWN / VERIFY",K64="UNKNOWN / VERIFY",L64="UNKNOWN / VERIFY"),"VERIFY BEFORE CLASSIFYING",IF(COUNT(G64:L64)&lt;&gt;6,"VERIFY BEFORE CLASSIFYING",IF(K64&lt;RELEVANCE_POLICY!$C$16,"VERIFY BEFORE CLASSIFYING","VALID"))))</x:f>
      </x:c>
      <x:c r="AH64" t="str">
        <x:f>IF(A64="","",IF(AND(EXACT(E64,"PROVIDER"),EXACT(F64,"YES"),G64&gt;=RELEVANCE_POLICY!$C$12,H64&gt;=RELEVANCE_POLICY!$C$13,I64&gt;=RELEVANCE_POLICY!$C$14),"DIRECT ELIGIBLE","NOT DIRECT"))</x:f>
      </x:c>
      <x:c r="AI64" t="str">
        <x:f>IF(A64="","",IF(AND(J64&gt;=3,L64&gt;=3),"CONTEXTUAL ELIGIBLE","EXCLUDED"))</x:f>
      </x:c>
      <x:c r="AJ64" t="str">
        <x:f>IF(A64="","",IF(T64="DIRECT ELIGIBLE","DIRECT",IF(T64="CONTEXTUAL ELIGIBLE","CONTEXTUAL",IF(T64="EXCLUDED","EXCLUDED",IF(T64="VERIFY BEFORE CLASSIFYING","VERIFY",T64)))))</x:f>
      </x:c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 t="str">
        <x:f>IF(A65="","",EVIDENCE!J65)</x:f>
      </x:c>
      <x:c r="L65" s="8"/>
      <x:c r="M65" s="8"/>
      <x:c r="N65" s="20"/>
      <x:c r="O65" s="8"/>
      <x:c r="P65" s="8" t="str">
        <x:f>IF(A65="","",IF(O65="","INVALID - SNAPSHOT",IF(O65=A65&amp;"|"&amp;B65&amp;"|"&amp;C65&amp;"|"&amp;D65&amp;"|"&amp;E65&amp;"|"&amp;F65&amp;"|"&amp;G65&amp;"|"&amp;H65&amp;"|"&amp;I65&amp;"|"&amp;J65&amp;"|"&amp;L65&amp;"|"&amp;M65&amp;"|"&amp;N65,"VALID","VERSION UPDATE REQUIRED")))</x:f>
      </x:c>
      <x:c r="Q65" s="8" t="str">
        <x:f>IF(A65="","",IF(NOT(EXACT(M65,EVIDENCE!A65)),"INVALID - EVIDENCE ID",IF(NOT(EXACT(B65,EVIDENCE!B65)),"INVALID - EVIDENCE DECISION",IF(NOT(EXACT(A65,EVIDENCE!D65)),"INVALID - EVIDENCE OWNER",IF(NOT(EXACT(EVIDENCE!C65,"CANDIDATE")),"INVALID - EVIDENCE ENTITY TYPE",IF(NOT(EXACT(EVIDENCE!E65,"QUALIFICATION")),"INVALID - EVIDENCE ROLE",IF(EXACT(EVIDENCE!F65,"UNKNOWN"),"VERIFY BEFORE CLASSIFYING",IF(NOT(EXACT(EVIDENCE!F65,"GOVERNED FIXTURE")),"INVALID - EVIDENCE STATE",IF(EVIDENCE!N65&lt;&gt;"VALID","INVALID - EVIDENCE RECORD","VALID")))))))))</x:f>
      </x:c>
      <x:c r="R65" s="8" t="str">
        <x:f>IF(A65="","",IF(EXACT(E65,"UNKNOWN / VERIFY"),"VERIFY",IF(EXACT(F65,"UNKNOWN / VERIFY"),"VERIFY",IF(AND(EXACT(E65,"PROVIDER"),EXACT(F65,"NO")),"REPAIR ENTITY TYPE / FULFILMENT",IF(AND(OR(EXACT(E65,"MARKETPLACE / DIRECTORY"),EXACT(E65,"PUBLISHER / MEDIA"),EXACT(E65,"COMMUNITY / FORUM")),EXACT(F65,"YES")),"REPAIR ENTITY TYPE / FULFILMENT","VALID")))))</x:f>
      </x:c>
      <x:c r="S65" s="8" t="str">
        <x:f>IF(A65="","",IF(AC65&lt;&gt;"VALID",AC65,IF(AD65&lt;&gt;"VALID",AD65,IF(AE65&lt;&gt;"VALID",AE65,"VALID"))))</x:f>
      </x:c>
      <x:c r="T65" s="8" t="str">
        <x:f>IF(A65="","",IF(AF65&lt;&gt;"VALID",AF65,IF(P65&lt;&gt;"VALID",P65,IF(S65&lt;&gt;"VALID","REPAIR CANDIDATE RECORD",IF(Q65="VERIFY BEFORE CLASSIFYING","VERIFY BEFORE CLASSIFYING",IF(Q65&lt;&gt;"VALID","REPAIR QUALIFICATION EVIDENCE",IF(R65&lt;&gt;"VALID",R65,IF(AG65&lt;&gt;"VALID",AG65,IF(AH65="DIRECT ELIGIBLE","DIRECT ELIGIBLE",AI65)))))))))</x:f>
      </x:c>
      <x:c r="U65" s="8" t="n">
        <x:f>AJ65</x:f>
        <x:v>0</x:v>
      </x:c>
      <x:c r="V65" s="8" t="str">
        <x:f>IF(A65="","",IF(COUNT(G65:L65)=6,ROUND((G65*RELEVANCE_POLICY!$B$12+H65*RELEVANCE_POLICY!$B$13+I65*RELEVANCE_POLICY!$B$14+J65*RELEVANCE_POLICY!$B$15+K65*RELEVANCE_POLICY!$B$16+L65*RELEVANCE_POLICY!$B$17)/5,0),""))</x:f>
      </x:c>
      <x:c r="W65" s="8" t="str">
        <x:f>IF(A65="","",IF(EXACT(U65,"DIRECT"),V65,"N/A - ROLE"))</x:f>
      </x:c>
      <x:c r="X65" s="8" t="str">
        <x:f>IF(A65="","",IF(NOT(EXACT(U65,"DIRECT")),"N/A - ROLE",IF(V65&gt;=85,"HIGH",IF(V65&gt;=70,"MEDIUM","STANDARD"))))</x:f>
      </x:c>
      <x:c r="Y65" s="8" t="str">
        <x:f>IF(A65="","",IF(EXACT(U65,"DIRECT"),"INCLUDE DIRECT",IF(EXACT(U65,"CONTEXTUAL"),"INCLUDE CONTEXTUAL",IF(EXACT(U65,"EXCLUDED"),"EXCLUDE",IF(EXACT(U65,"VERIFY"),"VERIFY BEFORE CLASSIFYING",U65)))))</x:f>
      </x:c>
      <x:c r="Z65" s="8" t="str">
        <x:f>IF(A65="","",IF(EXACT(U65,"DIRECT"),"Passed hard direct gates; weighted score may rank attention only inside the DIRECT set.",IF(EXACT(U65,"CONTEXTUAL"),"Relevant to the decision but not eligible for like-for-like direct ranking.",IF(EXACT(U65,"EXCLUDED"),"Current relevance pattern does not justify inclusion for this decision.",IF(EXACT(U65,"VERIFY"),"Resolve evidence or unknown inputs before classification.","Repair governance before using the scorecard.")))))</x:f>
      </x:c>
      <x:c r="AA65" s="8" t="str">
        <x:f>IF(A65="","",C65&amp;"|"&amp;RELEVANCE_POLICY!$B$4&amp;"|"&amp;N65&amp;"|"&amp;U65&amp;"|"&amp;Y65&amp;"|"&amp;W65&amp;"|"&amp;P65&amp;"|"&amp;Q65&amp;"|"&amp;M65&amp;"|"&amp;EVIDENCE!O65)</x:f>
      </x:c>
      <x:c r="AB65" s="8"/>
      <x:c r="AC65" t="str">
        <x:f>IF(A65="","",IF(OR(EXACT(E65,"PROVIDER"),EXACT(E65,"MARKETPLACE / DIRECTORY"),EXACT(E65,"PUBLISHER / MEDIA"),EXACT(E65,"COMMUNITY / FORUM"),EXACT(E65,"STATUS QUO / INTERNAL"),EXACT(E65,"UNKNOWN / VERIFY")),"VALID","INVALID - ENTITY TYPE"))</x:f>
      </x:c>
      <x:c r="AD65" t="str">
        <x:f>IF(A65="","",IF(OR(EXACT(F65,"YES"),EXACT(F65,"NO"),EXACT(F65,"UNKNOWN / VERIFY")),"VALID","INVALID - FULFILMENT TOKEN"))</x:f>
      </x:c>
      <x:c r="AE65" t="str">
        <x:f>IF(A65="","",IF(OR(B65="",C65="",D65="",M65="",N65=""),"INVALID - REQUIRED",IF(EXACT(B65,DECISION_CONTRACT!$B$4),"VALID","INVALID - DECISION ID")))</x:f>
      </x:c>
      <x:c r="AF65" t="str">
        <x:f>IF(A65="","",IF(DECISION_CONTRACT!$B$15&lt;&gt;"READY FOR DOWNSTREAM","BLOCKED - DECISION",IF(RELEVANCE_POLICY!$B$9&lt;&gt;"READY FOR DOWNSTREAM","BLOCKED - POLICY","VALID")))</x:f>
      </x:c>
      <x:c r="AG65" t="str">
        <x:f>IF(A65="","",IF(OR(EXACT(E65,"UNKNOWN / VERIFY"),EXACT(F65,"UNKNOWN / VERIFY"),G65="UNKNOWN / VERIFY",H65="UNKNOWN / VERIFY",I65="UNKNOWN / VERIFY",J65="UNKNOWN / VERIFY",K65="UNKNOWN / VERIFY",L65="UNKNOWN / VERIFY"),"VERIFY BEFORE CLASSIFYING",IF(COUNT(G65:L65)&lt;&gt;6,"VERIFY BEFORE CLASSIFYING",IF(K65&lt;RELEVANCE_POLICY!$C$16,"VERIFY BEFORE CLASSIFYING","VALID"))))</x:f>
      </x:c>
      <x:c r="AH65" t="str">
        <x:f>IF(A65="","",IF(AND(EXACT(E65,"PROVIDER"),EXACT(F65,"YES"),G65&gt;=RELEVANCE_POLICY!$C$12,H65&gt;=RELEVANCE_POLICY!$C$13,I65&gt;=RELEVANCE_POLICY!$C$14),"DIRECT ELIGIBLE","NOT DIRECT"))</x:f>
      </x:c>
      <x:c r="AI65" t="str">
        <x:f>IF(A65="","",IF(AND(J65&gt;=3,L65&gt;=3),"CONTEXTUAL ELIGIBLE","EXCLUDED"))</x:f>
      </x:c>
      <x:c r="AJ65" t="str">
        <x:f>IF(A65="","",IF(T65="DIRECT ELIGIBLE","DIRECT",IF(T65="CONTEXTUAL ELIGIBLE","CONTEXTUAL",IF(T65="EXCLUDED","EXCLUDED",IF(T65="VERIFY BEFORE CLASSIFYING","VERIFY",T65)))))</x:f>
      </x:c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 t="str">
        <x:f>IF(A66="","",EVIDENCE!J66)</x:f>
      </x:c>
      <x:c r="L66" s="8"/>
      <x:c r="M66" s="8"/>
      <x:c r="N66" s="20"/>
      <x:c r="O66" s="8"/>
      <x:c r="P66" s="8" t="str">
        <x:f>IF(A66="","",IF(O66="","INVALID - SNAPSHOT",IF(O66=A66&amp;"|"&amp;B66&amp;"|"&amp;C66&amp;"|"&amp;D66&amp;"|"&amp;E66&amp;"|"&amp;F66&amp;"|"&amp;G66&amp;"|"&amp;H66&amp;"|"&amp;I66&amp;"|"&amp;J66&amp;"|"&amp;L66&amp;"|"&amp;M66&amp;"|"&amp;N66,"VALID","VERSION UPDATE REQUIRED")))</x:f>
      </x:c>
      <x:c r="Q66" s="8" t="str">
        <x:f>IF(A66="","",IF(NOT(EXACT(M66,EVIDENCE!A66)),"INVALID - EVIDENCE ID",IF(NOT(EXACT(B66,EVIDENCE!B66)),"INVALID - EVIDENCE DECISION",IF(NOT(EXACT(A66,EVIDENCE!D66)),"INVALID - EVIDENCE OWNER",IF(NOT(EXACT(EVIDENCE!C66,"CANDIDATE")),"INVALID - EVIDENCE ENTITY TYPE",IF(NOT(EXACT(EVIDENCE!E66,"QUALIFICATION")),"INVALID - EVIDENCE ROLE",IF(EXACT(EVIDENCE!F66,"UNKNOWN"),"VERIFY BEFORE CLASSIFYING",IF(NOT(EXACT(EVIDENCE!F66,"GOVERNED FIXTURE")),"INVALID - EVIDENCE STATE",IF(EVIDENCE!N66&lt;&gt;"VALID","INVALID - EVIDENCE RECORD","VALID")))))))))</x:f>
      </x:c>
      <x:c r="R66" s="8" t="str">
        <x:f>IF(A66="","",IF(EXACT(E66,"UNKNOWN / VERIFY"),"VERIFY",IF(EXACT(F66,"UNKNOWN / VERIFY"),"VERIFY",IF(AND(EXACT(E66,"PROVIDER"),EXACT(F66,"NO")),"REPAIR ENTITY TYPE / FULFILMENT",IF(AND(OR(EXACT(E66,"MARKETPLACE / DIRECTORY"),EXACT(E66,"PUBLISHER / MEDIA"),EXACT(E66,"COMMUNITY / FORUM")),EXACT(F66,"YES")),"REPAIR ENTITY TYPE / FULFILMENT","VALID")))))</x:f>
      </x:c>
      <x:c r="S66" s="8" t="str">
        <x:f>IF(A66="","",IF(AC66&lt;&gt;"VALID",AC66,IF(AD66&lt;&gt;"VALID",AD66,IF(AE66&lt;&gt;"VALID",AE66,"VALID"))))</x:f>
      </x:c>
      <x:c r="T66" s="8" t="str">
        <x:f>IF(A66="","",IF(AF66&lt;&gt;"VALID",AF66,IF(P66&lt;&gt;"VALID",P66,IF(S66&lt;&gt;"VALID","REPAIR CANDIDATE RECORD",IF(Q66="VERIFY BEFORE CLASSIFYING","VERIFY BEFORE CLASSIFYING",IF(Q66&lt;&gt;"VALID","REPAIR QUALIFICATION EVIDENCE",IF(R66&lt;&gt;"VALID",R66,IF(AG66&lt;&gt;"VALID",AG66,IF(AH66="DIRECT ELIGIBLE","DIRECT ELIGIBLE",AI66)))))))))</x:f>
      </x:c>
      <x:c r="U66" s="8" t="n">
        <x:f>AJ66</x:f>
        <x:v>0</x:v>
      </x:c>
      <x:c r="V66" s="8" t="str">
        <x:f>IF(A66="","",IF(COUNT(G66:L66)=6,ROUND((G66*RELEVANCE_POLICY!$B$12+H66*RELEVANCE_POLICY!$B$13+I66*RELEVANCE_POLICY!$B$14+J66*RELEVANCE_POLICY!$B$15+K66*RELEVANCE_POLICY!$B$16+L66*RELEVANCE_POLICY!$B$17)/5,0),""))</x:f>
      </x:c>
      <x:c r="W66" s="8" t="str">
        <x:f>IF(A66="","",IF(EXACT(U66,"DIRECT"),V66,"N/A - ROLE"))</x:f>
      </x:c>
      <x:c r="X66" s="8" t="str">
        <x:f>IF(A66="","",IF(NOT(EXACT(U66,"DIRECT")),"N/A - ROLE",IF(V66&gt;=85,"HIGH",IF(V66&gt;=70,"MEDIUM","STANDARD"))))</x:f>
      </x:c>
      <x:c r="Y66" s="8" t="str">
        <x:f>IF(A66="","",IF(EXACT(U66,"DIRECT"),"INCLUDE DIRECT",IF(EXACT(U66,"CONTEXTUAL"),"INCLUDE CONTEXTUAL",IF(EXACT(U66,"EXCLUDED"),"EXCLUDE",IF(EXACT(U66,"VERIFY"),"VERIFY BEFORE CLASSIFYING",U66)))))</x:f>
      </x:c>
      <x:c r="Z66" s="8" t="str">
        <x:f>IF(A66="","",IF(EXACT(U66,"DIRECT"),"Passed hard direct gates; weighted score may rank attention only inside the DIRECT set.",IF(EXACT(U66,"CONTEXTUAL"),"Relevant to the decision but not eligible for like-for-like direct ranking.",IF(EXACT(U66,"EXCLUDED"),"Current relevance pattern does not justify inclusion for this decision.",IF(EXACT(U66,"VERIFY"),"Resolve evidence or unknown inputs before classification.","Repair governance before using the scorecard.")))))</x:f>
      </x:c>
      <x:c r="AA66" s="8" t="str">
        <x:f>IF(A66="","",C66&amp;"|"&amp;RELEVANCE_POLICY!$B$4&amp;"|"&amp;N66&amp;"|"&amp;U66&amp;"|"&amp;Y66&amp;"|"&amp;W66&amp;"|"&amp;P66&amp;"|"&amp;Q66&amp;"|"&amp;M66&amp;"|"&amp;EVIDENCE!O66)</x:f>
      </x:c>
      <x:c r="AB66" s="8"/>
      <x:c r="AC66" t="str">
        <x:f>IF(A66="","",IF(OR(EXACT(E66,"PROVIDER"),EXACT(E66,"MARKETPLACE / DIRECTORY"),EXACT(E66,"PUBLISHER / MEDIA"),EXACT(E66,"COMMUNITY / FORUM"),EXACT(E66,"STATUS QUO / INTERNAL"),EXACT(E66,"UNKNOWN / VERIFY")),"VALID","INVALID - ENTITY TYPE"))</x:f>
      </x:c>
      <x:c r="AD66" t="str">
        <x:f>IF(A66="","",IF(OR(EXACT(F66,"YES"),EXACT(F66,"NO"),EXACT(F66,"UNKNOWN / VERIFY")),"VALID","INVALID - FULFILMENT TOKEN"))</x:f>
      </x:c>
      <x:c r="AE66" t="str">
        <x:f>IF(A66="","",IF(OR(B66="",C66="",D66="",M66="",N66=""),"INVALID - REQUIRED",IF(EXACT(B66,DECISION_CONTRACT!$B$4),"VALID","INVALID - DECISION ID")))</x:f>
      </x:c>
      <x:c r="AF66" t="str">
        <x:f>IF(A66="","",IF(DECISION_CONTRACT!$B$15&lt;&gt;"READY FOR DOWNSTREAM","BLOCKED - DECISION",IF(RELEVANCE_POLICY!$B$9&lt;&gt;"READY FOR DOWNSTREAM","BLOCKED - POLICY","VALID")))</x:f>
      </x:c>
      <x:c r="AG66" t="str">
        <x:f>IF(A66="","",IF(OR(EXACT(E66,"UNKNOWN / VERIFY"),EXACT(F66,"UNKNOWN / VERIFY"),G66="UNKNOWN / VERIFY",H66="UNKNOWN / VERIFY",I66="UNKNOWN / VERIFY",J66="UNKNOWN / VERIFY",K66="UNKNOWN / VERIFY",L66="UNKNOWN / VERIFY"),"VERIFY BEFORE CLASSIFYING",IF(COUNT(G66:L66)&lt;&gt;6,"VERIFY BEFORE CLASSIFYING",IF(K66&lt;RELEVANCE_POLICY!$C$16,"VERIFY BEFORE CLASSIFYING","VALID"))))</x:f>
      </x:c>
      <x:c r="AH66" t="str">
        <x:f>IF(A66="","",IF(AND(EXACT(E66,"PROVIDER"),EXACT(F66,"YES"),G66&gt;=RELEVANCE_POLICY!$C$12,H66&gt;=RELEVANCE_POLICY!$C$13,I66&gt;=RELEVANCE_POLICY!$C$14),"DIRECT ELIGIBLE","NOT DIRECT"))</x:f>
      </x:c>
      <x:c r="AI66" t="str">
        <x:f>IF(A66="","",IF(AND(J66&gt;=3,L66&gt;=3),"CONTEXTUAL ELIGIBLE","EXCLUDED"))</x:f>
      </x:c>
      <x:c r="AJ66" t="str">
        <x:f>IF(A66="","",IF(T66="DIRECT ELIGIBLE","DIRECT",IF(T66="CONTEXTUAL ELIGIBLE","CONTEXTUAL",IF(T66="EXCLUDED","EXCLUDED",IF(T66="VERIFY BEFORE CLASSIFYING","VERIFY",T66)))))</x:f>
      </x:c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 t="str">
        <x:f>IF(A67="","",EVIDENCE!J67)</x:f>
      </x:c>
      <x:c r="L67" s="8"/>
      <x:c r="M67" s="8"/>
      <x:c r="N67" s="20"/>
      <x:c r="O67" s="8"/>
      <x:c r="P67" s="8" t="str">
        <x:f>IF(A67="","",IF(O67="","INVALID - SNAPSHOT",IF(O67=A67&amp;"|"&amp;B67&amp;"|"&amp;C67&amp;"|"&amp;D67&amp;"|"&amp;E67&amp;"|"&amp;F67&amp;"|"&amp;G67&amp;"|"&amp;H67&amp;"|"&amp;I67&amp;"|"&amp;J67&amp;"|"&amp;L67&amp;"|"&amp;M67&amp;"|"&amp;N67,"VALID","VERSION UPDATE REQUIRED")))</x:f>
      </x:c>
      <x:c r="Q67" s="8" t="str">
        <x:f>IF(A67="","",IF(NOT(EXACT(M67,EVIDENCE!A67)),"INVALID - EVIDENCE ID",IF(NOT(EXACT(B67,EVIDENCE!B67)),"INVALID - EVIDENCE DECISION",IF(NOT(EXACT(A67,EVIDENCE!D67)),"INVALID - EVIDENCE OWNER",IF(NOT(EXACT(EVIDENCE!C67,"CANDIDATE")),"INVALID - EVIDENCE ENTITY TYPE",IF(NOT(EXACT(EVIDENCE!E67,"QUALIFICATION")),"INVALID - EVIDENCE ROLE",IF(EXACT(EVIDENCE!F67,"UNKNOWN"),"VERIFY BEFORE CLASSIFYING",IF(NOT(EXACT(EVIDENCE!F67,"GOVERNED FIXTURE")),"INVALID - EVIDENCE STATE",IF(EVIDENCE!N67&lt;&gt;"VALID","INVALID - EVIDENCE RECORD","VALID")))))))))</x:f>
      </x:c>
      <x:c r="R67" s="8" t="str">
        <x:f>IF(A67="","",IF(EXACT(E67,"UNKNOWN / VERIFY"),"VERIFY",IF(EXACT(F67,"UNKNOWN / VERIFY"),"VERIFY",IF(AND(EXACT(E67,"PROVIDER"),EXACT(F67,"NO")),"REPAIR ENTITY TYPE / FULFILMENT",IF(AND(OR(EXACT(E67,"MARKETPLACE / DIRECTORY"),EXACT(E67,"PUBLISHER / MEDIA"),EXACT(E67,"COMMUNITY / FORUM")),EXACT(F67,"YES")),"REPAIR ENTITY TYPE / FULFILMENT","VALID")))))</x:f>
      </x:c>
      <x:c r="S67" s="8" t="str">
        <x:f>IF(A67="","",IF(AC67&lt;&gt;"VALID",AC67,IF(AD67&lt;&gt;"VALID",AD67,IF(AE67&lt;&gt;"VALID",AE67,"VALID"))))</x:f>
      </x:c>
      <x:c r="T67" s="8" t="str">
        <x:f>IF(A67="","",IF(AF67&lt;&gt;"VALID",AF67,IF(P67&lt;&gt;"VALID",P67,IF(S67&lt;&gt;"VALID","REPAIR CANDIDATE RECORD",IF(Q67="VERIFY BEFORE CLASSIFYING","VERIFY BEFORE CLASSIFYING",IF(Q67&lt;&gt;"VALID","REPAIR QUALIFICATION EVIDENCE",IF(R67&lt;&gt;"VALID",R67,IF(AG67&lt;&gt;"VALID",AG67,IF(AH67="DIRECT ELIGIBLE","DIRECT ELIGIBLE",AI67)))))))))</x:f>
      </x:c>
      <x:c r="U67" s="8" t="n">
        <x:f>AJ67</x:f>
        <x:v>0</x:v>
      </x:c>
      <x:c r="V67" s="8" t="str">
        <x:f>IF(A67="","",IF(COUNT(G67:L67)=6,ROUND((G67*RELEVANCE_POLICY!$B$12+H67*RELEVANCE_POLICY!$B$13+I67*RELEVANCE_POLICY!$B$14+J67*RELEVANCE_POLICY!$B$15+K67*RELEVANCE_POLICY!$B$16+L67*RELEVANCE_POLICY!$B$17)/5,0),""))</x:f>
      </x:c>
      <x:c r="W67" s="8" t="str">
        <x:f>IF(A67="","",IF(EXACT(U67,"DIRECT"),V67,"N/A - ROLE"))</x:f>
      </x:c>
      <x:c r="X67" s="8" t="str">
        <x:f>IF(A67="","",IF(NOT(EXACT(U67,"DIRECT")),"N/A - ROLE",IF(V67&gt;=85,"HIGH",IF(V67&gt;=70,"MEDIUM","STANDARD"))))</x:f>
      </x:c>
      <x:c r="Y67" s="8" t="str">
        <x:f>IF(A67="","",IF(EXACT(U67,"DIRECT"),"INCLUDE DIRECT",IF(EXACT(U67,"CONTEXTUAL"),"INCLUDE CONTEXTUAL",IF(EXACT(U67,"EXCLUDED"),"EXCLUDE",IF(EXACT(U67,"VERIFY"),"VERIFY BEFORE CLASSIFYING",U67)))))</x:f>
      </x:c>
      <x:c r="Z67" s="8" t="str">
        <x:f>IF(A67="","",IF(EXACT(U67,"DIRECT"),"Passed hard direct gates; weighted score may rank attention only inside the DIRECT set.",IF(EXACT(U67,"CONTEXTUAL"),"Relevant to the decision but not eligible for like-for-like direct ranking.",IF(EXACT(U67,"EXCLUDED"),"Current relevance pattern does not justify inclusion for this decision.",IF(EXACT(U67,"VERIFY"),"Resolve evidence or unknown inputs before classification.","Repair governance before using the scorecard.")))))</x:f>
      </x:c>
      <x:c r="AA67" s="8" t="str">
        <x:f>IF(A67="","",C67&amp;"|"&amp;RELEVANCE_POLICY!$B$4&amp;"|"&amp;N67&amp;"|"&amp;U67&amp;"|"&amp;Y67&amp;"|"&amp;W67&amp;"|"&amp;P67&amp;"|"&amp;Q67&amp;"|"&amp;M67&amp;"|"&amp;EVIDENCE!O67)</x:f>
      </x:c>
      <x:c r="AB67" s="8"/>
      <x:c r="AC67" t="str">
        <x:f>IF(A67="","",IF(OR(EXACT(E67,"PROVIDER"),EXACT(E67,"MARKETPLACE / DIRECTORY"),EXACT(E67,"PUBLISHER / MEDIA"),EXACT(E67,"COMMUNITY / FORUM"),EXACT(E67,"STATUS QUO / INTERNAL"),EXACT(E67,"UNKNOWN / VERIFY")),"VALID","INVALID - ENTITY TYPE"))</x:f>
      </x:c>
      <x:c r="AD67" t="str">
        <x:f>IF(A67="","",IF(OR(EXACT(F67,"YES"),EXACT(F67,"NO"),EXACT(F67,"UNKNOWN / VERIFY")),"VALID","INVALID - FULFILMENT TOKEN"))</x:f>
      </x:c>
      <x:c r="AE67" t="str">
        <x:f>IF(A67="","",IF(OR(B67="",C67="",D67="",M67="",N67=""),"INVALID - REQUIRED",IF(EXACT(B67,DECISION_CONTRACT!$B$4),"VALID","INVALID - DECISION ID")))</x:f>
      </x:c>
      <x:c r="AF67" t="str">
        <x:f>IF(A67="","",IF(DECISION_CONTRACT!$B$15&lt;&gt;"READY FOR DOWNSTREAM","BLOCKED - DECISION",IF(RELEVANCE_POLICY!$B$9&lt;&gt;"READY FOR DOWNSTREAM","BLOCKED - POLICY","VALID")))</x:f>
      </x:c>
      <x:c r="AG67" t="str">
        <x:f>IF(A67="","",IF(OR(EXACT(E67,"UNKNOWN / VERIFY"),EXACT(F67,"UNKNOWN / VERIFY"),G67="UNKNOWN / VERIFY",H67="UNKNOWN / VERIFY",I67="UNKNOWN / VERIFY",J67="UNKNOWN / VERIFY",K67="UNKNOWN / VERIFY",L67="UNKNOWN / VERIFY"),"VERIFY BEFORE CLASSIFYING",IF(COUNT(G67:L67)&lt;&gt;6,"VERIFY BEFORE CLASSIFYING",IF(K67&lt;RELEVANCE_POLICY!$C$16,"VERIFY BEFORE CLASSIFYING","VALID"))))</x:f>
      </x:c>
      <x:c r="AH67" t="str">
        <x:f>IF(A67="","",IF(AND(EXACT(E67,"PROVIDER"),EXACT(F67,"YES"),G67&gt;=RELEVANCE_POLICY!$C$12,H67&gt;=RELEVANCE_POLICY!$C$13,I67&gt;=RELEVANCE_POLICY!$C$14),"DIRECT ELIGIBLE","NOT DIRECT"))</x:f>
      </x:c>
      <x:c r="AI67" t="str">
        <x:f>IF(A67="","",IF(AND(J67&gt;=3,L67&gt;=3),"CONTEXTUAL ELIGIBLE","EXCLUDED"))</x:f>
      </x:c>
      <x:c r="AJ67" t="str">
        <x:f>IF(A67="","",IF(T67="DIRECT ELIGIBLE","DIRECT",IF(T67="CONTEXTUAL ELIGIBLE","CONTEXTUAL",IF(T67="EXCLUDED","EXCLUDED",IF(T67="VERIFY BEFORE CLASSIFYING","VERIFY",T67)))))</x:f>
      </x:c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 t="str">
        <x:f>IF(A68="","",EVIDENCE!J68)</x:f>
      </x:c>
      <x:c r="L68" s="8"/>
      <x:c r="M68" s="8"/>
      <x:c r="N68" s="20"/>
      <x:c r="O68" s="8"/>
      <x:c r="P68" s="8" t="str">
        <x:f>IF(A68="","",IF(O68="","INVALID - SNAPSHOT",IF(O68=A68&amp;"|"&amp;B68&amp;"|"&amp;C68&amp;"|"&amp;D68&amp;"|"&amp;E68&amp;"|"&amp;F68&amp;"|"&amp;G68&amp;"|"&amp;H68&amp;"|"&amp;I68&amp;"|"&amp;J68&amp;"|"&amp;L68&amp;"|"&amp;M68&amp;"|"&amp;N68,"VALID","VERSION UPDATE REQUIRED")))</x:f>
      </x:c>
      <x:c r="Q68" s="8" t="str">
        <x:f>IF(A68="","",IF(NOT(EXACT(M68,EVIDENCE!A68)),"INVALID - EVIDENCE ID",IF(NOT(EXACT(B68,EVIDENCE!B68)),"INVALID - EVIDENCE DECISION",IF(NOT(EXACT(A68,EVIDENCE!D68)),"INVALID - EVIDENCE OWNER",IF(NOT(EXACT(EVIDENCE!C68,"CANDIDATE")),"INVALID - EVIDENCE ENTITY TYPE",IF(NOT(EXACT(EVIDENCE!E68,"QUALIFICATION")),"INVALID - EVIDENCE ROLE",IF(EXACT(EVIDENCE!F68,"UNKNOWN"),"VERIFY BEFORE CLASSIFYING",IF(NOT(EXACT(EVIDENCE!F68,"GOVERNED FIXTURE")),"INVALID - EVIDENCE STATE",IF(EVIDENCE!N68&lt;&gt;"VALID","INVALID - EVIDENCE RECORD","VALID")))))))))</x:f>
      </x:c>
      <x:c r="R68" s="8" t="str">
        <x:f>IF(A68="","",IF(EXACT(E68,"UNKNOWN / VERIFY"),"VERIFY",IF(EXACT(F68,"UNKNOWN / VERIFY"),"VERIFY",IF(AND(EXACT(E68,"PROVIDER"),EXACT(F68,"NO")),"REPAIR ENTITY TYPE / FULFILMENT",IF(AND(OR(EXACT(E68,"MARKETPLACE / DIRECTORY"),EXACT(E68,"PUBLISHER / MEDIA"),EXACT(E68,"COMMUNITY / FORUM")),EXACT(F68,"YES")),"REPAIR ENTITY TYPE / FULFILMENT","VALID")))))</x:f>
      </x:c>
      <x:c r="S68" s="8" t="str">
        <x:f>IF(A68="","",IF(AC68&lt;&gt;"VALID",AC68,IF(AD68&lt;&gt;"VALID",AD68,IF(AE68&lt;&gt;"VALID",AE68,"VALID"))))</x:f>
      </x:c>
      <x:c r="T68" s="8" t="str">
        <x:f>IF(A68="","",IF(AF68&lt;&gt;"VALID",AF68,IF(P68&lt;&gt;"VALID",P68,IF(S68&lt;&gt;"VALID","REPAIR CANDIDATE RECORD",IF(Q68="VERIFY BEFORE CLASSIFYING","VERIFY BEFORE CLASSIFYING",IF(Q68&lt;&gt;"VALID","REPAIR QUALIFICATION EVIDENCE",IF(R68&lt;&gt;"VALID",R68,IF(AG68&lt;&gt;"VALID",AG68,IF(AH68="DIRECT ELIGIBLE","DIRECT ELIGIBLE",AI68)))))))))</x:f>
      </x:c>
      <x:c r="U68" s="8" t="n">
        <x:f>AJ68</x:f>
        <x:v>0</x:v>
      </x:c>
      <x:c r="V68" s="8" t="str">
        <x:f>IF(A68="","",IF(COUNT(G68:L68)=6,ROUND((G68*RELEVANCE_POLICY!$B$12+H68*RELEVANCE_POLICY!$B$13+I68*RELEVANCE_POLICY!$B$14+J68*RELEVANCE_POLICY!$B$15+K68*RELEVANCE_POLICY!$B$16+L68*RELEVANCE_POLICY!$B$17)/5,0),""))</x:f>
      </x:c>
      <x:c r="W68" s="8" t="str">
        <x:f>IF(A68="","",IF(EXACT(U68,"DIRECT"),V68,"N/A - ROLE"))</x:f>
      </x:c>
      <x:c r="X68" s="8" t="str">
        <x:f>IF(A68="","",IF(NOT(EXACT(U68,"DIRECT")),"N/A - ROLE",IF(V68&gt;=85,"HIGH",IF(V68&gt;=70,"MEDIUM","STANDARD"))))</x:f>
      </x:c>
      <x:c r="Y68" s="8" t="str">
        <x:f>IF(A68="","",IF(EXACT(U68,"DIRECT"),"INCLUDE DIRECT",IF(EXACT(U68,"CONTEXTUAL"),"INCLUDE CONTEXTUAL",IF(EXACT(U68,"EXCLUDED"),"EXCLUDE",IF(EXACT(U68,"VERIFY"),"VERIFY BEFORE CLASSIFYING",U68)))))</x:f>
      </x:c>
      <x:c r="Z68" s="8" t="str">
        <x:f>IF(A68="","",IF(EXACT(U68,"DIRECT"),"Passed hard direct gates; weighted score may rank attention only inside the DIRECT set.",IF(EXACT(U68,"CONTEXTUAL"),"Relevant to the decision but not eligible for like-for-like direct ranking.",IF(EXACT(U68,"EXCLUDED"),"Current relevance pattern does not justify inclusion for this decision.",IF(EXACT(U68,"VERIFY"),"Resolve evidence or unknown inputs before classification.","Repair governance before using the scorecard.")))))</x:f>
      </x:c>
      <x:c r="AA68" s="8" t="str">
        <x:f>IF(A68="","",C68&amp;"|"&amp;RELEVANCE_POLICY!$B$4&amp;"|"&amp;N68&amp;"|"&amp;U68&amp;"|"&amp;Y68&amp;"|"&amp;W68&amp;"|"&amp;P68&amp;"|"&amp;Q68&amp;"|"&amp;M68&amp;"|"&amp;EVIDENCE!O68)</x:f>
      </x:c>
      <x:c r="AB68" s="8"/>
      <x:c r="AC68" t="str">
        <x:f>IF(A68="","",IF(OR(EXACT(E68,"PROVIDER"),EXACT(E68,"MARKETPLACE / DIRECTORY"),EXACT(E68,"PUBLISHER / MEDIA"),EXACT(E68,"COMMUNITY / FORUM"),EXACT(E68,"STATUS QUO / INTERNAL"),EXACT(E68,"UNKNOWN / VERIFY")),"VALID","INVALID - ENTITY TYPE"))</x:f>
      </x:c>
      <x:c r="AD68" t="str">
        <x:f>IF(A68="","",IF(OR(EXACT(F68,"YES"),EXACT(F68,"NO"),EXACT(F68,"UNKNOWN / VERIFY")),"VALID","INVALID - FULFILMENT TOKEN"))</x:f>
      </x:c>
      <x:c r="AE68" t="str">
        <x:f>IF(A68="","",IF(OR(B68="",C68="",D68="",M68="",N68=""),"INVALID - REQUIRED",IF(EXACT(B68,DECISION_CONTRACT!$B$4),"VALID","INVALID - DECISION ID")))</x:f>
      </x:c>
      <x:c r="AF68" t="str">
        <x:f>IF(A68="","",IF(DECISION_CONTRACT!$B$15&lt;&gt;"READY FOR DOWNSTREAM","BLOCKED - DECISION",IF(RELEVANCE_POLICY!$B$9&lt;&gt;"READY FOR DOWNSTREAM","BLOCKED - POLICY","VALID")))</x:f>
      </x:c>
      <x:c r="AG68" t="str">
        <x:f>IF(A68="","",IF(OR(EXACT(E68,"UNKNOWN / VERIFY"),EXACT(F68,"UNKNOWN / VERIFY"),G68="UNKNOWN / VERIFY",H68="UNKNOWN / VERIFY",I68="UNKNOWN / VERIFY",J68="UNKNOWN / VERIFY",K68="UNKNOWN / VERIFY",L68="UNKNOWN / VERIFY"),"VERIFY BEFORE CLASSIFYING",IF(COUNT(G68:L68)&lt;&gt;6,"VERIFY BEFORE CLASSIFYING",IF(K68&lt;RELEVANCE_POLICY!$C$16,"VERIFY BEFORE CLASSIFYING","VALID"))))</x:f>
      </x:c>
      <x:c r="AH68" t="str">
        <x:f>IF(A68="","",IF(AND(EXACT(E68,"PROVIDER"),EXACT(F68,"YES"),G68&gt;=RELEVANCE_POLICY!$C$12,H68&gt;=RELEVANCE_POLICY!$C$13,I68&gt;=RELEVANCE_POLICY!$C$14),"DIRECT ELIGIBLE","NOT DIRECT"))</x:f>
      </x:c>
      <x:c r="AI68" t="str">
        <x:f>IF(A68="","",IF(AND(J68&gt;=3,L68&gt;=3),"CONTEXTUAL ELIGIBLE","EXCLUDED"))</x:f>
      </x:c>
      <x:c r="AJ68" t="str">
        <x:f>IF(A68="","",IF(T68="DIRECT ELIGIBLE","DIRECT",IF(T68="CONTEXTUAL ELIGIBLE","CONTEXTUAL",IF(T68="EXCLUDED","EXCLUDED",IF(T68="VERIFY BEFORE CLASSIFYING","VERIFY",T68)))))</x:f>
      </x:c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 t="str">
        <x:f>IF(A69="","",EVIDENCE!J69)</x:f>
      </x:c>
      <x:c r="L69" s="8"/>
      <x:c r="M69" s="8"/>
      <x:c r="N69" s="20"/>
      <x:c r="O69" s="8"/>
      <x:c r="P69" s="8" t="str">
        <x:f>IF(A69="","",IF(O69="","INVALID - SNAPSHOT",IF(O69=A69&amp;"|"&amp;B69&amp;"|"&amp;C69&amp;"|"&amp;D69&amp;"|"&amp;E69&amp;"|"&amp;F69&amp;"|"&amp;G69&amp;"|"&amp;H69&amp;"|"&amp;I69&amp;"|"&amp;J69&amp;"|"&amp;L69&amp;"|"&amp;M69&amp;"|"&amp;N69,"VALID","VERSION UPDATE REQUIRED")))</x:f>
      </x:c>
      <x:c r="Q69" s="8" t="str">
        <x:f>IF(A69="","",IF(NOT(EXACT(M69,EVIDENCE!A69)),"INVALID - EVIDENCE ID",IF(NOT(EXACT(B69,EVIDENCE!B69)),"INVALID - EVIDENCE DECISION",IF(NOT(EXACT(A69,EVIDENCE!D69)),"INVALID - EVIDENCE OWNER",IF(NOT(EXACT(EVIDENCE!C69,"CANDIDATE")),"INVALID - EVIDENCE ENTITY TYPE",IF(NOT(EXACT(EVIDENCE!E69,"QUALIFICATION")),"INVALID - EVIDENCE ROLE",IF(EXACT(EVIDENCE!F69,"UNKNOWN"),"VERIFY BEFORE CLASSIFYING",IF(NOT(EXACT(EVIDENCE!F69,"GOVERNED FIXTURE")),"INVALID - EVIDENCE STATE",IF(EVIDENCE!N69&lt;&gt;"VALID","INVALID - EVIDENCE RECORD","VALID")))))))))</x:f>
      </x:c>
      <x:c r="R69" s="8" t="str">
        <x:f>IF(A69="","",IF(EXACT(E69,"UNKNOWN / VERIFY"),"VERIFY",IF(EXACT(F69,"UNKNOWN / VERIFY"),"VERIFY",IF(AND(EXACT(E69,"PROVIDER"),EXACT(F69,"NO")),"REPAIR ENTITY TYPE / FULFILMENT",IF(AND(OR(EXACT(E69,"MARKETPLACE / DIRECTORY"),EXACT(E69,"PUBLISHER / MEDIA"),EXACT(E69,"COMMUNITY / FORUM")),EXACT(F69,"YES")),"REPAIR ENTITY TYPE / FULFILMENT","VALID")))))</x:f>
      </x:c>
      <x:c r="S69" s="8" t="str">
        <x:f>IF(A69="","",IF(AC69&lt;&gt;"VALID",AC69,IF(AD69&lt;&gt;"VALID",AD69,IF(AE69&lt;&gt;"VALID",AE69,"VALID"))))</x:f>
      </x:c>
      <x:c r="T69" s="8" t="str">
        <x:f>IF(A69="","",IF(AF69&lt;&gt;"VALID",AF69,IF(P69&lt;&gt;"VALID",P69,IF(S69&lt;&gt;"VALID","REPAIR CANDIDATE RECORD",IF(Q69="VERIFY BEFORE CLASSIFYING","VERIFY BEFORE CLASSIFYING",IF(Q69&lt;&gt;"VALID","REPAIR QUALIFICATION EVIDENCE",IF(R69&lt;&gt;"VALID",R69,IF(AG69&lt;&gt;"VALID",AG69,IF(AH69="DIRECT ELIGIBLE","DIRECT ELIGIBLE",AI69)))))))))</x:f>
      </x:c>
      <x:c r="U69" s="8" t="n">
        <x:f>AJ69</x:f>
        <x:v>0</x:v>
      </x:c>
      <x:c r="V69" s="8" t="str">
        <x:f>IF(A69="","",IF(COUNT(G69:L69)=6,ROUND((G69*RELEVANCE_POLICY!$B$12+H69*RELEVANCE_POLICY!$B$13+I69*RELEVANCE_POLICY!$B$14+J69*RELEVANCE_POLICY!$B$15+K69*RELEVANCE_POLICY!$B$16+L69*RELEVANCE_POLICY!$B$17)/5,0),""))</x:f>
      </x:c>
      <x:c r="W69" s="8" t="str">
        <x:f>IF(A69="","",IF(EXACT(U69,"DIRECT"),V69,"N/A - ROLE"))</x:f>
      </x:c>
      <x:c r="X69" s="8" t="str">
        <x:f>IF(A69="","",IF(NOT(EXACT(U69,"DIRECT")),"N/A - ROLE",IF(V69&gt;=85,"HIGH",IF(V69&gt;=70,"MEDIUM","STANDARD"))))</x:f>
      </x:c>
      <x:c r="Y69" s="8" t="str">
        <x:f>IF(A69="","",IF(EXACT(U69,"DIRECT"),"INCLUDE DIRECT",IF(EXACT(U69,"CONTEXTUAL"),"INCLUDE CONTEXTUAL",IF(EXACT(U69,"EXCLUDED"),"EXCLUDE",IF(EXACT(U69,"VERIFY"),"VERIFY BEFORE CLASSIFYING",U69)))))</x:f>
      </x:c>
      <x:c r="Z69" s="8" t="str">
        <x:f>IF(A69="","",IF(EXACT(U69,"DIRECT"),"Passed hard direct gates; weighted score may rank attention only inside the DIRECT set.",IF(EXACT(U69,"CONTEXTUAL"),"Relevant to the decision but not eligible for like-for-like direct ranking.",IF(EXACT(U69,"EXCLUDED"),"Current relevance pattern does not justify inclusion for this decision.",IF(EXACT(U69,"VERIFY"),"Resolve evidence or unknown inputs before classification.","Repair governance before using the scorecard.")))))</x:f>
      </x:c>
      <x:c r="AA69" s="8" t="str">
        <x:f>IF(A69="","",C69&amp;"|"&amp;RELEVANCE_POLICY!$B$4&amp;"|"&amp;N69&amp;"|"&amp;U69&amp;"|"&amp;Y69&amp;"|"&amp;W69&amp;"|"&amp;P69&amp;"|"&amp;Q69&amp;"|"&amp;M69&amp;"|"&amp;EVIDENCE!O69)</x:f>
      </x:c>
      <x:c r="AB69" s="8"/>
      <x:c r="AC69" t="str">
        <x:f>IF(A69="","",IF(OR(EXACT(E69,"PROVIDER"),EXACT(E69,"MARKETPLACE / DIRECTORY"),EXACT(E69,"PUBLISHER / MEDIA"),EXACT(E69,"COMMUNITY / FORUM"),EXACT(E69,"STATUS QUO / INTERNAL"),EXACT(E69,"UNKNOWN / VERIFY")),"VALID","INVALID - ENTITY TYPE"))</x:f>
      </x:c>
      <x:c r="AD69" t="str">
        <x:f>IF(A69="","",IF(OR(EXACT(F69,"YES"),EXACT(F69,"NO"),EXACT(F69,"UNKNOWN / VERIFY")),"VALID","INVALID - FULFILMENT TOKEN"))</x:f>
      </x:c>
      <x:c r="AE69" t="str">
        <x:f>IF(A69="","",IF(OR(B69="",C69="",D69="",M69="",N69=""),"INVALID - REQUIRED",IF(EXACT(B69,DECISION_CONTRACT!$B$4),"VALID","INVALID - DECISION ID")))</x:f>
      </x:c>
      <x:c r="AF69" t="str">
        <x:f>IF(A69="","",IF(DECISION_CONTRACT!$B$15&lt;&gt;"READY FOR DOWNSTREAM","BLOCKED - DECISION",IF(RELEVANCE_POLICY!$B$9&lt;&gt;"READY FOR DOWNSTREAM","BLOCKED - POLICY","VALID")))</x:f>
      </x:c>
      <x:c r="AG69" t="str">
        <x:f>IF(A69="","",IF(OR(EXACT(E69,"UNKNOWN / VERIFY"),EXACT(F69,"UNKNOWN / VERIFY"),G69="UNKNOWN / VERIFY",H69="UNKNOWN / VERIFY",I69="UNKNOWN / VERIFY",J69="UNKNOWN / VERIFY",K69="UNKNOWN / VERIFY",L69="UNKNOWN / VERIFY"),"VERIFY BEFORE CLASSIFYING",IF(COUNT(G69:L69)&lt;&gt;6,"VERIFY BEFORE CLASSIFYING",IF(K69&lt;RELEVANCE_POLICY!$C$16,"VERIFY BEFORE CLASSIFYING","VALID"))))</x:f>
      </x:c>
      <x:c r="AH69" t="str">
        <x:f>IF(A69="","",IF(AND(EXACT(E69,"PROVIDER"),EXACT(F69,"YES"),G69&gt;=RELEVANCE_POLICY!$C$12,H69&gt;=RELEVANCE_POLICY!$C$13,I69&gt;=RELEVANCE_POLICY!$C$14),"DIRECT ELIGIBLE","NOT DIRECT"))</x:f>
      </x:c>
      <x:c r="AI69" t="str">
        <x:f>IF(A69="","",IF(AND(J69&gt;=3,L69&gt;=3),"CONTEXTUAL ELIGIBLE","EXCLUDED"))</x:f>
      </x:c>
      <x:c r="AJ69" t="str">
        <x:f>IF(A69="","",IF(T69="DIRECT ELIGIBLE","DIRECT",IF(T69="CONTEXTUAL ELIGIBLE","CONTEXTUAL",IF(T69="EXCLUDED","EXCLUDED",IF(T69="VERIFY BEFORE CLASSIFYING","VERIFY",T69)))))</x:f>
      </x:c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 t="str">
        <x:f>IF(A70="","",EVIDENCE!J70)</x:f>
      </x:c>
      <x:c r="L70" s="8"/>
      <x:c r="M70" s="8"/>
      <x:c r="N70" s="20"/>
      <x:c r="O70" s="8"/>
      <x:c r="P70" s="8" t="str">
        <x:f>IF(A70="","",IF(O70="","INVALID - SNAPSHOT",IF(O70=A70&amp;"|"&amp;B70&amp;"|"&amp;C70&amp;"|"&amp;D70&amp;"|"&amp;E70&amp;"|"&amp;F70&amp;"|"&amp;G70&amp;"|"&amp;H70&amp;"|"&amp;I70&amp;"|"&amp;J70&amp;"|"&amp;L70&amp;"|"&amp;M70&amp;"|"&amp;N70,"VALID","VERSION UPDATE REQUIRED")))</x:f>
      </x:c>
      <x:c r="Q70" s="8" t="str">
        <x:f>IF(A70="","",IF(NOT(EXACT(M70,EVIDENCE!A70)),"INVALID - EVIDENCE ID",IF(NOT(EXACT(B70,EVIDENCE!B70)),"INVALID - EVIDENCE DECISION",IF(NOT(EXACT(A70,EVIDENCE!D70)),"INVALID - EVIDENCE OWNER",IF(NOT(EXACT(EVIDENCE!C70,"CANDIDATE")),"INVALID - EVIDENCE ENTITY TYPE",IF(NOT(EXACT(EVIDENCE!E70,"QUALIFICATION")),"INVALID - EVIDENCE ROLE",IF(EXACT(EVIDENCE!F70,"UNKNOWN"),"VERIFY BEFORE CLASSIFYING",IF(NOT(EXACT(EVIDENCE!F70,"GOVERNED FIXTURE")),"INVALID - EVIDENCE STATE",IF(EVIDENCE!N70&lt;&gt;"VALID","INVALID - EVIDENCE RECORD","VALID")))))))))</x:f>
      </x:c>
      <x:c r="R70" s="8" t="str">
        <x:f>IF(A70="","",IF(EXACT(E70,"UNKNOWN / VERIFY"),"VERIFY",IF(EXACT(F70,"UNKNOWN / VERIFY"),"VERIFY",IF(AND(EXACT(E70,"PROVIDER"),EXACT(F70,"NO")),"REPAIR ENTITY TYPE / FULFILMENT",IF(AND(OR(EXACT(E70,"MARKETPLACE / DIRECTORY"),EXACT(E70,"PUBLISHER / MEDIA"),EXACT(E70,"COMMUNITY / FORUM")),EXACT(F70,"YES")),"REPAIR ENTITY TYPE / FULFILMENT","VALID")))))</x:f>
      </x:c>
      <x:c r="S70" s="8" t="str">
        <x:f>IF(A70="","",IF(AC70&lt;&gt;"VALID",AC70,IF(AD70&lt;&gt;"VALID",AD70,IF(AE70&lt;&gt;"VALID",AE70,"VALID"))))</x:f>
      </x:c>
      <x:c r="T70" s="8" t="str">
        <x:f>IF(A70="","",IF(AF70&lt;&gt;"VALID",AF70,IF(P70&lt;&gt;"VALID",P70,IF(S70&lt;&gt;"VALID","REPAIR CANDIDATE RECORD",IF(Q70="VERIFY BEFORE CLASSIFYING","VERIFY BEFORE CLASSIFYING",IF(Q70&lt;&gt;"VALID","REPAIR QUALIFICATION EVIDENCE",IF(R70&lt;&gt;"VALID",R70,IF(AG70&lt;&gt;"VALID",AG70,IF(AH70="DIRECT ELIGIBLE","DIRECT ELIGIBLE",AI70)))))))))</x:f>
      </x:c>
      <x:c r="U70" s="8" t="n">
        <x:f>AJ70</x:f>
        <x:v>0</x:v>
      </x:c>
      <x:c r="V70" s="8" t="str">
        <x:f>IF(A70="","",IF(COUNT(G70:L70)=6,ROUND((G70*RELEVANCE_POLICY!$B$12+H70*RELEVANCE_POLICY!$B$13+I70*RELEVANCE_POLICY!$B$14+J70*RELEVANCE_POLICY!$B$15+K70*RELEVANCE_POLICY!$B$16+L70*RELEVANCE_POLICY!$B$17)/5,0),""))</x:f>
      </x:c>
      <x:c r="W70" s="8" t="str">
        <x:f>IF(A70="","",IF(EXACT(U70,"DIRECT"),V70,"N/A - ROLE"))</x:f>
      </x:c>
      <x:c r="X70" s="8" t="str">
        <x:f>IF(A70="","",IF(NOT(EXACT(U70,"DIRECT")),"N/A - ROLE",IF(V70&gt;=85,"HIGH",IF(V70&gt;=70,"MEDIUM","STANDARD"))))</x:f>
      </x:c>
      <x:c r="Y70" s="8" t="str">
        <x:f>IF(A70="","",IF(EXACT(U70,"DIRECT"),"INCLUDE DIRECT",IF(EXACT(U70,"CONTEXTUAL"),"INCLUDE CONTEXTUAL",IF(EXACT(U70,"EXCLUDED"),"EXCLUDE",IF(EXACT(U70,"VERIFY"),"VERIFY BEFORE CLASSIFYING",U70)))))</x:f>
      </x:c>
      <x:c r="Z70" s="8" t="str">
        <x:f>IF(A70="","",IF(EXACT(U70,"DIRECT"),"Passed hard direct gates; weighted score may rank attention only inside the DIRECT set.",IF(EXACT(U70,"CONTEXTUAL"),"Relevant to the decision but not eligible for like-for-like direct ranking.",IF(EXACT(U70,"EXCLUDED"),"Current relevance pattern does not justify inclusion for this decision.",IF(EXACT(U70,"VERIFY"),"Resolve evidence or unknown inputs before classification.","Repair governance before using the scorecard.")))))</x:f>
      </x:c>
      <x:c r="AA70" s="8" t="str">
        <x:f>IF(A70="","",C70&amp;"|"&amp;RELEVANCE_POLICY!$B$4&amp;"|"&amp;N70&amp;"|"&amp;U70&amp;"|"&amp;Y70&amp;"|"&amp;W70&amp;"|"&amp;P70&amp;"|"&amp;Q70&amp;"|"&amp;M70&amp;"|"&amp;EVIDENCE!O70)</x:f>
      </x:c>
      <x:c r="AB70" s="8"/>
      <x:c r="AC70" t="str">
        <x:f>IF(A70="","",IF(OR(EXACT(E70,"PROVIDER"),EXACT(E70,"MARKETPLACE / DIRECTORY"),EXACT(E70,"PUBLISHER / MEDIA"),EXACT(E70,"COMMUNITY / FORUM"),EXACT(E70,"STATUS QUO / INTERNAL"),EXACT(E70,"UNKNOWN / VERIFY")),"VALID","INVALID - ENTITY TYPE"))</x:f>
      </x:c>
      <x:c r="AD70" t="str">
        <x:f>IF(A70="","",IF(OR(EXACT(F70,"YES"),EXACT(F70,"NO"),EXACT(F70,"UNKNOWN / VERIFY")),"VALID","INVALID - FULFILMENT TOKEN"))</x:f>
      </x:c>
      <x:c r="AE70" t="str">
        <x:f>IF(A70="","",IF(OR(B70="",C70="",D70="",M70="",N70=""),"INVALID - REQUIRED",IF(EXACT(B70,DECISION_CONTRACT!$B$4),"VALID","INVALID - DECISION ID")))</x:f>
      </x:c>
      <x:c r="AF70" t="str">
        <x:f>IF(A70="","",IF(DECISION_CONTRACT!$B$15&lt;&gt;"READY FOR DOWNSTREAM","BLOCKED - DECISION",IF(RELEVANCE_POLICY!$B$9&lt;&gt;"READY FOR DOWNSTREAM","BLOCKED - POLICY","VALID")))</x:f>
      </x:c>
      <x:c r="AG70" t="str">
        <x:f>IF(A70="","",IF(OR(EXACT(E70,"UNKNOWN / VERIFY"),EXACT(F70,"UNKNOWN / VERIFY"),G70="UNKNOWN / VERIFY",H70="UNKNOWN / VERIFY",I70="UNKNOWN / VERIFY",J70="UNKNOWN / VERIFY",K70="UNKNOWN / VERIFY",L70="UNKNOWN / VERIFY"),"VERIFY BEFORE CLASSIFYING",IF(COUNT(G70:L70)&lt;&gt;6,"VERIFY BEFORE CLASSIFYING",IF(K70&lt;RELEVANCE_POLICY!$C$16,"VERIFY BEFORE CLASSIFYING","VALID"))))</x:f>
      </x:c>
      <x:c r="AH70" t="str">
        <x:f>IF(A70="","",IF(AND(EXACT(E70,"PROVIDER"),EXACT(F70,"YES"),G70&gt;=RELEVANCE_POLICY!$C$12,H70&gt;=RELEVANCE_POLICY!$C$13,I70&gt;=RELEVANCE_POLICY!$C$14),"DIRECT ELIGIBLE","NOT DIRECT"))</x:f>
      </x:c>
      <x:c r="AI70" t="str">
        <x:f>IF(A70="","",IF(AND(J70&gt;=3,L70&gt;=3),"CONTEXTUAL ELIGIBLE","EXCLUDED"))</x:f>
      </x:c>
      <x:c r="AJ70" t="str">
        <x:f>IF(A70="","",IF(T70="DIRECT ELIGIBLE","DIRECT",IF(T70="CONTEXTUAL ELIGIBLE","CONTEXTUAL",IF(T70="EXCLUDED","EXCLUDED",IF(T70="VERIFY BEFORE CLASSIFYING","VERIFY",T70)))))</x:f>
      </x:c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 t="str">
        <x:f>IF(A71="","",EVIDENCE!J71)</x:f>
      </x:c>
      <x:c r="L71" s="8"/>
      <x:c r="M71" s="8"/>
      <x:c r="N71" s="20"/>
      <x:c r="O71" s="8"/>
      <x:c r="P71" s="8" t="str">
        <x:f>IF(A71="","",IF(O71="","INVALID - SNAPSHOT",IF(O71=A71&amp;"|"&amp;B71&amp;"|"&amp;C71&amp;"|"&amp;D71&amp;"|"&amp;E71&amp;"|"&amp;F71&amp;"|"&amp;G71&amp;"|"&amp;H71&amp;"|"&amp;I71&amp;"|"&amp;J71&amp;"|"&amp;L71&amp;"|"&amp;M71&amp;"|"&amp;N71,"VALID","VERSION UPDATE REQUIRED")))</x:f>
      </x:c>
      <x:c r="Q71" s="8" t="str">
        <x:f>IF(A71="","",IF(NOT(EXACT(M71,EVIDENCE!A71)),"INVALID - EVIDENCE ID",IF(NOT(EXACT(B71,EVIDENCE!B71)),"INVALID - EVIDENCE DECISION",IF(NOT(EXACT(A71,EVIDENCE!D71)),"INVALID - EVIDENCE OWNER",IF(NOT(EXACT(EVIDENCE!C71,"CANDIDATE")),"INVALID - EVIDENCE ENTITY TYPE",IF(NOT(EXACT(EVIDENCE!E71,"QUALIFICATION")),"INVALID - EVIDENCE ROLE",IF(EXACT(EVIDENCE!F71,"UNKNOWN"),"VERIFY BEFORE CLASSIFYING",IF(NOT(EXACT(EVIDENCE!F71,"GOVERNED FIXTURE")),"INVALID - EVIDENCE STATE",IF(EVIDENCE!N71&lt;&gt;"VALID","INVALID - EVIDENCE RECORD","VALID")))))))))</x:f>
      </x:c>
      <x:c r="R71" s="8" t="str">
        <x:f>IF(A71="","",IF(EXACT(E71,"UNKNOWN / VERIFY"),"VERIFY",IF(EXACT(F71,"UNKNOWN / VERIFY"),"VERIFY",IF(AND(EXACT(E71,"PROVIDER"),EXACT(F71,"NO")),"REPAIR ENTITY TYPE / FULFILMENT",IF(AND(OR(EXACT(E71,"MARKETPLACE / DIRECTORY"),EXACT(E71,"PUBLISHER / MEDIA"),EXACT(E71,"COMMUNITY / FORUM")),EXACT(F71,"YES")),"REPAIR ENTITY TYPE / FULFILMENT","VALID")))))</x:f>
      </x:c>
      <x:c r="S71" s="8" t="str">
        <x:f>IF(A71="","",IF(AC71&lt;&gt;"VALID",AC71,IF(AD71&lt;&gt;"VALID",AD71,IF(AE71&lt;&gt;"VALID",AE71,"VALID"))))</x:f>
      </x:c>
      <x:c r="T71" s="8" t="str">
        <x:f>IF(A71="","",IF(AF71&lt;&gt;"VALID",AF71,IF(P71&lt;&gt;"VALID",P71,IF(S71&lt;&gt;"VALID","REPAIR CANDIDATE RECORD",IF(Q71="VERIFY BEFORE CLASSIFYING","VERIFY BEFORE CLASSIFYING",IF(Q71&lt;&gt;"VALID","REPAIR QUALIFICATION EVIDENCE",IF(R71&lt;&gt;"VALID",R71,IF(AG71&lt;&gt;"VALID",AG71,IF(AH71="DIRECT ELIGIBLE","DIRECT ELIGIBLE",AI71)))))))))</x:f>
      </x:c>
      <x:c r="U71" s="8" t="n">
        <x:f>AJ71</x:f>
        <x:v>0</x:v>
      </x:c>
      <x:c r="V71" s="8" t="str">
        <x:f>IF(A71="","",IF(COUNT(G71:L71)=6,ROUND((G71*RELEVANCE_POLICY!$B$12+H71*RELEVANCE_POLICY!$B$13+I71*RELEVANCE_POLICY!$B$14+J71*RELEVANCE_POLICY!$B$15+K71*RELEVANCE_POLICY!$B$16+L71*RELEVANCE_POLICY!$B$17)/5,0),""))</x:f>
      </x:c>
      <x:c r="W71" s="8" t="str">
        <x:f>IF(A71="","",IF(EXACT(U71,"DIRECT"),V71,"N/A - ROLE"))</x:f>
      </x:c>
      <x:c r="X71" s="8" t="str">
        <x:f>IF(A71="","",IF(NOT(EXACT(U71,"DIRECT")),"N/A - ROLE",IF(V71&gt;=85,"HIGH",IF(V71&gt;=70,"MEDIUM","STANDARD"))))</x:f>
      </x:c>
      <x:c r="Y71" s="8" t="str">
        <x:f>IF(A71="","",IF(EXACT(U71,"DIRECT"),"INCLUDE DIRECT",IF(EXACT(U71,"CONTEXTUAL"),"INCLUDE CONTEXTUAL",IF(EXACT(U71,"EXCLUDED"),"EXCLUDE",IF(EXACT(U71,"VERIFY"),"VERIFY BEFORE CLASSIFYING",U71)))))</x:f>
      </x:c>
      <x:c r="Z71" s="8" t="str">
        <x:f>IF(A71="","",IF(EXACT(U71,"DIRECT"),"Passed hard direct gates; weighted score may rank attention only inside the DIRECT set.",IF(EXACT(U71,"CONTEXTUAL"),"Relevant to the decision but not eligible for like-for-like direct ranking.",IF(EXACT(U71,"EXCLUDED"),"Current relevance pattern does not justify inclusion for this decision.",IF(EXACT(U71,"VERIFY"),"Resolve evidence or unknown inputs before classification.","Repair governance before using the scorecard.")))))</x:f>
      </x:c>
      <x:c r="AA71" s="8" t="str">
        <x:f>IF(A71="","",C71&amp;"|"&amp;RELEVANCE_POLICY!$B$4&amp;"|"&amp;N71&amp;"|"&amp;U71&amp;"|"&amp;Y71&amp;"|"&amp;W71&amp;"|"&amp;P71&amp;"|"&amp;Q71&amp;"|"&amp;M71&amp;"|"&amp;EVIDENCE!O71)</x:f>
      </x:c>
      <x:c r="AB71" s="8"/>
      <x:c r="AC71" t="str">
        <x:f>IF(A71="","",IF(OR(EXACT(E71,"PROVIDER"),EXACT(E71,"MARKETPLACE / DIRECTORY"),EXACT(E71,"PUBLISHER / MEDIA"),EXACT(E71,"COMMUNITY / FORUM"),EXACT(E71,"STATUS QUO / INTERNAL"),EXACT(E71,"UNKNOWN / VERIFY")),"VALID","INVALID - ENTITY TYPE"))</x:f>
      </x:c>
      <x:c r="AD71" t="str">
        <x:f>IF(A71="","",IF(OR(EXACT(F71,"YES"),EXACT(F71,"NO"),EXACT(F71,"UNKNOWN / VERIFY")),"VALID","INVALID - FULFILMENT TOKEN"))</x:f>
      </x:c>
      <x:c r="AE71" t="str">
        <x:f>IF(A71="","",IF(OR(B71="",C71="",D71="",M71="",N71=""),"INVALID - REQUIRED",IF(EXACT(B71,DECISION_CONTRACT!$B$4),"VALID","INVALID - DECISION ID")))</x:f>
      </x:c>
      <x:c r="AF71" t="str">
        <x:f>IF(A71="","",IF(DECISION_CONTRACT!$B$15&lt;&gt;"READY FOR DOWNSTREAM","BLOCKED - DECISION",IF(RELEVANCE_POLICY!$B$9&lt;&gt;"READY FOR DOWNSTREAM","BLOCKED - POLICY","VALID")))</x:f>
      </x:c>
      <x:c r="AG71" t="str">
        <x:f>IF(A71="","",IF(OR(EXACT(E71,"UNKNOWN / VERIFY"),EXACT(F71,"UNKNOWN / VERIFY"),G71="UNKNOWN / VERIFY",H71="UNKNOWN / VERIFY",I71="UNKNOWN / VERIFY",J71="UNKNOWN / VERIFY",K71="UNKNOWN / VERIFY",L71="UNKNOWN / VERIFY"),"VERIFY BEFORE CLASSIFYING",IF(COUNT(G71:L71)&lt;&gt;6,"VERIFY BEFORE CLASSIFYING",IF(K71&lt;RELEVANCE_POLICY!$C$16,"VERIFY BEFORE CLASSIFYING","VALID"))))</x:f>
      </x:c>
      <x:c r="AH71" t="str">
        <x:f>IF(A71="","",IF(AND(EXACT(E71,"PROVIDER"),EXACT(F71,"YES"),G71&gt;=RELEVANCE_POLICY!$C$12,H71&gt;=RELEVANCE_POLICY!$C$13,I71&gt;=RELEVANCE_POLICY!$C$14),"DIRECT ELIGIBLE","NOT DIRECT"))</x:f>
      </x:c>
      <x:c r="AI71" t="str">
        <x:f>IF(A71="","",IF(AND(J71&gt;=3,L71&gt;=3),"CONTEXTUAL ELIGIBLE","EXCLUDED"))</x:f>
      </x:c>
      <x:c r="AJ71" t="str">
        <x:f>IF(A71="","",IF(T71="DIRECT ELIGIBLE","DIRECT",IF(T71="CONTEXTUAL ELIGIBLE","CONTEXTUAL",IF(T71="EXCLUDED","EXCLUDED",IF(T71="VERIFY BEFORE CLASSIFYING","VERIFY",T71)))))</x:f>
      </x:c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 t="str">
        <x:f>IF(A72="","",EVIDENCE!J72)</x:f>
      </x:c>
      <x:c r="L72" s="8"/>
      <x:c r="M72" s="8"/>
      <x:c r="N72" s="20"/>
      <x:c r="O72" s="8"/>
      <x:c r="P72" s="8" t="str">
        <x:f>IF(A72="","",IF(O72="","INVALID - SNAPSHOT",IF(O72=A72&amp;"|"&amp;B72&amp;"|"&amp;C72&amp;"|"&amp;D72&amp;"|"&amp;E72&amp;"|"&amp;F72&amp;"|"&amp;G72&amp;"|"&amp;H72&amp;"|"&amp;I72&amp;"|"&amp;J72&amp;"|"&amp;L72&amp;"|"&amp;M72&amp;"|"&amp;N72,"VALID","VERSION UPDATE REQUIRED")))</x:f>
      </x:c>
      <x:c r="Q72" s="8" t="str">
        <x:f>IF(A72="","",IF(NOT(EXACT(M72,EVIDENCE!A72)),"INVALID - EVIDENCE ID",IF(NOT(EXACT(B72,EVIDENCE!B72)),"INVALID - EVIDENCE DECISION",IF(NOT(EXACT(A72,EVIDENCE!D72)),"INVALID - EVIDENCE OWNER",IF(NOT(EXACT(EVIDENCE!C72,"CANDIDATE")),"INVALID - EVIDENCE ENTITY TYPE",IF(NOT(EXACT(EVIDENCE!E72,"QUALIFICATION")),"INVALID - EVIDENCE ROLE",IF(EXACT(EVIDENCE!F72,"UNKNOWN"),"VERIFY BEFORE CLASSIFYING",IF(NOT(EXACT(EVIDENCE!F72,"GOVERNED FIXTURE")),"INVALID - EVIDENCE STATE",IF(EVIDENCE!N72&lt;&gt;"VALID","INVALID - EVIDENCE RECORD","VALID")))))))))</x:f>
      </x:c>
      <x:c r="R72" s="8" t="str">
        <x:f>IF(A72="","",IF(EXACT(E72,"UNKNOWN / VERIFY"),"VERIFY",IF(EXACT(F72,"UNKNOWN / VERIFY"),"VERIFY",IF(AND(EXACT(E72,"PROVIDER"),EXACT(F72,"NO")),"REPAIR ENTITY TYPE / FULFILMENT",IF(AND(OR(EXACT(E72,"MARKETPLACE / DIRECTORY"),EXACT(E72,"PUBLISHER / MEDIA"),EXACT(E72,"COMMUNITY / FORUM")),EXACT(F72,"YES")),"REPAIR ENTITY TYPE / FULFILMENT","VALID")))))</x:f>
      </x:c>
      <x:c r="S72" s="8" t="str">
        <x:f>IF(A72="","",IF(AC72&lt;&gt;"VALID",AC72,IF(AD72&lt;&gt;"VALID",AD72,IF(AE72&lt;&gt;"VALID",AE72,"VALID"))))</x:f>
      </x:c>
      <x:c r="T72" s="8" t="str">
        <x:f>IF(A72="","",IF(AF72&lt;&gt;"VALID",AF72,IF(P72&lt;&gt;"VALID",P72,IF(S72&lt;&gt;"VALID","REPAIR CANDIDATE RECORD",IF(Q72="VERIFY BEFORE CLASSIFYING","VERIFY BEFORE CLASSIFYING",IF(Q72&lt;&gt;"VALID","REPAIR QUALIFICATION EVIDENCE",IF(R72&lt;&gt;"VALID",R72,IF(AG72&lt;&gt;"VALID",AG72,IF(AH72="DIRECT ELIGIBLE","DIRECT ELIGIBLE",AI72)))))))))</x:f>
      </x:c>
      <x:c r="U72" s="8" t="n">
        <x:f>AJ72</x:f>
        <x:v>0</x:v>
      </x:c>
      <x:c r="V72" s="8" t="str">
        <x:f>IF(A72="","",IF(COUNT(G72:L72)=6,ROUND((G72*RELEVANCE_POLICY!$B$12+H72*RELEVANCE_POLICY!$B$13+I72*RELEVANCE_POLICY!$B$14+J72*RELEVANCE_POLICY!$B$15+K72*RELEVANCE_POLICY!$B$16+L72*RELEVANCE_POLICY!$B$17)/5,0),""))</x:f>
      </x:c>
      <x:c r="W72" s="8" t="str">
        <x:f>IF(A72="","",IF(EXACT(U72,"DIRECT"),V72,"N/A - ROLE"))</x:f>
      </x:c>
      <x:c r="X72" s="8" t="str">
        <x:f>IF(A72="","",IF(NOT(EXACT(U72,"DIRECT")),"N/A - ROLE",IF(V72&gt;=85,"HIGH",IF(V72&gt;=70,"MEDIUM","STANDARD"))))</x:f>
      </x:c>
      <x:c r="Y72" s="8" t="str">
        <x:f>IF(A72="","",IF(EXACT(U72,"DIRECT"),"INCLUDE DIRECT",IF(EXACT(U72,"CONTEXTUAL"),"INCLUDE CONTEXTUAL",IF(EXACT(U72,"EXCLUDED"),"EXCLUDE",IF(EXACT(U72,"VERIFY"),"VERIFY BEFORE CLASSIFYING",U72)))))</x:f>
      </x:c>
      <x:c r="Z72" s="8" t="str">
        <x:f>IF(A72="","",IF(EXACT(U72,"DIRECT"),"Passed hard direct gates; weighted score may rank attention only inside the DIRECT set.",IF(EXACT(U72,"CONTEXTUAL"),"Relevant to the decision but not eligible for like-for-like direct ranking.",IF(EXACT(U72,"EXCLUDED"),"Current relevance pattern does not justify inclusion for this decision.",IF(EXACT(U72,"VERIFY"),"Resolve evidence or unknown inputs before classification.","Repair governance before using the scorecard.")))))</x:f>
      </x:c>
      <x:c r="AA72" s="8" t="str">
        <x:f>IF(A72="","",C72&amp;"|"&amp;RELEVANCE_POLICY!$B$4&amp;"|"&amp;N72&amp;"|"&amp;U72&amp;"|"&amp;Y72&amp;"|"&amp;W72&amp;"|"&amp;P72&amp;"|"&amp;Q72&amp;"|"&amp;M72&amp;"|"&amp;EVIDENCE!O72)</x:f>
      </x:c>
      <x:c r="AB72" s="8"/>
      <x:c r="AC72" t="str">
        <x:f>IF(A72="","",IF(OR(EXACT(E72,"PROVIDER"),EXACT(E72,"MARKETPLACE / DIRECTORY"),EXACT(E72,"PUBLISHER / MEDIA"),EXACT(E72,"COMMUNITY / FORUM"),EXACT(E72,"STATUS QUO / INTERNAL"),EXACT(E72,"UNKNOWN / VERIFY")),"VALID","INVALID - ENTITY TYPE"))</x:f>
      </x:c>
      <x:c r="AD72" t="str">
        <x:f>IF(A72="","",IF(OR(EXACT(F72,"YES"),EXACT(F72,"NO"),EXACT(F72,"UNKNOWN / VERIFY")),"VALID","INVALID - FULFILMENT TOKEN"))</x:f>
      </x:c>
      <x:c r="AE72" t="str">
        <x:f>IF(A72="","",IF(OR(B72="",C72="",D72="",M72="",N72=""),"INVALID - REQUIRED",IF(EXACT(B72,DECISION_CONTRACT!$B$4),"VALID","INVALID - DECISION ID")))</x:f>
      </x:c>
      <x:c r="AF72" t="str">
        <x:f>IF(A72="","",IF(DECISION_CONTRACT!$B$15&lt;&gt;"READY FOR DOWNSTREAM","BLOCKED - DECISION",IF(RELEVANCE_POLICY!$B$9&lt;&gt;"READY FOR DOWNSTREAM","BLOCKED - POLICY","VALID")))</x:f>
      </x:c>
      <x:c r="AG72" t="str">
        <x:f>IF(A72="","",IF(OR(EXACT(E72,"UNKNOWN / VERIFY"),EXACT(F72,"UNKNOWN / VERIFY"),G72="UNKNOWN / VERIFY",H72="UNKNOWN / VERIFY",I72="UNKNOWN / VERIFY",J72="UNKNOWN / VERIFY",K72="UNKNOWN / VERIFY",L72="UNKNOWN / VERIFY"),"VERIFY BEFORE CLASSIFYING",IF(COUNT(G72:L72)&lt;&gt;6,"VERIFY BEFORE CLASSIFYING",IF(K72&lt;RELEVANCE_POLICY!$C$16,"VERIFY BEFORE CLASSIFYING","VALID"))))</x:f>
      </x:c>
      <x:c r="AH72" t="str">
        <x:f>IF(A72="","",IF(AND(EXACT(E72,"PROVIDER"),EXACT(F72,"YES"),G72&gt;=RELEVANCE_POLICY!$C$12,H72&gt;=RELEVANCE_POLICY!$C$13,I72&gt;=RELEVANCE_POLICY!$C$14),"DIRECT ELIGIBLE","NOT DIRECT"))</x:f>
      </x:c>
      <x:c r="AI72" t="str">
        <x:f>IF(A72="","",IF(AND(J72&gt;=3,L72&gt;=3),"CONTEXTUAL ELIGIBLE","EXCLUDED"))</x:f>
      </x:c>
      <x:c r="AJ72" t="str">
        <x:f>IF(A72="","",IF(T72="DIRECT ELIGIBLE","DIRECT",IF(T72="CONTEXTUAL ELIGIBLE","CONTEXTUAL",IF(T72="EXCLUDED","EXCLUDED",IF(T72="VERIFY BEFORE CLASSIFYING","VERIFY",T72)))))</x:f>
      </x:c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 t="str">
        <x:f>IF(A73="","",EVIDENCE!J73)</x:f>
      </x:c>
      <x:c r="L73" s="8"/>
      <x:c r="M73" s="8"/>
      <x:c r="N73" s="20"/>
      <x:c r="O73" s="8"/>
      <x:c r="P73" s="8" t="str">
        <x:f>IF(A73="","",IF(O73="","INVALID - SNAPSHOT",IF(O73=A73&amp;"|"&amp;B73&amp;"|"&amp;C73&amp;"|"&amp;D73&amp;"|"&amp;E73&amp;"|"&amp;F73&amp;"|"&amp;G73&amp;"|"&amp;H73&amp;"|"&amp;I73&amp;"|"&amp;J73&amp;"|"&amp;L73&amp;"|"&amp;M73&amp;"|"&amp;N73,"VALID","VERSION UPDATE REQUIRED")))</x:f>
      </x:c>
      <x:c r="Q73" s="8" t="str">
        <x:f>IF(A73="","",IF(NOT(EXACT(M73,EVIDENCE!A73)),"INVALID - EVIDENCE ID",IF(NOT(EXACT(B73,EVIDENCE!B73)),"INVALID - EVIDENCE DECISION",IF(NOT(EXACT(A73,EVIDENCE!D73)),"INVALID - EVIDENCE OWNER",IF(NOT(EXACT(EVIDENCE!C73,"CANDIDATE")),"INVALID - EVIDENCE ENTITY TYPE",IF(NOT(EXACT(EVIDENCE!E73,"QUALIFICATION")),"INVALID - EVIDENCE ROLE",IF(EXACT(EVIDENCE!F73,"UNKNOWN"),"VERIFY BEFORE CLASSIFYING",IF(NOT(EXACT(EVIDENCE!F73,"GOVERNED FIXTURE")),"INVALID - EVIDENCE STATE",IF(EVIDENCE!N73&lt;&gt;"VALID","INVALID - EVIDENCE RECORD","VALID")))))))))</x:f>
      </x:c>
      <x:c r="R73" s="8" t="str">
        <x:f>IF(A73="","",IF(EXACT(E73,"UNKNOWN / VERIFY"),"VERIFY",IF(EXACT(F73,"UNKNOWN / VERIFY"),"VERIFY",IF(AND(EXACT(E73,"PROVIDER"),EXACT(F73,"NO")),"REPAIR ENTITY TYPE / FULFILMENT",IF(AND(OR(EXACT(E73,"MARKETPLACE / DIRECTORY"),EXACT(E73,"PUBLISHER / MEDIA"),EXACT(E73,"COMMUNITY / FORUM")),EXACT(F73,"YES")),"REPAIR ENTITY TYPE / FULFILMENT","VALID")))))</x:f>
      </x:c>
      <x:c r="S73" s="8" t="str">
        <x:f>IF(A73="","",IF(AC73&lt;&gt;"VALID",AC73,IF(AD73&lt;&gt;"VALID",AD73,IF(AE73&lt;&gt;"VALID",AE73,"VALID"))))</x:f>
      </x:c>
      <x:c r="T73" s="8" t="str">
        <x:f>IF(A73="","",IF(AF73&lt;&gt;"VALID",AF73,IF(P73&lt;&gt;"VALID",P73,IF(S73&lt;&gt;"VALID","REPAIR CANDIDATE RECORD",IF(Q73="VERIFY BEFORE CLASSIFYING","VERIFY BEFORE CLASSIFYING",IF(Q73&lt;&gt;"VALID","REPAIR QUALIFICATION EVIDENCE",IF(R73&lt;&gt;"VALID",R73,IF(AG73&lt;&gt;"VALID",AG73,IF(AH73="DIRECT ELIGIBLE","DIRECT ELIGIBLE",AI73)))))))))</x:f>
      </x:c>
      <x:c r="U73" s="8" t="n">
        <x:f>AJ73</x:f>
        <x:v>0</x:v>
      </x:c>
      <x:c r="V73" s="8" t="str">
        <x:f>IF(A73="","",IF(COUNT(G73:L73)=6,ROUND((G73*RELEVANCE_POLICY!$B$12+H73*RELEVANCE_POLICY!$B$13+I73*RELEVANCE_POLICY!$B$14+J73*RELEVANCE_POLICY!$B$15+K73*RELEVANCE_POLICY!$B$16+L73*RELEVANCE_POLICY!$B$17)/5,0),""))</x:f>
      </x:c>
      <x:c r="W73" s="8" t="str">
        <x:f>IF(A73="","",IF(EXACT(U73,"DIRECT"),V73,"N/A - ROLE"))</x:f>
      </x:c>
      <x:c r="X73" s="8" t="str">
        <x:f>IF(A73="","",IF(NOT(EXACT(U73,"DIRECT")),"N/A - ROLE",IF(V73&gt;=85,"HIGH",IF(V73&gt;=70,"MEDIUM","STANDARD"))))</x:f>
      </x:c>
      <x:c r="Y73" s="8" t="str">
        <x:f>IF(A73="","",IF(EXACT(U73,"DIRECT"),"INCLUDE DIRECT",IF(EXACT(U73,"CONTEXTUAL"),"INCLUDE CONTEXTUAL",IF(EXACT(U73,"EXCLUDED"),"EXCLUDE",IF(EXACT(U73,"VERIFY"),"VERIFY BEFORE CLASSIFYING",U73)))))</x:f>
      </x:c>
      <x:c r="Z73" s="8" t="str">
        <x:f>IF(A73="","",IF(EXACT(U73,"DIRECT"),"Passed hard direct gates; weighted score may rank attention only inside the DIRECT set.",IF(EXACT(U73,"CONTEXTUAL"),"Relevant to the decision but not eligible for like-for-like direct ranking.",IF(EXACT(U73,"EXCLUDED"),"Current relevance pattern does not justify inclusion for this decision.",IF(EXACT(U73,"VERIFY"),"Resolve evidence or unknown inputs before classification.","Repair governance before using the scorecard.")))))</x:f>
      </x:c>
      <x:c r="AA73" s="8" t="str">
        <x:f>IF(A73="","",C73&amp;"|"&amp;RELEVANCE_POLICY!$B$4&amp;"|"&amp;N73&amp;"|"&amp;U73&amp;"|"&amp;Y73&amp;"|"&amp;W73&amp;"|"&amp;P73&amp;"|"&amp;Q73&amp;"|"&amp;M73&amp;"|"&amp;EVIDENCE!O73)</x:f>
      </x:c>
      <x:c r="AB73" s="8"/>
      <x:c r="AC73" t="str">
        <x:f>IF(A73="","",IF(OR(EXACT(E73,"PROVIDER"),EXACT(E73,"MARKETPLACE / DIRECTORY"),EXACT(E73,"PUBLISHER / MEDIA"),EXACT(E73,"COMMUNITY / FORUM"),EXACT(E73,"STATUS QUO / INTERNAL"),EXACT(E73,"UNKNOWN / VERIFY")),"VALID","INVALID - ENTITY TYPE"))</x:f>
      </x:c>
      <x:c r="AD73" t="str">
        <x:f>IF(A73="","",IF(OR(EXACT(F73,"YES"),EXACT(F73,"NO"),EXACT(F73,"UNKNOWN / VERIFY")),"VALID","INVALID - FULFILMENT TOKEN"))</x:f>
      </x:c>
      <x:c r="AE73" t="str">
        <x:f>IF(A73="","",IF(OR(B73="",C73="",D73="",M73="",N73=""),"INVALID - REQUIRED",IF(EXACT(B73,DECISION_CONTRACT!$B$4),"VALID","INVALID - DECISION ID")))</x:f>
      </x:c>
      <x:c r="AF73" t="str">
        <x:f>IF(A73="","",IF(DECISION_CONTRACT!$B$15&lt;&gt;"READY FOR DOWNSTREAM","BLOCKED - DECISION",IF(RELEVANCE_POLICY!$B$9&lt;&gt;"READY FOR DOWNSTREAM","BLOCKED - POLICY","VALID")))</x:f>
      </x:c>
      <x:c r="AG73" t="str">
        <x:f>IF(A73="","",IF(OR(EXACT(E73,"UNKNOWN / VERIFY"),EXACT(F73,"UNKNOWN / VERIFY"),G73="UNKNOWN / VERIFY",H73="UNKNOWN / VERIFY",I73="UNKNOWN / VERIFY",J73="UNKNOWN / VERIFY",K73="UNKNOWN / VERIFY",L73="UNKNOWN / VERIFY"),"VERIFY BEFORE CLASSIFYING",IF(COUNT(G73:L73)&lt;&gt;6,"VERIFY BEFORE CLASSIFYING",IF(K73&lt;RELEVANCE_POLICY!$C$16,"VERIFY BEFORE CLASSIFYING","VALID"))))</x:f>
      </x:c>
      <x:c r="AH73" t="str">
        <x:f>IF(A73="","",IF(AND(EXACT(E73,"PROVIDER"),EXACT(F73,"YES"),G73&gt;=RELEVANCE_POLICY!$C$12,H73&gt;=RELEVANCE_POLICY!$C$13,I73&gt;=RELEVANCE_POLICY!$C$14),"DIRECT ELIGIBLE","NOT DIRECT"))</x:f>
      </x:c>
      <x:c r="AI73" t="str">
        <x:f>IF(A73="","",IF(AND(J73&gt;=3,L73&gt;=3),"CONTEXTUAL ELIGIBLE","EXCLUDED"))</x:f>
      </x:c>
      <x:c r="AJ73" t="str">
        <x:f>IF(A73="","",IF(T73="DIRECT ELIGIBLE","DIRECT",IF(T73="CONTEXTUAL ELIGIBLE","CONTEXTUAL",IF(T73="EXCLUDED","EXCLUDED",IF(T73="VERIFY BEFORE CLASSIFYING","VERIFY",T73)))))</x:f>
      </x:c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 t="str">
        <x:f>IF(A74="","",EVIDENCE!J74)</x:f>
      </x:c>
      <x:c r="L74" s="8"/>
      <x:c r="M74" s="8"/>
      <x:c r="N74" s="20"/>
      <x:c r="O74" s="8"/>
      <x:c r="P74" s="8" t="str">
        <x:f>IF(A74="","",IF(O74="","INVALID - SNAPSHOT",IF(O74=A74&amp;"|"&amp;B74&amp;"|"&amp;C74&amp;"|"&amp;D74&amp;"|"&amp;E74&amp;"|"&amp;F74&amp;"|"&amp;G74&amp;"|"&amp;H74&amp;"|"&amp;I74&amp;"|"&amp;J74&amp;"|"&amp;L74&amp;"|"&amp;M74&amp;"|"&amp;N74,"VALID","VERSION UPDATE REQUIRED")))</x:f>
      </x:c>
      <x:c r="Q74" s="8" t="str">
        <x:f>IF(A74="","",IF(NOT(EXACT(M74,EVIDENCE!A74)),"INVALID - EVIDENCE ID",IF(NOT(EXACT(B74,EVIDENCE!B74)),"INVALID - EVIDENCE DECISION",IF(NOT(EXACT(A74,EVIDENCE!D74)),"INVALID - EVIDENCE OWNER",IF(NOT(EXACT(EVIDENCE!C74,"CANDIDATE")),"INVALID - EVIDENCE ENTITY TYPE",IF(NOT(EXACT(EVIDENCE!E74,"QUALIFICATION")),"INVALID - EVIDENCE ROLE",IF(EXACT(EVIDENCE!F74,"UNKNOWN"),"VERIFY BEFORE CLASSIFYING",IF(NOT(EXACT(EVIDENCE!F74,"GOVERNED FIXTURE")),"INVALID - EVIDENCE STATE",IF(EVIDENCE!N74&lt;&gt;"VALID","INVALID - EVIDENCE RECORD","VALID")))))))))</x:f>
      </x:c>
      <x:c r="R74" s="8" t="str">
        <x:f>IF(A74="","",IF(EXACT(E74,"UNKNOWN / VERIFY"),"VERIFY",IF(EXACT(F74,"UNKNOWN / VERIFY"),"VERIFY",IF(AND(EXACT(E74,"PROVIDER"),EXACT(F74,"NO")),"REPAIR ENTITY TYPE / FULFILMENT",IF(AND(OR(EXACT(E74,"MARKETPLACE / DIRECTORY"),EXACT(E74,"PUBLISHER / MEDIA"),EXACT(E74,"COMMUNITY / FORUM")),EXACT(F74,"YES")),"REPAIR ENTITY TYPE / FULFILMENT","VALID")))))</x:f>
      </x:c>
      <x:c r="S74" s="8" t="str">
        <x:f>IF(A74="","",IF(AC74&lt;&gt;"VALID",AC74,IF(AD74&lt;&gt;"VALID",AD74,IF(AE74&lt;&gt;"VALID",AE74,"VALID"))))</x:f>
      </x:c>
      <x:c r="T74" s="8" t="str">
        <x:f>IF(A74="","",IF(AF74&lt;&gt;"VALID",AF74,IF(P74&lt;&gt;"VALID",P74,IF(S74&lt;&gt;"VALID","REPAIR CANDIDATE RECORD",IF(Q74="VERIFY BEFORE CLASSIFYING","VERIFY BEFORE CLASSIFYING",IF(Q74&lt;&gt;"VALID","REPAIR QUALIFICATION EVIDENCE",IF(R74&lt;&gt;"VALID",R74,IF(AG74&lt;&gt;"VALID",AG74,IF(AH74="DIRECT ELIGIBLE","DIRECT ELIGIBLE",AI74)))))))))</x:f>
      </x:c>
      <x:c r="U74" s="8" t="n">
        <x:f>AJ74</x:f>
        <x:v>0</x:v>
      </x:c>
      <x:c r="V74" s="8" t="str">
        <x:f>IF(A74="","",IF(COUNT(G74:L74)=6,ROUND((G74*RELEVANCE_POLICY!$B$12+H74*RELEVANCE_POLICY!$B$13+I74*RELEVANCE_POLICY!$B$14+J74*RELEVANCE_POLICY!$B$15+K74*RELEVANCE_POLICY!$B$16+L74*RELEVANCE_POLICY!$B$17)/5,0),""))</x:f>
      </x:c>
      <x:c r="W74" s="8" t="str">
        <x:f>IF(A74="","",IF(EXACT(U74,"DIRECT"),V74,"N/A - ROLE"))</x:f>
      </x:c>
      <x:c r="X74" s="8" t="str">
        <x:f>IF(A74="","",IF(NOT(EXACT(U74,"DIRECT")),"N/A - ROLE",IF(V74&gt;=85,"HIGH",IF(V74&gt;=70,"MEDIUM","STANDARD"))))</x:f>
      </x:c>
      <x:c r="Y74" s="8" t="str">
        <x:f>IF(A74="","",IF(EXACT(U74,"DIRECT"),"INCLUDE DIRECT",IF(EXACT(U74,"CONTEXTUAL"),"INCLUDE CONTEXTUAL",IF(EXACT(U74,"EXCLUDED"),"EXCLUDE",IF(EXACT(U74,"VERIFY"),"VERIFY BEFORE CLASSIFYING",U74)))))</x:f>
      </x:c>
      <x:c r="Z74" s="8" t="str">
        <x:f>IF(A74="","",IF(EXACT(U74,"DIRECT"),"Passed hard direct gates; weighted score may rank attention only inside the DIRECT set.",IF(EXACT(U74,"CONTEXTUAL"),"Relevant to the decision but not eligible for like-for-like direct ranking.",IF(EXACT(U74,"EXCLUDED"),"Current relevance pattern does not justify inclusion for this decision.",IF(EXACT(U74,"VERIFY"),"Resolve evidence or unknown inputs before classification.","Repair governance before using the scorecard.")))))</x:f>
      </x:c>
      <x:c r="AA74" s="8" t="str">
        <x:f>IF(A74="","",C74&amp;"|"&amp;RELEVANCE_POLICY!$B$4&amp;"|"&amp;N74&amp;"|"&amp;U74&amp;"|"&amp;Y74&amp;"|"&amp;W74&amp;"|"&amp;P74&amp;"|"&amp;Q74&amp;"|"&amp;M74&amp;"|"&amp;EVIDENCE!O74)</x:f>
      </x:c>
      <x:c r="AB74" s="8"/>
      <x:c r="AC74" t="str">
        <x:f>IF(A74="","",IF(OR(EXACT(E74,"PROVIDER"),EXACT(E74,"MARKETPLACE / DIRECTORY"),EXACT(E74,"PUBLISHER / MEDIA"),EXACT(E74,"COMMUNITY / FORUM"),EXACT(E74,"STATUS QUO / INTERNAL"),EXACT(E74,"UNKNOWN / VERIFY")),"VALID","INVALID - ENTITY TYPE"))</x:f>
      </x:c>
      <x:c r="AD74" t="str">
        <x:f>IF(A74="","",IF(OR(EXACT(F74,"YES"),EXACT(F74,"NO"),EXACT(F74,"UNKNOWN / VERIFY")),"VALID","INVALID - FULFILMENT TOKEN"))</x:f>
      </x:c>
      <x:c r="AE74" t="str">
        <x:f>IF(A74="","",IF(OR(B74="",C74="",D74="",M74="",N74=""),"INVALID - REQUIRED",IF(EXACT(B74,DECISION_CONTRACT!$B$4),"VALID","INVALID - DECISION ID")))</x:f>
      </x:c>
      <x:c r="AF74" t="str">
        <x:f>IF(A74="","",IF(DECISION_CONTRACT!$B$15&lt;&gt;"READY FOR DOWNSTREAM","BLOCKED - DECISION",IF(RELEVANCE_POLICY!$B$9&lt;&gt;"READY FOR DOWNSTREAM","BLOCKED - POLICY","VALID")))</x:f>
      </x:c>
      <x:c r="AG74" t="str">
        <x:f>IF(A74="","",IF(OR(EXACT(E74,"UNKNOWN / VERIFY"),EXACT(F74,"UNKNOWN / VERIFY"),G74="UNKNOWN / VERIFY",H74="UNKNOWN / VERIFY",I74="UNKNOWN / VERIFY",J74="UNKNOWN / VERIFY",K74="UNKNOWN / VERIFY",L74="UNKNOWN / VERIFY"),"VERIFY BEFORE CLASSIFYING",IF(COUNT(G74:L74)&lt;&gt;6,"VERIFY BEFORE CLASSIFYING",IF(K74&lt;RELEVANCE_POLICY!$C$16,"VERIFY BEFORE CLASSIFYING","VALID"))))</x:f>
      </x:c>
      <x:c r="AH74" t="str">
        <x:f>IF(A74="","",IF(AND(EXACT(E74,"PROVIDER"),EXACT(F74,"YES"),G74&gt;=RELEVANCE_POLICY!$C$12,H74&gt;=RELEVANCE_POLICY!$C$13,I74&gt;=RELEVANCE_POLICY!$C$14),"DIRECT ELIGIBLE","NOT DIRECT"))</x:f>
      </x:c>
      <x:c r="AI74" t="str">
        <x:f>IF(A74="","",IF(AND(J74&gt;=3,L74&gt;=3),"CONTEXTUAL ELIGIBLE","EXCLUDED"))</x:f>
      </x:c>
      <x:c r="AJ74" t="str">
        <x:f>IF(A74="","",IF(T74="DIRECT ELIGIBLE","DIRECT",IF(T74="CONTEXTUAL ELIGIBLE","CONTEXTUAL",IF(T74="EXCLUDED","EXCLUDED",IF(T74="VERIFY BEFORE CLASSIFYING","VERIFY",T74)))))</x:f>
      </x:c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 t="str">
        <x:f>IF(A75="","",EVIDENCE!J75)</x:f>
      </x:c>
      <x:c r="L75" s="8"/>
      <x:c r="M75" s="8"/>
      <x:c r="N75" s="20"/>
      <x:c r="O75" s="8"/>
      <x:c r="P75" s="8" t="str">
        <x:f>IF(A75="","",IF(O75="","INVALID - SNAPSHOT",IF(O75=A75&amp;"|"&amp;B75&amp;"|"&amp;C75&amp;"|"&amp;D75&amp;"|"&amp;E75&amp;"|"&amp;F75&amp;"|"&amp;G75&amp;"|"&amp;H75&amp;"|"&amp;I75&amp;"|"&amp;J75&amp;"|"&amp;L75&amp;"|"&amp;M75&amp;"|"&amp;N75,"VALID","VERSION UPDATE REQUIRED")))</x:f>
      </x:c>
      <x:c r="Q75" s="8" t="str">
        <x:f>IF(A75="","",IF(NOT(EXACT(M75,EVIDENCE!A75)),"INVALID - EVIDENCE ID",IF(NOT(EXACT(B75,EVIDENCE!B75)),"INVALID - EVIDENCE DECISION",IF(NOT(EXACT(A75,EVIDENCE!D75)),"INVALID - EVIDENCE OWNER",IF(NOT(EXACT(EVIDENCE!C75,"CANDIDATE")),"INVALID - EVIDENCE ENTITY TYPE",IF(NOT(EXACT(EVIDENCE!E75,"QUALIFICATION")),"INVALID - EVIDENCE ROLE",IF(EXACT(EVIDENCE!F75,"UNKNOWN"),"VERIFY BEFORE CLASSIFYING",IF(NOT(EXACT(EVIDENCE!F75,"GOVERNED FIXTURE")),"INVALID - EVIDENCE STATE",IF(EVIDENCE!N75&lt;&gt;"VALID","INVALID - EVIDENCE RECORD","VALID")))))))))</x:f>
      </x:c>
      <x:c r="R75" s="8" t="str">
        <x:f>IF(A75="","",IF(EXACT(E75,"UNKNOWN / VERIFY"),"VERIFY",IF(EXACT(F75,"UNKNOWN / VERIFY"),"VERIFY",IF(AND(EXACT(E75,"PROVIDER"),EXACT(F75,"NO")),"REPAIR ENTITY TYPE / FULFILMENT",IF(AND(OR(EXACT(E75,"MARKETPLACE / DIRECTORY"),EXACT(E75,"PUBLISHER / MEDIA"),EXACT(E75,"COMMUNITY / FORUM")),EXACT(F75,"YES")),"REPAIR ENTITY TYPE / FULFILMENT","VALID")))))</x:f>
      </x:c>
      <x:c r="S75" s="8" t="str">
        <x:f>IF(A75="","",IF(AC75&lt;&gt;"VALID",AC75,IF(AD75&lt;&gt;"VALID",AD75,IF(AE75&lt;&gt;"VALID",AE75,"VALID"))))</x:f>
      </x:c>
      <x:c r="T75" s="8" t="str">
        <x:f>IF(A75="","",IF(AF75&lt;&gt;"VALID",AF75,IF(P75&lt;&gt;"VALID",P75,IF(S75&lt;&gt;"VALID","REPAIR CANDIDATE RECORD",IF(Q75="VERIFY BEFORE CLASSIFYING","VERIFY BEFORE CLASSIFYING",IF(Q75&lt;&gt;"VALID","REPAIR QUALIFICATION EVIDENCE",IF(R75&lt;&gt;"VALID",R75,IF(AG75&lt;&gt;"VALID",AG75,IF(AH75="DIRECT ELIGIBLE","DIRECT ELIGIBLE",AI75)))))))))</x:f>
      </x:c>
      <x:c r="U75" s="8" t="n">
        <x:f>AJ75</x:f>
        <x:v>0</x:v>
      </x:c>
      <x:c r="V75" s="8" t="str">
        <x:f>IF(A75="","",IF(COUNT(G75:L75)=6,ROUND((G75*RELEVANCE_POLICY!$B$12+H75*RELEVANCE_POLICY!$B$13+I75*RELEVANCE_POLICY!$B$14+J75*RELEVANCE_POLICY!$B$15+K75*RELEVANCE_POLICY!$B$16+L75*RELEVANCE_POLICY!$B$17)/5,0),""))</x:f>
      </x:c>
      <x:c r="W75" s="8" t="str">
        <x:f>IF(A75="","",IF(EXACT(U75,"DIRECT"),V75,"N/A - ROLE"))</x:f>
      </x:c>
      <x:c r="X75" s="8" t="str">
        <x:f>IF(A75="","",IF(NOT(EXACT(U75,"DIRECT")),"N/A - ROLE",IF(V75&gt;=85,"HIGH",IF(V75&gt;=70,"MEDIUM","STANDARD"))))</x:f>
      </x:c>
      <x:c r="Y75" s="8" t="str">
        <x:f>IF(A75="","",IF(EXACT(U75,"DIRECT"),"INCLUDE DIRECT",IF(EXACT(U75,"CONTEXTUAL"),"INCLUDE CONTEXTUAL",IF(EXACT(U75,"EXCLUDED"),"EXCLUDE",IF(EXACT(U75,"VERIFY"),"VERIFY BEFORE CLASSIFYING",U75)))))</x:f>
      </x:c>
      <x:c r="Z75" s="8" t="str">
        <x:f>IF(A75="","",IF(EXACT(U75,"DIRECT"),"Passed hard direct gates; weighted score may rank attention only inside the DIRECT set.",IF(EXACT(U75,"CONTEXTUAL"),"Relevant to the decision but not eligible for like-for-like direct ranking.",IF(EXACT(U75,"EXCLUDED"),"Current relevance pattern does not justify inclusion for this decision.",IF(EXACT(U75,"VERIFY"),"Resolve evidence or unknown inputs before classification.","Repair governance before using the scorecard.")))))</x:f>
      </x:c>
      <x:c r="AA75" s="8" t="str">
        <x:f>IF(A75="","",C75&amp;"|"&amp;RELEVANCE_POLICY!$B$4&amp;"|"&amp;N75&amp;"|"&amp;U75&amp;"|"&amp;Y75&amp;"|"&amp;W75&amp;"|"&amp;P75&amp;"|"&amp;Q75&amp;"|"&amp;M75&amp;"|"&amp;EVIDENCE!O75)</x:f>
      </x:c>
      <x:c r="AB75" s="8"/>
      <x:c r="AC75" t="str">
        <x:f>IF(A75="","",IF(OR(EXACT(E75,"PROVIDER"),EXACT(E75,"MARKETPLACE / DIRECTORY"),EXACT(E75,"PUBLISHER / MEDIA"),EXACT(E75,"COMMUNITY / FORUM"),EXACT(E75,"STATUS QUO / INTERNAL"),EXACT(E75,"UNKNOWN / VERIFY")),"VALID","INVALID - ENTITY TYPE"))</x:f>
      </x:c>
      <x:c r="AD75" t="str">
        <x:f>IF(A75="","",IF(OR(EXACT(F75,"YES"),EXACT(F75,"NO"),EXACT(F75,"UNKNOWN / VERIFY")),"VALID","INVALID - FULFILMENT TOKEN"))</x:f>
      </x:c>
      <x:c r="AE75" t="str">
        <x:f>IF(A75="","",IF(OR(B75="",C75="",D75="",M75="",N75=""),"INVALID - REQUIRED",IF(EXACT(B75,DECISION_CONTRACT!$B$4),"VALID","INVALID - DECISION ID")))</x:f>
      </x:c>
      <x:c r="AF75" t="str">
        <x:f>IF(A75="","",IF(DECISION_CONTRACT!$B$15&lt;&gt;"READY FOR DOWNSTREAM","BLOCKED - DECISION",IF(RELEVANCE_POLICY!$B$9&lt;&gt;"READY FOR DOWNSTREAM","BLOCKED - POLICY","VALID")))</x:f>
      </x:c>
      <x:c r="AG75" t="str">
        <x:f>IF(A75="","",IF(OR(EXACT(E75,"UNKNOWN / VERIFY"),EXACT(F75,"UNKNOWN / VERIFY"),G75="UNKNOWN / VERIFY",H75="UNKNOWN / VERIFY",I75="UNKNOWN / VERIFY",J75="UNKNOWN / VERIFY",K75="UNKNOWN / VERIFY",L75="UNKNOWN / VERIFY"),"VERIFY BEFORE CLASSIFYING",IF(COUNT(G75:L75)&lt;&gt;6,"VERIFY BEFORE CLASSIFYING",IF(K75&lt;RELEVANCE_POLICY!$C$16,"VERIFY BEFORE CLASSIFYING","VALID"))))</x:f>
      </x:c>
      <x:c r="AH75" t="str">
        <x:f>IF(A75="","",IF(AND(EXACT(E75,"PROVIDER"),EXACT(F75,"YES"),G75&gt;=RELEVANCE_POLICY!$C$12,H75&gt;=RELEVANCE_POLICY!$C$13,I75&gt;=RELEVANCE_POLICY!$C$14),"DIRECT ELIGIBLE","NOT DIRECT"))</x:f>
      </x:c>
      <x:c r="AI75" t="str">
        <x:f>IF(A75="","",IF(AND(J75&gt;=3,L75&gt;=3),"CONTEXTUAL ELIGIBLE","EXCLUDED"))</x:f>
      </x:c>
      <x:c r="AJ75" t="str">
        <x:f>IF(A75="","",IF(T75="DIRECT ELIGIBLE","DIRECT",IF(T75="CONTEXTUAL ELIGIBLE","CONTEXTUAL",IF(T75="EXCLUDED","EXCLUDED",IF(T75="VERIFY BEFORE CLASSIFYING","VERIFY",T75)))))</x:f>
      </x:c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 t="str">
        <x:f>IF(A76="","",EVIDENCE!J76)</x:f>
      </x:c>
      <x:c r="L76" s="8"/>
      <x:c r="M76" s="8"/>
      <x:c r="N76" s="20"/>
      <x:c r="O76" s="8"/>
      <x:c r="P76" s="8" t="str">
        <x:f>IF(A76="","",IF(O76="","INVALID - SNAPSHOT",IF(O76=A76&amp;"|"&amp;B76&amp;"|"&amp;C76&amp;"|"&amp;D76&amp;"|"&amp;E76&amp;"|"&amp;F76&amp;"|"&amp;G76&amp;"|"&amp;H76&amp;"|"&amp;I76&amp;"|"&amp;J76&amp;"|"&amp;L76&amp;"|"&amp;M76&amp;"|"&amp;N76,"VALID","VERSION UPDATE REQUIRED")))</x:f>
      </x:c>
      <x:c r="Q76" s="8" t="str">
        <x:f>IF(A76="","",IF(NOT(EXACT(M76,EVIDENCE!A76)),"INVALID - EVIDENCE ID",IF(NOT(EXACT(B76,EVIDENCE!B76)),"INVALID - EVIDENCE DECISION",IF(NOT(EXACT(A76,EVIDENCE!D76)),"INVALID - EVIDENCE OWNER",IF(NOT(EXACT(EVIDENCE!C76,"CANDIDATE")),"INVALID - EVIDENCE ENTITY TYPE",IF(NOT(EXACT(EVIDENCE!E76,"QUALIFICATION")),"INVALID - EVIDENCE ROLE",IF(EXACT(EVIDENCE!F76,"UNKNOWN"),"VERIFY BEFORE CLASSIFYING",IF(NOT(EXACT(EVIDENCE!F76,"GOVERNED FIXTURE")),"INVALID - EVIDENCE STATE",IF(EVIDENCE!N76&lt;&gt;"VALID","INVALID - EVIDENCE RECORD","VALID")))))))))</x:f>
      </x:c>
      <x:c r="R76" s="8" t="str">
        <x:f>IF(A76="","",IF(EXACT(E76,"UNKNOWN / VERIFY"),"VERIFY",IF(EXACT(F76,"UNKNOWN / VERIFY"),"VERIFY",IF(AND(EXACT(E76,"PROVIDER"),EXACT(F76,"NO")),"REPAIR ENTITY TYPE / FULFILMENT",IF(AND(OR(EXACT(E76,"MARKETPLACE / DIRECTORY"),EXACT(E76,"PUBLISHER / MEDIA"),EXACT(E76,"COMMUNITY / FORUM")),EXACT(F76,"YES")),"REPAIR ENTITY TYPE / FULFILMENT","VALID")))))</x:f>
      </x:c>
      <x:c r="S76" s="8" t="str">
        <x:f>IF(A76="","",IF(AC76&lt;&gt;"VALID",AC76,IF(AD76&lt;&gt;"VALID",AD76,IF(AE76&lt;&gt;"VALID",AE76,"VALID"))))</x:f>
      </x:c>
      <x:c r="T76" s="8" t="str">
        <x:f>IF(A76="","",IF(AF76&lt;&gt;"VALID",AF76,IF(P76&lt;&gt;"VALID",P76,IF(S76&lt;&gt;"VALID","REPAIR CANDIDATE RECORD",IF(Q76="VERIFY BEFORE CLASSIFYING","VERIFY BEFORE CLASSIFYING",IF(Q76&lt;&gt;"VALID","REPAIR QUALIFICATION EVIDENCE",IF(R76&lt;&gt;"VALID",R76,IF(AG76&lt;&gt;"VALID",AG76,IF(AH76="DIRECT ELIGIBLE","DIRECT ELIGIBLE",AI76)))))))))</x:f>
      </x:c>
      <x:c r="U76" s="8" t="n">
        <x:f>AJ76</x:f>
        <x:v>0</x:v>
      </x:c>
      <x:c r="V76" s="8" t="str">
        <x:f>IF(A76="","",IF(COUNT(G76:L76)=6,ROUND((G76*RELEVANCE_POLICY!$B$12+H76*RELEVANCE_POLICY!$B$13+I76*RELEVANCE_POLICY!$B$14+J76*RELEVANCE_POLICY!$B$15+K76*RELEVANCE_POLICY!$B$16+L76*RELEVANCE_POLICY!$B$17)/5,0),""))</x:f>
      </x:c>
      <x:c r="W76" s="8" t="str">
        <x:f>IF(A76="","",IF(EXACT(U76,"DIRECT"),V76,"N/A - ROLE"))</x:f>
      </x:c>
      <x:c r="X76" s="8" t="str">
        <x:f>IF(A76="","",IF(NOT(EXACT(U76,"DIRECT")),"N/A - ROLE",IF(V76&gt;=85,"HIGH",IF(V76&gt;=70,"MEDIUM","STANDARD"))))</x:f>
      </x:c>
      <x:c r="Y76" s="8" t="str">
        <x:f>IF(A76="","",IF(EXACT(U76,"DIRECT"),"INCLUDE DIRECT",IF(EXACT(U76,"CONTEXTUAL"),"INCLUDE CONTEXTUAL",IF(EXACT(U76,"EXCLUDED"),"EXCLUDE",IF(EXACT(U76,"VERIFY"),"VERIFY BEFORE CLASSIFYING",U76)))))</x:f>
      </x:c>
      <x:c r="Z76" s="8" t="str">
        <x:f>IF(A76="","",IF(EXACT(U76,"DIRECT"),"Passed hard direct gates; weighted score may rank attention only inside the DIRECT set.",IF(EXACT(U76,"CONTEXTUAL"),"Relevant to the decision but not eligible for like-for-like direct ranking.",IF(EXACT(U76,"EXCLUDED"),"Current relevance pattern does not justify inclusion for this decision.",IF(EXACT(U76,"VERIFY"),"Resolve evidence or unknown inputs before classification.","Repair governance before using the scorecard.")))))</x:f>
      </x:c>
      <x:c r="AA76" s="8" t="str">
        <x:f>IF(A76="","",C76&amp;"|"&amp;RELEVANCE_POLICY!$B$4&amp;"|"&amp;N76&amp;"|"&amp;U76&amp;"|"&amp;Y76&amp;"|"&amp;W76&amp;"|"&amp;P76&amp;"|"&amp;Q76&amp;"|"&amp;M76&amp;"|"&amp;EVIDENCE!O76)</x:f>
      </x:c>
      <x:c r="AB76" s="8"/>
      <x:c r="AC76" t="str">
        <x:f>IF(A76="","",IF(OR(EXACT(E76,"PROVIDER"),EXACT(E76,"MARKETPLACE / DIRECTORY"),EXACT(E76,"PUBLISHER / MEDIA"),EXACT(E76,"COMMUNITY / FORUM"),EXACT(E76,"STATUS QUO / INTERNAL"),EXACT(E76,"UNKNOWN / VERIFY")),"VALID","INVALID - ENTITY TYPE"))</x:f>
      </x:c>
      <x:c r="AD76" t="str">
        <x:f>IF(A76="","",IF(OR(EXACT(F76,"YES"),EXACT(F76,"NO"),EXACT(F76,"UNKNOWN / VERIFY")),"VALID","INVALID - FULFILMENT TOKEN"))</x:f>
      </x:c>
      <x:c r="AE76" t="str">
        <x:f>IF(A76="","",IF(OR(B76="",C76="",D76="",M76="",N76=""),"INVALID - REQUIRED",IF(EXACT(B76,DECISION_CONTRACT!$B$4),"VALID","INVALID - DECISION ID")))</x:f>
      </x:c>
      <x:c r="AF76" t="str">
        <x:f>IF(A76="","",IF(DECISION_CONTRACT!$B$15&lt;&gt;"READY FOR DOWNSTREAM","BLOCKED - DECISION",IF(RELEVANCE_POLICY!$B$9&lt;&gt;"READY FOR DOWNSTREAM","BLOCKED - POLICY","VALID")))</x:f>
      </x:c>
      <x:c r="AG76" t="str">
        <x:f>IF(A76="","",IF(OR(EXACT(E76,"UNKNOWN / VERIFY"),EXACT(F76,"UNKNOWN / VERIFY"),G76="UNKNOWN / VERIFY",H76="UNKNOWN / VERIFY",I76="UNKNOWN / VERIFY",J76="UNKNOWN / VERIFY",K76="UNKNOWN / VERIFY",L76="UNKNOWN / VERIFY"),"VERIFY BEFORE CLASSIFYING",IF(COUNT(G76:L76)&lt;&gt;6,"VERIFY BEFORE CLASSIFYING",IF(K76&lt;RELEVANCE_POLICY!$C$16,"VERIFY BEFORE CLASSIFYING","VALID"))))</x:f>
      </x:c>
      <x:c r="AH76" t="str">
        <x:f>IF(A76="","",IF(AND(EXACT(E76,"PROVIDER"),EXACT(F76,"YES"),G76&gt;=RELEVANCE_POLICY!$C$12,H76&gt;=RELEVANCE_POLICY!$C$13,I76&gt;=RELEVANCE_POLICY!$C$14),"DIRECT ELIGIBLE","NOT DIRECT"))</x:f>
      </x:c>
      <x:c r="AI76" t="str">
        <x:f>IF(A76="","",IF(AND(J76&gt;=3,L76&gt;=3),"CONTEXTUAL ELIGIBLE","EXCLUDED"))</x:f>
      </x:c>
      <x:c r="AJ76" t="str">
        <x:f>IF(A76="","",IF(T76="DIRECT ELIGIBLE","DIRECT",IF(T76="CONTEXTUAL ELIGIBLE","CONTEXTUAL",IF(T76="EXCLUDED","EXCLUDED",IF(T76="VERIFY BEFORE CLASSIFYING","VERIFY",T76)))))</x:f>
      </x:c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 t="str">
        <x:f>IF(A77="","",EVIDENCE!J77)</x:f>
      </x:c>
      <x:c r="L77" s="8"/>
      <x:c r="M77" s="8"/>
      <x:c r="N77" s="20"/>
      <x:c r="O77" s="8"/>
      <x:c r="P77" s="8" t="str">
        <x:f>IF(A77="","",IF(O77="","INVALID - SNAPSHOT",IF(O77=A77&amp;"|"&amp;B77&amp;"|"&amp;C77&amp;"|"&amp;D77&amp;"|"&amp;E77&amp;"|"&amp;F77&amp;"|"&amp;G77&amp;"|"&amp;H77&amp;"|"&amp;I77&amp;"|"&amp;J77&amp;"|"&amp;L77&amp;"|"&amp;M77&amp;"|"&amp;N77,"VALID","VERSION UPDATE REQUIRED")))</x:f>
      </x:c>
      <x:c r="Q77" s="8" t="str">
        <x:f>IF(A77="","",IF(NOT(EXACT(M77,EVIDENCE!A77)),"INVALID - EVIDENCE ID",IF(NOT(EXACT(B77,EVIDENCE!B77)),"INVALID - EVIDENCE DECISION",IF(NOT(EXACT(A77,EVIDENCE!D77)),"INVALID - EVIDENCE OWNER",IF(NOT(EXACT(EVIDENCE!C77,"CANDIDATE")),"INVALID - EVIDENCE ENTITY TYPE",IF(NOT(EXACT(EVIDENCE!E77,"QUALIFICATION")),"INVALID - EVIDENCE ROLE",IF(EXACT(EVIDENCE!F77,"UNKNOWN"),"VERIFY BEFORE CLASSIFYING",IF(NOT(EXACT(EVIDENCE!F77,"GOVERNED FIXTURE")),"INVALID - EVIDENCE STATE",IF(EVIDENCE!N77&lt;&gt;"VALID","INVALID - EVIDENCE RECORD","VALID")))))))))</x:f>
      </x:c>
      <x:c r="R77" s="8" t="str">
        <x:f>IF(A77="","",IF(EXACT(E77,"UNKNOWN / VERIFY"),"VERIFY",IF(EXACT(F77,"UNKNOWN / VERIFY"),"VERIFY",IF(AND(EXACT(E77,"PROVIDER"),EXACT(F77,"NO")),"REPAIR ENTITY TYPE / FULFILMENT",IF(AND(OR(EXACT(E77,"MARKETPLACE / DIRECTORY"),EXACT(E77,"PUBLISHER / MEDIA"),EXACT(E77,"COMMUNITY / FORUM")),EXACT(F77,"YES")),"REPAIR ENTITY TYPE / FULFILMENT","VALID")))))</x:f>
      </x:c>
      <x:c r="S77" s="8" t="str">
        <x:f>IF(A77="","",IF(AC77&lt;&gt;"VALID",AC77,IF(AD77&lt;&gt;"VALID",AD77,IF(AE77&lt;&gt;"VALID",AE77,"VALID"))))</x:f>
      </x:c>
      <x:c r="T77" s="8" t="str">
        <x:f>IF(A77="","",IF(AF77&lt;&gt;"VALID",AF77,IF(P77&lt;&gt;"VALID",P77,IF(S77&lt;&gt;"VALID","REPAIR CANDIDATE RECORD",IF(Q77="VERIFY BEFORE CLASSIFYING","VERIFY BEFORE CLASSIFYING",IF(Q77&lt;&gt;"VALID","REPAIR QUALIFICATION EVIDENCE",IF(R77&lt;&gt;"VALID",R77,IF(AG77&lt;&gt;"VALID",AG77,IF(AH77="DIRECT ELIGIBLE","DIRECT ELIGIBLE",AI77)))))))))</x:f>
      </x:c>
      <x:c r="U77" s="8" t="n">
        <x:f>AJ77</x:f>
        <x:v>0</x:v>
      </x:c>
      <x:c r="V77" s="8" t="str">
        <x:f>IF(A77="","",IF(COUNT(G77:L77)=6,ROUND((G77*RELEVANCE_POLICY!$B$12+H77*RELEVANCE_POLICY!$B$13+I77*RELEVANCE_POLICY!$B$14+J77*RELEVANCE_POLICY!$B$15+K77*RELEVANCE_POLICY!$B$16+L77*RELEVANCE_POLICY!$B$17)/5,0),""))</x:f>
      </x:c>
      <x:c r="W77" s="8" t="str">
        <x:f>IF(A77="","",IF(EXACT(U77,"DIRECT"),V77,"N/A - ROLE"))</x:f>
      </x:c>
      <x:c r="X77" s="8" t="str">
        <x:f>IF(A77="","",IF(NOT(EXACT(U77,"DIRECT")),"N/A - ROLE",IF(V77&gt;=85,"HIGH",IF(V77&gt;=70,"MEDIUM","STANDARD"))))</x:f>
      </x:c>
      <x:c r="Y77" s="8" t="str">
        <x:f>IF(A77="","",IF(EXACT(U77,"DIRECT"),"INCLUDE DIRECT",IF(EXACT(U77,"CONTEXTUAL"),"INCLUDE CONTEXTUAL",IF(EXACT(U77,"EXCLUDED"),"EXCLUDE",IF(EXACT(U77,"VERIFY"),"VERIFY BEFORE CLASSIFYING",U77)))))</x:f>
      </x:c>
      <x:c r="Z77" s="8" t="str">
        <x:f>IF(A77="","",IF(EXACT(U77,"DIRECT"),"Passed hard direct gates; weighted score may rank attention only inside the DIRECT set.",IF(EXACT(U77,"CONTEXTUAL"),"Relevant to the decision but not eligible for like-for-like direct ranking.",IF(EXACT(U77,"EXCLUDED"),"Current relevance pattern does not justify inclusion for this decision.",IF(EXACT(U77,"VERIFY"),"Resolve evidence or unknown inputs before classification.","Repair governance before using the scorecard.")))))</x:f>
      </x:c>
      <x:c r="AA77" s="8" t="str">
        <x:f>IF(A77="","",C77&amp;"|"&amp;RELEVANCE_POLICY!$B$4&amp;"|"&amp;N77&amp;"|"&amp;U77&amp;"|"&amp;Y77&amp;"|"&amp;W77&amp;"|"&amp;P77&amp;"|"&amp;Q77&amp;"|"&amp;M77&amp;"|"&amp;EVIDENCE!O77)</x:f>
      </x:c>
      <x:c r="AB77" s="8"/>
      <x:c r="AC77" t="str">
        <x:f>IF(A77="","",IF(OR(EXACT(E77,"PROVIDER"),EXACT(E77,"MARKETPLACE / DIRECTORY"),EXACT(E77,"PUBLISHER / MEDIA"),EXACT(E77,"COMMUNITY / FORUM"),EXACT(E77,"STATUS QUO / INTERNAL"),EXACT(E77,"UNKNOWN / VERIFY")),"VALID","INVALID - ENTITY TYPE"))</x:f>
      </x:c>
      <x:c r="AD77" t="str">
        <x:f>IF(A77="","",IF(OR(EXACT(F77,"YES"),EXACT(F77,"NO"),EXACT(F77,"UNKNOWN / VERIFY")),"VALID","INVALID - FULFILMENT TOKEN"))</x:f>
      </x:c>
      <x:c r="AE77" t="str">
        <x:f>IF(A77="","",IF(OR(B77="",C77="",D77="",M77="",N77=""),"INVALID - REQUIRED",IF(EXACT(B77,DECISION_CONTRACT!$B$4),"VALID","INVALID - DECISION ID")))</x:f>
      </x:c>
      <x:c r="AF77" t="str">
        <x:f>IF(A77="","",IF(DECISION_CONTRACT!$B$15&lt;&gt;"READY FOR DOWNSTREAM","BLOCKED - DECISION",IF(RELEVANCE_POLICY!$B$9&lt;&gt;"READY FOR DOWNSTREAM","BLOCKED - POLICY","VALID")))</x:f>
      </x:c>
      <x:c r="AG77" t="str">
        <x:f>IF(A77="","",IF(OR(EXACT(E77,"UNKNOWN / VERIFY"),EXACT(F77,"UNKNOWN / VERIFY"),G77="UNKNOWN / VERIFY",H77="UNKNOWN / VERIFY",I77="UNKNOWN / VERIFY",J77="UNKNOWN / VERIFY",K77="UNKNOWN / VERIFY",L77="UNKNOWN / VERIFY"),"VERIFY BEFORE CLASSIFYING",IF(COUNT(G77:L77)&lt;&gt;6,"VERIFY BEFORE CLASSIFYING",IF(K77&lt;RELEVANCE_POLICY!$C$16,"VERIFY BEFORE CLASSIFYING","VALID"))))</x:f>
      </x:c>
      <x:c r="AH77" t="str">
        <x:f>IF(A77="","",IF(AND(EXACT(E77,"PROVIDER"),EXACT(F77,"YES"),G77&gt;=RELEVANCE_POLICY!$C$12,H77&gt;=RELEVANCE_POLICY!$C$13,I77&gt;=RELEVANCE_POLICY!$C$14),"DIRECT ELIGIBLE","NOT DIRECT"))</x:f>
      </x:c>
      <x:c r="AI77" t="str">
        <x:f>IF(A77="","",IF(AND(J77&gt;=3,L77&gt;=3),"CONTEXTUAL ELIGIBLE","EXCLUDED"))</x:f>
      </x:c>
      <x:c r="AJ77" t="str">
        <x:f>IF(A77="","",IF(T77="DIRECT ELIGIBLE","DIRECT",IF(T77="CONTEXTUAL ELIGIBLE","CONTEXTUAL",IF(T77="EXCLUDED","EXCLUDED",IF(T77="VERIFY BEFORE CLASSIFYING","VERIFY",T77)))))</x:f>
      </x:c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 t="str">
        <x:f>IF(A78="","",EVIDENCE!J78)</x:f>
      </x:c>
      <x:c r="L78" s="8"/>
      <x:c r="M78" s="8"/>
      <x:c r="N78" s="20"/>
      <x:c r="O78" s="8"/>
      <x:c r="P78" s="8" t="str">
        <x:f>IF(A78="","",IF(O78="","INVALID - SNAPSHOT",IF(O78=A78&amp;"|"&amp;B78&amp;"|"&amp;C78&amp;"|"&amp;D78&amp;"|"&amp;E78&amp;"|"&amp;F78&amp;"|"&amp;G78&amp;"|"&amp;H78&amp;"|"&amp;I78&amp;"|"&amp;J78&amp;"|"&amp;L78&amp;"|"&amp;M78&amp;"|"&amp;N78,"VALID","VERSION UPDATE REQUIRED")))</x:f>
      </x:c>
      <x:c r="Q78" s="8" t="str">
        <x:f>IF(A78="","",IF(NOT(EXACT(M78,EVIDENCE!A78)),"INVALID - EVIDENCE ID",IF(NOT(EXACT(B78,EVIDENCE!B78)),"INVALID - EVIDENCE DECISION",IF(NOT(EXACT(A78,EVIDENCE!D78)),"INVALID - EVIDENCE OWNER",IF(NOT(EXACT(EVIDENCE!C78,"CANDIDATE")),"INVALID - EVIDENCE ENTITY TYPE",IF(NOT(EXACT(EVIDENCE!E78,"QUALIFICATION")),"INVALID - EVIDENCE ROLE",IF(EXACT(EVIDENCE!F78,"UNKNOWN"),"VERIFY BEFORE CLASSIFYING",IF(NOT(EXACT(EVIDENCE!F78,"GOVERNED FIXTURE")),"INVALID - EVIDENCE STATE",IF(EVIDENCE!N78&lt;&gt;"VALID","INVALID - EVIDENCE RECORD","VALID")))))))))</x:f>
      </x:c>
      <x:c r="R78" s="8" t="str">
        <x:f>IF(A78="","",IF(EXACT(E78,"UNKNOWN / VERIFY"),"VERIFY",IF(EXACT(F78,"UNKNOWN / VERIFY"),"VERIFY",IF(AND(EXACT(E78,"PROVIDER"),EXACT(F78,"NO")),"REPAIR ENTITY TYPE / FULFILMENT",IF(AND(OR(EXACT(E78,"MARKETPLACE / DIRECTORY"),EXACT(E78,"PUBLISHER / MEDIA"),EXACT(E78,"COMMUNITY / FORUM")),EXACT(F78,"YES")),"REPAIR ENTITY TYPE / FULFILMENT","VALID")))))</x:f>
      </x:c>
      <x:c r="S78" s="8" t="str">
        <x:f>IF(A78="","",IF(AC78&lt;&gt;"VALID",AC78,IF(AD78&lt;&gt;"VALID",AD78,IF(AE78&lt;&gt;"VALID",AE78,"VALID"))))</x:f>
      </x:c>
      <x:c r="T78" s="8" t="str">
        <x:f>IF(A78="","",IF(AF78&lt;&gt;"VALID",AF78,IF(P78&lt;&gt;"VALID",P78,IF(S78&lt;&gt;"VALID","REPAIR CANDIDATE RECORD",IF(Q78="VERIFY BEFORE CLASSIFYING","VERIFY BEFORE CLASSIFYING",IF(Q78&lt;&gt;"VALID","REPAIR QUALIFICATION EVIDENCE",IF(R78&lt;&gt;"VALID",R78,IF(AG78&lt;&gt;"VALID",AG78,IF(AH78="DIRECT ELIGIBLE","DIRECT ELIGIBLE",AI78)))))))))</x:f>
      </x:c>
      <x:c r="U78" s="8" t="n">
        <x:f>AJ78</x:f>
        <x:v>0</x:v>
      </x:c>
      <x:c r="V78" s="8" t="str">
        <x:f>IF(A78="","",IF(COUNT(G78:L78)=6,ROUND((G78*RELEVANCE_POLICY!$B$12+H78*RELEVANCE_POLICY!$B$13+I78*RELEVANCE_POLICY!$B$14+J78*RELEVANCE_POLICY!$B$15+K78*RELEVANCE_POLICY!$B$16+L78*RELEVANCE_POLICY!$B$17)/5,0),""))</x:f>
      </x:c>
      <x:c r="W78" s="8" t="str">
        <x:f>IF(A78="","",IF(EXACT(U78,"DIRECT"),V78,"N/A - ROLE"))</x:f>
      </x:c>
      <x:c r="X78" s="8" t="str">
        <x:f>IF(A78="","",IF(NOT(EXACT(U78,"DIRECT")),"N/A - ROLE",IF(V78&gt;=85,"HIGH",IF(V78&gt;=70,"MEDIUM","STANDARD"))))</x:f>
      </x:c>
      <x:c r="Y78" s="8" t="str">
        <x:f>IF(A78="","",IF(EXACT(U78,"DIRECT"),"INCLUDE DIRECT",IF(EXACT(U78,"CONTEXTUAL"),"INCLUDE CONTEXTUAL",IF(EXACT(U78,"EXCLUDED"),"EXCLUDE",IF(EXACT(U78,"VERIFY"),"VERIFY BEFORE CLASSIFYING",U78)))))</x:f>
      </x:c>
      <x:c r="Z78" s="8" t="str">
        <x:f>IF(A78="","",IF(EXACT(U78,"DIRECT"),"Passed hard direct gates; weighted score may rank attention only inside the DIRECT set.",IF(EXACT(U78,"CONTEXTUAL"),"Relevant to the decision but not eligible for like-for-like direct ranking.",IF(EXACT(U78,"EXCLUDED"),"Current relevance pattern does not justify inclusion for this decision.",IF(EXACT(U78,"VERIFY"),"Resolve evidence or unknown inputs before classification.","Repair governance before using the scorecard.")))))</x:f>
      </x:c>
      <x:c r="AA78" s="8" t="str">
        <x:f>IF(A78="","",C78&amp;"|"&amp;RELEVANCE_POLICY!$B$4&amp;"|"&amp;N78&amp;"|"&amp;U78&amp;"|"&amp;Y78&amp;"|"&amp;W78&amp;"|"&amp;P78&amp;"|"&amp;Q78&amp;"|"&amp;M78&amp;"|"&amp;EVIDENCE!O78)</x:f>
      </x:c>
      <x:c r="AB78" s="8"/>
      <x:c r="AC78" t="str">
        <x:f>IF(A78="","",IF(OR(EXACT(E78,"PROVIDER"),EXACT(E78,"MARKETPLACE / DIRECTORY"),EXACT(E78,"PUBLISHER / MEDIA"),EXACT(E78,"COMMUNITY / FORUM"),EXACT(E78,"STATUS QUO / INTERNAL"),EXACT(E78,"UNKNOWN / VERIFY")),"VALID","INVALID - ENTITY TYPE"))</x:f>
      </x:c>
      <x:c r="AD78" t="str">
        <x:f>IF(A78="","",IF(OR(EXACT(F78,"YES"),EXACT(F78,"NO"),EXACT(F78,"UNKNOWN / VERIFY")),"VALID","INVALID - FULFILMENT TOKEN"))</x:f>
      </x:c>
      <x:c r="AE78" t="str">
        <x:f>IF(A78="","",IF(OR(B78="",C78="",D78="",M78="",N78=""),"INVALID - REQUIRED",IF(EXACT(B78,DECISION_CONTRACT!$B$4),"VALID","INVALID - DECISION ID")))</x:f>
      </x:c>
      <x:c r="AF78" t="str">
        <x:f>IF(A78="","",IF(DECISION_CONTRACT!$B$15&lt;&gt;"READY FOR DOWNSTREAM","BLOCKED - DECISION",IF(RELEVANCE_POLICY!$B$9&lt;&gt;"READY FOR DOWNSTREAM","BLOCKED - POLICY","VALID")))</x:f>
      </x:c>
      <x:c r="AG78" t="str">
        <x:f>IF(A78="","",IF(OR(EXACT(E78,"UNKNOWN / VERIFY"),EXACT(F78,"UNKNOWN / VERIFY"),G78="UNKNOWN / VERIFY",H78="UNKNOWN / VERIFY",I78="UNKNOWN / VERIFY",J78="UNKNOWN / VERIFY",K78="UNKNOWN / VERIFY",L78="UNKNOWN / VERIFY"),"VERIFY BEFORE CLASSIFYING",IF(COUNT(G78:L78)&lt;&gt;6,"VERIFY BEFORE CLASSIFYING",IF(K78&lt;RELEVANCE_POLICY!$C$16,"VERIFY BEFORE CLASSIFYING","VALID"))))</x:f>
      </x:c>
      <x:c r="AH78" t="str">
        <x:f>IF(A78="","",IF(AND(EXACT(E78,"PROVIDER"),EXACT(F78,"YES"),G78&gt;=RELEVANCE_POLICY!$C$12,H78&gt;=RELEVANCE_POLICY!$C$13,I78&gt;=RELEVANCE_POLICY!$C$14),"DIRECT ELIGIBLE","NOT DIRECT"))</x:f>
      </x:c>
      <x:c r="AI78" t="str">
        <x:f>IF(A78="","",IF(AND(J78&gt;=3,L78&gt;=3),"CONTEXTUAL ELIGIBLE","EXCLUDED"))</x:f>
      </x:c>
      <x:c r="AJ78" t="str">
        <x:f>IF(A78="","",IF(T78="DIRECT ELIGIBLE","DIRECT",IF(T78="CONTEXTUAL ELIGIBLE","CONTEXTUAL",IF(T78="EXCLUDED","EXCLUDED",IF(T78="VERIFY BEFORE CLASSIFYING","VERIFY",T78)))))</x:f>
      </x:c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 t="str">
        <x:f>IF(A79="","",EVIDENCE!J79)</x:f>
      </x:c>
      <x:c r="L79" s="8"/>
      <x:c r="M79" s="8"/>
      <x:c r="N79" s="20"/>
      <x:c r="O79" s="8"/>
      <x:c r="P79" s="8" t="str">
        <x:f>IF(A79="","",IF(O79="","INVALID - SNAPSHOT",IF(O79=A79&amp;"|"&amp;B79&amp;"|"&amp;C79&amp;"|"&amp;D79&amp;"|"&amp;E79&amp;"|"&amp;F79&amp;"|"&amp;G79&amp;"|"&amp;H79&amp;"|"&amp;I79&amp;"|"&amp;J79&amp;"|"&amp;L79&amp;"|"&amp;M79&amp;"|"&amp;N79,"VALID","VERSION UPDATE REQUIRED")))</x:f>
      </x:c>
      <x:c r="Q79" s="8" t="str">
        <x:f>IF(A79="","",IF(NOT(EXACT(M79,EVIDENCE!A79)),"INVALID - EVIDENCE ID",IF(NOT(EXACT(B79,EVIDENCE!B79)),"INVALID - EVIDENCE DECISION",IF(NOT(EXACT(A79,EVIDENCE!D79)),"INVALID - EVIDENCE OWNER",IF(NOT(EXACT(EVIDENCE!C79,"CANDIDATE")),"INVALID - EVIDENCE ENTITY TYPE",IF(NOT(EXACT(EVIDENCE!E79,"QUALIFICATION")),"INVALID - EVIDENCE ROLE",IF(EXACT(EVIDENCE!F79,"UNKNOWN"),"VERIFY BEFORE CLASSIFYING",IF(NOT(EXACT(EVIDENCE!F79,"GOVERNED FIXTURE")),"INVALID - EVIDENCE STATE",IF(EVIDENCE!N79&lt;&gt;"VALID","INVALID - EVIDENCE RECORD","VALID")))))))))</x:f>
      </x:c>
      <x:c r="R79" s="8" t="str">
        <x:f>IF(A79="","",IF(EXACT(E79,"UNKNOWN / VERIFY"),"VERIFY",IF(EXACT(F79,"UNKNOWN / VERIFY"),"VERIFY",IF(AND(EXACT(E79,"PROVIDER"),EXACT(F79,"NO")),"REPAIR ENTITY TYPE / FULFILMENT",IF(AND(OR(EXACT(E79,"MARKETPLACE / DIRECTORY"),EXACT(E79,"PUBLISHER / MEDIA"),EXACT(E79,"COMMUNITY / FORUM")),EXACT(F79,"YES")),"REPAIR ENTITY TYPE / FULFILMENT","VALID")))))</x:f>
      </x:c>
      <x:c r="S79" s="8" t="str">
        <x:f>IF(A79="","",IF(AC79&lt;&gt;"VALID",AC79,IF(AD79&lt;&gt;"VALID",AD79,IF(AE79&lt;&gt;"VALID",AE79,"VALID"))))</x:f>
      </x:c>
      <x:c r="T79" s="8" t="str">
        <x:f>IF(A79="","",IF(AF79&lt;&gt;"VALID",AF79,IF(P79&lt;&gt;"VALID",P79,IF(S79&lt;&gt;"VALID","REPAIR CANDIDATE RECORD",IF(Q79="VERIFY BEFORE CLASSIFYING","VERIFY BEFORE CLASSIFYING",IF(Q79&lt;&gt;"VALID","REPAIR QUALIFICATION EVIDENCE",IF(R79&lt;&gt;"VALID",R79,IF(AG79&lt;&gt;"VALID",AG79,IF(AH79="DIRECT ELIGIBLE","DIRECT ELIGIBLE",AI79)))))))))</x:f>
      </x:c>
      <x:c r="U79" s="8" t="n">
        <x:f>AJ79</x:f>
        <x:v>0</x:v>
      </x:c>
      <x:c r="V79" s="8" t="str">
        <x:f>IF(A79="","",IF(COUNT(G79:L79)=6,ROUND((G79*RELEVANCE_POLICY!$B$12+H79*RELEVANCE_POLICY!$B$13+I79*RELEVANCE_POLICY!$B$14+J79*RELEVANCE_POLICY!$B$15+K79*RELEVANCE_POLICY!$B$16+L79*RELEVANCE_POLICY!$B$17)/5,0),""))</x:f>
      </x:c>
      <x:c r="W79" s="8" t="str">
        <x:f>IF(A79="","",IF(EXACT(U79,"DIRECT"),V79,"N/A - ROLE"))</x:f>
      </x:c>
      <x:c r="X79" s="8" t="str">
        <x:f>IF(A79="","",IF(NOT(EXACT(U79,"DIRECT")),"N/A - ROLE",IF(V79&gt;=85,"HIGH",IF(V79&gt;=70,"MEDIUM","STANDARD"))))</x:f>
      </x:c>
      <x:c r="Y79" s="8" t="str">
        <x:f>IF(A79="","",IF(EXACT(U79,"DIRECT"),"INCLUDE DIRECT",IF(EXACT(U79,"CONTEXTUAL"),"INCLUDE CONTEXTUAL",IF(EXACT(U79,"EXCLUDED"),"EXCLUDE",IF(EXACT(U79,"VERIFY"),"VERIFY BEFORE CLASSIFYING",U79)))))</x:f>
      </x:c>
      <x:c r="Z79" s="8" t="str">
        <x:f>IF(A79="","",IF(EXACT(U79,"DIRECT"),"Passed hard direct gates; weighted score may rank attention only inside the DIRECT set.",IF(EXACT(U79,"CONTEXTUAL"),"Relevant to the decision but not eligible for like-for-like direct ranking.",IF(EXACT(U79,"EXCLUDED"),"Current relevance pattern does not justify inclusion for this decision.",IF(EXACT(U79,"VERIFY"),"Resolve evidence or unknown inputs before classification.","Repair governance before using the scorecard.")))))</x:f>
      </x:c>
      <x:c r="AA79" s="8" t="str">
        <x:f>IF(A79="","",C79&amp;"|"&amp;RELEVANCE_POLICY!$B$4&amp;"|"&amp;N79&amp;"|"&amp;U79&amp;"|"&amp;Y79&amp;"|"&amp;W79&amp;"|"&amp;P79&amp;"|"&amp;Q79&amp;"|"&amp;M79&amp;"|"&amp;EVIDENCE!O79)</x:f>
      </x:c>
      <x:c r="AB79" s="8"/>
      <x:c r="AC79" t="str">
        <x:f>IF(A79="","",IF(OR(EXACT(E79,"PROVIDER"),EXACT(E79,"MARKETPLACE / DIRECTORY"),EXACT(E79,"PUBLISHER / MEDIA"),EXACT(E79,"COMMUNITY / FORUM"),EXACT(E79,"STATUS QUO / INTERNAL"),EXACT(E79,"UNKNOWN / VERIFY")),"VALID","INVALID - ENTITY TYPE"))</x:f>
      </x:c>
      <x:c r="AD79" t="str">
        <x:f>IF(A79="","",IF(OR(EXACT(F79,"YES"),EXACT(F79,"NO"),EXACT(F79,"UNKNOWN / VERIFY")),"VALID","INVALID - FULFILMENT TOKEN"))</x:f>
      </x:c>
      <x:c r="AE79" t="str">
        <x:f>IF(A79="","",IF(OR(B79="",C79="",D79="",M79="",N79=""),"INVALID - REQUIRED",IF(EXACT(B79,DECISION_CONTRACT!$B$4),"VALID","INVALID - DECISION ID")))</x:f>
      </x:c>
      <x:c r="AF79" t="str">
        <x:f>IF(A79="","",IF(DECISION_CONTRACT!$B$15&lt;&gt;"READY FOR DOWNSTREAM","BLOCKED - DECISION",IF(RELEVANCE_POLICY!$B$9&lt;&gt;"READY FOR DOWNSTREAM","BLOCKED - POLICY","VALID")))</x:f>
      </x:c>
      <x:c r="AG79" t="str">
        <x:f>IF(A79="","",IF(OR(EXACT(E79,"UNKNOWN / VERIFY"),EXACT(F79,"UNKNOWN / VERIFY"),G79="UNKNOWN / VERIFY",H79="UNKNOWN / VERIFY",I79="UNKNOWN / VERIFY",J79="UNKNOWN / VERIFY",K79="UNKNOWN / VERIFY",L79="UNKNOWN / VERIFY"),"VERIFY BEFORE CLASSIFYING",IF(COUNT(G79:L79)&lt;&gt;6,"VERIFY BEFORE CLASSIFYING",IF(K79&lt;RELEVANCE_POLICY!$C$16,"VERIFY BEFORE CLASSIFYING","VALID"))))</x:f>
      </x:c>
      <x:c r="AH79" t="str">
        <x:f>IF(A79="","",IF(AND(EXACT(E79,"PROVIDER"),EXACT(F79,"YES"),G79&gt;=RELEVANCE_POLICY!$C$12,H79&gt;=RELEVANCE_POLICY!$C$13,I79&gt;=RELEVANCE_POLICY!$C$14),"DIRECT ELIGIBLE","NOT DIRECT"))</x:f>
      </x:c>
      <x:c r="AI79" t="str">
        <x:f>IF(A79="","",IF(AND(J79&gt;=3,L79&gt;=3),"CONTEXTUAL ELIGIBLE","EXCLUDED"))</x:f>
      </x:c>
      <x:c r="AJ79" t="str">
        <x:f>IF(A79="","",IF(T79="DIRECT ELIGIBLE","DIRECT",IF(T79="CONTEXTUAL ELIGIBLE","CONTEXTUAL",IF(T79="EXCLUDED","EXCLUDED",IF(T79="VERIFY BEFORE CLASSIFYING","VERIFY",T79)))))</x:f>
      </x:c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 t="str">
        <x:f>IF(A80="","",EVIDENCE!J80)</x:f>
      </x:c>
      <x:c r="L80" s="8"/>
      <x:c r="M80" s="8"/>
      <x:c r="N80" s="20"/>
      <x:c r="O80" s="8"/>
      <x:c r="P80" s="8" t="str">
        <x:f>IF(A80="","",IF(O80="","INVALID - SNAPSHOT",IF(O80=A80&amp;"|"&amp;B80&amp;"|"&amp;C80&amp;"|"&amp;D80&amp;"|"&amp;E80&amp;"|"&amp;F80&amp;"|"&amp;G80&amp;"|"&amp;H80&amp;"|"&amp;I80&amp;"|"&amp;J80&amp;"|"&amp;L80&amp;"|"&amp;M80&amp;"|"&amp;N80,"VALID","VERSION UPDATE REQUIRED")))</x:f>
      </x:c>
      <x:c r="Q80" s="8" t="str">
        <x:f>IF(A80="","",IF(NOT(EXACT(M80,EVIDENCE!A80)),"INVALID - EVIDENCE ID",IF(NOT(EXACT(B80,EVIDENCE!B80)),"INVALID - EVIDENCE DECISION",IF(NOT(EXACT(A80,EVIDENCE!D80)),"INVALID - EVIDENCE OWNER",IF(NOT(EXACT(EVIDENCE!C80,"CANDIDATE")),"INVALID - EVIDENCE ENTITY TYPE",IF(NOT(EXACT(EVIDENCE!E80,"QUALIFICATION")),"INVALID - EVIDENCE ROLE",IF(EXACT(EVIDENCE!F80,"UNKNOWN"),"VERIFY BEFORE CLASSIFYING",IF(NOT(EXACT(EVIDENCE!F80,"GOVERNED FIXTURE")),"INVALID - EVIDENCE STATE",IF(EVIDENCE!N80&lt;&gt;"VALID","INVALID - EVIDENCE RECORD","VALID")))))))))</x:f>
      </x:c>
      <x:c r="R80" s="8" t="str">
        <x:f>IF(A80="","",IF(EXACT(E80,"UNKNOWN / VERIFY"),"VERIFY",IF(EXACT(F80,"UNKNOWN / VERIFY"),"VERIFY",IF(AND(EXACT(E80,"PROVIDER"),EXACT(F80,"NO")),"REPAIR ENTITY TYPE / FULFILMENT",IF(AND(OR(EXACT(E80,"MARKETPLACE / DIRECTORY"),EXACT(E80,"PUBLISHER / MEDIA"),EXACT(E80,"COMMUNITY / FORUM")),EXACT(F80,"YES")),"REPAIR ENTITY TYPE / FULFILMENT","VALID")))))</x:f>
      </x:c>
      <x:c r="S80" s="8" t="str">
        <x:f>IF(A80="","",IF(AC80&lt;&gt;"VALID",AC80,IF(AD80&lt;&gt;"VALID",AD80,IF(AE80&lt;&gt;"VALID",AE80,"VALID"))))</x:f>
      </x:c>
      <x:c r="T80" s="8" t="str">
        <x:f>IF(A80="","",IF(AF80&lt;&gt;"VALID",AF80,IF(P80&lt;&gt;"VALID",P80,IF(S80&lt;&gt;"VALID","REPAIR CANDIDATE RECORD",IF(Q80="VERIFY BEFORE CLASSIFYING","VERIFY BEFORE CLASSIFYING",IF(Q80&lt;&gt;"VALID","REPAIR QUALIFICATION EVIDENCE",IF(R80&lt;&gt;"VALID",R80,IF(AG80&lt;&gt;"VALID",AG80,IF(AH80="DIRECT ELIGIBLE","DIRECT ELIGIBLE",AI80)))))))))</x:f>
      </x:c>
      <x:c r="U80" s="8" t="n">
        <x:f>AJ80</x:f>
        <x:v>0</x:v>
      </x:c>
      <x:c r="V80" s="8" t="str">
        <x:f>IF(A80="","",IF(COUNT(G80:L80)=6,ROUND((G80*RELEVANCE_POLICY!$B$12+H80*RELEVANCE_POLICY!$B$13+I80*RELEVANCE_POLICY!$B$14+J80*RELEVANCE_POLICY!$B$15+K80*RELEVANCE_POLICY!$B$16+L80*RELEVANCE_POLICY!$B$17)/5,0),""))</x:f>
      </x:c>
      <x:c r="W80" s="8" t="str">
        <x:f>IF(A80="","",IF(EXACT(U80,"DIRECT"),V80,"N/A - ROLE"))</x:f>
      </x:c>
      <x:c r="X80" s="8" t="str">
        <x:f>IF(A80="","",IF(NOT(EXACT(U80,"DIRECT")),"N/A - ROLE",IF(V80&gt;=85,"HIGH",IF(V80&gt;=70,"MEDIUM","STANDARD"))))</x:f>
      </x:c>
      <x:c r="Y80" s="8" t="str">
        <x:f>IF(A80="","",IF(EXACT(U80,"DIRECT"),"INCLUDE DIRECT",IF(EXACT(U80,"CONTEXTUAL"),"INCLUDE CONTEXTUAL",IF(EXACT(U80,"EXCLUDED"),"EXCLUDE",IF(EXACT(U80,"VERIFY"),"VERIFY BEFORE CLASSIFYING",U80)))))</x:f>
      </x:c>
      <x:c r="Z80" s="8" t="str">
        <x:f>IF(A80="","",IF(EXACT(U80,"DIRECT"),"Passed hard direct gates; weighted score may rank attention only inside the DIRECT set.",IF(EXACT(U80,"CONTEXTUAL"),"Relevant to the decision but not eligible for like-for-like direct ranking.",IF(EXACT(U80,"EXCLUDED"),"Current relevance pattern does not justify inclusion for this decision.",IF(EXACT(U80,"VERIFY"),"Resolve evidence or unknown inputs before classification.","Repair governance before using the scorecard.")))))</x:f>
      </x:c>
      <x:c r="AA80" s="8" t="str">
        <x:f>IF(A80="","",C80&amp;"|"&amp;RELEVANCE_POLICY!$B$4&amp;"|"&amp;N80&amp;"|"&amp;U80&amp;"|"&amp;Y80&amp;"|"&amp;W80&amp;"|"&amp;P80&amp;"|"&amp;Q80&amp;"|"&amp;M80&amp;"|"&amp;EVIDENCE!O80)</x:f>
      </x:c>
      <x:c r="AB80" s="8"/>
      <x:c r="AC80" t="str">
        <x:f>IF(A80="","",IF(OR(EXACT(E80,"PROVIDER"),EXACT(E80,"MARKETPLACE / DIRECTORY"),EXACT(E80,"PUBLISHER / MEDIA"),EXACT(E80,"COMMUNITY / FORUM"),EXACT(E80,"STATUS QUO / INTERNAL"),EXACT(E80,"UNKNOWN / VERIFY")),"VALID","INVALID - ENTITY TYPE"))</x:f>
      </x:c>
      <x:c r="AD80" t="str">
        <x:f>IF(A80="","",IF(OR(EXACT(F80,"YES"),EXACT(F80,"NO"),EXACT(F80,"UNKNOWN / VERIFY")),"VALID","INVALID - FULFILMENT TOKEN"))</x:f>
      </x:c>
      <x:c r="AE80" t="str">
        <x:f>IF(A80="","",IF(OR(B80="",C80="",D80="",M80="",N80=""),"INVALID - REQUIRED",IF(EXACT(B80,DECISION_CONTRACT!$B$4),"VALID","INVALID - DECISION ID")))</x:f>
      </x:c>
      <x:c r="AF80" t="str">
        <x:f>IF(A80="","",IF(DECISION_CONTRACT!$B$15&lt;&gt;"READY FOR DOWNSTREAM","BLOCKED - DECISION",IF(RELEVANCE_POLICY!$B$9&lt;&gt;"READY FOR DOWNSTREAM","BLOCKED - POLICY","VALID")))</x:f>
      </x:c>
      <x:c r="AG80" t="str">
        <x:f>IF(A80="","",IF(OR(EXACT(E80,"UNKNOWN / VERIFY"),EXACT(F80,"UNKNOWN / VERIFY"),G80="UNKNOWN / VERIFY",H80="UNKNOWN / VERIFY",I80="UNKNOWN / VERIFY",J80="UNKNOWN / VERIFY",K80="UNKNOWN / VERIFY",L80="UNKNOWN / VERIFY"),"VERIFY BEFORE CLASSIFYING",IF(COUNT(G80:L80)&lt;&gt;6,"VERIFY BEFORE CLASSIFYING",IF(K80&lt;RELEVANCE_POLICY!$C$16,"VERIFY BEFORE CLASSIFYING","VALID"))))</x:f>
      </x:c>
      <x:c r="AH80" t="str">
        <x:f>IF(A80="","",IF(AND(EXACT(E80,"PROVIDER"),EXACT(F80,"YES"),G80&gt;=RELEVANCE_POLICY!$C$12,H80&gt;=RELEVANCE_POLICY!$C$13,I80&gt;=RELEVANCE_POLICY!$C$14),"DIRECT ELIGIBLE","NOT DIRECT"))</x:f>
      </x:c>
      <x:c r="AI80" t="str">
        <x:f>IF(A80="","",IF(AND(J80&gt;=3,L80&gt;=3),"CONTEXTUAL ELIGIBLE","EXCLUDED"))</x:f>
      </x:c>
      <x:c r="AJ80" t="str">
        <x:f>IF(A80="","",IF(T80="DIRECT ELIGIBLE","DIRECT",IF(T80="CONTEXTUAL ELIGIBLE","CONTEXTUAL",IF(T80="EXCLUDED","EXCLUDED",IF(T80="VERIFY BEFORE CLASSIFYING","VERIFY",T80)))))</x:f>
      </x:c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 t="str">
        <x:f>IF(A81="","",EVIDENCE!J81)</x:f>
      </x:c>
      <x:c r="L81" s="8"/>
      <x:c r="M81" s="8"/>
      <x:c r="N81" s="20"/>
      <x:c r="O81" s="8"/>
      <x:c r="P81" s="8" t="str">
        <x:f>IF(A81="","",IF(O81="","INVALID - SNAPSHOT",IF(O81=A81&amp;"|"&amp;B81&amp;"|"&amp;C81&amp;"|"&amp;D81&amp;"|"&amp;E81&amp;"|"&amp;F81&amp;"|"&amp;G81&amp;"|"&amp;H81&amp;"|"&amp;I81&amp;"|"&amp;J81&amp;"|"&amp;L81&amp;"|"&amp;M81&amp;"|"&amp;N81,"VALID","VERSION UPDATE REQUIRED")))</x:f>
      </x:c>
      <x:c r="Q81" s="8" t="str">
        <x:f>IF(A81="","",IF(NOT(EXACT(M81,EVIDENCE!A81)),"INVALID - EVIDENCE ID",IF(NOT(EXACT(B81,EVIDENCE!B81)),"INVALID - EVIDENCE DECISION",IF(NOT(EXACT(A81,EVIDENCE!D81)),"INVALID - EVIDENCE OWNER",IF(NOT(EXACT(EVIDENCE!C81,"CANDIDATE")),"INVALID - EVIDENCE ENTITY TYPE",IF(NOT(EXACT(EVIDENCE!E81,"QUALIFICATION")),"INVALID - EVIDENCE ROLE",IF(EXACT(EVIDENCE!F81,"UNKNOWN"),"VERIFY BEFORE CLASSIFYING",IF(NOT(EXACT(EVIDENCE!F81,"GOVERNED FIXTURE")),"INVALID - EVIDENCE STATE",IF(EVIDENCE!N81&lt;&gt;"VALID","INVALID - EVIDENCE RECORD","VALID")))))))))</x:f>
      </x:c>
      <x:c r="R81" s="8" t="str">
        <x:f>IF(A81="","",IF(EXACT(E81,"UNKNOWN / VERIFY"),"VERIFY",IF(EXACT(F81,"UNKNOWN / VERIFY"),"VERIFY",IF(AND(EXACT(E81,"PROVIDER"),EXACT(F81,"NO")),"REPAIR ENTITY TYPE / FULFILMENT",IF(AND(OR(EXACT(E81,"MARKETPLACE / DIRECTORY"),EXACT(E81,"PUBLISHER / MEDIA"),EXACT(E81,"COMMUNITY / FORUM")),EXACT(F81,"YES")),"REPAIR ENTITY TYPE / FULFILMENT","VALID")))))</x:f>
      </x:c>
      <x:c r="S81" s="8" t="str">
        <x:f>IF(A81="","",IF(AC81&lt;&gt;"VALID",AC81,IF(AD81&lt;&gt;"VALID",AD81,IF(AE81&lt;&gt;"VALID",AE81,"VALID"))))</x:f>
      </x:c>
      <x:c r="T81" s="8" t="str">
        <x:f>IF(A81="","",IF(AF81&lt;&gt;"VALID",AF81,IF(P81&lt;&gt;"VALID",P81,IF(S81&lt;&gt;"VALID","REPAIR CANDIDATE RECORD",IF(Q81="VERIFY BEFORE CLASSIFYING","VERIFY BEFORE CLASSIFYING",IF(Q81&lt;&gt;"VALID","REPAIR QUALIFICATION EVIDENCE",IF(R81&lt;&gt;"VALID",R81,IF(AG81&lt;&gt;"VALID",AG81,IF(AH81="DIRECT ELIGIBLE","DIRECT ELIGIBLE",AI81)))))))))</x:f>
      </x:c>
      <x:c r="U81" s="8" t="n">
        <x:f>AJ81</x:f>
        <x:v>0</x:v>
      </x:c>
      <x:c r="V81" s="8" t="str">
        <x:f>IF(A81="","",IF(COUNT(G81:L81)=6,ROUND((G81*RELEVANCE_POLICY!$B$12+H81*RELEVANCE_POLICY!$B$13+I81*RELEVANCE_POLICY!$B$14+J81*RELEVANCE_POLICY!$B$15+K81*RELEVANCE_POLICY!$B$16+L81*RELEVANCE_POLICY!$B$17)/5,0),""))</x:f>
      </x:c>
      <x:c r="W81" s="8" t="str">
        <x:f>IF(A81="","",IF(EXACT(U81,"DIRECT"),V81,"N/A - ROLE"))</x:f>
      </x:c>
      <x:c r="X81" s="8" t="str">
        <x:f>IF(A81="","",IF(NOT(EXACT(U81,"DIRECT")),"N/A - ROLE",IF(V81&gt;=85,"HIGH",IF(V81&gt;=70,"MEDIUM","STANDARD"))))</x:f>
      </x:c>
      <x:c r="Y81" s="8" t="str">
        <x:f>IF(A81="","",IF(EXACT(U81,"DIRECT"),"INCLUDE DIRECT",IF(EXACT(U81,"CONTEXTUAL"),"INCLUDE CONTEXTUAL",IF(EXACT(U81,"EXCLUDED"),"EXCLUDE",IF(EXACT(U81,"VERIFY"),"VERIFY BEFORE CLASSIFYING",U81)))))</x:f>
      </x:c>
      <x:c r="Z81" s="8" t="str">
        <x:f>IF(A81="","",IF(EXACT(U81,"DIRECT"),"Passed hard direct gates; weighted score may rank attention only inside the DIRECT set.",IF(EXACT(U81,"CONTEXTUAL"),"Relevant to the decision but not eligible for like-for-like direct ranking.",IF(EXACT(U81,"EXCLUDED"),"Current relevance pattern does not justify inclusion for this decision.",IF(EXACT(U81,"VERIFY"),"Resolve evidence or unknown inputs before classification.","Repair governance before using the scorecard.")))))</x:f>
      </x:c>
      <x:c r="AA81" s="8" t="str">
        <x:f>IF(A81="","",C81&amp;"|"&amp;RELEVANCE_POLICY!$B$4&amp;"|"&amp;N81&amp;"|"&amp;U81&amp;"|"&amp;Y81&amp;"|"&amp;W81&amp;"|"&amp;P81&amp;"|"&amp;Q81&amp;"|"&amp;M81&amp;"|"&amp;EVIDENCE!O81)</x:f>
      </x:c>
      <x:c r="AB81" s="8"/>
      <x:c r="AC81" t="str">
        <x:f>IF(A81="","",IF(OR(EXACT(E81,"PROVIDER"),EXACT(E81,"MARKETPLACE / DIRECTORY"),EXACT(E81,"PUBLISHER / MEDIA"),EXACT(E81,"COMMUNITY / FORUM"),EXACT(E81,"STATUS QUO / INTERNAL"),EXACT(E81,"UNKNOWN / VERIFY")),"VALID","INVALID - ENTITY TYPE"))</x:f>
      </x:c>
      <x:c r="AD81" t="str">
        <x:f>IF(A81="","",IF(OR(EXACT(F81,"YES"),EXACT(F81,"NO"),EXACT(F81,"UNKNOWN / VERIFY")),"VALID","INVALID - FULFILMENT TOKEN"))</x:f>
      </x:c>
      <x:c r="AE81" t="str">
        <x:f>IF(A81="","",IF(OR(B81="",C81="",D81="",M81="",N81=""),"INVALID - REQUIRED",IF(EXACT(B81,DECISION_CONTRACT!$B$4),"VALID","INVALID - DECISION ID")))</x:f>
      </x:c>
      <x:c r="AF81" t="str">
        <x:f>IF(A81="","",IF(DECISION_CONTRACT!$B$15&lt;&gt;"READY FOR DOWNSTREAM","BLOCKED - DECISION",IF(RELEVANCE_POLICY!$B$9&lt;&gt;"READY FOR DOWNSTREAM","BLOCKED - POLICY","VALID")))</x:f>
      </x:c>
      <x:c r="AG81" t="str">
        <x:f>IF(A81="","",IF(OR(EXACT(E81,"UNKNOWN / VERIFY"),EXACT(F81,"UNKNOWN / VERIFY"),G81="UNKNOWN / VERIFY",H81="UNKNOWN / VERIFY",I81="UNKNOWN / VERIFY",J81="UNKNOWN / VERIFY",K81="UNKNOWN / VERIFY",L81="UNKNOWN / VERIFY"),"VERIFY BEFORE CLASSIFYING",IF(COUNT(G81:L81)&lt;&gt;6,"VERIFY BEFORE CLASSIFYING",IF(K81&lt;RELEVANCE_POLICY!$C$16,"VERIFY BEFORE CLASSIFYING","VALID"))))</x:f>
      </x:c>
      <x:c r="AH81" t="str">
        <x:f>IF(A81="","",IF(AND(EXACT(E81,"PROVIDER"),EXACT(F81,"YES"),G81&gt;=RELEVANCE_POLICY!$C$12,H81&gt;=RELEVANCE_POLICY!$C$13,I81&gt;=RELEVANCE_POLICY!$C$14),"DIRECT ELIGIBLE","NOT DIRECT"))</x:f>
      </x:c>
      <x:c r="AI81" t="str">
        <x:f>IF(A81="","",IF(AND(J81&gt;=3,L81&gt;=3),"CONTEXTUAL ELIGIBLE","EXCLUDED"))</x:f>
      </x:c>
      <x:c r="AJ81" t="str">
        <x:f>IF(A81="","",IF(T81="DIRECT ELIGIBLE","DIRECT",IF(T81="CONTEXTUAL ELIGIBLE","CONTEXTUAL",IF(T81="EXCLUDED","EXCLUDED",IF(T81="VERIFY BEFORE CLASSIFYING","VERIFY",T81)))))</x:f>
      </x:c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 t="str">
        <x:f>IF(A82="","",EVIDENCE!J82)</x:f>
      </x:c>
      <x:c r="L82" s="8"/>
      <x:c r="M82" s="8"/>
      <x:c r="N82" s="20"/>
      <x:c r="O82" s="8"/>
      <x:c r="P82" s="8" t="str">
        <x:f>IF(A82="","",IF(O82="","INVALID - SNAPSHOT",IF(O82=A82&amp;"|"&amp;B82&amp;"|"&amp;C82&amp;"|"&amp;D82&amp;"|"&amp;E82&amp;"|"&amp;F82&amp;"|"&amp;G82&amp;"|"&amp;H82&amp;"|"&amp;I82&amp;"|"&amp;J82&amp;"|"&amp;L82&amp;"|"&amp;M82&amp;"|"&amp;N82,"VALID","VERSION UPDATE REQUIRED")))</x:f>
      </x:c>
      <x:c r="Q82" s="8" t="str">
        <x:f>IF(A82="","",IF(NOT(EXACT(M82,EVIDENCE!A82)),"INVALID - EVIDENCE ID",IF(NOT(EXACT(B82,EVIDENCE!B82)),"INVALID - EVIDENCE DECISION",IF(NOT(EXACT(A82,EVIDENCE!D82)),"INVALID - EVIDENCE OWNER",IF(NOT(EXACT(EVIDENCE!C82,"CANDIDATE")),"INVALID - EVIDENCE ENTITY TYPE",IF(NOT(EXACT(EVIDENCE!E82,"QUALIFICATION")),"INVALID - EVIDENCE ROLE",IF(EXACT(EVIDENCE!F82,"UNKNOWN"),"VERIFY BEFORE CLASSIFYING",IF(NOT(EXACT(EVIDENCE!F82,"GOVERNED FIXTURE")),"INVALID - EVIDENCE STATE",IF(EVIDENCE!N82&lt;&gt;"VALID","INVALID - EVIDENCE RECORD","VALID")))))))))</x:f>
      </x:c>
      <x:c r="R82" s="8" t="str">
        <x:f>IF(A82="","",IF(EXACT(E82,"UNKNOWN / VERIFY"),"VERIFY",IF(EXACT(F82,"UNKNOWN / VERIFY"),"VERIFY",IF(AND(EXACT(E82,"PROVIDER"),EXACT(F82,"NO")),"REPAIR ENTITY TYPE / FULFILMENT",IF(AND(OR(EXACT(E82,"MARKETPLACE / DIRECTORY"),EXACT(E82,"PUBLISHER / MEDIA"),EXACT(E82,"COMMUNITY / FORUM")),EXACT(F82,"YES")),"REPAIR ENTITY TYPE / FULFILMENT","VALID")))))</x:f>
      </x:c>
      <x:c r="S82" s="8" t="str">
        <x:f>IF(A82="","",IF(AC82&lt;&gt;"VALID",AC82,IF(AD82&lt;&gt;"VALID",AD82,IF(AE82&lt;&gt;"VALID",AE82,"VALID"))))</x:f>
      </x:c>
      <x:c r="T82" s="8" t="str">
        <x:f>IF(A82="","",IF(AF82&lt;&gt;"VALID",AF82,IF(P82&lt;&gt;"VALID",P82,IF(S82&lt;&gt;"VALID","REPAIR CANDIDATE RECORD",IF(Q82="VERIFY BEFORE CLASSIFYING","VERIFY BEFORE CLASSIFYING",IF(Q82&lt;&gt;"VALID","REPAIR QUALIFICATION EVIDENCE",IF(R82&lt;&gt;"VALID",R82,IF(AG82&lt;&gt;"VALID",AG82,IF(AH82="DIRECT ELIGIBLE","DIRECT ELIGIBLE",AI82)))))))))</x:f>
      </x:c>
      <x:c r="U82" s="8" t="n">
        <x:f>AJ82</x:f>
        <x:v>0</x:v>
      </x:c>
      <x:c r="V82" s="8" t="str">
        <x:f>IF(A82="","",IF(COUNT(G82:L82)=6,ROUND((G82*RELEVANCE_POLICY!$B$12+H82*RELEVANCE_POLICY!$B$13+I82*RELEVANCE_POLICY!$B$14+J82*RELEVANCE_POLICY!$B$15+K82*RELEVANCE_POLICY!$B$16+L82*RELEVANCE_POLICY!$B$17)/5,0),""))</x:f>
      </x:c>
      <x:c r="W82" s="8" t="str">
        <x:f>IF(A82="","",IF(EXACT(U82,"DIRECT"),V82,"N/A - ROLE"))</x:f>
      </x:c>
      <x:c r="X82" s="8" t="str">
        <x:f>IF(A82="","",IF(NOT(EXACT(U82,"DIRECT")),"N/A - ROLE",IF(V82&gt;=85,"HIGH",IF(V82&gt;=70,"MEDIUM","STANDARD"))))</x:f>
      </x:c>
      <x:c r="Y82" s="8" t="str">
        <x:f>IF(A82="","",IF(EXACT(U82,"DIRECT"),"INCLUDE DIRECT",IF(EXACT(U82,"CONTEXTUAL"),"INCLUDE CONTEXTUAL",IF(EXACT(U82,"EXCLUDED"),"EXCLUDE",IF(EXACT(U82,"VERIFY"),"VERIFY BEFORE CLASSIFYING",U82)))))</x:f>
      </x:c>
      <x:c r="Z82" s="8" t="str">
        <x:f>IF(A82="","",IF(EXACT(U82,"DIRECT"),"Passed hard direct gates; weighted score may rank attention only inside the DIRECT set.",IF(EXACT(U82,"CONTEXTUAL"),"Relevant to the decision but not eligible for like-for-like direct ranking.",IF(EXACT(U82,"EXCLUDED"),"Current relevance pattern does not justify inclusion for this decision.",IF(EXACT(U82,"VERIFY"),"Resolve evidence or unknown inputs before classification.","Repair governance before using the scorecard.")))))</x:f>
      </x:c>
      <x:c r="AA82" s="8" t="str">
        <x:f>IF(A82="","",C82&amp;"|"&amp;RELEVANCE_POLICY!$B$4&amp;"|"&amp;N82&amp;"|"&amp;U82&amp;"|"&amp;Y82&amp;"|"&amp;W82&amp;"|"&amp;P82&amp;"|"&amp;Q82&amp;"|"&amp;M82&amp;"|"&amp;EVIDENCE!O82)</x:f>
      </x:c>
      <x:c r="AB82" s="8"/>
      <x:c r="AC82" t="str">
        <x:f>IF(A82="","",IF(OR(EXACT(E82,"PROVIDER"),EXACT(E82,"MARKETPLACE / DIRECTORY"),EXACT(E82,"PUBLISHER / MEDIA"),EXACT(E82,"COMMUNITY / FORUM"),EXACT(E82,"STATUS QUO / INTERNAL"),EXACT(E82,"UNKNOWN / VERIFY")),"VALID","INVALID - ENTITY TYPE"))</x:f>
      </x:c>
      <x:c r="AD82" t="str">
        <x:f>IF(A82="","",IF(OR(EXACT(F82,"YES"),EXACT(F82,"NO"),EXACT(F82,"UNKNOWN / VERIFY")),"VALID","INVALID - FULFILMENT TOKEN"))</x:f>
      </x:c>
      <x:c r="AE82" t="str">
        <x:f>IF(A82="","",IF(OR(B82="",C82="",D82="",M82="",N82=""),"INVALID - REQUIRED",IF(EXACT(B82,DECISION_CONTRACT!$B$4),"VALID","INVALID - DECISION ID")))</x:f>
      </x:c>
      <x:c r="AF82" t="str">
        <x:f>IF(A82="","",IF(DECISION_CONTRACT!$B$15&lt;&gt;"READY FOR DOWNSTREAM","BLOCKED - DECISION",IF(RELEVANCE_POLICY!$B$9&lt;&gt;"READY FOR DOWNSTREAM","BLOCKED - POLICY","VALID")))</x:f>
      </x:c>
      <x:c r="AG82" t="str">
        <x:f>IF(A82="","",IF(OR(EXACT(E82,"UNKNOWN / VERIFY"),EXACT(F82,"UNKNOWN / VERIFY"),G82="UNKNOWN / VERIFY",H82="UNKNOWN / VERIFY",I82="UNKNOWN / VERIFY",J82="UNKNOWN / VERIFY",K82="UNKNOWN / VERIFY",L82="UNKNOWN / VERIFY"),"VERIFY BEFORE CLASSIFYING",IF(COUNT(G82:L82)&lt;&gt;6,"VERIFY BEFORE CLASSIFYING",IF(K82&lt;RELEVANCE_POLICY!$C$16,"VERIFY BEFORE CLASSIFYING","VALID"))))</x:f>
      </x:c>
      <x:c r="AH82" t="str">
        <x:f>IF(A82="","",IF(AND(EXACT(E82,"PROVIDER"),EXACT(F82,"YES"),G82&gt;=RELEVANCE_POLICY!$C$12,H82&gt;=RELEVANCE_POLICY!$C$13,I82&gt;=RELEVANCE_POLICY!$C$14),"DIRECT ELIGIBLE","NOT DIRECT"))</x:f>
      </x:c>
      <x:c r="AI82" t="str">
        <x:f>IF(A82="","",IF(AND(J82&gt;=3,L82&gt;=3),"CONTEXTUAL ELIGIBLE","EXCLUDED"))</x:f>
      </x:c>
      <x:c r="AJ82" t="str">
        <x:f>IF(A82="","",IF(T82="DIRECT ELIGIBLE","DIRECT",IF(T82="CONTEXTUAL ELIGIBLE","CONTEXTUAL",IF(T82="EXCLUDED","EXCLUDED",IF(T82="VERIFY BEFORE CLASSIFYING","VERIFY",T82)))))</x:f>
      </x:c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 t="str">
        <x:f>IF(A83="","",EVIDENCE!J83)</x:f>
      </x:c>
      <x:c r="L83" s="8"/>
      <x:c r="M83" s="8"/>
      <x:c r="N83" s="20"/>
      <x:c r="O83" s="8"/>
      <x:c r="P83" s="8" t="str">
        <x:f>IF(A83="","",IF(O83="","INVALID - SNAPSHOT",IF(O83=A83&amp;"|"&amp;B83&amp;"|"&amp;C83&amp;"|"&amp;D83&amp;"|"&amp;E83&amp;"|"&amp;F83&amp;"|"&amp;G83&amp;"|"&amp;H83&amp;"|"&amp;I83&amp;"|"&amp;J83&amp;"|"&amp;L83&amp;"|"&amp;M83&amp;"|"&amp;N83,"VALID","VERSION UPDATE REQUIRED")))</x:f>
      </x:c>
      <x:c r="Q83" s="8" t="str">
        <x:f>IF(A83="","",IF(NOT(EXACT(M83,EVIDENCE!A83)),"INVALID - EVIDENCE ID",IF(NOT(EXACT(B83,EVIDENCE!B83)),"INVALID - EVIDENCE DECISION",IF(NOT(EXACT(A83,EVIDENCE!D83)),"INVALID - EVIDENCE OWNER",IF(NOT(EXACT(EVIDENCE!C83,"CANDIDATE")),"INVALID - EVIDENCE ENTITY TYPE",IF(NOT(EXACT(EVIDENCE!E83,"QUALIFICATION")),"INVALID - EVIDENCE ROLE",IF(EXACT(EVIDENCE!F83,"UNKNOWN"),"VERIFY BEFORE CLASSIFYING",IF(NOT(EXACT(EVIDENCE!F83,"GOVERNED FIXTURE")),"INVALID - EVIDENCE STATE",IF(EVIDENCE!N83&lt;&gt;"VALID","INVALID - EVIDENCE RECORD","VALID")))))))))</x:f>
      </x:c>
      <x:c r="R83" s="8" t="str">
        <x:f>IF(A83="","",IF(EXACT(E83,"UNKNOWN / VERIFY"),"VERIFY",IF(EXACT(F83,"UNKNOWN / VERIFY"),"VERIFY",IF(AND(EXACT(E83,"PROVIDER"),EXACT(F83,"NO")),"REPAIR ENTITY TYPE / FULFILMENT",IF(AND(OR(EXACT(E83,"MARKETPLACE / DIRECTORY"),EXACT(E83,"PUBLISHER / MEDIA"),EXACT(E83,"COMMUNITY / FORUM")),EXACT(F83,"YES")),"REPAIR ENTITY TYPE / FULFILMENT","VALID")))))</x:f>
      </x:c>
      <x:c r="S83" s="8" t="str">
        <x:f>IF(A83="","",IF(AC83&lt;&gt;"VALID",AC83,IF(AD83&lt;&gt;"VALID",AD83,IF(AE83&lt;&gt;"VALID",AE83,"VALID"))))</x:f>
      </x:c>
      <x:c r="T83" s="8" t="str">
        <x:f>IF(A83="","",IF(AF83&lt;&gt;"VALID",AF83,IF(P83&lt;&gt;"VALID",P83,IF(S83&lt;&gt;"VALID","REPAIR CANDIDATE RECORD",IF(Q83="VERIFY BEFORE CLASSIFYING","VERIFY BEFORE CLASSIFYING",IF(Q83&lt;&gt;"VALID","REPAIR QUALIFICATION EVIDENCE",IF(R83&lt;&gt;"VALID",R83,IF(AG83&lt;&gt;"VALID",AG83,IF(AH83="DIRECT ELIGIBLE","DIRECT ELIGIBLE",AI83)))))))))</x:f>
      </x:c>
      <x:c r="U83" s="8" t="n">
        <x:f>AJ83</x:f>
        <x:v>0</x:v>
      </x:c>
      <x:c r="V83" s="8" t="str">
        <x:f>IF(A83="","",IF(COUNT(G83:L83)=6,ROUND((G83*RELEVANCE_POLICY!$B$12+H83*RELEVANCE_POLICY!$B$13+I83*RELEVANCE_POLICY!$B$14+J83*RELEVANCE_POLICY!$B$15+K83*RELEVANCE_POLICY!$B$16+L83*RELEVANCE_POLICY!$B$17)/5,0),""))</x:f>
      </x:c>
      <x:c r="W83" s="8" t="str">
        <x:f>IF(A83="","",IF(EXACT(U83,"DIRECT"),V83,"N/A - ROLE"))</x:f>
      </x:c>
      <x:c r="X83" s="8" t="str">
        <x:f>IF(A83="","",IF(NOT(EXACT(U83,"DIRECT")),"N/A - ROLE",IF(V83&gt;=85,"HIGH",IF(V83&gt;=70,"MEDIUM","STANDARD"))))</x:f>
      </x:c>
      <x:c r="Y83" s="8" t="str">
        <x:f>IF(A83="","",IF(EXACT(U83,"DIRECT"),"INCLUDE DIRECT",IF(EXACT(U83,"CONTEXTUAL"),"INCLUDE CONTEXTUAL",IF(EXACT(U83,"EXCLUDED"),"EXCLUDE",IF(EXACT(U83,"VERIFY"),"VERIFY BEFORE CLASSIFYING",U83)))))</x:f>
      </x:c>
      <x:c r="Z83" s="8" t="str">
        <x:f>IF(A83="","",IF(EXACT(U83,"DIRECT"),"Passed hard direct gates; weighted score may rank attention only inside the DIRECT set.",IF(EXACT(U83,"CONTEXTUAL"),"Relevant to the decision but not eligible for like-for-like direct ranking.",IF(EXACT(U83,"EXCLUDED"),"Current relevance pattern does not justify inclusion for this decision.",IF(EXACT(U83,"VERIFY"),"Resolve evidence or unknown inputs before classification.","Repair governance before using the scorecard.")))))</x:f>
      </x:c>
      <x:c r="AA83" s="8" t="str">
        <x:f>IF(A83="","",C83&amp;"|"&amp;RELEVANCE_POLICY!$B$4&amp;"|"&amp;N83&amp;"|"&amp;U83&amp;"|"&amp;Y83&amp;"|"&amp;W83&amp;"|"&amp;P83&amp;"|"&amp;Q83&amp;"|"&amp;M83&amp;"|"&amp;EVIDENCE!O83)</x:f>
      </x:c>
      <x:c r="AB83" s="8"/>
      <x:c r="AC83" t="str">
        <x:f>IF(A83="","",IF(OR(EXACT(E83,"PROVIDER"),EXACT(E83,"MARKETPLACE / DIRECTORY"),EXACT(E83,"PUBLISHER / MEDIA"),EXACT(E83,"COMMUNITY / FORUM"),EXACT(E83,"STATUS QUO / INTERNAL"),EXACT(E83,"UNKNOWN / VERIFY")),"VALID","INVALID - ENTITY TYPE"))</x:f>
      </x:c>
      <x:c r="AD83" t="str">
        <x:f>IF(A83="","",IF(OR(EXACT(F83,"YES"),EXACT(F83,"NO"),EXACT(F83,"UNKNOWN / VERIFY")),"VALID","INVALID - FULFILMENT TOKEN"))</x:f>
      </x:c>
      <x:c r="AE83" t="str">
        <x:f>IF(A83="","",IF(OR(B83="",C83="",D83="",M83="",N83=""),"INVALID - REQUIRED",IF(EXACT(B83,DECISION_CONTRACT!$B$4),"VALID","INVALID - DECISION ID")))</x:f>
      </x:c>
      <x:c r="AF83" t="str">
        <x:f>IF(A83="","",IF(DECISION_CONTRACT!$B$15&lt;&gt;"READY FOR DOWNSTREAM","BLOCKED - DECISION",IF(RELEVANCE_POLICY!$B$9&lt;&gt;"READY FOR DOWNSTREAM","BLOCKED - POLICY","VALID")))</x:f>
      </x:c>
      <x:c r="AG83" t="str">
        <x:f>IF(A83="","",IF(OR(EXACT(E83,"UNKNOWN / VERIFY"),EXACT(F83,"UNKNOWN / VERIFY"),G83="UNKNOWN / VERIFY",H83="UNKNOWN / VERIFY",I83="UNKNOWN / VERIFY",J83="UNKNOWN / VERIFY",K83="UNKNOWN / VERIFY",L83="UNKNOWN / VERIFY"),"VERIFY BEFORE CLASSIFYING",IF(COUNT(G83:L83)&lt;&gt;6,"VERIFY BEFORE CLASSIFYING",IF(K83&lt;RELEVANCE_POLICY!$C$16,"VERIFY BEFORE CLASSIFYING","VALID"))))</x:f>
      </x:c>
      <x:c r="AH83" t="str">
        <x:f>IF(A83="","",IF(AND(EXACT(E83,"PROVIDER"),EXACT(F83,"YES"),G83&gt;=RELEVANCE_POLICY!$C$12,H83&gt;=RELEVANCE_POLICY!$C$13,I83&gt;=RELEVANCE_POLICY!$C$14),"DIRECT ELIGIBLE","NOT DIRECT"))</x:f>
      </x:c>
      <x:c r="AI83" t="str">
        <x:f>IF(A83="","",IF(AND(J83&gt;=3,L83&gt;=3),"CONTEXTUAL ELIGIBLE","EXCLUDED"))</x:f>
      </x:c>
      <x:c r="AJ83" t="str">
        <x:f>IF(A83="","",IF(T83="DIRECT ELIGIBLE","DIRECT",IF(T83="CONTEXTUAL ELIGIBLE","CONTEXTUAL",IF(T83="EXCLUDED","EXCLUDED",IF(T83="VERIFY BEFORE CLASSIFYING","VERIFY",T83)))))</x:f>
      </x:c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 t="str">
        <x:f>IF(A84="","",EVIDENCE!J84)</x:f>
      </x:c>
      <x:c r="L84" s="8"/>
      <x:c r="M84" s="8"/>
      <x:c r="N84" s="20"/>
      <x:c r="O84" s="8"/>
      <x:c r="P84" s="8" t="str">
        <x:f>IF(A84="","",IF(O84="","INVALID - SNAPSHOT",IF(O84=A84&amp;"|"&amp;B84&amp;"|"&amp;C84&amp;"|"&amp;D84&amp;"|"&amp;E84&amp;"|"&amp;F84&amp;"|"&amp;G84&amp;"|"&amp;H84&amp;"|"&amp;I84&amp;"|"&amp;J84&amp;"|"&amp;L84&amp;"|"&amp;M84&amp;"|"&amp;N84,"VALID","VERSION UPDATE REQUIRED")))</x:f>
      </x:c>
      <x:c r="Q84" s="8" t="str">
        <x:f>IF(A84="","",IF(NOT(EXACT(M84,EVIDENCE!A84)),"INVALID - EVIDENCE ID",IF(NOT(EXACT(B84,EVIDENCE!B84)),"INVALID - EVIDENCE DECISION",IF(NOT(EXACT(A84,EVIDENCE!D84)),"INVALID - EVIDENCE OWNER",IF(NOT(EXACT(EVIDENCE!C84,"CANDIDATE")),"INVALID - EVIDENCE ENTITY TYPE",IF(NOT(EXACT(EVIDENCE!E84,"QUALIFICATION")),"INVALID - EVIDENCE ROLE",IF(EXACT(EVIDENCE!F84,"UNKNOWN"),"VERIFY BEFORE CLASSIFYING",IF(NOT(EXACT(EVIDENCE!F84,"GOVERNED FIXTURE")),"INVALID - EVIDENCE STATE",IF(EVIDENCE!N84&lt;&gt;"VALID","INVALID - EVIDENCE RECORD","VALID")))))))))</x:f>
      </x:c>
      <x:c r="R84" s="8" t="str">
        <x:f>IF(A84="","",IF(EXACT(E84,"UNKNOWN / VERIFY"),"VERIFY",IF(EXACT(F84,"UNKNOWN / VERIFY"),"VERIFY",IF(AND(EXACT(E84,"PROVIDER"),EXACT(F84,"NO")),"REPAIR ENTITY TYPE / FULFILMENT",IF(AND(OR(EXACT(E84,"MARKETPLACE / DIRECTORY"),EXACT(E84,"PUBLISHER / MEDIA"),EXACT(E84,"COMMUNITY / FORUM")),EXACT(F84,"YES")),"REPAIR ENTITY TYPE / FULFILMENT","VALID")))))</x:f>
      </x:c>
      <x:c r="S84" s="8" t="str">
        <x:f>IF(A84="","",IF(AC84&lt;&gt;"VALID",AC84,IF(AD84&lt;&gt;"VALID",AD84,IF(AE84&lt;&gt;"VALID",AE84,"VALID"))))</x:f>
      </x:c>
      <x:c r="T84" s="8" t="str">
        <x:f>IF(A84="","",IF(AF84&lt;&gt;"VALID",AF84,IF(P84&lt;&gt;"VALID",P84,IF(S84&lt;&gt;"VALID","REPAIR CANDIDATE RECORD",IF(Q84="VERIFY BEFORE CLASSIFYING","VERIFY BEFORE CLASSIFYING",IF(Q84&lt;&gt;"VALID","REPAIR QUALIFICATION EVIDENCE",IF(R84&lt;&gt;"VALID",R84,IF(AG84&lt;&gt;"VALID",AG84,IF(AH84="DIRECT ELIGIBLE","DIRECT ELIGIBLE",AI84)))))))))</x:f>
      </x:c>
      <x:c r="U84" s="8" t="n">
        <x:f>AJ84</x:f>
        <x:v>0</x:v>
      </x:c>
      <x:c r="V84" s="8" t="str">
        <x:f>IF(A84="","",IF(COUNT(G84:L84)=6,ROUND((G84*RELEVANCE_POLICY!$B$12+H84*RELEVANCE_POLICY!$B$13+I84*RELEVANCE_POLICY!$B$14+J84*RELEVANCE_POLICY!$B$15+K84*RELEVANCE_POLICY!$B$16+L84*RELEVANCE_POLICY!$B$17)/5,0),""))</x:f>
      </x:c>
      <x:c r="W84" s="8" t="str">
        <x:f>IF(A84="","",IF(EXACT(U84,"DIRECT"),V84,"N/A - ROLE"))</x:f>
      </x:c>
      <x:c r="X84" s="8" t="str">
        <x:f>IF(A84="","",IF(NOT(EXACT(U84,"DIRECT")),"N/A - ROLE",IF(V84&gt;=85,"HIGH",IF(V84&gt;=70,"MEDIUM","STANDARD"))))</x:f>
      </x:c>
      <x:c r="Y84" s="8" t="str">
        <x:f>IF(A84="","",IF(EXACT(U84,"DIRECT"),"INCLUDE DIRECT",IF(EXACT(U84,"CONTEXTUAL"),"INCLUDE CONTEXTUAL",IF(EXACT(U84,"EXCLUDED"),"EXCLUDE",IF(EXACT(U84,"VERIFY"),"VERIFY BEFORE CLASSIFYING",U84)))))</x:f>
      </x:c>
      <x:c r="Z84" s="8" t="str">
        <x:f>IF(A84="","",IF(EXACT(U84,"DIRECT"),"Passed hard direct gates; weighted score may rank attention only inside the DIRECT set.",IF(EXACT(U84,"CONTEXTUAL"),"Relevant to the decision but not eligible for like-for-like direct ranking.",IF(EXACT(U84,"EXCLUDED"),"Current relevance pattern does not justify inclusion for this decision.",IF(EXACT(U84,"VERIFY"),"Resolve evidence or unknown inputs before classification.","Repair governance before using the scorecard.")))))</x:f>
      </x:c>
      <x:c r="AA84" s="8" t="str">
        <x:f>IF(A84="","",C84&amp;"|"&amp;RELEVANCE_POLICY!$B$4&amp;"|"&amp;N84&amp;"|"&amp;U84&amp;"|"&amp;Y84&amp;"|"&amp;W84&amp;"|"&amp;P84&amp;"|"&amp;Q84&amp;"|"&amp;M84&amp;"|"&amp;EVIDENCE!O84)</x:f>
      </x:c>
      <x:c r="AB84" s="8"/>
      <x:c r="AC84" t="str">
        <x:f>IF(A84="","",IF(OR(EXACT(E84,"PROVIDER"),EXACT(E84,"MARKETPLACE / DIRECTORY"),EXACT(E84,"PUBLISHER / MEDIA"),EXACT(E84,"COMMUNITY / FORUM"),EXACT(E84,"STATUS QUO / INTERNAL"),EXACT(E84,"UNKNOWN / VERIFY")),"VALID","INVALID - ENTITY TYPE"))</x:f>
      </x:c>
      <x:c r="AD84" t="str">
        <x:f>IF(A84="","",IF(OR(EXACT(F84,"YES"),EXACT(F84,"NO"),EXACT(F84,"UNKNOWN / VERIFY")),"VALID","INVALID - FULFILMENT TOKEN"))</x:f>
      </x:c>
      <x:c r="AE84" t="str">
        <x:f>IF(A84="","",IF(OR(B84="",C84="",D84="",M84="",N84=""),"INVALID - REQUIRED",IF(EXACT(B84,DECISION_CONTRACT!$B$4),"VALID","INVALID - DECISION ID")))</x:f>
      </x:c>
      <x:c r="AF84" t="str">
        <x:f>IF(A84="","",IF(DECISION_CONTRACT!$B$15&lt;&gt;"READY FOR DOWNSTREAM","BLOCKED - DECISION",IF(RELEVANCE_POLICY!$B$9&lt;&gt;"READY FOR DOWNSTREAM","BLOCKED - POLICY","VALID")))</x:f>
      </x:c>
      <x:c r="AG84" t="str">
        <x:f>IF(A84="","",IF(OR(EXACT(E84,"UNKNOWN / VERIFY"),EXACT(F84,"UNKNOWN / VERIFY"),G84="UNKNOWN / VERIFY",H84="UNKNOWN / VERIFY",I84="UNKNOWN / VERIFY",J84="UNKNOWN / VERIFY",K84="UNKNOWN / VERIFY",L84="UNKNOWN / VERIFY"),"VERIFY BEFORE CLASSIFYING",IF(COUNT(G84:L84)&lt;&gt;6,"VERIFY BEFORE CLASSIFYING",IF(K84&lt;RELEVANCE_POLICY!$C$16,"VERIFY BEFORE CLASSIFYING","VALID"))))</x:f>
      </x:c>
      <x:c r="AH84" t="str">
        <x:f>IF(A84="","",IF(AND(EXACT(E84,"PROVIDER"),EXACT(F84,"YES"),G84&gt;=RELEVANCE_POLICY!$C$12,H84&gt;=RELEVANCE_POLICY!$C$13,I84&gt;=RELEVANCE_POLICY!$C$14),"DIRECT ELIGIBLE","NOT DIRECT"))</x:f>
      </x:c>
      <x:c r="AI84" t="str">
        <x:f>IF(A84="","",IF(AND(J84&gt;=3,L84&gt;=3),"CONTEXTUAL ELIGIBLE","EXCLUDED"))</x:f>
      </x:c>
      <x:c r="AJ84" t="str">
        <x:f>IF(A84="","",IF(T84="DIRECT ELIGIBLE","DIRECT",IF(T84="CONTEXTUAL ELIGIBLE","CONTEXTUAL",IF(T84="EXCLUDED","EXCLUDED",IF(T84="VERIFY BEFORE CLASSIFYING","VERIFY",T84)))))</x:f>
      </x:c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 t="str">
        <x:f>IF(A85="","",EVIDENCE!J85)</x:f>
      </x:c>
      <x:c r="L85" s="8"/>
      <x:c r="M85" s="8"/>
      <x:c r="N85" s="20"/>
      <x:c r="O85" s="8"/>
      <x:c r="P85" s="8" t="str">
        <x:f>IF(A85="","",IF(O85="","INVALID - SNAPSHOT",IF(O85=A85&amp;"|"&amp;B85&amp;"|"&amp;C85&amp;"|"&amp;D85&amp;"|"&amp;E85&amp;"|"&amp;F85&amp;"|"&amp;G85&amp;"|"&amp;H85&amp;"|"&amp;I85&amp;"|"&amp;J85&amp;"|"&amp;L85&amp;"|"&amp;M85&amp;"|"&amp;N85,"VALID","VERSION UPDATE REQUIRED")))</x:f>
      </x:c>
      <x:c r="Q85" s="8" t="str">
        <x:f>IF(A85="","",IF(NOT(EXACT(M85,EVIDENCE!A85)),"INVALID - EVIDENCE ID",IF(NOT(EXACT(B85,EVIDENCE!B85)),"INVALID - EVIDENCE DECISION",IF(NOT(EXACT(A85,EVIDENCE!D85)),"INVALID - EVIDENCE OWNER",IF(NOT(EXACT(EVIDENCE!C85,"CANDIDATE")),"INVALID - EVIDENCE ENTITY TYPE",IF(NOT(EXACT(EVIDENCE!E85,"QUALIFICATION")),"INVALID - EVIDENCE ROLE",IF(EXACT(EVIDENCE!F85,"UNKNOWN"),"VERIFY BEFORE CLASSIFYING",IF(NOT(EXACT(EVIDENCE!F85,"GOVERNED FIXTURE")),"INVALID - EVIDENCE STATE",IF(EVIDENCE!N85&lt;&gt;"VALID","INVALID - EVIDENCE RECORD","VALID")))))))))</x:f>
      </x:c>
      <x:c r="R85" s="8" t="str">
        <x:f>IF(A85="","",IF(EXACT(E85,"UNKNOWN / VERIFY"),"VERIFY",IF(EXACT(F85,"UNKNOWN / VERIFY"),"VERIFY",IF(AND(EXACT(E85,"PROVIDER"),EXACT(F85,"NO")),"REPAIR ENTITY TYPE / FULFILMENT",IF(AND(OR(EXACT(E85,"MARKETPLACE / DIRECTORY"),EXACT(E85,"PUBLISHER / MEDIA"),EXACT(E85,"COMMUNITY / FORUM")),EXACT(F85,"YES")),"REPAIR ENTITY TYPE / FULFILMENT","VALID")))))</x:f>
      </x:c>
      <x:c r="S85" s="8" t="str">
        <x:f>IF(A85="","",IF(AC85&lt;&gt;"VALID",AC85,IF(AD85&lt;&gt;"VALID",AD85,IF(AE85&lt;&gt;"VALID",AE85,"VALID"))))</x:f>
      </x:c>
      <x:c r="T85" s="8" t="str">
        <x:f>IF(A85="","",IF(AF85&lt;&gt;"VALID",AF85,IF(P85&lt;&gt;"VALID",P85,IF(S85&lt;&gt;"VALID","REPAIR CANDIDATE RECORD",IF(Q85="VERIFY BEFORE CLASSIFYING","VERIFY BEFORE CLASSIFYING",IF(Q85&lt;&gt;"VALID","REPAIR QUALIFICATION EVIDENCE",IF(R85&lt;&gt;"VALID",R85,IF(AG85&lt;&gt;"VALID",AG85,IF(AH85="DIRECT ELIGIBLE","DIRECT ELIGIBLE",AI85)))))))))</x:f>
      </x:c>
      <x:c r="U85" s="8" t="n">
        <x:f>AJ85</x:f>
        <x:v>0</x:v>
      </x:c>
      <x:c r="V85" s="8" t="str">
        <x:f>IF(A85="","",IF(COUNT(G85:L85)=6,ROUND((G85*RELEVANCE_POLICY!$B$12+H85*RELEVANCE_POLICY!$B$13+I85*RELEVANCE_POLICY!$B$14+J85*RELEVANCE_POLICY!$B$15+K85*RELEVANCE_POLICY!$B$16+L85*RELEVANCE_POLICY!$B$17)/5,0),""))</x:f>
      </x:c>
      <x:c r="W85" s="8" t="str">
        <x:f>IF(A85="","",IF(EXACT(U85,"DIRECT"),V85,"N/A - ROLE"))</x:f>
      </x:c>
      <x:c r="X85" s="8" t="str">
        <x:f>IF(A85="","",IF(NOT(EXACT(U85,"DIRECT")),"N/A - ROLE",IF(V85&gt;=85,"HIGH",IF(V85&gt;=70,"MEDIUM","STANDARD"))))</x:f>
      </x:c>
      <x:c r="Y85" s="8" t="str">
        <x:f>IF(A85="","",IF(EXACT(U85,"DIRECT"),"INCLUDE DIRECT",IF(EXACT(U85,"CONTEXTUAL"),"INCLUDE CONTEXTUAL",IF(EXACT(U85,"EXCLUDED"),"EXCLUDE",IF(EXACT(U85,"VERIFY"),"VERIFY BEFORE CLASSIFYING",U85)))))</x:f>
      </x:c>
      <x:c r="Z85" s="8" t="str">
        <x:f>IF(A85="","",IF(EXACT(U85,"DIRECT"),"Passed hard direct gates; weighted score may rank attention only inside the DIRECT set.",IF(EXACT(U85,"CONTEXTUAL"),"Relevant to the decision but not eligible for like-for-like direct ranking.",IF(EXACT(U85,"EXCLUDED"),"Current relevance pattern does not justify inclusion for this decision.",IF(EXACT(U85,"VERIFY"),"Resolve evidence or unknown inputs before classification.","Repair governance before using the scorecard.")))))</x:f>
      </x:c>
      <x:c r="AA85" s="8" t="str">
        <x:f>IF(A85="","",C85&amp;"|"&amp;RELEVANCE_POLICY!$B$4&amp;"|"&amp;N85&amp;"|"&amp;U85&amp;"|"&amp;Y85&amp;"|"&amp;W85&amp;"|"&amp;P85&amp;"|"&amp;Q85&amp;"|"&amp;M85&amp;"|"&amp;EVIDENCE!O85)</x:f>
      </x:c>
      <x:c r="AB85" s="8"/>
      <x:c r="AC85" t="str">
        <x:f>IF(A85="","",IF(OR(EXACT(E85,"PROVIDER"),EXACT(E85,"MARKETPLACE / DIRECTORY"),EXACT(E85,"PUBLISHER / MEDIA"),EXACT(E85,"COMMUNITY / FORUM"),EXACT(E85,"STATUS QUO / INTERNAL"),EXACT(E85,"UNKNOWN / VERIFY")),"VALID","INVALID - ENTITY TYPE"))</x:f>
      </x:c>
      <x:c r="AD85" t="str">
        <x:f>IF(A85="","",IF(OR(EXACT(F85,"YES"),EXACT(F85,"NO"),EXACT(F85,"UNKNOWN / VERIFY")),"VALID","INVALID - FULFILMENT TOKEN"))</x:f>
      </x:c>
      <x:c r="AE85" t="str">
        <x:f>IF(A85="","",IF(OR(B85="",C85="",D85="",M85="",N85=""),"INVALID - REQUIRED",IF(EXACT(B85,DECISION_CONTRACT!$B$4),"VALID","INVALID - DECISION ID")))</x:f>
      </x:c>
      <x:c r="AF85" t="str">
        <x:f>IF(A85="","",IF(DECISION_CONTRACT!$B$15&lt;&gt;"READY FOR DOWNSTREAM","BLOCKED - DECISION",IF(RELEVANCE_POLICY!$B$9&lt;&gt;"READY FOR DOWNSTREAM","BLOCKED - POLICY","VALID")))</x:f>
      </x:c>
      <x:c r="AG85" t="str">
        <x:f>IF(A85="","",IF(OR(EXACT(E85,"UNKNOWN / VERIFY"),EXACT(F85,"UNKNOWN / VERIFY"),G85="UNKNOWN / VERIFY",H85="UNKNOWN / VERIFY",I85="UNKNOWN / VERIFY",J85="UNKNOWN / VERIFY",K85="UNKNOWN / VERIFY",L85="UNKNOWN / VERIFY"),"VERIFY BEFORE CLASSIFYING",IF(COUNT(G85:L85)&lt;&gt;6,"VERIFY BEFORE CLASSIFYING",IF(K85&lt;RELEVANCE_POLICY!$C$16,"VERIFY BEFORE CLASSIFYING","VALID"))))</x:f>
      </x:c>
      <x:c r="AH85" t="str">
        <x:f>IF(A85="","",IF(AND(EXACT(E85,"PROVIDER"),EXACT(F85,"YES"),G85&gt;=RELEVANCE_POLICY!$C$12,H85&gt;=RELEVANCE_POLICY!$C$13,I85&gt;=RELEVANCE_POLICY!$C$14),"DIRECT ELIGIBLE","NOT DIRECT"))</x:f>
      </x:c>
      <x:c r="AI85" t="str">
        <x:f>IF(A85="","",IF(AND(J85&gt;=3,L85&gt;=3),"CONTEXTUAL ELIGIBLE","EXCLUDED"))</x:f>
      </x:c>
      <x:c r="AJ85" t="str">
        <x:f>IF(A85="","",IF(T85="DIRECT ELIGIBLE","DIRECT",IF(T85="CONTEXTUAL ELIGIBLE","CONTEXTUAL",IF(T85="EXCLUDED","EXCLUDED",IF(T85="VERIFY BEFORE CLASSIFYING","VERIFY",T85)))))</x:f>
      </x:c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 t="str">
        <x:f>IF(A86="","",EVIDENCE!J86)</x:f>
      </x:c>
      <x:c r="L86" s="8"/>
      <x:c r="M86" s="8"/>
      <x:c r="N86" s="20"/>
      <x:c r="O86" s="8"/>
      <x:c r="P86" s="8" t="str">
        <x:f>IF(A86="","",IF(O86="","INVALID - SNAPSHOT",IF(O86=A86&amp;"|"&amp;B86&amp;"|"&amp;C86&amp;"|"&amp;D86&amp;"|"&amp;E86&amp;"|"&amp;F86&amp;"|"&amp;G86&amp;"|"&amp;H86&amp;"|"&amp;I86&amp;"|"&amp;J86&amp;"|"&amp;L86&amp;"|"&amp;M86&amp;"|"&amp;N86,"VALID","VERSION UPDATE REQUIRED")))</x:f>
      </x:c>
      <x:c r="Q86" s="8" t="str">
        <x:f>IF(A86="","",IF(NOT(EXACT(M86,EVIDENCE!A86)),"INVALID - EVIDENCE ID",IF(NOT(EXACT(B86,EVIDENCE!B86)),"INVALID - EVIDENCE DECISION",IF(NOT(EXACT(A86,EVIDENCE!D86)),"INVALID - EVIDENCE OWNER",IF(NOT(EXACT(EVIDENCE!C86,"CANDIDATE")),"INVALID - EVIDENCE ENTITY TYPE",IF(NOT(EXACT(EVIDENCE!E86,"QUALIFICATION")),"INVALID - EVIDENCE ROLE",IF(EXACT(EVIDENCE!F86,"UNKNOWN"),"VERIFY BEFORE CLASSIFYING",IF(NOT(EXACT(EVIDENCE!F86,"GOVERNED FIXTURE")),"INVALID - EVIDENCE STATE",IF(EVIDENCE!N86&lt;&gt;"VALID","INVALID - EVIDENCE RECORD","VALID")))))))))</x:f>
      </x:c>
      <x:c r="R86" s="8" t="str">
        <x:f>IF(A86="","",IF(EXACT(E86,"UNKNOWN / VERIFY"),"VERIFY",IF(EXACT(F86,"UNKNOWN / VERIFY"),"VERIFY",IF(AND(EXACT(E86,"PROVIDER"),EXACT(F86,"NO")),"REPAIR ENTITY TYPE / FULFILMENT",IF(AND(OR(EXACT(E86,"MARKETPLACE / DIRECTORY"),EXACT(E86,"PUBLISHER / MEDIA"),EXACT(E86,"COMMUNITY / FORUM")),EXACT(F86,"YES")),"REPAIR ENTITY TYPE / FULFILMENT","VALID")))))</x:f>
      </x:c>
      <x:c r="S86" s="8" t="str">
        <x:f>IF(A86="","",IF(AC86&lt;&gt;"VALID",AC86,IF(AD86&lt;&gt;"VALID",AD86,IF(AE86&lt;&gt;"VALID",AE86,"VALID"))))</x:f>
      </x:c>
      <x:c r="T86" s="8" t="str">
        <x:f>IF(A86="","",IF(AF86&lt;&gt;"VALID",AF86,IF(P86&lt;&gt;"VALID",P86,IF(S86&lt;&gt;"VALID","REPAIR CANDIDATE RECORD",IF(Q86="VERIFY BEFORE CLASSIFYING","VERIFY BEFORE CLASSIFYING",IF(Q86&lt;&gt;"VALID","REPAIR QUALIFICATION EVIDENCE",IF(R86&lt;&gt;"VALID",R86,IF(AG86&lt;&gt;"VALID",AG86,IF(AH86="DIRECT ELIGIBLE","DIRECT ELIGIBLE",AI86)))))))))</x:f>
      </x:c>
      <x:c r="U86" s="8" t="n">
        <x:f>AJ86</x:f>
        <x:v>0</x:v>
      </x:c>
      <x:c r="V86" s="8" t="str">
        <x:f>IF(A86="","",IF(COUNT(G86:L86)=6,ROUND((G86*RELEVANCE_POLICY!$B$12+H86*RELEVANCE_POLICY!$B$13+I86*RELEVANCE_POLICY!$B$14+J86*RELEVANCE_POLICY!$B$15+K86*RELEVANCE_POLICY!$B$16+L86*RELEVANCE_POLICY!$B$17)/5,0),""))</x:f>
      </x:c>
      <x:c r="W86" s="8" t="str">
        <x:f>IF(A86="","",IF(EXACT(U86,"DIRECT"),V86,"N/A - ROLE"))</x:f>
      </x:c>
      <x:c r="X86" s="8" t="str">
        <x:f>IF(A86="","",IF(NOT(EXACT(U86,"DIRECT")),"N/A - ROLE",IF(V86&gt;=85,"HIGH",IF(V86&gt;=70,"MEDIUM","STANDARD"))))</x:f>
      </x:c>
      <x:c r="Y86" s="8" t="str">
        <x:f>IF(A86="","",IF(EXACT(U86,"DIRECT"),"INCLUDE DIRECT",IF(EXACT(U86,"CONTEXTUAL"),"INCLUDE CONTEXTUAL",IF(EXACT(U86,"EXCLUDED"),"EXCLUDE",IF(EXACT(U86,"VERIFY"),"VERIFY BEFORE CLASSIFYING",U86)))))</x:f>
      </x:c>
      <x:c r="Z86" s="8" t="str">
        <x:f>IF(A86="","",IF(EXACT(U86,"DIRECT"),"Passed hard direct gates; weighted score may rank attention only inside the DIRECT set.",IF(EXACT(U86,"CONTEXTUAL"),"Relevant to the decision but not eligible for like-for-like direct ranking.",IF(EXACT(U86,"EXCLUDED"),"Current relevance pattern does not justify inclusion for this decision.",IF(EXACT(U86,"VERIFY"),"Resolve evidence or unknown inputs before classification.","Repair governance before using the scorecard.")))))</x:f>
      </x:c>
      <x:c r="AA86" s="8" t="str">
        <x:f>IF(A86="","",C86&amp;"|"&amp;RELEVANCE_POLICY!$B$4&amp;"|"&amp;N86&amp;"|"&amp;U86&amp;"|"&amp;Y86&amp;"|"&amp;W86&amp;"|"&amp;P86&amp;"|"&amp;Q86&amp;"|"&amp;M86&amp;"|"&amp;EVIDENCE!O86)</x:f>
      </x:c>
      <x:c r="AB86" s="8"/>
      <x:c r="AC86" t="str">
        <x:f>IF(A86="","",IF(OR(EXACT(E86,"PROVIDER"),EXACT(E86,"MARKETPLACE / DIRECTORY"),EXACT(E86,"PUBLISHER / MEDIA"),EXACT(E86,"COMMUNITY / FORUM"),EXACT(E86,"STATUS QUO / INTERNAL"),EXACT(E86,"UNKNOWN / VERIFY")),"VALID","INVALID - ENTITY TYPE"))</x:f>
      </x:c>
      <x:c r="AD86" t="str">
        <x:f>IF(A86="","",IF(OR(EXACT(F86,"YES"),EXACT(F86,"NO"),EXACT(F86,"UNKNOWN / VERIFY")),"VALID","INVALID - FULFILMENT TOKEN"))</x:f>
      </x:c>
      <x:c r="AE86" t="str">
        <x:f>IF(A86="","",IF(OR(B86="",C86="",D86="",M86="",N86=""),"INVALID - REQUIRED",IF(EXACT(B86,DECISION_CONTRACT!$B$4),"VALID","INVALID - DECISION ID")))</x:f>
      </x:c>
      <x:c r="AF86" t="str">
        <x:f>IF(A86="","",IF(DECISION_CONTRACT!$B$15&lt;&gt;"READY FOR DOWNSTREAM","BLOCKED - DECISION",IF(RELEVANCE_POLICY!$B$9&lt;&gt;"READY FOR DOWNSTREAM","BLOCKED - POLICY","VALID")))</x:f>
      </x:c>
      <x:c r="AG86" t="str">
        <x:f>IF(A86="","",IF(OR(EXACT(E86,"UNKNOWN / VERIFY"),EXACT(F86,"UNKNOWN / VERIFY"),G86="UNKNOWN / VERIFY",H86="UNKNOWN / VERIFY",I86="UNKNOWN / VERIFY",J86="UNKNOWN / VERIFY",K86="UNKNOWN / VERIFY",L86="UNKNOWN / VERIFY"),"VERIFY BEFORE CLASSIFYING",IF(COUNT(G86:L86)&lt;&gt;6,"VERIFY BEFORE CLASSIFYING",IF(K86&lt;RELEVANCE_POLICY!$C$16,"VERIFY BEFORE CLASSIFYING","VALID"))))</x:f>
      </x:c>
      <x:c r="AH86" t="str">
        <x:f>IF(A86="","",IF(AND(EXACT(E86,"PROVIDER"),EXACT(F86,"YES"),G86&gt;=RELEVANCE_POLICY!$C$12,H86&gt;=RELEVANCE_POLICY!$C$13,I86&gt;=RELEVANCE_POLICY!$C$14),"DIRECT ELIGIBLE","NOT DIRECT"))</x:f>
      </x:c>
      <x:c r="AI86" t="str">
        <x:f>IF(A86="","",IF(AND(J86&gt;=3,L86&gt;=3),"CONTEXTUAL ELIGIBLE","EXCLUDED"))</x:f>
      </x:c>
      <x:c r="AJ86" t="str">
        <x:f>IF(A86="","",IF(T86="DIRECT ELIGIBLE","DIRECT",IF(T86="CONTEXTUAL ELIGIBLE","CONTEXTUAL",IF(T86="EXCLUDED","EXCLUDED",IF(T86="VERIFY BEFORE CLASSIFYING","VERIFY",T86)))))</x:f>
      </x:c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 t="str">
        <x:f>IF(A87="","",EVIDENCE!J87)</x:f>
      </x:c>
      <x:c r="L87" s="8"/>
      <x:c r="M87" s="8"/>
      <x:c r="N87" s="20"/>
      <x:c r="O87" s="8"/>
      <x:c r="P87" s="8" t="str">
        <x:f>IF(A87="","",IF(O87="","INVALID - SNAPSHOT",IF(O87=A87&amp;"|"&amp;B87&amp;"|"&amp;C87&amp;"|"&amp;D87&amp;"|"&amp;E87&amp;"|"&amp;F87&amp;"|"&amp;G87&amp;"|"&amp;H87&amp;"|"&amp;I87&amp;"|"&amp;J87&amp;"|"&amp;L87&amp;"|"&amp;M87&amp;"|"&amp;N87,"VALID","VERSION UPDATE REQUIRED")))</x:f>
      </x:c>
      <x:c r="Q87" s="8" t="str">
        <x:f>IF(A87="","",IF(NOT(EXACT(M87,EVIDENCE!A87)),"INVALID - EVIDENCE ID",IF(NOT(EXACT(B87,EVIDENCE!B87)),"INVALID - EVIDENCE DECISION",IF(NOT(EXACT(A87,EVIDENCE!D87)),"INVALID - EVIDENCE OWNER",IF(NOT(EXACT(EVIDENCE!C87,"CANDIDATE")),"INVALID - EVIDENCE ENTITY TYPE",IF(NOT(EXACT(EVIDENCE!E87,"QUALIFICATION")),"INVALID - EVIDENCE ROLE",IF(EXACT(EVIDENCE!F87,"UNKNOWN"),"VERIFY BEFORE CLASSIFYING",IF(NOT(EXACT(EVIDENCE!F87,"GOVERNED FIXTURE")),"INVALID - EVIDENCE STATE",IF(EVIDENCE!N87&lt;&gt;"VALID","INVALID - EVIDENCE RECORD","VALID")))))))))</x:f>
      </x:c>
      <x:c r="R87" s="8" t="str">
        <x:f>IF(A87="","",IF(EXACT(E87,"UNKNOWN / VERIFY"),"VERIFY",IF(EXACT(F87,"UNKNOWN / VERIFY"),"VERIFY",IF(AND(EXACT(E87,"PROVIDER"),EXACT(F87,"NO")),"REPAIR ENTITY TYPE / FULFILMENT",IF(AND(OR(EXACT(E87,"MARKETPLACE / DIRECTORY"),EXACT(E87,"PUBLISHER / MEDIA"),EXACT(E87,"COMMUNITY / FORUM")),EXACT(F87,"YES")),"REPAIR ENTITY TYPE / FULFILMENT","VALID")))))</x:f>
      </x:c>
      <x:c r="S87" s="8" t="str">
        <x:f>IF(A87="","",IF(AC87&lt;&gt;"VALID",AC87,IF(AD87&lt;&gt;"VALID",AD87,IF(AE87&lt;&gt;"VALID",AE87,"VALID"))))</x:f>
      </x:c>
      <x:c r="T87" s="8" t="str">
        <x:f>IF(A87="","",IF(AF87&lt;&gt;"VALID",AF87,IF(P87&lt;&gt;"VALID",P87,IF(S87&lt;&gt;"VALID","REPAIR CANDIDATE RECORD",IF(Q87="VERIFY BEFORE CLASSIFYING","VERIFY BEFORE CLASSIFYING",IF(Q87&lt;&gt;"VALID","REPAIR QUALIFICATION EVIDENCE",IF(R87&lt;&gt;"VALID",R87,IF(AG87&lt;&gt;"VALID",AG87,IF(AH87="DIRECT ELIGIBLE","DIRECT ELIGIBLE",AI87)))))))))</x:f>
      </x:c>
      <x:c r="U87" s="8" t="n">
        <x:f>AJ87</x:f>
        <x:v>0</x:v>
      </x:c>
      <x:c r="V87" s="8" t="str">
        <x:f>IF(A87="","",IF(COUNT(G87:L87)=6,ROUND((G87*RELEVANCE_POLICY!$B$12+H87*RELEVANCE_POLICY!$B$13+I87*RELEVANCE_POLICY!$B$14+J87*RELEVANCE_POLICY!$B$15+K87*RELEVANCE_POLICY!$B$16+L87*RELEVANCE_POLICY!$B$17)/5,0),""))</x:f>
      </x:c>
      <x:c r="W87" s="8" t="str">
        <x:f>IF(A87="","",IF(EXACT(U87,"DIRECT"),V87,"N/A - ROLE"))</x:f>
      </x:c>
      <x:c r="X87" s="8" t="str">
        <x:f>IF(A87="","",IF(NOT(EXACT(U87,"DIRECT")),"N/A - ROLE",IF(V87&gt;=85,"HIGH",IF(V87&gt;=70,"MEDIUM","STANDARD"))))</x:f>
      </x:c>
      <x:c r="Y87" s="8" t="str">
        <x:f>IF(A87="","",IF(EXACT(U87,"DIRECT"),"INCLUDE DIRECT",IF(EXACT(U87,"CONTEXTUAL"),"INCLUDE CONTEXTUAL",IF(EXACT(U87,"EXCLUDED"),"EXCLUDE",IF(EXACT(U87,"VERIFY"),"VERIFY BEFORE CLASSIFYING",U87)))))</x:f>
      </x:c>
      <x:c r="Z87" s="8" t="str">
        <x:f>IF(A87="","",IF(EXACT(U87,"DIRECT"),"Passed hard direct gates; weighted score may rank attention only inside the DIRECT set.",IF(EXACT(U87,"CONTEXTUAL"),"Relevant to the decision but not eligible for like-for-like direct ranking.",IF(EXACT(U87,"EXCLUDED"),"Current relevance pattern does not justify inclusion for this decision.",IF(EXACT(U87,"VERIFY"),"Resolve evidence or unknown inputs before classification.","Repair governance before using the scorecard.")))))</x:f>
      </x:c>
      <x:c r="AA87" s="8" t="str">
        <x:f>IF(A87="","",C87&amp;"|"&amp;RELEVANCE_POLICY!$B$4&amp;"|"&amp;N87&amp;"|"&amp;U87&amp;"|"&amp;Y87&amp;"|"&amp;W87&amp;"|"&amp;P87&amp;"|"&amp;Q87&amp;"|"&amp;M87&amp;"|"&amp;EVIDENCE!O87)</x:f>
      </x:c>
      <x:c r="AB87" s="8"/>
      <x:c r="AC87" t="str">
        <x:f>IF(A87="","",IF(OR(EXACT(E87,"PROVIDER"),EXACT(E87,"MARKETPLACE / DIRECTORY"),EXACT(E87,"PUBLISHER / MEDIA"),EXACT(E87,"COMMUNITY / FORUM"),EXACT(E87,"STATUS QUO / INTERNAL"),EXACT(E87,"UNKNOWN / VERIFY")),"VALID","INVALID - ENTITY TYPE"))</x:f>
      </x:c>
      <x:c r="AD87" t="str">
        <x:f>IF(A87="","",IF(OR(EXACT(F87,"YES"),EXACT(F87,"NO"),EXACT(F87,"UNKNOWN / VERIFY")),"VALID","INVALID - FULFILMENT TOKEN"))</x:f>
      </x:c>
      <x:c r="AE87" t="str">
        <x:f>IF(A87="","",IF(OR(B87="",C87="",D87="",M87="",N87=""),"INVALID - REQUIRED",IF(EXACT(B87,DECISION_CONTRACT!$B$4),"VALID","INVALID - DECISION ID")))</x:f>
      </x:c>
      <x:c r="AF87" t="str">
        <x:f>IF(A87="","",IF(DECISION_CONTRACT!$B$15&lt;&gt;"READY FOR DOWNSTREAM","BLOCKED - DECISION",IF(RELEVANCE_POLICY!$B$9&lt;&gt;"READY FOR DOWNSTREAM","BLOCKED - POLICY","VALID")))</x:f>
      </x:c>
      <x:c r="AG87" t="str">
        <x:f>IF(A87="","",IF(OR(EXACT(E87,"UNKNOWN / VERIFY"),EXACT(F87,"UNKNOWN / VERIFY"),G87="UNKNOWN / VERIFY",H87="UNKNOWN / VERIFY",I87="UNKNOWN / VERIFY",J87="UNKNOWN / VERIFY",K87="UNKNOWN / VERIFY",L87="UNKNOWN / VERIFY"),"VERIFY BEFORE CLASSIFYING",IF(COUNT(G87:L87)&lt;&gt;6,"VERIFY BEFORE CLASSIFYING",IF(K87&lt;RELEVANCE_POLICY!$C$16,"VERIFY BEFORE CLASSIFYING","VALID"))))</x:f>
      </x:c>
      <x:c r="AH87" t="str">
        <x:f>IF(A87="","",IF(AND(EXACT(E87,"PROVIDER"),EXACT(F87,"YES"),G87&gt;=RELEVANCE_POLICY!$C$12,H87&gt;=RELEVANCE_POLICY!$C$13,I87&gt;=RELEVANCE_POLICY!$C$14),"DIRECT ELIGIBLE","NOT DIRECT"))</x:f>
      </x:c>
      <x:c r="AI87" t="str">
        <x:f>IF(A87="","",IF(AND(J87&gt;=3,L87&gt;=3),"CONTEXTUAL ELIGIBLE","EXCLUDED"))</x:f>
      </x:c>
      <x:c r="AJ87" t="str">
        <x:f>IF(A87="","",IF(T87="DIRECT ELIGIBLE","DIRECT",IF(T87="CONTEXTUAL ELIGIBLE","CONTEXTUAL",IF(T87="EXCLUDED","EXCLUDED",IF(T87="VERIFY BEFORE CLASSIFYING","VERIFY",T87)))))</x:f>
      </x:c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 t="str">
        <x:f>IF(A88="","",EVIDENCE!J88)</x:f>
      </x:c>
      <x:c r="L88" s="8"/>
      <x:c r="M88" s="8"/>
      <x:c r="N88" s="20"/>
      <x:c r="O88" s="8"/>
      <x:c r="P88" s="8" t="str">
        <x:f>IF(A88="","",IF(O88="","INVALID - SNAPSHOT",IF(O88=A88&amp;"|"&amp;B88&amp;"|"&amp;C88&amp;"|"&amp;D88&amp;"|"&amp;E88&amp;"|"&amp;F88&amp;"|"&amp;G88&amp;"|"&amp;H88&amp;"|"&amp;I88&amp;"|"&amp;J88&amp;"|"&amp;L88&amp;"|"&amp;M88&amp;"|"&amp;N88,"VALID","VERSION UPDATE REQUIRED")))</x:f>
      </x:c>
      <x:c r="Q88" s="8" t="str">
        <x:f>IF(A88="","",IF(NOT(EXACT(M88,EVIDENCE!A88)),"INVALID - EVIDENCE ID",IF(NOT(EXACT(B88,EVIDENCE!B88)),"INVALID - EVIDENCE DECISION",IF(NOT(EXACT(A88,EVIDENCE!D88)),"INVALID - EVIDENCE OWNER",IF(NOT(EXACT(EVIDENCE!C88,"CANDIDATE")),"INVALID - EVIDENCE ENTITY TYPE",IF(NOT(EXACT(EVIDENCE!E88,"QUALIFICATION")),"INVALID - EVIDENCE ROLE",IF(EXACT(EVIDENCE!F88,"UNKNOWN"),"VERIFY BEFORE CLASSIFYING",IF(NOT(EXACT(EVIDENCE!F88,"GOVERNED FIXTURE")),"INVALID - EVIDENCE STATE",IF(EVIDENCE!N88&lt;&gt;"VALID","INVALID - EVIDENCE RECORD","VALID")))))))))</x:f>
      </x:c>
      <x:c r="R88" s="8" t="str">
        <x:f>IF(A88="","",IF(EXACT(E88,"UNKNOWN / VERIFY"),"VERIFY",IF(EXACT(F88,"UNKNOWN / VERIFY"),"VERIFY",IF(AND(EXACT(E88,"PROVIDER"),EXACT(F88,"NO")),"REPAIR ENTITY TYPE / FULFILMENT",IF(AND(OR(EXACT(E88,"MARKETPLACE / DIRECTORY"),EXACT(E88,"PUBLISHER / MEDIA"),EXACT(E88,"COMMUNITY / FORUM")),EXACT(F88,"YES")),"REPAIR ENTITY TYPE / FULFILMENT","VALID")))))</x:f>
      </x:c>
      <x:c r="S88" s="8" t="str">
        <x:f>IF(A88="","",IF(AC88&lt;&gt;"VALID",AC88,IF(AD88&lt;&gt;"VALID",AD88,IF(AE88&lt;&gt;"VALID",AE88,"VALID"))))</x:f>
      </x:c>
      <x:c r="T88" s="8" t="str">
        <x:f>IF(A88="","",IF(AF88&lt;&gt;"VALID",AF88,IF(P88&lt;&gt;"VALID",P88,IF(S88&lt;&gt;"VALID","REPAIR CANDIDATE RECORD",IF(Q88="VERIFY BEFORE CLASSIFYING","VERIFY BEFORE CLASSIFYING",IF(Q88&lt;&gt;"VALID","REPAIR QUALIFICATION EVIDENCE",IF(R88&lt;&gt;"VALID",R88,IF(AG88&lt;&gt;"VALID",AG88,IF(AH88="DIRECT ELIGIBLE","DIRECT ELIGIBLE",AI88)))))))))</x:f>
      </x:c>
      <x:c r="U88" s="8" t="n">
        <x:f>AJ88</x:f>
        <x:v>0</x:v>
      </x:c>
      <x:c r="V88" s="8" t="str">
        <x:f>IF(A88="","",IF(COUNT(G88:L88)=6,ROUND((G88*RELEVANCE_POLICY!$B$12+H88*RELEVANCE_POLICY!$B$13+I88*RELEVANCE_POLICY!$B$14+J88*RELEVANCE_POLICY!$B$15+K88*RELEVANCE_POLICY!$B$16+L88*RELEVANCE_POLICY!$B$17)/5,0),""))</x:f>
      </x:c>
      <x:c r="W88" s="8" t="str">
        <x:f>IF(A88="","",IF(EXACT(U88,"DIRECT"),V88,"N/A - ROLE"))</x:f>
      </x:c>
      <x:c r="X88" s="8" t="str">
        <x:f>IF(A88="","",IF(NOT(EXACT(U88,"DIRECT")),"N/A - ROLE",IF(V88&gt;=85,"HIGH",IF(V88&gt;=70,"MEDIUM","STANDARD"))))</x:f>
      </x:c>
      <x:c r="Y88" s="8" t="str">
        <x:f>IF(A88="","",IF(EXACT(U88,"DIRECT"),"INCLUDE DIRECT",IF(EXACT(U88,"CONTEXTUAL"),"INCLUDE CONTEXTUAL",IF(EXACT(U88,"EXCLUDED"),"EXCLUDE",IF(EXACT(U88,"VERIFY"),"VERIFY BEFORE CLASSIFYING",U88)))))</x:f>
      </x:c>
      <x:c r="Z88" s="8" t="str">
        <x:f>IF(A88="","",IF(EXACT(U88,"DIRECT"),"Passed hard direct gates; weighted score may rank attention only inside the DIRECT set.",IF(EXACT(U88,"CONTEXTUAL"),"Relevant to the decision but not eligible for like-for-like direct ranking.",IF(EXACT(U88,"EXCLUDED"),"Current relevance pattern does not justify inclusion for this decision.",IF(EXACT(U88,"VERIFY"),"Resolve evidence or unknown inputs before classification.","Repair governance before using the scorecard.")))))</x:f>
      </x:c>
      <x:c r="AA88" s="8" t="str">
        <x:f>IF(A88="","",C88&amp;"|"&amp;RELEVANCE_POLICY!$B$4&amp;"|"&amp;N88&amp;"|"&amp;U88&amp;"|"&amp;Y88&amp;"|"&amp;W88&amp;"|"&amp;P88&amp;"|"&amp;Q88&amp;"|"&amp;M88&amp;"|"&amp;EVIDENCE!O88)</x:f>
      </x:c>
      <x:c r="AB88" s="8"/>
      <x:c r="AC88" t="str">
        <x:f>IF(A88="","",IF(OR(EXACT(E88,"PROVIDER"),EXACT(E88,"MARKETPLACE / DIRECTORY"),EXACT(E88,"PUBLISHER / MEDIA"),EXACT(E88,"COMMUNITY / FORUM"),EXACT(E88,"STATUS QUO / INTERNAL"),EXACT(E88,"UNKNOWN / VERIFY")),"VALID","INVALID - ENTITY TYPE"))</x:f>
      </x:c>
      <x:c r="AD88" t="str">
        <x:f>IF(A88="","",IF(OR(EXACT(F88,"YES"),EXACT(F88,"NO"),EXACT(F88,"UNKNOWN / VERIFY")),"VALID","INVALID - FULFILMENT TOKEN"))</x:f>
      </x:c>
      <x:c r="AE88" t="str">
        <x:f>IF(A88="","",IF(OR(B88="",C88="",D88="",M88="",N88=""),"INVALID - REQUIRED",IF(EXACT(B88,DECISION_CONTRACT!$B$4),"VALID","INVALID - DECISION ID")))</x:f>
      </x:c>
      <x:c r="AF88" t="str">
        <x:f>IF(A88="","",IF(DECISION_CONTRACT!$B$15&lt;&gt;"READY FOR DOWNSTREAM","BLOCKED - DECISION",IF(RELEVANCE_POLICY!$B$9&lt;&gt;"READY FOR DOWNSTREAM","BLOCKED - POLICY","VALID")))</x:f>
      </x:c>
      <x:c r="AG88" t="str">
        <x:f>IF(A88="","",IF(OR(EXACT(E88,"UNKNOWN / VERIFY"),EXACT(F88,"UNKNOWN / VERIFY"),G88="UNKNOWN / VERIFY",H88="UNKNOWN / VERIFY",I88="UNKNOWN / VERIFY",J88="UNKNOWN / VERIFY",K88="UNKNOWN / VERIFY",L88="UNKNOWN / VERIFY"),"VERIFY BEFORE CLASSIFYING",IF(COUNT(G88:L88)&lt;&gt;6,"VERIFY BEFORE CLASSIFYING",IF(K88&lt;RELEVANCE_POLICY!$C$16,"VERIFY BEFORE CLASSIFYING","VALID"))))</x:f>
      </x:c>
      <x:c r="AH88" t="str">
        <x:f>IF(A88="","",IF(AND(EXACT(E88,"PROVIDER"),EXACT(F88,"YES"),G88&gt;=RELEVANCE_POLICY!$C$12,H88&gt;=RELEVANCE_POLICY!$C$13,I88&gt;=RELEVANCE_POLICY!$C$14),"DIRECT ELIGIBLE","NOT DIRECT"))</x:f>
      </x:c>
      <x:c r="AI88" t="str">
        <x:f>IF(A88="","",IF(AND(J88&gt;=3,L88&gt;=3),"CONTEXTUAL ELIGIBLE","EXCLUDED"))</x:f>
      </x:c>
      <x:c r="AJ88" t="str">
        <x:f>IF(A88="","",IF(T88="DIRECT ELIGIBLE","DIRECT",IF(T88="CONTEXTUAL ELIGIBLE","CONTEXTUAL",IF(T88="EXCLUDED","EXCLUDED",IF(T88="VERIFY BEFORE CLASSIFYING","VERIFY",T88)))))</x:f>
      </x:c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 t="str">
        <x:f>IF(A89="","",EVIDENCE!J89)</x:f>
      </x:c>
      <x:c r="L89" s="8"/>
      <x:c r="M89" s="8"/>
      <x:c r="N89" s="20"/>
      <x:c r="O89" s="8"/>
      <x:c r="P89" s="8" t="str">
        <x:f>IF(A89="","",IF(O89="","INVALID - SNAPSHOT",IF(O89=A89&amp;"|"&amp;B89&amp;"|"&amp;C89&amp;"|"&amp;D89&amp;"|"&amp;E89&amp;"|"&amp;F89&amp;"|"&amp;G89&amp;"|"&amp;H89&amp;"|"&amp;I89&amp;"|"&amp;J89&amp;"|"&amp;L89&amp;"|"&amp;M89&amp;"|"&amp;N89,"VALID","VERSION UPDATE REQUIRED")))</x:f>
      </x:c>
      <x:c r="Q89" s="8" t="str">
        <x:f>IF(A89="","",IF(NOT(EXACT(M89,EVIDENCE!A89)),"INVALID - EVIDENCE ID",IF(NOT(EXACT(B89,EVIDENCE!B89)),"INVALID - EVIDENCE DECISION",IF(NOT(EXACT(A89,EVIDENCE!D89)),"INVALID - EVIDENCE OWNER",IF(NOT(EXACT(EVIDENCE!C89,"CANDIDATE")),"INVALID - EVIDENCE ENTITY TYPE",IF(NOT(EXACT(EVIDENCE!E89,"QUALIFICATION")),"INVALID - EVIDENCE ROLE",IF(EXACT(EVIDENCE!F89,"UNKNOWN"),"VERIFY BEFORE CLASSIFYING",IF(NOT(EXACT(EVIDENCE!F89,"GOVERNED FIXTURE")),"INVALID - EVIDENCE STATE",IF(EVIDENCE!N89&lt;&gt;"VALID","INVALID - EVIDENCE RECORD","VALID")))))))))</x:f>
      </x:c>
      <x:c r="R89" s="8" t="str">
        <x:f>IF(A89="","",IF(EXACT(E89,"UNKNOWN / VERIFY"),"VERIFY",IF(EXACT(F89,"UNKNOWN / VERIFY"),"VERIFY",IF(AND(EXACT(E89,"PROVIDER"),EXACT(F89,"NO")),"REPAIR ENTITY TYPE / FULFILMENT",IF(AND(OR(EXACT(E89,"MARKETPLACE / DIRECTORY"),EXACT(E89,"PUBLISHER / MEDIA"),EXACT(E89,"COMMUNITY / FORUM")),EXACT(F89,"YES")),"REPAIR ENTITY TYPE / FULFILMENT","VALID")))))</x:f>
      </x:c>
      <x:c r="S89" s="8" t="str">
        <x:f>IF(A89="","",IF(AC89&lt;&gt;"VALID",AC89,IF(AD89&lt;&gt;"VALID",AD89,IF(AE89&lt;&gt;"VALID",AE89,"VALID"))))</x:f>
      </x:c>
      <x:c r="T89" s="8" t="str">
        <x:f>IF(A89="","",IF(AF89&lt;&gt;"VALID",AF89,IF(P89&lt;&gt;"VALID",P89,IF(S89&lt;&gt;"VALID","REPAIR CANDIDATE RECORD",IF(Q89="VERIFY BEFORE CLASSIFYING","VERIFY BEFORE CLASSIFYING",IF(Q89&lt;&gt;"VALID","REPAIR QUALIFICATION EVIDENCE",IF(R89&lt;&gt;"VALID",R89,IF(AG89&lt;&gt;"VALID",AG89,IF(AH89="DIRECT ELIGIBLE","DIRECT ELIGIBLE",AI89)))))))))</x:f>
      </x:c>
      <x:c r="U89" s="8" t="n">
        <x:f>AJ89</x:f>
        <x:v>0</x:v>
      </x:c>
      <x:c r="V89" s="8" t="str">
        <x:f>IF(A89="","",IF(COUNT(G89:L89)=6,ROUND((G89*RELEVANCE_POLICY!$B$12+H89*RELEVANCE_POLICY!$B$13+I89*RELEVANCE_POLICY!$B$14+J89*RELEVANCE_POLICY!$B$15+K89*RELEVANCE_POLICY!$B$16+L89*RELEVANCE_POLICY!$B$17)/5,0),""))</x:f>
      </x:c>
      <x:c r="W89" s="8" t="str">
        <x:f>IF(A89="","",IF(EXACT(U89,"DIRECT"),V89,"N/A - ROLE"))</x:f>
      </x:c>
      <x:c r="X89" s="8" t="str">
        <x:f>IF(A89="","",IF(NOT(EXACT(U89,"DIRECT")),"N/A - ROLE",IF(V89&gt;=85,"HIGH",IF(V89&gt;=70,"MEDIUM","STANDARD"))))</x:f>
      </x:c>
      <x:c r="Y89" s="8" t="str">
        <x:f>IF(A89="","",IF(EXACT(U89,"DIRECT"),"INCLUDE DIRECT",IF(EXACT(U89,"CONTEXTUAL"),"INCLUDE CONTEXTUAL",IF(EXACT(U89,"EXCLUDED"),"EXCLUDE",IF(EXACT(U89,"VERIFY"),"VERIFY BEFORE CLASSIFYING",U89)))))</x:f>
      </x:c>
      <x:c r="Z89" s="8" t="str">
        <x:f>IF(A89="","",IF(EXACT(U89,"DIRECT"),"Passed hard direct gates; weighted score may rank attention only inside the DIRECT set.",IF(EXACT(U89,"CONTEXTUAL"),"Relevant to the decision but not eligible for like-for-like direct ranking.",IF(EXACT(U89,"EXCLUDED"),"Current relevance pattern does not justify inclusion for this decision.",IF(EXACT(U89,"VERIFY"),"Resolve evidence or unknown inputs before classification.","Repair governance before using the scorecard.")))))</x:f>
      </x:c>
      <x:c r="AA89" s="8" t="str">
        <x:f>IF(A89="","",C89&amp;"|"&amp;RELEVANCE_POLICY!$B$4&amp;"|"&amp;N89&amp;"|"&amp;U89&amp;"|"&amp;Y89&amp;"|"&amp;W89&amp;"|"&amp;P89&amp;"|"&amp;Q89&amp;"|"&amp;M89&amp;"|"&amp;EVIDENCE!O89)</x:f>
      </x:c>
      <x:c r="AB89" s="8"/>
      <x:c r="AC89" t="str">
        <x:f>IF(A89="","",IF(OR(EXACT(E89,"PROVIDER"),EXACT(E89,"MARKETPLACE / DIRECTORY"),EXACT(E89,"PUBLISHER / MEDIA"),EXACT(E89,"COMMUNITY / FORUM"),EXACT(E89,"STATUS QUO / INTERNAL"),EXACT(E89,"UNKNOWN / VERIFY")),"VALID","INVALID - ENTITY TYPE"))</x:f>
      </x:c>
      <x:c r="AD89" t="str">
        <x:f>IF(A89="","",IF(OR(EXACT(F89,"YES"),EXACT(F89,"NO"),EXACT(F89,"UNKNOWN / VERIFY")),"VALID","INVALID - FULFILMENT TOKEN"))</x:f>
      </x:c>
      <x:c r="AE89" t="str">
        <x:f>IF(A89="","",IF(OR(B89="",C89="",D89="",M89="",N89=""),"INVALID - REQUIRED",IF(EXACT(B89,DECISION_CONTRACT!$B$4),"VALID","INVALID - DECISION ID")))</x:f>
      </x:c>
      <x:c r="AF89" t="str">
        <x:f>IF(A89="","",IF(DECISION_CONTRACT!$B$15&lt;&gt;"READY FOR DOWNSTREAM","BLOCKED - DECISION",IF(RELEVANCE_POLICY!$B$9&lt;&gt;"READY FOR DOWNSTREAM","BLOCKED - POLICY","VALID")))</x:f>
      </x:c>
      <x:c r="AG89" t="str">
        <x:f>IF(A89="","",IF(OR(EXACT(E89,"UNKNOWN / VERIFY"),EXACT(F89,"UNKNOWN / VERIFY"),G89="UNKNOWN / VERIFY",H89="UNKNOWN / VERIFY",I89="UNKNOWN / VERIFY",J89="UNKNOWN / VERIFY",K89="UNKNOWN / VERIFY",L89="UNKNOWN / VERIFY"),"VERIFY BEFORE CLASSIFYING",IF(COUNT(G89:L89)&lt;&gt;6,"VERIFY BEFORE CLASSIFYING",IF(K89&lt;RELEVANCE_POLICY!$C$16,"VERIFY BEFORE CLASSIFYING","VALID"))))</x:f>
      </x:c>
      <x:c r="AH89" t="str">
        <x:f>IF(A89="","",IF(AND(EXACT(E89,"PROVIDER"),EXACT(F89,"YES"),G89&gt;=RELEVANCE_POLICY!$C$12,H89&gt;=RELEVANCE_POLICY!$C$13,I89&gt;=RELEVANCE_POLICY!$C$14),"DIRECT ELIGIBLE","NOT DIRECT"))</x:f>
      </x:c>
      <x:c r="AI89" t="str">
        <x:f>IF(A89="","",IF(AND(J89&gt;=3,L89&gt;=3),"CONTEXTUAL ELIGIBLE","EXCLUDED"))</x:f>
      </x:c>
      <x:c r="AJ89" t="str">
        <x:f>IF(A89="","",IF(T89="DIRECT ELIGIBLE","DIRECT",IF(T89="CONTEXTUAL ELIGIBLE","CONTEXTUAL",IF(T89="EXCLUDED","EXCLUDED",IF(T89="VERIFY BEFORE CLASSIFYING","VERIFY",T89)))))</x:f>
      </x:c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 t="str">
        <x:f>IF(A90="","",EVIDENCE!J90)</x:f>
      </x:c>
      <x:c r="L90" s="8"/>
      <x:c r="M90" s="8"/>
      <x:c r="N90" s="20"/>
      <x:c r="O90" s="8"/>
      <x:c r="P90" s="8" t="str">
        <x:f>IF(A90="","",IF(O90="","INVALID - SNAPSHOT",IF(O90=A90&amp;"|"&amp;B90&amp;"|"&amp;C90&amp;"|"&amp;D90&amp;"|"&amp;E90&amp;"|"&amp;F90&amp;"|"&amp;G90&amp;"|"&amp;H90&amp;"|"&amp;I90&amp;"|"&amp;J90&amp;"|"&amp;L90&amp;"|"&amp;M90&amp;"|"&amp;N90,"VALID","VERSION UPDATE REQUIRED")))</x:f>
      </x:c>
      <x:c r="Q90" s="8" t="str">
        <x:f>IF(A90="","",IF(NOT(EXACT(M90,EVIDENCE!A90)),"INVALID - EVIDENCE ID",IF(NOT(EXACT(B90,EVIDENCE!B90)),"INVALID - EVIDENCE DECISION",IF(NOT(EXACT(A90,EVIDENCE!D90)),"INVALID - EVIDENCE OWNER",IF(NOT(EXACT(EVIDENCE!C90,"CANDIDATE")),"INVALID - EVIDENCE ENTITY TYPE",IF(NOT(EXACT(EVIDENCE!E90,"QUALIFICATION")),"INVALID - EVIDENCE ROLE",IF(EXACT(EVIDENCE!F90,"UNKNOWN"),"VERIFY BEFORE CLASSIFYING",IF(NOT(EXACT(EVIDENCE!F90,"GOVERNED FIXTURE")),"INVALID - EVIDENCE STATE",IF(EVIDENCE!N90&lt;&gt;"VALID","INVALID - EVIDENCE RECORD","VALID")))))))))</x:f>
      </x:c>
      <x:c r="R90" s="8" t="str">
        <x:f>IF(A90="","",IF(EXACT(E90,"UNKNOWN / VERIFY"),"VERIFY",IF(EXACT(F90,"UNKNOWN / VERIFY"),"VERIFY",IF(AND(EXACT(E90,"PROVIDER"),EXACT(F90,"NO")),"REPAIR ENTITY TYPE / FULFILMENT",IF(AND(OR(EXACT(E90,"MARKETPLACE / DIRECTORY"),EXACT(E90,"PUBLISHER / MEDIA"),EXACT(E90,"COMMUNITY / FORUM")),EXACT(F90,"YES")),"REPAIR ENTITY TYPE / FULFILMENT","VALID")))))</x:f>
      </x:c>
      <x:c r="S90" s="8" t="str">
        <x:f>IF(A90="","",IF(AC90&lt;&gt;"VALID",AC90,IF(AD90&lt;&gt;"VALID",AD90,IF(AE90&lt;&gt;"VALID",AE90,"VALID"))))</x:f>
      </x:c>
      <x:c r="T90" s="8" t="str">
        <x:f>IF(A90="","",IF(AF90&lt;&gt;"VALID",AF90,IF(P90&lt;&gt;"VALID",P90,IF(S90&lt;&gt;"VALID","REPAIR CANDIDATE RECORD",IF(Q90="VERIFY BEFORE CLASSIFYING","VERIFY BEFORE CLASSIFYING",IF(Q90&lt;&gt;"VALID","REPAIR QUALIFICATION EVIDENCE",IF(R90&lt;&gt;"VALID",R90,IF(AG90&lt;&gt;"VALID",AG90,IF(AH90="DIRECT ELIGIBLE","DIRECT ELIGIBLE",AI90)))))))))</x:f>
      </x:c>
      <x:c r="U90" s="8" t="n">
        <x:f>AJ90</x:f>
        <x:v>0</x:v>
      </x:c>
      <x:c r="V90" s="8" t="str">
        <x:f>IF(A90="","",IF(COUNT(G90:L90)=6,ROUND((G90*RELEVANCE_POLICY!$B$12+H90*RELEVANCE_POLICY!$B$13+I90*RELEVANCE_POLICY!$B$14+J90*RELEVANCE_POLICY!$B$15+K90*RELEVANCE_POLICY!$B$16+L90*RELEVANCE_POLICY!$B$17)/5,0),""))</x:f>
      </x:c>
      <x:c r="W90" s="8" t="str">
        <x:f>IF(A90="","",IF(EXACT(U90,"DIRECT"),V90,"N/A - ROLE"))</x:f>
      </x:c>
      <x:c r="X90" s="8" t="str">
        <x:f>IF(A90="","",IF(NOT(EXACT(U90,"DIRECT")),"N/A - ROLE",IF(V90&gt;=85,"HIGH",IF(V90&gt;=70,"MEDIUM","STANDARD"))))</x:f>
      </x:c>
      <x:c r="Y90" s="8" t="str">
        <x:f>IF(A90="","",IF(EXACT(U90,"DIRECT"),"INCLUDE DIRECT",IF(EXACT(U90,"CONTEXTUAL"),"INCLUDE CONTEXTUAL",IF(EXACT(U90,"EXCLUDED"),"EXCLUDE",IF(EXACT(U90,"VERIFY"),"VERIFY BEFORE CLASSIFYING",U90)))))</x:f>
      </x:c>
      <x:c r="Z90" s="8" t="str">
        <x:f>IF(A90="","",IF(EXACT(U90,"DIRECT"),"Passed hard direct gates; weighted score may rank attention only inside the DIRECT set.",IF(EXACT(U90,"CONTEXTUAL"),"Relevant to the decision but not eligible for like-for-like direct ranking.",IF(EXACT(U90,"EXCLUDED"),"Current relevance pattern does not justify inclusion for this decision.",IF(EXACT(U90,"VERIFY"),"Resolve evidence or unknown inputs before classification.","Repair governance before using the scorecard.")))))</x:f>
      </x:c>
      <x:c r="AA90" s="8" t="str">
        <x:f>IF(A90="","",C90&amp;"|"&amp;RELEVANCE_POLICY!$B$4&amp;"|"&amp;N90&amp;"|"&amp;U90&amp;"|"&amp;Y90&amp;"|"&amp;W90&amp;"|"&amp;P90&amp;"|"&amp;Q90&amp;"|"&amp;M90&amp;"|"&amp;EVIDENCE!O90)</x:f>
      </x:c>
      <x:c r="AB90" s="8"/>
      <x:c r="AC90" t="str">
        <x:f>IF(A90="","",IF(OR(EXACT(E90,"PROVIDER"),EXACT(E90,"MARKETPLACE / DIRECTORY"),EXACT(E90,"PUBLISHER / MEDIA"),EXACT(E90,"COMMUNITY / FORUM"),EXACT(E90,"STATUS QUO / INTERNAL"),EXACT(E90,"UNKNOWN / VERIFY")),"VALID","INVALID - ENTITY TYPE"))</x:f>
      </x:c>
      <x:c r="AD90" t="str">
        <x:f>IF(A90="","",IF(OR(EXACT(F90,"YES"),EXACT(F90,"NO"),EXACT(F90,"UNKNOWN / VERIFY")),"VALID","INVALID - FULFILMENT TOKEN"))</x:f>
      </x:c>
      <x:c r="AE90" t="str">
        <x:f>IF(A90="","",IF(OR(B90="",C90="",D90="",M90="",N90=""),"INVALID - REQUIRED",IF(EXACT(B90,DECISION_CONTRACT!$B$4),"VALID","INVALID - DECISION ID")))</x:f>
      </x:c>
      <x:c r="AF90" t="str">
        <x:f>IF(A90="","",IF(DECISION_CONTRACT!$B$15&lt;&gt;"READY FOR DOWNSTREAM","BLOCKED - DECISION",IF(RELEVANCE_POLICY!$B$9&lt;&gt;"READY FOR DOWNSTREAM","BLOCKED - POLICY","VALID")))</x:f>
      </x:c>
      <x:c r="AG90" t="str">
        <x:f>IF(A90="","",IF(OR(EXACT(E90,"UNKNOWN / VERIFY"),EXACT(F90,"UNKNOWN / VERIFY"),G90="UNKNOWN / VERIFY",H90="UNKNOWN / VERIFY",I90="UNKNOWN / VERIFY",J90="UNKNOWN / VERIFY",K90="UNKNOWN / VERIFY",L90="UNKNOWN / VERIFY"),"VERIFY BEFORE CLASSIFYING",IF(COUNT(G90:L90)&lt;&gt;6,"VERIFY BEFORE CLASSIFYING",IF(K90&lt;RELEVANCE_POLICY!$C$16,"VERIFY BEFORE CLASSIFYING","VALID"))))</x:f>
      </x:c>
      <x:c r="AH90" t="str">
        <x:f>IF(A90="","",IF(AND(EXACT(E90,"PROVIDER"),EXACT(F90,"YES"),G90&gt;=RELEVANCE_POLICY!$C$12,H90&gt;=RELEVANCE_POLICY!$C$13,I90&gt;=RELEVANCE_POLICY!$C$14),"DIRECT ELIGIBLE","NOT DIRECT"))</x:f>
      </x:c>
      <x:c r="AI90" t="str">
        <x:f>IF(A90="","",IF(AND(J90&gt;=3,L90&gt;=3),"CONTEXTUAL ELIGIBLE","EXCLUDED"))</x:f>
      </x:c>
      <x:c r="AJ90" t="str">
        <x:f>IF(A90="","",IF(T90="DIRECT ELIGIBLE","DIRECT",IF(T90="CONTEXTUAL ELIGIBLE","CONTEXTUAL",IF(T90="EXCLUDED","EXCLUDED",IF(T90="VERIFY BEFORE CLASSIFYING","VERIFY",T90)))))</x:f>
      </x:c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 t="str">
        <x:f>IF(A91="","",EVIDENCE!J91)</x:f>
      </x:c>
      <x:c r="L91" s="8"/>
      <x:c r="M91" s="8"/>
      <x:c r="N91" s="20"/>
      <x:c r="O91" s="8"/>
      <x:c r="P91" s="8" t="str">
        <x:f>IF(A91="","",IF(O91="","INVALID - SNAPSHOT",IF(O91=A91&amp;"|"&amp;B91&amp;"|"&amp;C91&amp;"|"&amp;D91&amp;"|"&amp;E91&amp;"|"&amp;F91&amp;"|"&amp;G91&amp;"|"&amp;H91&amp;"|"&amp;I91&amp;"|"&amp;J91&amp;"|"&amp;L91&amp;"|"&amp;M91&amp;"|"&amp;N91,"VALID","VERSION UPDATE REQUIRED")))</x:f>
      </x:c>
      <x:c r="Q91" s="8" t="str">
        <x:f>IF(A91="","",IF(NOT(EXACT(M91,EVIDENCE!A91)),"INVALID - EVIDENCE ID",IF(NOT(EXACT(B91,EVIDENCE!B91)),"INVALID - EVIDENCE DECISION",IF(NOT(EXACT(A91,EVIDENCE!D91)),"INVALID - EVIDENCE OWNER",IF(NOT(EXACT(EVIDENCE!C91,"CANDIDATE")),"INVALID - EVIDENCE ENTITY TYPE",IF(NOT(EXACT(EVIDENCE!E91,"QUALIFICATION")),"INVALID - EVIDENCE ROLE",IF(EXACT(EVIDENCE!F91,"UNKNOWN"),"VERIFY BEFORE CLASSIFYING",IF(NOT(EXACT(EVIDENCE!F91,"GOVERNED FIXTURE")),"INVALID - EVIDENCE STATE",IF(EVIDENCE!N91&lt;&gt;"VALID","INVALID - EVIDENCE RECORD","VALID")))))))))</x:f>
      </x:c>
      <x:c r="R91" s="8" t="str">
        <x:f>IF(A91="","",IF(EXACT(E91,"UNKNOWN / VERIFY"),"VERIFY",IF(EXACT(F91,"UNKNOWN / VERIFY"),"VERIFY",IF(AND(EXACT(E91,"PROVIDER"),EXACT(F91,"NO")),"REPAIR ENTITY TYPE / FULFILMENT",IF(AND(OR(EXACT(E91,"MARKETPLACE / DIRECTORY"),EXACT(E91,"PUBLISHER / MEDIA"),EXACT(E91,"COMMUNITY / FORUM")),EXACT(F91,"YES")),"REPAIR ENTITY TYPE / FULFILMENT","VALID")))))</x:f>
      </x:c>
      <x:c r="S91" s="8" t="str">
        <x:f>IF(A91="","",IF(AC91&lt;&gt;"VALID",AC91,IF(AD91&lt;&gt;"VALID",AD91,IF(AE91&lt;&gt;"VALID",AE91,"VALID"))))</x:f>
      </x:c>
      <x:c r="T91" s="8" t="str">
        <x:f>IF(A91="","",IF(AF91&lt;&gt;"VALID",AF91,IF(P91&lt;&gt;"VALID",P91,IF(S91&lt;&gt;"VALID","REPAIR CANDIDATE RECORD",IF(Q91="VERIFY BEFORE CLASSIFYING","VERIFY BEFORE CLASSIFYING",IF(Q91&lt;&gt;"VALID","REPAIR QUALIFICATION EVIDENCE",IF(R91&lt;&gt;"VALID",R91,IF(AG91&lt;&gt;"VALID",AG91,IF(AH91="DIRECT ELIGIBLE","DIRECT ELIGIBLE",AI91)))))))))</x:f>
      </x:c>
      <x:c r="U91" s="8" t="n">
        <x:f>AJ91</x:f>
        <x:v>0</x:v>
      </x:c>
      <x:c r="V91" s="8" t="str">
        <x:f>IF(A91="","",IF(COUNT(G91:L91)=6,ROUND((G91*RELEVANCE_POLICY!$B$12+H91*RELEVANCE_POLICY!$B$13+I91*RELEVANCE_POLICY!$B$14+J91*RELEVANCE_POLICY!$B$15+K91*RELEVANCE_POLICY!$B$16+L91*RELEVANCE_POLICY!$B$17)/5,0),""))</x:f>
      </x:c>
      <x:c r="W91" s="8" t="str">
        <x:f>IF(A91="","",IF(EXACT(U91,"DIRECT"),V91,"N/A - ROLE"))</x:f>
      </x:c>
      <x:c r="X91" s="8" t="str">
        <x:f>IF(A91="","",IF(NOT(EXACT(U91,"DIRECT")),"N/A - ROLE",IF(V91&gt;=85,"HIGH",IF(V91&gt;=70,"MEDIUM","STANDARD"))))</x:f>
      </x:c>
      <x:c r="Y91" s="8" t="str">
        <x:f>IF(A91="","",IF(EXACT(U91,"DIRECT"),"INCLUDE DIRECT",IF(EXACT(U91,"CONTEXTUAL"),"INCLUDE CONTEXTUAL",IF(EXACT(U91,"EXCLUDED"),"EXCLUDE",IF(EXACT(U91,"VERIFY"),"VERIFY BEFORE CLASSIFYING",U91)))))</x:f>
      </x:c>
      <x:c r="Z91" s="8" t="str">
        <x:f>IF(A91="","",IF(EXACT(U91,"DIRECT"),"Passed hard direct gates; weighted score may rank attention only inside the DIRECT set.",IF(EXACT(U91,"CONTEXTUAL"),"Relevant to the decision but not eligible for like-for-like direct ranking.",IF(EXACT(U91,"EXCLUDED"),"Current relevance pattern does not justify inclusion for this decision.",IF(EXACT(U91,"VERIFY"),"Resolve evidence or unknown inputs before classification.","Repair governance before using the scorecard.")))))</x:f>
      </x:c>
      <x:c r="AA91" s="8" t="str">
        <x:f>IF(A91="","",C91&amp;"|"&amp;RELEVANCE_POLICY!$B$4&amp;"|"&amp;N91&amp;"|"&amp;U91&amp;"|"&amp;Y91&amp;"|"&amp;W91&amp;"|"&amp;P91&amp;"|"&amp;Q91&amp;"|"&amp;M91&amp;"|"&amp;EVIDENCE!O91)</x:f>
      </x:c>
      <x:c r="AB91" s="8"/>
      <x:c r="AC91" t="str">
        <x:f>IF(A91="","",IF(OR(EXACT(E91,"PROVIDER"),EXACT(E91,"MARKETPLACE / DIRECTORY"),EXACT(E91,"PUBLISHER / MEDIA"),EXACT(E91,"COMMUNITY / FORUM"),EXACT(E91,"STATUS QUO / INTERNAL"),EXACT(E91,"UNKNOWN / VERIFY")),"VALID","INVALID - ENTITY TYPE"))</x:f>
      </x:c>
      <x:c r="AD91" t="str">
        <x:f>IF(A91="","",IF(OR(EXACT(F91,"YES"),EXACT(F91,"NO"),EXACT(F91,"UNKNOWN / VERIFY")),"VALID","INVALID - FULFILMENT TOKEN"))</x:f>
      </x:c>
      <x:c r="AE91" t="str">
        <x:f>IF(A91="","",IF(OR(B91="",C91="",D91="",M91="",N91=""),"INVALID - REQUIRED",IF(EXACT(B91,DECISION_CONTRACT!$B$4),"VALID","INVALID - DECISION ID")))</x:f>
      </x:c>
      <x:c r="AF91" t="str">
        <x:f>IF(A91="","",IF(DECISION_CONTRACT!$B$15&lt;&gt;"READY FOR DOWNSTREAM","BLOCKED - DECISION",IF(RELEVANCE_POLICY!$B$9&lt;&gt;"READY FOR DOWNSTREAM","BLOCKED - POLICY","VALID")))</x:f>
      </x:c>
      <x:c r="AG91" t="str">
        <x:f>IF(A91="","",IF(OR(EXACT(E91,"UNKNOWN / VERIFY"),EXACT(F91,"UNKNOWN / VERIFY"),G91="UNKNOWN / VERIFY",H91="UNKNOWN / VERIFY",I91="UNKNOWN / VERIFY",J91="UNKNOWN / VERIFY",K91="UNKNOWN / VERIFY",L91="UNKNOWN / VERIFY"),"VERIFY BEFORE CLASSIFYING",IF(COUNT(G91:L91)&lt;&gt;6,"VERIFY BEFORE CLASSIFYING",IF(K91&lt;RELEVANCE_POLICY!$C$16,"VERIFY BEFORE CLASSIFYING","VALID"))))</x:f>
      </x:c>
      <x:c r="AH91" t="str">
        <x:f>IF(A91="","",IF(AND(EXACT(E91,"PROVIDER"),EXACT(F91,"YES"),G91&gt;=RELEVANCE_POLICY!$C$12,H91&gt;=RELEVANCE_POLICY!$C$13,I91&gt;=RELEVANCE_POLICY!$C$14),"DIRECT ELIGIBLE","NOT DIRECT"))</x:f>
      </x:c>
      <x:c r="AI91" t="str">
        <x:f>IF(A91="","",IF(AND(J91&gt;=3,L91&gt;=3),"CONTEXTUAL ELIGIBLE","EXCLUDED"))</x:f>
      </x:c>
      <x:c r="AJ91" t="str">
        <x:f>IF(A91="","",IF(T91="DIRECT ELIGIBLE","DIRECT",IF(T91="CONTEXTUAL ELIGIBLE","CONTEXTUAL",IF(T91="EXCLUDED","EXCLUDED",IF(T91="VERIFY BEFORE CLASSIFYING","VERIFY",T91)))))</x:f>
      </x:c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 t="str">
        <x:f>IF(A92="","",EVIDENCE!J92)</x:f>
      </x:c>
      <x:c r="L92" s="8"/>
      <x:c r="M92" s="8"/>
      <x:c r="N92" s="20"/>
      <x:c r="O92" s="8"/>
      <x:c r="P92" s="8" t="str">
        <x:f>IF(A92="","",IF(O92="","INVALID - SNAPSHOT",IF(O92=A92&amp;"|"&amp;B92&amp;"|"&amp;C92&amp;"|"&amp;D92&amp;"|"&amp;E92&amp;"|"&amp;F92&amp;"|"&amp;G92&amp;"|"&amp;H92&amp;"|"&amp;I92&amp;"|"&amp;J92&amp;"|"&amp;L92&amp;"|"&amp;M92&amp;"|"&amp;N92,"VALID","VERSION UPDATE REQUIRED")))</x:f>
      </x:c>
      <x:c r="Q92" s="8" t="str">
        <x:f>IF(A92="","",IF(NOT(EXACT(M92,EVIDENCE!A92)),"INVALID - EVIDENCE ID",IF(NOT(EXACT(B92,EVIDENCE!B92)),"INVALID - EVIDENCE DECISION",IF(NOT(EXACT(A92,EVIDENCE!D92)),"INVALID - EVIDENCE OWNER",IF(NOT(EXACT(EVIDENCE!C92,"CANDIDATE")),"INVALID - EVIDENCE ENTITY TYPE",IF(NOT(EXACT(EVIDENCE!E92,"QUALIFICATION")),"INVALID - EVIDENCE ROLE",IF(EXACT(EVIDENCE!F92,"UNKNOWN"),"VERIFY BEFORE CLASSIFYING",IF(NOT(EXACT(EVIDENCE!F92,"GOVERNED FIXTURE")),"INVALID - EVIDENCE STATE",IF(EVIDENCE!N92&lt;&gt;"VALID","INVALID - EVIDENCE RECORD","VALID")))))))))</x:f>
      </x:c>
      <x:c r="R92" s="8" t="str">
        <x:f>IF(A92="","",IF(EXACT(E92,"UNKNOWN / VERIFY"),"VERIFY",IF(EXACT(F92,"UNKNOWN / VERIFY"),"VERIFY",IF(AND(EXACT(E92,"PROVIDER"),EXACT(F92,"NO")),"REPAIR ENTITY TYPE / FULFILMENT",IF(AND(OR(EXACT(E92,"MARKETPLACE / DIRECTORY"),EXACT(E92,"PUBLISHER / MEDIA"),EXACT(E92,"COMMUNITY / FORUM")),EXACT(F92,"YES")),"REPAIR ENTITY TYPE / FULFILMENT","VALID")))))</x:f>
      </x:c>
      <x:c r="S92" s="8" t="str">
        <x:f>IF(A92="","",IF(AC92&lt;&gt;"VALID",AC92,IF(AD92&lt;&gt;"VALID",AD92,IF(AE92&lt;&gt;"VALID",AE92,"VALID"))))</x:f>
      </x:c>
      <x:c r="T92" s="8" t="str">
        <x:f>IF(A92="","",IF(AF92&lt;&gt;"VALID",AF92,IF(P92&lt;&gt;"VALID",P92,IF(S92&lt;&gt;"VALID","REPAIR CANDIDATE RECORD",IF(Q92="VERIFY BEFORE CLASSIFYING","VERIFY BEFORE CLASSIFYING",IF(Q92&lt;&gt;"VALID","REPAIR QUALIFICATION EVIDENCE",IF(R92&lt;&gt;"VALID",R92,IF(AG92&lt;&gt;"VALID",AG92,IF(AH92="DIRECT ELIGIBLE","DIRECT ELIGIBLE",AI92)))))))))</x:f>
      </x:c>
      <x:c r="U92" s="8" t="n">
        <x:f>AJ92</x:f>
        <x:v>0</x:v>
      </x:c>
      <x:c r="V92" s="8" t="str">
        <x:f>IF(A92="","",IF(COUNT(G92:L92)=6,ROUND((G92*RELEVANCE_POLICY!$B$12+H92*RELEVANCE_POLICY!$B$13+I92*RELEVANCE_POLICY!$B$14+J92*RELEVANCE_POLICY!$B$15+K92*RELEVANCE_POLICY!$B$16+L92*RELEVANCE_POLICY!$B$17)/5,0),""))</x:f>
      </x:c>
      <x:c r="W92" s="8" t="str">
        <x:f>IF(A92="","",IF(EXACT(U92,"DIRECT"),V92,"N/A - ROLE"))</x:f>
      </x:c>
      <x:c r="X92" s="8" t="str">
        <x:f>IF(A92="","",IF(NOT(EXACT(U92,"DIRECT")),"N/A - ROLE",IF(V92&gt;=85,"HIGH",IF(V92&gt;=70,"MEDIUM","STANDARD"))))</x:f>
      </x:c>
      <x:c r="Y92" s="8" t="str">
        <x:f>IF(A92="","",IF(EXACT(U92,"DIRECT"),"INCLUDE DIRECT",IF(EXACT(U92,"CONTEXTUAL"),"INCLUDE CONTEXTUAL",IF(EXACT(U92,"EXCLUDED"),"EXCLUDE",IF(EXACT(U92,"VERIFY"),"VERIFY BEFORE CLASSIFYING",U92)))))</x:f>
      </x:c>
      <x:c r="Z92" s="8" t="str">
        <x:f>IF(A92="","",IF(EXACT(U92,"DIRECT"),"Passed hard direct gates; weighted score may rank attention only inside the DIRECT set.",IF(EXACT(U92,"CONTEXTUAL"),"Relevant to the decision but not eligible for like-for-like direct ranking.",IF(EXACT(U92,"EXCLUDED"),"Current relevance pattern does not justify inclusion for this decision.",IF(EXACT(U92,"VERIFY"),"Resolve evidence or unknown inputs before classification.","Repair governance before using the scorecard.")))))</x:f>
      </x:c>
      <x:c r="AA92" s="8" t="str">
        <x:f>IF(A92="","",C92&amp;"|"&amp;RELEVANCE_POLICY!$B$4&amp;"|"&amp;N92&amp;"|"&amp;U92&amp;"|"&amp;Y92&amp;"|"&amp;W92&amp;"|"&amp;P92&amp;"|"&amp;Q92&amp;"|"&amp;M92&amp;"|"&amp;EVIDENCE!O92)</x:f>
      </x:c>
      <x:c r="AB92" s="8"/>
      <x:c r="AC92" t="str">
        <x:f>IF(A92="","",IF(OR(EXACT(E92,"PROVIDER"),EXACT(E92,"MARKETPLACE / DIRECTORY"),EXACT(E92,"PUBLISHER / MEDIA"),EXACT(E92,"COMMUNITY / FORUM"),EXACT(E92,"STATUS QUO / INTERNAL"),EXACT(E92,"UNKNOWN / VERIFY")),"VALID","INVALID - ENTITY TYPE"))</x:f>
      </x:c>
      <x:c r="AD92" t="str">
        <x:f>IF(A92="","",IF(OR(EXACT(F92,"YES"),EXACT(F92,"NO"),EXACT(F92,"UNKNOWN / VERIFY")),"VALID","INVALID - FULFILMENT TOKEN"))</x:f>
      </x:c>
      <x:c r="AE92" t="str">
        <x:f>IF(A92="","",IF(OR(B92="",C92="",D92="",M92="",N92=""),"INVALID - REQUIRED",IF(EXACT(B92,DECISION_CONTRACT!$B$4),"VALID","INVALID - DECISION ID")))</x:f>
      </x:c>
      <x:c r="AF92" t="str">
        <x:f>IF(A92="","",IF(DECISION_CONTRACT!$B$15&lt;&gt;"READY FOR DOWNSTREAM","BLOCKED - DECISION",IF(RELEVANCE_POLICY!$B$9&lt;&gt;"READY FOR DOWNSTREAM","BLOCKED - POLICY","VALID")))</x:f>
      </x:c>
      <x:c r="AG92" t="str">
        <x:f>IF(A92="","",IF(OR(EXACT(E92,"UNKNOWN / VERIFY"),EXACT(F92,"UNKNOWN / VERIFY"),G92="UNKNOWN / VERIFY",H92="UNKNOWN / VERIFY",I92="UNKNOWN / VERIFY",J92="UNKNOWN / VERIFY",K92="UNKNOWN / VERIFY",L92="UNKNOWN / VERIFY"),"VERIFY BEFORE CLASSIFYING",IF(COUNT(G92:L92)&lt;&gt;6,"VERIFY BEFORE CLASSIFYING",IF(K92&lt;RELEVANCE_POLICY!$C$16,"VERIFY BEFORE CLASSIFYING","VALID"))))</x:f>
      </x:c>
      <x:c r="AH92" t="str">
        <x:f>IF(A92="","",IF(AND(EXACT(E92,"PROVIDER"),EXACT(F92,"YES"),G92&gt;=RELEVANCE_POLICY!$C$12,H92&gt;=RELEVANCE_POLICY!$C$13,I92&gt;=RELEVANCE_POLICY!$C$14),"DIRECT ELIGIBLE","NOT DIRECT"))</x:f>
      </x:c>
      <x:c r="AI92" t="str">
        <x:f>IF(A92="","",IF(AND(J92&gt;=3,L92&gt;=3),"CONTEXTUAL ELIGIBLE","EXCLUDED"))</x:f>
      </x:c>
      <x:c r="AJ92" t="str">
        <x:f>IF(A92="","",IF(T92="DIRECT ELIGIBLE","DIRECT",IF(T92="CONTEXTUAL ELIGIBLE","CONTEXTUAL",IF(T92="EXCLUDED","EXCLUDED",IF(T92="VERIFY BEFORE CLASSIFYING","VERIFY",T92)))))</x:f>
      </x:c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 t="str">
        <x:f>IF(A93="","",EVIDENCE!J93)</x:f>
      </x:c>
      <x:c r="L93" s="8"/>
      <x:c r="M93" s="8"/>
      <x:c r="N93" s="20"/>
      <x:c r="O93" s="8"/>
      <x:c r="P93" s="8" t="str">
        <x:f>IF(A93="","",IF(O93="","INVALID - SNAPSHOT",IF(O93=A93&amp;"|"&amp;B93&amp;"|"&amp;C93&amp;"|"&amp;D93&amp;"|"&amp;E93&amp;"|"&amp;F93&amp;"|"&amp;G93&amp;"|"&amp;H93&amp;"|"&amp;I93&amp;"|"&amp;J93&amp;"|"&amp;L93&amp;"|"&amp;M93&amp;"|"&amp;N93,"VALID","VERSION UPDATE REQUIRED")))</x:f>
      </x:c>
      <x:c r="Q93" s="8" t="str">
        <x:f>IF(A93="","",IF(NOT(EXACT(M93,EVIDENCE!A93)),"INVALID - EVIDENCE ID",IF(NOT(EXACT(B93,EVIDENCE!B93)),"INVALID - EVIDENCE DECISION",IF(NOT(EXACT(A93,EVIDENCE!D93)),"INVALID - EVIDENCE OWNER",IF(NOT(EXACT(EVIDENCE!C93,"CANDIDATE")),"INVALID - EVIDENCE ENTITY TYPE",IF(NOT(EXACT(EVIDENCE!E93,"QUALIFICATION")),"INVALID - EVIDENCE ROLE",IF(EXACT(EVIDENCE!F93,"UNKNOWN"),"VERIFY BEFORE CLASSIFYING",IF(NOT(EXACT(EVIDENCE!F93,"GOVERNED FIXTURE")),"INVALID - EVIDENCE STATE",IF(EVIDENCE!N93&lt;&gt;"VALID","INVALID - EVIDENCE RECORD","VALID")))))))))</x:f>
      </x:c>
      <x:c r="R93" s="8" t="str">
        <x:f>IF(A93="","",IF(EXACT(E93,"UNKNOWN / VERIFY"),"VERIFY",IF(EXACT(F93,"UNKNOWN / VERIFY"),"VERIFY",IF(AND(EXACT(E93,"PROVIDER"),EXACT(F93,"NO")),"REPAIR ENTITY TYPE / FULFILMENT",IF(AND(OR(EXACT(E93,"MARKETPLACE / DIRECTORY"),EXACT(E93,"PUBLISHER / MEDIA"),EXACT(E93,"COMMUNITY / FORUM")),EXACT(F93,"YES")),"REPAIR ENTITY TYPE / FULFILMENT","VALID")))))</x:f>
      </x:c>
      <x:c r="S93" s="8" t="str">
        <x:f>IF(A93="","",IF(AC93&lt;&gt;"VALID",AC93,IF(AD93&lt;&gt;"VALID",AD93,IF(AE93&lt;&gt;"VALID",AE93,"VALID"))))</x:f>
      </x:c>
      <x:c r="T93" s="8" t="str">
        <x:f>IF(A93="","",IF(AF93&lt;&gt;"VALID",AF93,IF(P93&lt;&gt;"VALID",P93,IF(S93&lt;&gt;"VALID","REPAIR CANDIDATE RECORD",IF(Q93="VERIFY BEFORE CLASSIFYING","VERIFY BEFORE CLASSIFYING",IF(Q93&lt;&gt;"VALID","REPAIR QUALIFICATION EVIDENCE",IF(R93&lt;&gt;"VALID",R93,IF(AG93&lt;&gt;"VALID",AG93,IF(AH93="DIRECT ELIGIBLE","DIRECT ELIGIBLE",AI93)))))))))</x:f>
      </x:c>
      <x:c r="U93" s="8" t="n">
        <x:f>AJ93</x:f>
        <x:v>0</x:v>
      </x:c>
      <x:c r="V93" s="8" t="str">
        <x:f>IF(A93="","",IF(COUNT(G93:L93)=6,ROUND((G93*RELEVANCE_POLICY!$B$12+H93*RELEVANCE_POLICY!$B$13+I93*RELEVANCE_POLICY!$B$14+J93*RELEVANCE_POLICY!$B$15+K93*RELEVANCE_POLICY!$B$16+L93*RELEVANCE_POLICY!$B$17)/5,0),""))</x:f>
      </x:c>
      <x:c r="W93" s="8" t="str">
        <x:f>IF(A93="","",IF(EXACT(U93,"DIRECT"),V93,"N/A - ROLE"))</x:f>
      </x:c>
      <x:c r="X93" s="8" t="str">
        <x:f>IF(A93="","",IF(NOT(EXACT(U93,"DIRECT")),"N/A - ROLE",IF(V93&gt;=85,"HIGH",IF(V93&gt;=70,"MEDIUM","STANDARD"))))</x:f>
      </x:c>
      <x:c r="Y93" s="8" t="str">
        <x:f>IF(A93="","",IF(EXACT(U93,"DIRECT"),"INCLUDE DIRECT",IF(EXACT(U93,"CONTEXTUAL"),"INCLUDE CONTEXTUAL",IF(EXACT(U93,"EXCLUDED"),"EXCLUDE",IF(EXACT(U93,"VERIFY"),"VERIFY BEFORE CLASSIFYING",U93)))))</x:f>
      </x:c>
      <x:c r="Z93" s="8" t="str">
        <x:f>IF(A93="","",IF(EXACT(U93,"DIRECT"),"Passed hard direct gates; weighted score may rank attention only inside the DIRECT set.",IF(EXACT(U93,"CONTEXTUAL"),"Relevant to the decision but not eligible for like-for-like direct ranking.",IF(EXACT(U93,"EXCLUDED"),"Current relevance pattern does not justify inclusion for this decision.",IF(EXACT(U93,"VERIFY"),"Resolve evidence or unknown inputs before classification.","Repair governance before using the scorecard.")))))</x:f>
      </x:c>
      <x:c r="AA93" s="8" t="str">
        <x:f>IF(A93="","",C93&amp;"|"&amp;RELEVANCE_POLICY!$B$4&amp;"|"&amp;N93&amp;"|"&amp;U93&amp;"|"&amp;Y93&amp;"|"&amp;W93&amp;"|"&amp;P93&amp;"|"&amp;Q93&amp;"|"&amp;M93&amp;"|"&amp;EVIDENCE!O93)</x:f>
      </x:c>
      <x:c r="AB93" s="8"/>
      <x:c r="AC93" t="str">
        <x:f>IF(A93="","",IF(OR(EXACT(E93,"PROVIDER"),EXACT(E93,"MARKETPLACE / DIRECTORY"),EXACT(E93,"PUBLISHER / MEDIA"),EXACT(E93,"COMMUNITY / FORUM"),EXACT(E93,"STATUS QUO / INTERNAL"),EXACT(E93,"UNKNOWN / VERIFY")),"VALID","INVALID - ENTITY TYPE"))</x:f>
      </x:c>
      <x:c r="AD93" t="str">
        <x:f>IF(A93="","",IF(OR(EXACT(F93,"YES"),EXACT(F93,"NO"),EXACT(F93,"UNKNOWN / VERIFY")),"VALID","INVALID - FULFILMENT TOKEN"))</x:f>
      </x:c>
      <x:c r="AE93" t="str">
        <x:f>IF(A93="","",IF(OR(B93="",C93="",D93="",M93="",N93=""),"INVALID - REQUIRED",IF(EXACT(B93,DECISION_CONTRACT!$B$4),"VALID","INVALID - DECISION ID")))</x:f>
      </x:c>
      <x:c r="AF93" t="str">
        <x:f>IF(A93="","",IF(DECISION_CONTRACT!$B$15&lt;&gt;"READY FOR DOWNSTREAM","BLOCKED - DECISION",IF(RELEVANCE_POLICY!$B$9&lt;&gt;"READY FOR DOWNSTREAM","BLOCKED - POLICY","VALID")))</x:f>
      </x:c>
      <x:c r="AG93" t="str">
        <x:f>IF(A93="","",IF(OR(EXACT(E93,"UNKNOWN / VERIFY"),EXACT(F93,"UNKNOWN / VERIFY"),G93="UNKNOWN / VERIFY",H93="UNKNOWN / VERIFY",I93="UNKNOWN / VERIFY",J93="UNKNOWN / VERIFY",K93="UNKNOWN / VERIFY",L93="UNKNOWN / VERIFY"),"VERIFY BEFORE CLASSIFYING",IF(COUNT(G93:L93)&lt;&gt;6,"VERIFY BEFORE CLASSIFYING",IF(K93&lt;RELEVANCE_POLICY!$C$16,"VERIFY BEFORE CLASSIFYING","VALID"))))</x:f>
      </x:c>
      <x:c r="AH93" t="str">
        <x:f>IF(A93="","",IF(AND(EXACT(E93,"PROVIDER"),EXACT(F93,"YES"),G93&gt;=RELEVANCE_POLICY!$C$12,H93&gt;=RELEVANCE_POLICY!$C$13,I93&gt;=RELEVANCE_POLICY!$C$14),"DIRECT ELIGIBLE","NOT DIRECT"))</x:f>
      </x:c>
      <x:c r="AI93" t="str">
        <x:f>IF(A93="","",IF(AND(J93&gt;=3,L93&gt;=3),"CONTEXTUAL ELIGIBLE","EXCLUDED"))</x:f>
      </x:c>
      <x:c r="AJ93" t="str">
        <x:f>IF(A93="","",IF(T93="DIRECT ELIGIBLE","DIRECT",IF(T93="CONTEXTUAL ELIGIBLE","CONTEXTUAL",IF(T93="EXCLUDED","EXCLUDED",IF(T93="VERIFY BEFORE CLASSIFYING","VERIFY",T93)))))</x:f>
      </x:c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 t="str">
        <x:f>IF(A94="","",EVIDENCE!J94)</x:f>
      </x:c>
      <x:c r="L94" s="8"/>
      <x:c r="M94" s="8"/>
      <x:c r="N94" s="20"/>
      <x:c r="O94" s="8"/>
      <x:c r="P94" s="8" t="str">
        <x:f>IF(A94="","",IF(O94="","INVALID - SNAPSHOT",IF(O94=A94&amp;"|"&amp;B94&amp;"|"&amp;C94&amp;"|"&amp;D94&amp;"|"&amp;E94&amp;"|"&amp;F94&amp;"|"&amp;G94&amp;"|"&amp;H94&amp;"|"&amp;I94&amp;"|"&amp;J94&amp;"|"&amp;L94&amp;"|"&amp;M94&amp;"|"&amp;N94,"VALID","VERSION UPDATE REQUIRED")))</x:f>
      </x:c>
      <x:c r="Q94" s="8" t="str">
        <x:f>IF(A94="","",IF(NOT(EXACT(M94,EVIDENCE!A94)),"INVALID - EVIDENCE ID",IF(NOT(EXACT(B94,EVIDENCE!B94)),"INVALID - EVIDENCE DECISION",IF(NOT(EXACT(A94,EVIDENCE!D94)),"INVALID - EVIDENCE OWNER",IF(NOT(EXACT(EVIDENCE!C94,"CANDIDATE")),"INVALID - EVIDENCE ENTITY TYPE",IF(NOT(EXACT(EVIDENCE!E94,"QUALIFICATION")),"INVALID - EVIDENCE ROLE",IF(EXACT(EVIDENCE!F94,"UNKNOWN"),"VERIFY BEFORE CLASSIFYING",IF(NOT(EXACT(EVIDENCE!F94,"GOVERNED FIXTURE")),"INVALID - EVIDENCE STATE",IF(EVIDENCE!N94&lt;&gt;"VALID","INVALID - EVIDENCE RECORD","VALID")))))))))</x:f>
      </x:c>
      <x:c r="R94" s="8" t="str">
        <x:f>IF(A94="","",IF(EXACT(E94,"UNKNOWN / VERIFY"),"VERIFY",IF(EXACT(F94,"UNKNOWN / VERIFY"),"VERIFY",IF(AND(EXACT(E94,"PROVIDER"),EXACT(F94,"NO")),"REPAIR ENTITY TYPE / FULFILMENT",IF(AND(OR(EXACT(E94,"MARKETPLACE / DIRECTORY"),EXACT(E94,"PUBLISHER / MEDIA"),EXACT(E94,"COMMUNITY / FORUM")),EXACT(F94,"YES")),"REPAIR ENTITY TYPE / FULFILMENT","VALID")))))</x:f>
      </x:c>
      <x:c r="S94" s="8" t="str">
        <x:f>IF(A94="","",IF(AC94&lt;&gt;"VALID",AC94,IF(AD94&lt;&gt;"VALID",AD94,IF(AE94&lt;&gt;"VALID",AE94,"VALID"))))</x:f>
      </x:c>
      <x:c r="T94" s="8" t="str">
        <x:f>IF(A94="","",IF(AF94&lt;&gt;"VALID",AF94,IF(P94&lt;&gt;"VALID",P94,IF(S94&lt;&gt;"VALID","REPAIR CANDIDATE RECORD",IF(Q94="VERIFY BEFORE CLASSIFYING","VERIFY BEFORE CLASSIFYING",IF(Q94&lt;&gt;"VALID","REPAIR QUALIFICATION EVIDENCE",IF(R94&lt;&gt;"VALID",R94,IF(AG94&lt;&gt;"VALID",AG94,IF(AH94="DIRECT ELIGIBLE","DIRECT ELIGIBLE",AI94)))))))))</x:f>
      </x:c>
      <x:c r="U94" s="8" t="n">
        <x:f>AJ94</x:f>
        <x:v>0</x:v>
      </x:c>
      <x:c r="V94" s="8" t="str">
        <x:f>IF(A94="","",IF(COUNT(G94:L94)=6,ROUND((G94*RELEVANCE_POLICY!$B$12+H94*RELEVANCE_POLICY!$B$13+I94*RELEVANCE_POLICY!$B$14+J94*RELEVANCE_POLICY!$B$15+K94*RELEVANCE_POLICY!$B$16+L94*RELEVANCE_POLICY!$B$17)/5,0),""))</x:f>
      </x:c>
      <x:c r="W94" s="8" t="str">
        <x:f>IF(A94="","",IF(EXACT(U94,"DIRECT"),V94,"N/A - ROLE"))</x:f>
      </x:c>
      <x:c r="X94" s="8" t="str">
        <x:f>IF(A94="","",IF(NOT(EXACT(U94,"DIRECT")),"N/A - ROLE",IF(V94&gt;=85,"HIGH",IF(V94&gt;=70,"MEDIUM","STANDARD"))))</x:f>
      </x:c>
      <x:c r="Y94" s="8" t="str">
        <x:f>IF(A94="","",IF(EXACT(U94,"DIRECT"),"INCLUDE DIRECT",IF(EXACT(U94,"CONTEXTUAL"),"INCLUDE CONTEXTUAL",IF(EXACT(U94,"EXCLUDED"),"EXCLUDE",IF(EXACT(U94,"VERIFY"),"VERIFY BEFORE CLASSIFYING",U94)))))</x:f>
      </x:c>
      <x:c r="Z94" s="8" t="str">
        <x:f>IF(A94="","",IF(EXACT(U94,"DIRECT"),"Passed hard direct gates; weighted score may rank attention only inside the DIRECT set.",IF(EXACT(U94,"CONTEXTUAL"),"Relevant to the decision but not eligible for like-for-like direct ranking.",IF(EXACT(U94,"EXCLUDED"),"Current relevance pattern does not justify inclusion for this decision.",IF(EXACT(U94,"VERIFY"),"Resolve evidence or unknown inputs before classification.","Repair governance before using the scorecard.")))))</x:f>
      </x:c>
      <x:c r="AA94" s="8" t="str">
        <x:f>IF(A94="","",C94&amp;"|"&amp;RELEVANCE_POLICY!$B$4&amp;"|"&amp;N94&amp;"|"&amp;U94&amp;"|"&amp;Y94&amp;"|"&amp;W94&amp;"|"&amp;P94&amp;"|"&amp;Q94&amp;"|"&amp;M94&amp;"|"&amp;EVIDENCE!O94)</x:f>
      </x:c>
      <x:c r="AB94" s="8"/>
      <x:c r="AC94" t="str">
        <x:f>IF(A94="","",IF(OR(EXACT(E94,"PROVIDER"),EXACT(E94,"MARKETPLACE / DIRECTORY"),EXACT(E94,"PUBLISHER / MEDIA"),EXACT(E94,"COMMUNITY / FORUM"),EXACT(E94,"STATUS QUO / INTERNAL"),EXACT(E94,"UNKNOWN / VERIFY")),"VALID","INVALID - ENTITY TYPE"))</x:f>
      </x:c>
      <x:c r="AD94" t="str">
        <x:f>IF(A94="","",IF(OR(EXACT(F94,"YES"),EXACT(F94,"NO"),EXACT(F94,"UNKNOWN / VERIFY")),"VALID","INVALID - FULFILMENT TOKEN"))</x:f>
      </x:c>
      <x:c r="AE94" t="str">
        <x:f>IF(A94="","",IF(OR(B94="",C94="",D94="",M94="",N94=""),"INVALID - REQUIRED",IF(EXACT(B94,DECISION_CONTRACT!$B$4),"VALID","INVALID - DECISION ID")))</x:f>
      </x:c>
      <x:c r="AF94" t="str">
        <x:f>IF(A94="","",IF(DECISION_CONTRACT!$B$15&lt;&gt;"READY FOR DOWNSTREAM","BLOCKED - DECISION",IF(RELEVANCE_POLICY!$B$9&lt;&gt;"READY FOR DOWNSTREAM","BLOCKED - POLICY","VALID")))</x:f>
      </x:c>
      <x:c r="AG94" t="str">
        <x:f>IF(A94="","",IF(OR(EXACT(E94,"UNKNOWN / VERIFY"),EXACT(F94,"UNKNOWN / VERIFY"),G94="UNKNOWN / VERIFY",H94="UNKNOWN / VERIFY",I94="UNKNOWN / VERIFY",J94="UNKNOWN / VERIFY",K94="UNKNOWN / VERIFY",L94="UNKNOWN / VERIFY"),"VERIFY BEFORE CLASSIFYING",IF(COUNT(G94:L94)&lt;&gt;6,"VERIFY BEFORE CLASSIFYING",IF(K94&lt;RELEVANCE_POLICY!$C$16,"VERIFY BEFORE CLASSIFYING","VALID"))))</x:f>
      </x:c>
      <x:c r="AH94" t="str">
        <x:f>IF(A94="","",IF(AND(EXACT(E94,"PROVIDER"),EXACT(F94,"YES"),G94&gt;=RELEVANCE_POLICY!$C$12,H94&gt;=RELEVANCE_POLICY!$C$13,I94&gt;=RELEVANCE_POLICY!$C$14),"DIRECT ELIGIBLE","NOT DIRECT"))</x:f>
      </x:c>
      <x:c r="AI94" t="str">
        <x:f>IF(A94="","",IF(AND(J94&gt;=3,L94&gt;=3),"CONTEXTUAL ELIGIBLE","EXCLUDED"))</x:f>
      </x:c>
      <x:c r="AJ94" t="str">
        <x:f>IF(A94="","",IF(T94="DIRECT ELIGIBLE","DIRECT",IF(T94="CONTEXTUAL ELIGIBLE","CONTEXTUAL",IF(T94="EXCLUDED","EXCLUDED",IF(T94="VERIFY BEFORE CLASSIFYING","VERIFY",T94)))))</x:f>
      </x:c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 t="str">
        <x:f>IF(A95="","",EVIDENCE!J95)</x:f>
      </x:c>
      <x:c r="L95" s="8"/>
      <x:c r="M95" s="8"/>
      <x:c r="N95" s="20"/>
      <x:c r="O95" s="8"/>
      <x:c r="P95" s="8" t="str">
        <x:f>IF(A95="","",IF(O95="","INVALID - SNAPSHOT",IF(O95=A95&amp;"|"&amp;B95&amp;"|"&amp;C95&amp;"|"&amp;D95&amp;"|"&amp;E95&amp;"|"&amp;F95&amp;"|"&amp;G95&amp;"|"&amp;H95&amp;"|"&amp;I95&amp;"|"&amp;J95&amp;"|"&amp;L95&amp;"|"&amp;M95&amp;"|"&amp;N95,"VALID","VERSION UPDATE REQUIRED")))</x:f>
      </x:c>
      <x:c r="Q95" s="8" t="str">
        <x:f>IF(A95="","",IF(NOT(EXACT(M95,EVIDENCE!A95)),"INVALID - EVIDENCE ID",IF(NOT(EXACT(B95,EVIDENCE!B95)),"INVALID - EVIDENCE DECISION",IF(NOT(EXACT(A95,EVIDENCE!D95)),"INVALID - EVIDENCE OWNER",IF(NOT(EXACT(EVIDENCE!C95,"CANDIDATE")),"INVALID - EVIDENCE ENTITY TYPE",IF(NOT(EXACT(EVIDENCE!E95,"QUALIFICATION")),"INVALID - EVIDENCE ROLE",IF(EXACT(EVIDENCE!F95,"UNKNOWN"),"VERIFY BEFORE CLASSIFYING",IF(NOT(EXACT(EVIDENCE!F95,"GOVERNED FIXTURE")),"INVALID - EVIDENCE STATE",IF(EVIDENCE!N95&lt;&gt;"VALID","INVALID - EVIDENCE RECORD","VALID")))))))))</x:f>
      </x:c>
      <x:c r="R95" s="8" t="str">
        <x:f>IF(A95="","",IF(EXACT(E95,"UNKNOWN / VERIFY"),"VERIFY",IF(EXACT(F95,"UNKNOWN / VERIFY"),"VERIFY",IF(AND(EXACT(E95,"PROVIDER"),EXACT(F95,"NO")),"REPAIR ENTITY TYPE / FULFILMENT",IF(AND(OR(EXACT(E95,"MARKETPLACE / DIRECTORY"),EXACT(E95,"PUBLISHER / MEDIA"),EXACT(E95,"COMMUNITY / FORUM")),EXACT(F95,"YES")),"REPAIR ENTITY TYPE / FULFILMENT","VALID")))))</x:f>
      </x:c>
      <x:c r="S95" s="8" t="str">
        <x:f>IF(A95="","",IF(AC95&lt;&gt;"VALID",AC95,IF(AD95&lt;&gt;"VALID",AD95,IF(AE95&lt;&gt;"VALID",AE95,"VALID"))))</x:f>
      </x:c>
      <x:c r="T95" s="8" t="str">
        <x:f>IF(A95="","",IF(AF95&lt;&gt;"VALID",AF95,IF(P95&lt;&gt;"VALID",P95,IF(S95&lt;&gt;"VALID","REPAIR CANDIDATE RECORD",IF(Q95="VERIFY BEFORE CLASSIFYING","VERIFY BEFORE CLASSIFYING",IF(Q95&lt;&gt;"VALID","REPAIR QUALIFICATION EVIDENCE",IF(R95&lt;&gt;"VALID",R95,IF(AG95&lt;&gt;"VALID",AG95,IF(AH95="DIRECT ELIGIBLE","DIRECT ELIGIBLE",AI95)))))))))</x:f>
      </x:c>
      <x:c r="U95" s="8" t="n">
        <x:f>AJ95</x:f>
        <x:v>0</x:v>
      </x:c>
      <x:c r="V95" s="8" t="str">
        <x:f>IF(A95="","",IF(COUNT(G95:L95)=6,ROUND((G95*RELEVANCE_POLICY!$B$12+H95*RELEVANCE_POLICY!$B$13+I95*RELEVANCE_POLICY!$B$14+J95*RELEVANCE_POLICY!$B$15+K95*RELEVANCE_POLICY!$B$16+L95*RELEVANCE_POLICY!$B$17)/5,0),""))</x:f>
      </x:c>
      <x:c r="W95" s="8" t="str">
        <x:f>IF(A95="","",IF(EXACT(U95,"DIRECT"),V95,"N/A - ROLE"))</x:f>
      </x:c>
      <x:c r="X95" s="8" t="str">
        <x:f>IF(A95="","",IF(NOT(EXACT(U95,"DIRECT")),"N/A - ROLE",IF(V95&gt;=85,"HIGH",IF(V95&gt;=70,"MEDIUM","STANDARD"))))</x:f>
      </x:c>
      <x:c r="Y95" s="8" t="str">
        <x:f>IF(A95="","",IF(EXACT(U95,"DIRECT"),"INCLUDE DIRECT",IF(EXACT(U95,"CONTEXTUAL"),"INCLUDE CONTEXTUAL",IF(EXACT(U95,"EXCLUDED"),"EXCLUDE",IF(EXACT(U95,"VERIFY"),"VERIFY BEFORE CLASSIFYING",U95)))))</x:f>
      </x:c>
      <x:c r="Z95" s="8" t="str">
        <x:f>IF(A95="","",IF(EXACT(U95,"DIRECT"),"Passed hard direct gates; weighted score may rank attention only inside the DIRECT set.",IF(EXACT(U95,"CONTEXTUAL"),"Relevant to the decision but not eligible for like-for-like direct ranking.",IF(EXACT(U95,"EXCLUDED"),"Current relevance pattern does not justify inclusion for this decision.",IF(EXACT(U95,"VERIFY"),"Resolve evidence or unknown inputs before classification.","Repair governance before using the scorecard.")))))</x:f>
      </x:c>
      <x:c r="AA95" s="8" t="str">
        <x:f>IF(A95="","",C95&amp;"|"&amp;RELEVANCE_POLICY!$B$4&amp;"|"&amp;N95&amp;"|"&amp;U95&amp;"|"&amp;Y95&amp;"|"&amp;W95&amp;"|"&amp;P95&amp;"|"&amp;Q95&amp;"|"&amp;M95&amp;"|"&amp;EVIDENCE!O95)</x:f>
      </x:c>
      <x:c r="AB95" s="8"/>
      <x:c r="AC95" t="str">
        <x:f>IF(A95="","",IF(OR(EXACT(E95,"PROVIDER"),EXACT(E95,"MARKETPLACE / DIRECTORY"),EXACT(E95,"PUBLISHER / MEDIA"),EXACT(E95,"COMMUNITY / FORUM"),EXACT(E95,"STATUS QUO / INTERNAL"),EXACT(E95,"UNKNOWN / VERIFY")),"VALID","INVALID - ENTITY TYPE"))</x:f>
      </x:c>
      <x:c r="AD95" t="str">
        <x:f>IF(A95="","",IF(OR(EXACT(F95,"YES"),EXACT(F95,"NO"),EXACT(F95,"UNKNOWN / VERIFY")),"VALID","INVALID - FULFILMENT TOKEN"))</x:f>
      </x:c>
      <x:c r="AE95" t="str">
        <x:f>IF(A95="","",IF(OR(B95="",C95="",D95="",M95="",N95=""),"INVALID - REQUIRED",IF(EXACT(B95,DECISION_CONTRACT!$B$4),"VALID","INVALID - DECISION ID")))</x:f>
      </x:c>
      <x:c r="AF95" t="str">
        <x:f>IF(A95="","",IF(DECISION_CONTRACT!$B$15&lt;&gt;"READY FOR DOWNSTREAM","BLOCKED - DECISION",IF(RELEVANCE_POLICY!$B$9&lt;&gt;"READY FOR DOWNSTREAM","BLOCKED - POLICY","VALID")))</x:f>
      </x:c>
      <x:c r="AG95" t="str">
        <x:f>IF(A95="","",IF(OR(EXACT(E95,"UNKNOWN / VERIFY"),EXACT(F95,"UNKNOWN / VERIFY"),G95="UNKNOWN / VERIFY",H95="UNKNOWN / VERIFY",I95="UNKNOWN / VERIFY",J95="UNKNOWN / VERIFY",K95="UNKNOWN / VERIFY",L95="UNKNOWN / VERIFY"),"VERIFY BEFORE CLASSIFYING",IF(COUNT(G95:L95)&lt;&gt;6,"VERIFY BEFORE CLASSIFYING",IF(K95&lt;RELEVANCE_POLICY!$C$16,"VERIFY BEFORE CLASSIFYING","VALID"))))</x:f>
      </x:c>
      <x:c r="AH95" t="str">
        <x:f>IF(A95="","",IF(AND(EXACT(E95,"PROVIDER"),EXACT(F95,"YES"),G95&gt;=RELEVANCE_POLICY!$C$12,H95&gt;=RELEVANCE_POLICY!$C$13,I95&gt;=RELEVANCE_POLICY!$C$14),"DIRECT ELIGIBLE","NOT DIRECT"))</x:f>
      </x:c>
      <x:c r="AI95" t="str">
        <x:f>IF(A95="","",IF(AND(J95&gt;=3,L95&gt;=3),"CONTEXTUAL ELIGIBLE","EXCLUDED"))</x:f>
      </x:c>
      <x:c r="AJ95" t="str">
        <x:f>IF(A95="","",IF(T95="DIRECT ELIGIBLE","DIRECT",IF(T95="CONTEXTUAL ELIGIBLE","CONTEXTUAL",IF(T95="EXCLUDED","EXCLUDED",IF(T95="VERIFY BEFORE CLASSIFYING","VERIFY",T95)))))</x:f>
      </x:c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 t="str">
        <x:f>IF(A96="","",EVIDENCE!J96)</x:f>
      </x:c>
      <x:c r="L96" s="8"/>
      <x:c r="M96" s="8"/>
      <x:c r="N96" s="20"/>
      <x:c r="O96" s="8"/>
      <x:c r="P96" s="8" t="str">
        <x:f>IF(A96="","",IF(O96="","INVALID - SNAPSHOT",IF(O96=A96&amp;"|"&amp;B96&amp;"|"&amp;C96&amp;"|"&amp;D96&amp;"|"&amp;E96&amp;"|"&amp;F96&amp;"|"&amp;G96&amp;"|"&amp;H96&amp;"|"&amp;I96&amp;"|"&amp;J96&amp;"|"&amp;L96&amp;"|"&amp;M96&amp;"|"&amp;N96,"VALID","VERSION UPDATE REQUIRED")))</x:f>
      </x:c>
      <x:c r="Q96" s="8" t="str">
        <x:f>IF(A96="","",IF(NOT(EXACT(M96,EVIDENCE!A96)),"INVALID - EVIDENCE ID",IF(NOT(EXACT(B96,EVIDENCE!B96)),"INVALID - EVIDENCE DECISION",IF(NOT(EXACT(A96,EVIDENCE!D96)),"INVALID - EVIDENCE OWNER",IF(NOT(EXACT(EVIDENCE!C96,"CANDIDATE")),"INVALID - EVIDENCE ENTITY TYPE",IF(NOT(EXACT(EVIDENCE!E96,"QUALIFICATION")),"INVALID - EVIDENCE ROLE",IF(EXACT(EVIDENCE!F96,"UNKNOWN"),"VERIFY BEFORE CLASSIFYING",IF(NOT(EXACT(EVIDENCE!F96,"GOVERNED FIXTURE")),"INVALID - EVIDENCE STATE",IF(EVIDENCE!N96&lt;&gt;"VALID","INVALID - EVIDENCE RECORD","VALID")))))))))</x:f>
      </x:c>
      <x:c r="R96" s="8" t="str">
        <x:f>IF(A96="","",IF(EXACT(E96,"UNKNOWN / VERIFY"),"VERIFY",IF(EXACT(F96,"UNKNOWN / VERIFY"),"VERIFY",IF(AND(EXACT(E96,"PROVIDER"),EXACT(F96,"NO")),"REPAIR ENTITY TYPE / FULFILMENT",IF(AND(OR(EXACT(E96,"MARKETPLACE / DIRECTORY"),EXACT(E96,"PUBLISHER / MEDIA"),EXACT(E96,"COMMUNITY / FORUM")),EXACT(F96,"YES")),"REPAIR ENTITY TYPE / FULFILMENT","VALID")))))</x:f>
      </x:c>
      <x:c r="S96" s="8" t="str">
        <x:f>IF(A96="","",IF(AC96&lt;&gt;"VALID",AC96,IF(AD96&lt;&gt;"VALID",AD96,IF(AE96&lt;&gt;"VALID",AE96,"VALID"))))</x:f>
      </x:c>
      <x:c r="T96" s="8" t="str">
        <x:f>IF(A96="","",IF(AF96&lt;&gt;"VALID",AF96,IF(P96&lt;&gt;"VALID",P96,IF(S96&lt;&gt;"VALID","REPAIR CANDIDATE RECORD",IF(Q96="VERIFY BEFORE CLASSIFYING","VERIFY BEFORE CLASSIFYING",IF(Q96&lt;&gt;"VALID","REPAIR QUALIFICATION EVIDENCE",IF(R96&lt;&gt;"VALID",R96,IF(AG96&lt;&gt;"VALID",AG96,IF(AH96="DIRECT ELIGIBLE","DIRECT ELIGIBLE",AI96)))))))))</x:f>
      </x:c>
      <x:c r="U96" s="8" t="n">
        <x:f>AJ96</x:f>
        <x:v>0</x:v>
      </x:c>
      <x:c r="V96" s="8" t="str">
        <x:f>IF(A96="","",IF(COUNT(G96:L96)=6,ROUND((G96*RELEVANCE_POLICY!$B$12+H96*RELEVANCE_POLICY!$B$13+I96*RELEVANCE_POLICY!$B$14+J96*RELEVANCE_POLICY!$B$15+K96*RELEVANCE_POLICY!$B$16+L96*RELEVANCE_POLICY!$B$17)/5,0),""))</x:f>
      </x:c>
      <x:c r="W96" s="8" t="str">
        <x:f>IF(A96="","",IF(EXACT(U96,"DIRECT"),V96,"N/A - ROLE"))</x:f>
      </x:c>
      <x:c r="X96" s="8" t="str">
        <x:f>IF(A96="","",IF(NOT(EXACT(U96,"DIRECT")),"N/A - ROLE",IF(V96&gt;=85,"HIGH",IF(V96&gt;=70,"MEDIUM","STANDARD"))))</x:f>
      </x:c>
      <x:c r="Y96" s="8" t="str">
        <x:f>IF(A96="","",IF(EXACT(U96,"DIRECT"),"INCLUDE DIRECT",IF(EXACT(U96,"CONTEXTUAL"),"INCLUDE CONTEXTUAL",IF(EXACT(U96,"EXCLUDED"),"EXCLUDE",IF(EXACT(U96,"VERIFY"),"VERIFY BEFORE CLASSIFYING",U96)))))</x:f>
      </x:c>
      <x:c r="Z96" s="8" t="str">
        <x:f>IF(A96="","",IF(EXACT(U96,"DIRECT"),"Passed hard direct gates; weighted score may rank attention only inside the DIRECT set.",IF(EXACT(U96,"CONTEXTUAL"),"Relevant to the decision but not eligible for like-for-like direct ranking.",IF(EXACT(U96,"EXCLUDED"),"Current relevance pattern does not justify inclusion for this decision.",IF(EXACT(U96,"VERIFY"),"Resolve evidence or unknown inputs before classification.","Repair governance before using the scorecard.")))))</x:f>
      </x:c>
      <x:c r="AA96" s="8" t="str">
        <x:f>IF(A96="","",C96&amp;"|"&amp;RELEVANCE_POLICY!$B$4&amp;"|"&amp;N96&amp;"|"&amp;U96&amp;"|"&amp;Y96&amp;"|"&amp;W96&amp;"|"&amp;P96&amp;"|"&amp;Q96&amp;"|"&amp;M96&amp;"|"&amp;EVIDENCE!O96)</x:f>
      </x:c>
      <x:c r="AB96" s="8"/>
      <x:c r="AC96" t="str">
        <x:f>IF(A96="","",IF(OR(EXACT(E96,"PROVIDER"),EXACT(E96,"MARKETPLACE / DIRECTORY"),EXACT(E96,"PUBLISHER / MEDIA"),EXACT(E96,"COMMUNITY / FORUM"),EXACT(E96,"STATUS QUO / INTERNAL"),EXACT(E96,"UNKNOWN / VERIFY")),"VALID","INVALID - ENTITY TYPE"))</x:f>
      </x:c>
      <x:c r="AD96" t="str">
        <x:f>IF(A96="","",IF(OR(EXACT(F96,"YES"),EXACT(F96,"NO"),EXACT(F96,"UNKNOWN / VERIFY")),"VALID","INVALID - FULFILMENT TOKEN"))</x:f>
      </x:c>
      <x:c r="AE96" t="str">
        <x:f>IF(A96="","",IF(OR(B96="",C96="",D96="",M96="",N96=""),"INVALID - REQUIRED",IF(EXACT(B96,DECISION_CONTRACT!$B$4),"VALID","INVALID - DECISION ID")))</x:f>
      </x:c>
      <x:c r="AF96" t="str">
        <x:f>IF(A96="","",IF(DECISION_CONTRACT!$B$15&lt;&gt;"READY FOR DOWNSTREAM","BLOCKED - DECISION",IF(RELEVANCE_POLICY!$B$9&lt;&gt;"READY FOR DOWNSTREAM","BLOCKED - POLICY","VALID")))</x:f>
      </x:c>
      <x:c r="AG96" t="str">
        <x:f>IF(A96="","",IF(OR(EXACT(E96,"UNKNOWN / VERIFY"),EXACT(F96,"UNKNOWN / VERIFY"),G96="UNKNOWN / VERIFY",H96="UNKNOWN / VERIFY",I96="UNKNOWN / VERIFY",J96="UNKNOWN / VERIFY",K96="UNKNOWN / VERIFY",L96="UNKNOWN / VERIFY"),"VERIFY BEFORE CLASSIFYING",IF(COUNT(G96:L96)&lt;&gt;6,"VERIFY BEFORE CLASSIFYING",IF(K96&lt;RELEVANCE_POLICY!$C$16,"VERIFY BEFORE CLASSIFYING","VALID"))))</x:f>
      </x:c>
      <x:c r="AH96" t="str">
        <x:f>IF(A96="","",IF(AND(EXACT(E96,"PROVIDER"),EXACT(F96,"YES"),G96&gt;=RELEVANCE_POLICY!$C$12,H96&gt;=RELEVANCE_POLICY!$C$13,I96&gt;=RELEVANCE_POLICY!$C$14),"DIRECT ELIGIBLE","NOT DIRECT"))</x:f>
      </x:c>
      <x:c r="AI96" t="str">
        <x:f>IF(A96="","",IF(AND(J96&gt;=3,L96&gt;=3),"CONTEXTUAL ELIGIBLE","EXCLUDED"))</x:f>
      </x:c>
      <x:c r="AJ96" t="str">
        <x:f>IF(A96="","",IF(T96="DIRECT ELIGIBLE","DIRECT",IF(T96="CONTEXTUAL ELIGIBLE","CONTEXTUAL",IF(T96="EXCLUDED","EXCLUDED",IF(T96="VERIFY BEFORE CLASSIFYING","VERIFY",T96)))))</x:f>
      </x:c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 t="str">
        <x:f>IF(A97="","",EVIDENCE!J97)</x:f>
      </x:c>
      <x:c r="L97" s="8"/>
      <x:c r="M97" s="8"/>
      <x:c r="N97" s="20"/>
      <x:c r="O97" s="8"/>
      <x:c r="P97" s="8" t="str">
        <x:f>IF(A97="","",IF(O97="","INVALID - SNAPSHOT",IF(O97=A97&amp;"|"&amp;B97&amp;"|"&amp;C97&amp;"|"&amp;D97&amp;"|"&amp;E97&amp;"|"&amp;F97&amp;"|"&amp;G97&amp;"|"&amp;H97&amp;"|"&amp;I97&amp;"|"&amp;J97&amp;"|"&amp;L97&amp;"|"&amp;M97&amp;"|"&amp;N97,"VALID","VERSION UPDATE REQUIRED")))</x:f>
      </x:c>
      <x:c r="Q97" s="8" t="str">
        <x:f>IF(A97="","",IF(NOT(EXACT(M97,EVIDENCE!A97)),"INVALID - EVIDENCE ID",IF(NOT(EXACT(B97,EVIDENCE!B97)),"INVALID - EVIDENCE DECISION",IF(NOT(EXACT(A97,EVIDENCE!D97)),"INVALID - EVIDENCE OWNER",IF(NOT(EXACT(EVIDENCE!C97,"CANDIDATE")),"INVALID - EVIDENCE ENTITY TYPE",IF(NOT(EXACT(EVIDENCE!E97,"QUALIFICATION")),"INVALID - EVIDENCE ROLE",IF(EXACT(EVIDENCE!F97,"UNKNOWN"),"VERIFY BEFORE CLASSIFYING",IF(NOT(EXACT(EVIDENCE!F97,"GOVERNED FIXTURE")),"INVALID - EVIDENCE STATE",IF(EVIDENCE!N97&lt;&gt;"VALID","INVALID - EVIDENCE RECORD","VALID")))))))))</x:f>
      </x:c>
      <x:c r="R97" s="8" t="str">
        <x:f>IF(A97="","",IF(EXACT(E97,"UNKNOWN / VERIFY"),"VERIFY",IF(EXACT(F97,"UNKNOWN / VERIFY"),"VERIFY",IF(AND(EXACT(E97,"PROVIDER"),EXACT(F97,"NO")),"REPAIR ENTITY TYPE / FULFILMENT",IF(AND(OR(EXACT(E97,"MARKETPLACE / DIRECTORY"),EXACT(E97,"PUBLISHER / MEDIA"),EXACT(E97,"COMMUNITY / FORUM")),EXACT(F97,"YES")),"REPAIR ENTITY TYPE / FULFILMENT","VALID")))))</x:f>
      </x:c>
      <x:c r="S97" s="8" t="str">
        <x:f>IF(A97="","",IF(AC97&lt;&gt;"VALID",AC97,IF(AD97&lt;&gt;"VALID",AD97,IF(AE97&lt;&gt;"VALID",AE97,"VALID"))))</x:f>
      </x:c>
      <x:c r="T97" s="8" t="str">
        <x:f>IF(A97="","",IF(AF97&lt;&gt;"VALID",AF97,IF(P97&lt;&gt;"VALID",P97,IF(S97&lt;&gt;"VALID","REPAIR CANDIDATE RECORD",IF(Q97="VERIFY BEFORE CLASSIFYING","VERIFY BEFORE CLASSIFYING",IF(Q97&lt;&gt;"VALID","REPAIR QUALIFICATION EVIDENCE",IF(R97&lt;&gt;"VALID",R97,IF(AG97&lt;&gt;"VALID",AG97,IF(AH97="DIRECT ELIGIBLE","DIRECT ELIGIBLE",AI97)))))))))</x:f>
      </x:c>
      <x:c r="U97" s="8" t="n">
        <x:f>AJ97</x:f>
        <x:v>0</x:v>
      </x:c>
      <x:c r="V97" s="8" t="str">
        <x:f>IF(A97="","",IF(COUNT(G97:L97)=6,ROUND((G97*RELEVANCE_POLICY!$B$12+H97*RELEVANCE_POLICY!$B$13+I97*RELEVANCE_POLICY!$B$14+J97*RELEVANCE_POLICY!$B$15+K97*RELEVANCE_POLICY!$B$16+L97*RELEVANCE_POLICY!$B$17)/5,0),""))</x:f>
      </x:c>
      <x:c r="W97" s="8" t="str">
        <x:f>IF(A97="","",IF(EXACT(U97,"DIRECT"),V97,"N/A - ROLE"))</x:f>
      </x:c>
      <x:c r="X97" s="8" t="str">
        <x:f>IF(A97="","",IF(NOT(EXACT(U97,"DIRECT")),"N/A - ROLE",IF(V97&gt;=85,"HIGH",IF(V97&gt;=70,"MEDIUM","STANDARD"))))</x:f>
      </x:c>
      <x:c r="Y97" s="8" t="str">
        <x:f>IF(A97="","",IF(EXACT(U97,"DIRECT"),"INCLUDE DIRECT",IF(EXACT(U97,"CONTEXTUAL"),"INCLUDE CONTEXTUAL",IF(EXACT(U97,"EXCLUDED"),"EXCLUDE",IF(EXACT(U97,"VERIFY"),"VERIFY BEFORE CLASSIFYING",U97)))))</x:f>
      </x:c>
      <x:c r="Z97" s="8" t="str">
        <x:f>IF(A97="","",IF(EXACT(U97,"DIRECT"),"Passed hard direct gates; weighted score may rank attention only inside the DIRECT set.",IF(EXACT(U97,"CONTEXTUAL"),"Relevant to the decision but not eligible for like-for-like direct ranking.",IF(EXACT(U97,"EXCLUDED"),"Current relevance pattern does not justify inclusion for this decision.",IF(EXACT(U97,"VERIFY"),"Resolve evidence or unknown inputs before classification.","Repair governance before using the scorecard.")))))</x:f>
      </x:c>
      <x:c r="AA97" s="8" t="str">
        <x:f>IF(A97="","",C97&amp;"|"&amp;RELEVANCE_POLICY!$B$4&amp;"|"&amp;N97&amp;"|"&amp;U97&amp;"|"&amp;Y97&amp;"|"&amp;W97&amp;"|"&amp;P97&amp;"|"&amp;Q97&amp;"|"&amp;M97&amp;"|"&amp;EVIDENCE!O97)</x:f>
      </x:c>
      <x:c r="AB97" s="8"/>
      <x:c r="AC97" t="str">
        <x:f>IF(A97="","",IF(OR(EXACT(E97,"PROVIDER"),EXACT(E97,"MARKETPLACE / DIRECTORY"),EXACT(E97,"PUBLISHER / MEDIA"),EXACT(E97,"COMMUNITY / FORUM"),EXACT(E97,"STATUS QUO / INTERNAL"),EXACT(E97,"UNKNOWN / VERIFY")),"VALID","INVALID - ENTITY TYPE"))</x:f>
      </x:c>
      <x:c r="AD97" t="str">
        <x:f>IF(A97="","",IF(OR(EXACT(F97,"YES"),EXACT(F97,"NO"),EXACT(F97,"UNKNOWN / VERIFY")),"VALID","INVALID - FULFILMENT TOKEN"))</x:f>
      </x:c>
      <x:c r="AE97" t="str">
        <x:f>IF(A97="","",IF(OR(B97="",C97="",D97="",M97="",N97=""),"INVALID - REQUIRED",IF(EXACT(B97,DECISION_CONTRACT!$B$4),"VALID","INVALID - DECISION ID")))</x:f>
      </x:c>
      <x:c r="AF97" t="str">
        <x:f>IF(A97="","",IF(DECISION_CONTRACT!$B$15&lt;&gt;"READY FOR DOWNSTREAM","BLOCKED - DECISION",IF(RELEVANCE_POLICY!$B$9&lt;&gt;"READY FOR DOWNSTREAM","BLOCKED - POLICY","VALID")))</x:f>
      </x:c>
      <x:c r="AG97" t="str">
        <x:f>IF(A97="","",IF(OR(EXACT(E97,"UNKNOWN / VERIFY"),EXACT(F97,"UNKNOWN / VERIFY"),G97="UNKNOWN / VERIFY",H97="UNKNOWN / VERIFY",I97="UNKNOWN / VERIFY",J97="UNKNOWN / VERIFY",K97="UNKNOWN / VERIFY",L97="UNKNOWN / VERIFY"),"VERIFY BEFORE CLASSIFYING",IF(COUNT(G97:L97)&lt;&gt;6,"VERIFY BEFORE CLASSIFYING",IF(K97&lt;RELEVANCE_POLICY!$C$16,"VERIFY BEFORE CLASSIFYING","VALID"))))</x:f>
      </x:c>
      <x:c r="AH97" t="str">
        <x:f>IF(A97="","",IF(AND(EXACT(E97,"PROVIDER"),EXACT(F97,"YES"),G97&gt;=RELEVANCE_POLICY!$C$12,H97&gt;=RELEVANCE_POLICY!$C$13,I97&gt;=RELEVANCE_POLICY!$C$14),"DIRECT ELIGIBLE","NOT DIRECT"))</x:f>
      </x:c>
      <x:c r="AI97" t="str">
        <x:f>IF(A97="","",IF(AND(J97&gt;=3,L97&gt;=3),"CONTEXTUAL ELIGIBLE","EXCLUDED"))</x:f>
      </x:c>
      <x:c r="AJ97" t="str">
        <x:f>IF(A97="","",IF(T97="DIRECT ELIGIBLE","DIRECT",IF(T97="CONTEXTUAL ELIGIBLE","CONTEXTUAL",IF(T97="EXCLUDED","EXCLUDED",IF(T97="VERIFY BEFORE CLASSIFYING","VERIFY",T97)))))</x:f>
      </x:c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 t="str">
        <x:f>IF(A98="","",EVIDENCE!J98)</x:f>
      </x:c>
      <x:c r="L98" s="8"/>
      <x:c r="M98" s="8"/>
      <x:c r="N98" s="20"/>
      <x:c r="O98" s="8"/>
      <x:c r="P98" s="8" t="str">
        <x:f>IF(A98="","",IF(O98="","INVALID - SNAPSHOT",IF(O98=A98&amp;"|"&amp;B98&amp;"|"&amp;C98&amp;"|"&amp;D98&amp;"|"&amp;E98&amp;"|"&amp;F98&amp;"|"&amp;G98&amp;"|"&amp;H98&amp;"|"&amp;I98&amp;"|"&amp;J98&amp;"|"&amp;L98&amp;"|"&amp;M98&amp;"|"&amp;N98,"VALID","VERSION UPDATE REQUIRED")))</x:f>
      </x:c>
      <x:c r="Q98" s="8" t="str">
        <x:f>IF(A98="","",IF(NOT(EXACT(M98,EVIDENCE!A98)),"INVALID - EVIDENCE ID",IF(NOT(EXACT(B98,EVIDENCE!B98)),"INVALID - EVIDENCE DECISION",IF(NOT(EXACT(A98,EVIDENCE!D98)),"INVALID - EVIDENCE OWNER",IF(NOT(EXACT(EVIDENCE!C98,"CANDIDATE")),"INVALID - EVIDENCE ENTITY TYPE",IF(NOT(EXACT(EVIDENCE!E98,"QUALIFICATION")),"INVALID - EVIDENCE ROLE",IF(EXACT(EVIDENCE!F98,"UNKNOWN"),"VERIFY BEFORE CLASSIFYING",IF(NOT(EXACT(EVIDENCE!F98,"GOVERNED FIXTURE")),"INVALID - EVIDENCE STATE",IF(EVIDENCE!N98&lt;&gt;"VALID","INVALID - EVIDENCE RECORD","VALID")))))))))</x:f>
      </x:c>
      <x:c r="R98" s="8" t="str">
        <x:f>IF(A98="","",IF(EXACT(E98,"UNKNOWN / VERIFY"),"VERIFY",IF(EXACT(F98,"UNKNOWN / VERIFY"),"VERIFY",IF(AND(EXACT(E98,"PROVIDER"),EXACT(F98,"NO")),"REPAIR ENTITY TYPE / FULFILMENT",IF(AND(OR(EXACT(E98,"MARKETPLACE / DIRECTORY"),EXACT(E98,"PUBLISHER / MEDIA"),EXACT(E98,"COMMUNITY / FORUM")),EXACT(F98,"YES")),"REPAIR ENTITY TYPE / FULFILMENT","VALID")))))</x:f>
      </x:c>
      <x:c r="S98" s="8" t="str">
        <x:f>IF(A98="","",IF(AC98&lt;&gt;"VALID",AC98,IF(AD98&lt;&gt;"VALID",AD98,IF(AE98&lt;&gt;"VALID",AE98,"VALID"))))</x:f>
      </x:c>
      <x:c r="T98" s="8" t="str">
        <x:f>IF(A98="","",IF(AF98&lt;&gt;"VALID",AF98,IF(P98&lt;&gt;"VALID",P98,IF(S98&lt;&gt;"VALID","REPAIR CANDIDATE RECORD",IF(Q98="VERIFY BEFORE CLASSIFYING","VERIFY BEFORE CLASSIFYING",IF(Q98&lt;&gt;"VALID","REPAIR QUALIFICATION EVIDENCE",IF(R98&lt;&gt;"VALID",R98,IF(AG98&lt;&gt;"VALID",AG98,IF(AH98="DIRECT ELIGIBLE","DIRECT ELIGIBLE",AI98)))))))))</x:f>
      </x:c>
      <x:c r="U98" s="8" t="n">
        <x:f>AJ98</x:f>
        <x:v>0</x:v>
      </x:c>
      <x:c r="V98" s="8" t="str">
        <x:f>IF(A98="","",IF(COUNT(G98:L98)=6,ROUND((G98*RELEVANCE_POLICY!$B$12+H98*RELEVANCE_POLICY!$B$13+I98*RELEVANCE_POLICY!$B$14+J98*RELEVANCE_POLICY!$B$15+K98*RELEVANCE_POLICY!$B$16+L98*RELEVANCE_POLICY!$B$17)/5,0),""))</x:f>
      </x:c>
      <x:c r="W98" s="8" t="str">
        <x:f>IF(A98="","",IF(EXACT(U98,"DIRECT"),V98,"N/A - ROLE"))</x:f>
      </x:c>
      <x:c r="X98" s="8" t="str">
        <x:f>IF(A98="","",IF(NOT(EXACT(U98,"DIRECT")),"N/A - ROLE",IF(V98&gt;=85,"HIGH",IF(V98&gt;=70,"MEDIUM","STANDARD"))))</x:f>
      </x:c>
      <x:c r="Y98" s="8" t="str">
        <x:f>IF(A98="","",IF(EXACT(U98,"DIRECT"),"INCLUDE DIRECT",IF(EXACT(U98,"CONTEXTUAL"),"INCLUDE CONTEXTUAL",IF(EXACT(U98,"EXCLUDED"),"EXCLUDE",IF(EXACT(U98,"VERIFY"),"VERIFY BEFORE CLASSIFYING",U98)))))</x:f>
      </x:c>
      <x:c r="Z98" s="8" t="str">
        <x:f>IF(A98="","",IF(EXACT(U98,"DIRECT"),"Passed hard direct gates; weighted score may rank attention only inside the DIRECT set.",IF(EXACT(U98,"CONTEXTUAL"),"Relevant to the decision but not eligible for like-for-like direct ranking.",IF(EXACT(U98,"EXCLUDED"),"Current relevance pattern does not justify inclusion for this decision.",IF(EXACT(U98,"VERIFY"),"Resolve evidence or unknown inputs before classification.","Repair governance before using the scorecard.")))))</x:f>
      </x:c>
      <x:c r="AA98" s="8" t="str">
        <x:f>IF(A98="","",C98&amp;"|"&amp;RELEVANCE_POLICY!$B$4&amp;"|"&amp;N98&amp;"|"&amp;U98&amp;"|"&amp;Y98&amp;"|"&amp;W98&amp;"|"&amp;P98&amp;"|"&amp;Q98&amp;"|"&amp;M98&amp;"|"&amp;EVIDENCE!O98)</x:f>
      </x:c>
      <x:c r="AB98" s="8"/>
      <x:c r="AC98" t="str">
        <x:f>IF(A98="","",IF(OR(EXACT(E98,"PROVIDER"),EXACT(E98,"MARKETPLACE / DIRECTORY"),EXACT(E98,"PUBLISHER / MEDIA"),EXACT(E98,"COMMUNITY / FORUM"),EXACT(E98,"STATUS QUO / INTERNAL"),EXACT(E98,"UNKNOWN / VERIFY")),"VALID","INVALID - ENTITY TYPE"))</x:f>
      </x:c>
      <x:c r="AD98" t="str">
        <x:f>IF(A98="","",IF(OR(EXACT(F98,"YES"),EXACT(F98,"NO"),EXACT(F98,"UNKNOWN / VERIFY")),"VALID","INVALID - FULFILMENT TOKEN"))</x:f>
      </x:c>
      <x:c r="AE98" t="str">
        <x:f>IF(A98="","",IF(OR(B98="",C98="",D98="",M98="",N98=""),"INVALID - REQUIRED",IF(EXACT(B98,DECISION_CONTRACT!$B$4),"VALID","INVALID - DECISION ID")))</x:f>
      </x:c>
      <x:c r="AF98" t="str">
        <x:f>IF(A98="","",IF(DECISION_CONTRACT!$B$15&lt;&gt;"READY FOR DOWNSTREAM","BLOCKED - DECISION",IF(RELEVANCE_POLICY!$B$9&lt;&gt;"READY FOR DOWNSTREAM","BLOCKED - POLICY","VALID")))</x:f>
      </x:c>
      <x:c r="AG98" t="str">
        <x:f>IF(A98="","",IF(OR(EXACT(E98,"UNKNOWN / VERIFY"),EXACT(F98,"UNKNOWN / VERIFY"),G98="UNKNOWN / VERIFY",H98="UNKNOWN / VERIFY",I98="UNKNOWN / VERIFY",J98="UNKNOWN / VERIFY",K98="UNKNOWN / VERIFY",L98="UNKNOWN / VERIFY"),"VERIFY BEFORE CLASSIFYING",IF(COUNT(G98:L98)&lt;&gt;6,"VERIFY BEFORE CLASSIFYING",IF(K98&lt;RELEVANCE_POLICY!$C$16,"VERIFY BEFORE CLASSIFYING","VALID"))))</x:f>
      </x:c>
      <x:c r="AH98" t="str">
        <x:f>IF(A98="","",IF(AND(EXACT(E98,"PROVIDER"),EXACT(F98,"YES"),G98&gt;=RELEVANCE_POLICY!$C$12,H98&gt;=RELEVANCE_POLICY!$C$13,I98&gt;=RELEVANCE_POLICY!$C$14),"DIRECT ELIGIBLE","NOT DIRECT"))</x:f>
      </x:c>
      <x:c r="AI98" t="str">
        <x:f>IF(A98="","",IF(AND(J98&gt;=3,L98&gt;=3),"CONTEXTUAL ELIGIBLE","EXCLUDED"))</x:f>
      </x:c>
      <x:c r="AJ98" t="str">
        <x:f>IF(A98="","",IF(T98="DIRECT ELIGIBLE","DIRECT",IF(T98="CONTEXTUAL ELIGIBLE","CONTEXTUAL",IF(T98="EXCLUDED","EXCLUDED",IF(T98="VERIFY BEFORE CLASSIFYING","VERIFY",T98)))))</x:f>
      </x:c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 t="str">
        <x:f>IF(A99="","",EVIDENCE!J99)</x:f>
      </x:c>
      <x:c r="L99" s="8"/>
      <x:c r="M99" s="8"/>
      <x:c r="N99" s="20"/>
      <x:c r="O99" s="8"/>
      <x:c r="P99" s="8" t="str">
        <x:f>IF(A99="","",IF(O99="","INVALID - SNAPSHOT",IF(O99=A99&amp;"|"&amp;B99&amp;"|"&amp;C99&amp;"|"&amp;D99&amp;"|"&amp;E99&amp;"|"&amp;F99&amp;"|"&amp;G99&amp;"|"&amp;H99&amp;"|"&amp;I99&amp;"|"&amp;J99&amp;"|"&amp;L99&amp;"|"&amp;M99&amp;"|"&amp;N99,"VALID","VERSION UPDATE REQUIRED")))</x:f>
      </x:c>
      <x:c r="Q99" s="8" t="str">
        <x:f>IF(A99="","",IF(NOT(EXACT(M99,EVIDENCE!A99)),"INVALID - EVIDENCE ID",IF(NOT(EXACT(B99,EVIDENCE!B99)),"INVALID - EVIDENCE DECISION",IF(NOT(EXACT(A99,EVIDENCE!D99)),"INVALID - EVIDENCE OWNER",IF(NOT(EXACT(EVIDENCE!C99,"CANDIDATE")),"INVALID - EVIDENCE ENTITY TYPE",IF(NOT(EXACT(EVIDENCE!E99,"QUALIFICATION")),"INVALID - EVIDENCE ROLE",IF(EXACT(EVIDENCE!F99,"UNKNOWN"),"VERIFY BEFORE CLASSIFYING",IF(NOT(EXACT(EVIDENCE!F99,"GOVERNED FIXTURE")),"INVALID - EVIDENCE STATE",IF(EVIDENCE!N99&lt;&gt;"VALID","INVALID - EVIDENCE RECORD","VALID")))))))))</x:f>
      </x:c>
      <x:c r="R99" s="8" t="str">
        <x:f>IF(A99="","",IF(EXACT(E99,"UNKNOWN / VERIFY"),"VERIFY",IF(EXACT(F99,"UNKNOWN / VERIFY"),"VERIFY",IF(AND(EXACT(E99,"PROVIDER"),EXACT(F99,"NO")),"REPAIR ENTITY TYPE / FULFILMENT",IF(AND(OR(EXACT(E99,"MARKETPLACE / DIRECTORY"),EXACT(E99,"PUBLISHER / MEDIA"),EXACT(E99,"COMMUNITY / FORUM")),EXACT(F99,"YES")),"REPAIR ENTITY TYPE / FULFILMENT","VALID")))))</x:f>
      </x:c>
      <x:c r="S99" s="8" t="str">
        <x:f>IF(A99="","",IF(AC99&lt;&gt;"VALID",AC99,IF(AD99&lt;&gt;"VALID",AD99,IF(AE99&lt;&gt;"VALID",AE99,"VALID"))))</x:f>
      </x:c>
      <x:c r="T99" s="8" t="str">
        <x:f>IF(A99="","",IF(AF99&lt;&gt;"VALID",AF99,IF(P99&lt;&gt;"VALID",P99,IF(S99&lt;&gt;"VALID","REPAIR CANDIDATE RECORD",IF(Q99="VERIFY BEFORE CLASSIFYING","VERIFY BEFORE CLASSIFYING",IF(Q99&lt;&gt;"VALID","REPAIR QUALIFICATION EVIDENCE",IF(R99&lt;&gt;"VALID",R99,IF(AG99&lt;&gt;"VALID",AG99,IF(AH99="DIRECT ELIGIBLE","DIRECT ELIGIBLE",AI99)))))))))</x:f>
      </x:c>
      <x:c r="U99" s="8" t="n">
        <x:f>AJ99</x:f>
        <x:v>0</x:v>
      </x:c>
      <x:c r="V99" s="8" t="str">
        <x:f>IF(A99="","",IF(COUNT(G99:L99)=6,ROUND((G99*RELEVANCE_POLICY!$B$12+H99*RELEVANCE_POLICY!$B$13+I99*RELEVANCE_POLICY!$B$14+J99*RELEVANCE_POLICY!$B$15+K99*RELEVANCE_POLICY!$B$16+L99*RELEVANCE_POLICY!$B$17)/5,0),""))</x:f>
      </x:c>
      <x:c r="W99" s="8" t="str">
        <x:f>IF(A99="","",IF(EXACT(U99,"DIRECT"),V99,"N/A - ROLE"))</x:f>
      </x:c>
      <x:c r="X99" s="8" t="str">
        <x:f>IF(A99="","",IF(NOT(EXACT(U99,"DIRECT")),"N/A - ROLE",IF(V99&gt;=85,"HIGH",IF(V99&gt;=70,"MEDIUM","STANDARD"))))</x:f>
      </x:c>
      <x:c r="Y99" s="8" t="str">
        <x:f>IF(A99="","",IF(EXACT(U99,"DIRECT"),"INCLUDE DIRECT",IF(EXACT(U99,"CONTEXTUAL"),"INCLUDE CONTEXTUAL",IF(EXACT(U99,"EXCLUDED"),"EXCLUDE",IF(EXACT(U99,"VERIFY"),"VERIFY BEFORE CLASSIFYING",U99)))))</x:f>
      </x:c>
      <x:c r="Z99" s="8" t="str">
        <x:f>IF(A99="","",IF(EXACT(U99,"DIRECT"),"Passed hard direct gates; weighted score may rank attention only inside the DIRECT set.",IF(EXACT(U99,"CONTEXTUAL"),"Relevant to the decision but not eligible for like-for-like direct ranking.",IF(EXACT(U99,"EXCLUDED"),"Current relevance pattern does not justify inclusion for this decision.",IF(EXACT(U99,"VERIFY"),"Resolve evidence or unknown inputs before classification.","Repair governance before using the scorecard.")))))</x:f>
      </x:c>
      <x:c r="AA99" s="8" t="str">
        <x:f>IF(A99="","",C99&amp;"|"&amp;RELEVANCE_POLICY!$B$4&amp;"|"&amp;N99&amp;"|"&amp;U99&amp;"|"&amp;Y99&amp;"|"&amp;W99&amp;"|"&amp;P99&amp;"|"&amp;Q99&amp;"|"&amp;M99&amp;"|"&amp;EVIDENCE!O99)</x:f>
      </x:c>
      <x:c r="AB99" s="8"/>
      <x:c r="AC99" t="str">
        <x:f>IF(A99="","",IF(OR(EXACT(E99,"PROVIDER"),EXACT(E99,"MARKETPLACE / DIRECTORY"),EXACT(E99,"PUBLISHER / MEDIA"),EXACT(E99,"COMMUNITY / FORUM"),EXACT(E99,"STATUS QUO / INTERNAL"),EXACT(E99,"UNKNOWN / VERIFY")),"VALID","INVALID - ENTITY TYPE"))</x:f>
      </x:c>
      <x:c r="AD99" t="str">
        <x:f>IF(A99="","",IF(OR(EXACT(F99,"YES"),EXACT(F99,"NO"),EXACT(F99,"UNKNOWN / VERIFY")),"VALID","INVALID - FULFILMENT TOKEN"))</x:f>
      </x:c>
      <x:c r="AE99" t="str">
        <x:f>IF(A99="","",IF(OR(B99="",C99="",D99="",M99="",N99=""),"INVALID - REQUIRED",IF(EXACT(B99,DECISION_CONTRACT!$B$4),"VALID","INVALID - DECISION ID")))</x:f>
      </x:c>
      <x:c r="AF99" t="str">
        <x:f>IF(A99="","",IF(DECISION_CONTRACT!$B$15&lt;&gt;"READY FOR DOWNSTREAM","BLOCKED - DECISION",IF(RELEVANCE_POLICY!$B$9&lt;&gt;"READY FOR DOWNSTREAM","BLOCKED - POLICY","VALID")))</x:f>
      </x:c>
      <x:c r="AG99" t="str">
        <x:f>IF(A99="","",IF(OR(EXACT(E99,"UNKNOWN / VERIFY"),EXACT(F99,"UNKNOWN / VERIFY"),G99="UNKNOWN / VERIFY",H99="UNKNOWN / VERIFY",I99="UNKNOWN / VERIFY",J99="UNKNOWN / VERIFY",K99="UNKNOWN / VERIFY",L99="UNKNOWN / VERIFY"),"VERIFY BEFORE CLASSIFYING",IF(COUNT(G99:L99)&lt;&gt;6,"VERIFY BEFORE CLASSIFYING",IF(K99&lt;RELEVANCE_POLICY!$C$16,"VERIFY BEFORE CLASSIFYING","VALID"))))</x:f>
      </x:c>
      <x:c r="AH99" t="str">
        <x:f>IF(A99="","",IF(AND(EXACT(E99,"PROVIDER"),EXACT(F99,"YES"),G99&gt;=RELEVANCE_POLICY!$C$12,H99&gt;=RELEVANCE_POLICY!$C$13,I99&gt;=RELEVANCE_POLICY!$C$14),"DIRECT ELIGIBLE","NOT DIRECT"))</x:f>
      </x:c>
      <x:c r="AI99" t="str">
        <x:f>IF(A99="","",IF(AND(J99&gt;=3,L99&gt;=3),"CONTEXTUAL ELIGIBLE","EXCLUDED"))</x:f>
      </x:c>
      <x:c r="AJ99" t="str">
        <x:f>IF(A99="","",IF(T99="DIRECT ELIGIBLE","DIRECT",IF(T99="CONTEXTUAL ELIGIBLE","CONTEXTUAL",IF(T99="EXCLUDED","EXCLUDED",IF(T99="VERIFY BEFORE CLASSIFYING","VERIFY",T99)))))</x:f>
      </x:c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 t="str">
        <x:f>IF(A100="","",EVIDENCE!J100)</x:f>
      </x:c>
      <x:c r="L100" s="8"/>
      <x:c r="M100" s="8"/>
      <x:c r="N100" s="20"/>
      <x:c r="O100" s="8"/>
      <x:c r="P100" s="8" t="str">
        <x:f>IF(A100="","",IF(O100="","INVALID - SNAPSHOT",IF(O100=A100&amp;"|"&amp;B100&amp;"|"&amp;C100&amp;"|"&amp;D100&amp;"|"&amp;E100&amp;"|"&amp;F100&amp;"|"&amp;G100&amp;"|"&amp;H100&amp;"|"&amp;I100&amp;"|"&amp;J100&amp;"|"&amp;L100&amp;"|"&amp;M100&amp;"|"&amp;N100,"VALID","VERSION UPDATE REQUIRED")))</x:f>
      </x:c>
      <x:c r="Q100" s="8" t="str">
        <x:f>IF(A100="","",IF(NOT(EXACT(M100,EVIDENCE!A100)),"INVALID - EVIDENCE ID",IF(NOT(EXACT(B100,EVIDENCE!B100)),"INVALID - EVIDENCE DECISION",IF(NOT(EXACT(A100,EVIDENCE!D100)),"INVALID - EVIDENCE OWNER",IF(NOT(EXACT(EVIDENCE!C100,"CANDIDATE")),"INVALID - EVIDENCE ENTITY TYPE",IF(NOT(EXACT(EVIDENCE!E100,"QUALIFICATION")),"INVALID - EVIDENCE ROLE",IF(EXACT(EVIDENCE!F100,"UNKNOWN"),"VERIFY BEFORE CLASSIFYING",IF(NOT(EXACT(EVIDENCE!F100,"GOVERNED FIXTURE")),"INVALID - EVIDENCE STATE",IF(EVIDENCE!N100&lt;&gt;"VALID","INVALID - EVIDENCE RECORD","VALID")))))))))</x:f>
      </x:c>
      <x:c r="R100" s="8" t="str">
        <x:f>IF(A100="","",IF(EXACT(E100,"UNKNOWN / VERIFY"),"VERIFY",IF(EXACT(F100,"UNKNOWN / VERIFY"),"VERIFY",IF(AND(EXACT(E100,"PROVIDER"),EXACT(F100,"NO")),"REPAIR ENTITY TYPE / FULFILMENT",IF(AND(OR(EXACT(E100,"MARKETPLACE / DIRECTORY"),EXACT(E100,"PUBLISHER / MEDIA"),EXACT(E100,"COMMUNITY / FORUM")),EXACT(F100,"YES")),"REPAIR ENTITY TYPE / FULFILMENT","VALID")))))</x:f>
      </x:c>
      <x:c r="S100" s="8" t="str">
        <x:f>IF(A100="","",IF(AC100&lt;&gt;"VALID",AC100,IF(AD100&lt;&gt;"VALID",AD100,IF(AE100&lt;&gt;"VALID",AE100,"VALID"))))</x:f>
      </x:c>
      <x:c r="T100" s="8" t="str">
        <x:f>IF(A100="","",IF(AF100&lt;&gt;"VALID",AF100,IF(P100&lt;&gt;"VALID",P100,IF(S100&lt;&gt;"VALID","REPAIR CANDIDATE RECORD",IF(Q100="VERIFY BEFORE CLASSIFYING","VERIFY BEFORE CLASSIFYING",IF(Q100&lt;&gt;"VALID","REPAIR QUALIFICATION EVIDENCE",IF(R100&lt;&gt;"VALID",R100,IF(AG100&lt;&gt;"VALID",AG100,IF(AH100="DIRECT ELIGIBLE","DIRECT ELIGIBLE",AI100)))))))))</x:f>
      </x:c>
      <x:c r="U100" s="8" t="n">
        <x:f>AJ100</x:f>
        <x:v>0</x:v>
      </x:c>
      <x:c r="V100" s="8" t="str">
        <x:f>IF(A100="","",IF(COUNT(G100:L100)=6,ROUND((G100*RELEVANCE_POLICY!$B$12+H100*RELEVANCE_POLICY!$B$13+I100*RELEVANCE_POLICY!$B$14+J100*RELEVANCE_POLICY!$B$15+K100*RELEVANCE_POLICY!$B$16+L100*RELEVANCE_POLICY!$B$17)/5,0),""))</x:f>
      </x:c>
      <x:c r="W100" s="8" t="str">
        <x:f>IF(A100="","",IF(EXACT(U100,"DIRECT"),V100,"N/A - ROLE"))</x:f>
      </x:c>
      <x:c r="X100" s="8" t="str">
        <x:f>IF(A100="","",IF(NOT(EXACT(U100,"DIRECT")),"N/A - ROLE",IF(V100&gt;=85,"HIGH",IF(V100&gt;=70,"MEDIUM","STANDARD"))))</x:f>
      </x:c>
      <x:c r="Y100" s="8" t="str">
        <x:f>IF(A100="","",IF(EXACT(U100,"DIRECT"),"INCLUDE DIRECT",IF(EXACT(U100,"CONTEXTUAL"),"INCLUDE CONTEXTUAL",IF(EXACT(U100,"EXCLUDED"),"EXCLUDE",IF(EXACT(U100,"VERIFY"),"VERIFY BEFORE CLASSIFYING",U100)))))</x:f>
      </x:c>
      <x:c r="Z100" s="8" t="str">
        <x:f>IF(A100="","",IF(EXACT(U100,"DIRECT"),"Passed hard direct gates; weighted score may rank attention only inside the DIRECT set.",IF(EXACT(U100,"CONTEXTUAL"),"Relevant to the decision but not eligible for like-for-like direct ranking.",IF(EXACT(U100,"EXCLUDED"),"Current relevance pattern does not justify inclusion for this decision.",IF(EXACT(U100,"VERIFY"),"Resolve evidence or unknown inputs before classification.","Repair governance before using the scorecard.")))))</x:f>
      </x:c>
      <x:c r="AA100" s="8" t="str">
        <x:f>IF(A100="","",C100&amp;"|"&amp;RELEVANCE_POLICY!$B$4&amp;"|"&amp;N100&amp;"|"&amp;U100&amp;"|"&amp;Y100&amp;"|"&amp;W100&amp;"|"&amp;P100&amp;"|"&amp;Q100&amp;"|"&amp;M100&amp;"|"&amp;EVIDENCE!O100)</x:f>
      </x:c>
      <x:c r="AB100" s="8"/>
      <x:c r="AC100" t="str">
        <x:f>IF(A100="","",IF(OR(EXACT(E100,"PROVIDER"),EXACT(E100,"MARKETPLACE / DIRECTORY"),EXACT(E100,"PUBLISHER / MEDIA"),EXACT(E100,"COMMUNITY / FORUM"),EXACT(E100,"STATUS QUO / INTERNAL"),EXACT(E100,"UNKNOWN / VERIFY")),"VALID","INVALID - ENTITY TYPE"))</x:f>
      </x:c>
      <x:c r="AD100" t="str">
        <x:f>IF(A100="","",IF(OR(EXACT(F100,"YES"),EXACT(F100,"NO"),EXACT(F100,"UNKNOWN / VERIFY")),"VALID","INVALID - FULFILMENT TOKEN"))</x:f>
      </x:c>
      <x:c r="AE100" t="str">
        <x:f>IF(A100="","",IF(OR(B100="",C100="",D100="",M100="",N100=""),"INVALID - REQUIRED",IF(EXACT(B100,DECISION_CONTRACT!$B$4),"VALID","INVALID - DECISION ID")))</x:f>
      </x:c>
      <x:c r="AF100" t="str">
        <x:f>IF(A100="","",IF(DECISION_CONTRACT!$B$15&lt;&gt;"READY FOR DOWNSTREAM","BLOCKED - DECISION",IF(RELEVANCE_POLICY!$B$9&lt;&gt;"READY FOR DOWNSTREAM","BLOCKED - POLICY","VALID")))</x:f>
      </x:c>
      <x:c r="AG100" t="str">
        <x:f>IF(A100="","",IF(OR(EXACT(E100,"UNKNOWN / VERIFY"),EXACT(F100,"UNKNOWN / VERIFY"),G100="UNKNOWN / VERIFY",H100="UNKNOWN / VERIFY",I100="UNKNOWN / VERIFY",J100="UNKNOWN / VERIFY",K100="UNKNOWN / VERIFY",L100="UNKNOWN / VERIFY"),"VERIFY BEFORE CLASSIFYING",IF(COUNT(G100:L100)&lt;&gt;6,"VERIFY BEFORE CLASSIFYING",IF(K100&lt;RELEVANCE_POLICY!$C$16,"VERIFY BEFORE CLASSIFYING","VALID"))))</x:f>
      </x:c>
      <x:c r="AH100" t="str">
        <x:f>IF(A100="","",IF(AND(EXACT(E100,"PROVIDER"),EXACT(F100,"YES"),G100&gt;=RELEVANCE_POLICY!$C$12,H100&gt;=RELEVANCE_POLICY!$C$13,I100&gt;=RELEVANCE_POLICY!$C$14),"DIRECT ELIGIBLE","NOT DIRECT"))</x:f>
      </x:c>
      <x:c r="AI100" t="str">
        <x:f>IF(A100="","",IF(AND(J100&gt;=3,L100&gt;=3),"CONTEXTUAL ELIGIBLE","EXCLUDED"))</x:f>
      </x:c>
      <x:c r="AJ100" t="str">
        <x:f>IF(A100="","",IF(T100="DIRECT ELIGIBLE","DIRECT",IF(T100="CONTEXTUAL ELIGIBLE","CONTEXTUAL",IF(T100="EXCLUDED","EXCLUDED",IF(T100="VERIFY BEFORE CLASSIFYING","VERIFY",T100)))))</x:f>
      </x:c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  <x:c r="L101" s="8"/>
      <x:c r="M101" s="8"/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  <x:c r="AA101" s="8"/>
      <x:c r="AB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  <x:c r="L102" s="8"/>
      <x:c r="M102" s="8"/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  <x:c r="AA102" s="8"/>
      <x:c r="AB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  <x:c r="L103" s="8"/>
      <x:c r="M103" s="8"/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  <x:c r="AA103" s="8"/>
      <x:c r="AB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  <x:c r="L104" s="8"/>
      <x:c r="M104" s="8"/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  <x:c r="AA104" s="8"/>
      <x:c r="AB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  <x:c r="L105" s="8"/>
      <x:c r="M105" s="8"/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  <x:c r="AA105" s="8"/>
      <x:c r="AB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  <x:c r="AA106" s="8"/>
      <x:c r="AB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  <x:c r="L107" s="8"/>
      <x:c r="M107" s="8"/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  <x:c r="AA107" s="8"/>
      <x:c r="AB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  <x:c r="AA108" s="8"/>
      <x:c r="AB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  <x:c r="L109" s="8"/>
      <x:c r="M109" s="8"/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  <x:c r="AA109" s="8"/>
      <x:c r="AB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  <x:c r="AA110" s="8"/>
      <x:c r="AB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  <x:c r="L111" s="8"/>
      <x:c r="M111" s="8"/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  <x:c r="AA111" s="8"/>
      <x:c r="AB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  <x:c r="L112" s="8"/>
      <x:c r="M112" s="8"/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  <x:c r="AA112" s="8"/>
      <x:c r="AB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  <x:c r="L113" s="8"/>
      <x:c r="M113" s="8"/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  <x:c r="AA113" s="8"/>
      <x:c r="AB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  <x:c r="AA114" s="8"/>
      <x:c r="AB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  <x:c r="L115" s="8"/>
      <x:c r="M115" s="8"/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  <x:c r="AA115" s="8"/>
      <x:c r="AB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  <x:c r="L116" s="8"/>
      <x:c r="M116" s="8"/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  <x:c r="AA116" s="8"/>
      <x:c r="AB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  <x:c r="L117" s="8"/>
      <x:c r="M117" s="8"/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  <x:c r="AA117" s="8"/>
      <x:c r="AB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  <x:c r="L118" s="8"/>
      <x:c r="M118" s="8"/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  <x:c r="AA118" s="8"/>
      <x:c r="AB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  <x:c r="L119" s="8"/>
      <x:c r="M119" s="8"/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  <x:c r="AA119" s="8"/>
      <x:c r="AB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  <x:c r="L120" s="8"/>
      <x:c r="M120" s="8"/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  <x:c r="AA120" s="8"/>
      <x:c r="AB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  <x:c r="L121" s="8"/>
      <x:c r="M121" s="8"/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  <x:c r="AA121" s="8"/>
      <x:c r="AB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  <x:c r="L122" s="8"/>
      <x:c r="M122" s="8"/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  <x:c r="AA122" s="8"/>
      <x:c r="AB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  <x:c r="L123" s="8"/>
      <x:c r="M123" s="8"/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  <x:c r="AA123" s="8"/>
      <x:c r="AB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  <x:c r="AA124" s="8"/>
      <x:c r="AB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  <x:c r="L125" s="8"/>
      <x:c r="M125" s="8"/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  <x:c r="AA125" s="8"/>
      <x:c r="AB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  <x:c r="L126" s="8"/>
      <x:c r="M126" s="8"/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  <x:c r="AA126" s="8"/>
      <x:c r="AB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  <x:c r="L127" s="8"/>
      <x:c r="M127" s="8"/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  <x:c r="AA127" s="8"/>
      <x:c r="AB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  <x:c r="L128" s="8"/>
      <x:c r="M128" s="8"/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  <x:c r="AA128" s="8"/>
      <x:c r="AB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  <x:c r="L129" s="8"/>
      <x:c r="M129" s="8"/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  <x:c r="AA129" s="8"/>
      <x:c r="AB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  <x:c r="L130" s="8"/>
      <x:c r="M130" s="8"/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  <x:c r="AA130" s="8"/>
      <x:c r="AB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  <x:c r="L131" s="8"/>
      <x:c r="M131" s="8"/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  <x:c r="AA131" s="8"/>
      <x:c r="AB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  <x:c r="L132" s="8"/>
      <x:c r="M132" s="8"/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  <x:c r="AA132" s="8"/>
      <x:c r="AB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  <x:c r="L133" s="8"/>
      <x:c r="M133" s="8"/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  <x:c r="AA133" s="8"/>
      <x:c r="AB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  <x:c r="L134" s="8"/>
      <x:c r="M134" s="8"/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  <x:c r="AA134" s="8"/>
      <x:c r="AB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  <x:c r="L135" s="8"/>
      <x:c r="M135" s="8"/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  <x:c r="AA135" s="8"/>
      <x:c r="AB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  <x:c r="L136" s="8"/>
      <x:c r="M136" s="8"/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  <x:c r="AA136" s="8"/>
      <x:c r="AB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  <x:c r="L137" s="8"/>
      <x:c r="M137" s="8"/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  <x:c r="AA137" s="8"/>
      <x:c r="AB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  <x:c r="L138" s="8"/>
      <x:c r="M138" s="8"/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  <x:c r="AA138" s="8"/>
      <x:c r="AB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  <x:c r="L139" s="8"/>
      <x:c r="M139" s="8"/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  <x:c r="AA139" s="8"/>
      <x:c r="AB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  <x:c r="L140" s="8"/>
      <x:c r="M140" s="8"/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  <x:c r="AA140" s="8"/>
      <x:c r="AB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  <x:c r="L141" s="8"/>
      <x:c r="M141" s="8"/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  <x:c r="AA141" s="8"/>
      <x:c r="AB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  <x:c r="L142" s="8"/>
      <x:c r="M142" s="8"/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  <x:c r="AA142" s="8"/>
      <x:c r="AB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  <x:c r="L143" s="8"/>
      <x:c r="M143" s="8"/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  <x:c r="AA143" s="8"/>
      <x:c r="AB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  <x:c r="L144" s="8"/>
      <x:c r="M144" s="8"/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  <x:c r="AA144" s="8"/>
      <x:c r="AB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  <x:c r="L145" s="8"/>
      <x:c r="M145" s="8"/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  <x:c r="AA145" s="8"/>
      <x:c r="AB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  <x:c r="AA146" s="8"/>
      <x:c r="AB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  <x:c r="L147" s="8"/>
      <x:c r="M147" s="8"/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  <x:c r="AA147" s="8"/>
      <x:c r="AB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  <x:c r="L148" s="8"/>
      <x:c r="M148" s="8"/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  <x:c r="AA148" s="8"/>
      <x:c r="AB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  <x:c r="L149" s="8"/>
      <x:c r="M149" s="8"/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  <x:c r="AA149" s="8"/>
      <x:c r="AB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  <x:c r="L150" s="8"/>
      <x:c r="M150" s="8"/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  <x:c r="AA150" s="8"/>
      <x:c r="AB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  <x:c r="L151" s="8"/>
      <x:c r="M151" s="8"/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  <x:c r="AA151" s="8"/>
      <x:c r="AB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  <x:c r="L152" s="8"/>
      <x:c r="M152" s="8"/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  <x:c r="AA152" s="8"/>
      <x:c r="AB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  <x:c r="L153" s="8"/>
      <x:c r="M153" s="8"/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  <x:c r="AA153" s="8"/>
      <x:c r="AB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  <x:c r="L154" s="8"/>
      <x:c r="M154" s="8"/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  <x:c r="AA154" s="8"/>
      <x:c r="AB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  <x:c r="L155" s="8"/>
      <x:c r="M155" s="8"/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  <x:c r="AA155" s="8"/>
      <x:c r="AB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  <x:c r="L156" s="8"/>
      <x:c r="M156" s="8"/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  <x:c r="AA156" s="8"/>
      <x:c r="AB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  <x:c r="L157" s="8"/>
      <x:c r="M157" s="8"/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  <x:c r="AA157" s="8"/>
      <x:c r="AB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  <x:c r="AA158" s="8"/>
      <x:c r="AB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  <x:c r="L159" s="8"/>
      <x:c r="M159" s="8"/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  <x:c r="AA159" s="8"/>
      <x:c r="AB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  <x:c r="L160" s="8"/>
      <x:c r="M160" s="8"/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  <x:c r="AA160" s="8"/>
      <x:c r="AB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  <x:c r="L161" s="8"/>
      <x:c r="M161" s="8"/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  <x:c r="AA161" s="8"/>
      <x:c r="AB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  <x:c r="L162" s="8"/>
      <x:c r="M162" s="8"/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  <x:c r="AA162" s="8"/>
      <x:c r="AB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  <x:c r="L163" s="8"/>
      <x:c r="M163" s="8"/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  <x:c r="AA163" s="8"/>
      <x:c r="AB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  <x:c r="L164" s="8"/>
      <x:c r="M164" s="8"/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  <x:c r="AA164" s="8"/>
      <x:c r="AB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  <x:c r="L165" s="8"/>
      <x:c r="M165" s="8"/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  <x:c r="AA165" s="8"/>
      <x:c r="AB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  <x:c r="L166" s="8"/>
      <x:c r="M166" s="8"/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  <x:c r="AA166" s="8"/>
      <x:c r="AB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  <x:c r="L167" s="8"/>
      <x:c r="M167" s="8"/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  <x:c r="AA167" s="8"/>
      <x:c r="AB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  <x:c r="AA168" s="8"/>
      <x:c r="AB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  <x:c r="L169" s="8"/>
      <x:c r="M169" s="8"/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  <x:c r="AA169" s="8"/>
      <x:c r="AB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  <x:c r="L170" s="8"/>
      <x:c r="M170" s="8"/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  <x:c r="AA170" s="8"/>
      <x:c r="AB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  <x:c r="L171" s="8"/>
      <x:c r="M171" s="8"/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  <x:c r="AA171" s="8"/>
      <x:c r="AB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  <x:c r="L172" s="8"/>
      <x:c r="M172" s="8"/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  <x:c r="AA172" s="8"/>
      <x:c r="AB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  <x:c r="L173" s="8"/>
      <x:c r="M173" s="8"/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  <x:c r="AA173" s="8"/>
      <x:c r="AB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  <x:c r="L174" s="8"/>
      <x:c r="M174" s="8"/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  <x:c r="AA174" s="8"/>
      <x:c r="AB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  <x:c r="L175" s="8"/>
      <x:c r="M175" s="8"/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  <x:c r="AA175" s="8"/>
      <x:c r="AB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  <x:c r="L176" s="8"/>
      <x:c r="M176" s="8"/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  <x:c r="AA176" s="8"/>
      <x:c r="AB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  <x:c r="L177" s="8"/>
      <x:c r="M177" s="8"/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  <x:c r="AA177" s="8"/>
      <x:c r="AB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  <x:c r="L178" s="8"/>
      <x:c r="M178" s="8"/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  <x:c r="AA178" s="8"/>
      <x:c r="AB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  <x:c r="L179" s="8"/>
      <x:c r="M179" s="8"/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  <x:c r="AA179" s="8"/>
      <x:c r="AB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  <x:c r="L180" s="8"/>
      <x:c r="M180" s="8"/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  <x:c r="AA180" s="8"/>
      <x:c r="AB180" s="8"/>
    </x:row>
  </x:sheetData>
  <x:conditionalFormatting sqref="U4:U100">
    <x:cfRule type="expression" dxfId="0" priority="1">
      <x:formula>U4="DIRECT"</x:formula>
    </x:cfRule>
    <x:cfRule type="expression" dxfId="1" priority="2">
      <x:formula>U4="VERIFY"</x:formula>
    </x:cfRule>
    <x:cfRule type="expression" dxfId="2" priority="3">
      <x:formula>U4="EXCLUDED"</x:formula>
    </x:cfRule>
  </x:conditionalFormatting>
  <x:dataValidations count="7">
    <x:dataValidation type="list" sqref="E4:E100">
      <x:formula1>"PROVIDER,MARKETPLACE / DIRECTORY,PUBLISHER / MEDIA,COMMUNITY / FORUM,STATUS QUO / INTERNAL,UNKNOWN / VERIFY"</x:formula1>
    </x:dataValidation>
    <x:dataValidation type="list" sqref="F4:F100">
      <x:formula1>"YES,NO,UNKNOWN / VERIFY"</x:formula1>
    </x:dataValidation>
    <x:dataValidation type="list" sqref="G4:G100">
      <x:formula1>"1,2,3,4,5,UNKNOWN / VERIFY"</x:formula1>
    </x:dataValidation>
    <x:dataValidation type="list" sqref="H4:H100">
      <x:formula1>"1,2,3,4,5,UNKNOWN / VERIFY"</x:formula1>
    </x:dataValidation>
    <x:dataValidation type="list" sqref="I4:I100">
      <x:formula1>"1,2,3,4,5,UNKNOWN / VERIFY"</x:formula1>
    </x:dataValidation>
    <x:dataValidation type="list" sqref="J4:J100">
      <x:formula1>"1,2,3,4,5,UNKNOWN / VERIFY"</x:formula1>
    </x:dataValidation>
    <x:dataValidation type="list" sqref="L4:L100">
      <x:formula1>"1,2,3,4,5,UNKNOWN / VERIFY"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8" hidden="0" customWidth="1"/>
    <x:col min="4" max="4" width="30" hidden="0" customWidth="1"/>
    <x:col min="5" max="5" width="18" hidden="0" customWidth="1"/>
    <x:col min="6" max="6" width="22" hidden="0" customWidth="1"/>
    <x:col min="7" max="7" width="16" hidden="0" customWidth="1"/>
    <x:col min="8" max="8" width="30" hidden="0" customWidth="1"/>
    <x:col min="9" max="9" width="52" hidden="0" customWidth="1"/>
    <x:col min="10" max="10" width="28" hidden="0" customWidth="1"/>
    <x:col min="11" max="11" width="14" hidden="0" customWidth="1"/>
  </x:cols>
  <x:sheetData>
    <x:row r="1">
      <x:c r="A1" s="12" t="str">
        <x:v>Governed Competitor Portfolio - roles before ranking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16" t="str">
        <x:v>Candidate ID</x:v>
      </x:c>
      <x:c r="B3" s="16" t="str">
        <x:v>Candidate</x:v>
      </x:c>
      <x:c r="C3" s="16" t="str">
        <x:v>Entity type</x:v>
      </x:c>
      <x:c r="D3" s="16" t="str">
        <x:v>Role</x:v>
      </x:c>
      <x:c r="E3" s="16" t="str">
        <x:v>Raw profile</x:v>
      </x:c>
      <x:c r="F3" s="16" t="str">
        <x:v>Governed ranking</x:v>
      </x:c>
      <x:c r="G3" s="16" t="str">
        <x:v>Priority</x:v>
      </x:c>
      <x:c r="H3" s="16" t="str">
        <x:v>Permitted action</x:v>
      </x:c>
      <x:c r="I3" s="16" t="str">
        <x:v>Freeze key</x:v>
      </x:c>
      <x:c r="J3" s="16" t="str">
        <x:v>Portfolio state</x:v>
      </x:c>
      <x:c r="K3" s="16" t="str">
        <x:v>Count</x:v>
      </x:c>
    </x:row>
    <x:row r="4">
      <x:c r="A4" s="8" t="str">
        <x:f>IF(CANDIDATES!A4="","",CANDIDATES!A4)</x:f>
        <x:v>CAND-REL-001</x:v>
      </x:c>
      <x:c r="B4" s="8" t="str">
        <x:f>IF(CANDIDATES!A4="","",CANDIDATES!D4)</x:f>
        <x:v>CoreRoster</x:v>
      </x:c>
      <x:c r="C4" s="8" t="str">
        <x:f>IF(CANDIDATES!A4="","",CANDIDATES!E4)</x:f>
        <x:v>PROVIDER</x:v>
      </x:c>
      <x:c r="D4" s="8" t="str">
        <x:f>IF(CANDIDATES!A4="","",CANDIDATES!U4)</x:f>
        <x:v>DIRECT</x:v>
      </x:c>
      <x:c r="E4" s="8" t="n">
        <x:f>IF(CANDIDATES!A4="","",CANDIDATES!V4)</x:f>
        <x:v>97</x:v>
      </x:c>
      <x:c r="F4" s="8" t="n">
        <x:f>IF(CANDIDATES!A4="","",CANDIDATES!W4)</x:f>
        <x:v>97</x:v>
      </x:c>
      <x:c r="G4" s="8" t="str">
        <x:f>IF(CANDIDATES!A4="","",CANDIDATES!X4)</x:f>
        <x:v>HIGH</x:v>
      </x:c>
      <x:c r="H4" s="8" t="str">
        <x:f>IF(CANDIDATES!A4="","",CANDIDATES!Y4)</x:f>
        <x:v>INCLUDE DIRECT</x:v>
      </x:c>
      <x:c r="I4" s="8" t="str">
        <x:f>IF(CANDIDATES!A4="","",CANDIDATES!AA4)</x:f>
        <x:v>CAND-REL-001-V1|REL-POL-001-V1|46256|DIRECT|INCLUDE DIRECT|97|VALID|VALID|EVID-REL-001|EVID-REL-001-V1|GOVERNED FIXTURE|VALID|VALID</x:v>
      </x:c>
      <x:c r="J4" s="8" t="str">
        <x:v>DIRECT</x:v>
      </x:c>
      <x:c r="K4" s="8" t="n">
        <x:f>COUNTIF(D4:D100,"DIRECT")</x:f>
        <x:v>1</x:v>
      </x:c>
    </x:row>
    <x:row r="5">
      <x:c r="A5" s="8" t="str">
        <x:f>IF(CANDIDATES!A5="","",CANDIDATES!A5)</x:f>
        <x:v>CAND-REL-002</x:v>
      </x:c>
      <x:c r="B5" s="8" t="str">
        <x:f>IF(CANDIDATES!A5="","",CANDIDATES!D5)</x:f>
        <x:v>CompareHub</x:v>
      </x:c>
      <x:c r="C5" s="8" t="str">
        <x:f>IF(CANDIDATES!A5="","",CANDIDATES!E5)</x:f>
        <x:v>MARKETPLACE / DIRECTORY</x:v>
      </x:c>
      <x:c r="D5" s="8" t="str">
        <x:f>IF(CANDIDATES!A5="","",CANDIDATES!U5)</x:f>
        <x:v>CONTEXTUAL</x:v>
      </x:c>
      <x:c r="E5" s="8" t="n">
        <x:f>IF(CANDIDATES!A5="","",CANDIDATES!V5)</x:f>
        <x:v>76</x:v>
      </x:c>
      <x:c r="F5" s="8" t="str">
        <x:f>IF(CANDIDATES!A5="","",CANDIDATES!W5)</x:f>
        <x:v>N/A - ROLE</x:v>
      </x:c>
      <x:c r="G5" s="8" t="str">
        <x:f>IF(CANDIDATES!A5="","",CANDIDATES!X5)</x:f>
        <x:v>N/A - ROLE</x:v>
      </x:c>
      <x:c r="H5" s="8" t="str">
        <x:f>IF(CANDIDATES!A5="","",CANDIDATES!Y5)</x:f>
        <x:v>INCLUDE CONTEXTUAL</x:v>
      </x:c>
      <x:c r="I5" s="8" t="str">
        <x:f>IF(CANDIDATES!A5="","",CANDIDATES!AA5)</x:f>
        <x:v>CAND-REL-002-V1|REL-POL-001-V1|46256|CONTEXTUAL|INCLUDE CONTEXTUAL|N/A - ROLE|VALID|VALID|EVID-REL-002|EVID-REL-002-V1|GOVERNED FIXTURE|VALID|VALID</x:v>
      </x:c>
      <x:c r="J5" s="8" t="str">
        <x:v>CONTEXTUAL</x:v>
      </x:c>
      <x:c r="K5" s="8" t="n">
        <x:f>COUNTIF(D4:D100,"CONTEXTUAL")</x:f>
        <x:v>3</x:v>
      </x:c>
    </x:row>
    <x:row r="6">
      <x:c r="A6" s="8" t="str">
        <x:f>IF(CANDIDATES!A6="","",CANDIDATES!A6)</x:f>
        <x:v>CAND-REL-003</x:v>
      </x:c>
      <x:c r="B6" s="8" t="str">
        <x:f>IF(CANDIDATES!A6="","",CANDIDATES!D6)</x:f>
        <x:v>AdjacentOps</x:v>
      </x:c>
      <x:c r="C6" s="8" t="str">
        <x:f>IF(CANDIDATES!A6="","",CANDIDATES!E6)</x:f>
        <x:v>PROVIDER</x:v>
      </x:c>
      <x:c r="D6" s="8" t="str">
        <x:f>IF(CANDIDATES!A6="","",CANDIDATES!U6)</x:f>
        <x:v>CONTEXTUAL</x:v>
      </x:c>
      <x:c r="E6" s="8" t="n">
        <x:f>IF(CANDIDATES!A6="","",CANDIDATES!V6)</x:f>
        <x:v>68</x:v>
      </x:c>
      <x:c r="F6" s="8" t="str">
        <x:f>IF(CANDIDATES!A6="","",CANDIDATES!W6)</x:f>
        <x:v>N/A - ROLE</x:v>
      </x:c>
      <x:c r="G6" s="8" t="str">
        <x:f>IF(CANDIDATES!A6="","",CANDIDATES!X6)</x:f>
        <x:v>N/A - ROLE</x:v>
      </x:c>
      <x:c r="H6" s="8" t="str">
        <x:f>IF(CANDIDATES!A6="","",CANDIDATES!Y6)</x:f>
        <x:v>INCLUDE CONTEXTUAL</x:v>
      </x:c>
      <x:c r="I6" s="8" t="str">
        <x:f>IF(CANDIDATES!A6="","",CANDIDATES!AA6)</x:f>
        <x:v>CAND-REL-003-V1|REL-POL-001-V1|46256|CONTEXTUAL|INCLUDE CONTEXTUAL|N/A - ROLE|VALID|VALID|EVID-REL-003|EVID-REL-003-V1|GOVERNED FIXTURE|VALID|VALID</x:v>
      </x:c>
      <x:c r="J6" s="8" t="str">
        <x:v>EXCLUDED</x:v>
      </x:c>
      <x:c r="K6" s="8" t="n">
        <x:f>COUNTIF(D4:D100,"EXCLUDED")</x:f>
        <x:v>0</x:v>
      </x:c>
    </x:row>
    <x:row r="7">
      <x:c r="A7" s="8" t="str">
        <x:f>IF(CANDIDATES!A7="","",CANDIDATES!A7)</x:f>
        <x:v>CAND-REL-004</x:v>
      </x:c>
      <x:c r="B7" s="8" t="str">
        <x:f>IF(CANDIDATES!A7="","",CANDIDATES!D7)</x:f>
        <x:v>ThinSignal</x:v>
      </x:c>
      <x:c r="C7" s="8" t="str">
        <x:f>IF(CANDIDATES!A7="","",CANDIDATES!E7)</x:f>
        <x:v>PROVIDER</x:v>
      </x:c>
      <x:c r="D7" s="8" t="str">
        <x:f>IF(CANDIDATES!A7="","",CANDIDATES!U7)</x:f>
        <x:v>VERIFY</x:v>
      </x:c>
      <x:c r="E7" s="8" t="n">
        <x:f>IF(CANDIDATES!A7="","",CANDIDATES!V7)</x:f>
        <x:v>76</x:v>
      </x:c>
      <x:c r="F7" s="8" t="str">
        <x:f>IF(CANDIDATES!A7="","",CANDIDATES!W7)</x:f>
        <x:v>N/A - ROLE</x:v>
      </x:c>
      <x:c r="G7" s="8" t="str">
        <x:f>IF(CANDIDATES!A7="","",CANDIDATES!X7)</x:f>
        <x:v>N/A - ROLE</x:v>
      </x:c>
      <x:c r="H7" s="8" t="str">
        <x:f>IF(CANDIDATES!A7="","",CANDIDATES!Y7)</x:f>
        <x:v>VERIFY BEFORE CLASSIFYING</x:v>
      </x:c>
      <x:c r="I7" s="8" t="str">
        <x:f>IF(CANDIDATES!A7="","",CANDIDATES!AA7)</x:f>
        <x:v>CAND-REL-004-V1|REL-POL-001-V1|46256|VERIFY|VERIFY BEFORE CLASSIFYING|N/A - ROLE|VALID|VALID|EVID-REL-004|EVID-REL-004-V1|GOVERNED FIXTURE|VALID|VALID</x:v>
      </x:c>
      <x:c r="J7" s="8" t="str">
        <x:v>VERIFY</x:v>
      </x:c>
      <x:c r="K7" s="8" t="n">
        <x:f>COUNTIF(D4:D100,"VERIFY")</x:f>
        <x:v>2</x:v>
      </x:c>
    </x:row>
    <x:row r="8">
      <x:c r="A8" s="8" t="str">
        <x:f>IF(CANDIDATES!A8="","",CANDIDATES!A8)</x:f>
        <x:v>CAND-REL-005</x:v>
      </x:c>
      <x:c r="B8" s="8" t="str">
        <x:f>IF(CANDIDATES!A8="","",CANDIDATES!D8)</x:f>
        <x:v>OffMarketCo</x:v>
      </x:c>
      <x:c r="C8" s="8" t="str">
        <x:f>IF(CANDIDATES!A8="","",CANDIDATES!E8)</x:f>
        <x:v>PROVIDER</x:v>
      </x:c>
      <x:c r="D8" s="8" t="str">
        <x:f>IF(CANDIDATES!A8="","",CANDIDATES!U8)</x:f>
        <x:v>CONTEXTUAL</x:v>
      </x:c>
      <x:c r="E8" s="8" t="n">
        <x:f>IF(CANDIDATES!A8="","",CANDIDATES!V8)</x:f>
        <x:v>84</x:v>
      </x:c>
      <x:c r="F8" s="8" t="str">
        <x:f>IF(CANDIDATES!A8="","",CANDIDATES!W8)</x:f>
        <x:v>N/A - ROLE</x:v>
      </x:c>
      <x:c r="G8" s="8" t="str">
        <x:f>IF(CANDIDATES!A8="","",CANDIDATES!X8)</x:f>
        <x:v>N/A - ROLE</x:v>
      </x:c>
      <x:c r="H8" s="8" t="str">
        <x:f>IF(CANDIDATES!A8="","",CANDIDATES!Y8)</x:f>
        <x:v>INCLUDE CONTEXTUAL</x:v>
      </x:c>
      <x:c r="I8" s="8" t="str">
        <x:f>IF(CANDIDATES!A8="","",CANDIDATES!AA8)</x:f>
        <x:v>CAND-REL-005-V1|REL-POL-001-V1|46256|CONTEXTUAL|INCLUDE CONTEXTUAL|N/A - ROLE|VALID|VALID|EVID-REL-005|EVID-REL-005-V1|GOVERNED FIXTURE|VALID|VALID</x:v>
      </x:c>
      <x:c r="J8" s="8" t="str">
        <x:v>BLOCKED / REPAIR</x:v>
      </x:c>
      <x:c r="K8" s="8" t="n">
        <x:f>COUNTA(CANDIDATES!A4:A100)-K4-K5-K6-K7</x:f>
        <x:v>0</x:v>
      </x:c>
    </x:row>
    <x:row r="9">
      <x:c r="A9" s="8" t="str">
        <x:f>IF(CANDIDATES!A9="","",CANDIDATES!A9)</x:f>
        <x:v>CAND-REL-006</x:v>
      </x:c>
      <x:c r="B9" s="8" t="str">
        <x:f>IF(CANDIDATES!A9="","",CANDIDATES!D9)</x:f>
        <x:v>UnknownSource</x:v>
      </x:c>
      <x:c r="C9" s="8" t="str">
        <x:f>IF(CANDIDATES!A9="","",CANDIDATES!E9)</x:f>
        <x:v>UNKNOWN / VERIFY</x:v>
      </x:c>
      <x:c r="D9" s="8" t="str">
        <x:f>IF(CANDIDATES!A9="","",CANDIDATES!U9)</x:f>
        <x:v>VERIFY</x:v>
      </x:c>
      <x:c r="E9" s="8" t="str">
        <x:f>IF(CANDIDATES!A9="","",CANDIDATES!V9)</x:f>
      </x:c>
      <x:c r="F9" s="8" t="str">
        <x:f>IF(CANDIDATES!A9="","",CANDIDATES!W9)</x:f>
        <x:v>N/A - ROLE</x:v>
      </x:c>
      <x:c r="G9" s="8" t="str">
        <x:f>IF(CANDIDATES!A9="","",CANDIDATES!X9)</x:f>
        <x:v>N/A - ROLE</x:v>
      </x:c>
      <x:c r="H9" s="8" t="str">
        <x:f>IF(CANDIDATES!A9="","",CANDIDATES!Y9)</x:f>
        <x:v>VERIFY BEFORE CLASSIFYING</x:v>
      </x:c>
      <x:c r="I9" s="8" t="str">
        <x:f>IF(CANDIDATES!A9="","",CANDIDATES!AA9)</x:f>
        <x:v>CAND-REL-006-V1|REL-POL-001-V1|46256|VERIFY|VERIFY BEFORE CLASSIFYING|N/A - ROLE|VALID|VERIFY BEFORE CLASSIFYING|EVID-REL-006|EVID-REL-006-V1|UNKNOWN|VALID|VALID</x:v>
      </x:c>
      <x:c r="J9" s="8" t="str">
        <x:v>TOTAL POPULATED</x:v>
      </x:c>
      <x:c r="K9" s="8" t="n">
        <x:f>COUNTA(CANDIDATES!A4:A100)</x:f>
        <x:v>6</x:v>
      </x:c>
    </x:row>
    <x:row r="10">
      <x:c r="A10" s="8" t="str">
        <x:f>IF(CANDIDATES!A10="","",CANDIDATES!A10)</x:f>
      </x:c>
      <x:c r="B10" s="8" t="str">
        <x:f>IF(CANDIDATES!A10="","",CANDIDATES!D10)</x:f>
      </x:c>
      <x:c r="C10" s="8" t="str">
        <x:f>IF(CANDIDATES!A10="","",CANDIDATES!E10)</x:f>
      </x:c>
      <x:c r="D10" s="8" t="str">
        <x:f>IF(CANDIDATES!A10="","",CANDIDATES!U10)</x:f>
      </x:c>
      <x:c r="E10" s="8" t="str">
        <x:f>IF(CANDIDATES!A10="","",CANDIDATES!V10)</x:f>
      </x:c>
      <x:c r="F10" s="8" t="str">
        <x:f>IF(CANDIDATES!A10="","",CANDIDATES!W10)</x:f>
      </x:c>
      <x:c r="G10" s="8" t="str">
        <x:f>IF(CANDIDATES!A10="","",CANDIDATES!X10)</x:f>
      </x:c>
      <x:c r="H10" s="8" t="str">
        <x:f>IF(CANDIDATES!A10="","",CANDIDATES!Y10)</x:f>
      </x:c>
      <x:c r="I10" s="8" t="str">
        <x:f>IF(CANDIDATES!A10="","",CANDIDATES!AA10)</x:f>
      </x:c>
      <x:c r="J10" s="8"/>
      <x:c r="K10" s="8"/>
    </x:row>
    <x:row r="11">
      <x:c r="A11" s="8" t="str">
        <x:f>IF(CANDIDATES!A11="","",CANDIDATES!A11)</x:f>
      </x:c>
      <x:c r="B11" s="8" t="str">
        <x:f>IF(CANDIDATES!A11="","",CANDIDATES!D11)</x:f>
      </x:c>
      <x:c r="C11" s="8" t="str">
        <x:f>IF(CANDIDATES!A11="","",CANDIDATES!E11)</x:f>
      </x:c>
      <x:c r="D11" s="8" t="str">
        <x:f>IF(CANDIDATES!A11="","",CANDIDATES!U11)</x:f>
      </x:c>
      <x:c r="E11" s="8" t="str">
        <x:f>IF(CANDIDATES!A11="","",CANDIDATES!V11)</x:f>
      </x:c>
      <x:c r="F11" s="8" t="str">
        <x:f>IF(CANDIDATES!A11="","",CANDIDATES!W11)</x:f>
      </x:c>
      <x:c r="G11" s="8" t="str">
        <x:f>IF(CANDIDATES!A11="","",CANDIDATES!X11)</x:f>
      </x:c>
      <x:c r="H11" s="8" t="str">
        <x:f>IF(CANDIDATES!A11="","",CANDIDATES!Y11)</x:f>
      </x:c>
      <x:c r="I11" s="8" t="str">
        <x:f>IF(CANDIDATES!A11="","",CANDIDATES!AA11)</x:f>
      </x:c>
      <x:c r="J11" s="8"/>
      <x:c r="K11" s="8"/>
    </x:row>
    <x:row r="12">
      <x:c r="A12" s="8" t="str">
        <x:f>IF(CANDIDATES!A12="","",CANDIDATES!A12)</x:f>
      </x:c>
      <x:c r="B12" s="8" t="str">
        <x:f>IF(CANDIDATES!A12="","",CANDIDATES!D12)</x:f>
      </x:c>
      <x:c r="C12" s="8" t="str">
        <x:f>IF(CANDIDATES!A12="","",CANDIDATES!E12)</x:f>
      </x:c>
      <x:c r="D12" s="8" t="str">
        <x:f>IF(CANDIDATES!A12="","",CANDIDATES!U12)</x:f>
      </x:c>
      <x:c r="E12" s="8" t="str">
        <x:f>IF(CANDIDATES!A12="","",CANDIDATES!V12)</x:f>
      </x:c>
      <x:c r="F12" s="8" t="str">
        <x:f>IF(CANDIDATES!A12="","",CANDIDATES!W12)</x:f>
      </x:c>
      <x:c r="G12" s="8" t="str">
        <x:f>IF(CANDIDATES!A12="","",CANDIDATES!X12)</x:f>
      </x:c>
      <x:c r="H12" s="8" t="str">
        <x:f>IF(CANDIDATES!A12="","",CANDIDATES!Y12)</x:f>
      </x:c>
      <x:c r="I12" s="8" t="str">
        <x:f>IF(CANDIDATES!A12="","",CANDIDATES!AA12)</x:f>
      </x:c>
      <x:c r="J12" s="8"/>
      <x:c r="K12" s="8"/>
    </x:row>
    <x:row r="13">
      <x:c r="A13" s="8" t="str">
        <x:f>IF(CANDIDATES!A13="","",CANDIDATES!A13)</x:f>
      </x:c>
      <x:c r="B13" s="8" t="str">
        <x:f>IF(CANDIDATES!A13="","",CANDIDATES!D13)</x:f>
      </x:c>
      <x:c r="C13" s="8" t="str">
        <x:f>IF(CANDIDATES!A13="","",CANDIDATES!E13)</x:f>
      </x:c>
      <x:c r="D13" s="8" t="str">
        <x:f>IF(CANDIDATES!A13="","",CANDIDATES!U13)</x:f>
      </x:c>
      <x:c r="E13" s="8" t="str">
        <x:f>IF(CANDIDATES!A13="","",CANDIDATES!V13)</x:f>
      </x:c>
      <x:c r="F13" s="8" t="str">
        <x:f>IF(CANDIDATES!A13="","",CANDIDATES!W13)</x:f>
      </x:c>
      <x:c r="G13" s="8" t="str">
        <x:f>IF(CANDIDATES!A13="","",CANDIDATES!X13)</x:f>
      </x:c>
      <x:c r="H13" s="8" t="str">
        <x:f>IF(CANDIDATES!A13="","",CANDIDATES!Y13)</x:f>
      </x:c>
      <x:c r="I13" s="8" t="str">
        <x:f>IF(CANDIDATES!A13="","",CANDIDATES!AA13)</x:f>
      </x:c>
      <x:c r="J13" s="8"/>
      <x:c r="K13" s="8"/>
    </x:row>
    <x:row r="14">
      <x:c r="A14" s="8" t="str">
        <x:f>IF(CANDIDATES!A14="","",CANDIDATES!A14)</x:f>
      </x:c>
      <x:c r="B14" s="8" t="str">
        <x:f>IF(CANDIDATES!A14="","",CANDIDATES!D14)</x:f>
      </x:c>
      <x:c r="C14" s="8" t="str">
        <x:f>IF(CANDIDATES!A14="","",CANDIDATES!E14)</x:f>
      </x:c>
      <x:c r="D14" s="8" t="str">
        <x:f>IF(CANDIDATES!A14="","",CANDIDATES!U14)</x:f>
      </x:c>
      <x:c r="E14" s="8" t="str">
        <x:f>IF(CANDIDATES!A14="","",CANDIDATES!V14)</x:f>
      </x:c>
      <x:c r="F14" s="8" t="str">
        <x:f>IF(CANDIDATES!A14="","",CANDIDATES!W14)</x:f>
      </x:c>
      <x:c r="G14" s="8" t="str">
        <x:f>IF(CANDIDATES!A14="","",CANDIDATES!X14)</x:f>
      </x:c>
      <x:c r="H14" s="8" t="str">
        <x:f>IF(CANDIDATES!A14="","",CANDIDATES!Y14)</x:f>
      </x:c>
      <x:c r="I14" s="8" t="str">
        <x:f>IF(CANDIDATES!A14="","",CANDIDATES!AA14)</x:f>
      </x:c>
      <x:c r="J14" s="8"/>
      <x:c r="K14" s="8"/>
    </x:row>
    <x:row r="15">
      <x:c r="A15" s="8" t="str">
        <x:f>IF(CANDIDATES!A15="","",CANDIDATES!A15)</x:f>
      </x:c>
      <x:c r="B15" s="8" t="str">
        <x:f>IF(CANDIDATES!A15="","",CANDIDATES!D15)</x:f>
      </x:c>
      <x:c r="C15" s="8" t="str">
        <x:f>IF(CANDIDATES!A15="","",CANDIDATES!E15)</x:f>
      </x:c>
      <x:c r="D15" s="8" t="str">
        <x:f>IF(CANDIDATES!A15="","",CANDIDATES!U15)</x:f>
      </x:c>
      <x:c r="E15" s="8" t="str">
        <x:f>IF(CANDIDATES!A15="","",CANDIDATES!V15)</x:f>
      </x:c>
      <x:c r="F15" s="8" t="str">
        <x:f>IF(CANDIDATES!A15="","",CANDIDATES!W15)</x:f>
      </x:c>
      <x:c r="G15" s="8" t="str">
        <x:f>IF(CANDIDATES!A15="","",CANDIDATES!X15)</x:f>
      </x:c>
      <x:c r="H15" s="8" t="str">
        <x:f>IF(CANDIDATES!A15="","",CANDIDATES!Y15)</x:f>
      </x:c>
      <x:c r="I15" s="8" t="str">
        <x:f>IF(CANDIDATES!A15="","",CANDIDATES!AA15)</x:f>
      </x:c>
      <x:c r="J15" s="8"/>
      <x:c r="K15" s="8"/>
    </x:row>
    <x:row r="16">
      <x:c r="A16" s="8" t="str">
        <x:f>IF(CANDIDATES!A16="","",CANDIDATES!A16)</x:f>
      </x:c>
      <x:c r="B16" s="8" t="str">
        <x:f>IF(CANDIDATES!A16="","",CANDIDATES!D16)</x:f>
      </x:c>
      <x:c r="C16" s="8" t="str">
        <x:f>IF(CANDIDATES!A16="","",CANDIDATES!E16)</x:f>
      </x:c>
      <x:c r="D16" s="8" t="str">
        <x:f>IF(CANDIDATES!A16="","",CANDIDATES!U16)</x:f>
      </x:c>
      <x:c r="E16" s="8" t="str">
        <x:f>IF(CANDIDATES!A16="","",CANDIDATES!V16)</x:f>
      </x:c>
      <x:c r="F16" s="8" t="str">
        <x:f>IF(CANDIDATES!A16="","",CANDIDATES!W16)</x:f>
      </x:c>
      <x:c r="G16" s="8" t="str">
        <x:f>IF(CANDIDATES!A16="","",CANDIDATES!X16)</x:f>
      </x:c>
      <x:c r="H16" s="8" t="str">
        <x:f>IF(CANDIDATES!A16="","",CANDIDATES!Y16)</x:f>
      </x:c>
      <x:c r="I16" s="8" t="str">
        <x:f>IF(CANDIDATES!A16="","",CANDIDATES!AA16)</x:f>
      </x:c>
      <x:c r="J16" s="8"/>
      <x:c r="K16" s="8"/>
    </x:row>
    <x:row r="17">
      <x:c r="A17" s="8" t="str">
        <x:f>IF(CANDIDATES!A17="","",CANDIDATES!A17)</x:f>
      </x:c>
      <x:c r="B17" s="8" t="str">
        <x:f>IF(CANDIDATES!A17="","",CANDIDATES!D17)</x:f>
      </x:c>
      <x:c r="C17" s="8" t="str">
        <x:f>IF(CANDIDATES!A17="","",CANDIDATES!E17)</x:f>
      </x:c>
      <x:c r="D17" s="8" t="str">
        <x:f>IF(CANDIDATES!A17="","",CANDIDATES!U17)</x:f>
      </x:c>
      <x:c r="E17" s="8" t="str">
        <x:f>IF(CANDIDATES!A17="","",CANDIDATES!V17)</x:f>
      </x:c>
      <x:c r="F17" s="8" t="str">
        <x:f>IF(CANDIDATES!A17="","",CANDIDATES!W17)</x:f>
      </x:c>
      <x:c r="G17" s="8" t="str">
        <x:f>IF(CANDIDATES!A17="","",CANDIDATES!X17)</x:f>
      </x:c>
      <x:c r="H17" s="8" t="str">
        <x:f>IF(CANDIDATES!A17="","",CANDIDATES!Y17)</x:f>
      </x:c>
      <x:c r="I17" s="8" t="str">
        <x:f>IF(CANDIDATES!A17="","",CANDIDATES!AA17)</x:f>
      </x:c>
      <x:c r="J17" s="8"/>
      <x:c r="K17" s="8"/>
    </x:row>
    <x:row r="18">
      <x:c r="A18" s="8" t="str">
        <x:f>IF(CANDIDATES!A18="","",CANDIDATES!A18)</x:f>
      </x:c>
      <x:c r="B18" s="8" t="str">
        <x:f>IF(CANDIDATES!A18="","",CANDIDATES!D18)</x:f>
      </x:c>
      <x:c r="C18" s="8" t="str">
        <x:f>IF(CANDIDATES!A18="","",CANDIDATES!E18)</x:f>
      </x:c>
      <x:c r="D18" s="8" t="str">
        <x:f>IF(CANDIDATES!A18="","",CANDIDATES!U18)</x:f>
      </x:c>
      <x:c r="E18" s="8" t="str">
        <x:f>IF(CANDIDATES!A18="","",CANDIDATES!V18)</x:f>
      </x:c>
      <x:c r="F18" s="8" t="str">
        <x:f>IF(CANDIDATES!A18="","",CANDIDATES!W18)</x:f>
      </x:c>
      <x:c r="G18" s="8" t="str">
        <x:f>IF(CANDIDATES!A18="","",CANDIDATES!X18)</x:f>
      </x:c>
      <x:c r="H18" s="8" t="str">
        <x:f>IF(CANDIDATES!A18="","",CANDIDATES!Y18)</x:f>
      </x:c>
      <x:c r="I18" s="8" t="str">
        <x:f>IF(CANDIDATES!A18="","",CANDIDATES!AA18)</x:f>
      </x:c>
      <x:c r="J18" s="8"/>
      <x:c r="K18" s="8"/>
    </x:row>
    <x:row r="19">
      <x:c r="A19" s="8" t="str">
        <x:f>IF(CANDIDATES!A19="","",CANDIDATES!A19)</x:f>
      </x:c>
      <x:c r="B19" s="8" t="str">
        <x:f>IF(CANDIDATES!A19="","",CANDIDATES!D19)</x:f>
      </x:c>
      <x:c r="C19" s="8" t="str">
        <x:f>IF(CANDIDATES!A19="","",CANDIDATES!E19)</x:f>
      </x:c>
      <x:c r="D19" s="8" t="str">
        <x:f>IF(CANDIDATES!A19="","",CANDIDATES!U19)</x:f>
      </x:c>
      <x:c r="E19" s="8" t="str">
        <x:f>IF(CANDIDATES!A19="","",CANDIDATES!V19)</x:f>
      </x:c>
      <x:c r="F19" s="8" t="str">
        <x:f>IF(CANDIDATES!A19="","",CANDIDATES!W19)</x:f>
      </x:c>
      <x:c r="G19" s="8" t="str">
        <x:f>IF(CANDIDATES!A19="","",CANDIDATES!X19)</x:f>
      </x:c>
      <x:c r="H19" s="8" t="str">
        <x:f>IF(CANDIDATES!A19="","",CANDIDATES!Y19)</x:f>
      </x:c>
      <x:c r="I19" s="8" t="str">
        <x:f>IF(CANDIDATES!A19="","",CANDIDATES!AA19)</x:f>
      </x:c>
      <x:c r="J19" s="8"/>
      <x:c r="K19" s="8"/>
    </x:row>
    <x:row r="20">
      <x:c r="A20" s="8" t="str">
        <x:f>IF(CANDIDATES!A20="","",CANDIDATES!A20)</x:f>
      </x:c>
      <x:c r="B20" s="8" t="str">
        <x:f>IF(CANDIDATES!A20="","",CANDIDATES!D20)</x:f>
      </x:c>
      <x:c r="C20" s="8" t="str">
        <x:f>IF(CANDIDATES!A20="","",CANDIDATES!E20)</x:f>
      </x:c>
      <x:c r="D20" s="8" t="str">
        <x:f>IF(CANDIDATES!A20="","",CANDIDATES!U20)</x:f>
      </x:c>
      <x:c r="E20" s="8" t="str">
        <x:f>IF(CANDIDATES!A20="","",CANDIDATES!V20)</x:f>
      </x:c>
      <x:c r="F20" s="8" t="str">
        <x:f>IF(CANDIDATES!A20="","",CANDIDATES!W20)</x:f>
      </x:c>
      <x:c r="G20" s="8" t="str">
        <x:f>IF(CANDIDATES!A20="","",CANDIDATES!X20)</x:f>
      </x:c>
      <x:c r="H20" s="8" t="str">
        <x:f>IF(CANDIDATES!A20="","",CANDIDATES!Y20)</x:f>
      </x:c>
      <x:c r="I20" s="8" t="str">
        <x:f>IF(CANDIDATES!A20="","",CANDIDATES!AA20)</x:f>
      </x:c>
      <x:c r="J20" s="8"/>
      <x:c r="K20" s="8"/>
    </x:row>
    <x:row r="21">
      <x:c r="A21" s="8" t="str">
        <x:f>IF(CANDIDATES!A21="","",CANDIDATES!A21)</x:f>
      </x:c>
      <x:c r="B21" s="8" t="str">
        <x:f>IF(CANDIDATES!A21="","",CANDIDATES!D21)</x:f>
      </x:c>
      <x:c r="C21" s="8" t="str">
        <x:f>IF(CANDIDATES!A21="","",CANDIDATES!E21)</x:f>
      </x:c>
      <x:c r="D21" s="8" t="str">
        <x:f>IF(CANDIDATES!A21="","",CANDIDATES!U21)</x:f>
      </x:c>
      <x:c r="E21" s="8" t="str">
        <x:f>IF(CANDIDATES!A21="","",CANDIDATES!V21)</x:f>
      </x:c>
      <x:c r="F21" s="8" t="str">
        <x:f>IF(CANDIDATES!A21="","",CANDIDATES!W21)</x:f>
      </x:c>
      <x:c r="G21" s="8" t="str">
        <x:f>IF(CANDIDATES!A21="","",CANDIDATES!X21)</x:f>
      </x:c>
      <x:c r="H21" s="8" t="str">
        <x:f>IF(CANDIDATES!A21="","",CANDIDATES!Y21)</x:f>
      </x:c>
      <x:c r="I21" s="8" t="str">
        <x:f>IF(CANDIDATES!A21="","",CANDIDATES!AA21)</x:f>
      </x:c>
      <x:c r="J21" s="8"/>
      <x:c r="K21" s="8"/>
    </x:row>
    <x:row r="22">
      <x:c r="A22" s="8" t="str">
        <x:f>IF(CANDIDATES!A22="","",CANDIDATES!A22)</x:f>
      </x:c>
      <x:c r="B22" s="8" t="str">
        <x:f>IF(CANDIDATES!A22="","",CANDIDATES!D22)</x:f>
      </x:c>
      <x:c r="C22" s="8" t="str">
        <x:f>IF(CANDIDATES!A22="","",CANDIDATES!E22)</x:f>
      </x:c>
      <x:c r="D22" s="8" t="str">
        <x:f>IF(CANDIDATES!A22="","",CANDIDATES!U22)</x:f>
      </x:c>
      <x:c r="E22" s="8" t="str">
        <x:f>IF(CANDIDATES!A22="","",CANDIDATES!V22)</x:f>
      </x:c>
      <x:c r="F22" s="8" t="str">
        <x:f>IF(CANDIDATES!A22="","",CANDIDATES!W22)</x:f>
      </x:c>
      <x:c r="G22" s="8" t="str">
        <x:f>IF(CANDIDATES!A22="","",CANDIDATES!X22)</x:f>
      </x:c>
      <x:c r="H22" s="8" t="str">
        <x:f>IF(CANDIDATES!A22="","",CANDIDATES!Y22)</x:f>
      </x:c>
      <x:c r="I22" s="8" t="str">
        <x:f>IF(CANDIDATES!A22="","",CANDIDATES!AA22)</x:f>
      </x:c>
      <x:c r="J22" s="8"/>
      <x:c r="K22" s="8"/>
    </x:row>
    <x:row r="23">
      <x:c r="A23" s="8" t="str">
        <x:f>IF(CANDIDATES!A23="","",CANDIDATES!A23)</x:f>
      </x:c>
      <x:c r="B23" s="8" t="str">
        <x:f>IF(CANDIDATES!A23="","",CANDIDATES!D23)</x:f>
      </x:c>
      <x:c r="C23" s="8" t="str">
        <x:f>IF(CANDIDATES!A23="","",CANDIDATES!E23)</x:f>
      </x:c>
      <x:c r="D23" s="8" t="str">
        <x:f>IF(CANDIDATES!A23="","",CANDIDATES!U23)</x:f>
      </x:c>
      <x:c r="E23" s="8" t="str">
        <x:f>IF(CANDIDATES!A23="","",CANDIDATES!V23)</x:f>
      </x:c>
      <x:c r="F23" s="8" t="str">
        <x:f>IF(CANDIDATES!A23="","",CANDIDATES!W23)</x:f>
      </x:c>
      <x:c r="G23" s="8" t="str">
        <x:f>IF(CANDIDATES!A23="","",CANDIDATES!X23)</x:f>
      </x:c>
      <x:c r="H23" s="8" t="str">
        <x:f>IF(CANDIDATES!A23="","",CANDIDATES!Y23)</x:f>
      </x:c>
      <x:c r="I23" s="8" t="str">
        <x:f>IF(CANDIDATES!A23="","",CANDIDATES!AA23)</x:f>
      </x:c>
      <x:c r="J23" s="8"/>
      <x:c r="K23" s="8"/>
    </x:row>
    <x:row r="24">
      <x:c r="A24" s="8" t="str">
        <x:f>IF(CANDIDATES!A24="","",CANDIDATES!A24)</x:f>
      </x:c>
      <x:c r="B24" s="8" t="str">
        <x:f>IF(CANDIDATES!A24="","",CANDIDATES!D24)</x:f>
      </x:c>
      <x:c r="C24" s="8" t="str">
        <x:f>IF(CANDIDATES!A24="","",CANDIDATES!E24)</x:f>
      </x:c>
      <x:c r="D24" s="8" t="str">
        <x:f>IF(CANDIDATES!A24="","",CANDIDATES!U24)</x:f>
      </x:c>
      <x:c r="E24" s="8" t="str">
        <x:f>IF(CANDIDATES!A24="","",CANDIDATES!V24)</x:f>
      </x:c>
      <x:c r="F24" s="8" t="str">
        <x:f>IF(CANDIDATES!A24="","",CANDIDATES!W24)</x:f>
      </x:c>
      <x:c r="G24" s="8" t="str">
        <x:f>IF(CANDIDATES!A24="","",CANDIDATES!X24)</x:f>
      </x:c>
      <x:c r="H24" s="8" t="str">
        <x:f>IF(CANDIDATES!A24="","",CANDIDATES!Y24)</x:f>
      </x:c>
      <x:c r="I24" s="8" t="str">
        <x:f>IF(CANDIDATES!A24="","",CANDIDATES!AA24)</x:f>
      </x:c>
      <x:c r="J24" s="8"/>
      <x:c r="K24" s="8"/>
    </x:row>
    <x:row r="25">
      <x:c r="A25" s="8" t="str">
        <x:f>IF(CANDIDATES!A25="","",CANDIDATES!A25)</x:f>
      </x:c>
      <x:c r="B25" s="8" t="str">
        <x:f>IF(CANDIDATES!A25="","",CANDIDATES!D25)</x:f>
      </x:c>
      <x:c r="C25" s="8" t="str">
        <x:f>IF(CANDIDATES!A25="","",CANDIDATES!E25)</x:f>
      </x:c>
      <x:c r="D25" s="8" t="str">
        <x:f>IF(CANDIDATES!A25="","",CANDIDATES!U25)</x:f>
      </x:c>
      <x:c r="E25" s="8" t="str">
        <x:f>IF(CANDIDATES!A25="","",CANDIDATES!V25)</x:f>
      </x:c>
      <x:c r="F25" s="8" t="str">
        <x:f>IF(CANDIDATES!A25="","",CANDIDATES!W25)</x:f>
      </x:c>
      <x:c r="G25" s="8" t="str">
        <x:f>IF(CANDIDATES!A25="","",CANDIDATES!X25)</x:f>
      </x:c>
      <x:c r="H25" s="8" t="str">
        <x:f>IF(CANDIDATES!A25="","",CANDIDATES!Y25)</x:f>
      </x:c>
      <x:c r="I25" s="8" t="str">
        <x:f>IF(CANDIDATES!A25="","",CANDIDATES!AA25)</x:f>
      </x:c>
      <x:c r="J25" s="8"/>
      <x:c r="K25" s="8"/>
    </x:row>
    <x:row r="26">
      <x:c r="A26" s="8" t="str">
        <x:f>IF(CANDIDATES!A26="","",CANDIDATES!A26)</x:f>
      </x:c>
      <x:c r="B26" s="8" t="str">
        <x:f>IF(CANDIDATES!A26="","",CANDIDATES!D26)</x:f>
      </x:c>
      <x:c r="C26" s="8" t="str">
        <x:f>IF(CANDIDATES!A26="","",CANDIDATES!E26)</x:f>
      </x:c>
      <x:c r="D26" s="8" t="str">
        <x:f>IF(CANDIDATES!A26="","",CANDIDATES!U26)</x:f>
      </x:c>
      <x:c r="E26" s="8" t="str">
        <x:f>IF(CANDIDATES!A26="","",CANDIDATES!V26)</x:f>
      </x:c>
      <x:c r="F26" s="8" t="str">
        <x:f>IF(CANDIDATES!A26="","",CANDIDATES!W26)</x:f>
      </x:c>
      <x:c r="G26" s="8" t="str">
        <x:f>IF(CANDIDATES!A26="","",CANDIDATES!X26)</x:f>
      </x:c>
      <x:c r="H26" s="8" t="str">
        <x:f>IF(CANDIDATES!A26="","",CANDIDATES!Y26)</x:f>
      </x:c>
      <x:c r="I26" s="8" t="str">
        <x:f>IF(CANDIDATES!A26="","",CANDIDATES!AA26)</x:f>
      </x:c>
      <x:c r="J26" s="8"/>
      <x:c r="K26" s="8"/>
    </x:row>
    <x:row r="27">
      <x:c r="A27" s="8" t="str">
        <x:f>IF(CANDIDATES!A27="","",CANDIDATES!A27)</x:f>
      </x:c>
      <x:c r="B27" s="8" t="str">
        <x:f>IF(CANDIDATES!A27="","",CANDIDATES!D27)</x:f>
      </x:c>
      <x:c r="C27" s="8" t="str">
        <x:f>IF(CANDIDATES!A27="","",CANDIDATES!E27)</x:f>
      </x:c>
      <x:c r="D27" s="8" t="str">
        <x:f>IF(CANDIDATES!A27="","",CANDIDATES!U27)</x:f>
      </x:c>
      <x:c r="E27" s="8" t="str">
        <x:f>IF(CANDIDATES!A27="","",CANDIDATES!V27)</x:f>
      </x:c>
      <x:c r="F27" s="8" t="str">
        <x:f>IF(CANDIDATES!A27="","",CANDIDATES!W27)</x:f>
      </x:c>
      <x:c r="G27" s="8" t="str">
        <x:f>IF(CANDIDATES!A27="","",CANDIDATES!X27)</x:f>
      </x:c>
      <x:c r="H27" s="8" t="str">
        <x:f>IF(CANDIDATES!A27="","",CANDIDATES!Y27)</x:f>
      </x:c>
      <x:c r="I27" s="8" t="str">
        <x:f>IF(CANDIDATES!A27="","",CANDIDATES!AA27)</x:f>
      </x:c>
      <x:c r="J27" s="8"/>
      <x:c r="K27" s="8"/>
    </x:row>
    <x:row r="28">
      <x:c r="A28" s="8" t="str">
        <x:f>IF(CANDIDATES!A28="","",CANDIDATES!A28)</x:f>
      </x:c>
      <x:c r="B28" s="8" t="str">
        <x:f>IF(CANDIDATES!A28="","",CANDIDATES!D28)</x:f>
      </x:c>
      <x:c r="C28" s="8" t="str">
        <x:f>IF(CANDIDATES!A28="","",CANDIDATES!E28)</x:f>
      </x:c>
      <x:c r="D28" s="8" t="str">
        <x:f>IF(CANDIDATES!A28="","",CANDIDATES!U28)</x:f>
      </x:c>
      <x:c r="E28" s="8" t="str">
        <x:f>IF(CANDIDATES!A28="","",CANDIDATES!V28)</x:f>
      </x:c>
      <x:c r="F28" s="8" t="str">
        <x:f>IF(CANDIDATES!A28="","",CANDIDATES!W28)</x:f>
      </x:c>
      <x:c r="G28" s="8" t="str">
        <x:f>IF(CANDIDATES!A28="","",CANDIDATES!X28)</x:f>
      </x:c>
      <x:c r="H28" s="8" t="str">
        <x:f>IF(CANDIDATES!A28="","",CANDIDATES!Y28)</x:f>
      </x:c>
      <x:c r="I28" s="8" t="str">
        <x:f>IF(CANDIDATES!A28="","",CANDIDATES!AA28)</x:f>
      </x:c>
      <x:c r="J28" s="8"/>
      <x:c r="K28" s="8"/>
    </x:row>
    <x:row r="29">
      <x:c r="A29" s="8" t="str">
        <x:f>IF(CANDIDATES!A29="","",CANDIDATES!A29)</x:f>
      </x:c>
      <x:c r="B29" s="8" t="str">
        <x:f>IF(CANDIDATES!A29="","",CANDIDATES!D29)</x:f>
      </x:c>
      <x:c r="C29" s="8" t="str">
        <x:f>IF(CANDIDATES!A29="","",CANDIDATES!E29)</x:f>
      </x:c>
      <x:c r="D29" s="8" t="str">
        <x:f>IF(CANDIDATES!A29="","",CANDIDATES!U29)</x:f>
      </x:c>
      <x:c r="E29" s="8" t="str">
        <x:f>IF(CANDIDATES!A29="","",CANDIDATES!V29)</x:f>
      </x:c>
      <x:c r="F29" s="8" t="str">
        <x:f>IF(CANDIDATES!A29="","",CANDIDATES!W29)</x:f>
      </x:c>
      <x:c r="G29" s="8" t="str">
        <x:f>IF(CANDIDATES!A29="","",CANDIDATES!X29)</x:f>
      </x:c>
      <x:c r="H29" s="8" t="str">
        <x:f>IF(CANDIDATES!A29="","",CANDIDATES!Y29)</x:f>
      </x:c>
      <x:c r="I29" s="8" t="str">
        <x:f>IF(CANDIDATES!A29="","",CANDIDATES!AA29)</x:f>
      </x:c>
      <x:c r="J29" s="8"/>
      <x:c r="K29" s="8"/>
    </x:row>
    <x:row r="30">
      <x:c r="A30" s="8" t="str">
        <x:f>IF(CANDIDATES!A30="","",CANDIDATES!A30)</x:f>
      </x:c>
      <x:c r="B30" s="8" t="str">
        <x:f>IF(CANDIDATES!A30="","",CANDIDATES!D30)</x:f>
      </x:c>
      <x:c r="C30" s="8" t="str">
        <x:f>IF(CANDIDATES!A30="","",CANDIDATES!E30)</x:f>
      </x:c>
      <x:c r="D30" s="8" t="str">
        <x:f>IF(CANDIDATES!A30="","",CANDIDATES!U30)</x:f>
      </x:c>
      <x:c r="E30" s="8" t="str">
        <x:f>IF(CANDIDATES!A30="","",CANDIDATES!V30)</x:f>
      </x:c>
      <x:c r="F30" s="8" t="str">
        <x:f>IF(CANDIDATES!A30="","",CANDIDATES!W30)</x:f>
      </x:c>
      <x:c r="G30" s="8" t="str">
        <x:f>IF(CANDIDATES!A30="","",CANDIDATES!X30)</x:f>
      </x:c>
      <x:c r="H30" s="8" t="str">
        <x:f>IF(CANDIDATES!A30="","",CANDIDATES!Y30)</x:f>
      </x:c>
      <x:c r="I30" s="8" t="str">
        <x:f>IF(CANDIDATES!A30="","",CANDIDATES!AA30)</x:f>
      </x:c>
      <x:c r="J30" s="8"/>
      <x:c r="K30" s="8"/>
    </x:row>
    <x:row r="31">
      <x:c r="A31" s="8" t="str">
        <x:f>IF(CANDIDATES!A31="","",CANDIDATES!A31)</x:f>
      </x:c>
      <x:c r="B31" s="8" t="str">
        <x:f>IF(CANDIDATES!A31="","",CANDIDATES!D31)</x:f>
      </x:c>
      <x:c r="C31" s="8" t="str">
        <x:f>IF(CANDIDATES!A31="","",CANDIDATES!E31)</x:f>
      </x:c>
      <x:c r="D31" s="8" t="str">
        <x:f>IF(CANDIDATES!A31="","",CANDIDATES!U31)</x:f>
      </x:c>
      <x:c r="E31" s="8" t="str">
        <x:f>IF(CANDIDATES!A31="","",CANDIDATES!V31)</x:f>
      </x:c>
      <x:c r="F31" s="8" t="str">
        <x:f>IF(CANDIDATES!A31="","",CANDIDATES!W31)</x:f>
      </x:c>
      <x:c r="G31" s="8" t="str">
        <x:f>IF(CANDIDATES!A31="","",CANDIDATES!X31)</x:f>
      </x:c>
      <x:c r="H31" s="8" t="str">
        <x:f>IF(CANDIDATES!A31="","",CANDIDATES!Y31)</x:f>
      </x:c>
      <x:c r="I31" s="8" t="str">
        <x:f>IF(CANDIDATES!A31="","",CANDIDATES!AA31)</x:f>
      </x:c>
      <x:c r="J31" s="8"/>
      <x:c r="K31" s="8"/>
    </x:row>
    <x:row r="32">
      <x:c r="A32" s="8" t="str">
        <x:f>IF(CANDIDATES!A32="","",CANDIDATES!A32)</x:f>
      </x:c>
      <x:c r="B32" s="8" t="str">
        <x:f>IF(CANDIDATES!A32="","",CANDIDATES!D32)</x:f>
      </x:c>
      <x:c r="C32" s="8" t="str">
        <x:f>IF(CANDIDATES!A32="","",CANDIDATES!E32)</x:f>
      </x:c>
      <x:c r="D32" s="8" t="str">
        <x:f>IF(CANDIDATES!A32="","",CANDIDATES!U32)</x:f>
      </x:c>
      <x:c r="E32" s="8" t="str">
        <x:f>IF(CANDIDATES!A32="","",CANDIDATES!V32)</x:f>
      </x:c>
      <x:c r="F32" s="8" t="str">
        <x:f>IF(CANDIDATES!A32="","",CANDIDATES!W32)</x:f>
      </x:c>
      <x:c r="G32" s="8" t="str">
        <x:f>IF(CANDIDATES!A32="","",CANDIDATES!X32)</x:f>
      </x:c>
      <x:c r="H32" s="8" t="str">
        <x:f>IF(CANDIDATES!A32="","",CANDIDATES!Y32)</x:f>
      </x:c>
      <x:c r="I32" s="8" t="str">
        <x:f>IF(CANDIDATES!A32="","",CANDIDATES!AA32)</x:f>
      </x:c>
      <x:c r="J32" s="8"/>
      <x:c r="K32" s="8"/>
    </x:row>
    <x:row r="33">
      <x:c r="A33" s="8" t="str">
        <x:f>IF(CANDIDATES!A33="","",CANDIDATES!A33)</x:f>
      </x:c>
      <x:c r="B33" s="8" t="str">
        <x:f>IF(CANDIDATES!A33="","",CANDIDATES!D33)</x:f>
      </x:c>
      <x:c r="C33" s="8" t="str">
        <x:f>IF(CANDIDATES!A33="","",CANDIDATES!E33)</x:f>
      </x:c>
      <x:c r="D33" s="8" t="str">
        <x:f>IF(CANDIDATES!A33="","",CANDIDATES!U33)</x:f>
      </x:c>
      <x:c r="E33" s="8" t="str">
        <x:f>IF(CANDIDATES!A33="","",CANDIDATES!V33)</x:f>
      </x:c>
      <x:c r="F33" s="8" t="str">
        <x:f>IF(CANDIDATES!A33="","",CANDIDATES!W33)</x:f>
      </x:c>
      <x:c r="G33" s="8" t="str">
        <x:f>IF(CANDIDATES!A33="","",CANDIDATES!X33)</x:f>
      </x:c>
      <x:c r="H33" s="8" t="str">
        <x:f>IF(CANDIDATES!A33="","",CANDIDATES!Y33)</x:f>
      </x:c>
      <x:c r="I33" s="8" t="str">
        <x:f>IF(CANDIDATES!A33="","",CANDIDATES!AA33)</x:f>
      </x:c>
      <x:c r="J33" s="8"/>
      <x:c r="K33" s="8"/>
    </x:row>
    <x:row r="34">
      <x:c r="A34" s="8" t="str">
        <x:f>IF(CANDIDATES!A34="","",CANDIDATES!A34)</x:f>
      </x:c>
      <x:c r="B34" s="8" t="str">
        <x:f>IF(CANDIDATES!A34="","",CANDIDATES!D34)</x:f>
      </x:c>
      <x:c r="C34" s="8" t="str">
        <x:f>IF(CANDIDATES!A34="","",CANDIDATES!E34)</x:f>
      </x:c>
      <x:c r="D34" s="8" t="str">
        <x:f>IF(CANDIDATES!A34="","",CANDIDATES!U34)</x:f>
      </x:c>
      <x:c r="E34" s="8" t="str">
        <x:f>IF(CANDIDATES!A34="","",CANDIDATES!V34)</x:f>
      </x:c>
      <x:c r="F34" s="8" t="str">
        <x:f>IF(CANDIDATES!A34="","",CANDIDATES!W34)</x:f>
      </x:c>
      <x:c r="G34" s="8" t="str">
        <x:f>IF(CANDIDATES!A34="","",CANDIDATES!X34)</x:f>
      </x:c>
      <x:c r="H34" s="8" t="str">
        <x:f>IF(CANDIDATES!A34="","",CANDIDATES!Y34)</x:f>
      </x:c>
      <x:c r="I34" s="8" t="str">
        <x:f>IF(CANDIDATES!A34="","",CANDIDATES!AA34)</x:f>
      </x:c>
      <x:c r="J34" s="8"/>
      <x:c r="K34" s="8"/>
    </x:row>
    <x:row r="35">
      <x:c r="A35" s="8" t="str">
        <x:f>IF(CANDIDATES!A35="","",CANDIDATES!A35)</x:f>
      </x:c>
      <x:c r="B35" s="8" t="str">
        <x:f>IF(CANDIDATES!A35="","",CANDIDATES!D35)</x:f>
      </x:c>
      <x:c r="C35" s="8" t="str">
        <x:f>IF(CANDIDATES!A35="","",CANDIDATES!E35)</x:f>
      </x:c>
      <x:c r="D35" s="8" t="str">
        <x:f>IF(CANDIDATES!A35="","",CANDIDATES!U35)</x:f>
      </x:c>
      <x:c r="E35" s="8" t="str">
        <x:f>IF(CANDIDATES!A35="","",CANDIDATES!V35)</x:f>
      </x:c>
      <x:c r="F35" s="8" t="str">
        <x:f>IF(CANDIDATES!A35="","",CANDIDATES!W35)</x:f>
      </x:c>
      <x:c r="G35" s="8" t="str">
        <x:f>IF(CANDIDATES!A35="","",CANDIDATES!X35)</x:f>
      </x:c>
      <x:c r="H35" s="8" t="str">
        <x:f>IF(CANDIDATES!A35="","",CANDIDATES!Y35)</x:f>
      </x:c>
      <x:c r="I35" s="8" t="str">
        <x:f>IF(CANDIDATES!A35="","",CANDIDATES!AA35)</x:f>
      </x:c>
      <x:c r="J35" s="8"/>
      <x:c r="K35" s="8"/>
    </x:row>
    <x:row r="36">
      <x:c r="A36" s="8" t="str">
        <x:f>IF(CANDIDATES!A36="","",CANDIDATES!A36)</x:f>
      </x:c>
      <x:c r="B36" s="8" t="str">
        <x:f>IF(CANDIDATES!A36="","",CANDIDATES!D36)</x:f>
      </x:c>
      <x:c r="C36" s="8" t="str">
        <x:f>IF(CANDIDATES!A36="","",CANDIDATES!E36)</x:f>
      </x:c>
      <x:c r="D36" s="8" t="str">
        <x:f>IF(CANDIDATES!A36="","",CANDIDATES!U36)</x:f>
      </x:c>
      <x:c r="E36" s="8" t="str">
        <x:f>IF(CANDIDATES!A36="","",CANDIDATES!V36)</x:f>
      </x:c>
      <x:c r="F36" s="8" t="str">
        <x:f>IF(CANDIDATES!A36="","",CANDIDATES!W36)</x:f>
      </x:c>
      <x:c r="G36" s="8" t="str">
        <x:f>IF(CANDIDATES!A36="","",CANDIDATES!X36)</x:f>
      </x:c>
      <x:c r="H36" s="8" t="str">
        <x:f>IF(CANDIDATES!A36="","",CANDIDATES!Y36)</x:f>
      </x:c>
      <x:c r="I36" s="8" t="str">
        <x:f>IF(CANDIDATES!A36="","",CANDIDATES!AA36)</x:f>
      </x:c>
      <x:c r="J36" s="8"/>
      <x:c r="K36" s="8"/>
    </x:row>
    <x:row r="37">
      <x:c r="A37" s="8" t="str">
        <x:f>IF(CANDIDATES!A37="","",CANDIDATES!A37)</x:f>
      </x:c>
      <x:c r="B37" s="8" t="str">
        <x:f>IF(CANDIDATES!A37="","",CANDIDATES!D37)</x:f>
      </x:c>
      <x:c r="C37" s="8" t="str">
        <x:f>IF(CANDIDATES!A37="","",CANDIDATES!E37)</x:f>
      </x:c>
      <x:c r="D37" s="8" t="str">
        <x:f>IF(CANDIDATES!A37="","",CANDIDATES!U37)</x:f>
      </x:c>
      <x:c r="E37" s="8" t="str">
        <x:f>IF(CANDIDATES!A37="","",CANDIDATES!V37)</x:f>
      </x:c>
      <x:c r="F37" s="8" t="str">
        <x:f>IF(CANDIDATES!A37="","",CANDIDATES!W37)</x:f>
      </x:c>
      <x:c r="G37" s="8" t="str">
        <x:f>IF(CANDIDATES!A37="","",CANDIDATES!X37)</x:f>
      </x:c>
      <x:c r="H37" s="8" t="str">
        <x:f>IF(CANDIDATES!A37="","",CANDIDATES!Y37)</x:f>
      </x:c>
      <x:c r="I37" s="8" t="str">
        <x:f>IF(CANDIDATES!A37="","",CANDIDATES!AA37)</x:f>
      </x:c>
      <x:c r="J37" s="8"/>
      <x:c r="K37" s="8"/>
    </x:row>
    <x:row r="38">
      <x:c r="A38" s="8" t="str">
        <x:f>IF(CANDIDATES!A38="","",CANDIDATES!A38)</x:f>
      </x:c>
      <x:c r="B38" s="8" t="str">
        <x:f>IF(CANDIDATES!A38="","",CANDIDATES!D38)</x:f>
      </x:c>
      <x:c r="C38" s="8" t="str">
        <x:f>IF(CANDIDATES!A38="","",CANDIDATES!E38)</x:f>
      </x:c>
      <x:c r="D38" s="8" t="str">
        <x:f>IF(CANDIDATES!A38="","",CANDIDATES!U38)</x:f>
      </x:c>
      <x:c r="E38" s="8" t="str">
        <x:f>IF(CANDIDATES!A38="","",CANDIDATES!V38)</x:f>
      </x:c>
      <x:c r="F38" s="8" t="str">
        <x:f>IF(CANDIDATES!A38="","",CANDIDATES!W38)</x:f>
      </x:c>
      <x:c r="G38" s="8" t="str">
        <x:f>IF(CANDIDATES!A38="","",CANDIDATES!X38)</x:f>
      </x:c>
      <x:c r="H38" s="8" t="str">
        <x:f>IF(CANDIDATES!A38="","",CANDIDATES!Y38)</x:f>
      </x:c>
      <x:c r="I38" s="8" t="str">
        <x:f>IF(CANDIDATES!A38="","",CANDIDATES!AA38)</x:f>
      </x:c>
      <x:c r="J38" s="8"/>
      <x:c r="K38" s="8"/>
    </x:row>
    <x:row r="39">
      <x:c r="A39" s="8" t="str">
        <x:f>IF(CANDIDATES!A39="","",CANDIDATES!A39)</x:f>
      </x:c>
      <x:c r="B39" s="8" t="str">
        <x:f>IF(CANDIDATES!A39="","",CANDIDATES!D39)</x:f>
      </x:c>
      <x:c r="C39" s="8" t="str">
        <x:f>IF(CANDIDATES!A39="","",CANDIDATES!E39)</x:f>
      </x:c>
      <x:c r="D39" s="8" t="str">
        <x:f>IF(CANDIDATES!A39="","",CANDIDATES!U39)</x:f>
      </x:c>
      <x:c r="E39" s="8" t="str">
        <x:f>IF(CANDIDATES!A39="","",CANDIDATES!V39)</x:f>
      </x:c>
      <x:c r="F39" s="8" t="str">
        <x:f>IF(CANDIDATES!A39="","",CANDIDATES!W39)</x:f>
      </x:c>
      <x:c r="G39" s="8" t="str">
        <x:f>IF(CANDIDATES!A39="","",CANDIDATES!X39)</x:f>
      </x:c>
      <x:c r="H39" s="8" t="str">
        <x:f>IF(CANDIDATES!A39="","",CANDIDATES!Y39)</x:f>
      </x:c>
      <x:c r="I39" s="8" t="str">
        <x:f>IF(CANDIDATES!A39="","",CANDIDATES!AA39)</x:f>
      </x:c>
      <x:c r="J39" s="8"/>
      <x:c r="K39" s="8"/>
    </x:row>
    <x:row r="40">
      <x:c r="A40" s="8" t="str">
        <x:f>IF(CANDIDATES!A40="","",CANDIDATES!A40)</x:f>
      </x:c>
      <x:c r="B40" s="8" t="str">
        <x:f>IF(CANDIDATES!A40="","",CANDIDATES!D40)</x:f>
      </x:c>
      <x:c r="C40" s="8" t="str">
        <x:f>IF(CANDIDATES!A40="","",CANDIDATES!E40)</x:f>
      </x:c>
      <x:c r="D40" s="8" t="str">
        <x:f>IF(CANDIDATES!A40="","",CANDIDATES!U40)</x:f>
      </x:c>
      <x:c r="E40" s="8" t="str">
        <x:f>IF(CANDIDATES!A40="","",CANDIDATES!V40)</x:f>
      </x:c>
      <x:c r="F40" s="8" t="str">
        <x:f>IF(CANDIDATES!A40="","",CANDIDATES!W40)</x:f>
      </x:c>
      <x:c r="G40" s="8" t="str">
        <x:f>IF(CANDIDATES!A40="","",CANDIDATES!X40)</x:f>
      </x:c>
      <x:c r="H40" s="8" t="str">
        <x:f>IF(CANDIDATES!A40="","",CANDIDATES!Y40)</x:f>
      </x:c>
      <x:c r="I40" s="8" t="str">
        <x:f>IF(CANDIDATES!A40="","",CANDIDATES!AA40)</x:f>
      </x:c>
      <x:c r="J40" s="8"/>
      <x:c r="K40" s="8"/>
    </x:row>
    <x:row r="41">
      <x:c r="A41" s="8" t="str">
        <x:f>IF(CANDIDATES!A41="","",CANDIDATES!A41)</x:f>
      </x:c>
      <x:c r="B41" s="8" t="str">
        <x:f>IF(CANDIDATES!A41="","",CANDIDATES!D41)</x:f>
      </x:c>
      <x:c r="C41" s="8" t="str">
        <x:f>IF(CANDIDATES!A41="","",CANDIDATES!E41)</x:f>
      </x:c>
      <x:c r="D41" s="8" t="str">
        <x:f>IF(CANDIDATES!A41="","",CANDIDATES!U41)</x:f>
      </x:c>
      <x:c r="E41" s="8" t="str">
        <x:f>IF(CANDIDATES!A41="","",CANDIDATES!V41)</x:f>
      </x:c>
      <x:c r="F41" s="8" t="str">
        <x:f>IF(CANDIDATES!A41="","",CANDIDATES!W41)</x:f>
      </x:c>
      <x:c r="G41" s="8" t="str">
        <x:f>IF(CANDIDATES!A41="","",CANDIDATES!X41)</x:f>
      </x:c>
      <x:c r="H41" s="8" t="str">
        <x:f>IF(CANDIDATES!A41="","",CANDIDATES!Y41)</x:f>
      </x:c>
      <x:c r="I41" s="8" t="str">
        <x:f>IF(CANDIDATES!A41="","",CANDIDATES!AA41)</x:f>
      </x:c>
      <x:c r="J41" s="8"/>
      <x:c r="K41" s="8"/>
    </x:row>
    <x:row r="42">
      <x:c r="A42" s="8" t="str">
        <x:f>IF(CANDIDATES!A42="","",CANDIDATES!A42)</x:f>
      </x:c>
      <x:c r="B42" s="8" t="str">
        <x:f>IF(CANDIDATES!A42="","",CANDIDATES!D42)</x:f>
      </x:c>
      <x:c r="C42" s="8" t="str">
        <x:f>IF(CANDIDATES!A42="","",CANDIDATES!E42)</x:f>
      </x:c>
      <x:c r="D42" s="8" t="str">
        <x:f>IF(CANDIDATES!A42="","",CANDIDATES!U42)</x:f>
      </x:c>
      <x:c r="E42" s="8" t="str">
        <x:f>IF(CANDIDATES!A42="","",CANDIDATES!V42)</x:f>
      </x:c>
      <x:c r="F42" s="8" t="str">
        <x:f>IF(CANDIDATES!A42="","",CANDIDATES!W42)</x:f>
      </x:c>
      <x:c r="G42" s="8" t="str">
        <x:f>IF(CANDIDATES!A42="","",CANDIDATES!X42)</x:f>
      </x:c>
      <x:c r="H42" s="8" t="str">
        <x:f>IF(CANDIDATES!A42="","",CANDIDATES!Y42)</x:f>
      </x:c>
      <x:c r="I42" s="8" t="str">
        <x:f>IF(CANDIDATES!A42="","",CANDIDATES!AA42)</x:f>
      </x:c>
      <x:c r="J42" s="8"/>
      <x:c r="K42" s="8"/>
    </x:row>
    <x:row r="43">
      <x:c r="A43" s="8" t="str">
        <x:f>IF(CANDIDATES!A43="","",CANDIDATES!A43)</x:f>
      </x:c>
      <x:c r="B43" s="8" t="str">
        <x:f>IF(CANDIDATES!A43="","",CANDIDATES!D43)</x:f>
      </x:c>
      <x:c r="C43" s="8" t="str">
        <x:f>IF(CANDIDATES!A43="","",CANDIDATES!E43)</x:f>
      </x:c>
      <x:c r="D43" s="8" t="str">
        <x:f>IF(CANDIDATES!A43="","",CANDIDATES!U43)</x:f>
      </x:c>
      <x:c r="E43" s="8" t="str">
        <x:f>IF(CANDIDATES!A43="","",CANDIDATES!V43)</x:f>
      </x:c>
      <x:c r="F43" s="8" t="str">
        <x:f>IF(CANDIDATES!A43="","",CANDIDATES!W43)</x:f>
      </x:c>
      <x:c r="G43" s="8" t="str">
        <x:f>IF(CANDIDATES!A43="","",CANDIDATES!X43)</x:f>
      </x:c>
      <x:c r="H43" s="8" t="str">
        <x:f>IF(CANDIDATES!A43="","",CANDIDATES!Y43)</x:f>
      </x:c>
      <x:c r="I43" s="8" t="str">
        <x:f>IF(CANDIDATES!A43="","",CANDIDATES!AA43)</x:f>
      </x:c>
      <x:c r="J43" s="8"/>
      <x:c r="K43" s="8"/>
    </x:row>
    <x:row r="44">
      <x:c r="A44" s="8" t="str">
        <x:f>IF(CANDIDATES!A44="","",CANDIDATES!A44)</x:f>
      </x:c>
      <x:c r="B44" s="8" t="str">
        <x:f>IF(CANDIDATES!A44="","",CANDIDATES!D44)</x:f>
      </x:c>
      <x:c r="C44" s="8" t="str">
        <x:f>IF(CANDIDATES!A44="","",CANDIDATES!E44)</x:f>
      </x:c>
      <x:c r="D44" s="8" t="str">
        <x:f>IF(CANDIDATES!A44="","",CANDIDATES!U44)</x:f>
      </x:c>
      <x:c r="E44" s="8" t="str">
        <x:f>IF(CANDIDATES!A44="","",CANDIDATES!V44)</x:f>
      </x:c>
      <x:c r="F44" s="8" t="str">
        <x:f>IF(CANDIDATES!A44="","",CANDIDATES!W44)</x:f>
      </x:c>
      <x:c r="G44" s="8" t="str">
        <x:f>IF(CANDIDATES!A44="","",CANDIDATES!X44)</x:f>
      </x:c>
      <x:c r="H44" s="8" t="str">
        <x:f>IF(CANDIDATES!A44="","",CANDIDATES!Y44)</x:f>
      </x:c>
      <x:c r="I44" s="8" t="str">
        <x:f>IF(CANDIDATES!A44="","",CANDIDATES!AA44)</x:f>
      </x:c>
      <x:c r="J44" s="8"/>
      <x:c r="K44" s="8"/>
    </x:row>
    <x:row r="45">
      <x:c r="A45" s="8" t="str">
        <x:f>IF(CANDIDATES!A45="","",CANDIDATES!A45)</x:f>
      </x:c>
      <x:c r="B45" s="8" t="str">
        <x:f>IF(CANDIDATES!A45="","",CANDIDATES!D45)</x:f>
      </x:c>
      <x:c r="C45" s="8" t="str">
        <x:f>IF(CANDIDATES!A45="","",CANDIDATES!E45)</x:f>
      </x:c>
      <x:c r="D45" s="8" t="str">
        <x:f>IF(CANDIDATES!A45="","",CANDIDATES!U45)</x:f>
      </x:c>
      <x:c r="E45" s="8" t="str">
        <x:f>IF(CANDIDATES!A45="","",CANDIDATES!V45)</x:f>
      </x:c>
      <x:c r="F45" s="8" t="str">
        <x:f>IF(CANDIDATES!A45="","",CANDIDATES!W45)</x:f>
      </x:c>
      <x:c r="G45" s="8" t="str">
        <x:f>IF(CANDIDATES!A45="","",CANDIDATES!X45)</x:f>
      </x:c>
      <x:c r="H45" s="8" t="str">
        <x:f>IF(CANDIDATES!A45="","",CANDIDATES!Y45)</x:f>
      </x:c>
      <x:c r="I45" s="8" t="str">
        <x:f>IF(CANDIDATES!A45="","",CANDIDATES!AA45)</x:f>
      </x:c>
      <x:c r="J45" s="8"/>
      <x:c r="K45" s="8"/>
    </x:row>
    <x:row r="46">
      <x:c r="A46" s="8" t="str">
        <x:f>IF(CANDIDATES!A46="","",CANDIDATES!A46)</x:f>
      </x:c>
      <x:c r="B46" s="8" t="str">
        <x:f>IF(CANDIDATES!A46="","",CANDIDATES!D46)</x:f>
      </x:c>
      <x:c r="C46" s="8" t="str">
        <x:f>IF(CANDIDATES!A46="","",CANDIDATES!E46)</x:f>
      </x:c>
      <x:c r="D46" s="8" t="str">
        <x:f>IF(CANDIDATES!A46="","",CANDIDATES!U46)</x:f>
      </x:c>
      <x:c r="E46" s="8" t="str">
        <x:f>IF(CANDIDATES!A46="","",CANDIDATES!V46)</x:f>
      </x:c>
      <x:c r="F46" s="8" t="str">
        <x:f>IF(CANDIDATES!A46="","",CANDIDATES!W46)</x:f>
      </x:c>
      <x:c r="G46" s="8" t="str">
        <x:f>IF(CANDIDATES!A46="","",CANDIDATES!X46)</x:f>
      </x:c>
      <x:c r="H46" s="8" t="str">
        <x:f>IF(CANDIDATES!A46="","",CANDIDATES!Y46)</x:f>
      </x:c>
      <x:c r="I46" s="8" t="str">
        <x:f>IF(CANDIDATES!A46="","",CANDIDATES!AA46)</x:f>
      </x:c>
      <x:c r="J46" s="8"/>
      <x:c r="K46" s="8"/>
    </x:row>
    <x:row r="47">
      <x:c r="A47" s="8" t="str">
        <x:f>IF(CANDIDATES!A47="","",CANDIDATES!A47)</x:f>
      </x:c>
      <x:c r="B47" s="8" t="str">
        <x:f>IF(CANDIDATES!A47="","",CANDIDATES!D47)</x:f>
      </x:c>
      <x:c r="C47" s="8" t="str">
        <x:f>IF(CANDIDATES!A47="","",CANDIDATES!E47)</x:f>
      </x:c>
      <x:c r="D47" s="8" t="str">
        <x:f>IF(CANDIDATES!A47="","",CANDIDATES!U47)</x:f>
      </x:c>
      <x:c r="E47" s="8" t="str">
        <x:f>IF(CANDIDATES!A47="","",CANDIDATES!V47)</x:f>
      </x:c>
      <x:c r="F47" s="8" t="str">
        <x:f>IF(CANDIDATES!A47="","",CANDIDATES!W47)</x:f>
      </x:c>
      <x:c r="G47" s="8" t="str">
        <x:f>IF(CANDIDATES!A47="","",CANDIDATES!X47)</x:f>
      </x:c>
      <x:c r="H47" s="8" t="str">
        <x:f>IF(CANDIDATES!A47="","",CANDIDATES!Y47)</x:f>
      </x:c>
      <x:c r="I47" s="8" t="str">
        <x:f>IF(CANDIDATES!A47="","",CANDIDATES!AA47)</x:f>
      </x:c>
      <x:c r="J47" s="8"/>
      <x:c r="K47" s="8"/>
    </x:row>
    <x:row r="48">
      <x:c r="A48" s="8" t="str">
        <x:f>IF(CANDIDATES!A48="","",CANDIDATES!A48)</x:f>
      </x:c>
      <x:c r="B48" s="8" t="str">
        <x:f>IF(CANDIDATES!A48="","",CANDIDATES!D48)</x:f>
      </x:c>
      <x:c r="C48" s="8" t="str">
        <x:f>IF(CANDIDATES!A48="","",CANDIDATES!E48)</x:f>
      </x:c>
      <x:c r="D48" s="8" t="str">
        <x:f>IF(CANDIDATES!A48="","",CANDIDATES!U48)</x:f>
      </x:c>
      <x:c r="E48" s="8" t="str">
        <x:f>IF(CANDIDATES!A48="","",CANDIDATES!V48)</x:f>
      </x:c>
      <x:c r="F48" s="8" t="str">
        <x:f>IF(CANDIDATES!A48="","",CANDIDATES!W48)</x:f>
      </x:c>
      <x:c r="G48" s="8" t="str">
        <x:f>IF(CANDIDATES!A48="","",CANDIDATES!X48)</x:f>
      </x:c>
      <x:c r="H48" s="8" t="str">
        <x:f>IF(CANDIDATES!A48="","",CANDIDATES!Y48)</x:f>
      </x:c>
      <x:c r="I48" s="8" t="str">
        <x:f>IF(CANDIDATES!A48="","",CANDIDATES!AA48)</x:f>
      </x:c>
      <x:c r="J48" s="8"/>
      <x:c r="K48" s="8"/>
    </x:row>
    <x:row r="49">
      <x:c r="A49" s="8" t="str">
        <x:f>IF(CANDIDATES!A49="","",CANDIDATES!A49)</x:f>
      </x:c>
      <x:c r="B49" s="8" t="str">
        <x:f>IF(CANDIDATES!A49="","",CANDIDATES!D49)</x:f>
      </x:c>
      <x:c r="C49" s="8" t="str">
        <x:f>IF(CANDIDATES!A49="","",CANDIDATES!E49)</x:f>
      </x:c>
      <x:c r="D49" s="8" t="str">
        <x:f>IF(CANDIDATES!A49="","",CANDIDATES!U49)</x:f>
      </x:c>
      <x:c r="E49" s="8" t="str">
        <x:f>IF(CANDIDATES!A49="","",CANDIDATES!V49)</x:f>
      </x:c>
      <x:c r="F49" s="8" t="str">
        <x:f>IF(CANDIDATES!A49="","",CANDIDATES!W49)</x:f>
      </x:c>
      <x:c r="G49" s="8" t="str">
        <x:f>IF(CANDIDATES!A49="","",CANDIDATES!X49)</x:f>
      </x:c>
      <x:c r="H49" s="8" t="str">
        <x:f>IF(CANDIDATES!A49="","",CANDIDATES!Y49)</x:f>
      </x:c>
      <x:c r="I49" s="8" t="str">
        <x:f>IF(CANDIDATES!A49="","",CANDIDATES!AA49)</x:f>
      </x:c>
      <x:c r="J49" s="8"/>
      <x:c r="K49" s="8"/>
    </x:row>
    <x:row r="50">
      <x:c r="A50" s="8" t="str">
        <x:f>IF(CANDIDATES!A50="","",CANDIDATES!A50)</x:f>
      </x:c>
      <x:c r="B50" s="8" t="str">
        <x:f>IF(CANDIDATES!A50="","",CANDIDATES!D50)</x:f>
      </x:c>
      <x:c r="C50" s="8" t="str">
        <x:f>IF(CANDIDATES!A50="","",CANDIDATES!E50)</x:f>
      </x:c>
      <x:c r="D50" s="8" t="str">
        <x:f>IF(CANDIDATES!A50="","",CANDIDATES!U50)</x:f>
      </x:c>
      <x:c r="E50" s="8" t="str">
        <x:f>IF(CANDIDATES!A50="","",CANDIDATES!V50)</x:f>
      </x:c>
      <x:c r="F50" s="8" t="str">
        <x:f>IF(CANDIDATES!A50="","",CANDIDATES!W50)</x:f>
      </x:c>
      <x:c r="G50" s="8" t="str">
        <x:f>IF(CANDIDATES!A50="","",CANDIDATES!X50)</x:f>
      </x:c>
      <x:c r="H50" s="8" t="str">
        <x:f>IF(CANDIDATES!A50="","",CANDIDATES!Y50)</x:f>
      </x:c>
      <x:c r="I50" s="8" t="str">
        <x:f>IF(CANDIDATES!A50="","",CANDIDATES!AA50)</x:f>
      </x:c>
      <x:c r="J50" s="8"/>
      <x:c r="K50" s="8"/>
    </x:row>
    <x:row r="51">
      <x:c r="A51" s="8" t="str">
        <x:f>IF(CANDIDATES!A51="","",CANDIDATES!A51)</x:f>
      </x:c>
      <x:c r="B51" s="8" t="str">
        <x:f>IF(CANDIDATES!A51="","",CANDIDATES!D51)</x:f>
      </x:c>
      <x:c r="C51" s="8" t="str">
        <x:f>IF(CANDIDATES!A51="","",CANDIDATES!E51)</x:f>
      </x:c>
      <x:c r="D51" s="8" t="str">
        <x:f>IF(CANDIDATES!A51="","",CANDIDATES!U51)</x:f>
      </x:c>
      <x:c r="E51" s="8" t="str">
        <x:f>IF(CANDIDATES!A51="","",CANDIDATES!V51)</x:f>
      </x:c>
      <x:c r="F51" s="8" t="str">
        <x:f>IF(CANDIDATES!A51="","",CANDIDATES!W51)</x:f>
      </x:c>
      <x:c r="G51" s="8" t="str">
        <x:f>IF(CANDIDATES!A51="","",CANDIDATES!X51)</x:f>
      </x:c>
      <x:c r="H51" s="8" t="str">
        <x:f>IF(CANDIDATES!A51="","",CANDIDATES!Y51)</x:f>
      </x:c>
      <x:c r="I51" s="8" t="str">
        <x:f>IF(CANDIDATES!A51="","",CANDIDATES!AA51)</x:f>
      </x:c>
      <x:c r="J51" s="8"/>
      <x:c r="K51" s="8"/>
    </x:row>
    <x:row r="52">
      <x:c r="A52" s="8" t="str">
        <x:f>IF(CANDIDATES!A52="","",CANDIDATES!A52)</x:f>
      </x:c>
      <x:c r="B52" s="8" t="str">
        <x:f>IF(CANDIDATES!A52="","",CANDIDATES!D52)</x:f>
      </x:c>
      <x:c r="C52" s="8" t="str">
        <x:f>IF(CANDIDATES!A52="","",CANDIDATES!E52)</x:f>
      </x:c>
      <x:c r="D52" s="8" t="str">
        <x:f>IF(CANDIDATES!A52="","",CANDIDATES!U52)</x:f>
      </x:c>
      <x:c r="E52" s="8" t="str">
        <x:f>IF(CANDIDATES!A52="","",CANDIDATES!V52)</x:f>
      </x:c>
      <x:c r="F52" s="8" t="str">
        <x:f>IF(CANDIDATES!A52="","",CANDIDATES!W52)</x:f>
      </x:c>
      <x:c r="G52" s="8" t="str">
        <x:f>IF(CANDIDATES!A52="","",CANDIDATES!X52)</x:f>
      </x:c>
      <x:c r="H52" s="8" t="str">
        <x:f>IF(CANDIDATES!A52="","",CANDIDATES!Y52)</x:f>
      </x:c>
      <x:c r="I52" s="8" t="str">
        <x:f>IF(CANDIDATES!A52="","",CANDIDATES!AA52)</x:f>
      </x:c>
      <x:c r="J52" s="8"/>
      <x:c r="K52" s="8"/>
    </x:row>
    <x:row r="53">
      <x:c r="A53" s="8" t="str">
        <x:f>IF(CANDIDATES!A53="","",CANDIDATES!A53)</x:f>
      </x:c>
      <x:c r="B53" s="8" t="str">
        <x:f>IF(CANDIDATES!A53="","",CANDIDATES!D53)</x:f>
      </x:c>
      <x:c r="C53" s="8" t="str">
        <x:f>IF(CANDIDATES!A53="","",CANDIDATES!E53)</x:f>
      </x:c>
      <x:c r="D53" s="8" t="str">
        <x:f>IF(CANDIDATES!A53="","",CANDIDATES!U53)</x:f>
      </x:c>
      <x:c r="E53" s="8" t="str">
        <x:f>IF(CANDIDATES!A53="","",CANDIDATES!V53)</x:f>
      </x:c>
      <x:c r="F53" s="8" t="str">
        <x:f>IF(CANDIDATES!A53="","",CANDIDATES!W53)</x:f>
      </x:c>
      <x:c r="G53" s="8" t="str">
        <x:f>IF(CANDIDATES!A53="","",CANDIDATES!X53)</x:f>
      </x:c>
      <x:c r="H53" s="8" t="str">
        <x:f>IF(CANDIDATES!A53="","",CANDIDATES!Y53)</x:f>
      </x:c>
      <x:c r="I53" s="8" t="str">
        <x:f>IF(CANDIDATES!A53="","",CANDIDATES!AA53)</x:f>
      </x:c>
      <x:c r="J53" s="8"/>
      <x:c r="K53" s="8"/>
    </x:row>
    <x:row r="54">
      <x:c r="A54" s="8" t="str">
        <x:f>IF(CANDIDATES!A54="","",CANDIDATES!A54)</x:f>
      </x:c>
      <x:c r="B54" s="8" t="str">
        <x:f>IF(CANDIDATES!A54="","",CANDIDATES!D54)</x:f>
      </x:c>
      <x:c r="C54" s="8" t="str">
        <x:f>IF(CANDIDATES!A54="","",CANDIDATES!E54)</x:f>
      </x:c>
      <x:c r="D54" s="8" t="str">
        <x:f>IF(CANDIDATES!A54="","",CANDIDATES!U54)</x:f>
      </x:c>
      <x:c r="E54" s="8" t="str">
        <x:f>IF(CANDIDATES!A54="","",CANDIDATES!V54)</x:f>
      </x:c>
      <x:c r="F54" s="8" t="str">
        <x:f>IF(CANDIDATES!A54="","",CANDIDATES!W54)</x:f>
      </x:c>
      <x:c r="G54" s="8" t="str">
        <x:f>IF(CANDIDATES!A54="","",CANDIDATES!X54)</x:f>
      </x:c>
      <x:c r="H54" s="8" t="str">
        <x:f>IF(CANDIDATES!A54="","",CANDIDATES!Y54)</x:f>
      </x:c>
      <x:c r="I54" s="8" t="str">
        <x:f>IF(CANDIDATES!A54="","",CANDIDATES!AA54)</x:f>
      </x:c>
      <x:c r="J54" s="8"/>
      <x:c r="K54" s="8"/>
    </x:row>
    <x:row r="55">
      <x:c r="A55" s="8" t="str">
        <x:f>IF(CANDIDATES!A55="","",CANDIDATES!A55)</x:f>
      </x:c>
      <x:c r="B55" s="8" t="str">
        <x:f>IF(CANDIDATES!A55="","",CANDIDATES!D55)</x:f>
      </x:c>
      <x:c r="C55" s="8" t="str">
        <x:f>IF(CANDIDATES!A55="","",CANDIDATES!E55)</x:f>
      </x:c>
      <x:c r="D55" s="8" t="str">
        <x:f>IF(CANDIDATES!A55="","",CANDIDATES!U55)</x:f>
      </x:c>
      <x:c r="E55" s="8" t="str">
        <x:f>IF(CANDIDATES!A55="","",CANDIDATES!V55)</x:f>
      </x:c>
      <x:c r="F55" s="8" t="str">
        <x:f>IF(CANDIDATES!A55="","",CANDIDATES!W55)</x:f>
      </x:c>
      <x:c r="G55" s="8" t="str">
        <x:f>IF(CANDIDATES!A55="","",CANDIDATES!X55)</x:f>
      </x:c>
      <x:c r="H55" s="8" t="str">
        <x:f>IF(CANDIDATES!A55="","",CANDIDATES!Y55)</x:f>
      </x:c>
      <x:c r="I55" s="8" t="str">
        <x:f>IF(CANDIDATES!A55="","",CANDIDATES!AA55)</x:f>
      </x:c>
      <x:c r="J55" s="8"/>
      <x:c r="K55" s="8"/>
    </x:row>
    <x:row r="56">
      <x:c r="A56" s="8" t="str">
        <x:f>IF(CANDIDATES!A56="","",CANDIDATES!A56)</x:f>
      </x:c>
      <x:c r="B56" s="8" t="str">
        <x:f>IF(CANDIDATES!A56="","",CANDIDATES!D56)</x:f>
      </x:c>
      <x:c r="C56" s="8" t="str">
        <x:f>IF(CANDIDATES!A56="","",CANDIDATES!E56)</x:f>
      </x:c>
      <x:c r="D56" s="8" t="str">
        <x:f>IF(CANDIDATES!A56="","",CANDIDATES!U56)</x:f>
      </x:c>
      <x:c r="E56" s="8" t="str">
        <x:f>IF(CANDIDATES!A56="","",CANDIDATES!V56)</x:f>
      </x:c>
      <x:c r="F56" s="8" t="str">
        <x:f>IF(CANDIDATES!A56="","",CANDIDATES!W56)</x:f>
      </x:c>
      <x:c r="G56" s="8" t="str">
        <x:f>IF(CANDIDATES!A56="","",CANDIDATES!X56)</x:f>
      </x:c>
      <x:c r="H56" s="8" t="str">
        <x:f>IF(CANDIDATES!A56="","",CANDIDATES!Y56)</x:f>
      </x:c>
      <x:c r="I56" s="8" t="str">
        <x:f>IF(CANDIDATES!A56="","",CANDIDATES!AA56)</x:f>
      </x:c>
      <x:c r="J56" s="8"/>
      <x:c r="K56" s="8"/>
    </x:row>
    <x:row r="57">
      <x:c r="A57" s="8" t="str">
        <x:f>IF(CANDIDATES!A57="","",CANDIDATES!A57)</x:f>
      </x:c>
      <x:c r="B57" s="8" t="str">
        <x:f>IF(CANDIDATES!A57="","",CANDIDATES!D57)</x:f>
      </x:c>
      <x:c r="C57" s="8" t="str">
        <x:f>IF(CANDIDATES!A57="","",CANDIDATES!E57)</x:f>
      </x:c>
      <x:c r="D57" s="8" t="str">
        <x:f>IF(CANDIDATES!A57="","",CANDIDATES!U57)</x:f>
      </x:c>
      <x:c r="E57" s="8" t="str">
        <x:f>IF(CANDIDATES!A57="","",CANDIDATES!V57)</x:f>
      </x:c>
      <x:c r="F57" s="8" t="str">
        <x:f>IF(CANDIDATES!A57="","",CANDIDATES!W57)</x:f>
      </x:c>
      <x:c r="G57" s="8" t="str">
        <x:f>IF(CANDIDATES!A57="","",CANDIDATES!X57)</x:f>
      </x:c>
      <x:c r="H57" s="8" t="str">
        <x:f>IF(CANDIDATES!A57="","",CANDIDATES!Y57)</x:f>
      </x:c>
      <x:c r="I57" s="8" t="str">
        <x:f>IF(CANDIDATES!A57="","",CANDIDATES!AA57)</x:f>
      </x:c>
      <x:c r="J57" s="8"/>
      <x:c r="K57" s="8"/>
    </x:row>
    <x:row r="58">
      <x:c r="A58" s="8" t="str">
        <x:f>IF(CANDIDATES!A58="","",CANDIDATES!A58)</x:f>
      </x:c>
      <x:c r="B58" s="8" t="str">
        <x:f>IF(CANDIDATES!A58="","",CANDIDATES!D58)</x:f>
      </x:c>
      <x:c r="C58" s="8" t="str">
        <x:f>IF(CANDIDATES!A58="","",CANDIDATES!E58)</x:f>
      </x:c>
      <x:c r="D58" s="8" t="str">
        <x:f>IF(CANDIDATES!A58="","",CANDIDATES!U58)</x:f>
      </x:c>
      <x:c r="E58" s="8" t="str">
        <x:f>IF(CANDIDATES!A58="","",CANDIDATES!V58)</x:f>
      </x:c>
      <x:c r="F58" s="8" t="str">
        <x:f>IF(CANDIDATES!A58="","",CANDIDATES!W58)</x:f>
      </x:c>
      <x:c r="G58" s="8" t="str">
        <x:f>IF(CANDIDATES!A58="","",CANDIDATES!X58)</x:f>
      </x:c>
      <x:c r="H58" s="8" t="str">
        <x:f>IF(CANDIDATES!A58="","",CANDIDATES!Y58)</x:f>
      </x:c>
      <x:c r="I58" s="8" t="str">
        <x:f>IF(CANDIDATES!A58="","",CANDIDATES!AA58)</x:f>
      </x:c>
      <x:c r="J58" s="8"/>
      <x:c r="K58" s="8"/>
    </x:row>
    <x:row r="59">
      <x:c r="A59" s="8" t="str">
        <x:f>IF(CANDIDATES!A59="","",CANDIDATES!A59)</x:f>
      </x:c>
      <x:c r="B59" s="8" t="str">
        <x:f>IF(CANDIDATES!A59="","",CANDIDATES!D59)</x:f>
      </x:c>
      <x:c r="C59" s="8" t="str">
        <x:f>IF(CANDIDATES!A59="","",CANDIDATES!E59)</x:f>
      </x:c>
      <x:c r="D59" s="8" t="str">
        <x:f>IF(CANDIDATES!A59="","",CANDIDATES!U59)</x:f>
      </x:c>
      <x:c r="E59" s="8" t="str">
        <x:f>IF(CANDIDATES!A59="","",CANDIDATES!V59)</x:f>
      </x:c>
      <x:c r="F59" s="8" t="str">
        <x:f>IF(CANDIDATES!A59="","",CANDIDATES!W59)</x:f>
      </x:c>
      <x:c r="G59" s="8" t="str">
        <x:f>IF(CANDIDATES!A59="","",CANDIDATES!X59)</x:f>
      </x:c>
      <x:c r="H59" s="8" t="str">
        <x:f>IF(CANDIDATES!A59="","",CANDIDATES!Y59)</x:f>
      </x:c>
      <x:c r="I59" s="8" t="str">
        <x:f>IF(CANDIDATES!A59="","",CANDIDATES!AA59)</x:f>
      </x:c>
      <x:c r="J59" s="8"/>
      <x:c r="K59" s="8"/>
    </x:row>
    <x:row r="60">
      <x:c r="A60" s="8" t="str">
        <x:f>IF(CANDIDATES!A60="","",CANDIDATES!A60)</x:f>
      </x:c>
      <x:c r="B60" s="8" t="str">
        <x:f>IF(CANDIDATES!A60="","",CANDIDATES!D60)</x:f>
      </x:c>
      <x:c r="C60" s="8" t="str">
        <x:f>IF(CANDIDATES!A60="","",CANDIDATES!E60)</x:f>
      </x:c>
      <x:c r="D60" s="8" t="str">
        <x:f>IF(CANDIDATES!A60="","",CANDIDATES!U60)</x:f>
      </x:c>
      <x:c r="E60" s="8" t="str">
        <x:f>IF(CANDIDATES!A60="","",CANDIDATES!V60)</x:f>
      </x:c>
      <x:c r="F60" s="8" t="str">
        <x:f>IF(CANDIDATES!A60="","",CANDIDATES!W60)</x:f>
      </x:c>
      <x:c r="G60" s="8" t="str">
        <x:f>IF(CANDIDATES!A60="","",CANDIDATES!X60)</x:f>
      </x:c>
      <x:c r="H60" s="8" t="str">
        <x:f>IF(CANDIDATES!A60="","",CANDIDATES!Y60)</x:f>
      </x:c>
      <x:c r="I60" s="8" t="str">
        <x:f>IF(CANDIDATES!A60="","",CANDIDATES!AA60)</x:f>
      </x:c>
      <x:c r="J60" s="8"/>
      <x:c r="K60" s="8"/>
    </x:row>
    <x:row r="61">
      <x:c r="A61" s="8" t="str">
        <x:f>IF(CANDIDATES!A61="","",CANDIDATES!A61)</x:f>
      </x:c>
      <x:c r="B61" s="8" t="str">
        <x:f>IF(CANDIDATES!A61="","",CANDIDATES!D61)</x:f>
      </x:c>
      <x:c r="C61" s="8" t="str">
        <x:f>IF(CANDIDATES!A61="","",CANDIDATES!E61)</x:f>
      </x:c>
      <x:c r="D61" s="8" t="str">
        <x:f>IF(CANDIDATES!A61="","",CANDIDATES!U61)</x:f>
      </x:c>
      <x:c r="E61" s="8" t="str">
        <x:f>IF(CANDIDATES!A61="","",CANDIDATES!V61)</x:f>
      </x:c>
      <x:c r="F61" s="8" t="str">
        <x:f>IF(CANDIDATES!A61="","",CANDIDATES!W61)</x:f>
      </x:c>
      <x:c r="G61" s="8" t="str">
        <x:f>IF(CANDIDATES!A61="","",CANDIDATES!X61)</x:f>
      </x:c>
      <x:c r="H61" s="8" t="str">
        <x:f>IF(CANDIDATES!A61="","",CANDIDATES!Y61)</x:f>
      </x:c>
      <x:c r="I61" s="8" t="str">
        <x:f>IF(CANDIDATES!A61="","",CANDIDATES!AA61)</x:f>
      </x:c>
      <x:c r="J61" s="8"/>
      <x:c r="K61" s="8"/>
    </x:row>
    <x:row r="62">
      <x:c r="A62" s="8" t="str">
        <x:f>IF(CANDIDATES!A62="","",CANDIDATES!A62)</x:f>
      </x:c>
      <x:c r="B62" s="8" t="str">
        <x:f>IF(CANDIDATES!A62="","",CANDIDATES!D62)</x:f>
      </x:c>
      <x:c r="C62" s="8" t="str">
        <x:f>IF(CANDIDATES!A62="","",CANDIDATES!E62)</x:f>
      </x:c>
      <x:c r="D62" s="8" t="str">
        <x:f>IF(CANDIDATES!A62="","",CANDIDATES!U62)</x:f>
      </x:c>
      <x:c r="E62" s="8" t="str">
        <x:f>IF(CANDIDATES!A62="","",CANDIDATES!V62)</x:f>
      </x:c>
      <x:c r="F62" s="8" t="str">
        <x:f>IF(CANDIDATES!A62="","",CANDIDATES!W62)</x:f>
      </x:c>
      <x:c r="G62" s="8" t="str">
        <x:f>IF(CANDIDATES!A62="","",CANDIDATES!X62)</x:f>
      </x:c>
      <x:c r="H62" s="8" t="str">
        <x:f>IF(CANDIDATES!A62="","",CANDIDATES!Y62)</x:f>
      </x:c>
      <x:c r="I62" s="8" t="str">
        <x:f>IF(CANDIDATES!A62="","",CANDIDATES!AA62)</x:f>
      </x:c>
      <x:c r="J62" s="8"/>
      <x:c r="K62" s="8"/>
    </x:row>
    <x:row r="63">
      <x:c r="A63" s="8" t="str">
        <x:f>IF(CANDIDATES!A63="","",CANDIDATES!A63)</x:f>
      </x:c>
      <x:c r="B63" s="8" t="str">
        <x:f>IF(CANDIDATES!A63="","",CANDIDATES!D63)</x:f>
      </x:c>
      <x:c r="C63" s="8" t="str">
        <x:f>IF(CANDIDATES!A63="","",CANDIDATES!E63)</x:f>
      </x:c>
      <x:c r="D63" s="8" t="str">
        <x:f>IF(CANDIDATES!A63="","",CANDIDATES!U63)</x:f>
      </x:c>
      <x:c r="E63" s="8" t="str">
        <x:f>IF(CANDIDATES!A63="","",CANDIDATES!V63)</x:f>
      </x:c>
      <x:c r="F63" s="8" t="str">
        <x:f>IF(CANDIDATES!A63="","",CANDIDATES!W63)</x:f>
      </x:c>
      <x:c r="G63" s="8" t="str">
        <x:f>IF(CANDIDATES!A63="","",CANDIDATES!X63)</x:f>
      </x:c>
      <x:c r="H63" s="8" t="str">
        <x:f>IF(CANDIDATES!A63="","",CANDIDATES!Y63)</x:f>
      </x:c>
      <x:c r="I63" s="8" t="str">
        <x:f>IF(CANDIDATES!A63="","",CANDIDATES!AA63)</x:f>
      </x:c>
      <x:c r="J63" s="8"/>
      <x:c r="K63" s="8"/>
    </x:row>
    <x:row r="64">
      <x:c r="A64" s="8" t="str">
        <x:f>IF(CANDIDATES!A64="","",CANDIDATES!A64)</x:f>
      </x:c>
      <x:c r="B64" s="8" t="str">
        <x:f>IF(CANDIDATES!A64="","",CANDIDATES!D64)</x:f>
      </x:c>
      <x:c r="C64" s="8" t="str">
        <x:f>IF(CANDIDATES!A64="","",CANDIDATES!E64)</x:f>
      </x:c>
      <x:c r="D64" s="8" t="str">
        <x:f>IF(CANDIDATES!A64="","",CANDIDATES!U64)</x:f>
      </x:c>
      <x:c r="E64" s="8" t="str">
        <x:f>IF(CANDIDATES!A64="","",CANDIDATES!V64)</x:f>
      </x:c>
      <x:c r="F64" s="8" t="str">
        <x:f>IF(CANDIDATES!A64="","",CANDIDATES!W64)</x:f>
      </x:c>
      <x:c r="G64" s="8" t="str">
        <x:f>IF(CANDIDATES!A64="","",CANDIDATES!X64)</x:f>
      </x:c>
      <x:c r="H64" s="8" t="str">
        <x:f>IF(CANDIDATES!A64="","",CANDIDATES!Y64)</x:f>
      </x:c>
      <x:c r="I64" s="8" t="str">
        <x:f>IF(CANDIDATES!A64="","",CANDIDATES!AA64)</x:f>
      </x:c>
      <x:c r="J64" s="8"/>
      <x:c r="K64" s="8"/>
    </x:row>
    <x:row r="65">
      <x:c r="A65" s="8" t="str">
        <x:f>IF(CANDIDATES!A65="","",CANDIDATES!A65)</x:f>
      </x:c>
      <x:c r="B65" s="8" t="str">
        <x:f>IF(CANDIDATES!A65="","",CANDIDATES!D65)</x:f>
      </x:c>
      <x:c r="C65" s="8" t="str">
        <x:f>IF(CANDIDATES!A65="","",CANDIDATES!E65)</x:f>
      </x:c>
      <x:c r="D65" s="8" t="str">
        <x:f>IF(CANDIDATES!A65="","",CANDIDATES!U65)</x:f>
      </x:c>
      <x:c r="E65" s="8" t="str">
        <x:f>IF(CANDIDATES!A65="","",CANDIDATES!V65)</x:f>
      </x:c>
      <x:c r="F65" s="8" t="str">
        <x:f>IF(CANDIDATES!A65="","",CANDIDATES!W65)</x:f>
      </x:c>
      <x:c r="G65" s="8" t="str">
        <x:f>IF(CANDIDATES!A65="","",CANDIDATES!X65)</x:f>
      </x:c>
      <x:c r="H65" s="8" t="str">
        <x:f>IF(CANDIDATES!A65="","",CANDIDATES!Y65)</x:f>
      </x:c>
      <x:c r="I65" s="8" t="str">
        <x:f>IF(CANDIDATES!A65="","",CANDIDATES!AA65)</x:f>
      </x:c>
      <x:c r="J65" s="8"/>
      <x:c r="K65" s="8"/>
    </x:row>
    <x:row r="66">
      <x:c r="A66" s="8" t="str">
        <x:f>IF(CANDIDATES!A66="","",CANDIDATES!A66)</x:f>
      </x:c>
      <x:c r="B66" s="8" t="str">
        <x:f>IF(CANDIDATES!A66="","",CANDIDATES!D66)</x:f>
      </x:c>
      <x:c r="C66" s="8" t="str">
        <x:f>IF(CANDIDATES!A66="","",CANDIDATES!E66)</x:f>
      </x:c>
      <x:c r="D66" s="8" t="str">
        <x:f>IF(CANDIDATES!A66="","",CANDIDATES!U66)</x:f>
      </x:c>
      <x:c r="E66" s="8" t="str">
        <x:f>IF(CANDIDATES!A66="","",CANDIDATES!V66)</x:f>
      </x:c>
      <x:c r="F66" s="8" t="str">
        <x:f>IF(CANDIDATES!A66="","",CANDIDATES!W66)</x:f>
      </x:c>
      <x:c r="G66" s="8" t="str">
        <x:f>IF(CANDIDATES!A66="","",CANDIDATES!X66)</x:f>
      </x:c>
      <x:c r="H66" s="8" t="str">
        <x:f>IF(CANDIDATES!A66="","",CANDIDATES!Y66)</x:f>
      </x:c>
      <x:c r="I66" s="8" t="str">
        <x:f>IF(CANDIDATES!A66="","",CANDIDATES!AA66)</x:f>
      </x:c>
      <x:c r="J66" s="8"/>
      <x:c r="K66" s="8"/>
    </x:row>
    <x:row r="67">
      <x:c r="A67" s="8" t="str">
        <x:f>IF(CANDIDATES!A67="","",CANDIDATES!A67)</x:f>
      </x:c>
      <x:c r="B67" s="8" t="str">
        <x:f>IF(CANDIDATES!A67="","",CANDIDATES!D67)</x:f>
      </x:c>
      <x:c r="C67" s="8" t="str">
        <x:f>IF(CANDIDATES!A67="","",CANDIDATES!E67)</x:f>
      </x:c>
      <x:c r="D67" s="8" t="str">
        <x:f>IF(CANDIDATES!A67="","",CANDIDATES!U67)</x:f>
      </x:c>
      <x:c r="E67" s="8" t="str">
        <x:f>IF(CANDIDATES!A67="","",CANDIDATES!V67)</x:f>
      </x:c>
      <x:c r="F67" s="8" t="str">
        <x:f>IF(CANDIDATES!A67="","",CANDIDATES!W67)</x:f>
      </x:c>
      <x:c r="G67" s="8" t="str">
        <x:f>IF(CANDIDATES!A67="","",CANDIDATES!X67)</x:f>
      </x:c>
      <x:c r="H67" s="8" t="str">
        <x:f>IF(CANDIDATES!A67="","",CANDIDATES!Y67)</x:f>
      </x:c>
      <x:c r="I67" s="8" t="str">
        <x:f>IF(CANDIDATES!A67="","",CANDIDATES!AA67)</x:f>
      </x:c>
      <x:c r="J67" s="8"/>
      <x:c r="K67" s="8"/>
    </x:row>
    <x:row r="68">
      <x:c r="A68" s="8" t="str">
        <x:f>IF(CANDIDATES!A68="","",CANDIDATES!A68)</x:f>
      </x:c>
      <x:c r="B68" s="8" t="str">
        <x:f>IF(CANDIDATES!A68="","",CANDIDATES!D68)</x:f>
      </x:c>
      <x:c r="C68" s="8" t="str">
        <x:f>IF(CANDIDATES!A68="","",CANDIDATES!E68)</x:f>
      </x:c>
      <x:c r="D68" s="8" t="str">
        <x:f>IF(CANDIDATES!A68="","",CANDIDATES!U68)</x:f>
      </x:c>
      <x:c r="E68" s="8" t="str">
        <x:f>IF(CANDIDATES!A68="","",CANDIDATES!V68)</x:f>
      </x:c>
      <x:c r="F68" s="8" t="str">
        <x:f>IF(CANDIDATES!A68="","",CANDIDATES!W68)</x:f>
      </x:c>
      <x:c r="G68" s="8" t="str">
        <x:f>IF(CANDIDATES!A68="","",CANDIDATES!X68)</x:f>
      </x:c>
      <x:c r="H68" s="8" t="str">
        <x:f>IF(CANDIDATES!A68="","",CANDIDATES!Y68)</x:f>
      </x:c>
      <x:c r="I68" s="8" t="str">
        <x:f>IF(CANDIDATES!A68="","",CANDIDATES!AA68)</x:f>
      </x:c>
      <x:c r="J68" s="8"/>
      <x:c r="K68" s="8"/>
    </x:row>
    <x:row r="69">
      <x:c r="A69" s="8" t="str">
        <x:f>IF(CANDIDATES!A69="","",CANDIDATES!A69)</x:f>
      </x:c>
      <x:c r="B69" s="8" t="str">
        <x:f>IF(CANDIDATES!A69="","",CANDIDATES!D69)</x:f>
      </x:c>
      <x:c r="C69" s="8" t="str">
        <x:f>IF(CANDIDATES!A69="","",CANDIDATES!E69)</x:f>
      </x:c>
      <x:c r="D69" s="8" t="str">
        <x:f>IF(CANDIDATES!A69="","",CANDIDATES!U69)</x:f>
      </x:c>
      <x:c r="E69" s="8" t="str">
        <x:f>IF(CANDIDATES!A69="","",CANDIDATES!V69)</x:f>
      </x:c>
      <x:c r="F69" s="8" t="str">
        <x:f>IF(CANDIDATES!A69="","",CANDIDATES!W69)</x:f>
      </x:c>
      <x:c r="G69" s="8" t="str">
        <x:f>IF(CANDIDATES!A69="","",CANDIDATES!X69)</x:f>
      </x:c>
      <x:c r="H69" s="8" t="str">
        <x:f>IF(CANDIDATES!A69="","",CANDIDATES!Y69)</x:f>
      </x:c>
      <x:c r="I69" s="8" t="str">
        <x:f>IF(CANDIDATES!A69="","",CANDIDATES!AA69)</x:f>
      </x:c>
      <x:c r="J69" s="8"/>
      <x:c r="K69" s="8"/>
    </x:row>
    <x:row r="70">
      <x:c r="A70" s="8" t="str">
        <x:f>IF(CANDIDATES!A70="","",CANDIDATES!A70)</x:f>
      </x:c>
      <x:c r="B70" s="8" t="str">
        <x:f>IF(CANDIDATES!A70="","",CANDIDATES!D70)</x:f>
      </x:c>
      <x:c r="C70" s="8" t="str">
        <x:f>IF(CANDIDATES!A70="","",CANDIDATES!E70)</x:f>
      </x:c>
      <x:c r="D70" s="8" t="str">
        <x:f>IF(CANDIDATES!A70="","",CANDIDATES!U70)</x:f>
      </x:c>
      <x:c r="E70" s="8" t="str">
        <x:f>IF(CANDIDATES!A70="","",CANDIDATES!V70)</x:f>
      </x:c>
      <x:c r="F70" s="8" t="str">
        <x:f>IF(CANDIDATES!A70="","",CANDIDATES!W70)</x:f>
      </x:c>
      <x:c r="G70" s="8" t="str">
        <x:f>IF(CANDIDATES!A70="","",CANDIDATES!X70)</x:f>
      </x:c>
      <x:c r="H70" s="8" t="str">
        <x:f>IF(CANDIDATES!A70="","",CANDIDATES!Y70)</x:f>
      </x:c>
      <x:c r="I70" s="8" t="str">
        <x:f>IF(CANDIDATES!A70="","",CANDIDATES!AA70)</x:f>
      </x:c>
      <x:c r="J70" s="8"/>
      <x:c r="K70" s="8"/>
    </x:row>
    <x:row r="71">
      <x:c r="A71" s="8" t="str">
        <x:f>IF(CANDIDATES!A71="","",CANDIDATES!A71)</x:f>
      </x:c>
      <x:c r="B71" s="8" t="str">
        <x:f>IF(CANDIDATES!A71="","",CANDIDATES!D71)</x:f>
      </x:c>
      <x:c r="C71" s="8" t="str">
        <x:f>IF(CANDIDATES!A71="","",CANDIDATES!E71)</x:f>
      </x:c>
      <x:c r="D71" s="8" t="str">
        <x:f>IF(CANDIDATES!A71="","",CANDIDATES!U71)</x:f>
      </x:c>
      <x:c r="E71" s="8" t="str">
        <x:f>IF(CANDIDATES!A71="","",CANDIDATES!V71)</x:f>
      </x:c>
      <x:c r="F71" s="8" t="str">
        <x:f>IF(CANDIDATES!A71="","",CANDIDATES!W71)</x:f>
      </x:c>
      <x:c r="G71" s="8" t="str">
        <x:f>IF(CANDIDATES!A71="","",CANDIDATES!X71)</x:f>
      </x:c>
      <x:c r="H71" s="8" t="str">
        <x:f>IF(CANDIDATES!A71="","",CANDIDATES!Y71)</x:f>
      </x:c>
      <x:c r="I71" s="8" t="str">
        <x:f>IF(CANDIDATES!A71="","",CANDIDATES!AA71)</x:f>
      </x:c>
      <x:c r="J71" s="8"/>
      <x:c r="K71" s="8"/>
    </x:row>
    <x:row r="72">
      <x:c r="A72" s="8" t="str">
        <x:f>IF(CANDIDATES!A72="","",CANDIDATES!A72)</x:f>
      </x:c>
      <x:c r="B72" s="8" t="str">
        <x:f>IF(CANDIDATES!A72="","",CANDIDATES!D72)</x:f>
      </x:c>
      <x:c r="C72" s="8" t="str">
        <x:f>IF(CANDIDATES!A72="","",CANDIDATES!E72)</x:f>
      </x:c>
      <x:c r="D72" s="8" t="str">
        <x:f>IF(CANDIDATES!A72="","",CANDIDATES!U72)</x:f>
      </x:c>
      <x:c r="E72" s="8" t="str">
        <x:f>IF(CANDIDATES!A72="","",CANDIDATES!V72)</x:f>
      </x:c>
      <x:c r="F72" s="8" t="str">
        <x:f>IF(CANDIDATES!A72="","",CANDIDATES!W72)</x:f>
      </x:c>
      <x:c r="G72" s="8" t="str">
        <x:f>IF(CANDIDATES!A72="","",CANDIDATES!X72)</x:f>
      </x:c>
      <x:c r="H72" s="8" t="str">
        <x:f>IF(CANDIDATES!A72="","",CANDIDATES!Y72)</x:f>
      </x:c>
      <x:c r="I72" s="8" t="str">
        <x:f>IF(CANDIDATES!A72="","",CANDIDATES!AA72)</x:f>
      </x:c>
      <x:c r="J72" s="8"/>
      <x:c r="K72" s="8"/>
    </x:row>
    <x:row r="73">
      <x:c r="A73" s="8" t="str">
        <x:f>IF(CANDIDATES!A73="","",CANDIDATES!A73)</x:f>
      </x:c>
      <x:c r="B73" s="8" t="str">
        <x:f>IF(CANDIDATES!A73="","",CANDIDATES!D73)</x:f>
      </x:c>
      <x:c r="C73" s="8" t="str">
        <x:f>IF(CANDIDATES!A73="","",CANDIDATES!E73)</x:f>
      </x:c>
      <x:c r="D73" s="8" t="str">
        <x:f>IF(CANDIDATES!A73="","",CANDIDATES!U73)</x:f>
      </x:c>
      <x:c r="E73" s="8" t="str">
        <x:f>IF(CANDIDATES!A73="","",CANDIDATES!V73)</x:f>
      </x:c>
      <x:c r="F73" s="8" t="str">
        <x:f>IF(CANDIDATES!A73="","",CANDIDATES!W73)</x:f>
      </x:c>
      <x:c r="G73" s="8" t="str">
        <x:f>IF(CANDIDATES!A73="","",CANDIDATES!X73)</x:f>
      </x:c>
      <x:c r="H73" s="8" t="str">
        <x:f>IF(CANDIDATES!A73="","",CANDIDATES!Y73)</x:f>
      </x:c>
      <x:c r="I73" s="8" t="str">
        <x:f>IF(CANDIDATES!A73="","",CANDIDATES!AA73)</x:f>
      </x:c>
      <x:c r="J73" s="8"/>
      <x:c r="K73" s="8"/>
    </x:row>
    <x:row r="74">
      <x:c r="A74" s="8" t="str">
        <x:f>IF(CANDIDATES!A74="","",CANDIDATES!A74)</x:f>
      </x:c>
      <x:c r="B74" s="8" t="str">
        <x:f>IF(CANDIDATES!A74="","",CANDIDATES!D74)</x:f>
      </x:c>
      <x:c r="C74" s="8" t="str">
        <x:f>IF(CANDIDATES!A74="","",CANDIDATES!E74)</x:f>
      </x:c>
      <x:c r="D74" s="8" t="str">
        <x:f>IF(CANDIDATES!A74="","",CANDIDATES!U74)</x:f>
      </x:c>
      <x:c r="E74" s="8" t="str">
        <x:f>IF(CANDIDATES!A74="","",CANDIDATES!V74)</x:f>
      </x:c>
      <x:c r="F74" s="8" t="str">
        <x:f>IF(CANDIDATES!A74="","",CANDIDATES!W74)</x:f>
      </x:c>
      <x:c r="G74" s="8" t="str">
        <x:f>IF(CANDIDATES!A74="","",CANDIDATES!X74)</x:f>
      </x:c>
      <x:c r="H74" s="8" t="str">
        <x:f>IF(CANDIDATES!A74="","",CANDIDATES!Y74)</x:f>
      </x:c>
      <x:c r="I74" s="8" t="str">
        <x:f>IF(CANDIDATES!A74="","",CANDIDATES!AA74)</x:f>
      </x:c>
      <x:c r="J74" s="8"/>
      <x:c r="K74" s="8"/>
    </x:row>
    <x:row r="75">
      <x:c r="A75" s="8" t="str">
        <x:f>IF(CANDIDATES!A75="","",CANDIDATES!A75)</x:f>
      </x:c>
      <x:c r="B75" s="8" t="str">
        <x:f>IF(CANDIDATES!A75="","",CANDIDATES!D75)</x:f>
      </x:c>
      <x:c r="C75" s="8" t="str">
        <x:f>IF(CANDIDATES!A75="","",CANDIDATES!E75)</x:f>
      </x:c>
      <x:c r="D75" s="8" t="str">
        <x:f>IF(CANDIDATES!A75="","",CANDIDATES!U75)</x:f>
      </x:c>
      <x:c r="E75" s="8" t="str">
        <x:f>IF(CANDIDATES!A75="","",CANDIDATES!V75)</x:f>
      </x:c>
      <x:c r="F75" s="8" t="str">
        <x:f>IF(CANDIDATES!A75="","",CANDIDATES!W75)</x:f>
      </x:c>
      <x:c r="G75" s="8" t="str">
        <x:f>IF(CANDIDATES!A75="","",CANDIDATES!X75)</x:f>
      </x:c>
      <x:c r="H75" s="8" t="str">
        <x:f>IF(CANDIDATES!A75="","",CANDIDATES!Y75)</x:f>
      </x:c>
      <x:c r="I75" s="8" t="str">
        <x:f>IF(CANDIDATES!A75="","",CANDIDATES!AA75)</x:f>
      </x:c>
      <x:c r="J75" s="8"/>
      <x:c r="K75" s="8"/>
    </x:row>
    <x:row r="76">
      <x:c r="A76" s="8" t="str">
        <x:f>IF(CANDIDATES!A76="","",CANDIDATES!A76)</x:f>
      </x:c>
      <x:c r="B76" s="8" t="str">
        <x:f>IF(CANDIDATES!A76="","",CANDIDATES!D76)</x:f>
      </x:c>
      <x:c r="C76" s="8" t="str">
        <x:f>IF(CANDIDATES!A76="","",CANDIDATES!E76)</x:f>
      </x:c>
      <x:c r="D76" s="8" t="str">
        <x:f>IF(CANDIDATES!A76="","",CANDIDATES!U76)</x:f>
      </x:c>
      <x:c r="E76" s="8" t="str">
        <x:f>IF(CANDIDATES!A76="","",CANDIDATES!V76)</x:f>
      </x:c>
      <x:c r="F76" s="8" t="str">
        <x:f>IF(CANDIDATES!A76="","",CANDIDATES!W76)</x:f>
      </x:c>
      <x:c r="G76" s="8" t="str">
        <x:f>IF(CANDIDATES!A76="","",CANDIDATES!X76)</x:f>
      </x:c>
      <x:c r="H76" s="8" t="str">
        <x:f>IF(CANDIDATES!A76="","",CANDIDATES!Y76)</x:f>
      </x:c>
      <x:c r="I76" s="8" t="str">
        <x:f>IF(CANDIDATES!A76="","",CANDIDATES!AA76)</x:f>
      </x:c>
      <x:c r="J76" s="8"/>
      <x:c r="K76" s="8"/>
    </x:row>
    <x:row r="77">
      <x:c r="A77" s="8" t="str">
        <x:f>IF(CANDIDATES!A77="","",CANDIDATES!A77)</x:f>
      </x:c>
      <x:c r="B77" s="8" t="str">
        <x:f>IF(CANDIDATES!A77="","",CANDIDATES!D77)</x:f>
      </x:c>
      <x:c r="C77" s="8" t="str">
        <x:f>IF(CANDIDATES!A77="","",CANDIDATES!E77)</x:f>
      </x:c>
      <x:c r="D77" s="8" t="str">
        <x:f>IF(CANDIDATES!A77="","",CANDIDATES!U77)</x:f>
      </x:c>
      <x:c r="E77" s="8" t="str">
        <x:f>IF(CANDIDATES!A77="","",CANDIDATES!V77)</x:f>
      </x:c>
      <x:c r="F77" s="8" t="str">
        <x:f>IF(CANDIDATES!A77="","",CANDIDATES!W77)</x:f>
      </x:c>
      <x:c r="G77" s="8" t="str">
        <x:f>IF(CANDIDATES!A77="","",CANDIDATES!X77)</x:f>
      </x:c>
      <x:c r="H77" s="8" t="str">
        <x:f>IF(CANDIDATES!A77="","",CANDIDATES!Y77)</x:f>
      </x:c>
      <x:c r="I77" s="8" t="str">
        <x:f>IF(CANDIDATES!A77="","",CANDIDATES!AA77)</x:f>
      </x:c>
      <x:c r="J77" s="8"/>
      <x:c r="K77" s="8"/>
    </x:row>
    <x:row r="78">
      <x:c r="A78" s="8" t="str">
        <x:f>IF(CANDIDATES!A78="","",CANDIDATES!A78)</x:f>
      </x:c>
      <x:c r="B78" s="8" t="str">
        <x:f>IF(CANDIDATES!A78="","",CANDIDATES!D78)</x:f>
      </x:c>
      <x:c r="C78" s="8" t="str">
        <x:f>IF(CANDIDATES!A78="","",CANDIDATES!E78)</x:f>
      </x:c>
      <x:c r="D78" s="8" t="str">
        <x:f>IF(CANDIDATES!A78="","",CANDIDATES!U78)</x:f>
      </x:c>
      <x:c r="E78" s="8" t="str">
        <x:f>IF(CANDIDATES!A78="","",CANDIDATES!V78)</x:f>
      </x:c>
      <x:c r="F78" s="8" t="str">
        <x:f>IF(CANDIDATES!A78="","",CANDIDATES!W78)</x:f>
      </x:c>
      <x:c r="G78" s="8" t="str">
        <x:f>IF(CANDIDATES!A78="","",CANDIDATES!X78)</x:f>
      </x:c>
      <x:c r="H78" s="8" t="str">
        <x:f>IF(CANDIDATES!A78="","",CANDIDATES!Y78)</x:f>
      </x:c>
      <x:c r="I78" s="8" t="str">
        <x:f>IF(CANDIDATES!A78="","",CANDIDATES!AA78)</x:f>
      </x:c>
      <x:c r="J78" s="8"/>
      <x:c r="K78" s="8"/>
    </x:row>
    <x:row r="79">
      <x:c r="A79" s="8" t="str">
        <x:f>IF(CANDIDATES!A79="","",CANDIDATES!A79)</x:f>
      </x:c>
      <x:c r="B79" s="8" t="str">
        <x:f>IF(CANDIDATES!A79="","",CANDIDATES!D79)</x:f>
      </x:c>
      <x:c r="C79" s="8" t="str">
        <x:f>IF(CANDIDATES!A79="","",CANDIDATES!E79)</x:f>
      </x:c>
      <x:c r="D79" s="8" t="str">
        <x:f>IF(CANDIDATES!A79="","",CANDIDATES!U79)</x:f>
      </x:c>
      <x:c r="E79" s="8" t="str">
        <x:f>IF(CANDIDATES!A79="","",CANDIDATES!V79)</x:f>
      </x:c>
      <x:c r="F79" s="8" t="str">
        <x:f>IF(CANDIDATES!A79="","",CANDIDATES!W79)</x:f>
      </x:c>
      <x:c r="G79" s="8" t="str">
        <x:f>IF(CANDIDATES!A79="","",CANDIDATES!X79)</x:f>
      </x:c>
      <x:c r="H79" s="8" t="str">
        <x:f>IF(CANDIDATES!A79="","",CANDIDATES!Y79)</x:f>
      </x:c>
      <x:c r="I79" s="8" t="str">
        <x:f>IF(CANDIDATES!A79="","",CANDIDATES!AA79)</x:f>
      </x:c>
      <x:c r="J79" s="8"/>
      <x:c r="K79" s="8"/>
    </x:row>
    <x:row r="80">
      <x:c r="A80" s="8" t="str">
        <x:f>IF(CANDIDATES!A80="","",CANDIDATES!A80)</x:f>
      </x:c>
      <x:c r="B80" s="8" t="str">
        <x:f>IF(CANDIDATES!A80="","",CANDIDATES!D80)</x:f>
      </x:c>
      <x:c r="C80" s="8" t="str">
        <x:f>IF(CANDIDATES!A80="","",CANDIDATES!E80)</x:f>
      </x:c>
      <x:c r="D80" s="8" t="str">
        <x:f>IF(CANDIDATES!A80="","",CANDIDATES!U80)</x:f>
      </x:c>
      <x:c r="E80" s="8" t="str">
        <x:f>IF(CANDIDATES!A80="","",CANDIDATES!V80)</x:f>
      </x:c>
      <x:c r="F80" s="8" t="str">
        <x:f>IF(CANDIDATES!A80="","",CANDIDATES!W80)</x:f>
      </x:c>
      <x:c r="G80" s="8" t="str">
        <x:f>IF(CANDIDATES!A80="","",CANDIDATES!X80)</x:f>
      </x:c>
      <x:c r="H80" s="8" t="str">
        <x:f>IF(CANDIDATES!A80="","",CANDIDATES!Y80)</x:f>
      </x:c>
      <x:c r="I80" s="8" t="str">
        <x:f>IF(CANDIDATES!A80="","",CANDIDATES!AA80)</x:f>
      </x:c>
      <x:c r="J80" s="8"/>
      <x:c r="K80" s="8"/>
    </x:row>
    <x:row r="81">
      <x:c r="A81" s="8" t="str">
        <x:f>IF(CANDIDATES!A81="","",CANDIDATES!A81)</x:f>
      </x:c>
      <x:c r="B81" s="8" t="str">
        <x:f>IF(CANDIDATES!A81="","",CANDIDATES!D81)</x:f>
      </x:c>
      <x:c r="C81" s="8" t="str">
        <x:f>IF(CANDIDATES!A81="","",CANDIDATES!E81)</x:f>
      </x:c>
      <x:c r="D81" s="8" t="str">
        <x:f>IF(CANDIDATES!A81="","",CANDIDATES!U81)</x:f>
      </x:c>
      <x:c r="E81" s="8" t="str">
        <x:f>IF(CANDIDATES!A81="","",CANDIDATES!V81)</x:f>
      </x:c>
      <x:c r="F81" s="8" t="str">
        <x:f>IF(CANDIDATES!A81="","",CANDIDATES!W81)</x:f>
      </x:c>
      <x:c r="G81" s="8" t="str">
        <x:f>IF(CANDIDATES!A81="","",CANDIDATES!X81)</x:f>
      </x:c>
      <x:c r="H81" s="8" t="str">
        <x:f>IF(CANDIDATES!A81="","",CANDIDATES!Y81)</x:f>
      </x:c>
      <x:c r="I81" s="8" t="str">
        <x:f>IF(CANDIDATES!A81="","",CANDIDATES!AA81)</x:f>
      </x:c>
      <x:c r="J81" s="8"/>
      <x:c r="K81" s="8"/>
    </x:row>
    <x:row r="82">
      <x:c r="A82" s="8" t="str">
        <x:f>IF(CANDIDATES!A82="","",CANDIDATES!A82)</x:f>
      </x:c>
      <x:c r="B82" s="8" t="str">
        <x:f>IF(CANDIDATES!A82="","",CANDIDATES!D82)</x:f>
      </x:c>
      <x:c r="C82" s="8" t="str">
        <x:f>IF(CANDIDATES!A82="","",CANDIDATES!E82)</x:f>
      </x:c>
      <x:c r="D82" s="8" t="str">
        <x:f>IF(CANDIDATES!A82="","",CANDIDATES!U82)</x:f>
      </x:c>
      <x:c r="E82" s="8" t="str">
        <x:f>IF(CANDIDATES!A82="","",CANDIDATES!V82)</x:f>
      </x:c>
      <x:c r="F82" s="8" t="str">
        <x:f>IF(CANDIDATES!A82="","",CANDIDATES!W82)</x:f>
      </x:c>
      <x:c r="G82" s="8" t="str">
        <x:f>IF(CANDIDATES!A82="","",CANDIDATES!X82)</x:f>
      </x:c>
      <x:c r="H82" s="8" t="str">
        <x:f>IF(CANDIDATES!A82="","",CANDIDATES!Y82)</x:f>
      </x:c>
      <x:c r="I82" s="8" t="str">
        <x:f>IF(CANDIDATES!A82="","",CANDIDATES!AA82)</x:f>
      </x:c>
      <x:c r="J82" s="8"/>
      <x:c r="K82" s="8"/>
    </x:row>
    <x:row r="83">
      <x:c r="A83" s="8" t="str">
        <x:f>IF(CANDIDATES!A83="","",CANDIDATES!A83)</x:f>
      </x:c>
      <x:c r="B83" s="8" t="str">
        <x:f>IF(CANDIDATES!A83="","",CANDIDATES!D83)</x:f>
      </x:c>
      <x:c r="C83" s="8" t="str">
        <x:f>IF(CANDIDATES!A83="","",CANDIDATES!E83)</x:f>
      </x:c>
      <x:c r="D83" s="8" t="str">
        <x:f>IF(CANDIDATES!A83="","",CANDIDATES!U83)</x:f>
      </x:c>
      <x:c r="E83" s="8" t="str">
        <x:f>IF(CANDIDATES!A83="","",CANDIDATES!V83)</x:f>
      </x:c>
      <x:c r="F83" s="8" t="str">
        <x:f>IF(CANDIDATES!A83="","",CANDIDATES!W83)</x:f>
      </x:c>
      <x:c r="G83" s="8" t="str">
        <x:f>IF(CANDIDATES!A83="","",CANDIDATES!X83)</x:f>
      </x:c>
      <x:c r="H83" s="8" t="str">
        <x:f>IF(CANDIDATES!A83="","",CANDIDATES!Y83)</x:f>
      </x:c>
      <x:c r="I83" s="8" t="str">
        <x:f>IF(CANDIDATES!A83="","",CANDIDATES!AA83)</x:f>
      </x:c>
      <x:c r="J83" s="8"/>
      <x:c r="K83" s="8"/>
    </x:row>
    <x:row r="84">
      <x:c r="A84" s="8" t="str">
        <x:f>IF(CANDIDATES!A84="","",CANDIDATES!A84)</x:f>
      </x:c>
      <x:c r="B84" s="8" t="str">
        <x:f>IF(CANDIDATES!A84="","",CANDIDATES!D84)</x:f>
      </x:c>
      <x:c r="C84" s="8" t="str">
        <x:f>IF(CANDIDATES!A84="","",CANDIDATES!E84)</x:f>
      </x:c>
      <x:c r="D84" s="8" t="str">
        <x:f>IF(CANDIDATES!A84="","",CANDIDATES!U84)</x:f>
      </x:c>
      <x:c r="E84" s="8" t="str">
        <x:f>IF(CANDIDATES!A84="","",CANDIDATES!V84)</x:f>
      </x:c>
      <x:c r="F84" s="8" t="str">
        <x:f>IF(CANDIDATES!A84="","",CANDIDATES!W84)</x:f>
      </x:c>
      <x:c r="G84" s="8" t="str">
        <x:f>IF(CANDIDATES!A84="","",CANDIDATES!X84)</x:f>
      </x:c>
      <x:c r="H84" s="8" t="str">
        <x:f>IF(CANDIDATES!A84="","",CANDIDATES!Y84)</x:f>
      </x:c>
      <x:c r="I84" s="8" t="str">
        <x:f>IF(CANDIDATES!A84="","",CANDIDATES!AA84)</x:f>
      </x:c>
      <x:c r="J84" s="8"/>
      <x:c r="K84" s="8"/>
    </x:row>
    <x:row r="85">
      <x:c r="A85" s="8" t="str">
        <x:f>IF(CANDIDATES!A85="","",CANDIDATES!A85)</x:f>
      </x:c>
      <x:c r="B85" s="8" t="str">
        <x:f>IF(CANDIDATES!A85="","",CANDIDATES!D85)</x:f>
      </x:c>
      <x:c r="C85" s="8" t="str">
        <x:f>IF(CANDIDATES!A85="","",CANDIDATES!E85)</x:f>
      </x:c>
      <x:c r="D85" s="8" t="str">
        <x:f>IF(CANDIDATES!A85="","",CANDIDATES!U85)</x:f>
      </x:c>
      <x:c r="E85" s="8" t="str">
        <x:f>IF(CANDIDATES!A85="","",CANDIDATES!V85)</x:f>
      </x:c>
      <x:c r="F85" s="8" t="str">
        <x:f>IF(CANDIDATES!A85="","",CANDIDATES!W85)</x:f>
      </x:c>
      <x:c r="G85" s="8" t="str">
        <x:f>IF(CANDIDATES!A85="","",CANDIDATES!X85)</x:f>
      </x:c>
      <x:c r="H85" s="8" t="str">
        <x:f>IF(CANDIDATES!A85="","",CANDIDATES!Y85)</x:f>
      </x:c>
      <x:c r="I85" s="8" t="str">
        <x:f>IF(CANDIDATES!A85="","",CANDIDATES!AA85)</x:f>
      </x:c>
      <x:c r="J85" s="8"/>
      <x:c r="K85" s="8"/>
    </x:row>
    <x:row r="86">
      <x:c r="A86" s="8" t="str">
        <x:f>IF(CANDIDATES!A86="","",CANDIDATES!A86)</x:f>
      </x:c>
      <x:c r="B86" s="8" t="str">
        <x:f>IF(CANDIDATES!A86="","",CANDIDATES!D86)</x:f>
      </x:c>
      <x:c r="C86" s="8" t="str">
        <x:f>IF(CANDIDATES!A86="","",CANDIDATES!E86)</x:f>
      </x:c>
      <x:c r="D86" s="8" t="str">
        <x:f>IF(CANDIDATES!A86="","",CANDIDATES!U86)</x:f>
      </x:c>
      <x:c r="E86" s="8" t="str">
        <x:f>IF(CANDIDATES!A86="","",CANDIDATES!V86)</x:f>
      </x:c>
      <x:c r="F86" s="8" t="str">
        <x:f>IF(CANDIDATES!A86="","",CANDIDATES!W86)</x:f>
      </x:c>
      <x:c r="G86" s="8" t="str">
        <x:f>IF(CANDIDATES!A86="","",CANDIDATES!X86)</x:f>
      </x:c>
      <x:c r="H86" s="8" t="str">
        <x:f>IF(CANDIDATES!A86="","",CANDIDATES!Y86)</x:f>
      </x:c>
      <x:c r="I86" s="8" t="str">
        <x:f>IF(CANDIDATES!A86="","",CANDIDATES!AA86)</x:f>
      </x:c>
      <x:c r="J86" s="8"/>
      <x:c r="K86" s="8"/>
    </x:row>
    <x:row r="87">
      <x:c r="A87" s="8" t="str">
        <x:f>IF(CANDIDATES!A87="","",CANDIDATES!A87)</x:f>
      </x:c>
      <x:c r="B87" s="8" t="str">
        <x:f>IF(CANDIDATES!A87="","",CANDIDATES!D87)</x:f>
      </x:c>
      <x:c r="C87" s="8" t="str">
        <x:f>IF(CANDIDATES!A87="","",CANDIDATES!E87)</x:f>
      </x:c>
      <x:c r="D87" s="8" t="str">
        <x:f>IF(CANDIDATES!A87="","",CANDIDATES!U87)</x:f>
      </x:c>
      <x:c r="E87" s="8" t="str">
        <x:f>IF(CANDIDATES!A87="","",CANDIDATES!V87)</x:f>
      </x:c>
      <x:c r="F87" s="8" t="str">
        <x:f>IF(CANDIDATES!A87="","",CANDIDATES!W87)</x:f>
      </x:c>
      <x:c r="G87" s="8" t="str">
        <x:f>IF(CANDIDATES!A87="","",CANDIDATES!X87)</x:f>
      </x:c>
      <x:c r="H87" s="8" t="str">
        <x:f>IF(CANDIDATES!A87="","",CANDIDATES!Y87)</x:f>
      </x:c>
      <x:c r="I87" s="8" t="str">
        <x:f>IF(CANDIDATES!A87="","",CANDIDATES!AA87)</x:f>
      </x:c>
      <x:c r="J87" s="8"/>
      <x:c r="K87" s="8"/>
    </x:row>
    <x:row r="88">
      <x:c r="A88" s="8" t="str">
        <x:f>IF(CANDIDATES!A88="","",CANDIDATES!A88)</x:f>
      </x:c>
      <x:c r="B88" s="8" t="str">
        <x:f>IF(CANDIDATES!A88="","",CANDIDATES!D88)</x:f>
      </x:c>
      <x:c r="C88" s="8" t="str">
        <x:f>IF(CANDIDATES!A88="","",CANDIDATES!E88)</x:f>
      </x:c>
      <x:c r="D88" s="8" t="str">
        <x:f>IF(CANDIDATES!A88="","",CANDIDATES!U88)</x:f>
      </x:c>
      <x:c r="E88" s="8" t="str">
        <x:f>IF(CANDIDATES!A88="","",CANDIDATES!V88)</x:f>
      </x:c>
      <x:c r="F88" s="8" t="str">
        <x:f>IF(CANDIDATES!A88="","",CANDIDATES!W88)</x:f>
      </x:c>
      <x:c r="G88" s="8" t="str">
        <x:f>IF(CANDIDATES!A88="","",CANDIDATES!X88)</x:f>
      </x:c>
      <x:c r="H88" s="8" t="str">
        <x:f>IF(CANDIDATES!A88="","",CANDIDATES!Y88)</x:f>
      </x:c>
      <x:c r="I88" s="8" t="str">
        <x:f>IF(CANDIDATES!A88="","",CANDIDATES!AA88)</x:f>
      </x:c>
      <x:c r="J88" s="8"/>
      <x:c r="K88" s="8"/>
    </x:row>
    <x:row r="89">
      <x:c r="A89" s="8" t="str">
        <x:f>IF(CANDIDATES!A89="","",CANDIDATES!A89)</x:f>
      </x:c>
      <x:c r="B89" s="8" t="str">
        <x:f>IF(CANDIDATES!A89="","",CANDIDATES!D89)</x:f>
      </x:c>
      <x:c r="C89" s="8" t="str">
        <x:f>IF(CANDIDATES!A89="","",CANDIDATES!E89)</x:f>
      </x:c>
      <x:c r="D89" s="8" t="str">
        <x:f>IF(CANDIDATES!A89="","",CANDIDATES!U89)</x:f>
      </x:c>
      <x:c r="E89" s="8" t="str">
        <x:f>IF(CANDIDATES!A89="","",CANDIDATES!V89)</x:f>
      </x:c>
      <x:c r="F89" s="8" t="str">
        <x:f>IF(CANDIDATES!A89="","",CANDIDATES!W89)</x:f>
      </x:c>
      <x:c r="G89" s="8" t="str">
        <x:f>IF(CANDIDATES!A89="","",CANDIDATES!X89)</x:f>
      </x:c>
      <x:c r="H89" s="8" t="str">
        <x:f>IF(CANDIDATES!A89="","",CANDIDATES!Y89)</x:f>
      </x:c>
      <x:c r="I89" s="8" t="str">
        <x:f>IF(CANDIDATES!A89="","",CANDIDATES!AA89)</x:f>
      </x:c>
      <x:c r="J89" s="8"/>
      <x:c r="K89" s="8"/>
    </x:row>
    <x:row r="90">
      <x:c r="A90" s="8" t="str">
        <x:f>IF(CANDIDATES!A90="","",CANDIDATES!A90)</x:f>
      </x:c>
      <x:c r="B90" s="8" t="str">
        <x:f>IF(CANDIDATES!A90="","",CANDIDATES!D90)</x:f>
      </x:c>
      <x:c r="C90" s="8" t="str">
        <x:f>IF(CANDIDATES!A90="","",CANDIDATES!E90)</x:f>
      </x:c>
      <x:c r="D90" s="8" t="str">
        <x:f>IF(CANDIDATES!A90="","",CANDIDATES!U90)</x:f>
      </x:c>
      <x:c r="E90" s="8" t="str">
        <x:f>IF(CANDIDATES!A90="","",CANDIDATES!V90)</x:f>
      </x:c>
      <x:c r="F90" s="8" t="str">
        <x:f>IF(CANDIDATES!A90="","",CANDIDATES!W90)</x:f>
      </x:c>
      <x:c r="G90" s="8" t="str">
        <x:f>IF(CANDIDATES!A90="","",CANDIDATES!X90)</x:f>
      </x:c>
      <x:c r="H90" s="8" t="str">
        <x:f>IF(CANDIDATES!A90="","",CANDIDATES!Y90)</x:f>
      </x:c>
      <x:c r="I90" s="8" t="str">
        <x:f>IF(CANDIDATES!A90="","",CANDIDATES!AA90)</x:f>
      </x:c>
      <x:c r="J90" s="8"/>
      <x:c r="K90" s="8"/>
    </x:row>
    <x:row r="91">
      <x:c r="A91" s="8" t="str">
        <x:f>IF(CANDIDATES!A91="","",CANDIDATES!A91)</x:f>
      </x:c>
      <x:c r="B91" s="8" t="str">
        <x:f>IF(CANDIDATES!A91="","",CANDIDATES!D91)</x:f>
      </x:c>
      <x:c r="C91" s="8" t="str">
        <x:f>IF(CANDIDATES!A91="","",CANDIDATES!E91)</x:f>
      </x:c>
      <x:c r="D91" s="8" t="str">
        <x:f>IF(CANDIDATES!A91="","",CANDIDATES!U91)</x:f>
      </x:c>
      <x:c r="E91" s="8" t="str">
        <x:f>IF(CANDIDATES!A91="","",CANDIDATES!V91)</x:f>
      </x:c>
      <x:c r="F91" s="8" t="str">
        <x:f>IF(CANDIDATES!A91="","",CANDIDATES!W91)</x:f>
      </x:c>
      <x:c r="G91" s="8" t="str">
        <x:f>IF(CANDIDATES!A91="","",CANDIDATES!X91)</x:f>
      </x:c>
      <x:c r="H91" s="8" t="str">
        <x:f>IF(CANDIDATES!A91="","",CANDIDATES!Y91)</x:f>
      </x:c>
      <x:c r="I91" s="8" t="str">
        <x:f>IF(CANDIDATES!A91="","",CANDIDATES!AA91)</x:f>
      </x:c>
      <x:c r="J91" s="8"/>
      <x:c r="K91" s="8"/>
    </x:row>
    <x:row r="92">
      <x:c r="A92" s="8" t="str">
        <x:f>IF(CANDIDATES!A92="","",CANDIDATES!A92)</x:f>
      </x:c>
      <x:c r="B92" s="8" t="str">
        <x:f>IF(CANDIDATES!A92="","",CANDIDATES!D92)</x:f>
      </x:c>
      <x:c r="C92" s="8" t="str">
        <x:f>IF(CANDIDATES!A92="","",CANDIDATES!E92)</x:f>
      </x:c>
      <x:c r="D92" s="8" t="str">
        <x:f>IF(CANDIDATES!A92="","",CANDIDATES!U92)</x:f>
      </x:c>
      <x:c r="E92" s="8" t="str">
        <x:f>IF(CANDIDATES!A92="","",CANDIDATES!V92)</x:f>
      </x:c>
      <x:c r="F92" s="8" t="str">
        <x:f>IF(CANDIDATES!A92="","",CANDIDATES!W92)</x:f>
      </x:c>
      <x:c r="G92" s="8" t="str">
        <x:f>IF(CANDIDATES!A92="","",CANDIDATES!X92)</x:f>
      </x:c>
      <x:c r="H92" s="8" t="str">
        <x:f>IF(CANDIDATES!A92="","",CANDIDATES!Y92)</x:f>
      </x:c>
      <x:c r="I92" s="8" t="str">
        <x:f>IF(CANDIDATES!A92="","",CANDIDATES!AA92)</x:f>
      </x:c>
      <x:c r="J92" s="8"/>
      <x:c r="K92" s="8"/>
    </x:row>
    <x:row r="93">
      <x:c r="A93" s="8" t="str">
        <x:f>IF(CANDIDATES!A93="","",CANDIDATES!A93)</x:f>
      </x:c>
      <x:c r="B93" s="8" t="str">
        <x:f>IF(CANDIDATES!A93="","",CANDIDATES!D93)</x:f>
      </x:c>
      <x:c r="C93" s="8" t="str">
        <x:f>IF(CANDIDATES!A93="","",CANDIDATES!E93)</x:f>
      </x:c>
      <x:c r="D93" s="8" t="str">
        <x:f>IF(CANDIDATES!A93="","",CANDIDATES!U93)</x:f>
      </x:c>
      <x:c r="E93" s="8" t="str">
        <x:f>IF(CANDIDATES!A93="","",CANDIDATES!V93)</x:f>
      </x:c>
      <x:c r="F93" s="8" t="str">
        <x:f>IF(CANDIDATES!A93="","",CANDIDATES!W93)</x:f>
      </x:c>
      <x:c r="G93" s="8" t="str">
        <x:f>IF(CANDIDATES!A93="","",CANDIDATES!X93)</x:f>
      </x:c>
      <x:c r="H93" s="8" t="str">
        <x:f>IF(CANDIDATES!A93="","",CANDIDATES!Y93)</x:f>
      </x:c>
      <x:c r="I93" s="8" t="str">
        <x:f>IF(CANDIDATES!A93="","",CANDIDATES!AA93)</x:f>
      </x:c>
      <x:c r="J93" s="8"/>
      <x:c r="K93" s="8"/>
    </x:row>
    <x:row r="94">
      <x:c r="A94" s="8" t="str">
        <x:f>IF(CANDIDATES!A94="","",CANDIDATES!A94)</x:f>
      </x:c>
      <x:c r="B94" s="8" t="str">
        <x:f>IF(CANDIDATES!A94="","",CANDIDATES!D94)</x:f>
      </x:c>
      <x:c r="C94" s="8" t="str">
        <x:f>IF(CANDIDATES!A94="","",CANDIDATES!E94)</x:f>
      </x:c>
      <x:c r="D94" s="8" t="str">
        <x:f>IF(CANDIDATES!A94="","",CANDIDATES!U94)</x:f>
      </x:c>
      <x:c r="E94" s="8" t="str">
        <x:f>IF(CANDIDATES!A94="","",CANDIDATES!V94)</x:f>
      </x:c>
      <x:c r="F94" s="8" t="str">
        <x:f>IF(CANDIDATES!A94="","",CANDIDATES!W94)</x:f>
      </x:c>
      <x:c r="G94" s="8" t="str">
        <x:f>IF(CANDIDATES!A94="","",CANDIDATES!X94)</x:f>
      </x:c>
      <x:c r="H94" s="8" t="str">
        <x:f>IF(CANDIDATES!A94="","",CANDIDATES!Y94)</x:f>
      </x:c>
      <x:c r="I94" s="8" t="str">
        <x:f>IF(CANDIDATES!A94="","",CANDIDATES!AA94)</x:f>
      </x:c>
      <x:c r="J94" s="8"/>
      <x:c r="K94" s="8"/>
    </x:row>
    <x:row r="95">
      <x:c r="A95" s="8" t="str">
        <x:f>IF(CANDIDATES!A95="","",CANDIDATES!A95)</x:f>
      </x:c>
      <x:c r="B95" s="8" t="str">
        <x:f>IF(CANDIDATES!A95="","",CANDIDATES!D95)</x:f>
      </x:c>
      <x:c r="C95" s="8" t="str">
        <x:f>IF(CANDIDATES!A95="","",CANDIDATES!E95)</x:f>
      </x:c>
      <x:c r="D95" s="8" t="str">
        <x:f>IF(CANDIDATES!A95="","",CANDIDATES!U95)</x:f>
      </x:c>
      <x:c r="E95" s="8" t="str">
        <x:f>IF(CANDIDATES!A95="","",CANDIDATES!V95)</x:f>
      </x:c>
      <x:c r="F95" s="8" t="str">
        <x:f>IF(CANDIDATES!A95="","",CANDIDATES!W95)</x:f>
      </x:c>
      <x:c r="G95" s="8" t="str">
        <x:f>IF(CANDIDATES!A95="","",CANDIDATES!X95)</x:f>
      </x:c>
      <x:c r="H95" s="8" t="str">
        <x:f>IF(CANDIDATES!A95="","",CANDIDATES!Y95)</x:f>
      </x:c>
      <x:c r="I95" s="8" t="str">
        <x:f>IF(CANDIDATES!A95="","",CANDIDATES!AA95)</x:f>
      </x:c>
      <x:c r="J95" s="8"/>
      <x:c r="K95" s="8"/>
    </x:row>
    <x:row r="96">
      <x:c r="A96" s="8" t="str">
        <x:f>IF(CANDIDATES!A96="","",CANDIDATES!A96)</x:f>
      </x:c>
      <x:c r="B96" s="8" t="str">
        <x:f>IF(CANDIDATES!A96="","",CANDIDATES!D96)</x:f>
      </x:c>
      <x:c r="C96" s="8" t="str">
        <x:f>IF(CANDIDATES!A96="","",CANDIDATES!E96)</x:f>
      </x:c>
      <x:c r="D96" s="8" t="str">
        <x:f>IF(CANDIDATES!A96="","",CANDIDATES!U96)</x:f>
      </x:c>
      <x:c r="E96" s="8" t="str">
        <x:f>IF(CANDIDATES!A96="","",CANDIDATES!V96)</x:f>
      </x:c>
      <x:c r="F96" s="8" t="str">
        <x:f>IF(CANDIDATES!A96="","",CANDIDATES!W96)</x:f>
      </x:c>
      <x:c r="G96" s="8" t="str">
        <x:f>IF(CANDIDATES!A96="","",CANDIDATES!X96)</x:f>
      </x:c>
      <x:c r="H96" s="8" t="str">
        <x:f>IF(CANDIDATES!A96="","",CANDIDATES!Y96)</x:f>
      </x:c>
      <x:c r="I96" s="8" t="str">
        <x:f>IF(CANDIDATES!A96="","",CANDIDATES!AA96)</x:f>
      </x:c>
      <x:c r="J96" s="8"/>
      <x:c r="K96" s="8"/>
    </x:row>
    <x:row r="97">
      <x:c r="A97" s="8" t="str">
        <x:f>IF(CANDIDATES!A97="","",CANDIDATES!A97)</x:f>
      </x:c>
      <x:c r="B97" s="8" t="str">
        <x:f>IF(CANDIDATES!A97="","",CANDIDATES!D97)</x:f>
      </x:c>
      <x:c r="C97" s="8" t="str">
        <x:f>IF(CANDIDATES!A97="","",CANDIDATES!E97)</x:f>
      </x:c>
      <x:c r="D97" s="8" t="str">
        <x:f>IF(CANDIDATES!A97="","",CANDIDATES!U97)</x:f>
      </x:c>
      <x:c r="E97" s="8" t="str">
        <x:f>IF(CANDIDATES!A97="","",CANDIDATES!V97)</x:f>
      </x:c>
      <x:c r="F97" s="8" t="str">
        <x:f>IF(CANDIDATES!A97="","",CANDIDATES!W97)</x:f>
      </x:c>
      <x:c r="G97" s="8" t="str">
        <x:f>IF(CANDIDATES!A97="","",CANDIDATES!X97)</x:f>
      </x:c>
      <x:c r="H97" s="8" t="str">
        <x:f>IF(CANDIDATES!A97="","",CANDIDATES!Y97)</x:f>
      </x:c>
      <x:c r="I97" s="8" t="str">
        <x:f>IF(CANDIDATES!A97="","",CANDIDATES!AA97)</x:f>
      </x:c>
      <x:c r="J97" s="8"/>
      <x:c r="K97" s="8"/>
    </x:row>
    <x:row r="98">
      <x:c r="A98" s="8" t="str">
        <x:f>IF(CANDIDATES!A98="","",CANDIDATES!A98)</x:f>
      </x:c>
      <x:c r="B98" s="8" t="str">
        <x:f>IF(CANDIDATES!A98="","",CANDIDATES!D98)</x:f>
      </x:c>
      <x:c r="C98" s="8" t="str">
        <x:f>IF(CANDIDATES!A98="","",CANDIDATES!E98)</x:f>
      </x:c>
      <x:c r="D98" s="8" t="str">
        <x:f>IF(CANDIDATES!A98="","",CANDIDATES!U98)</x:f>
      </x:c>
      <x:c r="E98" s="8" t="str">
        <x:f>IF(CANDIDATES!A98="","",CANDIDATES!V98)</x:f>
      </x:c>
      <x:c r="F98" s="8" t="str">
        <x:f>IF(CANDIDATES!A98="","",CANDIDATES!W98)</x:f>
      </x:c>
      <x:c r="G98" s="8" t="str">
        <x:f>IF(CANDIDATES!A98="","",CANDIDATES!X98)</x:f>
      </x:c>
      <x:c r="H98" s="8" t="str">
        <x:f>IF(CANDIDATES!A98="","",CANDIDATES!Y98)</x:f>
      </x:c>
      <x:c r="I98" s="8" t="str">
        <x:f>IF(CANDIDATES!A98="","",CANDIDATES!AA98)</x:f>
      </x:c>
      <x:c r="J98" s="8"/>
      <x:c r="K98" s="8"/>
    </x:row>
    <x:row r="99">
      <x:c r="A99" s="8" t="str">
        <x:f>IF(CANDIDATES!A99="","",CANDIDATES!A99)</x:f>
      </x:c>
      <x:c r="B99" s="8" t="str">
        <x:f>IF(CANDIDATES!A99="","",CANDIDATES!D99)</x:f>
      </x:c>
      <x:c r="C99" s="8" t="str">
        <x:f>IF(CANDIDATES!A99="","",CANDIDATES!E99)</x:f>
      </x:c>
      <x:c r="D99" s="8" t="str">
        <x:f>IF(CANDIDATES!A99="","",CANDIDATES!U99)</x:f>
      </x:c>
      <x:c r="E99" s="8" t="str">
        <x:f>IF(CANDIDATES!A99="","",CANDIDATES!V99)</x:f>
      </x:c>
      <x:c r="F99" s="8" t="str">
        <x:f>IF(CANDIDATES!A99="","",CANDIDATES!W99)</x:f>
      </x:c>
      <x:c r="G99" s="8" t="str">
        <x:f>IF(CANDIDATES!A99="","",CANDIDATES!X99)</x:f>
      </x:c>
      <x:c r="H99" s="8" t="str">
        <x:f>IF(CANDIDATES!A99="","",CANDIDATES!Y99)</x:f>
      </x:c>
      <x:c r="I99" s="8" t="str">
        <x:f>IF(CANDIDATES!A99="","",CANDIDATES!AA99)</x:f>
      </x:c>
      <x:c r="J99" s="8"/>
      <x:c r="K99" s="8"/>
    </x:row>
    <x:row r="100">
      <x:c r="A100" s="8" t="str">
        <x:f>IF(CANDIDATES!A100="","",CANDIDATES!A100)</x:f>
      </x:c>
      <x:c r="B100" s="8" t="str">
        <x:f>IF(CANDIDATES!A100="","",CANDIDATES!D100)</x:f>
      </x:c>
      <x:c r="C100" s="8" t="str">
        <x:f>IF(CANDIDATES!A100="","",CANDIDATES!E100)</x:f>
      </x:c>
      <x:c r="D100" s="8" t="str">
        <x:f>IF(CANDIDATES!A100="","",CANDIDATES!U100)</x:f>
      </x:c>
      <x:c r="E100" s="8" t="str">
        <x:f>IF(CANDIDATES!A100="","",CANDIDATES!V100)</x:f>
      </x:c>
      <x:c r="F100" s="8" t="str">
        <x:f>IF(CANDIDATES!A100="","",CANDIDATES!W100)</x:f>
      </x:c>
      <x:c r="G100" s="8" t="str">
        <x:f>IF(CANDIDATES!A100="","",CANDIDATES!X100)</x:f>
      </x:c>
      <x:c r="H100" s="8" t="str">
        <x:f>IF(CANDIDATES!A100="","",CANDIDATES!Y100)</x:f>
      </x:c>
      <x:c r="I100" s="8" t="str">
        <x:f>IF(CANDIDATES!A100="","",CANDIDATES!AA100)</x:f>
      </x:c>
      <x:c r="J100" s="8"/>
      <x:c r="K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60" hidden="0" customWidth="1"/>
    <x:col min="4" max="4" width="60" hidden="0" customWidth="1"/>
    <x:col min="5" max="5" width="28" hidden="0" customWidth="1"/>
  </x:cols>
  <x:sheetData>
    <x:row r="1">
      <x:c r="A1" s="12" t="str">
        <x:v>Frozen Competitor Relevance Handoff - full candidate set</x:v>
      </x:c>
      <x:c r="B1" s="10"/>
      <x:c r="C1" s="10"/>
      <x:c r="D1" s="10"/>
      <x:c r="E1" s="10"/>
    </x:row>
    <x:row r="2">
      <x:c r="A2" s="8"/>
      <x:c r="B2" s="8"/>
      <x:c r="C2" s="8"/>
      <x:c r="D2" s="8"/>
      <x:c r="E2" s="8"/>
    </x:row>
    <x:row r="3">
      <x:c r="A3" s="8" t="str">
        <x:v>Selected Decision ID</x:v>
      </x:c>
      <x:c r="B3" s="8"/>
      <x:c r="C3" s="8"/>
      <x:c r="D3" s="8"/>
      <x:c r="E3" s="8"/>
    </x:row>
    <x:row r="4">
      <x:c r="A4" s="8" t="str">
        <x:v>Snapshot ID</x:v>
      </x:c>
      <x:c r="B4" s="8"/>
      <x:c r="C4" s="8"/>
      <x:c r="D4" s="8"/>
      <x:c r="E4" s="8"/>
    </x:row>
    <x:row r="5">
      <x:c r="A5" s="8" t="str">
        <x:v>Snapshot date</x:v>
      </x:c>
      <x:c r="B5" s="20"/>
      <x:c r="C5" s="8"/>
      <x:c r="D5" s="8"/>
      <x:c r="E5" s="8"/>
    </x:row>
    <x:row r="6">
      <x:c r="A6" s="8" t="str">
        <x:v>Instruction</x:v>
      </x:c>
      <x:c r="B6" s="8" t="str">
        <x:v>Enter exact Decision ID. Copy C11:C17 and paste VALUES ONLY into B11:B17. Then copy D21:D117 and paste VALUES ONLY into C21:C117. Enter Snapshot ID/date last.</x:v>
      </x:c>
      <x:c r="C6" s="8"/>
      <x:c r="D6" s="8"/>
      <x:c r="E6" s="8"/>
    </x:row>
    <x:row r="7">
      <x:c r="A7" s="8" t="str">
        <x:v>Authority</x:v>
      </x:c>
      <x:c r="B7" s="8" t="str">
        <x:v>READY TO SHARE means the fictional set is internally consistent. It does not prove a real entity is a competitor.</x:v>
      </x:c>
      <x:c r="C7" s="8"/>
      <x:c r="D7" s="8"/>
      <x:c r="E7" s="8"/>
    </x:row>
    <x:row r="8">
      <x:c r="A8" s="8" t="str">
        <x:v>Supported candidate rows</x:v>
      </x:c>
      <x:c r="B8" s="8" t="str">
        <x:v>CANDIDATES 4:100 (97 rows)</x:v>
      </x:c>
      <x:c r="C8" s="8"/>
      <x:c r="D8" s="8"/>
      <x:c r="E8" s="8"/>
    </x:row>
    <x:row r="9">
      <x:c r="A9" s="8"/>
      <x:c r="B9" s="8"/>
      <x:c r="C9" s="8"/>
      <x:c r="D9" s="8"/>
      <x:c r="E9" s="8"/>
    </x:row>
    <x:row r="10">
      <x:c r="A10" s="16" t="str">
        <x:v>Governance object</x:v>
      </x:c>
      <x:c r="B10" s="16" t="str">
        <x:v>Frozen value</x:v>
      </x:c>
      <x:c r="C10" s="16" t="str">
        <x:v>Current governed value</x:v>
      </x:c>
      <x:c r="D10" s="16" t="str">
        <x:v>Integrity</x:v>
      </x:c>
      <x:c r="E10" s="8"/>
    </x:row>
    <x:row r="11">
      <x:c r="A11" s="8" t="str">
        <x:v>Decision ID</x:v>
      </x:c>
      <x:c r="B11" s="8"/>
      <x:c r="C11" s="8" t="str">
        <x:f>DECISION_CONTRACT!B4</x:f>
        <x:v>DEC-REL-001</x:v>
      </x:c>
      <x:c r="D11" s="8" t="str">
        <x:f>IF($B$4="","NOT FROZEN",IF(AND(B11=C11,EXACT(B11&amp;"",C11&amp;"")),"PASS","DRIFTED"))</x:f>
        <x:v>NOT FROZEN</x:v>
      </x:c>
      <x:c r="E11" s="8"/>
    </x:row>
    <x:row r="12">
      <x:c r="A12" s="8" t="str">
        <x:v>Decision version</x:v>
      </x:c>
      <x:c r="B12" s="8"/>
      <x:c r="C12" s="8" t="str">
        <x:f>DECISION_CONTRACT!C4</x:f>
        <x:v>DEC-REL-001-V1</x:v>
      </x:c>
      <x:c r="D12" s="8" t="str">
        <x:f>IF($B$4="","NOT FROZEN",IF(AND(B12=C12,EXACT(B12&amp;"",C12&amp;"")),"PASS","DRIFTED"))</x:f>
        <x:v>NOT FROZEN</x:v>
      </x:c>
      <x:c r="E12" s="8"/>
    </x:row>
    <x:row r="13">
      <x:c r="A13" s="8" t="str">
        <x:v>Decision readiness</x:v>
      </x:c>
      <x:c r="B13" s="8"/>
      <x:c r="C13" s="8" t="str">
        <x:f>DECISION_CONTRACT!B15</x:f>
        <x:v>READY FOR DOWNSTREAM</x:v>
      </x:c>
      <x:c r="D13" s="8" t="str">
        <x:f>IF($B$4="","NOT FROZEN",IF(AND(B13=C13,EXACT(B13&amp;"",C13&amp;"")),"PASS","DRIFTED"))</x:f>
        <x:v>NOT FROZEN</x:v>
      </x:c>
      <x:c r="E13" s="8"/>
    </x:row>
    <x:row r="14">
      <x:c r="A14" s="8" t="str">
        <x:v>Policy ID</x:v>
      </x:c>
      <x:c r="B14" s="8"/>
      <x:c r="C14" s="8" t="str">
        <x:f>RELEVANCE_POLICY!B3</x:f>
        <x:v>REL-POL-001</x:v>
      </x:c>
      <x:c r="D14" s="8" t="str">
        <x:f>IF($B$4="","NOT FROZEN",IF(AND(B14=C14,EXACT(B14&amp;"",C14&amp;"")),"PASS","DRIFTED"))</x:f>
        <x:v>NOT FROZEN</x:v>
      </x:c>
      <x:c r="E14" s="8"/>
    </x:row>
    <x:row r="15">
      <x:c r="A15" s="8" t="str">
        <x:v>Policy version</x:v>
      </x:c>
      <x:c r="B15" s="8"/>
      <x:c r="C15" s="8" t="str">
        <x:f>RELEVANCE_POLICY!B4</x:f>
        <x:v>REL-POL-001-V1</x:v>
      </x:c>
      <x:c r="D15" s="8" t="str">
        <x:f>IF($B$4="","NOT FROZEN",IF(AND(B15=C15,EXACT(B15&amp;"",C15&amp;"")),"PASS","DRIFTED"))</x:f>
        <x:v>NOT FROZEN</x:v>
      </x:c>
      <x:c r="E15" s="8"/>
    </x:row>
    <x:row r="16">
      <x:c r="A16" s="8" t="str">
        <x:v>Policy readiness</x:v>
      </x:c>
      <x:c r="B16" s="8"/>
      <x:c r="C16" s="8" t="str">
        <x:f>RELEVANCE_POLICY!B9</x:f>
        <x:v>READY FOR DOWNSTREAM</x:v>
      </x:c>
      <x:c r="D16" s="8" t="str">
        <x:f>IF($B$4="","NOT FROZEN",IF(AND(B16=C16,EXACT(B16&amp;"",C16&amp;"")),"PASS","DRIFTED"))</x:f>
        <x:v>NOT FROZEN</x:v>
      </x:c>
      <x:c r="E16" s="8"/>
    </x:row>
    <x:row r="17">
      <x:c r="A17" s="30" t="str">
        <x:v>Total candidates</x:v>
      </x:c>
      <x:c r="B17" s="30"/>
      <x:c r="C17" s="30" t="n">
        <x:f>PORTFOLIO!K9</x:f>
        <x:v>6</x:v>
      </x:c>
      <x:c r="D17" s="30" t="str">
        <x:f>IF($B$4="","NOT FROZEN",IF(AND(B17=C17,EXACT(B17&amp;"",C17&amp;"")),"PASS","DRIFTED"))</x:f>
        <x:v>NOT FROZEN</x:v>
      </x:c>
      <x:c r="E17" s="30"/>
    </x:row>
    <x:row r="18">
      <x:c r="A18" s="8"/>
      <x:c r="B18" s="8"/>
      <x:c r="C18" s="8"/>
      <x:c r="D18" s="8"/>
      <x:c r="E18" s="8"/>
    </x:row>
    <x:row r="19">
      <x:c r="A19" s="8"/>
      <x:c r="B19" s="8"/>
      <x:c r="C19" s="8"/>
      <x:c r="D19" s="8"/>
      <x:c r="E19" s="8"/>
    </x:row>
    <x:row r="20">
      <x:c r="A20" s="16" t="str">
        <x:v>Candidate ID</x:v>
      </x:c>
      <x:c r="B20" s="16" t="str">
        <x:v>Current role</x:v>
      </x:c>
      <x:c r="C20" s="16" t="str">
        <x:v>Frozen freeze key</x:v>
      </x:c>
      <x:c r="D20" s="16" t="str">
        <x:v>Current freeze key</x:v>
      </x:c>
      <x:c r="E20" s="16" t="str">
        <x:v>Integrity</x:v>
      </x:c>
    </x:row>
    <x:row r="21">
      <x:c r="A21" s="8" t="str">
        <x:f>IF(PORTFOLIO!A4="","",PORTFOLIO!A4)</x:f>
        <x:v>CAND-REL-001</x:v>
      </x:c>
      <x:c r="B21" s="8" t="str">
        <x:f>IF(PORTFOLIO!A4="","",PORTFOLIO!D4)</x:f>
        <x:v>DIRECT</x:v>
      </x:c>
      <x:c r="C21" s="8"/>
      <x:c r="D21" s="8" t="str">
        <x:f>IF(PORTFOLIO!A4="","",PORTFOLIO!I4)</x:f>
        <x:v>CAND-REL-001-V1|REL-POL-001-V1|46256|DIRECT|INCLUDE DIRECT|97|VALID|VALID|EVID-REL-001|EVID-REL-001-V1|GOVERNED FIXTURE|VALID|VALID</x:v>
      </x:c>
      <x:c r="E21" s="8" t="str">
        <x:f>IF(AND(C21="",D21=""),"BLANK",IF($B$4="","NOT FROZEN",IF(AND(C21="",D21&lt;&gt;""),"NEW RECORD - DRIFTED",IF(AND(C21&lt;&gt;"",D21=""),"REMOVED RECORD - DRIFTED",IF(AND(C21=D21,EXACT(C21&amp;"",D21&amp;"")),"PASS","DRIFTED")))))</x:f>
        <x:v>NOT FROZEN</x:v>
      </x:c>
    </x:row>
    <x:row r="22">
      <x:c r="A22" s="8" t="str">
        <x:f>IF(PORTFOLIO!A5="","",PORTFOLIO!A5)</x:f>
        <x:v>CAND-REL-002</x:v>
      </x:c>
      <x:c r="B22" s="8" t="str">
        <x:f>IF(PORTFOLIO!A5="","",PORTFOLIO!D5)</x:f>
        <x:v>CONTEXTUAL</x:v>
      </x:c>
      <x:c r="C22" s="8"/>
      <x:c r="D22" s="8" t="str">
        <x:f>IF(PORTFOLIO!A5="","",PORTFOLIO!I5)</x:f>
        <x:v>CAND-REL-002-V1|REL-POL-001-V1|46256|CONTEXTUAL|INCLUDE CONTEXTUAL|N/A - ROLE|VALID|VALID|EVID-REL-002|EVID-REL-002-V1|GOVERNED FIXTURE|VALID|VALID</x:v>
      </x:c>
      <x:c r="E22" s="8" t="str">
        <x:f>IF(AND(C22="",D22=""),"BLANK",IF($B$4="","NOT FROZEN",IF(AND(C22="",D22&lt;&gt;""),"NEW RECORD - DRIFTED",IF(AND(C22&lt;&gt;"",D22=""),"REMOVED RECORD - DRIFTED",IF(AND(C22=D22,EXACT(C22&amp;"",D22&amp;"")),"PASS","DRIFTED")))))</x:f>
        <x:v>NOT FROZEN</x:v>
      </x:c>
    </x:row>
    <x:row r="23">
      <x:c r="A23" s="8" t="str">
        <x:f>IF(PORTFOLIO!A6="","",PORTFOLIO!A6)</x:f>
        <x:v>CAND-REL-003</x:v>
      </x:c>
      <x:c r="B23" s="8" t="str">
        <x:f>IF(PORTFOLIO!A6="","",PORTFOLIO!D6)</x:f>
        <x:v>CONTEXTUAL</x:v>
      </x:c>
      <x:c r="C23" s="8"/>
      <x:c r="D23" s="8" t="str">
        <x:f>IF(PORTFOLIO!A6="","",PORTFOLIO!I6)</x:f>
        <x:v>CAND-REL-003-V1|REL-POL-001-V1|46256|CONTEXTUAL|INCLUDE CONTEXTUAL|N/A - ROLE|VALID|VALID|EVID-REL-003|EVID-REL-003-V1|GOVERNED FIXTURE|VALID|VALID</x:v>
      </x:c>
      <x:c r="E23" s="8" t="str">
        <x:f>IF(AND(C23="",D23=""),"BLANK",IF($B$4="","NOT FROZEN",IF(AND(C23="",D23&lt;&gt;""),"NEW RECORD - DRIFTED",IF(AND(C23&lt;&gt;"",D23=""),"REMOVED RECORD - DRIFTED",IF(AND(C23=D23,EXACT(C23&amp;"",D23&amp;"")),"PASS","DRIFTED")))))</x:f>
        <x:v>NOT FROZEN</x:v>
      </x:c>
    </x:row>
    <x:row r="24">
      <x:c r="A24" s="8" t="str">
        <x:f>IF(PORTFOLIO!A7="","",PORTFOLIO!A7)</x:f>
        <x:v>CAND-REL-004</x:v>
      </x:c>
      <x:c r="B24" s="8" t="str">
        <x:f>IF(PORTFOLIO!A7="","",PORTFOLIO!D7)</x:f>
        <x:v>VERIFY</x:v>
      </x:c>
      <x:c r="C24" s="8"/>
      <x:c r="D24" s="8" t="str">
        <x:f>IF(PORTFOLIO!A7="","",PORTFOLIO!I7)</x:f>
        <x:v>CAND-REL-004-V1|REL-POL-001-V1|46256|VERIFY|VERIFY BEFORE CLASSIFYING|N/A - ROLE|VALID|VALID|EVID-REL-004|EVID-REL-004-V1|GOVERNED FIXTURE|VALID|VALID</x:v>
      </x:c>
      <x:c r="E24" s="8" t="str">
        <x:f>IF(AND(C24="",D24=""),"BLANK",IF($B$4="","NOT FROZEN",IF(AND(C24="",D24&lt;&gt;""),"NEW RECORD - DRIFTED",IF(AND(C24&lt;&gt;"",D24=""),"REMOVED RECORD - DRIFTED",IF(AND(C24=D24,EXACT(C24&amp;"",D24&amp;"")),"PASS","DRIFTED")))))</x:f>
        <x:v>NOT FROZEN</x:v>
      </x:c>
    </x:row>
    <x:row r="25">
      <x:c r="A25" s="8" t="str">
        <x:f>IF(PORTFOLIO!A8="","",PORTFOLIO!A8)</x:f>
        <x:v>CAND-REL-005</x:v>
      </x:c>
      <x:c r="B25" s="8" t="str">
        <x:f>IF(PORTFOLIO!A8="","",PORTFOLIO!D8)</x:f>
        <x:v>CONTEXTUAL</x:v>
      </x:c>
      <x:c r="C25" s="8"/>
      <x:c r="D25" s="8" t="str">
        <x:f>IF(PORTFOLIO!A8="","",PORTFOLIO!I8)</x:f>
        <x:v>CAND-REL-005-V1|REL-POL-001-V1|46256|CONTEXTUAL|INCLUDE CONTEXTUAL|N/A - ROLE|VALID|VALID|EVID-REL-005|EVID-REL-005-V1|GOVERNED FIXTURE|VALID|VALID</x:v>
      </x:c>
      <x:c r="E25" s="8" t="str">
        <x:f>IF(AND(C25="",D25=""),"BLANK",IF($B$4="","NOT FROZEN",IF(AND(C25="",D25&lt;&gt;""),"NEW RECORD - DRIFTED",IF(AND(C25&lt;&gt;"",D25=""),"REMOVED RECORD - DRIFTED",IF(AND(C25=D25,EXACT(C25&amp;"",D25&amp;"")),"PASS","DRIFTED")))))</x:f>
        <x:v>NOT FROZEN</x:v>
      </x:c>
    </x:row>
    <x:row r="26">
      <x:c r="A26" s="8" t="str">
        <x:f>IF(PORTFOLIO!A9="","",PORTFOLIO!A9)</x:f>
        <x:v>CAND-REL-006</x:v>
      </x:c>
      <x:c r="B26" s="8" t="str">
        <x:f>IF(PORTFOLIO!A9="","",PORTFOLIO!D9)</x:f>
        <x:v>VERIFY</x:v>
      </x:c>
      <x:c r="C26" s="8"/>
      <x:c r="D26" s="8" t="str">
        <x:f>IF(PORTFOLIO!A9="","",PORTFOLIO!I9)</x:f>
        <x:v>CAND-REL-006-V1|REL-POL-001-V1|46256|VERIFY|VERIFY BEFORE CLASSIFYING|N/A - ROLE|VALID|VERIFY BEFORE CLASSIFYING|EVID-REL-006|EVID-REL-006-V1|UNKNOWN|VALID|VALID</x:v>
      </x:c>
      <x:c r="E26" s="8" t="str">
        <x:f>IF(AND(C26="",D26=""),"BLANK",IF($B$4="","NOT FROZEN",IF(AND(C26="",D26&lt;&gt;""),"NEW RECORD - DRIFTED",IF(AND(C26&lt;&gt;"",D26=""),"REMOVED RECORD - DRIFTED",IF(AND(C26=D26,EXACT(C26&amp;"",D26&amp;"")),"PASS","DRIFTED")))))</x:f>
        <x:v>NOT FROZEN</x:v>
      </x:c>
    </x:row>
    <x:row r="27">
      <x:c r="A27" s="8" t="str">
        <x:f>IF(PORTFOLIO!A10="","",PORTFOLIO!A10)</x:f>
      </x:c>
      <x:c r="B27" s="8" t="str">
        <x:f>IF(PORTFOLIO!A10="","",PORTFOLIO!D10)</x:f>
      </x:c>
      <x:c r="C27" s="8"/>
      <x:c r="D27" s="8" t="str">
        <x:f>IF(PORTFOLIO!A10="","",PORTFOLIO!I10)</x:f>
      </x:c>
      <x:c r="E27" s="8" t="str">
        <x:f>IF(AND(C27="",D27=""),"BLANK",IF($B$4="","NOT FROZEN",IF(AND(C27="",D27&lt;&gt;""),"NEW RECORD - DRIFTED",IF(AND(C27&lt;&gt;"",D27=""),"REMOVED RECORD - DRIFTED",IF(AND(C27=D27,EXACT(C27&amp;"",D27&amp;"")),"PASS","DRIFTED")))))</x:f>
        <x:v>BLANK</x:v>
      </x:c>
    </x:row>
    <x:row r="28">
      <x:c r="A28" s="8" t="str">
        <x:f>IF(PORTFOLIO!A11="","",PORTFOLIO!A11)</x:f>
      </x:c>
      <x:c r="B28" s="8" t="str">
        <x:f>IF(PORTFOLIO!A11="","",PORTFOLIO!D11)</x:f>
      </x:c>
      <x:c r="C28" s="8"/>
      <x:c r="D28" s="8" t="str">
        <x:f>IF(PORTFOLIO!A11="","",PORTFOLIO!I11)</x:f>
      </x:c>
      <x:c r="E28" s="8" t="str">
        <x:f>IF(AND(C28="",D28=""),"BLANK",IF($B$4="","NOT FROZEN",IF(AND(C28="",D28&lt;&gt;""),"NEW RECORD - DRIFTED",IF(AND(C28&lt;&gt;"",D28=""),"REMOVED RECORD - DRIFTED",IF(AND(C28=D28,EXACT(C28&amp;"",D28&amp;"")),"PASS","DRIFTED")))))</x:f>
        <x:v>BLANK</x:v>
      </x:c>
    </x:row>
    <x:row r="29">
      <x:c r="A29" s="8" t="str">
        <x:f>IF(PORTFOLIO!A12="","",PORTFOLIO!A12)</x:f>
      </x:c>
      <x:c r="B29" s="8" t="str">
        <x:f>IF(PORTFOLIO!A12="","",PORTFOLIO!D12)</x:f>
      </x:c>
      <x:c r="C29" s="8"/>
      <x:c r="D29" s="8" t="str">
        <x:f>IF(PORTFOLIO!A12="","",PORTFOLIO!I12)</x:f>
      </x:c>
      <x:c r="E29" s="8" t="str">
        <x:f>IF(AND(C29="",D29=""),"BLANK",IF($B$4="","NOT FROZEN",IF(AND(C29="",D29&lt;&gt;""),"NEW RECORD - DRIFTED",IF(AND(C29&lt;&gt;"",D29=""),"REMOVED RECORD - DRIFTED",IF(AND(C29=D29,EXACT(C29&amp;"",D29&amp;"")),"PASS","DRIFTED")))))</x:f>
        <x:v>BLANK</x:v>
      </x:c>
    </x:row>
    <x:row r="30">
      <x:c r="A30" s="8" t="str">
        <x:f>IF(PORTFOLIO!A13="","",PORTFOLIO!A13)</x:f>
      </x:c>
      <x:c r="B30" s="8" t="str">
        <x:f>IF(PORTFOLIO!A13="","",PORTFOLIO!D13)</x:f>
      </x:c>
      <x:c r="C30" s="8"/>
      <x:c r="D30" s="8" t="str">
        <x:f>IF(PORTFOLIO!A13="","",PORTFOLIO!I13)</x:f>
      </x:c>
      <x:c r="E30" s="8" t="str">
        <x:f>IF(AND(C30="",D30=""),"BLANK",IF($B$4="","NOT FROZEN",IF(AND(C30="",D30&lt;&gt;""),"NEW RECORD - DRIFTED",IF(AND(C30&lt;&gt;"",D30=""),"REMOVED RECORD - DRIFTED",IF(AND(C30=D30,EXACT(C30&amp;"",D30&amp;"")),"PASS","DRIFTED")))))</x:f>
        <x:v>BLANK</x:v>
      </x:c>
    </x:row>
    <x:row r="31">
      <x:c r="A31" s="8" t="str">
        <x:f>IF(PORTFOLIO!A14="","",PORTFOLIO!A14)</x:f>
      </x:c>
      <x:c r="B31" s="8" t="str">
        <x:f>IF(PORTFOLIO!A14="","",PORTFOLIO!D14)</x:f>
      </x:c>
      <x:c r="C31" s="8"/>
      <x:c r="D31" s="8" t="str">
        <x:f>IF(PORTFOLIO!A14="","",PORTFOLIO!I14)</x:f>
      </x:c>
      <x:c r="E31" s="8" t="str">
        <x:f>IF(AND(C31="",D31=""),"BLANK",IF($B$4="","NOT FROZEN",IF(AND(C31="",D31&lt;&gt;""),"NEW RECORD - DRIFTED",IF(AND(C31&lt;&gt;"",D31=""),"REMOVED RECORD - DRIFTED",IF(AND(C31=D31,EXACT(C31&amp;"",D31&amp;"")),"PASS","DRIFTED")))))</x:f>
        <x:v>BLANK</x:v>
      </x:c>
    </x:row>
    <x:row r="32">
      <x:c r="A32" s="8" t="str">
        <x:f>IF(PORTFOLIO!A15="","",PORTFOLIO!A15)</x:f>
      </x:c>
      <x:c r="B32" s="8" t="str">
        <x:f>IF(PORTFOLIO!A15="","",PORTFOLIO!D15)</x:f>
      </x:c>
      <x:c r="C32" s="8"/>
      <x:c r="D32" s="8" t="str">
        <x:f>IF(PORTFOLIO!A15="","",PORTFOLIO!I15)</x:f>
      </x:c>
      <x:c r="E32" s="8" t="str">
        <x:f>IF(AND(C32="",D32=""),"BLANK",IF($B$4="","NOT FROZEN",IF(AND(C32="",D32&lt;&gt;""),"NEW RECORD - DRIFTED",IF(AND(C32&lt;&gt;"",D32=""),"REMOVED RECORD - DRIFTED",IF(AND(C32=D32,EXACT(C32&amp;"",D32&amp;"")),"PASS","DRIFTED")))))</x:f>
        <x:v>BLANK</x:v>
      </x:c>
    </x:row>
    <x:row r="33">
      <x:c r="A33" s="8" t="str">
        <x:f>IF(PORTFOLIO!A16="","",PORTFOLIO!A16)</x:f>
      </x:c>
      <x:c r="B33" s="8" t="str">
        <x:f>IF(PORTFOLIO!A16="","",PORTFOLIO!D16)</x:f>
      </x:c>
      <x:c r="C33" s="8"/>
      <x:c r="D33" s="8" t="str">
        <x:f>IF(PORTFOLIO!A16="","",PORTFOLIO!I16)</x:f>
      </x:c>
      <x:c r="E33" s="8" t="str">
        <x:f>IF(AND(C33="",D33=""),"BLANK",IF($B$4="","NOT FROZEN",IF(AND(C33="",D33&lt;&gt;""),"NEW RECORD - DRIFTED",IF(AND(C33&lt;&gt;"",D33=""),"REMOVED RECORD - DRIFTED",IF(AND(C33=D33,EXACT(C33&amp;"",D33&amp;"")),"PASS","DRIFTED")))))</x:f>
        <x:v>BLANK</x:v>
      </x:c>
    </x:row>
    <x:row r="34">
      <x:c r="A34" s="8" t="str">
        <x:f>IF(PORTFOLIO!A17="","",PORTFOLIO!A17)</x:f>
      </x:c>
      <x:c r="B34" s="8" t="str">
        <x:f>IF(PORTFOLIO!A17="","",PORTFOLIO!D17)</x:f>
      </x:c>
      <x:c r="C34" s="8"/>
      <x:c r="D34" s="8" t="str">
        <x:f>IF(PORTFOLIO!A17="","",PORTFOLIO!I17)</x:f>
      </x:c>
      <x:c r="E34" s="8" t="str">
        <x:f>IF(AND(C34="",D34=""),"BLANK",IF($B$4="","NOT FROZEN",IF(AND(C34="",D34&lt;&gt;""),"NEW RECORD - DRIFTED",IF(AND(C34&lt;&gt;"",D34=""),"REMOVED RECORD - DRIFTED",IF(AND(C34=D34,EXACT(C34&amp;"",D34&amp;"")),"PASS","DRIFTED")))))</x:f>
        <x:v>BLANK</x:v>
      </x:c>
    </x:row>
    <x:row r="35">
      <x:c r="A35" s="8" t="str">
        <x:f>IF(PORTFOLIO!A18="","",PORTFOLIO!A18)</x:f>
      </x:c>
      <x:c r="B35" s="8" t="str">
        <x:f>IF(PORTFOLIO!A18="","",PORTFOLIO!D18)</x:f>
      </x:c>
      <x:c r="C35" s="8"/>
      <x:c r="D35" s="8" t="str">
        <x:f>IF(PORTFOLIO!A18="","",PORTFOLIO!I18)</x:f>
      </x:c>
      <x:c r="E35" s="8" t="str">
        <x:f>IF(AND(C35="",D35=""),"BLANK",IF($B$4="","NOT FROZEN",IF(AND(C35="",D35&lt;&gt;""),"NEW RECORD - DRIFTED",IF(AND(C35&lt;&gt;"",D35=""),"REMOVED RECORD - DRIFTED",IF(AND(C35=D35,EXACT(C35&amp;"",D35&amp;"")),"PASS","DRIFTED")))))</x:f>
        <x:v>BLANK</x:v>
      </x:c>
    </x:row>
    <x:row r="36">
      <x:c r="A36" s="8" t="str">
        <x:f>IF(PORTFOLIO!A19="","",PORTFOLIO!A19)</x:f>
      </x:c>
      <x:c r="B36" s="8" t="str">
        <x:f>IF(PORTFOLIO!A19="","",PORTFOLIO!D19)</x:f>
      </x:c>
      <x:c r="C36" s="8"/>
      <x:c r="D36" s="8" t="str">
        <x:f>IF(PORTFOLIO!A19="","",PORTFOLIO!I19)</x:f>
      </x:c>
      <x:c r="E36" s="8" t="str">
        <x:f>IF(AND(C36="",D36=""),"BLANK",IF($B$4="","NOT FROZEN",IF(AND(C36="",D36&lt;&gt;""),"NEW RECORD - DRIFTED",IF(AND(C36&lt;&gt;"",D36=""),"REMOVED RECORD - DRIFTED",IF(AND(C36=D36,EXACT(C36&amp;"",D36&amp;"")),"PASS","DRIFTED")))))</x:f>
        <x:v>BLANK</x:v>
      </x:c>
    </x:row>
    <x:row r="37">
      <x:c r="A37" s="8" t="str">
        <x:f>IF(PORTFOLIO!A20="","",PORTFOLIO!A20)</x:f>
      </x:c>
      <x:c r="B37" s="8" t="str">
        <x:f>IF(PORTFOLIO!A20="","",PORTFOLIO!D20)</x:f>
      </x:c>
      <x:c r="C37" s="8"/>
      <x:c r="D37" s="8" t="str">
        <x:f>IF(PORTFOLIO!A20="","",PORTFOLIO!I20)</x:f>
      </x:c>
      <x:c r="E37" s="8" t="str">
        <x:f>IF(AND(C37="",D37=""),"BLANK",IF($B$4="","NOT FROZEN",IF(AND(C37="",D37&lt;&gt;""),"NEW RECORD - DRIFTED",IF(AND(C37&lt;&gt;"",D37=""),"REMOVED RECORD - DRIFTED",IF(AND(C37=D37,EXACT(C37&amp;"",D37&amp;"")),"PASS","DRIFTED")))))</x:f>
        <x:v>BLANK</x:v>
      </x:c>
    </x:row>
    <x:row r="38">
      <x:c r="A38" s="8" t="str">
        <x:f>IF(PORTFOLIO!A21="","",PORTFOLIO!A21)</x:f>
      </x:c>
      <x:c r="B38" s="8" t="str">
        <x:f>IF(PORTFOLIO!A21="","",PORTFOLIO!D21)</x:f>
      </x:c>
      <x:c r="C38" s="8"/>
      <x:c r="D38" s="8" t="str">
        <x:f>IF(PORTFOLIO!A21="","",PORTFOLIO!I21)</x:f>
      </x:c>
      <x:c r="E38" s="8" t="str">
        <x:f>IF(AND(C38="",D38=""),"BLANK",IF($B$4="","NOT FROZEN",IF(AND(C38="",D38&lt;&gt;""),"NEW RECORD - DRIFTED",IF(AND(C38&lt;&gt;"",D38=""),"REMOVED RECORD - DRIFTED",IF(AND(C38=D38,EXACT(C38&amp;"",D38&amp;"")),"PASS","DRIFTED")))))</x:f>
        <x:v>BLANK</x:v>
      </x:c>
    </x:row>
    <x:row r="39">
      <x:c r="A39" s="8" t="str">
        <x:f>IF(PORTFOLIO!A22="","",PORTFOLIO!A22)</x:f>
      </x:c>
      <x:c r="B39" s="8" t="str">
        <x:f>IF(PORTFOLIO!A22="","",PORTFOLIO!D22)</x:f>
      </x:c>
      <x:c r="C39" s="8"/>
      <x:c r="D39" s="8" t="str">
        <x:f>IF(PORTFOLIO!A22="","",PORTFOLIO!I22)</x:f>
      </x:c>
      <x:c r="E39" s="8" t="str">
        <x:f>IF(AND(C39="",D39=""),"BLANK",IF($B$4="","NOT FROZEN",IF(AND(C39="",D39&lt;&gt;""),"NEW RECORD - DRIFTED",IF(AND(C39&lt;&gt;"",D39=""),"REMOVED RECORD - DRIFTED",IF(AND(C39=D39,EXACT(C39&amp;"",D39&amp;"")),"PASS","DRIFTED")))))</x:f>
        <x:v>BLANK</x:v>
      </x:c>
    </x:row>
    <x:row r="40">
      <x:c r="A40" s="8" t="str">
        <x:f>IF(PORTFOLIO!A23="","",PORTFOLIO!A23)</x:f>
      </x:c>
      <x:c r="B40" s="8" t="str">
        <x:f>IF(PORTFOLIO!A23="","",PORTFOLIO!D23)</x:f>
      </x:c>
      <x:c r="C40" s="8"/>
      <x:c r="D40" s="8" t="str">
        <x:f>IF(PORTFOLIO!A23="","",PORTFOLIO!I23)</x:f>
      </x:c>
      <x:c r="E40" s="8" t="str">
        <x:f>IF(AND(C40="",D40=""),"BLANK",IF($B$4="","NOT FROZEN",IF(AND(C40="",D40&lt;&gt;""),"NEW RECORD - DRIFTED",IF(AND(C40&lt;&gt;"",D40=""),"REMOVED RECORD - DRIFTED",IF(AND(C40=D40,EXACT(C40&amp;"",D40&amp;"")),"PASS","DRIFTED")))))</x:f>
        <x:v>BLANK</x:v>
      </x:c>
    </x:row>
    <x:row r="41">
      <x:c r="A41" s="8" t="str">
        <x:f>IF(PORTFOLIO!A24="","",PORTFOLIO!A24)</x:f>
      </x:c>
      <x:c r="B41" s="8" t="str">
        <x:f>IF(PORTFOLIO!A24="","",PORTFOLIO!D24)</x:f>
      </x:c>
      <x:c r="C41" s="8"/>
      <x:c r="D41" s="8" t="str">
        <x:f>IF(PORTFOLIO!A24="","",PORTFOLIO!I24)</x:f>
      </x:c>
      <x:c r="E41" s="8" t="str">
        <x:f>IF(AND(C41="",D41=""),"BLANK",IF($B$4="","NOT FROZEN",IF(AND(C41="",D41&lt;&gt;""),"NEW RECORD - DRIFTED",IF(AND(C41&lt;&gt;"",D41=""),"REMOVED RECORD - DRIFTED",IF(AND(C41=D41,EXACT(C41&amp;"",D41&amp;"")),"PASS","DRIFTED")))))</x:f>
        <x:v>BLANK</x:v>
      </x:c>
    </x:row>
    <x:row r="42">
      <x:c r="A42" s="8" t="str">
        <x:f>IF(PORTFOLIO!A25="","",PORTFOLIO!A25)</x:f>
      </x:c>
      <x:c r="B42" s="8" t="str">
        <x:f>IF(PORTFOLIO!A25="","",PORTFOLIO!D25)</x:f>
      </x:c>
      <x:c r="C42" s="8"/>
      <x:c r="D42" s="8" t="str">
        <x:f>IF(PORTFOLIO!A25="","",PORTFOLIO!I25)</x:f>
      </x:c>
      <x:c r="E42" s="8" t="str">
        <x:f>IF(AND(C42="",D42=""),"BLANK",IF($B$4="","NOT FROZEN",IF(AND(C42="",D42&lt;&gt;""),"NEW RECORD - DRIFTED",IF(AND(C42&lt;&gt;"",D42=""),"REMOVED RECORD - DRIFTED",IF(AND(C42=D42,EXACT(C42&amp;"",D42&amp;"")),"PASS","DRIFTED")))))</x:f>
        <x:v>BLANK</x:v>
      </x:c>
    </x:row>
    <x:row r="43">
      <x:c r="A43" s="8" t="str">
        <x:f>IF(PORTFOLIO!A26="","",PORTFOLIO!A26)</x:f>
      </x:c>
      <x:c r="B43" s="8" t="str">
        <x:f>IF(PORTFOLIO!A26="","",PORTFOLIO!D26)</x:f>
      </x:c>
      <x:c r="C43" s="8"/>
      <x:c r="D43" s="8" t="str">
        <x:f>IF(PORTFOLIO!A26="","",PORTFOLIO!I26)</x:f>
      </x:c>
      <x:c r="E43" s="8" t="str">
        <x:f>IF(AND(C43="",D43=""),"BLANK",IF($B$4="","NOT FROZEN",IF(AND(C43="",D43&lt;&gt;""),"NEW RECORD - DRIFTED",IF(AND(C43&lt;&gt;"",D43=""),"REMOVED RECORD - DRIFTED",IF(AND(C43=D43,EXACT(C43&amp;"",D43&amp;"")),"PASS","DRIFTED")))))</x:f>
        <x:v>BLANK</x:v>
      </x:c>
    </x:row>
    <x:row r="44">
      <x:c r="A44" s="8" t="str">
        <x:f>IF(PORTFOLIO!A27="","",PORTFOLIO!A27)</x:f>
      </x:c>
      <x:c r="B44" s="8" t="str">
        <x:f>IF(PORTFOLIO!A27="","",PORTFOLIO!D27)</x:f>
      </x:c>
      <x:c r="C44" s="8"/>
      <x:c r="D44" s="8" t="str">
        <x:f>IF(PORTFOLIO!A27="","",PORTFOLIO!I27)</x:f>
      </x:c>
      <x:c r="E44" s="8" t="str">
        <x:f>IF(AND(C44="",D44=""),"BLANK",IF($B$4="","NOT FROZEN",IF(AND(C44="",D44&lt;&gt;""),"NEW RECORD - DRIFTED",IF(AND(C44&lt;&gt;"",D44=""),"REMOVED RECORD - DRIFTED",IF(AND(C44=D44,EXACT(C44&amp;"",D44&amp;"")),"PASS","DRIFTED")))))</x:f>
        <x:v>BLANK</x:v>
      </x:c>
    </x:row>
    <x:row r="45">
      <x:c r="A45" s="8" t="str">
        <x:f>IF(PORTFOLIO!A28="","",PORTFOLIO!A28)</x:f>
      </x:c>
      <x:c r="B45" s="8" t="str">
        <x:f>IF(PORTFOLIO!A28="","",PORTFOLIO!D28)</x:f>
      </x:c>
      <x:c r="C45" s="8"/>
      <x:c r="D45" s="8" t="str">
        <x:f>IF(PORTFOLIO!A28="","",PORTFOLIO!I28)</x:f>
      </x:c>
      <x:c r="E45" s="8" t="str">
        <x:f>IF(AND(C45="",D45=""),"BLANK",IF($B$4="","NOT FROZEN",IF(AND(C45="",D45&lt;&gt;""),"NEW RECORD - DRIFTED",IF(AND(C45&lt;&gt;"",D45=""),"REMOVED RECORD - DRIFTED",IF(AND(C45=D45,EXACT(C45&amp;"",D45&amp;"")),"PASS","DRIFTED")))))</x:f>
        <x:v>BLANK</x:v>
      </x:c>
    </x:row>
    <x:row r="46">
      <x:c r="A46" s="8" t="str">
        <x:f>IF(PORTFOLIO!A29="","",PORTFOLIO!A29)</x:f>
      </x:c>
      <x:c r="B46" s="8" t="str">
        <x:f>IF(PORTFOLIO!A29="","",PORTFOLIO!D29)</x:f>
      </x:c>
      <x:c r="C46" s="8"/>
      <x:c r="D46" s="8" t="str">
        <x:f>IF(PORTFOLIO!A29="","",PORTFOLIO!I29)</x:f>
      </x:c>
      <x:c r="E46" s="8" t="str">
        <x:f>IF(AND(C46="",D46=""),"BLANK",IF($B$4="","NOT FROZEN",IF(AND(C46="",D46&lt;&gt;""),"NEW RECORD - DRIFTED",IF(AND(C46&lt;&gt;"",D46=""),"REMOVED RECORD - DRIFTED",IF(AND(C46=D46,EXACT(C46&amp;"",D46&amp;"")),"PASS","DRIFTED")))))</x:f>
        <x:v>BLANK</x:v>
      </x:c>
    </x:row>
    <x:row r="47">
      <x:c r="A47" s="8" t="str">
        <x:f>IF(PORTFOLIO!A30="","",PORTFOLIO!A30)</x:f>
      </x:c>
      <x:c r="B47" s="8" t="str">
        <x:f>IF(PORTFOLIO!A30="","",PORTFOLIO!D30)</x:f>
      </x:c>
      <x:c r="C47" s="8"/>
      <x:c r="D47" s="8" t="str">
        <x:f>IF(PORTFOLIO!A30="","",PORTFOLIO!I30)</x:f>
      </x:c>
      <x:c r="E47" s="8" t="str">
        <x:f>IF(AND(C47="",D47=""),"BLANK",IF($B$4="","NOT FROZEN",IF(AND(C47="",D47&lt;&gt;""),"NEW RECORD - DRIFTED",IF(AND(C47&lt;&gt;"",D47=""),"REMOVED RECORD - DRIFTED",IF(AND(C47=D47,EXACT(C47&amp;"",D47&amp;"")),"PASS","DRIFTED")))))</x:f>
        <x:v>BLANK</x:v>
      </x:c>
    </x:row>
    <x:row r="48">
      <x:c r="A48" s="8" t="str">
        <x:f>IF(PORTFOLIO!A31="","",PORTFOLIO!A31)</x:f>
      </x:c>
      <x:c r="B48" s="8" t="str">
        <x:f>IF(PORTFOLIO!A31="","",PORTFOLIO!D31)</x:f>
      </x:c>
      <x:c r="C48" s="8"/>
      <x:c r="D48" s="8" t="str">
        <x:f>IF(PORTFOLIO!A31="","",PORTFOLIO!I31)</x:f>
      </x:c>
      <x:c r="E48" s="8" t="str">
        <x:f>IF(AND(C48="",D48=""),"BLANK",IF($B$4="","NOT FROZEN",IF(AND(C48="",D48&lt;&gt;""),"NEW RECORD - DRIFTED",IF(AND(C48&lt;&gt;"",D48=""),"REMOVED RECORD - DRIFTED",IF(AND(C48=D48,EXACT(C48&amp;"",D48&amp;"")),"PASS","DRIFTED")))))</x:f>
        <x:v>BLANK</x:v>
      </x:c>
    </x:row>
    <x:row r="49">
      <x:c r="A49" s="8" t="str">
        <x:f>IF(PORTFOLIO!A32="","",PORTFOLIO!A32)</x:f>
      </x:c>
      <x:c r="B49" s="8" t="str">
        <x:f>IF(PORTFOLIO!A32="","",PORTFOLIO!D32)</x:f>
      </x:c>
      <x:c r="C49" s="8"/>
      <x:c r="D49" s="8" t="str">
        <x:f>IF(PORTFOLIO!A32="","",PORTFOLIO!I32)</x:f>
      </x:c>
      <x:c r="E49" s="8" t="str">
        <x:f>IF(AND(C49="",D49=""),"BLANK",IF($B$4="","NOT FROZEN",IF(AND(C49="",D49&lt;&gt;""),"NEW RECORD - DRIFTED",IF(AND(C49&lt;&gt;"",D49=""),"REMOVED RECORD - DRIFTED",IF(AND(C49=D49,EXACT(C49&amp;"",D49&amp;"")),"PASS","DRIFTED")))))</x:f>
        <x:v>BLANK</x:v>
      </x:c>
    </x:row>
    <x:row r="50">
      <x:c r="A50" s="8" t="str">
        <x:f>IF(PORTFOLIO!A33="","",PORTFOLIO!A33)</x:f>
      </x:c>
      <x:c r="B50" s="8" t="str">
        <x:f>IF(PORTFOLIO!A33="","",PORTFOLIO!D33)</x:f>
      </x:c>
      <x:c r="C50" s="8"/>
      <x:c r="D50" s="8" t="str">
        <x:f>IF(PORTFOLIO!A33="","",PORTFOLIO!I33)</x:f>
      </x:c>
      <x:c r="E50" s="8" t="str">
        <x:f>IF(AND(C50="",D50=""),"BLANK",IF($B$4="","NOT FROZEN",IF(AND(C50="",D50&lt;&gt;""),"NEW RECORD - DRIFTED",IF(AND(C50&lt;&gt;"",D50=""),"REMOVED RECORD - DRIFTED",IF(AND(C50=D50,EXACT(C50&amp;"",D50&amp;"")),"PASS","DRIFTED")))))</x:f>
        <x:v>BLANK</x:v>
      </x:c>
    </x:row>
    <x:row r="51">
      <x:c r="A51" s="8" t="str">
        <x:f>IF(PORTFOLIO!A34="","",PORTFOLIO!A34)</x:f>
      </x:c>
      <x:c r="B51" s="8" t="str">
        <x:f>IF(PORTFOLIO!A34="","",PORTFOLIO!D34)</x:f>
      </x:c>
      <x:c r="C51" s="8"/>
      <x:c r="D51" s="8" t="str">
        <x:f>IF(PORTFOLIO!A34="","",PORTFOLIO!I34)</x:f>
      </x:c>
      <x:c r="E51" s="8" t="str">
        <x:f>IF(AND(C51="",D51=""),"BLANK",IF($B$4="","NOT FROZEN",IF(AND(C51="",D51&lt;&gt;""),"NEW RECORD - DRIFTED",IF(AND(C51&lt;&gt;"",D51=""),"REMOVED RECORD - DRIFTED",IF(AND(C51=D51,EXACT(C51&amp;"",D51&amp;"")),"PASS","DRIFTED")))))</x:f>
        <x:v>BLANK</x:v>
      </x:c>
    </x:row>
    <x:row r="52">
      <x:c r="A52" s="8" t="str">
        <x:f>IF(PORTFOLIO!A35="","",PORTFOLIO!A35)</x:f>
      </x:c>
      <x:c r="B52" s="8" t="str">
        <x:f>IF(PORTFOLIO!A35="","",PORTFOLIO!D35)</x:f>
      </x:c>
      <x:c r="C52" s="8"/>
      <x:c r="D52" s="8" t="str">
        <x:f>IF(PORTFOLIO!A35="","",PORTFOLIO!I35)</x:f>
      </x:c>
      <x:c r="E52" s="8" t="str">
        <x:f>IF(AND(C52="",D52=""),"BLANK",IF($B$4="","NOT FROZEN",IF(AND(C52="",D52&lt;&gt;""),"NEW RECORD - DRIFTED",IF(AND(C52&lt;&gt;"",D52=""),"REMOVED RECORD - DRIFTED",IF(AND(C52=D52,EXACT(C52&amp;"",D52&amp;"")),"PASS","DRIFTED")))))</x:f>
        <x:v>BLANK</x:v>
      </x:c>
    </x:row>
    <x:row r="53">
      <x:c r="A53" s="8" t="str">
        <x:f>IF(PORTFOLIO!A36="","",PORTFOLIO!A36)</x:f>
      </x:c>
      <x:c r="B53" s="8" t="str">
        <x:f>IF(PORTFOLIO!A36="","",PORTFOLIO!D36)</x:f>
      </x:c>
      <x:c r="C53" s="8"/>
      <x:c r="D53" s="8" t="str">
        <x:f>IF(PORTFOLIO!A36="","",PORTFOLIO!I36)</x:f>
      </x:c>
      <x:c r="E53" s="8" t="str">
        <x:f>IF(AND(C53="",D53=""),"BLANK",IF($B$4="","NOT FROZEN",IF(AND(C53="",D53&lt;&gt;""),"NEW RECORD - DRIFTED",IF(AND(C53&lt;&gt;"",D53=""),"REMOVED RECORD - DRIFTED",IF(AND(C53=D53,EXACT(C53&amp;"",D53&amp;"")),"PASS","DRIFTED")))))</x:f>
        <x:v>BLANK</x:v>
      </x:c>
    </x:row>
    <x:row r="54">
      <x:c r="A54" s="8" t="str">
        <x:f>IF(PORTFOLIO!A37="","",PORTFOLIO!A37)</x:f>
      </x:c>
      <x:c r="B54" s="8" t="str">
        <x:f>IF(PORTFOLIO!A37="","",PORTFOLIO!D37)</x:f>
      </x:c>
      <x:c r="C54" s="8"/>
      <x:c r="D54" s="8" t="str">
        <x:f>IF(PORTFOLIO!A37="","",PORTFOLIO!I37)</x:f>
      </x:c>
      <x:c r="E54" s="8" t="str">
        <x:f>IF(AND(C54="",D54=""),"BLANK",IF($B$4="","NOT FROZEN",IF(AND(C54="",D54&lt;&gt;""),"NEW RECORD - DRIFTED",IF(AND(C54&lt;&gt;"",D54=""),"REMOVED RECORD - DRIFTED",IF(AND(C54=D54,EXACT(C54&amp;"",D54&amp;"")),"PASS","DRIFTED")))))</x:f>
        <x:v>BLANK</x:v>
      </x:c>
    </x:row>
    <x:row r="55">
      <x:c r="A55" s="8" t="str">
        <x:f>IF(PORTFOLIO!A38="","",PORTFOLIO!A38)</x:f>
      </x:c>
      <x:c r="B55" s="8" t="str">
        <x:f>IF(PORTFOLIO!A38="","",PORTFOLIO!D38)</x:f>
      </x:c>
      <x:c r="C55" s="8"/>
      <x:c r="D55" s="8" t="str">
        <x:f>IF(PORTFOLIO!A38="","",PORTFOLIO!I38)</x:f>
      </x:c>
      <x:c r="E55" s="8" t="str">
        <x:f>IF(AND(C55="",D55=""),"BLANK",IF($B$4="","NOT FROZEN",IF(AND(C55="",D55&lt;&gt;""),"NEW RECORD - DRIFTED",IF(AND(C55&lt;&gt;"",D55=""),"REMOVED RECORD - DRIFTED",IF(AND(C55=D55,EXACT(C55&amp;"",D55&amp;"")),"PASS","DRIFTED")))))</x:f>
        <x:v>BLANK</x:v>
      </x:c>
    </x:row>
    <x:row r="56">
      <x:c r="A56" s="8" t="str">
        <x:f>IF(PORTFOLIO!A39="","",PORTFOLIO!A39)</x:f>
      </x:c>
      <x:c r="B56" s="8" t="str">
        <x:f>IF(PORTFOLIO!A39="","",PORTFOLIO!D39)</x:f>
      </x:c>
      <x:c r="C56" s="8"/>
      <x:c r="D56" s="8" t="str">
        <x:f>IF(PORTFOLIO!A39="","",PORTFOLIO!I39)</x:f>
      </x:c>
      <x:c r="E56" s="8" t="str">
        <x:f>IF(AND(C56="",D56=""),"BLANK",IF($B$4="","NOT FROZEN",IF(AND(C56="",D56&lt;&gt;""),"NEW RECORD - DRIFTED",IF(AND(C56&lt;&gt;"",D56=""),"REMOVED RECORD - DRIFTED",IF(AND(C56=D56,EXACT(C56&amp;"",D56&amp;"")),"PASS","DRIFTED")))))</x:f>
        <x:v>BLANK</x:v>
      </x:c>
    </x:row>
    <x:row r="57">
      <x:c r="A57" s="8" t="str">
        <x:f>IF(PORTFOLIO!A40="","",PORTFOLIO!A40)</x:f>
      </x:c>
      <x:c r="B57" s="8" t="str">
        <x:f>IF(PORTFOLIO!A40="","",PORTFOLIO!D40)</x:f>
      </x:c>
      <x:c r="C57" s="8"/>
      <x:c r="D57" s="8" t="str">
        <x:f>IF(PORTFOLIO!A40="","",PORTFOLIO!I40)</x:f>
      </x:c>
      <x:c r="E57" s="8" t="str">
        <x:f>IF(AND(C57="",D57=""),"BLANK",IF($B$4="","NOT FROZEN",IF(AND(C57="",D57&lt;&gt;""),"NEW RECORD - DRIFTED",IF(AND(C57&lt;&gt;"",D57=""),"REMOVED RECORD - DRIFTED",IF(AND(C57=D57,EXACT(C57&amp;"",D57&amp;"")),"PASS","DRIFTED")))))</x:f>
        <x:v>BLANK</x:v>
      </x:c>
    </x:row>
    <x:row r="58">
      <x:c r="A58" s="8" t="str">
        <x:f>IF(PORTFOLIO!A41="","",PORTFOLIO!A41)</x:f>
      </x:c>
      <x:c r="B58" s="8" t="str">
        <x:f>IF(PORTFOLIO!A41="","",PORTFOLIO!D41)</x:f>
      </x:c>
      <x:c r="C58" s="8"/>
      <x:c r="D58" s="8" t="str">
        <x:f>IF(PORTFOLIO!A41="","",PORTFOLIO!I41)</x:f>
      </x:c>
      <x:c r="E58" s="8" t="str">
        <x:f>IF(AND(C58="",D58=""),"BLANK",IF($B$4="","NOT FROZEN",IF(AND(C58="",D58&lt;&gt;""),"NEW RECORD - DRIFTED",IF(AND(C58&lt;&gt;"",D58=""),"REMOVED RECORD - DRIFTED",IF(AND(C58=D58,EXACT(C58&amp;"",D58&amp;"")),"PASS","DRIFTED")))))</x:f>
        <x:v>BLANK</x:v>
      </x:c>
    </x:row>
    <x:row r="59">
      <x:c r="A59" s="8" t="str">
        <x:f>IF(PORTFOLIO!A42="","",PORTFOLIO!A42)</x:f>
      </x:c>
      <x:c r="B59" s="8" t="str">
        <x:f>IF(PORTFOLIO!A42="","",PORTFOLIO!D42)</x:f>
      </x:c>
      <x:c r="C59" s="8"/>
      <x:c r="D59" s="8" t="str">
        <x:f>IF(PORTFOLIO!A42="","",PORTFOLIO!I42)</x:f>
      </x:c>
      <x:c r="E59" s="8" t="str">
        <x:f>IF(AND(C59="",D59=""),"BLANK",IF($B$4="","NOT FROZEN",IF(AND(C59="",D59&lt;&gt;""),"NEW RECORD - DRIFTED",IF(AND(C59&lt;&gt;"",D59=""),"REMOVED RECORD - DRIFTED",IF(AND(C59=D59,EXACT(C59&amp;"",D59&amp;"")),"PASS","DRIFTED")))))</x:f>
        <x:v>BLANK</x:v>
      </x:c>
    </x:row>
    <x:row r="60">
      <x:c r="A60" s="8" t="str">
        <x:f>IF(PORTFOLIO!A43="","",PORTFOLIO!A43)</x:f>
      </x:c>
      <x:c r="B60" s="8" t="str">
        <x:f>IF(PORTFOLIO!A43="","",PORTFOLIO!D43)</x:f>
      </x:c>
      <x:c r="C60" s="8"/>
      <x:c r="D60" s="8" t="str">
        <x:f>IF(PORTFOLIO!A43="","",PORTFOLIO!I43)</x:f>
      </x:c>
      <x:c r="E60" s="8" t="str">
        <x:f>IF(AND(C60="",D60=""),"BLANK",IF($B$4="","NOT FROZEN",IF(AND(C60="",D60&lt;&gt;""),"NEW RECORD - DRIFTED",IF(AND(C60&lt;&gt;"",D60=""),"REMOVED RECORD - DRIFTED",IF(AND(C60=D60,EXACT(C60&amp;"",D60&amp;"")),"PASS","DRIFTED")))))</x:f>
        <x:v>BLANK</x:v>
      </x:c>
    </x:row>
    <x:row r="61">
      <x:c r="A61" s="8" t="str">
        <x:f>IF(PORTFOLIO!A44="","",PORTFOLIO!A44)</x:f>
      </x:c>
      <x:c r="B61" s="8" t="str">
        <x:f>IF(PORTFOLIO!A44="","",PORTFOLIO!D44)</x:f>
      </x:c>
      <x:c r="C61" s="8"/>
      <x:c r="D61" s="8" t="str">
        <x:f>IF(PORTFOLIO!A44="","",PORTFOLIO!I44)</x:f>
      </x:c>
      <x:c r="E61" s="8" t="str">
        <x:f>IF(AND(C61="",D61=""),"BLANK",IF($B$4="","NOT FROZEN",IF(AND(C61="",D61&lt;&gt;""),"NEW RECORD - DRIFTED",IF(AND(C61&lt;&gt;"",D61=""),"REMOVED RECORD - DRIFTED",IF(AND(C61=D61,EXACT(C61&amp;"",D61&amp;"")),"PASS","DRIFTED")))))</x:f>
        <x:v>BLANK</x:v>
      </x:c>
    </x:row>
    <x:row r="62">
      <x:c r="A62" s="8" t="str">
        <x:f>IF(PORTFOLIO!A45="","",PORTFOLIO!A45)</x:f>
      </x:c>
      <x:c r="B62" s="8" t="str">
        <x:f>IF(PORTFOLIO!A45="","",PORTFOLIO!D45)</x:f>
      </x:c>
      <x:c r="C62" s="8"/>
      <x:c r="D62" s="8" t="str">
        <x:f>IF(PORTFOLIO!A45="","",PORTFOLIO!I45)</x:f>
      </x:c>
      <x:c r="E62" s="8" t="str">
        <x:f>IF(AND(C62="",D62=""),"BLANK",IF($B$4="","NOT FROZEN",IF(AND(C62="",D62&lt;&gt;""),"NEW RECORD - DRIFTED",IF(AND(C62&lt;&gt;"",D62=""),"REMOVED RECORD - DRIFTED",IF(AND(C62=D62,EXACT(C62&amp;"",D62&amp;"")),"PASS","DRIFTED")))))</x:f>
        <x:v>BLANK</x:v>
      </x:c>
    </x:row>
    <x:row r="63">
      <x:c r="A63" s="8" t="str">
        <x:f>IF(PORTFOLIO!A46="","",PORTFOLIO!A46)</x:f>
      </x:c>
      <x:c r="B63" s="8" t="str">
        <x:f>IF(PORTFOLIO!A46="","",PORTFOLIO!D46)</x:f>
      </x:c>
      <x:c r="C63" s="8"/>
      <x:c r="D63" s="8" t="str">
        <x:f>IF(PORTFOLIO!A46="","",PORTFOLIO!I46)</x:f>
      </x:c>
      <x:c r="E63" s="8" t="str">
        <x:f>IF(AND(C63="",D63=""),"BLANK",IF($B$4="","NOT FROZEN",IF(AND(C63="",D63&lt;&gt;""),"NEW RECORD - DRIFTED",IF(AND(C63&lt;&gt;"",D63=""),"REMOVED RECORD - DRIFTED",IF(AND(C63=D63,EXACT(C63&amp;"",D63&amp;"")),"PASS","DRIFTED")))))</x:f>
        <x:v>BLANK</x:v>
      </x:c>
    </x:row>
    <x:row r="64">
      <x:c r="A64" s="8" t="str">
        <x:f>IF(PORTFOLIO!A47="","",PORTFOLIO!A47)</x:f>
      </x:c>
      <x:c r="B64" s="8" t="str">
        <x:f>IF(PORTFOLIO!A47="","",PORTFOLIO!D47)</x:f>
      </x:c>
      <x:c r="C64" s="8"/>
      <x:c r="D64" s="8" t="str">
        <x:f>IF(PORTFOLIO!A47="","",PORTFOLIO!I47)</x:f>
      </x:c>
      <x:c r="E64" s="8" t="str">
        <x:f>IF(AND(C64="",D64=""),"BLANK",IF($B$4="","NOT FROZEN",IF(AND(C64="",D64&lt;&gt;""),"NEW RECORD - DRIFTED",IF(AND(C64&lt;&gt;"",D64=""),"REMOVED RECORD - DRIFTED",IF(AND(C64=D64,EXACT(C64&amp;"",D64&amp;"")),"PASS","DRIFTED")))))</x:f>
        <x:v>BLANK</x:v>
      </x:c>
    </x:row>
    <x:row r="65">
      <x:c r="A65" s="8" t="str">
        <x:f>IF(PORTFOLIO!A48="","",PORTFOLIO!A48)</x:f>
      </x:c>
      <x:c r="B65" s="8" t="str">
        <x:f>IF(PORTFOLIO!A48="","",PORTFOLIO!D48)</x:f>
      </x:c>
      <x:c r="C65" s="8"/>
      <x:c r="D65" s="8" t="str">
        <x:f>IF(PORTFOLIO!A48="","",PORTFOLIO!I48)</x:f>
      </x:c>
      <x:c r="E65" s="8" t="str">
        <x:f>IF(AND(C65="",D65=""),"BLANK",IF($B$4="","NOT FROZEN",IF(AND(C65="",D65&lt;&gt;""),"NEW RECORD - DRIFTED",IF(AND(C65&lt;&gt;"",D65=""),"REMOVED RECORD - DRIFTED",IF(AND(C65=D65,EXACT(C65&amp;"",D65&amp;"")),"PASS","DRIFTED")))))</x:f>
        <x:v>BLANK</x:v>
      </x:c>
    </x:row>
    <x:row r="66">
      <x:c r="A66" s="8" t="str">
        <x:f>IF(PORTFOLIO!A49="","",PORTFOLIO!A49)</x:f>
      </x:c>
      <x:c r="B66" s="8" t="str">
        <x:f>IF(PORTFOLIO!A49="","",PORTFOLIO!D49)</x:f>
      </x:c>
      <x:c r="C66" s="8"/>
      <x:c r="D66" s="8" t="str">
        <x:f>IF(PORTFOLIO!A49="","",PORTFOLIO!I49)</x:f>
      </x:c>
      <x:c r="E66" s="8" t="str">
        <x:f>IF(AND(C66="",D66=""),"BLANK",IF($B$4="","NOT FROZEN",IF(AND(C66="",D66&lt;&gt;""),"NEW RECORD - DRIFTED",IF(AND(C66&lt;&gt;"",D66=""),"REMOVED RECORD - DRIFTED",IF(AND(C66=D66,EXACT(C66&amp;"",D66&amp;"")),"PASS","DRIFTED")))))</x:f>
        <x:v>BLANK</x:v>
      </x:c>
    </x:row>
    <x:row r="67">
      <x:c r="A67" s="8" t="str">
        <x:f>IF(PORTFOLIO!A50="","",PORTFOLIO!A50)</x:f>
      </x:c>
      <x:c r="B67" s="8" t="str">
        <x:f>IF(PORTFOLIO!A50="","",PORTFOLIO!D50)</x:f>
      </x:c>
      <x:c r="C67" s="8"/>
      <x:c r="D67" s="8" t="str">
        <x:f>IF(PORTFOLIO!A50="","",PORTFOLIO!I50)</x:f>
      </x:c>
      <x:c r="E67" s="8" t="str">
        <x:f>IF(AND(C67="",D67=""),"BLANK",IF($B$4="","NOT FROZEN",IF(AND(C67="",D67&lt;&gt;""),"NEW RECORD - DRIFTED",IF(AND(C67&lt;&gt;"",D67=""),"REMOVED RECORD - DRIFTED",IF(AND(C67=D67,EXACT(C67&amp;"",D67&amp;"")),"PASS","DRIFTED")))))</x:f>
        <x:v>BLANK</x:v>
      </x:c>
    </x:row>
    <x:row r="68">
      <x:c r="A68" s="8" t="str">
        <x:f>IF(PORTFOLIO!A51="","",PORTFOLIO!A51)</x:f>
      </x:c>
      <x:c r="B68" s="8" t="str">
        <x:f>IF(PORTFOLIO!A51="","",PORTFOLIO!D51)</x:f>
      </x:c>
      <x:c r="C68" s="8"/>
      <x:c r="D68" s="8" t="str">
        <x:f>IF(PORTFOLIO!A51="","",PORTFOLIO!I51)</x:f>
      </x:c>
      <x:c r="E68" s="8" t="str">
        <x:f>IF(AND(C68="",D68=""),"BLANK",IF($B$4="","NOT FROZEN",IF(AND(C68="",D68&lt;&gt;""),"NEW RECORD - DRIFTED",IF(AND(C68&lt;&gt;"",D68=""),"REMOVED RECORD - DRIFTED",IF(AND(C68=D68,EXACT(C68&amp;"",D68&amp;"")),"PASS","DRIFTED")))))</x:f>
        <x:v>BLANK</x:v>
      </x:c>
    </x:row>
    <x:row r="69">
      <x:c r="A69" s="8" t="str">
        <x:f>IF(PORTFOLIO!A52="","",PORTFOLIO!A52)</x:f>
      </x:c>
      <x:c r="B69" s="8" t="str">
        <x:f>IF(PORTFOLIO!A52="","",PORTFOLIO!D52)</x:f>
      </x:c>
      <x:c r="C69" s="8"/>
      <x:c r="D69" s="8" t="str">
        <x:f>IF(PORTFOLIO!A52="","",PORTFOLIO!I52)</x:f>
      </x:c>
      <x:c r="E69" s="8" t="str">
        <x:f>IF(AND(C69="",D69=""),"BLANK",IF($B$4="","NOT FROZEN",IF(AND(C69="",D69&lt;&gt;""),"NEW RECORD - DRIFTED",IF(AND(C69&lt;&gt;"",D69=""),"REMOVED RECORD - DRIFTED",IF(AND(C69=D69,EXACT(C69&amp;"",D69&amp;"")),"PASS","DRIFTED")))))</x:f>
        <x:v>BLANK</x:v>
      </x:c>
    </x:row>
    <x:row r="70">
      <x:c r="A70" s="8" t="str">
        <x:f>IF(PORTFOLIO!A53="","",PORTFOLIO!A53)</x:f>
      </x:c>
      <x:c r="B70" s="8" t="str">
        <x:f>IF(PORTFOLIO!A53="","",PORTFOLIO!D53)</x:f>
      </x:c>
      <x:c r="C70" s="8"/>
      <x:c r="D70" s="8" t="str">
        <x:f>IF(PORTFOLIO!A53="","",PORTFOLIO!I53)</x:f>
      </x:c>
      <x:c r="E70" s="8" t="str">
        <x:f>IF(AND(C70="",D70=""),"BLANK",IF($B$4="","NOT FROZEN",IF(AND(C70="",D70&lt;&gt;""),"NEW RECORD - DRIFTED",IF(AND(C70&lt;&gt;"",D70=""),"REMOVED RECORD - DRIFTED",IF(AND(C70=D70,EXACT(C70&amp;"",D70&amp;"")),"PASS","DRIFTED")))))</x:f>
        <x:v>BLANK</x:v>
      </x:c>
    </x:row>
    <x:row r="71">
      <x:c r="A71" s="8" t="str">
        <x:f>IF(PORTFOLIO!A54="","",PORTFOLIO!A54)</x:f>
      </x:c>
      <x:c r="B71" s="8" t="str">
        <x:f>IF(PORTFOLIO!A54="","",PORTFOLIO!D54)</x:f>
      </x:c>
      <x:c r="C71" s="8"/>
      <x:c r="D71" s="8" t="str">
        <x:f>IF(PORTFOLIO!A54="","",PORTFOLIO!I54)</x:f>
      </x:c>
      <x:c r="E71" s="8" t="str">
        <x:f>IF(AND(C71="",D71=""),"BLANK",IF($B$4="","NOT FROZEN",IF(AND(C71="",D71&lt;&gt;""),"NEW RECORD - DRIFTED",IF(AND(C71&lt;&gt;"",D71=""),"REMOVED RECORD - DRIFTED",IF(AND(C71=D71,EXACT(C71&amp;"",D71&amp;"")),"PASS","DRIFTED")))))</x:f>
        <x:v>BLANK</x:v>
      </x:c>
    </x:row>
    <x:row r="72">
      <x:c r="A72" s="8" t="str">
        <x:f>IF(PORTFOLIO!A55="","",PORTFOLIO!A55)</x:f>
      </x:c>
      <x:c r="B72" s="8" t="str">
        <x:f>IF(PORTFOLIO!A55="","",PORTFOLIO!D55)</x:f>
      </x:c>
      <x:c r="C72" s="8"/>
      <x:c r="D72" s="8" t="str">
        <x:f>IF(PORTFOLIO!A55="","",PORTFOLIO!I55)</x:f>
      </x:c>
      <x:c r="E72" s="8" t="str">
        <x:f>IF(AND(C72="",D72=""),"BLANK",IF($B$4="","NOT FROZEN",IF(AND(C72="",D72&lt;&gt;""),"NEW RECORD - DRIFTED",IF(AND(C72&lt;&gt;"",D72=""),"REMOVED RECORD - DRIFTED",IF(AND(C72=D72,EXACT(C72&amp;"",D72&amp;"")),"PASS","DRIFTED")))))</x:f>
        <x:v>BLANK</x:v>
      </x:c>
    </x:row>
    <x:row r="73">
      <x:c r="A73" s="8" t="str">
        <x:f>IF(PORTFOLIO!A56="","",PORTFOLIO!A56)</x:f>
      </x:c>
      <x:c r="B73" s="8" t="str">
        <x:f>IF(PORTFOLIO!A56="","",PORTFOLIO!D56)</x:f>
      </x:c>
      <x:c r="C73" s="8"/>
      <x:c r="D73" s="8" t="str">
        <x:f>IF(PORTFOLIO!A56="","",PORTFOLIO!I56)</x:f>
      </x:c>
      <x:c r="E73" s="8" t="str">
        <x:f>IF(AND(C73="",D73=""),"BLANK",IF($B$4="","NOT FROZEN",IF(AND(C73="",D73&lt;&gt;""),"NEW RECORD - DRIFTED",IF(AND(C73&lt;&gt;"",D73=""),"REMOVED RECORD - DRIFTED",IF(AND(C73=D73,EXACT(C73&amp;"",D73&amp;"")),"PASS","DRIFTED")))))</x:f>
        <x:v>BLANK</x:v>
      </x:c>
    </x:row>
    <x:row r="74">
      <x:c r="A74" s="8" t="str">
        <x:f>IF(PORTFOLIO!A57="","",PORTFOLIO!A57)</x:f>
      </x:c>
      <x:c r="B74" s="8" t="str">
        <x:f>IF(PORTFOLIO!A57="","",PORTFOLIO!D57)</x:f>
      </x:c>
      <x:c r="C74" s="8"/>
      <x:c r="D74" s="8" t="str">
        <x:f>IF(PORTFOLIO!A57="","",PORTFOLIO!I57)</x:f>
      </x:c>
      <x:c r="E74" s="8" t="str">
        <x:f>IF(AND(C74="",D74=""),"BLANK",IF($B$4="","NOT FROZEN",IF(AND(C74="",D74&lt;&gt;""),"NEW RECORD - DRIFTED",IF(AND(C74&lt;&gt;"",D74=""),"REMOVED RECORD - DRIFTED",IF(AND(C74=D74,EXACT(C74&amp;"",D74&amp;"")),"PASS","DRIFTED")))))</x:f>
        <x:v>BLANK</x:v>
      </x:c>
    </x:row>
    <x:row r="75">
      <x:c r="A75" s="8" t="str">
        <x:f>IF(PORTFOLIO!A58="","",PORTFOLIO!A58)</x:f>
      </x:c>
      <x:c r="B75" s="8" t="str">
        <x:f>IF(PORTFOLIO!A58="","",PORTFOLIO!D58)</x:f>
      </x:c>
      <x:c r="C75" s="8"/>
      <x:c r="D75" s="8" t="str">
        <x:f>IF(PORTFOLIO!A58="","",PORTFOLIO!I58)</x:f>
      </x:c>
      <x:c r="E75" s="8" t="str">
        <x:f>IF(AND(C75="",D75=""),"BLANK",IF($B$4="","NOT FROZEN",IF(AND(C75="",D75&lt;&gt;""),"NEW RECORD - DRIFTED",IF(AND(C75&lt;&gt;"",D75=""),"REMOVED RECORD - DRIFTED",IF(AND(C75=D75,EXACT(C75&amp;"",D75&amp;"")),"PASS","DRIFTED")))))</x:f>
        <x:v>BLANK</x:v>
      </x:c>
    </x:row>
    <x:row r="76">
      <x:c r="A76" s="8" t="str">
        <x:f>IF(PORTFOLIO!A59="","",PORTFOLIO!A59)</x:f>
      </x:c>
      <x:c r="B76" s="8" t="str">
        <x:f>IF(PORTFOLIO!A59="","",PORTFOLIO!D59)</x:f>
      </x:c>
      <x:c r="C76" s="8"/>
      <x:c r="D76" s="8" t="str">
        <x:f>IF(PORTFOLIO!A59="","",PORTFOLIO!I59)</x:f>
      </x:c>
      <x:c r="E76" s="8" t="str">
        <x:f>IF(AND(C76="",D76=""),"BLANK",IF($B$4="","NOT FROZEN",IF(AND(C76="",D76&lt;&gt;""),"NEW RECORD - DRIFTED",IF(AND(C76&lt;&gt;"",D76=""),"REMOVED RECORD - DRIFTED",IF(AND(C76=D76,EXACT(C76&amp;"",D76&amp;"")),"PASS","DRIFTED")))))</x:f>
        <x:v>BLANK</x:v>
      </x:c>
    </x:row>
    <x:row r="77">
      <x:c r="A77" s="8" t="str">
        <x:f>IF(PORTFOLIO!A60="","",PORTFOLIO!A60)</x:f>
      </x:c>
      <x:c r="B77" s="8" t="str">
        <x:f>IF(PORTFOLIO!A60="","",PORTFOLIO!D60)</x:f>
      </x:c>
      <x:c r="C77" s="8"/>
      <x:c r="D77" s="8" t="str">
        <x:f>IF(PORTFOLIO!A60="","",PORTFOLIO!I60)</x:f>
      </x:c>
      <x:c r="E77" s="8" t="str">
        <x:f>IF(AND(C77="",D77=""),"BLANK",IF($B$4="","NOT FROZEN",IF(AND(C77="",D77&lt;&gt;""),"NEW RECORD - DRIFTED",IF(AND(C77&lt;&gt;"",D77=""),"REMOVED RECORD - DRIFTED",IF(AND(C77=D77,EXACT(C77&amp;"",D77&amp;"")),"PASS","DRIFTED")))))</x:f>
        <x:v>BLANK</x:v>
      </x:c>
    </x:row>
    <x:row r="78">
      <x:c r="A78" s="8" t="str">
        <x:f>IF(PORTFOLIO!A61="","",PORTFOLIO!A61)</x:f>
      </x:c>
      <x:c r="B78" s="8" t="str">
        <x:f>IF(PORTFOLIO!A61="","",PORTFOLIO!D61)</x:f>
      </x:c>
      <x:c r="C78" s="8"/>
      <x:c r="D78" s="8" t="str">
        <x:f>IF(PORTFOLIO!A61="","",PORTFOLIO!I61)</x:f>
      </x:c>
      <x:c r="E78" s="8" t="str">
        <x:f>IF(AND(C78="",D78=""),"BLANK",IF($B$4="","NOT FROZEN",IF(AND(C78="",D78&lt;&gt;""),"NEW RECORD - DRIFTED",IF(AND(C78&lt;&gt;"",D78=""),"REMOVED RECORD - DRIFTED",IF(AND(C78=D78,EXACT(C78&amp;"",D78&amp;"")),"PASS","DRIFTED")))))</x:f>
        <x:v>BLANK</x:v>
      </x:c>
    </x:row>
    <x:row r="79">
      <x:c r="A79" s="8" t="str">
        <x:f>IF(PORTFOLIO!A62="","",PORTFOLIO!A62)</x:f>
      </x:c>
      <x:c r="B79" s="8" t="str">
        <x:f>IF(PORTFOLIO!A62="","",PORTFOLIO!D62)</x:f>
      </x:c>
      <x:c r="C79" s="8"/>
      <x:c r="D79" s="8" t="str">
        <x:f>IF(PORTFOLIO!A62="","",PORTFOLIO!I62)</x:f>
      </x:c>
      <x:c r="E79" s="8" t="str">
        <x:f>IF(AND(C79="",D79=""),"BLANK",IF($B$4="","NOT FROZEN",IF(AND(C79="",D79&lt;&gt;""),"NEW RECORD - DRIFTED",IF(AND(C79&lt;&gt;"",D79=""),"REMOVED RECORD - DRIFTED",IF(AND(C79=D79,EXACT(C79&amp;"",D79&amp;"")),"PASS","DRIFTED")))))</x:f>
        <x:v>BLANK</x:v>
      </x:c>
    </x:row>
    <x:row r="80">
      <x:c r="A80" s="8" t="str">
        <x:f>IF(PORTFOLIO!A63="","",PORTFOLIO!A63)</x:f>
      </x:c>
      <x:c r="B80" s="8" t="str">
        <x:f>IF(PORTFOLIO!A63="","",PORTFOLIO!D63)</x:f>
      </x:c>
      <x:c r="C80" s="8"/>
      <x:c r="D80" s="8" t="str">
        <x:f>IF(PORTFOLIO!A63="","",PORTFOLIO!I63)</x:f>
      </x:c>
      <x:c r="E80" s="8" t="str">
        <x:f>IF(AND(C80="",D80=""),"BLANK",IF($B$4="","NOT FROZEN",IF(AND(C80="",D80&lt;&gt;""),"NEW RECORD - DRIFTED",IF(AND(C80&lt;&gt;"",D80=""),"REMOVED RECORD - DRIFTED",IF(AND(C80=D80,EXACT(C80&amp;"",D80&amp;"")),"PASS","DRIFTED")))))</x:f>
        <x:v>BLANK</x:v>
      </x:c>
    </x:row>
    <x:row r="81">
      <x:c r="A81" s="8" t="str">
        <x:f>IF(PORTFOLIO!A64="","",PORTFOLIO!A64)</x:f>
      </x:c>
      <x:c r="B81" s="8" t="str">
        <x:f>IF(PORTFOLIO!A64="","",PORTFOLIO!D64)</x:f>
      </x:c>
      <x:c r="C81" s="8"/>
      <x:c r="D81" s="8" t="str">
        <x:f>IF(PORTFOLIO!A64="","",PORTFOLIO!I64)</x:f>
      </x:c>
      <x:c r="E81" s="8" t="str">
        <x:f>IF(AND(C81="",D81=""),"BLANK",IF($B$4="","NOT FROZEN",IF(AND(C81="",D81&lt;&gt;""),"NEW RECORD - DRIFTED",IF(AND(C81&lt;&gt;"",D81=""),"REMOVED RECORD - DRIFTED",IF(AND(C81=D81,EXACT(C81&amp;"",D81&amp;"")),"PASS","DRIFTED")))))</x:f>
        <x:v>BLANK</x:v>
      </x:c>
    </x:row>
    <x:row r="82">
      <x:c r="A82" s="8" t="str">
        <x:f>IF(PORTFOLIO!A65="","",PORTFOLIO!A65)</x:f>
      </x:c>
      <x:c r="B82" s="8" t="str">
        <x:f>IF(PORTFOLIO!A65="","",PORTFOLIO!D65)</x:f>
      </x:c>
      <x:c r="C82" s="8"/>
      <x:c r="D82" s="8" t="str">
        <x:f>IF(PORTFOLIO!A65="","",PORTFOLIO!I65)</x:f>
      </x:c>
      <x:c r="E82" s="8" t="str">
        <x:f>IF(AND(C82="",D82=""),"BLANK",IF($B$4="","NOT FROZEN",IF(AND(C82="",D82&lt;&gt;""),"NEW RECORD - DRIFTED",IF(AND(C82&lt;&gt;"",D82=""),"REMOVED RECORD - DRIFTED",IF(AND(C82=D82,EXACT(C82&amp;"",D82&amp;"")),"PASS","DRIFTED")))))</x:f>
        <x:v>BLANK</x:v>
      </x:c>
    </x:row>
    <x:row r="83">
      <x:c r="A83" s="8" t="str">
        <x:f>IF(PORTFOLIO!A66="","",PORTFOLIO!A66)</x:f>
      </x:c>
      <x:c r="B83" s="8" t="str">
        <x:f>IF(PORTFOLIO!A66="","",PORTFOLIO!D66)</x:f>
      </x:c>
      <x:c r="C83" s="8"/>
      <x:c r="D83" s="8" t="str">
        <x:f>IF(PORTFOLIO!A66="","",PORTFOLIO!I66)</x:f>
      </x:c>
      <x:c r="E83" s="8" t="str">
        <x:f>IF(AND(C83="",D83=""),"BLANK",IF($B$4="","NOT FROZEN",IF(AND(C83="",D83&lt;&gt;""),"NEW RECORD - DRIFTED",IF(AND(C83&lt;&gt;"",D83=""),"REMOVED RECORD - DRIFTED",IF(AND(C83=D83,EXACT(C83&amp;"",D83&amp;"")),"PASS","DRIFTED")))))</x:f>
        <x:v>BLANK</x:v>
      </x:c>
    </x:row>
    <x:row r="84">
      <x:c r="A84" s="8" t="str">
        <x:f>IF(PORTFOLIO!A67="","",PORTFOLIO!A67)</x:f>
      </x:c>
      <x:c r="B84" s="8" t="str">
        <x:f>IF(PORTFOLIO!A67="","",PORTFOLIO!D67)</x:f>
      </x:c>
      <x:c r="C84" s="8"/>
      <x:c r="D84" s="8" t="str">
        <x:f>IF(PORTFOLIO!A67="","",PORTFOLIO!I67)</x:f>
      </x:c>
      <x:c r="E84" s="8" t="str">
        <x:f>IF(AND(C84="",D84=""),"BLANK",IF($B$4="","NOT FROZEN",IF(AND(C84="",D84&lt;&gt;""),"NEW RECORD - DRIFTED",IF(AND(C84&lt;&gt;"",D84=""),"REMOVED RECORD - DRIFTED",IF(AND(C84=D84,EXACT(C84&amp;"",D84&amp;"")),"PASS","DRIFTED")))))</x:f>
        <x:v>BLANK</x:v>
      </x:c>
    </x:row>
    <x:row r="85">
      <x:c r="A85" s="8" t="str">
        <x:f>IF(PORTFOLIO!A68="","",PORTFOLIO!A68)</x:f>
      </x:c>
      <x:c r="B85" s="8" t="str">
        <x:f>IF(PORTFOLIO!A68="","",PORTFOLIO!D68)</x:f>
      </x:c>
      <x:c r="C85" s="8"/>
      <x:c r="D85" s="8" t="str">
        <x:f>IF(PORTFOLIO!A68="","",PORTFOLIO!I68)</x:f>
      </x:c>
      <x:c r="E85" s="8" t="str">
        <x:f>IF(AND(C85="",D85=""),"BLANK",IF($B$4="","NOT FROZEN",IF(AND(C85="",D85&lt;&gt;""),"NEW RECORD - DRIFTED",IF(AND(C85&lt;&gt;"",D85=""),"REMOVED RECORD - DRIFTED",IF(AND(C85=D85,EXACT(C85&amp;"",D85&amp;"")),"PASS","DRIFTED")))))</x:f>
        <x:v>BLANK</x:v>
      </x:c>
    </x:row>
    <x:row r="86">
      <x:c r="A86" s="8" t="str">
        <x:f>IF(PORTFOLIO!A69="","",PORTFOLIO!A69)</x:f>
      </x:c>
      <x:c r="B86" s="8" t="str">
        <x:f>IF(PORTFOLIO!A69="","",PORTFOLIO!D69)</x:f>
      </x:c>
      <x:c r="C86" s="8"/>
      <x:c r="D86" s="8" t="str">
        <x:f>IF(PORTFOLIO!A69="","",PORTFOLIO!I69)</x:f>
      </x:c>
      <x:c r="E86" s="8" t="str">
        <x:f>IF(AND(C86="",D86=""),"BLANK",IF($B$4="","NOT FROZEN",IF(AND(C86="",D86&lt;&gt;""),"NEW RECORD - DRIFTED",IF(AND(C86&lt;&gt;"",D86=""),"REMOVED RECORD - DRIFTED",IF(AND(C86=D86,EXACT(C86&amp;"",D86&amp;"")),"PASS","DRIFTED")))))</x:f>
        <x:v>BLANK</x:v>
      </x:c>
    </x:row>
    <x:row r="87">
      <x:c r="A87" s="8" t="str">
        <x:f>IF(PORTFOLIO!A70="","",PORTFOLIO!A70)</x:f>
      </x:c>
      <x:c r="B87" s="8" t="str">
        <x:f>IF(PORTFOLIO!A70="","",PORTFOLIO!D70)</x:f>
      </x:c>
      <x:c r="C87" s="8"/>
      <x:c r="D87" s="8" t="str">
        <x:f>IF(PORTFOLIO!A70="","",PORTFOLIO!I70)</x:f>
      </x:c>
      <x:c r="E87" s="8" t="str">
        <x:f>IF(AND(C87="",D87=""),"BLANK",IF($B$4="","NOT FROZEN",IF(AND(C87="",D87&lt;&gt;""),"NEW RECORD - DRIFTED",IF(AND(C87&lt;&gt;"",D87=""),"REMOVED RECORD - DRIFTED",IF(AND(C87=D87,EXACT(C87&amp;"",D87&amp;"")),"PASS","DRIFTED")))))</x:f>
        <x:v>BLANK</x:v>
      </x:c>
    </x:row>
    <x:row r="88">
      <x:c r="A88" s="8" t="str">
        <x:f>IF(PORTFOLIO!A71="","",PORTFOLIO!A71)</x:f>
      </x:c>
      <x:c r="B88" s="8" t="str">
        <x:f>IF(PORTFOLIO!A71="","",PORTFOLIO!D71)</x:f>
      </x:c>
      <x:c r="C88" s="8"/>
      <x:c r="D88" s="8" t="str">
        <x:f>IF(PORTFOLIO!A71="","",PORTFOLIO!I71)</x:f>
      </x:c>
      <x:c r="E88" s="8" t="str">
        <x:f>IF(AND(C88="",D88=""),"BLANK",IF($B$4="","NOT FROZEN",IF(AND(C88="",D88&lt;&gt;""),"NEW RECORD - DRIFTED",IF(AND(C88&lt;&gt;"",D88=""),"REMOVED RECORD - DRIFTED",IF(AND(C88=D88,EXACT(C88&amp;"",D88&amp;"")),"PASS","DRIFTED")))))</x:f>
        <x:v>BLANK</x:v>
      </x:c>
    </x:row>
    <x:row r="89">
      <x:c r="A89" s="8" t="str">
        <x:f>IF(PORTFOLIO!A72="","",PORTFOLIO!A72)</x:f>
      </x:c>
      <x:c r="B89" s="8" t="str">
        <x:f>IF(PORTFOLIO!A72="","",PORTFOLIO!D72)</x:f>
      </x:c>
      <x:c r="C89" s="8"/>
      <x:c r="D89" s="8" t="str">
        <x:f>IF(PORTFOLIO!A72="","",PORTFOLIO!I72)</x:f>
      </x:c>
      <x:c r="E89" s="8" t="str">
        <x:f>IF(AND(C89="",D89=""),"BLANK",IF($B$4="","NOT FROZEN",IF(AND(C89="",D89&lt;&gt;""),"NEW RECORD - DRIFTED",IF(AND(C89&lt;&gt;"",D89=""),"REMOVED RECORD - DRIFTED",IF(AND(C89=D89,EXACT(C89&amp;"",D89&amp;"")),"PASS","DRIFTED")))))</x:f>
        <x:v>BLANK</x:v>
      </x:c>
    </x:row>
    <x:row r="90">
      <x:c r="A90" s="8" t="str">
        <x:f>IF(PORTFOLIO!A73="","",PORTFOLIO!A73)</x:f>
      </x:c>
      <x:c r="B90" s="8" t="str">
        <x:f>IF(PORTFOLIO!A73="","",PORTFOLIO!D73)</x:f>
      </x:c>
      <x:c r="C90" s="8"/>
      <x:c r="D90" s="8" t="str">
        <x:f>IF(PORTFOLIO!A73="","",PORTFOLIO!I73)</x:f>
      </x:c>
      <x:c r="E90" s="8" t="str">
        <x:f>IF(AND(C90="",D90=""),"BLANK",IF($B$4="","NOT FROZEN",IF(AND(C90="",D90&lt;&gt;""),"NEW RECORD - DRIFTED",IF(AND(C90&lt;&gt;"",D90=""),"REMOVED RECORD - DRIFTED",IF(AND(C90=D90,EXACT(C90&amp;"",D90&amp;"")),"PASS","DRIFTED")))))</x:f>
        <x:v>BLANK</x:v>
      </x:c>
    </x:row>
    <x:row r="91">
      <x:c r="A91" s="8" t="str">
        <x:f>IF(PORTFOLIO!A74="","",PORTFOLIO!A74)</x:f>
      </x:c>
      <x:c r="B91" s="8" t="str">
        <x:f>IF(PORTFOLIO!A74="","",PORTFOLIO!D74)</x:f>
      </x:c>
      <x:c r="C91" s="8"/>
      <x:c r="D91" s="8" t="str">
        <x:f>IF(PORTFOLIO!A74="","",PORTFOLIO!I74)</x:f>
      </x:c>
      <x:c r="E91" s="8" t="str">
        <x:f>IF(AND(C91="",D91=""),"BLANK",IF($B$4="","NOT FROZEN",IF(AND(C91="",D91&lt;&gt;""),"NEW RECORD - DRIFTED",IF(AND(C91&lt;&gt;"",D91=""),"REMOVED RECORD - DRIFTED",IF(AND(C91=D91,EXACT(C91&amp;"",D91&amp;"")),"PASS","DRIFTED")))))</x:f>
        <x:v>BLANK</x:v>
      </x:c>
    </x:row>
    <x:row r="92">
      <x:c r="A92" s="8" t="str">
        <x:f>IF(PORTFOLIO!A75="","",PORTFOLIO!A75)</x:f>
      </x:c>
      <x:c r="B92" s="8" t="str">
        <x:f>IF(PORTFOLIO!A75="","",PORTFOLIO!D75)</x:f>
      </x:c>
      <x:c r="C92" s="8"/>
      <x:c r="D92" s="8" t="str">
        <x:f>IF(PORTFOLIO!A75="","",PORTFOLIO!I75)</x:f>
      </x:c>
      <x:c r="E92" s="8" t="str">
        <x:f>IF(AND(C92="",D92=""),"BLANK",IF($B$4="","NOT FROZEN",IF(AND(C92="",D92&lt;&gt;""),"NEW RECORD - DRIFTED",IF(AND(C92&lt;&gt;"",D92=""),"REMOVED RECORD - DRIFTED",IF(AND(C92=D92,EXACT(C92&amp;"",D92&amp;"")),"PASS","DRIFTED")))))</x:f>
        <x:v>BLANK</x:v>
      </x:c>
    </x:row>
    <x:row r="93">
      <x:c r="A93" s="8" t="str">
        <x:f>IF(PORTFOLIO!A76="","",PORTFOLIO!A76)</x:f>
      </x:c>
      <x:c r="B93" s="8" t="str">
        <x:f>IF(PORTFOLIO!A76="","",PORTFOLIO!D76)</x:f>
      </x:c>
      <x:c r="C93" s="8"/>
      <x:c r="D93" s="8" t="str">
        <x:f>IF(PORTFOLIO!A76="","",PORTFOLIO!I76)</x:f>
      </x:c>
      <x:c r="E93" s="8" t="str">
        <x:f>IF(AND(C93="",D93=""),"BLANK",IF($B$4="","NOT FROZEN",IF(AND(C93="",D93&lt;&gt;""),"NEW RECORD - DRIFTED",IF(AND(C93&lt;&gt;"",D93=""),"REMOVED RECORD - DRIFTED",IF(AND(C93=D93,EXACT(C93&amp;"",D93&amp;"")),"PASS","DRIFTED")))))</x:f>
        <x:v>BLANK</x:v>
      </x:c>
    </x:row>
    <x:row r="94">
      <x:c r="A94" s="8" t="str">
        <x:f>IF(PORTFOLIO!A77="","",PORTFOLIO!A77)</x:f>
      </x:c>
      <x:c r="B94" s="8" t="str">
        <x:f>IF(PORTFOLIO!A77="","",PORTFOLIO!D77)</x:f>
      </x:c>
      <x:c r="C94" s="8"/>
      <x:c r="D94" s="8" t="str">
        <x:f>IF(PORTFOLIO!A77="","",PORTFOLIO!I77)</x:f>
      </x:c>
      <x:c r="E94" s="8" t="str">
        <x:f>IF(AND(C94="",D94=""),"BLANK",IF($B$4="","NOT FROZEN",IF(AND(C94="",D94&lt;&gt;""),"NEW RECORD - DRIFTED",IF(AND(C94&lt;&gt;"",D94=""),"REMOVED RECORD - DRIFTED",IF(AND(C94=D94,EXACT(C94&amp;"",D94&amp;"")),"PASS","DRIFTED")))))</x:f>
        <x:v>BLANK</x:v>
      </x:c>
    </x:row>
    <x:row r="95">
      <x:c r="A95" s="8" t="str">
        <x:f>IF(PORTFOLIO!A78="","",PORTFOLIO!A78)</x:f>
      </x:c>
      <x:c r="B95" s="8" t="str">
        <x:f>IF(PORTFOLIO!A78="","",PORTFOLIO!D78)</x:f>
      </x:c>
      <x:c r="C95" s="8"/>
      <x:c r="D95" s="8" t="str">
        <x:f>IF(PORTFOLIO!A78="","",PORTFOLIO!I78)</x:f>
      </x:c>
      <x:c r="E95" s="8" t="str">
        <x:f>IF(AND(C95="",D95=""),"BLANK",IF($B$4="","NOT FROZEN",IF(AND(C95="",D95&lt;&gt;""),"NEW RECORD - DRIFTED",IF(AND(C95&lt;&gt;"",D95=""),"REMOVED RECORD - DRIFTED",IF(AND(C95=D95,EXACT(C95&amp;"",D95&amp;"")),"PASS","DRIFTED")))))</x:f>
        <x:v>BLANK</x:v>
      </x:c>
    </x:row>
    <x:row r="96">
      <x:c r="A96" s="8" t="str">
        <x:f>IF(PORTFOLIO!A79="","",PORTFOLIO!A79)</x:f>
      </x:c>
      <x:c r="B96" s="8" t="str">
        <x:f>IF(PORTFOLIO!A79="","",PORTFOLIO!D79)</x:f>
      </x:c>
      <x:c r="C96" s="8"/>
      <x:c r="D96" s="8" t="str">
        <x:f>IF(PORTFOLIO!A79="","",PORTFOLIO!I79)</x:f>
      </x:c>
      <x:c r="E96" s="8" t="str">
        <x:f>IF(AND(C96="",D96=""),"BLANK",IF($B$4="","NOT FROZEN",IF(AND(C96="",D96&lt;&gt;""),"NEW RECORD - DRIFTED",IF(AND(C96&lt;&gt;"",D96=""),"REMOVED RECORD - DRIFTED",IF(AND(C96=D96,EXACT(C96&amp;"",D96&amp;"")),"PASS","DRIFTED")))))</x:f>
        <x:v>BLANK</x:v>
      </x:c>
    </x:row>
    <x:row r="97">
      <x:c r="A97" s="8" t="str">
        <x:f>IF(PORTFOLIO!A80="","",PORTFOLIO!A80)</x:f>
      </x:c>
      <x:c r="B97" s="8" t="str">
        <x:f>IF(PORTFOLIO!A80="","",PORTFOLIO!D80)</x:f>
      </x:c>
      <x:c r="C97" s="8"/>
      <x:c r="D97" s="8" t="str">
        <x:f>IF(PORTFOLIO!A80="","",PORTFOLIO!I80)</x:f>
      </x:c>
      <x:c r="E97" s="8" t="str">
        <x:f>IF(AND(C97="",D97=""),"BLANK",IF($B$4="","NOT FROZEN",IF(AND(C97="",D97&lt;&gt;""),"NEW RECORD - DRIFTED",IF(AND(C97&lt;&gt;"",D97=""),"REMOVED RECORD - DRIFTED",IF(AND(C97=D97,EXACT(C97&amp;"",D97&amp;"")),"PASS","DRIFTED")))))</x:f>
        <x:v>BLANK</x:v>
      </x:c>
    </x:row>
    <x:row r="98">
      <x:c r="A98" s="8" t="str">
        <x:f>IF(PORTFOLIO!A81="","",PORTFOLIO!A81)</x:f>
      </x:c>
      <x:c r="B98" s="8" t="str">
        <x:f>IF(PORTFOLIO!A81="","",PORTFOLIO!D81)</x:f>
      </x:c>
      <x:c r="C98" s="8"/>
      <x:c r="D98" s="8" t="str">
        <x:f>IF(PORTFOLIO!A81="","",PORTFOLIO!I81)</x:f>
      </x:c>
      <x:c r="E98" s="8" t="str">
        <x:f>IF(AND(C98="",D98=""),"BLANK",IF($B$4="","NOT FROZEN",IF(AND(C98="",D98&lt;&gt;""),"NEW RECORD - DRIFTED",IF(AND(C98&lt;&gt;"",D98=""),"REMOVED RECORD - DRIFTED",IF(AND(C98=D98,EXACT(C98&amp;"",D98&amp;"")),"PASS","DRIFTED")))))</x:f>
        <x:v>BLANK</x:v>
      </x:c>
    </x:row>
    <x:row r="99">
      <x:c r="A99" s="8" t="str">
        <x:f>IF(PORTFOLIO!A82="","",PORTFOLIO!A82)</x:f>
      </x:c>
      <x:c r="B99" s="8" t="str">
        <x:f>IF(PORTFOLIO!A82="","",PORTFOLIO!D82)</x:f>
      </x:c>
      <x:c r="C99" s="8"/>
      <x:c r="D99" s="8" t="str">
        <x:f>IF(PORTFOLIO!A82="","",PORTFOLIO!I82)</x:f>
      </x:c>
      <x:c r="E99" s="8" t="str">
        <x:f>IF(AND(C99="",D99=""),"BLANK",IF($B$4="","NOT FROZEN",IF(AND(C99="",D99&lt;&gt;""),"NEW RECORD - DRIFTED",IF(AND(C99&lt;&gt;"",D99=""),"REMOVED RECORD - DRIFTED",IF(AND(C99=D99,EXACT(C99&amp;"",D99&amp;"")),"PASS","DRIFTED")))))</x:f>
        <x:v>BLANK</x:v>
      </x:c>
    </x:row>
    <x:row r="100">
      <x:c r="A100" s="8" t="str">
        <x:f>IF(PORTFOLIO!A83="","",PORTFOLIO!A83)</x:f>
      </x:c>
      <x:c r="B100" s="8" t="str">
        <x:f>IF(PORTFOLIO!A83="","",PORTFOLIO!D83)</x:f>
      </x:c>
      <x:c r="C100" s="8"/>
      <x:c r="D100" s="8" t="str">
        <x:f>IF(PORTFOLIO!A83="","",PORTFOLIO!I83)</x:f>
      </x:c>
      <x:c r="E100" s="8" t="str">
        <x:f>IF(AND(C100="",D100=""),"BLANK",IF($B$4="","NOT FROZEN",IF(AND(C100="",D100&lt;&gt;""),"NEW RECORD - DRIFTED",IF(AND(C100&lt;&gt;"",D100=""),"REMOVED RECORD - DRIFTED",IF(AND(C100=D100,EXACT(C100&amp;"",D100&amp;"")),"PASS","DRIFTED")))))</x:f>
        <x:v>BLANK</x:v>
      </x:c>
    </x:row>
    <x:row r="101">
      <x:c r="A101" s="8" t="str">
        <x:f>IF(PORTFOLIO!A84="","",PORTFOLIO!A84)</x:f>
      </x:c>
      <x:c r="B101" s="8" t="str">
        <x:f>IF(PORTFOLIO!A84="","",PORTFOLIO!D84)</x:f>
      </x:c>
      <x:c r="C101" s="8"/>
      <x:c r="D101" s="8" t="str">
        <x:f>IF(PORTFOLIO!A84="","",PORTFOLIO!I84)</x:f>
      </x:c>
      <x:c r="E101" s="8" t="str">
        <x:f>IF(AND(C101="",D101=""),"BLANK",IF($B$4="","NOT FROZEN",IF(AND(C101="",D101&lt;&gt;""),"NEW RECORD - DRIFTED",IF(AND(C101&lt;&gt;"",D101=""),"REMOVED RECORD - DRIFTED",IF(AND(C101=D101,EXACT(C101&amp;"",D101&amp;"")),"PASS","DRIFTED")))))</x:f>
        <x:v>BLANK</x:v>
      </x:c>
    </x:row>
    <x:row r="102">
      <x:c r="A102" s="8" t="str">
        <x:f>IF(PORTFOLIO!A85="","",PORTFOLIO!A85)</x:f>
      </x:c>
      <x:c r="B102" s="8" t="str">
        <x:f>IF(PORTFOLIO!A85="","",PORTFOLIO!D85)</x:f>
      </x:c>
      <x:c r="C102" s="8"/>
      <x:c r="D102" s="8" t="str">
        <x:f>IF(PORTFOLIO!A85="","",PORTFOLIO!I85)</x:f>
      </x:c>
      <x:c r="E102" s="8" t="str">
        <x:f>IF(AND(C102="",D102=""),"BLANK",IF($B$4="","NOT FROZEN",IF(AND(C102="",D102&lt;&gt;""),"NEW RECORD - DRIFTED",IF(AND(C102&lt;&gt;"",D102=""),"REMOVED RECORD - DRIFTED",IF(AND(C102=D102,EXACT(C102&amp;"",D102&amp;"")),"PASS","DRIFTED")))))</x:f>
        <x:v>BLANK</x:v>
      </x:c>
    </x:row>
    <x:row r="103">
      <x:c r="A103" s="8" t="str">
        <x:f>IF(PORTFOLIO!A86="","",PORTFOLIO!A86)</x:f>
      </x:c>
      <x:c r="B103" s="8" t="str">
        <x:f>IF(PORTFOLIO!A86="","",PORTFOLIO!D86)</x:f>
      </x:c>
      <x:c r="C103" s="8"/>
      <x:c r="D103" s="8" t="str">
        <x:f>IF(PORTFOLIO!A86="","",PORTFOLIO!I86)</x:f>
      </x:c>
      <x:c r="E103" s="8" t="str">
        <x:f>IF(AND(C103="",D103=""),"BLANK",IF($B$4="","NOT FROZEN",IF(AND(C103="",D103&lt;&gt;""),"NEW RECORD - DRIFTED",IF(AND(C103&lt;&gt;"",D103=""),"REMOVED RECORD - DRIFTED",IF(AND(C103=D103,EXACT(C103&amp;"",D103&amp;"")),"PASS","DRIFTED")))))</x:f>
        <x:v>BLANK</x:v>
      </x:c>
    </x:row>
    <x:row r="104">
      <x:c r="A104" s="8" t="str">
        <x:f>IF(PORTFOLIO!A87="","",PORTFOLIO!A87)</x:f>
      </x:c>
      <x:c r="B104" s="8" t="str">
        <x:f>IF(PORTFOLIO!A87="","",PORTFOLIO!D87)</x:f>
      </x:c>
      <x:c r="C104" s="8"/>
      <x:c r="D104" s="8" t="str">
        <x:f>IF(PORTFOLIO!A87="","",PORTFOLIO!I87)</x:f>
      </x:c>
      <x:c r="E104" s="8" t="str">
        <x:f>IF(AND(C104="",D104=""),"BLANK",IF($B$4="","NOT FROZEN",IF(AND(C104="",D104&lt;&gt;""),"NEW RECORD - DRIFTED",IF(AND(C104&lt;&gt;"",D104=""),"REMOVED RECORD - DRIFTED",IF(AND(C104=D104,EXACT(C104&amp;"",D104&amp;"")),"PASS","DRIFTED")))))</x:f>
        <x:v>BLANK</x:v>
      </x:c>
    </x:row>
    <x:row r="105">
      <x:c r="A105" s="8" t="str">
        <x:f>IF(PORTFOLIO!A88="","",PORTFOLIO!A88)</x:f>
      </x:c>
      <x:c r="B105" s="8" t="str">
        <x:f>IF(PORTFOLIO!A88="","",PORTFOLIO!D88)</x:f>
      </x:c>
      <x:c r="C105" s="8"/>
      <x:c r="D105" s="8" t="str">
        <x:f>IF(PORTFOLIO!A88="","",PORTFOLIO!I88)</x:f>
      </x:c>
      <x:c r="E105" s="8" t="str">
        <x:f>IF(AND(C105="",D105=""),"BLANK",IF($B$4="","NOT FROZEN",IF(AND(C105="",D105&lt;&gt;""),"NEW RECORD - DRIFTED",IF(AND(C105&lt;&gt;"",D105=""),"REMOVED RECORD - DRIFTED",IF(AND(C105=D105,EXACT(C105&amp;"",D105&amp;"")),"PASS","DRIFTED")))))</x:f>
        <x:v>BLANK</x:v>
      </x:c>
    </x:row>
    <x:row r="106">
      <x:c r="A106" s="8" t="str">
        <x:f>IF(PORTFOLIO!A89="","",PORTFOLIO!A89)</x:f>
      </x:c>
      <x:c r="B106" s="8" t="str">
        <x:f>IF(PORTFOLIO!A89="","",PORTFOLIO!D89)</x:f>
      </x:c>
      <x:c r="C106" s="8"/>
      <x:c r="D106" s="8" t="str">
        <x:f>IF(PORTFOLIO!A89="","",PORTFOLIO!I89)</x:f>
      </x:c>
      <x:c r="E106" s="8" t="str">
        <x:f>IF(AND(C106="",D106=""),"BLANK",IF($B$4="","NOT FROZEN",IF(AND(C106="",D106&lt;&gt;""),"NEW RECORD - DRIFTED",IF(AND(C106&lt;&gt;"",D106=""),"REMOVED RECORD - DRIFTED",IF(AND(C106=D106,EXACT(C106&amp;"",D106&amp;"")),"PASS","DRIFTED")))))</x:f>
        <x:v>BLANK</x:v>
      </x:c>
    </x:row>
    <x:row r="107">
      <x:c r="A107" s="8" t="str">
        <x:f>IF(PORTFOLIO!A90="","",PORTFOLIO!A90)</x:f>
      </x:c>
      <x:c r="B107" s="8" t="str">
        <x:f>IF(PORTFOLIO!A90="","",PORTFOLIO!D90)</x:f>
      </x:c>
      <x:c r="C107" s="8"/>
      <x:c r="D107" s="8" t="str">
        <x:f>IF(PORTFOLIO!A90="","",PORTFOLIO!I90)</x:f>
      </x:c>
      <x:c r="E107" s="8" t="str">
        <x:f>IF(AND(C107="",D107=""),"BLANK",IF($B$4="","NOT FROZEN",IF(AND(C107="",D107&lt;&gt;""),"NEW RECORD - DRIFTED",IF(AND(C107&lt;&gt;"",D107=""),"REMOVED RECORD - DRIFTED",IF(AND(C107=D107,EXACT(C107&amp;"",D107&amp;"")),"PASS","DRIFTED")))))</x:f>
        <x:v>BLANK</x:v>
      </x:c>
    </x:row>
    <x:row r="108">
      <x:c r="A108" s="8" t="str">
        <x:f>IF(PORTFOLIO!A91="","",PORTFOLIO!A91)</x:f>
      </x:c>
      <x:c r="B108" s="8" t="str">
        <x:f>IF(PORTFOLIO!A91="","",PORTFOLIO!D91)</x:f>
      </x:c>
      <x:c r="C108" s="8"/>
      <x:c r="D108" s="8" t="str">
        <x:f>IF(PORTFOLIO!A91="","",PORTFOLIO!I91)</x:f>
      </x:c>
      <x:c r="E108" s="8" t="str">
        <x:f>IF(AND(C108="",D108=""),"BLANK",IF($B$4="","NOT FROZEN",IF(AND(C108="",D108&lt;&gt;""),"NEW RECORD - DRIFTED",IF(AND(C108&lt;&gt;"",D108=""),"REMOVED RECORD - DRIFTED",IF(AND(C108=D108,EXACT(C108&amp;"",D108&amp;"")),"PASS","DRIFTED")))))</x:f>
        <x:v>BLANK</x:v>
      </x:c>
    </x:row>
    <x:row r="109">
      <x:c r="A109" s="8" t="str">
        <x:f>IF(PORTFOLIO!A92="","",PORTFOLIO!A92)</x:f>
      </x:c>
      <x:c r="B109" s="8" t="str">
        <x:f>IF(PORTFOLIO!A92="","",PORTFOLIO!D92)</x:f>
      </x:c>
      <x:c r="C109" s="8"/>
      <x:c r="D109" s="8" t="str">
        <x:f>IF(PORTFOLIO!A92="","",PORTFOLIO!I92)</x:f>
      </x:c>
      <x:c r="E109" s="8" t="str">
        <x:f>IF(AND(C109="",D109=""),"BLANK",IF($B$4="","NOT FROZEN",IF(AND(C109="",D109&lt;&gt;""),"NEW RECORD - DRIFTED",IF(AND(C109&lt;&gt;"",D109=""),"REMOVED RECORD - DRIFTED",IF(AND(C109=D109,EXACT(C109&amp;"",D109&amp;"")),"PASS","DRIFTED")))))</x:f>
        <x:v>BLANK</x:v>
      </x:c>
    </x:row>
    <x:row r="110">
      <x:c r="A110" s="8" t="str">
        <x:f>IF(PORTFOLIO!A93="","",PORTFOLIO!A93)</x:f>
      </x:c>
      <x:c r="B110" s="8" t="str">
        <x:f>IF(PORTFOLIO!A93="","",PORTFOLIO!D93)</x:f>
      </x:c>
      <x:c r="C110" s="8"/>
      <x:c r="D110" s="8" t="str">
        <x:f>IF(PORTFOLIO!A93="","",PORTFOLIO!I93)</x:f>
      </x:c>
      <x:c r="E110" s="8" t="str">
        <x:f>IF(AND(C110="",D110=""),"BLANK",IF($B$4="","NOT FROZEN",IF(AND(C110="",D110&lt;&gt;""),"NEW RECORD - DRIFTED",IF(AND(C110&lt;&gt;"",D110=""),"REMOVED RECORD - DRIFTED",IF(AND(C110=D110,EXACT(C110&amp;"",D110&amp;"")),"PASS","DRIFTED")))))</x:f>
        <x:v>BLANK</x:v>
      </x:c>
    </x:row>
    <x:row r="111">
      <x:c r="A111" s="8" t="str">
        <x:f>IF(PORTFOLIO!A94="","",PORTFOLIO!A94)</x:f>
      </x:c>
      <x:c r="B111" s="8" t="str">
        <x:f>IF(PORTFOLIO!A94="","",PORTFOLIO!D94)</x:f>
      </x:c>
      <x:c r="C111" s="8"/>
      <x:c r="D111" s="8" t="str">
        <x:f>IF(PORTFOLIO!A94="","",PORTFOLIO!I94)</x:f>
      </x:c>
      <x:c r="E111" s="8" t="str">
        <x:f>IF(AND(C111="",D111=""),"BLANK",IF($B$4="","NOT FROZEN",IF(AND(C111="",D111&lt;&gt;""),"NEW RECORD - DRIFTED",IF(AND(C111&lt;&gt;"",D111=""),"REMOVED RECORD - DRIFTED",IF(AND(C111=D111,EXACT(C111&amp;"",D111&amp;"")),"PASS","DRIFTED")))))</x:f>
        <x:v>BLANK</x:v>
      </x:c>
    </x:row>
    <x:row r="112">
      <x:c r="A112" s="8" t="str">
        <x:f>IF(PORTFOLIO!A95="","",PORTFOLIO!A95)</x:f>
      </x:c>
      <x:c r="B112" s="8" t="str">
        <x:f>IF(PORTFOLIO!A95="","",PORTFOLIO!D95)</x:f>
      </x:c>
      <x:c r="C112" s="8"/>
      <x:c r="D112" s="8" t="str">
        <x:f>IF(PORTFOLIO!A95="","",PORTFOLIO!I95)</x:f>
      </x:c>
      <x:c r="E112" s="8" t="str">
        <x:f>IF(AND(C112="",D112=""),"BLANK",IF($B$4="","NOT FROZEN",IF(AND(C112="",D112&lt;&gt;""),"NEW RECORD - DRIFTED",IF(AND(C112&lt;&gt;"",D112=""),"REMOVED RECORD - DRIFTED",IF(AND(C112=D112,EXACT(C112&amp;"",D112&amp;"")),"PASS","DRIFTED")))))</x:f>
        <x:v>BLANK</x:v>
      </x:c>
    </x:row>
    <x:row r="113">
      <x:c r="A113" s="8" t="str">
        <x:f>IF(PORTFOLIO!A96="","",PORTFOLIO!A96)</x:f>
      </x:c>
      <x:c r="B113" s="8" t="str">
        <x:f>IF(PORTFOLIO!A96="","",PORTFOLIO!D96)</x:f>
      </x:c>
      <x:c r="C113" s="8"/>
      <x:c r="D113" s="8" t="str">
        <x:f>IF(PORTFOLIO!A96="","",PORTFOLIO!I96)</x:f>
      </x:c>
      <x:c r="E113" s="8" t="str">
        <x:f>IF(AND(C113="",D113=""),"BLANK",IF($B$4="","NOT FROZEN",IF(AND(C113="",D113&lt;&gt;""),"NEW RECORD - DRIFTED",IF(AND(C113&lt;&gt;"",D113=""),"REMOVED RECORD - DRIFTED",IF(AND(C113=D113,EXACT(C113&amp;"",D113&amp;"")),"PASS","DRIFTED")))))</x:f>
        <x:v>BLANK</x:v>
      </x:c>
    </x:row>
    <x:row r="114">
      <x:c r="A114" s="8" t="str">
        <x:f>IF(PORTFOLIO!A97="","",PORTFOLIO!A97)</x:f>
      </x:c>
      <x:c r="B114" s="8" t="str">
        <x:f>IF(PORTFOLIO!A97="","",PORTFOLIO!D97)</x:f>
      </x:c>
      <x:c r="C114" s="8"/>
      <x:c r="D114" s="8" t="str">
        <x:f>IF(PORTFOLIO!A97="","",PORTFOLIO!I97)</x:f>
      </x:c>
      <x:c r="E114" s="8" t="str">
        <x:f>IF(AND(C114="",D114=""),"BLANK",IF($B$4="","NOT FROZEN",IF(AND(C114="",D114&lt;&gt;""),"NEW RECORD - DRIFTED",IF(AND(C114&lt;&gt;"",D114=""),"REMOVED RECORD - DRIFTED",IF(AND(C114=D114,EXACT(C114&amp;"",D114&amp;"")),"PASS","DRIFTED")))))</x:f>
        <x:v>BLANK</x:v>
      </x:c>
    </x:row>
    <x:row r="115">
      <x:c r="A115" s="8" t="str">
        <x:f>IF(PORTFOLIO!A98="","",PORTFOLIO!A98)</x:f>
      </x:c>
      <x:c r="B115" s="8" t="str">
        <x:f>IF(PORTFOLIO!A98="","",PORTFOLIO!D98)</x:f>
      </x:c>
      <x:c r="C115" s="8"/>
      <x:c r="D115" s="8" t="str">
        <x:f>IF(PORTFOLIO!A98="","",PORTFOLIO!I98)</x:f>
      </x:c>
      <x:c r="E115" s="8" t="str">
        <x:f>IF(AND(C115="",D115=""),"BLANK",IF($B$4="","NOT FROZEN",IF(AND(C115="",D115&lt;&gt;""),"NEW RECORD - DRIFTED",IF(AND(C115&lt;&gt;"",D115=""),"REMOVED RECORD - DRIFTED",IF(AND(C115=D115,EXACT(C115&amp;"",D115&amp;"")),"PASS","DRIFTED")))))</x:f>
        <x:v>BLANK</x:v>
      </x:c>
    </x:row>
    <x:row r="116">
      <x:c r="A116" s="8" t="str">
        <x:f>IF(PORTFOLIO!A99="","",PORTFOLIO!A99)</x:f>
      </x:c>
      <x:c r="B116" s="8" t="str">
        <x:f>IF(PORTFOLIO!A99="","",PORTFOLIO!D99)</x:f>
      </x:c>
      <x:c r="C116" s="8"/>
      <x:c r="D116" s="8" t="str">
        <x:f>IF(PORTFOLIO!A99="","",PORTFOLIO!I99)</x:f>
      </x:c>
      <x:c r="E116" s="8" t="str">
        <x:f>IF(AND(C116="",D116=""),"BLANK",IF($B$4="","NOT FROZEN",IF(AND(C116="",D116&lt;&gt;""),"NEW RECORD - DRIFTED",IF(AND(C116&lt;&gt;"",D116=""),"REMOVED RECORD - DRIFTED",IF(AND(C116=D116,EXACT(C116&amp;"",D116&amp;"")),"PASS","DRIFTED")))))</x:f>
        <x:v>BLANK</x:v>
      </x:c>
    </x:row>
    <x:row r="117">
      <x:c r="A117" s="8" t="str">
        <x:f>IF(PORTFOLIO!A100="","",PORTFOLIO!A100)</x:f>
      </x:c>
      <x:c r="B117" s="8" t="str">
        <x:f>IF(PORTFOLIO!A100="","",PORTFOLIO!D100)</x:f>
      </x:c>
      <x:c r="C117" s="8"/>
      <x:c r="D117" s="8" t="str">
        <x:f>IF(PORTFOLIO!A100="","",PORTFOLIO!I100)</x:f>
      </x:c>
      <x:c r="E117" s="8" t="str">
        <x:f>IF(AND(C117="",D117=""),"BLANK",IF($B$4="","NOT FROZEN",IF(AND(C117="",D117&lt;&gt;""),"NEW RECORD - DRIFTED",IF(AND(C117&lt;&gt;"",D117=""),"REMOVED RECORD - DRIFTED",IF(AND(C117=D117,EXACT(C117&amp;"",D117&amp;"")),"PASS","DRIFTED")))))</x:f>
        <x:v>BLANK</x:v>
      </x:c>
    </x:row>
    <x:row r="118">
      <x:c r="A118" s="8"/>
      <x:c r="B118" s="8"/>
      <x:c r="C118" s="8"/>
      <x:c r="D118" s="8"/>
      <x:c r="E118" s="8"/>
    </x:row>
    <x:row r="119">
      <x:c r="A119" s="8"/>
      <x:c r="B119" s="8"/>
      <x:c r="C119" s="8"/>
      <x:c r="D119" s="8"/>
      <x:c r="E119" s="8"/>
    </x:row>
    <x:row r="120">
      <x:c r="A120" s="8" t="str">
        <x:v>Selected Decision ID control</x:v>
      </x:c>
      <x:c r="B120" s="8" t="str">
        <x:f>IF(B3="","NOT READY",IF(EXACT(B3,C11),"VALID","INVALID - DECISION ID BINDING"))</x:f>
        <x:v>NOT READY</x:v>
      </x:c>
      <x:c r="C120" s="8"/>
      <x:c r="D120" s="8"/>
      <x:c r="E120" s="8"/>
    </x:row>
    <x:row r="121">
      <x:c r="A121" s="8" t="str">
        <x:v>Governance freeze integrity</x:v>
      </x:c>
      <x:c r="B121" s="8" t="str">
        <x:f>IF(B4="","NOT FROZEN",IF(COUNTIF(D11:D17,"DRIFTED")&gt;0,"DRIFTED / INVALID",IF(COUNTIF(D11:D17,"NOT FROZEN")&gt;0,"NOT FROZEN","PASS")))</x:f>
        <x:v>NOT FROZEN</x:v>
      </x:c>
      <x:c r="C121" s="8"/>
      <x:c r="D121" s="8"/>
      <x:c r="E121" s="8"/>
    </x:row>
    <x:row r="122">
      <x:c r="A122" s="8" t="str">
        <x:v>Candidate-set freeze integrity</x:v>
      </x:c>
      <x:c r="B122" s="8" t="str">
        <x:f>IF(B4="","NOT FROZEN",IF(OR(COUNTIF(E21:E117,"DRIFTED")&gt;0,COUNTIF(E21:E117,"NEW RECORD - DRIFTED")&gt;0,COUNTIF(E21:E117,"REMOVED RECORD - DRIFTED")&gt;0),"DRIFTED / INVALID",IF(COUNTIF(E21:E117,"NOT FROZEN")&gt;0,"NOT FROZEN","PASS")))</x:f>
        <x:v>NOT FROZEN</x:v>
      </x:c>
      <x:c r="C122" s="8"/>
      <x:c r="D122" s="8"/>
      <x:c r="E122" s="8"/>
    </x:row>
    <x:row r="123">
      <x:c r="A123" s="8" t="str">
        <x:v>Share state</x:v>
      </x:c>
      <x:c r="B123" s="8" t="str">
        <x:f>IF(AND(B120="VALID",B121="PASS",B122="PASS",B4&lt;&gt;"",B5&lt;&gt;""),"READY TO SHARE","NOT READY")</x:f>
        <x:v>NOT READY</x:v>
      </x:c>
      <x:c r="C123" s="8"/>
      <x:c r="D123" s="8"/>
      <x:c r="E123" s="8"/>
    </x:row>
    <x:row r="124">
      <x:c r="A124" s="8" t="str">
        <x:v>Snapshot coverage</x:v>
      </x:c>
      <x:c r="B124" s="8" t="str">
        <x:f>IF(B4="","NOT FROZEN",IF(AND(B121="PASS",B122="PASS"),"ALL GOVERNANCE + POPULATED CANDIDATES FROZEN","INCOMPLETE / DRIFTED"))</x:f>
        <x:v>NOT FROZEN</x:v>
      </x:c>
      <x:c r="C124" s="8"/>
      <x:c r="D124" s="8"/>
      <x:c r="E124" s="8"/>
    </x:row>
    <x:row r="125">
      <x:c r="A125" s="8" t="str">
        <x:v>Post-freeze addition behavior</x:v>
      </x:c>
      <x:c r="B125" s="8" t="str">
        <x:v>A new governed candidate after freeze becomes NEW RECORD - DRIFTED.</x:v>
      </x:c>
      <x:c r="C125" s="8"/>
      <x:c r="D125" s="8"/>
      <x:c r="E125" s="8"/>
    </x:row>
    <x:row r="126">
      <x:c r="A126" s="8" t="str">
        <x:v>Authority</x:v>
      </x:c>
      <x:c r="B126" s="8" t="str">
        <x:v>READY TO SHARE is not classification approval for any real entity.</x:v>
      </x:c>
      <x:c r="C126" s="8"/>
      <x:c r="D126" s="8"/>
      <x:c r="E126" s="8"/>
    </x:row>
    <x:row r="127">
      <x:c r="A127" s="8"/>
      <x:c r="B127" s="8"/>
      <x:c r="C127" s="8"/>
      <x:c r="D127" s="8"/>
      <x:c r="E127" s="8"/>
    </x:row>
    <x:row r="128">
      <x:c r="A128" s="8"/>
      <x:c r="B128" s="8"/>
      <x:c r="C128" s="8"/>
      <x:c r="D128" s="8"/>
      <x:c r="E128" s="8"/>
    </x:row>
    <x:row r="129">
      <x:c r="A129" s="8"/>
      <x:c r="B129" s="8"/>
      <x:c r="C129" s="8"/>
      <x:c r="D129" s="8"/>
      <x:c r="E129" s="8"/>
    </x:row>
    <x:row r="130">
      <x:c r="A130" s="8"/>
      <x:c r="B130" s="8"/>
      <x:c r="C130" s="8"/>
      <x:c r="D130" s="8"/>
      <x:c r="E130" s="8"/>
    </x:row>
    <x:row r="131">
      <x:c r="A131" s="8"/>
      <x:c r="B131" s="8"/>
      <x:c r="C131" s="8"/>
      <x:c r="D131" s="8"/>
      <x:c r="E131" s="8"/>
    </x:row>
    <x:row r="132">
      <x:c r="A132" s="8"/>
      <x:c r="B132" s="8"/>
      <x:c r="C132" s="8"/>
      <x:c r="D132" s="8"/>
      <x:c r="E132" s="8"/>
    </x:row>
    <x:row r="133">
      <x:c r="A133" s="8"/>
      <x:c r="B133" s="8"/>
      <x:c r="C133" s="8"/>
      <x:c r="D133" s="8"/>
      <x:c r="E133" s="8"/>
    </x:row>
    <x:row r="134">
      <x:c r="A134" s="8"/>
      <x:c r="B134" s="8"/>
      <x:c r="C134" s="8"/>
      <x:c r="D134" s="8"/>
      <x:c r="E134" s="8"/>
    </x:row>
    <x:row r="135">
      <x:c r="A135" s="8"/>
      <x:c r="B135" s="8"/>
      <x:c r="C135" s="8"/>
      <x:c r="D135" s="8"/>
      <x:c r="E135" s="8"/>
    </x:row>
    <x:row r="136">
      <x:c r="A136" s="8"/>
      <x:c r="B136" s="8"/>
      <x:c r="C136" s="8"/>
      <x:c r="D136" s="8"/>
      <x:c r="E136" s="8"/>
    </x:row>
    <x:row r="137">
      <x:c r="A137" s="8"/>
      <x:c r="B137" s="8"/>
      <x:c r="C137" s="8"/>
      <x:c r="D137" s="8"/>
      <x:c r="E137" s="8"/>
    </x:row>
    <x:row r="138">
      <x:c r="A138" s="8"/>
      <x:c r="B138" s="8"/>
      <x:c r="C138" s="8"/>
      <x:c r="D138" s="8"/>
      <x:c r="E138" s="8"/>
    </x:row>
    <x:row r="139">
      <x:c r="A139" s="8"/>
      <x:c r="B139" s="8"/>
      <x:c r="C139" s="8"/>
      <x:c r="D139" s="8"/>
      <x:c r="E139" s="8"/>
    </x:row>
    <x:row r="140">
      <x:c r="A140" s="8"/>
      <x:c r="B140" s="8"/>
      <x:c r="C140" s="8"/>
      <x:c r="D140" s="8"/>
      <x:c r="E140" s="8"/>
    </x:row>
    <x:row r="141">
      <x:c r="A141" s="8"/>
      <x:c r="B141" s="8"/>
      <x:c r="C141" s="8"/>
      <x:c r="D141" s="8"/>
      <x:c r="E141" s="8"/>
    </x:row>
    <x:row r="142">
      <x:c r="A142" s="8"/>
      <x:c r="B142" s="8"/>
      <x:c r="C142" s="8"/>
      <x:c r="D142" s="8"/>
      <x:c r="E142" s="8"/>
    </x:row>
    <x:row r="143">
      <x:c r="A143" s="8"/>
      <x:c r="B143" s="8"/>
      <x:c r="C143" s="8"/>
      <x:c r="D143" s="8"/>
      <x:c r="E143" s="8"/>
    </x:row>
    <x:row r="144">
      <x:c r="A144" s="8"/>
      <x:c r="B144" s="8"/>
      <x:c r="C144" s="8"/>
      <x:c r="D144" s="8"/>
      <x:c r="E144" s="8"/>
    </x:row>
    <x:row r="145">
      <x:c r="A145" s="8"/>
      <x:c r="B145" s="8"/>
      <x:c r="C145" s="8"/>
      <x:c r="D145" s="8"/>
      <x:c r="E145" s="8"/>
    </x:row>
    <x:row r="146">
      <x:c r="A146" s="8"/>
      <x:c r="B146" s="8"/>
      <x:c r="C146" s="8"/>
      <x:c r="D146" s="8"/>
      <x:c r="E146" s="8"/>
    </x:row>
    <x:row r="147">
      <x:c r="A147" s="8"/>
      <x:c r="B147" s="8"/>
      <x:c r="C147" s="8"/>
      <x:c r="D147" s="8"/>
      <x:c r="E147" s="8"/>
    </x:row>
    <x:row r="148">
      <x:c r="A148" s="8"/>
      <x:c r="B148" s="8"/>
      <x:c r="C148" s="8"/>
      <x:c r="D148" s="8"/>
      <x:c r="E148" s="8"/>
    </x:row>
    <x:row r="149">
      <x:c r="A149" s="8"/>
      <x:c r="B149" s="8"/>
      <x:c r="C149" s="8"/>
      <x:c r="D149" s="8"/>
      <x:c r="E149" s="8"/>
    </x:row>
    <x:row r="150">
      <x:c r="A150" s="8"/>
      <x:c r="B150" s="8"/>
      <x:c r="C150" s="8"/>
      <x:c r="D150" s="8"/>
      <x:c r="E150" s="8"/>
    </x:row>
    <x:row r="151">
      <x:c r="A151" s="8"/>
      <x:c r="B151" s="8"/>
      <x:c r="C151" s="8"/>
      <x:c r="D151" s="8"/>
      <x:c r="E151" s="8"/>
    </x:row>
    <x:row r="152">
      <x:c r="A152" s="8"/>
      <x:c r="B152" s="8"/>
      <x:c r="C152" s="8"/>
      <x:c r="D152" s="8"/>
      <x:c r="E152" s="8"/>
    </x:row>
    <x:row r="153">
      <x:c r="A153" s="8"/>
      <x:c r="B153" s="8"/>
      <x:c r="C153" s="8"/>
      <x:c r="D153" s="8"/>
      <x:c r="E153" s="8"/>
    </x:row>
    <x:row r="154">
      <x:c r="A154" s="8"/>
      <x:c r="B154" s="8"/>
      <x:c r="C154" s="8"/>
      <x:c r="D154" s="8"/>
      <x:c r="E154" s="8"/>
    </x:row>
    <x:row r="155">
      <x:c r="A155" s="8"/>
      <x:c r="B155" s="8"/>
      <x:c r="C155" s="8"/>
      <x:c r="D155" s="8"/>
      <x:c r="E155" s="8"/>
    </x:row>
    <x:row r="156">
      <x:c r="A156" s="8"/>
      <x:c r="B156" s="8"/>
      <x:c r="C156" s="8"/>
      <x:c r="D156" s="8"/>
      <x:c r="E156" s="8"/>
    </x:row>
    <x:row r="157">
      <x:c r="A157" s="8"/>
      <x:c r="B157" s="8"/>
      <x:c r="C157" s="8"/>
      <x:c r="D157" s="8"/>
      <x:c r="E157" s="8"/>
    </x:row>
    <x:row r="158">
      <x:c r="A158" s="8"/>
      <x:c r="B158" s="8"/>
      <x:c r="C158" s="8"/>
      <x:c r="D158" s="8"/>
      <x:c r="E158" s="8"/>
    </x:row>
    <x:row r="159">
      <x:c r="A159" s="8"/>
      <x:c r="B159" s="8"/>
      <x:c r="C159" s="8"/>
      <x:c r="D159" s="8"/>
      <x:c r="E159" s="8"/>
    </x:row>
    <x:row r="160">
      <x:c r="A160" s="8"/>
      <x:c r="B160" s="8"/>
      <x:c r="C160" s="8"/>
      <x:c r="D160" s="8"/>
      <x:c r="E160" s="8"/>
    </x:row>
    <x:row r="161">
      <x:c r="A161" s="8"/>
      <x:c r="B161" s="8"/>
      <x:c r="C161" s="8"/>
      <x:c r="D161" s="8"/>
      <x:c r="E161" s="8"/>
    </x:row>
    <x:row r="162">
      <x:c r="A162" s="8"/>
      <x:c r="B162" s="8"/>
      <x:c r="C162" s="8"/>
      <x:c r="D162" s="8"/>
      <x:c r="E162" s="8"/>
    </x:row>
    <x:row r="163">
      <x:c r="A163" s="8"/>
      <x:c r="B163" s="8"/>
      <x:c r="C163" s="8"/>
      <x:c r="D163" s="8"/>
      <x:c r="E163" s="8"/>
    </x:row>
    <x:row r="164">
      <x:c r="A164" s="8"/>
      <x:c r="B164" s="8"/>
      <x:c r="C164" s="8"/>
      <x:c r="D164" s="8"/>
      <x:c r="E164" s="8"/>
    </x:row>
    <x:row r="165">
      <x:c r="A165" s="8"/>
      <x:c r="B165" s="8"/>
      <x:c r="C165" s="8"/>
      <x:c r="D165" s="8"/>
      <x:c r="E165" s="8"/>
    </x:row>
    <x:row r="166">
      <x:c r="A166" s="8"/>
      <x:c r="B166" s="8"/>
      <x:c r="C166" s="8"/>
      <x:c r="D166" s="8"/>
      <x:c r="E166" s="8"/>
    </x:row>
    <x:row r="167">
      <x:c r="A167" s="8"/>
      <x:c r="B167" s="8"/>
      <x:c r="C167" s="8"/>
      <x:c r="D167" s="8"/>
      <x:c r="E167" s="8"/>
    </x:row>
    <x:row r="168">
      <x:c r="A168" s="8"/>
      <x:c r="B168" s="8"/>
      <x:c r="C168" s="8"/>
      <x:c r="D168" s="8"/>
      <x:c r="E168" s="8"/>
    </x:row>
    <x:row r="169">
      <x:c r="A169" s="8"/>
      <x:c r="B169" s="8"/>
      <x:c r="C169" s="8"/>
      <x:c r="D169" s="8"/>
      <x:c r="E169" s="8"/>
    </x:row>
    <x:row r="170">
      <x:c r="A170" s="8"/>
      <x:c r="B170" s="8"/>
      <x:c r="C170" s="8"/>
      <x:c r="D170" s="8"/>
      <x:c r="E170" s="8"/>
    </x:row>
    <x:row r="171">
      <x:c r="A171" s="8"/>
      <x:c r="B171" s="8"/>
      <x:c r="C171" s="8"/>
      <x:c r="D171" s="8"/>
      <x:c r="E171" s="8"/>
    </x:row>
    <x:row r="172">
      <x:c r="A172" s="8"/>
      <x:c r="B172" s="8"/>
      <x:c r="C172" s="8"/>
      <x:c r="D172" s="8"/>
      <x:c r="E172" s="8"/>
    </x:row>
    <x:row r="173">
      <x:c r="A173" s="8"/>
      <x:c r="B173" s="8"/>
      <x:c r="C173" s="8"/>
      <x:c r="D173" s="8"/>
      <x:c r="E173" s="8"/>
    </x:row>
    <x:row r="174">
      <x:c r="A174" s="8"/>
      <x:c r="B174" s="8"/>
      <x:c r="C174" s="8"/>
      <x:c r="D174" s="8"/>
      <x:c r="E174" s="8"/>
    </x:row>
    <x:row r="175">
      <x:c r="A175" s="8"/>
      <x:c r="B175" s="8"/>
      <x:c r="C175" s="8"/>
      <x:c r="D175" s="8"/>
      <x:c r="E175" s="8"/>
    </x:row>
    <x:row r="176">
      <x:c r="A176" s="8"/>
      <x:c r="B176" s="8"/>
      <x:c r="C176" s="8"/>
      <x:c r="D176" s="8"/>
      <x:c r="E176" s="8"/>
    </x:row>
    <x:row r="177">
      <x:c r="A177" s="8"/>
      <x:c r="B177" s="8"/>
      <x:c r="C177" s="8"/>
      <x:c r="D177" s="8"/>
      <x:c r="E177" s="8"/>
    </x:row>
    <x:row r="178">
      <x:c r="A178" s="8"/>
      <x:c r="B178" s="8"/>
      <x:c r="C178" s="8"/>
      <x:c r="D178" s="8"/>
      <x:c r="E178" s="8"/>
    </x:row>
    <x:row r="179">
      <x:c r="A179" s="8"/>
      <x:c r="B179" s="8"/>
      <x:c r="C179" s="8"/>
      <x:c r="D179" s="8"/>
      <x:c r="E179" s="8"/>
    </x:row>
    <x:row r="180">
      <x:c r="A180" s="8"/>
      <x:c r="B180" s="8"/>
      <x:c r="C180" s="8"/>
      <x:c r="D180" s="8"/>
      <x:c r="E180" s="8"/>
    </x:row>
  </x:sheetData>
  <x:conditionalFormatting sqref="E18:E114">
    <x:cfRule type="expression" dxfId="3" priority="1">
      <x:formula>E18="PASS"</x:formula>
    </x:cfRule>
    <x:cfRule type="expression" dxfId="4" priority="2">
      <x:formula>OR(E18="DRIFTED",E18="NEW RECORD - DRIFTED",E18="REMOVED RECORD - DRIFTED")</x:formula>
    </x:cfRule>
  </x:conditionalFormatting>
  <x:conditionalFormatting sqref="D11:D17">
    <x:cfRule type="expression" dxfId="5" priority="3">
      <x:formula>D11="PASS"</x:formula>
    </x:cfRule>
    <x:cfRule type="expression" dxfId="6" priority="4">
      <x:formula>D11="DRIFTED"</x:formula>
    </x:cfRule>
  </x:conditionalFormatting>
  <x:conditionalFormatting sqref="E21:E117">
    <x:cfRule type="expression" dxfId="7" priority="5">
      <x:formula>E21="PASS"</x:formula>
    </x:cfRule>
    <x:cfRule type="expression" dxfId="8" priority="6">
      <x:formula>OR(E21="DRIFTED",E21="NEW RECORD - DRIFTED",E21="REMOVED RECORD - DRIFTED")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2" hidden="0" customWidth="1"/>
    <x:col min="3" max="3" width="50" hidden="0" customWidth="1"/>
    <x:col min="4" max="4" width="24" hidden="0" customWidth="1"/>
    <x:col min="5" max="5" width="20" hidden="0" customWidth="1"/>
    <x:col min="6" max="6" width="30" hidden="0" customWidth="1"/>
    <x:col min="7" max="7" width="60" hidden="0" customWidth="1"/>
  </x:cols>
  <x:sheetData>
    <x:row r="1">
      <x:c r="A1" s="12" t="str">
        <x:v>Worked Relevance Patterns - why the total cannot grant eligibility</x:v>
      </x:c>
      <x:c r="B1" s="10"/>
      <x:c r="C1" s="10"/>
      <x:c r="D1" s="10"/>
      <x:c r="E1" s="10"/>
      <x:c r="F1" s="10"/>
      <x:c r="G1" s="10"/>
    </x:row>
    <x:row r="2">
      <x:c r="A2" s="8"/>
      <x:c r="B2" s="8"/>
      <x:c r="C2" s="8"/>
      <x:c r="D2" s="8"/>
      <x:c r="E2" s="8"/>
      <x:c r="F2" s="8"/>
      <x:c r="G2" s="8"/>
    </x:row>
    <x:row r="3">
      <x:c r="A3" s="16" t="str">
        <x:v>Candidate</x:v>
      </x:c>
      <x:c r="B3" s="16" t="str">
        <x:v>Raw profile</x:v>
      </x:c>
      <x:c r="C3" s="16" t="str">
        <x:v>Hard-gate issue</x:v>
      </x:c>
      <x:c r="D3" s="16" t="str">
        <x:v>Governed role</x:v>
      </x:c>
      <x:c r="E3" s="16" t="str">
        <x:v>Ranking score</x:v>
      </x:c>
      <x:c r="F3" s="16" t="str">
        <x:v>Action</x:v>
      </x:c>
      <x:c r="G3" s="16" t="str">
        <x:v>Teaching point</x:v>
      </x:c>
    </x:row>
    <x:row r="4">
      <x:c r="A4" s="8" t="str">
        <x:v>CoreRoster</x:v>
      </x:c>
      <x:c r="B4" s="8" t="str">
        <x:v>High</x:v>
      </x:c>
      <x:c r="C4" s="8" t="str">
        <x:v>None</x:v>
      </x:c>
      <x:c r="D4" s="8" t="str">
        <x:v>DIRECT</x:v>
      </x:c>
      <x:c r="E4" s="8" t="str">
        <x:v>Available</x:v>
      </x:c>
      <x:c r="F4" s="8" t="str">
        <x:v>INCLUDE DIRECT</x:v>
      </x:c>
      <x:c r="G4" s="8" t="str">
        <x:v>A score is useful only after eligibility is established.</x:v>
      </x:c>
    </x:row>
    <x:row r="5">
      <x:c r="A5" s="8" t="str">
        <x:v>CompareHub</x:v>
      </x:c>
      <x:c r="B5" s="8" t="str">
        <x:v>High-looking profile</x:v>
      </x:c>
      <x:c r="C5" s="8" t="str">
        <x:v>Marketplace + no own fulfilment + offer overlap 1/5</x:v>
      </x:c>
      <x:c r="D5" s="8" t="str">
        <x:v>CONTEXTUAL</x:v>
      </x:c>
      <x:c r="E5" s="8" t="str">
        <x:v>N/A - ROLE</x:v>
      </x:c>
      <x:c r="F5" s="8" t="str">
        <x:v>INCLUDE CONTEXTUAL</x:v>
      </x:c>
      <x:c r="G5" s="8" t="str">
        <x:v>A high total cannot turn a discovery marketplace into product parity.</x:v>
      </x:c>
    </x:row>
    <x:row r="6">
      <x:c r="A6" s="8" t="str">
        <x:v>AdjacentOps</x:v>
      </x:c>
      <x:c r="B6" s="8" t="str">
        <x:v>Moderate</x:v>
      </x:c>
      <x:c r="C6" s="8" t="str">
        <x:v>Offer overlap below direct threshold</x:v>
      </x:c>
      <x:c r="D6" s="8" t="str">
        <x:v>CONTEXTUAL</x:v>
      </x:c>
      <x:c r="E6" s="8" t="str">
        <x:v>N/A - ROLE</x:v>
      </x:c>
      <x:c r="F6" s="8" t="str">
        <x:v>INCLUDE CONTEXTUAL</x:v>
      </x:c>
      <x:c r="G6" s="8" t="str">
        <x:v>Same buyer is not enough for direct comparison.</x:v>
      </x:c>
    </x:row>
    <x:row r="7">
      <x:c r="A7" s="8" t="str">
        <x:v>ThinSignal</x:v>
      </x:c>
      <x:c r="B7" s="8" t="str">
        <x:v>Moderate</x:v>
      </x:c>
      <x:c r="C7" s="8" t="str">
        <x:v>Evidence confidence 2/5</x:v>
      </x:c>
      <x:c r="D7" s="8" t="str">
        <x:v>VERIFY</x:v>
      </x:c>
      <x:c r="E7" s="8" t="str">
        <x:v>N/A - ROLE</x:v>
      </x:c>
      <x:c r="F7" s="8" t="str">
        <x:v>VERIFY BEFORE CLASSIFYING</x:v>
      </x:c>
      <x:c r="G7" s="8" t="str">
        <x:v>Weak evidence cannot be compensated by strong commercial fit.</x:v>
      </x:c>
    </x:row>
    <x:row r="8">
      <x:c r="A8" s="8" t="str">
        <x:v>OffMarketCo</x:v>
      </x:c>
      <x:c r="B8" s="8" t="str">
        <x:v>High on buyer/offer</x:v>
      </x:c>
      <x:c r="C8" s="8" t="str">
        <x:v>Market fit 1/5</x:v>
      </x:c>
      <x:c r="D8" s="8" t="str">
        <x:v>CONTEXTUAL</x:v>
      </x:c>
      <x:c r="E8" s="8" t="str">
        <x:v>N/A - ROLE</x:v>
      </x:c>
      <x:c r="F8" s="8" t="str">
        <x:v>INCLUDE CONTEXTUAL</x:v>
      </x:c>
      <x:c r="G8" s="8" t="str">
        <x:v>Out-of-market similarity is not direct relevance for this decision.</x:v>
      </x:c>
    </x:row>
    <x:row r="9">
      <x:c r="A9" s="8" t="str">
        <x:v>UnknownSource</x:v>
      </x:c>
      <x:c r="B9" s="8" t="str">
        <x:v>Unknown</x:v>
      </x:c>
      <x:c r="C9" s="8" t="str">
        <x:v>Multiple unknown inputs</x:v>
      </x:c>
      <x:c r="D9" s="8" t="str">
        <x:v>VERIFY</x:v>
      </x:c>
      <x:c r="E9" s="8" t="str">
        <x:v>N/A - ROLE</x:v>
      </x:c>
      <x:c r="F9" s="8" t="str">
        <x:v>VERIFY BEFORE CLASSIFYING</x:v>
      </x:c>
      <x:c r="G9" s="8" t="str">
        <x:v>Unknown is a state, not a neutral score.</x:v>
      </x:c>
    </x:row>
    <x:row r="10">
      <x:c r="A10" s="8"/>
      <x:c r="B10" s="8"/>
      <x:c r="C10" s="8"/>
      <x:c r="D10" s="8"/>
      <x:c r="E10" s="8"/>
      <x:c r="F10" s="8"/>
      <x:c r="G10" s="8"/>
    </x:row>
    <x:row r="11">
      <x:c r="A11" s="8"/>
      <x:c r="B11" s="8"/>
      <x:c r="C11" s="8"/>
      <x:c r="D11" s="8"/>
      <x:c r="E11" s="8"/>
      <x:c r="F11" s="8"/>
      <x:c r="G11" s="8"/>
    </x:row>
    <x:row r="12">
      <x:c r="A12" s="8"/>
      <x:c r="B12" s="8"/>
      <x:c r="C12" s="8"/>
      <x:c r="D12" s="8"/>
      <x:c r="E12" s="8"/>
      <x:c r="F12" s="8"/>
      <x:c r="G12" s="8"/>
    </x:row>
    <x:row r="13">
      <x:c r="A13" s="8"/>
      <x:c r="B13" s="8"/>
      <x:c r="C13" s="8"/>
      <x:c r="D13" s="8"/>
      <x:c r="E13" s="8"/>
      <x:c r="F13" s="8"/>
      <x:c r="G13" s="8"/>
    </x:row>
    <x:row r="14">
      <x:c r="A14" s="8"/>
      <x:c r="B14" s="8"/>
      <x:c r="C14" s="8"/>
      <x:c r="D14" s="8"/>
      <x:c r="E14" s="8"/>
      <x:c r="F14" s="8"/>
      <x:c r="G14" s="8"/>
    </x:row>
    <x:row r="15">
      <x:c r="A15" s="8"/>
      <x:c r="B15" s="8"/>
      <x:c r="C15" s="8"/>
      <x:c r="D15" s="8"/>
      <x:c r="E15" s="8"/>
      <x:c r="F15" s="8"/>
      <x:c r="G15" s="8"/>
    </x:row>
    <x:row r="16">
      <x:c r="A16" s="8"/>
      <x:c r="B16" s="8"/>
      <x:c r="C16" s="8"/>
      <x:c r="D16" s="8"/>
      <x:c r="E16" s="8"/>
      <x:c r="F16" s="8"/>
      <x:c r="G16" s="8"/>
    </x:row>
    <x:row r="17">
      <x:c r="A17" s="8"/>
      <x:c r="B17" s="8"/>
      <x:c r="C17" s="8"/>
      <x:c r="D17" s="8"/>
      <x:c r="E17" s="8"/>
      <x:c r="F17" s="8"/>
      <x:c r="G17" s="8"/>
    </x:row>
    <x:row r="18">
      <x:c r="A18" s="8"/>
      <x:c r="B18" s="8"/>
      <x:c r="C18" s="8"/>
      <x:c r="D18" s="8"/>
      <x:c r="E18" s="8"/>
      <x:c r="F18" s="8"/>
      <x:c r="G18" s="8"/>
    </x:row>
    <x:row r="19">
      <x:c r="A19" s="8"/>
      <x:c r="B19" s="8"/>
      <x:c r="C19" s="8"/>
      <x:c r="D19" s="8"/>
      <x:c r="E19" s="8"/>
      <x:c r="F19" s="8"/>
      <x:c r="G19" s="8"/>
    </x:row>
    <x:row r="20">
      <x:c r="A20" s="8"/>
      <x:c r="B20" s="8"/>
      <x:c r="C20" s="8"/>
      <x:c r="D20" s="8"/>
      <x:c r="E20" s="8"/>
      <x:c r="F20" s="8"/>
      <x:c r="G20" s="8"/>
    </x:row>
    <x:row r="21">
      <x:c r="A21" s="8"/>
      <x:c r="B21" s="8"/>
      <x:c r="C21" s="8"/>
      <x:c r="D21" s="8"/>
      <x:c r="E21" s="8"/>
      <x:c r="F21" s="8"/>
      <x:c r="G21" s="8"/>
    </x:row>
    <x:row r="22">
      <x:c r="A22" s="8"/>
      <x:c r="B22" s="8"/>
      <x:c r="C22" s="8"/>
      <x:c r="D22" s="8"/>
      <x:c r="E22" s="8"/>
      <x:c r="F22" s="8"/>
      <x:c r="G22" s="8"/>
    </x:row>
    <x:row r="23">
      <x:c r="A23" s="8"/>
      <x:c r="B23" s="8"/>
      <x:c r="C23" s="8"/>
      <x:c r="D23" s="8"/>
      <x:c r="E23" s="8"/>
      <x:c r="F23" s="8"/>
      <x:c r="G23" s="8"/>
    </x:row>
    <x:row r="24">
      <x:c r="A24" s="8"/>
      <x:c r="B24" s="8"/>
      <x:c r="C24" s="8"/>
      <x:c r="D24" s="8"/>
      <x:c r="E24" s="8"/>
      <x:c r="F24" s="8"/>
      <x:c r="G24" s="8"/>
    </x:row>
    <x:row r="25">
      <x:c r="A25" s="8"/>
      <x:c r="B25" s="8"/>
      <x:c r="C25" s="8"/>
      <x:c r="D25" s="8"/>
      <x:c r="E25" s="8"/>
      <x:c r="F25" s="8"/>
      <x:c r="G25" s="8"/>
    </x:row>
    <x:row r="26">
      <x:c r="A26" s="8"/>
      <x:c r="B26" s="8"/>
      <x:c r="C26" s="8"/>
      <x:c r="D26" s="8"/>
      <x:c r="E26" s="8"/>
      <x:c r="F26" s="8"/>
      <x:c r="G26" s="8"/>
    </x:row>
    <x:row r="27">
      <x:c r="A27" s="8"/>
      <x:c r="B27" s="8"/>
      <x:c r="C27" s="8"/>
      <x:c r="D27" s="8"/>
      <x:c r="E27" s="8"/>
      <x:c r="F27" s="8"/>
      <x:c r="G27" s="8"/>
    </x:row>
    <x:row r="28">
      <x:c r="A28" s="8"/>
      <x:c r="B28" s="8"/>
      <x:c r="C28" s="8"/>
      <x:c r="D28" s="8"/>
      <x:c r="E28" s="8"/>
      <x:c r="F28" s="8"/>
      <x:c r="G28" s="8"/>
    </x:row>
    <x:row r="29">
      <x:c r="A29" s="8"/>
      <x:c r="B29" s="8"/>
      <x:c r="C29" s="8"/>
      <x:c r="D29" s="8"/>
      <x:c r="E29" s="8"/>
      <x:c r="F29" s="8"/>
      <x:c r="G29" s="8"/>
    </x:row>
    <x:row r="30">
      <x:c r="A30" s="8"/>
      <x:c r="B30" s="8"/>
      <x:c r="C30" s="8"/>
      <x:c r="D30" s="8"/>
      <x:c r="E30" s="8"/>
      <x:c r="F30" s="8"/>
      <x:c r="G30" s="8"/>
    </x:row>
    <x:row r="31">
      <x:c r="A31" s="8"/>
      <x:c r="B31" s="8"/>
      <x:c r="C31" s="8"/>
      <x:c r="D31" s="8"/>
      <x:c r="E31" s="8"/>
      <x:c r="F31" s="8"/>
      <x:c r="G31" s="8"/>
    </x:row>
    <x:row r="32">
      <x:c r="A32" s="8"/>
      <x:c r="B32" s="8"/>
      <x:c r="C32" s="8"/>
      <x:c r="D32" s="8"/>
      <x:c r="E32" s="8"/>
      <x:c r="F32" s="8"/>
      <x:c r="G32" s="8"/>
    </x:row>
    <x:row r="33">
      <x:c r="A33" s="8"/>
      <x:c r="B33" s="8"/>
      <x:c r="C33" s="8"/>
      <x:c r="D33" s="8"/>
      <x:c r="E33" s="8"/>
      <x:c r="F33" s="8"/>
      <x:c r="G33" s="8"/>
    </x:row>
    <x:row r="34">
      <x:c r="A34" s="8"/>
      <x:c r="B34" s="8"/>
      <x:c r="C34" s="8"/>
      <x:c r="D34" s="8"/>
      <x:c r="E34" s="8"/>
      <x:c r="F34" s="8"/>
      <x:c r="G34" s="8"/>
    </x:row>
    <x:row r="35">
      <x:c r="A35" s="8"/>
      <x:c r="B35" s="8"/>
      <x:c r="C35" s="8"/>
      <x:c r="D35" s="8"/>
      <x:c r="E35" s="8"/>
      <x:c r="F35" s="8"/>
      <x:c r="G35" s="8"/>
    </x:row>
    <x:row r="36">
      <x:c r="A36" s="8"/>
      <x:c r="B36" s="8"/>
      <x:c r="C36" s="8"/>
      <x:c r="D36" s="8"/>
      <x:c r="E36" s="8"/>
      <x:c r="F36" s="8"/>
      <x:c r="G36" s="8"/>
    </x:row>
    <x:row r="37">
      <x:c r="A37" s="8"/>
      <x:c r="B37" s="8"/>
      <x:c r="C37" s="8"/>
      <x:c r="D37" s="8"/>
      <x:c r="E37" s="8"/>
      <x:c r="F37" s="8"/>
      <x:c r="G37" s="8"/>
    </x:row>
    <x:row r="38">
      <x:c r="A38" s="8"/>
      <x:c r="B38" s="8"/>
      <x:c r="C38" s="8"/>
      <x:c r="D38" s="8"/>
      <x:c r="E38" s="8"/>
      <x:c r="F38" s="8"/>
      <x:c r="G38" s="8"/>
    </x:row>
    <x:row r="39">
      <x:c r="A39" s="8"/>
      <x:c r="B39" s="8"/>
      <x:c r="C39" s="8"/>
      <x:c r="D39" s="8"/>
      <x:c r="E39" s="8"/>
      <x:c r="F39" s="8"/>
      <x:c r="G39" s="8"/>
    </x:row>
    <x:row r="40">
      <x:c r="A40" s="8"/>
      <x:c r="B40" s="8"/>
      <x:c r="C40" s="8"/>
      <x:c r="D40" s="8"/>
      <x:c r="E40" s="8"/>
      <x:c r="F40" s="8"/>
      <x:c r="G40" s="8"/>
    </x:row>
    <x:row r="41">
      <x:c r="A41" s="8"/>
      <x:c r="B41" s="8"/>
      <x:c r="C41" s="8"/>
      <x:c r="D41" s="8"/>
      <x:c r="E41" s="8"/>
      <x:c r="F41" s="8"/>
      <x:c r="G41" s="8"/>
    </x:row>
    <x:row r="42">
      <x:c r="A42" s="8"/>
      <x:c r="B42" s="8"/>
      <x:c r="C42" s="8"/>
      <x:c r="D42" s="8"/>
      <x:c r="E42" s="8"/>
      <x:c r="F42" s="8"/>
      <x:c r="G42" s="8"/>
    </x:row>
    <x:row r="43">
      <x:c r="A43" s="8"/>
      <x:c r="B43" s="8"/>
      <x:c r="C43" s="8"/>
      <x:c r="D43" s="8"/>
      <x:c r="E43" s="8"/>
      <x:c r="F43" s="8"/>
      <x:c r="G43" s="8"/>
    </x:row>
    <x:row r="44">
      <x:c r="A44" s="8"/>
      <x:c r="B44" s="8"/>
      <x:c r="C44" s="8"/>
      <x:c r="D44" s="8"/>
      <x:c r="E44" s="8"/>
      <x:c r="F44" s="8"/>
      <x:c r="G44" s="8"/>
    </x:row>
    <x:row r="45">
      <x:c r="A45" s="8"/>
      <x:c r="B45" s="8"/>
      <x:c r="C45" s="8"/>
      <x:c r="D45" s="8"/>
      <x:c r="E45" s="8"/>
      <x:c r="F45" s="8"/>
      <x:c r="G45" s="8"/>
    </x:row>
    <x:row r="46">
      <x:c r="A46" s="8"/>
      <x:c r="B46" s="8"/>
      <x:c r="C46" s="8"/>
      <x:c r="D46" s="8"/>
      <x:c r="E46" s="8"/>
      <x:c r="F46" s="8"/>
      <x:c r="G46" s="8"/>
    </x:row>
    <x:row r="47">
      <x:c r="A47" s="8"/>
      <x:c r="B47" s="8"/>
      <x:c r="C47" s="8"/>
      <x:c r="D47" s="8"/>
      <x:c r="E47" s="8"/>
      <x:c r="F47" s="8"/>
      <x:c r="G47" s="8"/>
    </x:row>
    <x:row r="48">
      <x:c r="A48" s="8"/>
      <x:c r="B48" s="8"/>
      <x:c r="C48" s="8"/>
      <x:c r="D48" s="8"/>
      <x:c r="E48" s="8"/>
      <x:c r="F48" s="8"/>
      <x:c r="G48" s="8"/>
    </x:row>
    <x:row r="49">
      <x:c r="A49" s="8"/>
      <x:c r="B49" s="8"/>
      <x:c r="C49" s="8"/>
      <x:c r="D49" s="8"/>
      <x:c r="E49" s="8"/>
      <x:c r="F49" s="8"/>
      <x:c r="G49" s="8"/>
    </x:row>
    <x:row r="50">
      <x:c r="A50" s="8"/>
      <x:c r="B50" s="8"/>
      <x:c r="C50" s="8"/>
      <x:c r="D50" s="8"/>
      <x:c r="E50" s="8"/>
      <x:c r="F50" s="8"/>
      <x:c r="G50" s="8"/>
    </x:row>
    <x:row r="51">
      <x:c r="A51" s="8"/>
      <x:c r="B51" s="8"/>
      <x:c r="C51" s="8"/>
      <x:c r="D51" s="8"/>
      <x:c r="E51" s="8"/>
      <x:c r="F51" s="8"/>
      <x:c r="G51" s="8"/>
    </x:row>
    <x:row r="52">
      <x:c r="A52" s="8"/>
      <x:c r="B52" s="8"/>
      <x:c r="C52" s="8"/>
      <x:c r="D52" s="8"/>
      <x:c r="E52" s="8"/>
      <x:c r="F52" s="8"/>
      <x:c r="G52" s="8"/>
    </x:row>
    <x:row r="53">
      <x:c r="A53" s="8"/>
      <x:c r="B53" s="8"/>
      <x:c r="C53" s="8"/>
      <x:c r="D53" s="8"/>
      <x:c r="E53" s="8"/>
      <x:c r="F53" s="8"/>
      <x:c r="G53" s="8"/>
    </x:row>
    <x:row r="54">
      <x:c r="A54" s="8"/>
      <x:c r="B54" s="8"/>
      <x:c r="C54" s="8"/>
      <x:c r="D54" s="8"/>
      <x:c r="E54" s="8"/>
      <x:c r="F54" s="8"/>
      <x:c r="G54" s="8"/>
    </x:row>
    <x:row r="55">
      <x:c r="A55" s="8"/>
      <x:c r="B55" s="8"/>
      <x:c r="C55" s="8"/>
      <x:c r="D55" s="8"/>
      <x:c r="E55" s="8"/>
      <x:c r="F55" s="8"/>
      <x:c r="G55" s="8"/>
    </x:row>
    <x:row r="56">
      <x:c r="A56" s="8"/>
      <x:c r="B56" s="8"/>
      <x:c r="C56" s="8"/>
      <x:c r="D56" s="8"/>
      <x:c r="E56" s="8"/>
      <x:c r="F56" s="8"/>
      <x:c r="G56" s="8"/>
    </x:row>
    <x:row r="57">
      <x:c r="A57" s="8"/>
      <x:c r="B57" s="8"/>
      <x:c r="C57" s="8"/>
      <x:c r="D57" s="8"/>
      <x:c r="E57" s="8"/>
      <x:c r="F57" s="8"/>
      <x:c r="G57" s="8"/>
    </x:row>
    <x:row r="58">
      <x:c r="A58" s="8"/>
      <x:c r="B58" s="8"/>
      <x:c r="C58" s="8"/>
      <x:c r="D58" s="8"/>
      <x:c r="E58" s="8"/>
      <x:c r="F58" s="8"/>
      <x:c r="G58" s="8"/>
    </x:row>
    <x:row r="59">
      <x:c r="A59" s="8"/>
      <x:c r="B59" s="8"/>
      <x:c r="C59" s="8"/>
      <x:c r="D59" s="8"/>
      <x:c r="E59" s="8"/>
      <x:c r="F59" s="8"/>
      <x:c r="G59" s="8"/>
    </x:row>
    <x:row r="60">
      <x:c r="A60" s="8"/>
      <x:c r="B60" s="8"/>
      <x:c r="C60" s="8"/>
      <x:c r="D60" s="8"/>
      <x:c r="E60" s="8"/>
      <x:c r="F60" s="8"/>
      <x:c r="G60" s="8"/>
    </x:row>
    <x:row r="61">
      <x:c r="A61" s="8"/>
      <x:c r="B61" s="8"/>
      <x:c r="C61" s="8"/>
      <x:c r="D61" s="8"/>
      <x:c r="E61" s="8"/>
      <x:c r="F61" s="8"/>
      <x:c r="G61" s="8"/>
    </x:row>
    <x:row r="62">
      <x:c r="A62" s="8"/>
      <x:c r="B62" s="8"/>
      <x:c r="C62" s="8"/>
      <x:c r="D62" s="8"/>
      <x:c r="E62" s="8"/>
      <x:c r="F62" s="8"/>
      <x:c r="G62" s="8"/>
    </x:row>
    <x:row r="63">
      <x:c r="A63" s="8"/>
      <x:c r="B63" s="8"/>
      <x:c r="C63" s="8"/>
      <x:c r="D63" s="8"/>
      <x:c r="E63" s="8"/>
      <x:c r="F63" s="8"/>
      <x:c r="G63" s="8"/>
    </x:row>
    <x:row r="64">
      <x:c r="A64" s="8"/>
      <x:c r="B64" s="8"/>
      <x:c r="C64" s="8"/>
      <x:c r="D64" s="8"/>
      <x:c r="E64" s="8"/>
      <x:c r="F64" s="8"/>
      <x:c r="G64" s="8"/>
    </x:row>
    <x:row r="65">
      <x:c r="A65" s="8"/>
      <x:c r="B65" s="8"/>
      <x:c r="C65" s="8"/>
      <x:c r="D65" s="8"/>
      <x:c r="E65" s="8"/>
      <x:c r="F65" s="8"/>
      <x:c r="G65" s="8"/>
    </x:row>
    <x:row r="66">
      <x:c r="A66" s="8"/>
      <x:c r="B66" s="8"/>
      <x:c r="C66" s="8"/>
      <x:c r="D66" s="8"/>
      <x:c r="E66" s="8"/>
      <x:c r="F66" s="8"/>
      <x:c r="G66" s="8"/>
    </x:row>
    <x:row r="67">
      <x:c r="A67" s="8"/>
      <x:c r="B67" s="8"/>
      <x:c r="C67" s="8"/>
      <x:c r="D67" s="8"/>
      <x:c r="E67" s="8"/>
      <x:c r="F67" s="8"/>
      <x:c r="G67" s="8"/>
    </x:row>
    <x:row r="68">
      <x:c r="A68" s="8"/>
      <x:c r="B68" s="8"/>
      <x:c r="C68" s="8"/>
      <x:c r="D68" s="8"/>
      <x:c r="E68" s="8"/>
      <x:c r="F68" s="8"/>
      <x:c r="G68" s="8"/>
    </x:row>
    <x:row r="69">
      <x:c r="A69" s="8"/>
      <x:c r="B69" s="8"/>
      <x:c r="C69" s="8"/>
      <x:c r="D69" s="8"/>
      <x:c r="E69" s="8"/>
      <x:c r="F69" s="8"/>
      <x:c r="G69" s="8"/>
    </x:row>
    <x:row r="70">
      <x:c r="A70" s="8"/>
      <x:c r="B70" s="8"/>
      <x:c r="C70" s="8"/>
      <x:c r="D70" s="8"/>
      <x:c r="E70" s="8"/>
      <x:c r="F70" s="8"/>
      <x:c r="G70" s="8"/>
    </x:row>
    <x:row r="71">
      <x:c r="A71" s="8"/>
      <x:c r="B71" s="8"/>
      <x:c r="C71" s="8"/>
      <x:c r="D71" s="8"/>
      <x:c r="E71" s="8"/>
      <x:c r="F71" s="8"/>
      <x:c r="G71" s="8"/>
    </x:row>
    <x:row r="72">
      <x:c r="A72" s="8"/>
      <x:c r="B72" s="8"/>
      <x:c r="C72" s="8"/>
      <x:c r="D72" s="8"/>
      <x:c r="E72" s="8"/>
      <x:c r="F72" s="8"/>
      <x:c r="G72" s="8"/>
    </x:row>
    <x:row r="73">
      <x:c r="A73" s="8"/>
      <x:c r="B73" s="8"/>
      <x:c r="C73" s="8"/>
      <x:c r="D73" s="8"/>
      <x:c r="E73" s="8"/>
      <x:c r="F73" s="8"/>
      <x:c r="G73" s="8"/>
    </x:row>
    <x:row r="74">
      <x:c r="A74" s="8"/>
      <x:c r="B74" s="8"/>
      <x:c r="C74" s="8"/>
      <x:c r="D74" s="8"/>
      <x:c r="E74" s="8"/>
      <x:c r="F74" s="8"/>
      <x:c r="G74" s="8"/>
    </x:row>
    <x:row r="75">
      <x:c r="A75" s="8"/>
      <x:c r="B75" s="8"/>
      <x:c r="C75" s="8"/>
      <x:c r="D75" s="8"/>
      <x:c r="E75" s="8"/>
      <x:c r="F75" s="8"/>
      <x:c r="G75" s="8"/>
    </x:row>
    <x:row r="76">
      <x:c r="A76" s="8"/>
      <x:c r="B76" s="8"/>
      <x:c r="C76" s="8"/>
      <x:c r="D76" s="8"/>
      <x:c r="E76" s="8"/>
      <x:c r="F76" s="8"/>
      <x:c r="G76" s="8"/>
    </x:row>
    <x:row r="77">
      <x:c r="A77" s="8"/>
      <x:c r="B77" s="8"/>
      <x:c r="C77" s="8"/>
      <x:c r="D77" s="8"/>
      <x:c r="E77" s="8"/>
      <x:c r="F77" s="8"/>
      <x:c r="G77" s="8"/>
    </x:row>
    <x:row r="78">
      <x:c r="A78" s="8"/>
      <x:c r="B78" s="8"/>
      <x:c r="C78" s="8"/>
      <x:c r="D78" s="8"/>
      <x:c r="E78" s="8"/>
      <x:c r="F78" s="8"/>
      <x:c r="G78" s="8"/>
    </x:row>
    <x:row r="79">
      <x:c r="A79" s="8"/>
      <x:c r="B79" s="8"/>
      <x:c r="C79" s="8"/>
      <x:c r="D79" s="8"/>
      <x:c r="E79" s="8"/>
      <x:c r="F79" s="8"/>
      <x:c r="G79" s="8"/>
    </x:row>
    <x:row r="80">
      <x:c r="A80" s="8"/>
      <x:c r="B80" s="8"/>
      <x:c r="C80" s="8"/>
      <x:c r="D80" s="8"/>
      <x:c r="E80" s="8"/>
      <x:c r="F80" s="8"/>
      <x:c r="G80" s="8"/>
    </x:row>
    <x:row r="81">
      <x:c r="A81" s="8"/>
      <x:c r="B81" s="8"/>
      <x:c r="C81" s="8"/>
      <x:c r="D81" s="8"/>
      <x:c r="E81" s="8"/>
      <x:c r="F81" s="8"/>
      <x:c r="G81" s="8"/>
    </x:row>
    <x:row r="82">
      <x:c r="A82" s="8"/>
      <x:c r="B82" s="8"/>
      <x:c r="C82" s="8"/>
      <x:c r="D82" s="8"/>
      <x:c r="E82" s="8"/>
      <x:c r="F82" s="8"/>
      <x:c r="G82" s="8"/>
    </x:row>
    <x:row r="83">
      <x:c r="A83" s="8"/>
      <x:c r="B83" s="8"/>
      <x:c r="C83" s="8"/>
      <x:c r="D83" s="8"/>
      <x:c r="E83" s="8"/>
      <x:c r="F83" s="8"/>
      <x:c r="G83" s="8"/>
    </x:row>
    <x:row r="84">
      <x:c r="A84" s="8"/>
      <x:c r="B84" s="8"/>
      <x:c r="C84" s="8"/>
      <x:c r="D84" s="8"/>
      <x:c r="E84" s="8"/>
      <x:c r="F84" s="8"/>
      <x:c r="G84" s="8"/>
    </x:row>
    <x:row r="85">
      <x:c r="A85" s="8"/>
      <x:c r="B85" s="8"/>
      <x:c r="C85" s="8"/>
      <x:c r="D85" s="8"/>
      <x:c r="E85" s="8"/>
      <x:c r="F85" s="8"/>
      <x:c r="G85" s="8"/>
    </x:row>
    <x:row r="86">
      <x:c r="A86" s="8"/>
      <x:c r="B86" s="8"/>
      <x:c r="C86" s="8"/>
      <x:c r="D86" s="8"/>
      <x:c r="E86" s="8"/>
      <x:c r="F86" s="8"/>
      <x:c r="G86" s="8"/>
    </x:row>
    <x:row r="87">
      <x:c r="A87" s="8"/>
      <x:c r="B87" s="8"/>
      <x:c r="C87" s="8"/>
      <x:c r="D87" s="8"/>
      <x:c r="E87" s="8"/>
      <x:c r="F87" s="8"/>
      <x:c r="G87" s="8"/>
    </x:row>
    <x:row r="88">
      <x:c r="A88" s="8"/>
      <x:c r="B88" s="8"/>
      <x:c r="C88" s="8"/>
      <x:c r="D88" s="8"/>
      <x:c r="E88" s="8"/>
      <x:c r="F88" s="8"/>
      <x:c r="G88" s="8"/>
    </x:row>
    <x:row r="89">
      <x:c r="A89" s="8"/>
      <x:c r="B89" s="8"/>
      <x:c r="C89" s="8"/>
      <x:c r="D89" s="8"/>
      <x:c r="E89" s="8"/>
      <x:c r="F89" s="8"/>
      <x:c r="G89" s="8"/>
    </x:row>
    <x:row r="90">
      <x:c r="A90" s="8"/>
      <x:c r="B90" s="8"/>
      <x:c r="C90" s="8"/>
      <x:c r="D90" s="8"/>
      <x:c r="E90" s="8"/>
      <x:c r="F90" s="8"/>
      <x:c r="G90" s="8"/>
    </x:row>
    <x:row r="91">
      <x:c r="A91" s="8"/>
      <x:c r="B91" s="8"/>
      <x:c r="C91" s="8"/>
      <x:c r="D91" s="8"/>
      <x:c r="E91" s="8"/>
      <x:c r="F91" s="8"/>
      <x:c r="G91" s="8"/>
    </x:row>
    <x:row r="92">
      <x:c r="A92" s="8"/>
      <x:c r="B92" s="8"/>
      <x:c r="C92" s="8"/>
      <x:c r="D92" s="8"/>
      <x:c r="E92" s="8"/>
      <x:c r="F92" s="8"/>
      <x:c r="G92" s="8"/>
    </x:row>
    <x:row r="93">
      <x:c r="A93" s="8"/>
      <x:c r="B93" s="8"/>
      <x:c r="C93" s="8"/>
      <x:c r="D93" s="8"/>
      <x:c r="E93" s="8"/>
      <x:c r="F93" s="8"/>
      <x:c r="G93" s="8"/>
    </x:row>
    <x:row r="94">
      <x:c r="A94" s="8"/>
      <x:c r="B94" s="8"/>
      <x:c r="C94" s="8"/>
      <x:c r="D94" s="8"/>
      <x:c r="E94" s="8"/>
      <x:c r="F94" s="8"/>
      <x:c r="G94" s="8"/>
    </x:row>
    <x:row r="95">
      <x:c r="A95" s="8"/>
      <x:c r="B95" s="8"/>
      <x:c r="C95" s="8"/>
      <x:c r="D95" s="8"/>
      <x:c r="E95" s="8"/>
      <x:c r="F95" s="8"/>
      <x:c r="G95" s="8"/>
    </x:row>
    <x:row r="96">
      <x:c r="A96" s="8"/>
      <x:c r="B96" s="8"/>
      <x:c r="C96" s="8"/>
      <x:c r="D96" s="8"/>
      <x:c r="E96" s="8"/>
      <x:c r="F96" s="8"/>
      <x:c r="G96" s="8"/>
    </x:row>
    <x:row r="97">
      <x:c r="A97" s="8"/>
      <x:c r="B97" s="8"/>
      <x:c r="C97" s="8"/>
      <x:c r="D97" s="8"/>
      <x:c r="E97" s="8"/>
      <x:c r="F97" s="8"/>
      <x:c r="G97" s="8"/>
    </x:row>
    <x:row r="98">
      <x:c r="A98" s="8"/>
      <x:c r="B98" s="8"/>
      <x:c r="C98" s="8"/>
      <x:c r="D98" s="8"/>
      <x:c r="E98" s="8"/>
      <x:c r="F98" s="8"/>
      <x:c r="G98" s="8"/>
    </x:row>
    <x:row r="99">
      <x:c r="A99" s="8"/>
      <x:c r="B99" s="8"/>
      <x:c r="C99" s="8"/>
      <x:c r="D99" s="8"/>
      <x:c r="E99" s="8"/>
      <x:c r="F99" s="8"/>
      <x:c r="G99" s="8"/>
    </x:row>
    <x:row r="100">
      <x:c r="A100" s="8"/>
      <x:c r="B100" s="8"/>
      <x:c r="C100" s="8"/>
      <x:c r="D100" s="8"/>
      <x:c r="E100" s="8"/>
      <x:c r="F100" s="8"/>
      <x:c r="G100" s="8"/>
    </x:row>
    <x:row r="101">
      <x:c r="A101" s="8"/>
      <x:c r="B101" s="8"/>
      <x:c r="C101" s="8"/>
      <x:c r="D101" s="8"/>
      <x:c r="E101" s="8"/>
      <x:c r="F101" s="8"/>
      <x:c r="G101" s="8"/>
    </x:row>
    <x:row r="102">
      <x:c r="A102" s="8"/>
      <x:c r="B102" s="8"/>
      <x:c r="C102" s="8"/>
      <x:c r="D102" s="8"/>
      <x:c r="E102" s="8"/>
      <x:c r="F102" s="8"/>
      <x:c r="G102" s="8"/>
    </x:row>
    <x:row r="103">
      <x:c r="A103" s="8"/>
      <x:c r="B103" s="8"/>
      <x:c r="C103" s="8"/>
      <x:c r="D103" s="8"/>
      <x:c r="E103" s="8"/>
      <x:c r="F103" s="8"/>
      <x:c r="G103" s="8"/>
    </x:row>
    <x:row r="104">
      <x:c r="A104" s="8"/>
      <x:c r="B104" s="8"/>
      <x:c r="C104" s="8"/>
      <x:c r="D104" s="8"/>
      <x:c r="E104" s="8"/>
      <x:c r="F104" s="8"/>
      <x:c r="G104" s="8"/>
    </x:row>
    <x:row r="105">
      <x:c r="A105" s="8"/>
      <x:c r="B105" s="8"/>
      <x:c r="C105" s="8"/>
      <x:c r="D105" s="8"/>
      <x:c r="E105" s="8"/>
      <x:c r="F105" s="8"/>
      <x:c r="G105" s="8"/>
    </x:row>
    <x:row r="106">
      <x:c r="A106" s="8"/>
      <x:c r="B106" s="8"/>
      <x:c r="C106" s="8"/>
      <x:c r="D106" s="8"/>
      <x:c r="E106" s="8"/>
      <x:c r="F106" s="8"/>
      <x:c r="G106" s="8"/>
    </x:row>
    <x:row r="107">
      <x:c r="A107" s="8"/>
      <x:c r="B107" s="8"/>
      <x:c r="C107" s="8"/>
      <x:c r="D107" s="8"/>
      <x:c r="E107" s="8"/>
      <x:c r="F107" s="8"/>
      <x:c r="G107" s="8"/>
    </x:row>
    <x:row r="108">
      <x:c r="A108" s="8"/>
      <x:c r="B108" s="8"/>
      <x:c r="C108" s="8"/>
      <x:c r="D108" s="8"/>
      <x:c r="E108" s="8"/>
      <x:c r="F108" s="8"/>
      <x:c r="G108" s="8"/>
    </x:row>
    <x:row r="109">
      <x:c r="A109" s="8"/>
      <x:c r="B109" s="8"/>
      <x:c r="C109" s="8"/>
      <x:c r="D109" s="8"/>
      <x:c r="E109" s="8"/>
      <x:c r="F109" s="8"/>
      <x:c r="G109" s="8"/>
    </x:row>
    <x:row r="110">
      <x:c r="A110" s="8"/>
      <x:c r="B110" s="8"/>
      <x:c r="C110" s="8"/>
      <x:c r="D110" s="8"/>
      <x:c r="E110" s="8"/>
      <x:c r="F110" s="8"/>
      <x:c r="G110" s="8"/>
    </x:row>
    <x:row r="111">
      <x:c r="A111" s="8"/>
      <x:c r="B111" s="8"/>
      <x:c r="C111" s="8"/>
      <x:c r="D111" s="8"/>
      <x:c r="E111" s="8"/>
      <x:c r="F111" s="8"/>
      <x:c r="G111" s="8"/>
    </x:row>
    <x:row r="112">
      <x:c r="A112" s="8"/>
      <x:c r="B112" s="8"/>
      <x:c r="C112" s="8"/>
      <x:c r="D112" s="8"/>
      <x:c r="E112" s="8"/>
      <x:c r="F112" s="8"/>
      <x:c r="G112" s="8"/>
    </x:row>
    <x:row r="113">
      <x:c r="A113" s="8"/>
      <x:c r="B113" s="8"/>
      <x:c r="C113" s="8"/>
      <x:c r="D113" s="8"/>
      <x:c r="E113" s="8"/>
      <x:c r="F113" s="8"/>
      <x:c r="G113" s="8"/>
    </x:row>
    <x:row r="114">
      <x:c r="A114" s="8"/>
      <x:c r="B114" s="8"/>
      <x:c r="C114" s="8"/>
      <x:c r="D114" s="8"/>
      <x:c r="E114" s="8"/>
      <x:c r="F114" s="8"/>
      <x:c r="G114" s="8"/>
    </x:row>
    <x:row r="115">
      <x:c r="A115" s="8"/>
      <x:c r="B115" s="8"/>
      <x:c r="C115" s="8"/>
      <x:c r="D115" s="8"/>
      <x:c r="E115" s="8"/>
      <x:c r="F115" s="8"/>
      <x:c r="G115" s="8"/>
    </x:row>
    <x:row r="116">
      <x:c r="A116" s="8"/>
      <x:c r="B116" s="8"/>
      <x:c r="C116" s="8"/>
      <x:c r="D116" s="8"/>
      <x:c r="E116" s="8"/>
      <x:c r="F116" s="8"/>
      <x:c r="G116" s="8"/>
    </x:row>
    <x:row r="117">
      <x:c r="A117" s="8"/>
      <x:c r="B117" s="8"/>
      <x:c r="C117" s="8"/>
      <x:c r="D117" s="8"/>
      <x:c r="E117" s="8"/>
      <x:c r="F117" s="8"/>
      <x:c r="G117" s="8"/>
    </x:row>
    <x:row r="118">
      <x:c r="A118" s="8"/>
      <x:c r="B118" s="8"/>
      <x:c r="C118" s="8"/>
      <x:c r="D118" s="8"/>
      <x:c r="E118" s="8"/>
      <x:c r="F118" s="8"/>
      <x:c r="G118" s="8"/>
    </x:row>
    <x:row r="119">
      <x:c r="A119" s="8"/>
      <x:c r="B119" s="8"/>
      <x:c r="C119" s="8"/>
      <x:c r="D119" s="8"/>
      <x:c r="E119" s="8"/>
      <x:c r="F119" s="8"/>
      <x:c r="G119" s="8"/>
    </x:row>
    <x:row r="120">
      <x:c r="A120" s="8"/>
      <x:c r="B120" s="8"/>
      <x:c r="C120" s="8"/>
      <x:c r="D120" s="8"/>
      <x:c r="E120" s="8"/>
      <x:c r="F120" s="8"/>
      <x:c r="G120" s="8"/>
    </x:row>
    <x:row r="121">
      <x:c r="A121" s="8"/>
      <x:c r="B121" s="8"/>
      <x:c r="C121" s="8"/>
      <x:c r="D121" s="8"/>
      <x:c r="E121" s="8"/>
      <x:c r="F121" s="8"/>
      <x:c r="G121" s="8"/>
    </x:row>
    <x:row r="122">
      <x:c r="A122" s="8"/>
      <x:c r="B122" s="8"/>
      <x:c r="C122" s="8"/>
      <x:c r="D122" s="8"/>
      <x:c r="E122" s="8"/>
      <x:c r="F122" s="8"/>
      <x:c r="G122" s="8"/>
    </x:row>
    <x:row r="123">
      <x:c r="A123" s="8"/>
      <x:c r="B123" s="8"/>
      <x:c r="C123" s="8"/>
      <x:c r="D123" s="8"/>
      <x:c r="E123" s="8"/>
      <x:c r="F123" s="8"/>
      <x:c r="G123" s="8"/>
    </x:row>
    <x:row r="124">
      <x:c r="A124" s="8"/>
      <x:c r="B124" s="8"/>
      <x:c r="C124" s="8"/>
      <x:c r="D124" s="8"/>
      <x:c r="E124" s="8"/>
      <x:c r="F124" s="8"/>
      <x:c r="G124" s="8"/>
    </x:row>
    <x:row r="125">
      <x:c r="A125" s="8"/>
      <x:c r="B125" s="8"/>
      <x:c r="C125" s="8"/>
      <x:c r="D125" s="8"/>
      <x:c r="E125" s="8"/>
      <x:c r="F125" s="8"/>
      <x:c r="G125" s="8"/>
    </x:row>
    <x:row r="126">
      <x:c r="A126" s="8"/>
      <x:c r="B126" s="8"/>
      <x:c r="C126" s="8"/>
      <x:c r="D126" s="8"/>
      <x:c r="E126" s="8"/>
      <x:c r="F126" s="8"/>
      <x:c r="G126" s="8"/>
    </x:row>
    <x:row r="127">
      <x:c r="A127" s="8"/>
      <x:c r="B127" s="8"/>
      <x:c r="C127" s="8"/>
      <x:c r="D127" s="8"/>
      <x:c r="E127" s="8"/>
      <x:c r="F127" s="8"/>
      <x:c r="G127" s="8"/>
    </x:row>
    <x:row r="128">
      <x:c r="A128" s="8"/>
      <x:c r="B128" s="8"/>
      <x:c r="C128" s="8"/>
      <x:c r="D128" s="8"/>
      <x:c r="E128" s="8"/>
      <x:c r="F128" s="8"/>
      <x:c r="G128" s="8"/>
    </x:row>
    <x:row r="129">
      <x:c r="A129" s="8"/>
      <x:c r="B129" s="8"/>
      <x:c r="C129" s="8"/>
      <x:c r="D129" s="8"/>
      <x:c r="E129" s="8"/>
      <x:c r="F129" s="8"/>
      <x:c r="G129" s="8"/>
    </x:row>
    <x:row r="130">
      <x:c r="A130" s="8"/>
      <x:c r="B130" s="8"/>
      <x:c r="C130" s="8"/>
      <x:c r="D130" s="8"/>
      <x:c r="E130" s="8"/>
      <x:c r="F130" s="8"/>
      <x:c r="G130" s="8"/>
    </x:row>
    <x:row r="131">
      <x:c r="A131" s="8"/>
      <x:c r="B131" s="8"/>
      <x:c r="C131" s="8"/>
      <x:c r="D131" s="8"/>
      <x:c r="E131" s="8"/>
      <x:c r="F131" s="8"/>
      <x:c r="G131" s="8"/>
    </x:row>
    <x:row r="132">
      <x:c r="A132" s="8"/>
      <x:c r="B132" s="8"/>
      <x:c r="C132" s="8"/>
      <x:c r="D132" s="8"/>
      <x:c r="E132" s="8"/>
      <x:c r="F132" s="8"/>
      <x:c r="G132" s="8"/>
    </x:row>
    <x:row r="133">
      <x:c r="A133" s="8"/>
      <x:c r="B133" s="8"/>
      <x:c r="C133" s="8"/>
      <x:c r="D133" s="8"/>
      <x:c r="E133" s="8"/>
      <x:c r="F133" s="8"/>
      <x:c r="G133" s="8"/>
    </x:row>
    <x:row r="134">
      <x:c r="A134" s="8"/>
      <x:c r="B134" s="8"/>
      <x:c r="C134" s="8"/>
      <x:c r="D134" s="8"/>
      <x:c r="E134" s="8"/>
      <x:c r="F134" s="8"/>
      <x:c r="G134" s="8"/>
    </x:row>
    <x:row r="135">
      <x:c r="A135" s="8"/>
      <x:c r="B135" s="8"/>
      <x:c r="C135" s="8"/>
      <x:c r="D135" s="8"/>
      <x:c r="E135" s="8"/>
      <x:c r="F135" s="8"/>
      <x:c r="G135" s="8"/>
    </x:row>
    <x:row r="136">
      <x:c r="A136" s="8"/>
      <x:c r="B136" s="8"/>
      <x:c r="C136" s="8"/>
      <x:c r="D136" s="8"/>
      <x:c r="E136" s="8"/>
      <x:c r="F136" s="8"/>
      <x:c r="G136" s="8"/>
    </x:row>
    <x:row r="137">
      <x:c r="A137" s="8"/>
      <x:c r="B137" s="8"/>
      <x:c r="C137" s="8"/>
      <x:c r="D137" s="8"/>
      <x:c r="E137" s="8"/>
      <x:c r="F137" s="8"/>
      <x:c r="G137" s="8"/>
    </x:row>
    <x:row r="138">
      <x:c r="A138" s="8"/>
      <x:c r="B138" s="8"/>
      <x:c r="C138" s="8"/>
      <x:c r="D138" s="8"/>
      <x:c r="E138" s="8"/>
      <x:c r="F138" s="8"/>
      <x:c r="G138" s="8"/>
    </x:row>
    <x:row r="139">
      <x:c r="A139" s="8"/>
      <x:c r="B139" s="8"/>
      <x:c r="C139" s="8"/>
      <x:c r="D139" s="8"/>
      <x:c r="E139" s="8"/>
      <x:c r="F139" s="8"/>
      <x:c r="G139" s="8"/>
    </x:row>
    <x:row r="140">
      <x:c r="A140" s="8"/>
      <x:c r="B140" s="8"/>
      <x:c r="C140" s="8"/>
      <x:c r="D140" s="8"/>
      <x:c r="E140" s="8"/>
      <x:c r="F140" s="8"/>
      <x:c r="G140" s="8"/>
    </x:row>
    <x:row r="141">
      <x:c r="A141" s="8"/>
      <x:c r="B141" s="8"/>
      <x:c r="C141" s="8"/>
      <x:c r="D141" s="8"/>
      <x:c r="E141" s="8"/>
      <x:c r="F141" s="8"/>
      <x:c r="G141" s="8"/>
    </x:row>
    <x:row r="142">
      <x:c r="A142" s="8"/>
      <x:c r="B142" s="8"/>
      <x:c r="C142" s="8"/>
      <x:c r="D142" s="8"/>
      <x:c r="E142" s="8"/>
      <x:c r="F142" s="8"/>
      <x:c r="G142" s="8"/>
    </x:row>
    <x:row r="143">
      <x:c r="A143" s="8"/>
      <x:c r="B143" s="8"/>
      <x:c r="C143" s="8"/>
      <x:c r="D143" s="8"/>
      <x:c r="E143" s="8"/>
      <x:c r="F143" s="8"/>
      <x:c r="G143" s="8"/>
    </x:row>
    <x:row r="144">
      <x:c r="A144" s="8"/>
      <x:c r="B144" s="8"/>
      <x:c r="C144" s="8"/>
      <x:c r="D144" s="8"/>
      <x:c r="E144" s="8"/>
      <x:c r="F144" s="8"/>
      <x:c r="G144" s="8"/>
    </x:row>
    <x:row r="145">
      <x:c r="A145" s="8"/>
      <x:c r="B145" s="8"/>
      <x:c r="C145" s="8"/>
      <x:c r="D145" s="8"/>
      <x:c r="E145" s="8"/>
      <x:c r="F145" s="8"/>
      <x:c r="G145" s="8"/>
    </x:row>
    <x:row r="146">
      <x:c r="A146" s="8"/>
      <x:c r="B146" s="8"/>
      <x:c r="C146" s="8"/>
      <x:c r="D146" s="8"/>
      <x:c r="E146" s="8"/>
      <x:c r="F146" s="8"/>
      <x:c r="G146" s="8"/>
    </x:row>
    <x:row r="147">
      <x:c r="A147" s="8"/>
      <x:c r="B147" s="8"/>
      <x:c r="C147" s="8"/>
      <x:c r="D147" s="8"/>
      <x:c r="E147" s="8"/>
      <x:c r="F147" s="8"/>
      <x:c r="G147" s="8"/>
    </x:row>
    <x:row r="148">
      <x:c r="A148" s="8"/>
      <x:c r="B148" s="8"/>
      <x:c r="C148" s="8"/>
      <x:c r="D148" s="8"/>
      <x:c r="E148" s="8"/>
      <x:c r="F148" s="8"/>
      <x:c r="G148" s="8"/>
    </x:row>
    <x:row r="149">
      <x:c r="A149" s="8"/>
      <x:c r="B149" s="8"/>
      <x:c r="C149" s="8"/>
      <x:c r="D149" s="8"/>
      <x:c r="E149" s="8"/>
      <x:c r="F149" s="8"/>
      <x:c r="G149" s="8"/>
    </x:row>
    <x:row r="150">
      <x:c r="A150" s="8"/>
      <x:c r="B150" s="8"/>
      <x:c r="C150" s="8"/>
      <x:c r="D150" s="8"/>
      <x:c r="E150" s="8"/>
      <x:c r="F150" s="8"/>
      <x:c r="G150" s="8"/>
    </x:row>
    <x:row r="151">
      <x:c r="A151" s="8"/>
      <x:c r="B151" s="8"/>
      <x:c r="C151" s="8"/>
      <x:c r="D151" s="8"/>
      <x:c r="E151" s="8"/>
      <x:c r="F151" s="8"/>
      <x:c r="G151" s="8"/>
    </x:row>
    <x:row r="152">
      <x:c r="A152" s="8"/>
      <x:c r="B152" s="8"/>
      <x:c r="C152" s="8"/>
      <x:c r="D152" s="8"/>
      <x:c r="E152" s="8"/>
      <x:c r="F152" s="8"/>
      <x:c r="G152" s="8"/>
    </x:row>
    <x:row r="153">
      <x:c r="A153" s="8"/>
      <x:c r="B153" s="8"/>
      <x:c r="C153" s="8"/>
      <x:c r="D153" s="8"/>
      <x:c r="E153" s="8"/>
      <x:c r="F153" s="8"/>
      <x:c r="G153" s="8"/>
    </x:row>
    <x:row r="154">
      <x:c r="A154" s="8"/>
      <x:c r="B154" s="8"/>
      <x:c r="C154" s="8"/>
      <x:c r="D154" s="8"/>
      <x:c r="E154" s="8"/>
      <x:c r="F154" s="8"/>
      <x:c r="G154" s="8"/>
    </x:row>
    <x:row r="155">
      <x:c r="A155" s="8"/>
      <x:c r="B155" s="8"/>
      <x:c r="C155" s="8"/>
      <x:c r="D155" s="8"/>
      <x:c r="E155" s="8"/>
      <x:c r="F155" s="8"/>
      <x:c r="G155" s="8"/>
    </x:row>
    <x:row r="156">
      <x:c r="A156" s="8"/>
      <x:c r="B156" s="8"/>
      <x:c r="C156" s="8"/>
      <x:c r="D156" s="8"/>
      <x:c r="E156" s="8"/>
      <x:c r="F156" s="8"/>
      <x:c r="G156" s="8"/>
    </x:row>
    <x:row r="157">
      <x:c r="A157" s="8"/>
      <x:c r="B157" s="8"/>
      <x:c r="C157" s="8"/>
      <x:c r="D157" s="8"/>
      <x:c r="E157" s="8"/>
      <x:c r="F157" s="8"/>
      <x:c r="G157" s="8"/>
    </x:row>
    <x:row r="158">
      <x:c r="A158" s="8"/>
      <x:c r="B158" s="8"/>
      <x:c r="C158" s="8"/>
      <x:c r="D158" s="8"/>
      <x:c r="E158" s="8"/>
      <x:c r="F158" s="8"/>
      <x:c r="G158" s="8"/>
    </x:row>
    <x:row r="159">
      <x:c r="A159" s="8"/>
      <x:c r="B159" s="8"/>
      <x:c r="C159" s="8"/>
      <x:c r="D159" s="8"/>
      <x:c r="E159" s="8"/>
      <x:c r="F159" s="8"/>
      <x:c r="G159" s="8"/>
    </x:row>
    <x:row r="160">
      <x:c r="A160" s="8"/>
      <x:c r="B160" s="8"/>
      <x:c r="C160" s="8"/>
      <x:c r="D160" s="8"/>
      <x:c r="E160" s="8"/>
      <x:c r="F160" s="8"/>
      <x:c r="G160" s="8"/>
    </x:row>
    <x:row r="161">
      <x:c r="A161" s="8"/>
      <x:c r="B161" s="8"/>
      <x:c r="C161" s="8"/>
      <x:c r="D161" s="8"/>
      <x:c r="E161" s="8"/>
      <x:c r="F161" s="8"/>
      <x:c r="G161" s="8"/>
    </x:row>
    <x:row r="162">
      <x:c r="A162" s="8"/>
      <x:c r="B162" s="8"/>
      <x:c r="C162" s="8"/>
      <x:c r="D162" s="8"/>
      <x:c r="E162" s="8"/>
      <x:c r="F162" s="8"/>
      <x:c r="G162" s="8"/>
    </x:row>
    <x:row r="163">
      <x:c r="A163" s="8"/>
      <x:c r="B163" s="8"/>
      <x:c r="C163" s="8"/>
      <x:c r="D163" s="8"/>
      <x:c r="E163" s="8"/>
      <x:c r="F163" s="8"/>
      <x:c r="G163" s="8"/>
    </x:row>
    <x:row r="164">
      <x:c r="A164" s="8"/>
      <x:c r="B164" s="8"/>
      <x:c r="C164" s="8"/>
      <x:c r="D164" s="8"/>
      <x:c r="E164" s="8"/>
      <x:c r="F164" s="8"/>
      <x:c r="G164" s="8"/>
    </x:row>
    <x:row r="165">
      <x:c r="A165" s="8"/>
      <x:c r="B165" s="8"/>
      <x:c r="C165" s="8"/>
      <x:c r="D165" s="8"/>
      <x:c r="E165" s="8"/>
      <x:c r="F165" s="8"/>
      <x:c r="G165" s="8"/>
    </x:row>
    <x:row r="166">
      <x:c r="A166" s="8"/>
      <x:c r="B166" s="8"/>
      <x:c r="C166" s="8"/>
      <x:c r="D166" s="8"/>
      <x:c r="E166" s="8"/>
      <x:c r="F166" s="8"/>
      <x:c r="G166" s="8"/>
    </x:row>
    <x:row r="167">
      <x:c r="A167" s="8"/>
      <x:c r="B167" s="8"/>
      <x:c r="C167" s="8"/>
      <x:c r="D167" s="8"/>
      <x:c r="E167" s="8"/>
      <x:c r="F167" s="8"/>
      <x:c r="G167" s="8"/>
    </x:row>
    <x:row r="168">
      <x:c r="A168" s="8"/>
      <x:c r="B168" s="8"/>
      <x:c r="C168" s="8"/>
      <x:c r="D168" s="8"/>
      <x:c r="E168" s="8"/>
      <x:c r="F168" s="8"/>
      <x:c r="G168" s="8"/>
    </x:row>
    <x:row r="169">
      <x:c r="A169" s="8"/>
      <x:c r="B169" s="8"/>
      <x:c r="C169" s="8"/>
      <x:c r="D169" s="8"/>
      <x:c r="E169" s="8"/>
      <x:c r="F169" s="8"/>
      <x:c r="G169" s="8"/>
    </x:row>
    <x:row r="170">
      <x:c r="A170" s="8"/>
      <x:c r="B170" s="8"/>
      <x:c r="C170" s="8"/>
      <x:c r="D170" s="8"/>
      <x:c r="E170" s="8"/>
      <x:c r="F170" s="8"/>
      <x:c r="G170" s="8"/>
    </x:row>
    <x:row r="171">
      <x:c r="A171" s="8"/>
      <x:c r="B171" s="8"/>
      <x:c r="C171" s="8"/>
      <x:c r="D171" s="8"/>
      <x:c r="E171" s="8"/>
      <x:c r="F171" s="8"/>
      <x:c r="G171" s="8"/>
    </x:row>
    <x:row r="172">
      <x:c r="A172" s="8"/>
      <x:c r="B172" s="8"/>
      <x:c r="C172" s="8"/>
      <x:c r="D172" s="8"/>
      <x:c r="E172" s="8"/>
      <x:c r="F172" s="8"/>
      <x:c r="G172" s="8"/>
    </x:row>
    <x:row r="173">
      <x:c r="A173" s="8"/>
      <x:c r="B173" s="8"/>
      <x:c r="C173" s="8"/>
      <x:c r="D173" s="8"/>
      <x:c r="E173" s="8"/>
      <x:c r="F173" s="8"/>
      <x:c r="G173" s="8"/>
    </x:row>
    <x:row r="174">
      <x:c r="A174" s="8"/>
      <x:c r="B174" s="8"/>
      <x:c r="C174" s="8"/>
      <x:c r="D174" s="8"/>
      <x:c r="E174" s="8"/>
      <x:c r="F174" s="8"/>
      <x:c r="G174" s="8"/>
    </x:row>
    <x:row r="175">
      <x:c r="A175" s="8"/>
      <x:c r="B175" s="8"/>
      <x:c r="C175" s="8"/>
      <x:c r="D175" s="8"/>
      <x:c r="E175" s="8"/>
      <x:c r="F175" s="8"/>
      <x:c r="G175" s="8"/>
    </x:row>
    <x:row r="176">
      <x:c r="A176" s="8"/>
      <x:c r="B176" s="8"/>
      <x:c r="C176" s="8"/>
      <x:c r="D176" s="8"/>
      <x:c r="E176" s="8"/>
      <x:c r="F176" s="8"/>
      <x:c r="G176" s="8"/>
    </x:row>
    <x:row r="177">
      <x:c r="A177" s="8"/>
      <x:c r="B177" s="8"/>
      <x:c r="C177" s="8"/>
      <x:c r="D177" s="8"/>
      <x:c r="E177" s="8"/>
      <x:c r="F177" s="8"/>
      <x:c r="G177" s="8"/>
    </x:row>
    <x:row r="178">
      <x:c r="A178" s="8"/>
      <x:c r="B178" s="8"/>
      <x:c r="C178" s="8"/>
      <x:c r="D178" s="8"/>
      <x:c r="E178" s="8"/>
      <x:c r="F178" s="8"/>
      <x:c r="G178" s="8"/>
    </x:row>
    <x:row r="179">
      <x:c r="A179" s="8"/>
      <x:c r="B179" s="8"/>
      <x:c r="C179" s="8"/>
      <x:c r="D179" s="8"/>
      <x:c r="E179" s="8"/>
      <x:c r="F179" s="8"/>
      <x:c r="G179" s="8"/>
    </x:row>
    <x:row r="180">
      <x:c r="A180" s="8"/>
      <x:c r="B180" s="8"/>
      <x:c r="C180" s="8"/>
      <x:c r="D180" s="8"/>
      <x:c r="E180" s="8"/>
      <x:c r="F180" s="8"/>
      <x:c r="G180" s="8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8" hidden="0" customWidth="1"/>
    <x:col min="3" max="3" width="60" hidden="0" customWidth="1"/>
    <x:col min="4" max="4" width="52" hidden="0" customWidth="1"/>
    <x:col min="5" max="5" width="72" hidden="0" customWidth="1"/>
  </x:cols>
  <x:sheetData>
    <x:row r="1">
      <x:c r="A1" s="12" t="str">
        <x:v>Sources, Roles and Limits</x:v>
      </x:c>
      <x:c r="B1" s="10"/>
      <x:c r="C1" s="10"/>
      <x:c r="D1" s="10"/>
      <x:c r="E1" s="10"/>
    </x:row>
    <x:row r="2">
      <x:c r="A2" s="8"/>
      <x:c r="B2" s="8"/>
      <x:c r="C2" s="8"/>
      <x:c r="D2" s="8"/>
      <x:c r="E2" s="8"/>
    </x:row>
    <x:row r="3">
      <x:c r="A3" s="16" t="str">
        <x:v>Source</x:v>
      </x:c>
      <x:c r="B3" s="16" t="str">
        <x:v>Role</x:v>
      </x:c>
      <x:c r="C3" s="16" t="str">
        <x:v>Supports</x:v>
      </x:c>
      <x:c r="D3" s="16" t="str">
        <x:v>Does not prove</x:v>
      </x:c>
      <x:c r="E3" s="16" t="str">
        <x:v>URL</x:v>
      </x:c>
    </x:row>
    <x:row r="4">
      <x:c r="A4" s="8" t="str">
        <x:v>A67 exact local public source</x:v>
      </x:c>
      <x:c r="B4" s="8" t="str">
        <x:v>Baseline identity</x:v>
      </x:c>
      <x:c r="C4" s="8" t="str">
        <x:v>Current route/title/article doctrine and protected visual mode</x:v>
      </x:c>
      <x:c r="D4" s="8" t="str">
        <x:v>Updated candidate quality</x:v>
      </x:c>
      <x:c r="E4" s="8" t="str">
        <x:v>local Gate 1 capture</x:v>
      </x:c>
    </x:row>
    <x:row r="5">
      <x:c r="A5" s="8" t="str">
        <x:v>UK Government MCDA guide</x:v>
      </x:c>
      <x:c r="B5" s="8" t="str">
        <x:v>Decision-analysis context</x:v>
      </x:c>
      <x:c r="C5" s="8" t="str">
        <x:v>Compensatory overall ratings allow strong criteria to offset weak ones; absolute minimum criteria can screen options first</x:v>
      </x:c>
      <x:c r="D5" s="8" t="str">
        <x:v>SERPIFAI role thresholds</x:v>
      </x:c>
      <x:c r="E5" s="8" t="str">
        <x:v>https://analysisfunction.civilservice.gov.uk/policy-store/an-introductory-guide-to-mcda/</x:v>
      </x:c>
    </x:row>
    <x:row r="6">
      <x:c r="A6" s="8" t="str">
        <x:v>MCDA taxonomy review</x:v>
      </x:c>
      <x:c r="B6" s="8" t="str">
        <x:v>Non-compensatory context</x:v>
      </x:c>
      <x:c r="C6" s="8" t="str">
        <x:v>Veto thresholds can prevent one poor criterion from being compensated by strong performance elsewhere</x:v>
      </x:c>
      <x:c r="D6" s="8" t="str">
        <x:v>SERPIFAI competitor taxonomy</x:v>
      </x:c>
      <x:c r="E6" s="8" t="str">
        <x:v>https://pmc.ncbi.nlm.nih.gov/articles/PMC7970504/</x:v>
      </x:c>
    </x:row>
    <x:row r="7">
      <x:c r="A7" s="8" t="str">
        <x:v>Competitive Intelligence Alliance</x:v>
      </x:c>
      <x:c r="B7" s="8" t="str">
        <x:v>Scorecard comparator</x:v>
      </x:c>
      <x:c r="C7" s="8" t="str">
        <x:v>Competitor scorecards use selected criteria and weights to prioritize CI attention</x:v>
      </x:c>
      <x:c r="D7" s="8" t="str">
        <x:v>SERPIFAI gate-first architecture</x:v>
      </x:c>
      <x:c r="E7" s="8" t="str">
        <x:v>https://www.competitiveintelligencealliance.io/how-to-use-competitor-scorecards/</x:v>
      </x:c>
    </x:row>
    <x:row r="8">
      <x:c r="A8" s="8" t="str">
        <x:v>Shopify competitive analysis 2026</x:v>
      </x:c>
      <x:c r="B8" s="8" t="str">
        <x:v>Competitor-role context</x:v>
      </x:c>
      <x:c r="C8" s="8" t="str">
        <x:v>Direct/indirect categorization changes how entities should be analyzed</x:v>
      </x:c>
      <x:c r="D8" s="8" t="str">
        <x:v>SERPIFAI evidence governance</x:v>
      </x:c>
      <x:c r="E8" s="8" t="str">
        <x:v>https://www.shopify.com/blog/competitive-analysis</x:v>
      </x:c>
    </x:row>
    <x:row r="9">
      <x:c r="A9" s="8" t="str">
        <x:v>Outmano 2026</x:v>
      </x:c>
      <x:c r="B9" s="8" t="str">
        <x:v>Current direct/indirect comparator</x:v>
      </x:c>
      <x:c r="C9" s="8" t="str">
        <x:v>Direct competitors sell a similar product to the same buyer for the same job</x:v>
      </x:c>
      <x:c r="D9" s="8" t="str">
        <x:v>SERPIFAI thresholds or workbook outputs</x:v>
      </x:c>
      <x:c r="E9" s="8" t="str">
        <x:v>https://outmano.com/blog/direct-and-indirect-competitors</x:v>
      </x:c>
    </x:row>
    <x:row r="10">
      <x:c r="A10" s="8" t="str">
        <x:v>Google Search Central</x:v>
      </x:c>
      <x:c r="B10" s="8" t="str">
        <x:v>Publication/search context</x:v>
      </x:c>
      <x:c r="C10" s="8" t="str">
        <x:v>People-first content and Article structured data</x:v>
      </x:c>
      <x:c r="D10" s="8" t="str">
        <x:v>The proprietary method or fictional result</x:v>
      </x:c>
      <x:c r="E10" s="8" t="str">
        <x:v>https://developers.google.com/search/docs/fundamentals/creating-helpful-content</x:v>
      </x:c>
    </x:row>
    <x:row r="11">
      <x:c r="A11" s="8"/>
      <x:c r="B11" s="8"/>
      <x:c r="C11" s="8"/>
      <x:c r="D11" s="8"/>
      <x:c r="E11" s="8"/>
    </x:row>
    <x:row r="12">
      <x:c r="A12" s="8"/>
      <x:c r="B12" s="8"/>
      <x:c r="C12" s="8"/>
      <x:c r="D12" s="8"/>
      <x:c r="E12" s="8"/>
    </x:row>
    <x:row r="13">
      <x:c r="A13" s="8"/>
      <x:c r="B13" s="8"/>
      <x:c r="C13" s="8"/>
      <x:c r="D13" s="8"/>
      <x:c r="E13" s="8"/>
    </x:row>
    <x:row r="14">
      <x:c r="A14" s="8"/>
      <x:c r="B14" s="8"/>
      <x:c r="C14" s="8"/>
      <x:c r="D14" s="8"/>
      <x:c r="E14" s="8"/>
    </x:row>
    <x:row r="15">
      <x:c r="A15" s="8"/>
      <x:c r="B15" s="8"/>
      <x:c r="C15" s="8"/>
      <x:c r="D15" s="8"/>
      <x:c r="E15" s="8"/>
    </x:row>
    <x:row r="16">
      <x:c r="A16" s="8"/>
      <x:c r="B16" s="8"/>
      <x:c r="C16" s="8"/>
      <x:c r="D16" s="8"/>
      <x:c r="E16" s="8"/>
    </x:row>
    <x:row r="17">
      <x:c r="A17" s="8"/>
      <x:c r="B17" s="8"/>
      <x:c r="C17" s="8"/>
      <x:c r="D17" s="8"/>
      <x:c r="E17" s="8"/>
    </x:row>
    <x:row r="18">
      <x:c r="A18" s="8"/>
      <x:c r="B18" s="8"/>
      <x:c r="C18" s="8"/>
      <x:c r="D18" s="8"/>
      <x:c r="E18" s="8"/>
    </x:row>
    <x:row r="19">
      <x:c r="A19" s="8"/>
      <x:c r="B19" s="8"/>
      <x:c r="C19" s="8"/>
      <x:c r="D19" s="8"/>
      <x:c r="E19" s="8"/>
    </x:row>
    <x:row r="20">
      <x:c r="A20" s="8"/>
      <x:c r="B20" s="8"/>
      <x:c r="C20" s="8"/>
      <x:c r="D20" s="8"/>
      <x:c r="E20" s="8"/>
    </x:row>
    <x:row r="21">
      <x:c r="A21" s="8"/>
      <x:c r="B21" s="8"/>
      <x:c r="C21" s="8"/>
      <x:c r="D21" s="8"/>
      <x:c r="E21" s="8"/>
    </x:row>
    <x:row r="22">
      <x:c r="A22" s="8"/>
      <x:c r="B22" s="8"/>
      <x:c r="C22" s="8"/>
      <x:c r="D22" s="8"/>
      <x:c r="E22" s="8"/>
    </x:row>
    <x:row r="23">
      <x:c r="A23" s="8"/>
      <x:c r="B23" s="8"/>
      <x:c r="C23" s="8"/>
      <x:c r="D23" s="8"/>
      <x:c r="E23" s="8"/>
    </x:row>
    <x:row r="24">
      <x:c r="A24" s="8"/>
      <x:c r="B24" s="8"/>
      <x:c r="C24" s="8"/>
      <x:c r="D24" s="8"/>
      <x:c r="E24" s="8"/>
    </x:row>
    <x:row r="25">
      <x:c r="A25" s="8"/>
      <x:c r="B25" s="8"/>
      <x:c r="C25" s="8"/>
      <x:c r="D25" s="8"/>
      <x:c r="E25" s="8"/>
    </x:row>
    <x:row r="26">
      <x:c r="A26" s="8"/>
      <x:c r="B26" s="8"/>
      <x:c r="C26" s="8"/>
      <x:c r="D26" s="8"/>
      <x:c r="E26" s="8"/>
    </x:row>
    <x:row r="27">
      <x:c r="A27" s="8"/>
      <x:c r="B27" s="8"/>
      <x:c r="C27" s="8"/>
      <x:c r="D27" s="8"/>
      <x:c r="E27" s="8"/>
    </x:row>
    <x:row r="28">
      <x:c r="A28" s="8"/>
      <x:c r="B28" s="8"/>
      <x:c r="C28" s="8"/>
      <x:c r="D28" s="8"/>
      <x:c r="E28" s="8"/>
    </x:row>
    <x:row r="29">
      <x:c r="A29" s="8"/>
      <x:c r="B29" s="8"/>
      <x:c r="C29" s="8"/>
      <x:c r="D29" s="8"/>
      <x:c r="E29" s="8"/>
    </x:row>
    <x:row r="30">
      <x:c r="A30" s="8"/>
      <x:c r="B30" s="8"/>
      <x:c r="C30" s="8"/>
      <x:c r="D30" s="8"/>
      <x:c r="E30" s="8"/>
    </x:row>
    <x:row r="31">
      <x:c r="A31" s="8"/>
      <x:c r="B31" s="8"/>
      <x:c r="C31" s="8"/>
      <x:c r="D31" s="8"/>
      <x:c r="E31" s="8"/>
    </x:row>
    <x:row r="32">
      <x:c r="A32" s="8"/>
      <x:c r="B32" s="8"/>
      <x:c r="C32" s="8"/>
      <x:c r="D32" s="8"/>
      <x:c r="E32" s="8"/>
    </x:row>
    <x:row r="33">
      <x:c r="A33" s="8"/>
      <x:c r="B33" s="8"/>
      <x:c r="C33" s="8"/>
      <x:c r="D33" s="8"/>
      <x:c r="E33" s="8"/>
    </x:row>
    <x:row r="34">
      <x:c r="A34" s="8"/>
      <x:c r="B34" s="8"/>
      <x:c r="C34" s="8"/>
      <x:c r="D34" s="8"/>
      <x:c r="E34" s="8"/>
    </x:row>
    <x:row r="35">
      <x:c r="A35" s="8"/>
      <x:c r="B35" s="8"/>
      <x:c r="C35" s="8"/>
      <x:c r="D35" s="8"/>
      <x:c r="E35" s="8"/>
    </x:row>
    <x:row r="36">
      <x:c r="A36" s="8"/>
      <x:c r="B36" s="8"/>
      <x:c r="C36" s="8"/>
      <x:c r="D36" s="8"/>
      <x:c r="E36" s="8"/>
    </x:row>
    <x:row r="37">
      <x:c r="A37" s="8"/>
      <x:c r="B37" s="8"/>
      <x:c r="C37" s="8"/>
      <x:c r="D37" s="8"/>
      <x:c r="E37" s="8"/>
    </x:row>
    <x:row r="38">
      <x:c r="A38" s="8"/>
      <x:c r="B38" s="8"/>
      <x:c r="C38" s="8"/>
      <x:c r="D38" s="8"/>
      <x:c r="E38" s="8"/>
    </x:row>
    <x:row r="39">
      <x:c r="A39" s="8"/>
      <x:c r="B39" s="8"/>
      <x:c r="C39" s="8"/>
      <x:c r="D39" s="8"/>
      <x:c r="E39" s="8"/>
    </x:row>
    <x:row r="40">
      <x:c r="A40" s="8"/>
      <x:c r="B40" s="8"/>
      <x:c r="C40" s="8"/>
      <x:c r="D40" s="8"/>
      <x:c r="E40" s="8"/>
    </x:row>
    <x:row r="41">
      <x:c r="A41" s="8"/>
      <x:c r="B41" s="8"/>
      <x:c r="C41" s="8"/>
      <x:c r="D41" s="8"/>
      <x:c r="E41" s="8"/>
    </x:row>
    <x:row r="42">
      <x:c r="A42" s="8"/>
      <x:c r="B42" s="8"/>
      <x:c r="C42" s="8"/>
      <x:c r="D42" s="8"/>
      <x:c r="E42" s="8"/>
    </x:row>
    <x:row r="43">
      <x:c r="A43" s="8"/>
      <x:c r="B43" s="8"/>
      <x:c r="C43" s="8"/>
      <x:c r="D43" s="8"/>
      <x:c r="E43" s="8"/>
    </x:row>
    <x:row r="44">
      <x:c r="A44" s="8"/>
      <x:c r="B44" s="8"/>
      <x:c r="C44" s="8"/>
      <x:c r="D44" s="8"/>
      <x:c r="E44" s="8"/>
    </x:row>
    <x:row r="45">
      <x:c r="A45" s="8"/>
      <x:c r="B45" s="8"/>
      <x:c r="C45" s="8"/>
      <x:c r="D45" s="8"/>
      <x:c r="E45" s="8"/>
    </x:row>
    <x:row r="46">
      <x:c r="A46" s="8"/>
      <x:c r="B46" s="8"/>
      <x:c r="C46" s="8"/>
      <x:c r="D46" s="8"/>
      <x:c r="E46" s="8"/>
    </x:row>
    <x:row r="47">
      <x:c r="A47" s="8"/>
      <x:c r="B47" s="8"/>
      <x:c r="C47" s="8"/>
      <x:c r="D47" s="8"/>
      <x:c r="E47" s="8"/>
    </x:row>
    <x:row r="48">
      <x:c r="A48" s="8"/>
      <x:c r="B48" s="8"/>
      <x:c r="C48" s="8"/>
      <x:c r="D48" s="8"/>
      <x:c r="E48" s="8"/>
    </x:row>
    <x:row r="49">
      <x:c r="A49" s="8"/>
      <x:c r="B49" s="8"/>
      <x:c r="C49" s="8"/>
      <x:c r="D49" s="8"/>
      <x:c r="E49" s="8"/>
    </x:row>
    <x:row r="50">
      <x:c r="A50" s="8"/>
      <x:c r="B50" s="8"/>
      <x:c r="C50" s="8"/>
      <x:c r="D50" s="8"/>
      <x:c r="E50" s="8"/>
    </x:row>
    <x:row r="51">
      <x:c r="A51" s="8"/>
      <x:c r="B51" s="8"/>
      <x:c r="C51" s="8"/>
      <x:c r="D51" s="8"/>
      <x:c r="E51" s="8"/>
    </x:row>
    <x:row r="52">
      <x:c r="A52" s="8"/>
      <x:c r="B52" s="8"/>
      <x:c r="C52" s="8"/>
      <x:c r="D52" s="8"/>
      <x:c r="E52" s="8"/>
    </x:row>
    <x:row r="53">
      <x:c r="A53" s="8"/>
      <x:c r="B53" s="8"/>
      <x:c r="C53" s="8"/>
      <x:c r="D53" s="8"/>
      <x:c r="E53" s="8"/>
    </x:row>
    <x:row r="54">
      <x:c r="A54" s="8"/>
      <x:c r="B54" s="8"/>
      <x:c r="C54" s="8"/>
      <x:c r="D54" s="8"/>
      <x:c r="E54" s="8"/>
    </x:row>
    <x:row r="55">
      <x:c r="A55" s="8"/>
      <x:c r="B55" s="8"/>
      <x:c r="C55" s="8"/>
      <x:c r="D55" s="8"/>
      <x:c r="E55" s="8"/>
    </x:row>
    <x:row r="56">
      <x:c r="A56" s="8"/>
      <x:c r="B56" s="8"/>
      <x:c r="C56" s="8"/>
      <x:c r="D56" s="8"/>
      <x:c r="E56" s="8"/>
    </x:row>
    <x:row r="57">
      <x:c r="A57" s="8"/>
      <x:c r="B57" s="8"/>
      <x:c r="C57" s="8"/>
      <x:c r="D57" s="8"/>
      <x:c r="E57" s="8"/>
    </x:row>
    <x:row r="58">
      <x:c r="A58" s="8"/>
      <x:c r="B58" s="8"/>
      <x:c r="C58" s="8"/>
      <x:c r="D58" s="8"/>
      <x:c r="E58" s="8"/>
    </x:row>
    <x:row r="59">
      <x:c r="A59" s="8"/>
      <x:c r="B59" s="8"/>
      <x:c r="C59" s="8"/>
      <x:c r="D59" s="8"/>
      <x:c r="E59" s="8"/>
    </x:row>
    <x:row r="60">
      <x:c r="A60" s="8"/>
      <x:c r="B60" s="8"/>
      <x:c r="C60" s="8"/>
      <x:c r="D60" s="8"/>
      <x:c r="E60" s="8"/>
    </x:row>
    <x:row r="61">
      <x:c r="A61" s="8"/>
      <x:c r="B61" s="8"/>
      <x:c r="C61" s="8"/>
      <x:c r="D61" s="8"/>
      <x:c r="E61" s="8"/>
    </x:row>
    <x:row r="62">
      <x:c r="A62" s="8"/>
      <x:c r="B62" s="8"/>
      <x:c r="C62" s="8"/>
      <x:c r="D62" s="8"/>
      <x:c r="E62" s="8"/>
    </x:row>
    <x:row r="63">
      <x:c r="A63" s="8"/>
      <x:c r="B63" s="8"/>
      <x:c r="C63" s="8"/>
      <x:c r="D63" s="8"/>
      <x:c r="E63" s="8"/>
    </x:row>
    <x:row r="64">
      <x:c r="A64" s="8"/>
      <x:c r="B64" s="8"/>
      <x:c r="C64" s="8"/>
      <x:c r="D64" s="8"/>
      <x:c r="E64" s="8"/>
    </x:row>
    <x:row r="65">
      <x:c r="A65" s="8"/>
      <x:c r="B65" s="8"/>
      <x:c r="C65" s="8"/>
      <x:c r="D65" s="8"/>
      <x:c r="E65" s="8"/>
    </x:row>
    <x:row r="66">
      <x:c r="A66" s="8"/>
      <x:c r="B66" s="8"/>
      <x:c r="C66" s="8"/>
      <x:c r="D66" s="8"/>
      <x:c r="E66" s="8"/>
    </x:row>
    <x:row r="67">
      <x:c r="A67" s="8"/>
      <x:c r="B67" s="8"/>
      <x:c r="C67" s="8"/>
      <x:c r="D67" s="8"/>
      <x:c r="E67" s="8"/>
    </x:row>
    <x:row r="68">
      <x:c r="A68" s="8"/>
      <x:c r="B68" s="8"/>
      <x:c r="C68" s="8"/>
      <x:c r="D68" s="8"/>
      <x:c r="E68" s="8"/>
    </x:row>
    <x:row r="69">
      <x:c r="A69" s="8"/>
      <x:c r="B69" s="8"/>
      <x:c r="C69" s="8"/>
      <x:c r="D69" s="8"/>
      <x:c r="E69" s="8"/>
    </x:row>
    <x:row r="70">
      <x:c r="A70" s="8"/>
      <x:c r="B70" s="8"/>
      <x:c r="C70" s="8"/>
      <x:c r="D70" s="8"/>
      <x:c r="E70" s="8"/>
    </x:row>
    <x:row r="71">
      <x:c r="A71" s="8"/>
      <x:c r="B71" s="8"/>
      <x:c r="C71" s="8"/>
      <x:c r="D71" s="8"/>
      <x:c r="E71" s="8"/>
    </x:row>
    <x:row r="72">
      <x:c r="A72" s="8"/>
      <x:c r="B72" s="8"/>
      <x:c r="C72" s="8"/>
      <x:c r="D72" s="8"/>
      <x:c r="E72" s="8"/>
    </x:row>
    <x:row r="73">
      <x:c r="A73" s="8"/>
      <x:c r="B73" s="8"/>
      <x:c r="C73" s="8"/>
      <x:c r="D73" s="8"/>
      <x:c r="E73" s="8"/>
    </x:row>
    <x:row r="74">
      <x:c r="A74" s="8"/>
      <x:c r="B74" s="8"/>
      <x:c r="C74" s="8"/>
      <x:c r="D74" s="8"/>
      <x:c r="E74" s="8"/>
    </x:row>
    <x:row r="75">
      <x:c r="A75" s="8"/>
      <x:c r="B75" s="8"/>
      <x:c r="C75" s="8"/>
      <x:c r="D75" s="8"/>
      <x:c r="E75" s="8"/>
    </x:row>
    <x:row r="76">
      <x:c r="A76" s="8"/>
      <x:c r="B76" s="8"/>
      <x:c r="C76" s="8"/>
      <x:c r="D76" s="8"/>
      <x:c r="E76" s="8"/>
    </x:row>
    <x:row r="77">
      <x:c r="A77" s="8"/>
      <x:c r="B77" s="8"/>
      <x:c r="C77" s="8"/>
      <x:c r="D77" s="8"/>
      <x:c r="E77" s="8"/>
    </x:row>
    <x:row r="78">
      <x:c r="A78" s="8"/>
      <x:c r="B78" s="8"/>
      <x:c r="C78" s="8"/>
      <x:c r="D78" s="8"/>
      <x:c r="E78" s="8"/>
    </x:row>
    <x:row r="79">
      <x:c r="A79" s="8"/>
      <x:c r="B79" s="8"/>
      <x:c r="C79" s="8"/>
      <x:c r="D79" s="8"/>
      <x:c r="E79" s="8"/>
    </x:row>
    <x:row r="80">
      <x:c r="A80" s="8"/>
      <x:c r="B80" s="8"/>
      <x:c r="C80" s="8"/>
      <x:c r="D80" s="8"/>
      <x:c r="E80" s="8"/>
    </x:row>
    <x:row r="81">
      <x:c r="A81" s="8"/>
      <x:c r="B81" s="8"/>
      <x:c r="C81" s="8"/>
      <x:c r="D81" s="8"/>
      <x:c r="E81" s="8"/>
    </x:row>
    <x:row r="82">
      <x:c r="A82" s="8"/>
      <x:c r="B82" s="8"/>
      <x:c r="C82" s="8"/>
      <x:c r="D82" s="8"/>
      <x:c r="E82" s="8"/>
    </x:row>
    <x:row r="83">
      <x:c r="A83" s="8"/>
      <x:c r="B83" s="8"/>
      <x:c r="C83" s="8"/>
      <x:c r="D83" s="8"/>
      <x:c r="E83" s="8"/>
    </x:row>
    <x:row r="84">
      <x:c r="A84" s="8"/>
      <x:c r="B84" s="8"/>
      <x:c r="C84" s="8"/>
      <x:c r="D84" s="8"/>
      <x:c r="E84" s="8"/>
    </x:row>
    <x:row r="85">
      <x:c r="A85" s="8"/>
      <x:c r="B85" s="8"/>
      <x:c r="C85" s="8"/>
      <x:c r="D85" s="8"/>
      <x:c r="E85" s="8"/>
    </x:row>
    <x:row r="86">
      <x:c r="A86" s="8"/>
      <x:c r="B86" s="8"/>
      <x:c r="C86" s="8"/>
      <x:c r="D86" s="8"/>
      <x:c r="E86" s="8"/>
    </x:row>
    <x:row r="87">
      <x:c r="A87" s="8"/>
      <x:c r="B87" s="8"/>
      <x:c r="C87" s="8"/>
      <x:c r="D87" s="8"/>
      <x:c r="E87" s="8"/>
    </x:row>
    <x:row r="88">
      <x:c r="A88" s="8"/>
      <x:c r="B88" s="8"/>
      <x:c r="C88" s="8"/>
      <x:c r="D88" s="8"/>
      <x:c r="E88" s="8"/>
    </x:row>
    <x:row r="89">
      <x:c r="A89" s="8"/>
      <x:c r="B89" s="8"/>
      <x:c r="C89" s="8"/>
      <x:c r="D89" s="8"/>
      <x:c r="E89" s="8"/>
    </x:row>
    <x:row r="90">
      <x:c r="A90" s="8"/>
      <x:c r="B90" s="8"/>
      <x:c r="C90" s="8"/>
      <x:c r="D90" s="8"/>
      <x:c r="E90" s="8"/>
    </x:row>
    <x:row r="91">
      <x:c r="A91" s="8"/>
      <x:c r="B91" s="8"/>
      <x:c r="C91" s="8"/>
      <x:c r="D91" s="8"/>
      <x:c r="E91" s="8"/>
    </x:row>
    <x:row r="92">
      <x:c r="A92" s="8"/>
      <x:c r="B92" s="8"/>
      <x:c r="C92" s="8"/>
      <x:c r="D92" s="8"/>
      <x:c r="E92" s="8"/>
    </x:row>
    <x:row r="93">
      <x:c r="A93" s="8"/>
      <x:c r="B93" s="8"/>
      <x:c r="C93" s="8"/>
      <x:c r="D93" s="8"/>
      <x:c r="E93" s="8"/>
    </x:row>
    <x:row r="94">
      <x:c r="A94" s="8"/>
      <x:c r="B94" s="8"/>
      <x:c r="C94" s="8"/>
      <x:c r="D94" s="8"/>
      <x:c r="E94" s="8"/>
    </x:row>
    <x:row r="95">
      <x:c r="A95" s="8"/>
      <x:c r="B95" s="8"/>
      <x:c r="C95" s="8"/>
      <x:c r="D95" s="8"/>
      <x:c r="E95" s="8"/>
    </x:row>
    <x:row r="96">
      <x:c r="A96" s="8"/>
      <x:c r="B96" s="8"/>
      <x:c r="C96" s="8"/>
      <x:c r="D96" s="8"/>
      <x:c r="E96" s="8"/>
    </x:row>
    <x:row r="97">
      <x:c r="A97" s="8"/>
      <x:c r="B97" s="8"/>
      <x:c r="C97" s="8"/>
      <x:c r="D97" s="8"/>
      <x:c r="E97" s="8"/>
    </x:row>
    <x:row r="98">
      <x:c r="A98" s="8"/>
      <x:c r="B98" s="8"/>
      <x:c r="C98" s="8"/>
      <x:c r="D98" s="8"/>
      <x:c r="E98" s="8"/>
    </x:row>
    <x:row r="99">
      <x:c r="A99" s="8"/>
      <x:c r="B99" s="8"/>
      <x:c r="C99" s="8"/>
      <x:c r="D99" s="8"/>
      <x:c r="E99" s="8"/>
    </x:row>
    <x:row r="100">
      <x:c r="A100" s="8"/>
      <x:c r="B100" s="8"/>
      <x:c r="C100" s="8"/>
      <x:c r="D100" s="8"/>
      <x:c r="E100" s="8"/>
    </x:row>
    <x:row r="101">
      <x:c r="A101" s="8"/>
      <x:c r="B101" s="8"/>
      <x:c r="C101" s="8"/>
      <x:c r="D101" s="8"/>
      <x:c r="E101" s="8"/>
    </x:row>
    <x:row r="102">
      <x:c r="A102" s="8"/>
      <x:c r="B102" s="8"/>
      <x:c r="C102" s="8"/>
      <x:c r="D102" s="8"/>
      <x:c r="E102" s="8"/>
    </x:row>
    <x:row r="103">
      <x:c r="A103" s="8"/>
      <x:c r="B103" s="8"/>
      <x:c r="C103" s="8"/>
      <x:c r="D103" s="8"/>
      <x:c r="E103" s="8"/>
    </x:row>
    <x:row r="104">
      <x:c r="A104" s="8"/>
      <x:c r="B104" s="8"/>
      <x:c r="C104" s="8"/>
      <x:c r="D104" s="8"/>
      <x:c r="E104" s="8"/>
    </x:row>
    <x:row r="105">
      <x:c r="A105" s="8"/>
      <x:c r="B105" s="8"/>
      <x:c r="C105" s="8"/>
      <x:c r="D105" s="8"/>
      <x:c r="E105" s="8"/>
    </x:row>
    <x:row r="106">
      <x:c r="A106" s="8"/>
      <x:c r="B106" s="8"/>
      <x:c r="C106" s="8"/>
      <x:c r="D106" s="8"/>
      <x:c r="E106" s="8"/>
    </x:row>
    <x:row r="107">
      <x:c r="A107" s="8"/>
      <x:c r="B107" s="8"/>
      <x:c r="C107" s="8"/>
      <x:c r="D107" s="8"/>
      <x:c r="E107" s="8"/>
    </x:row>
    <x:row r="108">
      <x:c r="A108" s="8"/>
      <x:c r="B108" s="8"/>
      <x:c r="C108" s="8"/>
      <x:c r="D108" s="8"/>
      <x:c r="E108" s="8"/>
    </x:row>
    <x:row r="109">
      <x:c r="A109" s="8"/>
      <x:c r="B109" s="8"/>
      <x:c r="C109" s="8"/>
      <x:c r="D109" s="8"/>
      <x:c r="E109" s="8"/>
    </x:row>
    <x:row r="110">
      <x:c r="A110" s="8"/>
      <x:c r="B110" s="8"/>
      <x:c r="C110" s="8"/>
      <x:c r="D110" s="8"/>
      <x:c r="E110" s="8"/>
    </x:row>
    <x:row r="111">
      <x:c r="A111" s="8"/>
      <x:c r="B111" s="8"/>
      <x:c r="C111" s="8"/>
      <x:c r="D111" s="8"/>
      <x:c r="E111" s="8"/>
    </x:row>
    <x:row r="112">
      <x:c r="A112" s="8"/>
      <x:c r="B112" s="8"/>
      <x:c r="C112" s="8"/>
      <x:c r="D112" s="8"/>
      <x:c r="E112" s="8"/>
    </x:row>
    <x:row r="113">
      <x:c r="A113" s="8"/>
      <x:c r="B113" s="8"/>
      <x:c r="C113" s="8"/>
      <x:c r="D113" s="8"/>
      <x:c r="E113" s="8"/>
    </x:row>
    <x:row r="114">
      <x:c r="A114" s="8"/>
      <x:c r="B114" s="8"/>
      <x:c r="C114" s="8"/>
      <x:c r="D114" s="8"/>
      <x:c r="E114" s="8"/>
    </x:row>
    <x:row r="115">
      <x:c r="A115" s="8"/>
      <x:c r="B115" s="8"/>
      <x:c r="C115" s="8"/>
      <x:c r="D115" s="8"/>
      <x:c r="E115" s="8"/>
    </x:row>
    <x:row r="116">
      <x:c r="A116" s="8"/>
      <x:c r="B116" s="8"/>
      <x:c r="C116" s="8"/>
      <x:c r="D116" s="8"/>
      <x:c r="E116" s="8"/>
    </x:row>
    <x:row r="117">
      <x:c r="A117" s="8"/>
      <x:c r="B117" s="8"/>
      <x:c r="C117" s="8"/>
      <x:c r="D117" s="8"/>
      <x:c r="E117" s="8"/>
    </x:row>
    <x:row r="118">
      <x:c r="A118" s="8"/>
      <x:c r="B118" s="8"/>
      <x:c r="C118" s="8"/>
      <x:c r="D118" s="8"/>
      <x:c r="E118" s="8"/>
    </x:row>
    <x:row r="119">
      <x:c r="A119" s="8"/>
      <x:c r="B119" s="8"/>
      <x:c r="C119" s="8"/>
      <x:c r="D119" s="8"/>
      <x:c r="E119" s="8"/>
    </x:row>
    <x:row r="120">
      <x:c r="A120" s="8"/>
      <x:c r="B120" s="8"/>
      <x:c r="C120" s="8"/>
      <x:c r="D120" s="8"/>
      <x:c r="E120" s="8"/>
    </x:row>
    <x:row r="121">
      <x:c r="A121" s="8"/>
      <x:c r="B121" s="8"/>
      <x:c r="C121" s="8"/>
      <x:c r="D121" s="8"/>
      <x:c r="E121" s="8"/>
    </x:row>
    <x:row r="122">
      <x:c r="A122" s="8"/>
      <x:c r="B122" s="8"/>
      <x:c r="C122" s="8"/>
      <x:c r="D122" s="8"/>
      <x:c r="E122" s="8"/>
    </x:row>
    <x:row r="123">
      <x:c r="A123" s="8"/>
      <x:c r="B123" s="8"/>
      <x:c r="C123" s="8"/>
      <x:c r="D123" s="8"/>
      <x:c r="E123" s="8"/>
    </x:row>
    <x:row r="124">
      <x:c r="A124" s="8"/>
      <x:c r="B124" s="8"/>
      <x:c r="C124" s="8"/>
      <x:c r="D124" s="8"/>
      <x:c r="E124" s="8"/>
    </x:row>
    <x:row r="125">
      <x:c r="A125" s="8"/>
      <x:c r="B125" s="8"/>
      <x:c r="C125" s="8"/>
      <x:c r="D125" s="8"/>
      <x:c r="E125" s="8"/>
    </x:row>
    <x:row r="126">
      <x:c r="A126" s="8"/>
      <x:c r="B126" s="8"/>
      <x:c r="C126" s="8"/>
      <x:c r="D126" s="8"/>
      <x:c r="E126" s="8"/>
    </x:row>
    <x:row r="127">
      <x:c r="A127" s="8"/>
      <x:c r="B127" s="8"/>
      <x:c r="C127" s="8"/>
      <x:c r="D127" s="8"/>
      <x:c r="E127" s="8"/>
    </x:row>
    <x:row r="128">
      <x:c r="A128" s="8"/>
      <x:c r="B128" s="8"/>
      <x:c r="C128" s="8"/>
      <x:c r="D128" s="8"/>
      <x:c r="E128" s="8"/>
    </x:row>
    <x:row r="129">
      <x:c r="A129" s="8"/>
      <x:c r="B129" s="8"/>
      <x:c r="C129" s="8"/>
      <x:c r="D129" s="8"/>
      <x:c r="E129" s="8"/>
    </x:row>
    <x:row r="130">
      <x:c r="A130" s="8"/>
      <x:c r="B130" s="8"/>
      <x:c r="C130" s="8"/>
      <x:c r="D130" s="8"/>
      <x:c r="E130" s="8"/>
    </x:row>
    <x:row r="131">
      <x:c r="A131" s="8"/>
      <x:c r="B131" s="8"/>
      <x:c r="C131" s="8"/>
      <x:c r="D131" s="8"/>
      <x:c r="E131" s="8"/>
    </x:row>
    <x:row r="132">
      <x:c r="A132" s="8"/>
      <x:c r="B132" s="8"/>
      <x:c r="C132" s="8"/>
      <x:c r="D132" s="8"/>
      <x:c r="E132" s="8"/>
    </x:row>
    <x:row r="133">
      <x:c r="A133" s="8"/>
      <x:c r="B133" s="8"/>
      <x:c r="C133" s="8"/>
      <x:c r="D133" s="8"/>
      <x:c r="E133" s="8"/>
    </x:row>
    <x:row r="134">
      <x:c r="A134" s="8"/>
      <x:c r="B134" s="8"/>
      <x:c r="C134" s="8"/>
      <x:c r="D134" s="8"/>
      <x:c r="E134" s="8"/>
    </x:row>
    <x:row r="135">
      <x:c r="A135" s="8"/>
      <x:c r="B135" s="8"/>
      <x:c r="C135" s="8"/>
      <x:c r="D135" s="8"/>
      <x:c r="E135" s="8"/>
    </x:row>
    <x:row r="136">
      <x:c r="A136" s="8"/>
      <x:c r="B136" s="8"/>
      <x:c r="C136" s="8"/>
      <x:c r="D136" s="8"/>
      <x:c r="E136" s="8"/>
    </x:row>
    <x:row r="137">
      <x:c r="A137" s="8"/>
      <x:c r="B137" s="8"/>
      <x:c r="C137" s="8"/>
      <x:c r="D137" s="8"/>
      <x:c r="E137" s="8"/>
    </x:row>
    <x:row r="138">
      <x:c r="A138" s="8"/>
      <x:c r="B138" s="8"/>
      <x:c r="C138" s="8"/>
      <x:c r="D138" s="8"/>
      <x:c r="E138" s="8"/>
    </x:row>
    <x:row r="139">
      <x:c r="A139" s="8"/>
      <x:c r="B139" s="8"/>
      <x:c r="C139" s="8"/>
      <x:c r="D139" s="8"/>
      <x:c r="E139" s="8"/>
    </x:row>
    <x:row r="140">
      <x:c r="A140" s="8"/>
      <x:c r="B140" s="8"/>
      <x:c r="C140" s="8"/>
      <x:c r="D140" s="8"/>
      <x:c r="E140" s="8"/>
    </x:row>
    <x:row r="141">
      <x:c r="A141" s="8"/>
      <x:c r="B141" s="8"/>
      <x:c r="C141" s="8"/>
      <x:c r="D141" s="8"/>
      <x:c r="E141" s="8"/>
    </x:row>
    <x:row r="142">
      <x:c r="A142" s="8"/>
      <x:c r="B142" s="8"/>
      <x:c r="C142" s="8"/>
      <x:c r="D142" s="8"/>
      <x:c r="E142" s="8"/>
    </x:row>
    <x:row r="143">
      <x:c r="A143" s="8"/>
      <x:c r="B143" s="8"/>
      <x:c r="C143" s="8"/>
      <x:c r="D143" s="8"/>
      <x:c r="E143" s="8"/>
    </x:row>
    <x:row r="144">
      <x:c r="A144" s="8"/>
      <x:c r="B144" s="8"/>
      <x:c r="C144" s="8"/>
      <x:c r="D144" s="8"/>
      <x:c r="E144" s="8"/>
    </x:row>
    <x:row r="145">
      <x:c r="A145" s="8"/>
      <x:c r="B145" s="8"/>
      <x:c r="C145" s="8"/>
      <x:c r="D145" s="8"/>
      <x:c r="E145" s="8"/>
    </x:row>
    <x:row r="146">
      <x:c r="A146" s="8"/>
      <x:c r="B146" s="8"/>
      <x:c r="C146" s="8"/>
      <x:c r="D146" s="8"/>
      <x:c r="E146" s="8"/>
    </x:row>
    <x:row r="147">
      <x:c r="A147" s="8"/>
      <x:c r="B147" s="8"/>
      <x:c r="C147" s="8"/>
      <x:c r="D147" s="8"/>
      <x:c r="E147" s="8"/>
    </x:row>
    <x:row r="148">
      <x:c r="A148" s="8"/>
      <x:c r="B148" s="8"/>
      <x:c r="C148" s="8"/>
      <x:c r="D148" s="8"/>
      <x:c r="E148" s="8"/>
    </x:row>
    <x:row r="149">
      <x:c r="A149" s="8"/>
      <x:c r="B149" s="8"/>
      <x:c r="C149" s="8"/>
      <x:c r="D149" s="8"/>
      <x:c r="E149" s="8"/>
    </x:row>
    <x:row r="150">
      <x:c r="A150" s="8"/>
      <x:c r="B150" s="8"/>
      <x:c r="C150" s="8"/>
      <x:c r="D150" s="8"/>
      <x:c r="E150" s="8"/>
    </x:row>
    <x:row r="151">
      <x:c r="A151" s="8"/>
      <x:c r="B151" s="8"/>
      <x:c r="C151" s="8"/>
      <x:c r="D151" s="8"/>
      <x:c r="E151" s="8"/>
    </x:row>
    <x:row r="152">
      <x:c r="A152" s="8"/>
      <x:c r="B152" s="8"/>
      <x:c r="C152" s="8"/>
      <x:c r="D152" s="8"/>
      <x:c r="E152" s="8"/>
    </x:row>
    <x:row r="153">
      <x:c r="A153" s="8"/>
      <x:c r="B153" s="8"/>
      <x:c r="C153" s="8"/>
      <x:c r="D153" s="8"/>
      <x:c r="E153" s="8"/>
    </x:row>
    <x:row r="154">
      <x:c r="A154" s="8"/>
      <x:c r="B154" s="8"/>
      <x:c r="C154" s="8"/>
      <x:c r="D154" s="8"/>
      <x:c r="E154" s="8"/>
    </x:row>
    <x:row r="155">
      <x:c r="A155" s="8"/>
      <x:c r="B155" s="8"/>
      <x:c r="C155" s="8"/>
      <x:c r="D155" s="8"/>
      <x:c r="E155" s="8"/>
    </x:row>
    <x:row r="156">
      <x:c r="A156" s="8"/>
      <x:c r="B156" s="8"/>
      <x:c r="C156" s="8"/>
      <x:c r="D156" s="8"/>
      <x:c r="E156" s="8"/>
    </x:row>
    <x:row r="157">
      <x:c r="A157" s="8"/>
      <x:c r="B157" s="8"/>
      <x:c r="C157" s="8"/>
      <x:c r="D157" s="8"/>
      <x:c r="E157" s="8"/>
    </x:row>
    <x:row r="158">
      <x:c r="A158" s="8"/>
      <x:c r="B158" s="8"/>
      <x:c r="C158" s="8"/>
      <x:c r="D158" s="8"/>
      <x:c r="E158" s="8"/>
    </x:row>
    <x:row r="159">
      <x:c r="A159" s="8"/>
      <x:c r="B159" s="8"/>
      <x:c r="C159" s="8"/>
      <x:c r="D159" s="8"/>
      <x:c r="E159" s="8"/>
    </x:row>
    <x:row r="160">
      <x:c r="A160" s="8"/>
      <x:c r="B160" s="8"/>
      <x:c r="C160" s="8"/>
      <x:c r="D160" s="8"/>
      <x:c r="E160" s="8"/>
    </x:row>
    <x:row r="161">
      <x:c r="A161" s="8"/>
      <x:c r="B161" s="8"/>
      <x:c r="C161" s="8"/>
      <x:c r="D161" s="8"/>
      <x:c r="E161" s="8"/>
    </x:row>
    <x:row r="162">
      <x:c r="A162" s="8"/>
      <x:c r="B162" s="8"/>
      <x:c r="C162" s="8"/>
      <x:c r="D162" s="8"/>
      <x:c r="E162" s="8"/>
    </x:row>
    <x:row r="163">
      <x:c r="A163" s="8"/>
      <x:c r="B163" s="8"/>
      <x:c r="C163" s="8"/>
      <x:c r="D163" s="8"/>
      <x:c r="E163" s="8"/>
    </x:row>
    <x:row r="164">
      <x:c r="A164" s="8"/>
      <x:c r="B164" s="8"/>
      <x:c r="C164" s="8"/>
      <x:c r="D164" s="8"/>
      <x:c r="E164" s="8"/>
    </x:row>
    <x:row r="165">
      <x:c r="A165" s="8"/>
      <x:c r="B165" s="8"/>
      <x:c r="C165" s="8"/>
      <x:c r="D165" s="8"/>
      <x:c r="E165" s="8"/>
    </x:row>
    <x:row r="166">
      <x:c r="A166" s="8"/>
      <x:c r="B166" s="8"/>
      <x:c r="C166" s="8"/>
      <x:c r="D166" s="8"/>
      <x:c r="E166" s="8"/>
    </x:row>
    <x:row r="167">
      <x:c r="A167" s="8"/>
      <x:c r="B167" s="8"/>
      <x:c r="C167" s="8"/>
      <x:c r="D167" s="8"/>
      <x:c r="E167" s="8"/>
    </x:row>
    <x:row r="168">
      <x:c r="A168" s="8"/>
      <x:c r="B168" s="8"/>
      <x:c r="C168" s="8"/>
      <x:c r="D168" s="8"/>
      <x:c r="E168" s="8"/>
    </x:row>
    <x:row r="169">
      <x:c r="A169" s="8"/>
      <x:c r="B169" s="8"/>
      <x:c r="C169" s="8"/>
      <x:c r="D169" s="8"/>
      <x:c r="E169" s="8"/>
    </x:row>
    <x:row r="170">
      <x:c r="A170" s="8"/>
      <x:c r="B170" s="8"/>
      <x:c r="C170" s="8"/>
      <x:c r="D170" s="8"/>
      <x:c r="E170" s="8"/>
    </x:row>
    <x:row r="171">
      <x:c r="A171" s="8"/>
      <x:c r="B171" s="8"/>
      <x:c r="C171" s="8"/>
      <x:c r="D171" s="8"/>
      <x:c r="E171" s="8"/>
    </x:row>
    <x:row r="172">
      <x:c r="A172" s="8"/>
      <x:c r="B172" s="8"/>
      <x:c r="C172" s="8"/>
      <x:c r="D172" s="8"/>
      <x:c r="E172" s="8"/>
    </x:row>
    <x:row r="173">
      <x:c r="A173" s="8"/>
      <x:c r="B173" s="8"/>
      <x:c r="C173" s="8"/>
      <x:c r="D173" s="8"/>
      <x:c r="E173" s="8"/>
    </x:row>
    <x:row r="174">
      <x:c r="A174" s="8"/>
      <x:c r="B174" s="8"/>
      <x:c r="C174" s="8"/>
      <x:c r="D174" s="8"/>
      <x:c r="E174" s="8"/>
    </x:row>
    <x:row r="175">
      <x:c r="A175" s="8"/>
      <x:c r="B175" s="8"/>
      <x:c r="C175" s="8"/>
      <x:c r="D175" s="8"/>
      <x:c r="E175" s="8"/>
    </x:row>
    <x:row r="176">
      <x:c r="A176" s="8"/>
      <x:c r="B176" s="8"/>
      <x:c r="C176" s="8"/>
      <x:c r="D176" s="8"/>
      <x:c r="E176" s="8"/>
    </x:row>
    <x:row r="177">
      <x:c r="A177" s="8"/>
      <x:c r="B177" s="8"/>
      <x:c r="C177" s="8"/>
      <x:c r="D177" s="8"/>
      <x:c r="E177" s="8"/>
    </x:row>
    <x:row r="178">
      <x:c r="A178" s="8"/>
      <x:c r="B178" s="8"/>
      <x:c r="C178" s="8"/>
      <x:c r="D178" s="8"/>
      <x:c r="E178" s="8"/>
    </x:row>
    <x:row r="179">
      <x:c r="A179" s="8"/>
      <x:c r="B179" s="8"/>
      <x:c r="C179" s="8"/>
      <x:c r="D179" s="8"/>
      <x:c r="E179" s="8"/>
    </x:row>
    <x:row r="180">
      <x:c r="A180" s="8"/>
      <x:c r="B180" s="8"/>
      <x:c r="C180" s="8"/>
      <x:c r="D180" s="8"/>
      <x:c r="E180" s="8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0" hidden="0" customWidth="1"/>
    <x:col min="3" max="3" width="58" hidden="0" customWidth="1"/>
    <x:col min="4" max="4" width="44" hidden="0" customWidth="1"/>
  </x:cols>
  <x:sheetData>
    <x:row r="1">
      <x:c r="A1" s="12" t="str">
        <x:v>Controlled Tokens and Roles</x:v>
      </x:c>
      <x:c r="B1" s="10"/>
      <x:c r="C1" s="10"/>
      <x:c r="D1" s="10"/>
    </x:row>
    <x:row r="2">
      <x:c r="A2" s="8"/>
      <x:c r="B2" s="8"/>
      <x:c r="C2" s="8"/>
      <x:c r="D2" s="8"/>
    </x:row>
    <x:row r="3">
      <x:c r="A3" s="16" t="str">
        <x:v>Category</x:v>
      </x:c>
      <x:c r="B3" s="16" t="str">
        <x:v>Allowed token</x:v>
      </x:c>
      <x:c r="C3" s="16" t="str">
        <x:v>Meaning</x:v>
      </x:c>
      <x:c r="D3" s="16" t="str">
        <x:v>Fail-closed behavior</x:v>
      </x:c>
    </x:row>
    <x:row r="4">
      <x:c r="A4" s="8" t="str">
        <x:v>Decision state</x:v>
      </x:c>
      <x:c r="B4" s="8" t="str">
        <x:v>FROZEN FOR EXAMPLE</x:v>
      </x:c>
      <x:c r="C4" s="8" t="str">
        <x:v>Downstream classification permitted</x:v>
      </x:c>
      <x:c r="D4" s="8" t="str">
        <x:v>Anything else blocks/repairs</x:v>
      </x:c>
    </x:row>
    <x:row r="5">
      <x:c r="A5" s="8" t="str">
        <x:v>Decision state</x:v>
      </x:c>
      <x:c r="B5" s="8" t="str">
        <x:v>REOPEN REQUIRED</x:v>
      </x:c>
      <x:c r="C5" s="8" t="str">
        <x:v>Decision reopened</x:v>
      </x:c>
      <x:c r="D5" s="8" t="str">
        <x:v>Blocks downstream</x:v>
      </x:c>
    </x:row>
    <x:row r="6">
      <x:c r="A6" s="8" t="str">
        <x:v>Policy state</x:v>
      </x:c>
      <x:c r="B6" s="8" t="str">
        <x:v>FROZEN FOR EXAMPLE</x:v>
      </x:c>
      <x:c r="C6" s="8" t="str">
        <x:v>Weights/thresholds frozen</x:v>
      </x:c>
      <x:c r="D6" s="8" t="str">
        <x:v>Continue</x:v>
      </x:c>
    </x:row>
    <x:row r="7">
      <x:c r="A7" s="8" t="str">
        <x:v>Entity type</x:v>
      </x:c>
      <x:c r="B7" s="8" t="str">
        <x:v>PROVIDER</x:v>
      </x:c>
      <x:c r="C7" s="8" t="str">
        <x:v>Entity itself fulfils a commercial offer</x:v>
      </x:c>
      <x:c r="D7" s="8" t="str">
        <x:v>Own fulfilment expected YES</x:v>
      </x:c>
    </x:row>
    <x:row r="8">
      <x:c r="A8" s="8" t="str">
        <x:v>Entity type</x:v>
      </x:c>
      <x:c r="B8" s="8" t="str">
        <x:v>MARKETPLACE / DIRECTORY</x:v>
      </x:c>
      <x:c r="C8" s="8" t="str">
        <x:v>Discovery/comparison intermediary</x:v>
      </x:c>
      <x:c r="D8" s="8" t="str">
        <x:v>Own fulfilment expected NO</x:v>
      </x:c>
    </x:row>
    <x:row r="9">
      <x:c r="A9" s="8" t="str">
        <x:v>Entity type</x:v>
      </x:c>
      <x:c r="B9" s="8" t="str">
        <x:v>PUBLISHER / MEDIA</x:v>
      </x:c>
      <x:c r="C9" s="8" t="str">
        <x:v>Information/reference source</x:v>
      </x:c>
      <x:c r="D9" s="8" t="str">
        <x:v>Own fulfilment expected NO</x:v>
      </x:c>
    </x:row>
    <x:row r="10">
      <x:c r="A10" s="8" t="str">
        <x:v>Entity type</x:v>
      </x:c>
      <x:c r="B10" s="8" t="str">
        <x:v>COMMUNITY / FORUM</x:v>
      </x:c>
      <x:c r="C10" s="8" t="str">
        <x:v>Community/reference source</x:v>
      </x:c>
      <x:c r="D10" s="8" t="str">
        <x:v>Own fulfilment expected NO</x:v>
      </x:c>
    </x:row>
    <x:row r="11">
      <x:c r="A11" s="8" t="str">
        <x:v>Entity type</x:v>
      </x:c>
      <x:c r="B11" s="8" t="str">
        <x:v>STATUS QUO / INTERNAL</x:v>
      </x:c>
      <x:c r="C11" s="8" t="str">
        <x:v>Internal/manual substitute</x:v>
      </x:c>
      <x:c r="D11" s="8" t="str">
        <x:v>Role-specific contextual analysis</x:v>
      </x:c>
    </x:row>
    <x:row r="12">
      <x:c r="A12" s="8" t="str">
        <x:v>Own fulfilment</x:v>
      </x:c>
      <x:c r="B12" s="8" t="str">
        <x:v>YES</x:v>
      </x:c>
      <x:c r="C12" s="8" t="str">
        <x:v>Entity itself fulfils target job</x:v>
      </x:c>
      <x:c r="D12" s="8" t="str">
        <x:v>Can participate in direct gate</x:v>
      </x:c>
    </x:row>
    <x:row r="13">
      <x:c r="A13" s="8" t="str">
        <x:v>Own fulfilment</x:v>
      </x:c>
      <x:c r="B13" s="8" t="str">
        <x:v>NO</x:v>
      </x:c>
      <x:c r="C13" s="8" t="str">
        <x:v>Influences decision but does not fulfil target job</x:v>
      </x:c>
      <x:c r="D13" s="8" t="str">
        <x:v>Cannot be DIRECT</x:v>
      </x:c>
    </x:row>
    <x:row r="14">
      <x:c r="A14" s="8" t="str">
        <x:v>Evidence state</x:v>
      </x:c>
      <x:c r="B14" s="8" t="str">
        <x:v>GOVERNED FIXTURE</x:v>
      </x:c>
      <x:c r="C14" s="8" t="str">
        <x:v>Evidence eligible for teaching workflow</x:v>
      </x:c>
      <x:c r="D14" s="8" t="str">
        <x:v>Continue</x:v>
      </x:c>
    </x:row>
    <x:row r="15">
      <x:c r="A15" s="8" t="str">
        <x:v>Evidence state</x:v>
      </x:c>
      <x:c r="B15" s="8" t="str">
        <x:v>UNKNOWN</x:v>
      </x:c>
      <x:c r="C15" s="8" t="str">
        <x:v>Evidence unresolved</x:v>
      </x:c>
      <x:c r="D15" s="8" t="str">
        <x:v>VERIFY</x:v>
      </x:c>
    </x:row>
    <x:row r="16">
      <x:c r="A16" s="8" t="str">
        <x:v>Evidence state</x:v>
      </x:c>
      <x:c r="B16" s="8" t="str">
        <x:v>REJECTED</x:v>
      </x:c>
      <x:c r="C16" s="8" t="str">
        <x:v>Evidence not usable</x:v>
      </x:c>
      <x:c r="D16" s="8" t="str">
        <x:v>Repair/verify</x:v>
      </x:c>
    </x:row>
    <x:row r="17">
      <x:c r="A17" s="8" t="str">
        <x:v>Role</x:v>
      </x:c>
      <x:c r="B17" s="8" t="str">
        <x:v>DIRECT</x:v>
      </x:c>
      <x:c r="C17" s="8" t="str">
        <x:v>Passed hard direct gates</x:v>
      </x:c>
      <x:c r="D17" s="8" t="str">
        <x:v>Ranking score may prioritize attention</x:v>
      </x:c>
    </x:row>
    <x:row r="18">
      <x:c r="A18" s="8" t="str">
        <x:v>Role</x:v>
      </x:c>
      <x:c r="B18" s="8" t="str">
        <x:v>CONTEXTUAL</x:v>
      </x:c>
      <x:c r="C18" s="8" t="str">
        <x:v>Relevant but not like-for-like direct</x:v>
      </x:c>
      <x:c r="D18" s="8" t="str">
        <x:v>Do not rank against DIRECT</x:v>
      </x:c>
    </x:row>
    <x:row r="19">
      <x:c r="A19" s="8" t="str">
        <x:v>Role</x:v>
      </x:c>
      <x:c r="B19" s="8" t="str">
        <x:v>EXCLUDED</x:v>
      </x:c>
      <x:c r="C19" s="8" t="str">
        <x:v>Not materially relevant now</x:v>
      </x:c>
      <x:c r="D19" s="8" t="str">
        <x:v>Do not analyze as competitor</x:v>
      </x:c>
    </x:row>
    <x:row r="20">
      <x:c r="A20" s="8" t="str">
        <x:v>Role</x:v>
      </x:c>
      <x:c r="B20" s="8" t="str">
        <x:v>VERIFY</x:v>
      </x:c>
      <x:c r="C20" s="8" t="str">
        <x:v>Evidence/inputs insufficient</x:v>
      </x:c>
      <x:c r="D20" s="8" t="str">
        <x:v>No classification</x:v>
      </x:c>
    </x:row>
    <x:row r="21">
      <x:c r="A21" s="8" t="str">
        <x:v>Action</x:v>
      </x:c>
      <x:c r="B21" s="8" t="str">
        <x:v>INCLUDE DIRECT</x:v>
      </x:c>
      <x:c r="C21" s="8" t="str">
        <x:v>Add to direct competitor set</x:v>
      </x:c>
      <x:c r="D21" s="8" t="str">
        <x:v>Not real-world approval</x:v>
      </x:c>
    </x:row>
    <x:row r="22">
      <x:c r="A22" s="8" t="str">
        <x:v>Action</x:v>
      </x:c>
      <x:c r="B22" s="8" t="str">
        <x:v>INCLUDE CONTEXTUAL</x:v>
      </x:c>
      <x:c r="C22" s="8" t="str">
        <x:v>Keep in contextual/reference set</x:v>
      </x:c>
      <x:c r="D22" s="8" t="str">
        <x:v>Separate from direct ranking</x:v>
      </x:c>
    </x:row>
    <x:row r="23">
      <x:c r="A23" s="8" t="str">
        <x:v>Action</x:v>
      </x:c>
      <x:c r="B23" s="8" t="str">
        <x:v>EXCLUDE</x:v>
      </x:c>
      <x:c r="C23" s="8" t="str">
        <x:v>Remove from governed set for this decision</x:v>
      </x:c>
      <x:c r="D23" s="8" t="str">
        <x:v>Reopen if evidence/decision changes</x:v>
      </x:c>
    </x:row>
    <x:row r="24">
      <x:c r="A24" s="8" t="str">
        <x:v>Action</x:v>
      </x:c>
      <x:c r="B24" s="8" t="str">
        <x:v>VERIFY BEFORE CLASSIFYING</x:v>
      </x:c>
      <x:c r="C24" s="8" t="str">
        <x:v>Resolve evidence/unknowns</x:v>
      </x:c>
      <x:c r="D24" s="8" t="str">
        <x:v>No score-based promotion</x:v>
      </x:c>
    </x:row>
    <x:row r="25">
      <x:c r="A25" s="8" t="str">
        <x:v>Entity-role rule</x:v>
      </x:c>
      <x:c r="B25" s="8" t="str">
        <x:v>PROVIDER + Own fulfilment YES</x:v>
      </x:c>
      <x:c r="C25" s="8" t="str">
        <x:v>Only entity type eligible for DIRECT when all hard thresholds also pass</x:v>
      </x:c>
      <x:c r="D25" s="8" t="str">
        <x:v>Other entity types cannot score their way into DIRECT</x:v>
      </x:c>
    </x:row>
    <x:row r="26">
      <x:c r="A26" s="8" t="str">
        <x:v>Entity-role rule</x:v>
      </x:c>
      <x:c r="B26" s="8" t="str">
        <x:v>STATUS QUO / INTERNAL</x:v>
      </x:c>
      <x:c r="C26" s="8" t="str">
        <x:v>Internal/manual substitute; may be CONTEXTUAL but never DIRECT in this model</x:v>
      </x:c>
      <x:c r="D26" s="8" t="str">
        <x:v>Rank separately from DIRECT providers</x:v>
      </x:c>
    </x:row>
    <x:row r="27">
      <x:c r="A27" s="8" t="str">
        <x:v>Freeze identity</x:v>
      </x:c>
      <x:c r="B27" s="8" t="str">
        <x:v>Qualification Evidence ID</x:v>
      </x:c>
      <x:c r="C27" s="8" t="str">
        <x:v>Candidate freeze key carries the bound Evidence ID</x:v>
      </x:c>
      <x:c r="D27" s="8" t="str">
        <x:v>Different evidence record changes lineage</x:v>
      </x:c>
    </x:row>
    <x:row r="28">
      <x:c r="A28" s="8" t="str">
        <x:v>Freeze identity</x:v>
      </x:c>
      <x:c r="B28" s="8" t="str">
        <x:v>Evidence freeze key</x:v>
      </x:c>
      <x:c r="C28" s="8" t="str">
        <x:v>Candidate freeze key carries Evidence version/state/control identity</x:v>
      </x:c>
      <x:c r="D28" s="8" t="str">
        <x:v>Governed Evidence V2 drifts an older handoff even if role/rank stay unchanged</x:v>
      </x:c>
    </x:row>
    <x:row r="29">
      <x:c r="A29" s="8" t="str">
        <x:v>Policy semantics</x:v>
      </x:c>
      <x:c r="B29" s="8" t="str">
        <x:v>VALID</x:v>
      </x:c>
      <x:c r="C29" s="8" t="str">
        <x:v>Policy state, weight ranges, direct thresholds and hard-gate tokens are explicitly valid</x:v>
      </x:c>
      <x:c r="D29" s="8" t="str">
        <x:v>Invalid policy semantics block downstream classification</x:v>
      </x:c>
    </x:row>
    <x:row r="30">
      <x:c r="A30" s="8"/>
      <x:c r="B30" s="8"/>
      <x:c r="C30" s="8"/>
      <x:c r="D30" s="8"/>
    </x:row>
    <x:row r="31">
      <x:c r="A31" s="8"/>
      <x:c r="B31" s="8"/>
      <x:c r="C31" s="8"/>
      <x:c r="D31" s="8"/>
    </x:row>
    <x:row r="32">
      <x:c r="A32" s="8"/>
      <x:c r="B32" s="8"/>
      <x:c r="C32" s="8"/>
      <x:c r="D32" s="8"/>
    </x:row>
    <x:row r="33">
      <x:c r="A33" s="8"/>
      <x:c r="B33" s="8"/>
      <x:c r="C33" s="8"/>
      <x:c r="D33" s="8"/>
    </x:row>
    <x:row r="34">
      <x:c r="A34" s="8"/>
      <x:c r="B34" s="8"/>
      <x:c r="C34" s="8"/>
      <x:c r="D34" s="8"/>
    </x:row>
    <x:row r="35">
      <x:c r="A35" s="8"/>
      <x:c r="B35" s="8"/>
      <x:c r="C35" s="8"/>
      <x:c r="D35" s="8"/>
    </x:row>
    <x:row r="36">
      <x:c r="A36" s="8"/>
      <x:c r="B36" s="8"/>
      <x:c r="C36" s="8"/>
      <x:c r="D36" s="8"/>
    </x:row>
    <x:row r="37">
      <x:c r="A37" s="8"/>
      <x:c r="B37" s="8"/>
      <x:c r="C37" s="8"/>
      <x:c r="D37" s="8"/>
    </x:row>
    <x:row r="38">
      <x:c r="A38" s="8"/>
      <x:c r="B38" s="8"/>
      <x:c r="C38" s="8"/>
      <x:c r="D38" s="8"/>
    </x:row>
    <x:row r="39">
      <x:c r="A39" s="8"/>
      <x:c r="B39" s="8"/>
      <x:c r="C39" s="8"/>
      <x:c r="D39" s="8"/>
    </x:row>
    <x:row r="40">
      <x:c r="A40" s="8"/>
      <x:c r="B40" s="8"/>
      <x:c r="C40" s="8"/>
      <x:c r="D40" s="8"/>
    </x:row>
    <x:row r="41">
      <x:c r="A41" s="8"/>
      <x:c r="B41" s="8"/>
      <x:c r="C41" s="8"/>
      <x:c r="D41" s="8"/>
    </x:row>
    <x:row r="42">
      <x:c r="A42" s="8"/>
      <x:c r="B42" s="8"/>
      <x:c r="C42" s="8"/>
      <x:c r="D42" s="8"/>
    </x:row>
    <x:row r="43">
      <x:c r="A43" s="8"/>
      <x:c r="B43" s="8"/>
      <x:c r="C43" s="8"/>
      <x:c r="D43" s="8"/>
    </x:row>
    <x:row r="44">
      <x:c r="A44" s="8"/>
      <x:c r="B44" s="8"/>
      <x:c r="C44" s="8"/>
      <x:c r="D44" s="8"/>
    </x:row>
    <x:row r="45">
      <x:c r="A45" s="8"/>
      <x:c r="B45" s="8"/>
      <x:c r="C45" s="8"/>
      <x:c r="D45" s="8"/>
    </x:row>
    <x:row r="46">
      <x:c r="A46" s="8"/>
      <x:c r="B46" s="8"/>
      <x:c r="C46" s="8"/>
      <x:c r="D46" s="8"/>
    </x:row>
    <x:row r="47">
      <x:c r="A47" s="8"/>
      <x:c r="B47" s="8"/>
      <x:c r="C47" s="8"/>
      <x:c r="D47" s="8"/>
    </x:row>
    <x:row r="48">
      <x:c r="A48" s="8"/>
      <x:c r="B48" s="8"/>
      <x:c r="C48" s="8"/>
      <x:c r="D48" s="8"/>
    </x:row>
    <x:row r="49">
      <x:c r="A49" s="8"/>
      <x:c r="B49" s="8"/>
      <x:c r="C49" s="8"/>
      <x:c r="D49" s="8"/>
    </x:row>
    <x:row r="50">
      <x:c r="A50" s="8"/>
      <x:c r="B50" s="8"/>
      <x:c r="C50" s="8"/>
      <x:c r="D50" s="8"/>
    </x:row>
    <x:row r="51">
      <x:c r="A51" s="8"/>
      <x:c r="B51" s="8"/>
      <x:c r="C51" s="8"/>
      <x:c r="D51" s="8"/>
    </x:row>
    <x:row r="52">
      <x:c r="A52" s="8"/>
      <x:c r="B52" s="8"/>
      <x:c r="C52" s="8"/>
      <x:c r="D52" s="8"/>
    </x:row>
    <x:row r="53">
      <x:c r="A53" s="8"/>
      <x:c r="B53" s="8"/>
      <x:c r="C53" s="8"/>
      <x:c r="D53" s="8"/>
    </x:row>
    <x:row r="54">
      <x:c r="A54" s="8"/>
      <x:c r="B54" s="8"/>
      <x:c r="C54" s="8"/>
      <x:c r="D54" s="8"/>
    </x:row>
    <x:row r="55">
      <x:c r="A55" s="8"/>
      <x:c r="B55" s="8"/>
      <x:c r="C55" s="8"/>
      <x:c r="D55" s="8"/>
    </x:row>
    <x:row r="56">
      <x:c r="A56" s="8"/>
      <x:c r="B56" s="8"/>
      <x:c r="C56" s="8"/>
      <x:c r="D56" s="8"/>
    </x:row>
    <x:row r="57">
      <x:c r="A57" s="8"/>
      <x:c r="B57" s="8"/>
      <x:c r="C57" s="8"/>
      <x:c r="D57" s="8"/>
    </x:row>
    <x:row r="58">
      <x:c r="A58" s="8"/>
      <x:c r="B58" s="8"/>
      <x:c r="C58" s="8"/>
      <x:c r="D58" s="8"/>
    </x:row>
    <x:row r="59">
      <x:c r="A59" s="8"/>
      <x:c r="B59" s="8"/>
      <x:c r="C59" s="8"/>
      <x:c r="D59" s="8"/>
    </x:row>
    <x:row r="60">
      <x:c r="A60" s="8"/>
      <x:c r="B60" s="8"/>
      <x:c r="C60" s="8"/>
      <x:c r="D60" s="8"/>
    </x:row>
    <x:row r="61">
      <x:c r="A61" s="8"/>
      <x:c r="B61" s="8"/>
      <x:c r="C61" s="8"/>
      <x:c r="D61" s="8"/>
    </x:row>
    <x:row r="62">
      <x:c r="A62" s="8"/>
      <x:c r="B62" s="8"/>
      <x:c r="C62" s="8"/>
      <x:c r="D62" s="8"/>
    </x:row>
    <x:row r="63">
      <x:c r="A63" s="8"/>
      <x:c r="B63" s="8"/>
      <x:c r="C63" s="8"/>
      <x:c r="D63" s="8"/>
    </x:row>
    <x:row r="64">
      <x:c r="A64" s="8"/>
      <x:c r="B64" s="8"/>
      <x:c r="C64" s="8"/>
      <x:c r="D64" s="8"/>
    </x:row>
    <x:row r="65">
      <x:c r="A65" s="8"/>
      <x:c r="B65" s="8"/>
      <x:c r="C65" s="8"/>
      <x:c r="D65" s="8"/>
    </x:row>
    <x:row r="66">
      <x:c r="A66" s="8"/>
      <x:c r="B66" s="8"/>
      <x:c r="C66" s="8"/>
      <x:c r="D66" s="8"/>
    </x:row>
    <x:row r="67">
      <x:c r="A67" s="8"/>
      <x:c r="B67" s="8"/>
      <x:c r="C67" s="8"/>
      <x:c r="D67" s="8"/>
    </x:row>
    <x:row r="68">
      <x:c r="A68" s="8"/>
      <x:c r="B68" s="8"/>
      <x:c r="C68" s="8"/>
      <x:c r="D68" s="8"/>
    </x:row>
    <x:row r="69">
      <x:c r="A69" s="8"/>
      <x:c r="B69" s="8"/>
      <x:c r="C69" s="8"/>
      <x:c r="D69" s="8"/>
    </x:row>
    <x:row r="70">
      <x:c r="A70" s="8"/>
      <x:c r="B70" s="8"/>
      <x:c r="C70" s="8"/>
      <x:c r="D70" s="8"/>
    </x:row>
    <x:row r="71">
      <x:c r="A71" s="8"/>
      <x:c r="B71" s="8"/>
      <x:c r="C71" s="8"/>
      <x:c r="D71" s="8"/>
    </x:row>
    <x:row r="72">
      <x:c r="A72" s="8"/>
      <x:c r="B72" s="8"/>
      <x:c r="C72" s="8"/>
      <x:c r="D72" s="8"/>
    </x:row>
    <x:row r="73">
      <x:c r="A73" s="8"/>
      <x:c r="B73" s="8"/>
      <x:c r="C73" s="8"/>
      <x:c r="D73" s="8"/>
    </x:row>
    <x:row r="74">
      <x:c r="A74" s="8"/>
      <x:c r="B74" s="8"/>
      <x:c r="C74" s="8"/>
      <x:c r="D74" s="8"/>
    </x:row>
    <x:row r="75">
      <x:c r="A75" s="8"/>
      <x:c r="B75" s="8"/>
      <x:c r="C75" s="8"/>
      <x:c r="D75" s="8"/>
    </x:row>
    <x:row r="76">
      <x:c r="A76" s="8"/>
      <x:c r="B76" s="8"/>
      <x:c r="C76" s="8"/>
      <x:c r="D76" s="8"/>
    </x:row>
    <x:row r="77">
      <x:c r="A77" s="8"/>
      <x:c r="B77" s="8"/>
      <x:c r="C77" s="8"/>
      <x:c r="D77" s="8"/>
    </x:row>
    <x:row r="78">
      <x:c r="A78" s="8"/>
      <x:c r="B78" s="8"/>
      <x:c r="C78" s="8"/>
      <x:c r="D78" s="8"/>
    </x:row>
    <x:row r="79">
      <x:c r="A79" s="8"/>
      <x:c r="B79" s="8"/>
      <x:c r="C79" s="8"/>
      <x:c r="D79" s="8"/>
    </x:row>
    <x:row r="80">
      <x:c r="A80" s="8"/>
      <x:c r="B80" s="8"/>
      <x:c r="C80" s="8"/>
      <x:c r="D80" s="8"/>
    </x:row>
    <x:row r="81">
      <x:c r="A81" s="8"/>
      <x:c r="B81" s="8"/>
      <x:c r="C81" s="8"/>
      <x:c r="D81" s="8"/>
    </x:row>
    <x:row r="82">
      <x:c r="A82" s="8"/>
      <x:c r="B82" s="8"/>
      <x:c r="C82" s="8"/>
      <x:c r="D82" s="8"/>
    </x:row>
    <x:row r="83">
      <x:c r="A83" s="8"/>
      <x:c r="B83" s="8"/>
      <x:c r="C83" s="8"/>
      <x:c r="D83" s="8"/>
    </x:row>
    <x:row r="84">
      <x:c r="A84" s="8"/>
      <x:c r="B84" s="8"/>
      <x:c r="C84" s="8"/>
      <x:c r="D84" s="8"/>
    </x:row>
    <x:row r="85">
      <x:c r="A85" s="8"/>
      <x:c r="B85" s="8"/>
      <x:c r="C85" s="8"/>
      <x:c r="D85" s="8"/>
    </x:row>
    <x:row r="86">
      <x:c r="A86" s="8"/>
      <x:c r="B86" s="8"/>
      <x:c r="C86" s="8"/>
      <x:c r="D86" s="8"/>
    </x:row>
    <x:row r="87">
      <x:c r="A87" s="8"/>
      <x:c r="B87" s="8"/>
      <x:c r="C87" s="8"/>
      <x:c r="D87" s="8"/>
    </x:row>
    <x:row r="88">
      <x:c r="A88" s="8"/>
      <x:c r="B88" s="8"/>
      <x:c r="C88" s="8"/>
      <x:c r="D88" s="8"/>
    </x:row>
    <x:row r="89">
      <x:c r="A89" s="8"/>
      <x:c r="B89" s="8"/>
      <x:c r="C89" s="8"/>
      <x:c r="D89" s="8"/>
    </x:row>
    <x:row r="90">
      <x:c r="A90" s="8"/>
      <x:c r="B90" s="8"/>
      <x:c r="C90" s="8"/>
      <x:c r="D90" s="8"/>
    </x:row>
    <x:row r="91">
      <x:c r="A91" s="8"/>
      <x:c r="B91" s="8"/>
      <x:c r="C91" s="8"/>
      <x:c r="D91" s="8"/>
    </x:row>
    <x:row r="92">
      <x:c r="A92" s="8"/>
      <x:c r="B92" s="8"/>
      <x:c r="C92" s="8"/>
      <x:c r="D92" s="8"/>
    </x:row>
    <x:row r="93">
      <x:c r="A93" s="8"/>
      <x:c r="B93" s="8"/>
      <x:c r="C93" s="8"/>
      <x:c r="D93" s="8"/>
    </x:row>
    <x:row r="94">
      <x:c r="A94" s="8"/>
      <x:c r="B94" s="8"/>
      <x:c r="C94" s="8"/>
      <x:c r="D94" s="8"/>
    </x:row>
    <x:row r="95">
      <x:c r="A95" s="8"/>
      <x:c r="B95" s="8"/>
      <x:c r="C95" s="8"/>
      <x:c r="D95" s="8"/>
    </x:row>
    <x:row r="96">
      <x:c r="A96" s="8"/>
      <x:c r="B96" s="8"/>
      <x:c r="C96" s="8"/>
      <x:c r="D96" s="8"/>
    </x:row>
    <x:row r="97">
      <x:c r="A97" s="8"/>
      <x:c r="B97" s="8"/>
      <x:c r="C97" s="8"/>
      <x:c r="D97" s="8"/>
    </x:row>
    <x:row r="98">
      <x:c r="A98" s="8"/>
      <x:c r="B98" s="8"/>
      <x:c r="C98" s="8"/>
      <x:c r="D98" s="8"/>
    </x:row>
    <x:row r="99">
      <x:c r="A99" s="8"/>
      <x:c r="B99" s="8"/>
      <x:c r="C99" s="8"/>
      <x:c r="D99" s="8"/>
    </x:row>
    <x:row r="100">
      <x:c r="A100" s="8"/>
      <x:c r="B100" s="8"/>
      <x:c r="C100" s="8"/>
      <x:c r="D100" s="8"/>
    </x:row>
    <x:row r="101">
      <x:c r="A101" s="8"/>
      <x:c r="B101" s="8"/>
      <x:c r="C101" s="8"/>
      <x:c r="D101" s="8"/>
    </x:row>
    <x:row r="102">
      <x:c r="A102" s="8"/>
      <x:c r="B102" s="8"/>
      <x:c r="C102" s="8"/>
      <x:c r="D102" s="8"/>
    </x:row>
    <x:row r="103">
      <x:c r="A103" s="8"/>
      <x:c r="B103" s="8"/>
      <x:c r="C103" s="8"/>
      <x:c r="D103" s="8"/>
    </x:row>
    <x:row r="104">
      <x:c r="A104" s="8"/>
      <x:c r="B104" s="8"/>
      <x:c r="C104" s="8"/>
      <x:c r="D104" s="8"/>
    </x:row>
    <x:row r="105">
      <x:c r="A105" s="8"/>
      <x:c r="B105" s="8"/>
      <x:c r="C105" s="8"/>
      <x:c r="D105" s="8"/>
    </x:row>
    <x:row r="106">
      <x:c r="A106" s="8"/>
      <x:c r="B106" s="8"/>
      <x:c r="C106" s="8"/>
      <x:c r="D106" s="8"/>
    </x:row>
    <x:row r="107">
      <x:c r="A107" s="8"/>
      <x:c r="B107" s="8"/>
      <x:c r="C107" s="8"/>
      <x:c r="D107" s="8"/>
    </x:row>
    <x:row r="108">
      <x:c r="A108" s="8"/>
      <x:c r="B108" s="8"/>
      <x:c r="C108" s="8"/>
      <x:c r="D108" s="8"/>
    </x:row>
    <x:row r="109">
      <x:c r="A109" s="8"/>
      <x:c r="B109" s="8"/>
      <x:c r="C109" s="8"/>
      <x:c r="D109" s="8"/>
    </x:row>
    <x:row r="110">
      <x:c r="A110" s="8"/>
      <x:c r="B110" s="8"/>
      <x:c r="C110" s="8"/>
      <x:c r="D110" s="8"/>
    </x:row>
    <x:row r="111">
      <x:c r="A111" s="8"/>
      <x:c r="B111" s="8"/>
      <x:c r="C111" s="8"/>
      <x:c r="D111" s="8"/>
    </x:row>
    <x:row r="112">
      <x:c r="A112" s="8"/>
      <x:c r="B112" s="8"/>
      <x:c r="C112" s="8"/>
      <x:c r="D112" s="8"/>
    </x:row>
    <x:row r="113">
      <x:c r="A113" s="8"/>
      <x:c r="B113" s="8"/>
      <x:c r="C113" s="8"/>
      <x:c r="D113" s="8"/>
    </x:row>
    <x:row r="114">
      <x:c r="A114" s="8"/>
      <x:c r="B114" s="8"/>
      <x:c r="C114" s="8"/>
      <x:c r="D114" s="8"/>
    </x:row>
    <x:row r="115">
      <x:c r="A115" s="8"/>
      <x:c r="B115" s="8"/>
      <x:c r="C115" s="8"/>
      <x:c r="D115" s="8"/>
    </x:row>
    <x:row r="116">
      <x:c r="A116" s="8"/>
      <x:c r="B116" s="8"/>
      <x:c r="C116" s="8"/>
      <x:c r="D116" s="8"/>
    </x:row>
    <x:row r="117">
      <x:c r="A117" s="8"/>
      <x:c r="B117" s="8"/>
      <x:c r="C117" s="8"/>
      <x:c r="D117" s="8"/>
    </x:row>
    <x:row r="118">
      <x:c r="A118" s="8"/>
      <x:c r="B118" s="8"/>
      <x:c r="C118" s="8"/>
      <x:c r="D118" s="8"/>
    </x:row>
    <x:row r="119">
      <x:c r="A119" s="8"/>
      <x:c r="B119" s="8"/>
      <x:c r="C119" s="8"/>
      <x:c r="D119" s="8"/>
    </x:row>
    <x:row r="120">
      <x:c r="A120" s="8"/>
      <x:c r="B120" s="8"/>
      <x:c r="C120" s="8"/>
      <x:c r="D120" s="8"/>
    </x:row>
    <x:row r="121">
      <x:c r="A121" s="8"/>
      <x:c r="B121" s="8"/>
      <x:c r="C121" s="8"/>
      <x:c r="D121" s="8"/>
    </x:row>
    <x:row r="122">
      <x:c r="A122" s="8"/>
      <x:c r="B122" s="8"/>
      <x:c r="C122" s="8"/>
      <x:c r="D122" s="8"/>
    </x:row>
    <x:row r="123">
      <x:c r="A123" s="8"/>
      <x:c r="B123" s="8"/>
      <x:c r="C123" s="8"/>
      <x:c r="D123" s="8"/>
    </x:row>
    <x:row r="124">
      <x:c r="A124" s="8"/>
      <x:c r="B124" s="8"/>
      <x:c r="C124" s="8"/>
      <x:c r="D124" s="8"/>
    </x:row>
    <x:row r="125">
      <x:c r="A125" s="8"/>
      <x:c r="B125" s="8"/>
      <x:c r="C125" s="8"/>
      <x:c r="D125" s="8"/>
    </x:row>
    <x:row r="126">
      <x:c r="A126" s="8"/>
      <x:c r="B126" s="8"/>
      <x:c r="C126" s="8"/>
      <x:c r="D126" s="8"/>
    </x:row>
    <x:row r="127">
      <x:c r="A127" s="8"/>
      <x:c r="B127" s="8"/>
      <x:c r="C127" s="8"/>
      <x:c r="D127" s="8"/>
    </x:row>
    <x:row r="128">
      <x:c r="A128" s="8"/>
      <x:c r="B128" s="8"/>
      <x:c r="C128" s="8"/>
      <x:c r="D128" s="8"/>
    </x:row>
    <x:row r="129">
      <x:c r="A129" s="8"/>
      <x:c r="B129" s="8"/>
      <x:c r="C129" s="8"/>
      <x:c r="D129" s="8"/>
    </x:row>
    <x:row r="130">
      <x:c r="A130" s="8"/>
      <x:c r="B130" s="8"/>
      <x:c r="C130" s="8"/>
      <x:c r="D130" s="8"/>
    </x:row>
    <x:row r="131">
      <x:c r="A131" s="8"/>
      <x:c r="B131" s="8"/>
      <x:c r="C131" s="8"/>
      <x:c r="D131" s="8"/>
    </x:row>
    <x:row r="132">
      <x:c r="A132" s="8"/>
      <x:c r="B132" s="8"/>
      <x:c r="C132" s="8"/>
      <x:c r="D132" s="8"/>
    </x:row>
    <x:row r="133">
      <x:c r="A133" s="8"/>
      <x:c r="B133" s="8"/>
      <x:c r="C133" s="8"/>
      <x:c r="D133" s="8"/>
    </x:row>
    <x:row r="134">
      <x:c r="A134" s="8"/>
      <x:c r="B134" s="8"/>
      <x:c r="C134" s="8"/>
      <x:c r="D134" s="8"/>
    </x:row>
    <x:row r="135">
      <x:c r="A135" s="8"/>
      <x:c r="B135" s="8"/>
      <x:c r="C135" s="8"/>
      <x:c r="D135" s="8"/>
    </x:row>
    <x:row r="136">
      <x:c r="A136" s="8"/>
      <x:c r="B136" s="8"/>
      <x:c r="C136" s="8"/>
      <x:c r="D136" s="8"/>
    </x:row>
    <x:row r="137">
      <x:c r="A137" s="8"/>
      <x:c r="B137" s="8"/>
      <x:c r="C137" s="8"/>
      <x:c r="D137" s="8"/>
    </x:row>
    <x:row r="138">
      <x:c r="A138" s="8"/>
      <x:c r="B138" s="8"/>
      <x:c r="C138" s="8"/>
      <x:c r="D138" s="8"/>
    </x:row>
    <x:row r="139">
      <x:c r="A139" s="8"/>
      <x:c r="B139" s="8"/>
      <x:c r="C139" s="8"/>
      <x:c r="D139" s="8"/>
    </x:row>
    <x:row r="140">
      <x:c r="A140" s="8"/>
      <x:c r="B140" s="8"/>
      <x:c r="C140" s="8"/>
      <x:c r="D140" s="8"/>
    </x:row>
    <x:row r="141">
      <x:c r="A141" s="8"/>
      <x:c r="B141" s="8"/>
      <x:c r="C141" s="8"/>
      <x:c r="D141" s="8"/>
    </x:row>
    <x:row r="142">
      <x:c r="A142" s="8"/>
      <x:c r="B142" s="8"/>
      <x:c r="C142" s="8"/>
      <x:c r="D142" s="8"/>
    </x:row>
    <x:row r="143">
      <x:c r="A143" s="8"/>
      <x:c r="B143" s="8"/>
      <x:c r="C143" s="8"/>
      <x:c r="D143" s="8"/>
    </x:row>
    <x:row r="144">
      <x:c r="A144" s="8"/>
      <x:c r="B144" s="8"/>
      <x:c r="C144" s="8"/>
      <x:c r="D144" s="8"/>
    </x:row>
    <x:row r="145">
      <x:c r="A145" s="8"/>
      <x:c r="B145" s="8"/>
      <x:c r="C145" s="8"/>
      <x:c r="D145" s="8"/>
    </x:row>
    <x:row r="146">
      <x:c r="A146" s="8"/>
      <x:c r="B146" s="8"/>
      <x:c r="C146" s="8"/>
      <x:c r="D146" s="8"/>
    </x:row>
    <x:row r="147">
      <x:c r="A147" s="8"/>
      <x:c r="B147" s="8"/>
      <x:c r="C147" s="8"/>
      <x:c r="D147" s="8"/>
    </x:row>
    <x:row r="148">
      <x:c r="A148" s="8"/>
      <x:c r="B148" s="8"/>
      <x:c r="C148" s="8"/>
      <x:c r="D148" s="8"/>
    </x:row>
    <x:row r="149">
      <x:c r="A149" s="8"/>
      <x:c r="B149" s="8"/>
      <x:c r="C149" s="8"/>
      <x:c r="D149" s="8"/>
    </x:row>
    <x:row r="150">
      <x:c r="A150" s="8"/>
      <x:c r="B150" s="8"/>
      <x:c r="C150" s="8"/>
      <x:c r="D150" s="8"/>
    </x:row>
    <x:row r="151">
      <x:c r="A151" s="8"/>
      <x:c r="B151" s="8"/>
      <x:c r="C151" s="8"/>
      <x:c r="D151" s="8"/>
    </x:row>
    <x:row r="152">
      <x:c r="A152" s="8"/>
      <x:c r="B152" s="8"/>
      <x:c r="C152" s="8"/>
      <x:c r="D152" s="8"/>
    </x:row>
    <x:row r="153">
      <x:c r="A153" s="8"/>
      <x:c r="B153" s="8"/>
      <x:c r="C153" s="8"/>
      <x:c r="D153" s="8"/>
    </x:row>
    <x:row r="154">
      <x:c r="A154" s="8"/>
      <x:c r="B154" s="8"/>
      <x:c r="C154" s="8"/>
      <x:c r="D154" s="8"/>
    </x:row>
    <x:row r="155">
      <x:c r="A155" s="8"/>
      <x:c r="B155" s="8"/>
      <x:c r="C155" s="8"/>
      <x:c r="D155" s="8"/>
    </x:row>
    <x:row r="156">
      <x:c r="A156" s="8"/>
      <x:c r="B156" s="8"/>
      <x:c r="C156" s="8"/>
      <x:c r="D156" s="8"/>
    </x:row>
    <x:row r="157">
      <x:c r="A157" s="8"/>
      <x:c r="B157" s="8"/>
      <x:c r="C157" s="8"/>
      <x:c r="D157" s="8"/>
    </x:row>
    <x:row r="158">
      <x:c r="A158" s="8"/>
      <x:c r="B158" s="8"/>
      <x:c r="C158" s="8"/>
      <x:c r="D158" s="8"/>
    </x:row>
    <x:row r="159">
      <x:c r="A159" s="8"/>
      <x:c r="B159" s="8"/>
      <x:c r="C159" s="8"/>
      <x:c r="D159" s="8"/>
    </x:row>
    <x:row r="160">
      <x:c r="A160" s="8"/>
      <x:c r="B160" s="8"/>
      <x:c r="C160" s="8"/>
      <x:c r="D160" s="8"/>
    </x:row>
    <x:row r="161">
      <x:c r="A161" s="8"/>
      <x:c r="B161" s="8"/>
      <x:c r="C161" s="8"/>
      <x:c r="D161" s="8"/>
    </x:row>
    <x:row r="162">
      <x:c r="A162" s="8"/>
      <x:c r="B162" s="8"/>
      <x:c r="C162" s="8"/>
      <x:c r="D162" s="8"/>
    </x:row>
    <x:row r="163">
      <x:c r="A163" s="8"/>
      <x:c r="B163" s="8"/>
      <x:c r="C163" s="8"/>
      <x:c r="D163" s="8"/>
    </x:row>
    <x:row r="164">
      <x:c r="A164" s="8"/>
      <x:c r="B164" s="8"/>
      <x:c r="C164" s="8"/>
      <x:c r="D164" s="8"/>
    </x:row>
    <x:row r="165">
      <x:c r="A165" s="8"/>
      <x:c r="B165" s="8"/>
      <x:c r="C165" s="8"/>
      <x:c r="D165" s="8"/>
    </x:row>
    <x:row r="166">
      <x:c r="A166" s="8"/>
      <x:c r="B166" s="8"/>
      <x:c r="C166" s="8"/>
      <x:c r="D166" s="8"/>
    </x:row>
    <x:row r="167">
      <x:c r="A167" s="8"/>
      <x:c r="B167" s="8"/>
      <x:c r="C167" s="8"/>
      <x:c r="D167" s="8"/>
    </x:row>
    <x:row r="168">
      <x:c r="A168" s="8"/>
      <x:c r="B168" s="8"/>
      <x:c r="C168" s="8"/>
      <x:c r="D168" s="8"/>
    </x:row>
    <x:row r="169">
      <x:c r="A169" s="8"/>
      <x:c r="B169" s="8"/>
      <x:c r="C169" s="8"/>
      <x:c r="D169" s="8"/>
    </x:row>
    <x:row r="170">
      <x:c r="A170" s="8"/>
      <x:c r="B170" s="8"/>
      <x:c r="C170" s="8"/>
      <x:c r="D170" s="8"/>
    </x:row>
    <x:row r="171">
      <x:c r="A171" s="8"/>
      <x:c r="B171" s="8"/>
      <x:c r="C171" s="8"/>
      <x:c r="D171" s="8"/>
    </x:row>
    <x:row r="172">
      <x:c r="A172" s="8"/>
      <x:c r="B172" s="8"/>
      <x:c r="C172" s="8"/>
      <x:c r="D172" s="8"/>
    </x:row>
    <x:row r="173">
      <x:c r="A173" s="8"/>
      <x:c r="B173" s="8"/>
      <x:c r="C173" s="8"/>
      <x:c r="D173" s="8"/>
    </x:row>
    <x:row r="174">
      <x:c r="A174" s="8"/>
      <x:c r="B174" s="8"/>
      <x:c r="C174" s="8"/>
      <x:c r="D174" s="8"/>
    </x:row>
    <x:row r="175">
      <x:c r="A175" s="8"/>
      <x:c r="B175" s="8"/>
      <x:c r="C175" s="8"/>
      <x:c r="D175" s="8"/>
    </x:row>
    <x:row r="176">
      <x:c r="A176" s="8"/>
      <x:c r="B176" s="8"/>
      <x:c r="C176" s="8"/>
      <x:c r="D176" s="8"/>
    </x:row>
    <x:row r="177">
      <x:c r="A177" s="8"/>
      <x:c r="B177" s="8"/>
      <x:c r="C177" s="8"/>
      <x:c r="D177" s="8"/>
    </x:row>
    <x:row r="178">
      <x:c r="A178" s="8"/>
      <x:c r="B178" s="8"/>
      <x:c r="C178" s="8"/>
      <x:c r="D178" s="8"/>
    </x:row>
    <x:row r="179">
      <x:c r="A179" s="8"/>
      <x:c r="B179" s="8"/>
      <x:c r="C179" s="8"/>
      <x:c r="D179" s="8"/>
    </x:row>
    <x:row r="180">
      <x:c r="A180" s="8"/>
      <x:c r="B180" s="8"/>
      <x:c r="C180" s="8"/>
      <x:c r="D180" s="8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64" hidden="0" customWidth="1"/>
    <x:col min="4" max="4" width="40" hidden="0" customWidth="1"/>
    <x:col min="5" max="5" width="18" hidden="0" customWidth="1"/>
    <x:col min="6" max="6" width="18" hidden="0" customWidth="1"/>
  </x:cols>
  <x:sheetData>
    <x:row r="1">
      <x:c r="A1" s="12" t="str">
        <x:v>A67 Workbook Change Log</x:v>
      </x:c>
      <x:c r="B1" s="10"/>
      <x:c r="C1" s="10"/>
      <x:c r="D1" s="10"/>
      <x:c r="E1" s="10"/>
      <x:c r="F1" s="10"/>
    </x:row>
    <x:row r="2">
      <x:c r="A2" s="8"/>
      <x:c r="B2" s="8"/>
      <x:c r="C2" s="8"/>
      <x:c r="D2" s="8"/>
      <x:c r="E2" s="8"/>
      <x:c r="F2" s="8"/>
    </x:row>
    <x:row r="3">
      <x:c r="A3" s="40" t="str">
        <x:v>Version</x:v>
      </x:c>
      <x:c r="B3" s="40" t="str">
        <x:v>Date</x:v>
      </x:c>
      <x:c r="C3" s="40" t="str">
        <x:v>Change</x:v>
      </x:c>
      <x:c r="D3" s="40" t="str">
        <x:v>Reason</x:v>
      </x:c>
      <x:c r="E3" s="40" t="str">
        <x:v>Native Excel</x:v>
      </x:c>
      <x:c r="F3" s="40" t="str">
        <x:v>Website</x:v>
      </x:c>
    </x:row>
    <x:row r="4">
      <x:c r="A4" s="8" t="str">
        <x:v>1.0.1 PRE_NATIVE</x:v>
      </x:c>
      <x:c r="B4" s="20" t="n">
        <x:v>46256</x:v>
      </x:c>
      <x:c r="C4" s="8" t="str">
        <x:v>Narrow governance closure: DIRECT now requires PROVIDER; candidate freeze key carries bound Evidence ID + Evidence freeze key; policy state/threshold/gate-token semantics validate fail-closed.</x:v>
      </x:c>
      <x:c r="D4" s="8" t="str">
        <x:v>Independent adversarial review closure</x:v>
      </x:c>
      <x:c r="E4" s="8" t="str">
        <x:v>PENDING</x:v>
      </x:c>
      <x:c r="F4" s="8" t="str">
        <x:v>NOT INSTALLED</x:v>
      </x:c>
    </x:row>
    <x:row r="5">
      <x:c r="A5" s="8" t="str">
        <x:v>1.0.0 PRE_NATIVE</x:v>
      </x:c>
      <x:c r="B5" s="20" t="n">
        <x:v>46256</x:v>
      </x:c>
      <x:c r="C5" s="8" t="str">
        <x:v>Gate-before-aggregate system with versioned policy, candidate-owned evidence and full-range handoff.</x:v>
      </x:c>
      <x:c r="D5" s="8" t="str">
        <x:v>Initial flagship candidate</x:v>
      </x:c>
      <x:c r="E5" s="8" t="str">
        <x:v>SUPERSEDED</x:v>
      </x:c>
      <x:c r="F5" s="8" t="str">
        <x:v>NOT INSTALLED</x:v>
      </x:c>
    </x:row>
    <x:row r="6">
      <x:c r="A6" s="8" t="str">
        <x:v>Baseline</x:v>
      </x:c>
      <x:c r="B6" s="20" t="n">
        <x:v>46256</x:v>
      </x:c>
      <x:c r="C6" s="8" t="str">
        <x:v>Protected A67 source identity: 33687 bytes / F2551728...1F94F1; static framework WebP + shared visual runtime.</x:v>
      </x:c>
      <x:c r="D6" s="8" t="str">
        <x:v>Governance</x:v>
      </x:c>
      <x:c r="E6" s="8" t="str">
        <x:v>N/A</x:v>
      </x:c>
      <x:c r="F6" s="8" t="str">
        <x:v>UNCHANGED</x:v>
      </x:c>
    </x:row>
    <x:row r="7">
      <x:c r="A7" s="8" t="str">
        <x:v>Direct-test boundary</x:v>
      </x:c>
      <x:c r="B7" s="20" t="n">
        <x:v>46256</x:v>
      </x:c>
      <x:c r="C7" s="8" t="str">
        <x:v>Desktop Excel and installed browser remain direct gates; static QA does not replace them.</x:v>
      </x:c>
      <x:c r="D7" s="8" t="str">
        <x:v>Evidence discipline</x:v>
      </x:c>
      <x:c r="E7" s="8" t="str">
        <x:v>PENDING</x:v>
      </x:c>
      <x:c r="F7" s="8" t="str">
        <x:v>NOT INSTALLED</x:v>
      </x:c>
    </x:row>
    <x:row r="8">
      <x:c r="A8" s="8"/>
      <x:c r="B8" s="8"/>
      <x:c r="C8" s="8"/>
      <x:c r="D8" s="8"/>
      <x:c r="E8" s="8"/>
      <x:c r="F8" s="8"/>
    </x:row>
    <x:row r="9">
      <x:c r="A9" s="8"/>
      <x:c r="B9" s="8"/>
      <x:c r="C9" s="8"/>
      <x:c r="D9" s="8"/>
      <x:c r="E9" s="8"/>
      <x:c r="F9" s="8"/>
    </x:row>
    <x:row r="10">
      <x:c r="A10" s="8"/>
      <x:c r="B10" s="8"/>
      <x:c r="C10" s="8"/>
      <x:c r="D10" s="8"/>
      <x:c r="E10" s="8"/>
      <x:c r="F10" s="8"/>
    </x:row>
    <x:row r="11">
      <x:c r="A11" s="8"/>
      <x:c r="B11" s="8"/>
      <x:c r="C11" s="8"/>
      <x:c r="D11" s="8"/>
      <x:c r="E11" s="8"/>
      <x:c r="F11" s="8"/>
    </x:row>
    <x:row r="12">
      <x:c r="A12" s="8"/>
      <x:c r="B12" s="8"/>
      <x:c r="C12" s="8"/>
      <x:c r="D12" s="8"/>
      <x:c r="E12" s="8"/>
      <x:c r="F12" s="8"/>
    </x:row>
    <x:row r="13">
      <x:c r="A13" s="8"/>
      <x:c r="B13" s="8"/>
      <x:c r="C13" s="8"/>
      <x:c r="D13" s="8"/>
      <x:c r="E13" s="8"/>
      <x:c r="F13" s="8"/>
    </x:row>
    <x:row r="14">
      <x:c r="A14" s="8"/>
      <x:c r="B14" s="8"/>
      <x:c r="C14" s="8"/>
      <x:c r="D14" s="8"/>
      <x:c r="E14" s="8"/>
      <x:c r="F14" s="8"/>
    </x:row>
    <x:row r="15">
      <x:c r="A15" s="8"/>
      <x:c r="B15" s="8"/>
      <x:c r="C15" s="8"/>
      <x:c r="D15" s="8"/>
      <x:c r="E15" s="8"/>
      <x:c r="F15" s="8"/>
    </x:row>
    <x:row r="16">
      <x:c r="A16" s="8"/>
      <x:c r="B16" s="8"/>
      <x:c r="C16" s="8"/>
      <x:c r="D16" s="8"/>
      <x:c r="E16" s="8"/>
      <x:c r="F16" s="8"/>
    </x:row>
    <x:row r="17">
      <x:c r="A17" s="8"/>
      <x:c r="B17" s="8"/>
      <x:c r="C17" s="8"/>
      <x:c r="D17" s="8"/>
      <x:c r="E17" s="8"/>
      <x:c r="F17" s="8"/>
    </x:row>
    <x:row r="18">
      <x:c r="A18" s="8"/>
      <x:c r="B18" s="8"/>
      <x:c r="C18" s="8"/>
      <x:c r="D18" s="8"/>
      <x:c r="E18" s="8"/>
      <x:c r="F18" s="8"/>
    </x:row>
    <x:row r="19">
      <x:c r="A19" s="8"/>
      <x:c r="B19" s="8"/>
      <x:c r="C19" s="8"/>
      <x:c r="D19" s="8"/>
      <x:c r="E19" s="8"/>
      <x:c r="F19" s="8"/>
    </x:row>
    <x:row r="20">
      <x:c r="A20" s="8"/>
      <x:c r="B20" s="8"/>
      <x:c r="C20" s="8"/>
      <x:c r="D20" s="8"/>
      <x:c r="E20" s="8"/>
      <x:c r="F20" s="8"/>
    </x:row>
    <x:row r="21">
      <x:c r="A21" s="8"/>
      <x:c r="B21" s="8"/>
      <x:c r="C21" s="8"/>
      <x:c r="D21" s="8"/>
      <x:c r="E21" s="8"/>
      <x:c r="F21" s="8"/>
    </x:row>
    <x:row r="22">
      <x:c r="A22" s="8"/>
      <x:c r="B22" s="8"/>
      <x:c r="C22" s="8"/>
      <x:c r="D22" s="8"/>
      <x:c r="E22" s="8"/>
      <x:c r="F22" s="8"/>
    </x:row>
    <x:row r="23">
      <x:c r="A23" s="8"/>
      <x:c r="B23" s="8"/>
      <x:c r="C23" s="8"/>
      <x:c r="D23" s="8"/>
      <x:c r="E23" s="8"/>
      <x:c r="F23" s="8"/>
    </x:row>
    <x:row r="24">
      <x:c r="A24" s="8"/>
      <x:c r="B24" s="8"/>
      <x:c r="C24" s="8"/>
      <x:c r="D24" s="8"/>
      <x:c r="E24" s="8"/>
      <x:c r="F24" s="8"/>
    </x:row>
    <x:row r="25">
      <x:c r="A25" s="8"/>
      <x:c r="B25" s="8"/>
      <x:c r="C25" s="8"/>
      <x:c r="D25" s="8"/>
      <x:c r="E25" s="8"/>
      <x:c r="F25" s="8"/>
    </x:row>
    <x:row r="26">
      <x:c r="A26" s="8"/>
      <x:c r="B26" s="8"/>
      <x:c r="C26" s="8"/>
      <x:c r="D26" s="8"/>
      <x:c r="E26" s="8"/>
      <x:c r="F26" s="8"/>
    </x:row>
    <x:row r="27">
      <x:c r="A27" s="8"/>
      <x:c r="B27" s="8"/>
      <x:c r="C27" s="8"/>
      <x:c r="D27" s="8"/>
      <x:c r="E27" s="8"/>
      <x:c r="F27" s="8"/>
    </x:row>
    <x:row r="28">
      <x:c r="A28" s="8"/>
      <x:c r="B28" s="8"/>
      <x:c r="C28" s="8"/>
      <x:c r="D28" s="8"/>
      <x:c r="E28" s="8"/>
      <x:c r="F28" s="8"/>
    </x:row>
    <x:row r="29">
      <x:c r="A29" s="8"/>
      <x:c r="B29" s="8"/>
      <x:c r="C29" s="8"/>
      <x:c r="D29" s="8"/>
      <x:c r="E29" s="8"/>
      <x:c r="F29" s="8"/>
    </x:row>
    <x:row r="30">
      <x:c r="A30" s="8"/>
      <x:c r="B30" s="8"/>
      <x:c r="C30" s="8"/>
      <x:c r="D30" s="8"/>
      <x:c r="E30" s="8"/>
      <x:c r="F30" s="8"/>
    </x:row>
    <x:row r="31">
      <x:c r="A31" s="8"/>
      <x:c r="B31" s="8"/>
      <x:c r="C31" s="8"/>
      <x:c r="D31" s="8"/>
      <x:c r="E31" s="8"/>
      <x:c r="F31" s="8"/>
    </x:row>
    <x:row r="32">
      <x:c r="A32" s="8"/>
      <x:c r="B32" s="8"/>
      <x:c r="C32" s="8"/>
      <x:c r="D32" s="8"/>
      <x:c r="E32" s="8"/>
      <x:c r="F32" s="8"/>
    </x:row>
    <x:row r="33">
      <x:c r="A33" s="8"/>
      <x:c r="B33" s="8"/>
      <x:c r="C33" s="8"/>
      <x:c r="D33" s="8"/>
      <x:c r="E33" s="8"/>
      <x:c r="F33" s="8"/>
    </x:row>
    <x:row r="34">
      <x:c r="A34" s="8"/>
      <x:c r="B34" s="8"/>
      <x:c r="C34" s="8"/>
      <x:c r="D34" s="8"/>
      <x:c r="E34" s="8"/>
      <x:c r="F34" s="8"/>
    </x:row>
    <x:row r="35">
      <x:c r="A35" s="8"/>
      <x:c r="B35" s="8"/>
      <x:c r="C35" s="8"/>
      <x:c r="D35" s="8"/>
      <x:c r="E35" s="8"/>
      <x:c r="F35" s="8"/>
    </x:row>
    <x:row r="36">
      <x:c r="A36" s="8"/>
      <x:c r="B36" s="8"/>
      <x:c r="C36" s="8"/>
      <x:c r="D36" s="8"/>
      <x:c r="E36" s="8"/>
      <x:c r="F36" s="8"/>
    </x:row>
    <x:row r="37">
      <x:c r="A37" s="8"/>
      <x:c r="B37" s="8"/>
      <x:c r="C37" s="8"/>
      <x:c r="D37" s="8"/>
      <x:c r="E37" s="8"/>
      <x:c r="F37" s="8"/>
    </x:row>
    <x:row r="38">
      <x:c r="A38" s="8"/>
      <x:c r="B38" s="8"/>
      <x:c r="C38" s="8"/>
      <x:c r="D38" s="8"/>
      <x:c r="E38" s="8"/>
      <x:c r="F38" s="8"/>
    </x:row>
    <x:row r="39">
      <x:c r="A39" s="8"/>
      <x:c r="B39" s="8"/>
      <x:c r="C39" s="8"/>
      <x:c r="D39" s="8"/>
      <x:c r="E39" s="8"/>
      <x:c r="F39" s="8"/>
    </x:row>
    <x:row r="40">
      <x:c r="A40" s="8"/>
      <x:c r="B40" s="8"/>
      <x:c r="C40" s="8"/>
      <x:c r="D40" s="8"/>
      <x:c r="E40" s="8"/>
      <x:c r="F40" s="8"/>
    </x:row>
    <x:row r="41">
      <x:c r="A41" s="8"/>
      <x:c r="B41" s="8"/>
      <x:c r="C41" s="8"/>
      <x:c r="D41" s="8"/>
      <x:c r="E41" s="8"/>
      <x:c r="F41" s="8"/>
    </x:row>
    <x:row r="42">
      <x:c r="A42" s="8"/>
      <x:c r="B42" s="8"/>
      <x:c r="C42" s="8"/>
      <x:c r="D42" s="8"/>
      <x:c r="E42" s="8"/>
      <x:c r="F42" s="8"/>
    </x:row>
    <x:row r="43">
      <x:c r="A43" s="8"/>
      <x:c r="B43" s="8"/>
      <x:c r="C43" s="8"/>
      <x:c r="D43" s="8"/>
      <x:c r="E43" s="8"/>
      <x:c r="F43" s="8"/>
    </x:row>
    <x:row r="44">
      <x:c r="A44" s="8"/>
      <x:c r="B44" s="8"/>
      <x:c r="C44" s="8"/>
      <x:c r="D44" s="8"/>
      <x:c r="E44" s="8"/>
      <x:c r="F44" s="8"/>
    </x:row>
    <x:row r="45">
      <x:c r="A45" s="8"/>
      <x:c r="B45" s="8"/>
      <x:c r="C45" s="8"/>
      <x:c r="D45" s="8"/>
      <x:c r="E45" s="8"/>
      <x:c r="F45" s="8"/>
    </x:row>
    <x:row r="46">
      <x:c r="A46" s="8"/>
      <x:c r="B46" s="8"/>
      <x:c r="C46" s="8"/>
      <x:c r="D46" s="8"/>
      <x:c r="E46" s="8"/>
      <x:c r="F46" s="8"/>
    </x:row>
    <x:row r="47">
      <x:c r="A47" s="8"/>
      <x:c r="B47" s="8"/>
      <x:c r="C47" s="8"/>
      <x:c r="D47" s="8"/>
      <x:c r="E47" s="8"/>
      <x:c r="F47" s="8"/>
    </x:row>
    <x:row r="48">
      <x:c r="A48" s="8"/>
      <x:c r="B48" s="8"/>
      <x:c r="C48" s="8"/>
      <x:c r="D48" s="8"/>
      <x:c r="E48" s="8"/>
      <x:c r="F48" s="8"/>
    </x:row>
    <x:row r="49">
      <x:c r="A49" s="8"/>
      <x:c r="B49" s="8"/>
      <x:c r="C49" s="8"/>
      <x:c r="D49" s="8"/>
      <x:c r="E49" s="8"/>
      <x:c r="F49" s="8"/>
    </x:row>
    <x:row r="50">
      <x:c r="A50" s="8"/>
      <x:c r="B50" s="8"/>
      <x:c r="C50" s="8"/>
      <x:c r="D50" s="8"/>
      <x:c r="E50" s="8"/>
      <x:c r="F50" s="8"/>
    </x:row>
    <x:row r="51">
      <x:c r="A51" s="8"/>
      <x:c r="B51" s="8"/>
      <x:c r="C51" s="8"/>
      <x:c r="D51" s="8"/>
      <x:c r="E51" s="8"/>
      <x:c r="F51" s="8"/>
    </x:row>
    <x:row r="52">
      <x:c r="A52" s="8"/>
      <x:c r="B52" s="8"/>
      <x:c r="C52" s="8"/>
      <x:c r="D52" s="8"/>
      <x:c r="E52" s="8"/>
      <x:c r="F52" s="8"/>
    </x:row>
    <x:row r="53">
      <x:c r="A53" s="8"/>
      <x:c r="B53" s="8"/>
      <x:c r="C53" s="8"/>
      <x:c r="D53" s="8"/>
      <x:c r="E53" s="8"/>
      <x:c r="F53" s="8"/>
    </x:row>
    <x:row r="54">
      <x:c r="A54" s="8"/>
      <x:c r="B54" s="8"/>
      <x:c r="C54" s="8"/>
      <x:c r="D54" s="8"/>
      <x:c r="E54" s="8"/>
      <x:c r="F54" s="8"/>
    </x:row>
    <x:row r="55">
      <x:c r="A55" s="8"/>
      <x:c r="B55" s="8"/>
      <x:c r="C55" s="8"/>
      <x:c r="D55" s="8"/>
      <x:c r="E55" s="8"/>
      <x:c r="F55" s="8"/>
    </x:row>
    <x:row r="56">
      <x:c r="A56" s="8"/>
      <x:c r="B56" s="8"/>
      <x:c r="C56" s="8"/>
      <x:c r="D56" s="8"/>
      <x:c r="E56" s="8"/>
      <x:c r="F56" s="8"/>
    </x:row>
    <x:row r="57">
      <x:c r="A57" s="8"/>
      <x:c r="B57" s="8"/>
      <x:c r="C57" s="8"/>
      <x:c r="D57" s="8"/>
      <x:c r="E57" s="8"/>
      <x:c r="F57" s="8"/>
    </x:row>
    <x:row r="58">
      <x:c r="A58" s="8"/>
      <x:c r="B58" s="8"/>
      <x:c r="C58" s="8"/>
      <x:c r="D58" s="8"/>
      <x:c r="E58" s="8"/>
      <x:c r="F58" s="8"/>
    </x:row>
    <x:row r="59">
      <x:c r="A59" s="8"/>
      <x:c r="B59" s="8"/>
      <x:c r="C59" s="8"/>
      <x:c r="D59" s="8"/>
      <x:c r="E59" s="8"/>
      <x:c r="F59" s="8"/>
    </x:row>
    <x:row r="60">
      <x:c r="A60" s="8"/>
      <x:c r="B60" s="8"/>
      <x:c r="C60" s="8"/>
      <x:c r="D60" s="8"/>
      <x:c r="E60" s="8"/>
      <x:c r="F60" s="8"/>
    </x:row>
    <x:row r="61">
      <x:c r="A61" s="8"/>
      <x:c r="B61" s="8"/>
      <x:c r="C61" s="8"/>
      <x:c r="D61" s="8"/>
      <x:c r="E61" s="8"/>
      <x:c r="F61" s="8"/>
    </x:row>
    <x:row r="62">
      <x:c r="A62" s="8"/>
      <x:c r="B62" s="8"/>
      <x:c r="C62" s="8"/>
      <x:c r="D62" s="8"/>
      <x:c r="E62" s="8"/>
      <x:c r="F62" s="8"/>
    </x:row>
    <x:row r="63">
      <x:c r="A63" s="8"/>
      <x:c r="B63" s="8"/>
      <x:c r="C63" s="8"/>
      <x:c r="D63" s="8"/>
      <x:c r="E63" s="8"/>
      <x:c r="F63" s="8"/>
    </x:row>
    <x:row r="64">
      <x:c r="A64" s="8"/>
      <x:c r="B64" s="8"/>
      <x:c r="C64" s="8"/>
      <x:c r="D64" s="8"/>
      <x:c r="E64" s="8"/>
      <x:c r="F64" s="8"/>
    </x:row>
    <x:row r="65">
      <x:c r="A65" s="8"/>
      <x:c r="B65" s="8"/>
      <x:c r="C65" s="8"/>
      <x:c r="D65" s="8"/>
      <x:c r="E65" s="8"/>
      <x:c r="F65" s="8"/>
    </x:row>
    <x:row r="66">
      <x:c r="A66" s="8"/>
      <x:c r="B66" s="8"/>
      <x:c r="C66" s="8"/>
      <x:c r="D66" s="8"/>
      <x:c r="E66" s="8"/>
      <x:c r="F66" s="8"/>
    </x:row>
    <x:row r="67">
      <x:c r="A67" s="8"/>
      <x:c r="B67" s="8"/>
      <x:c r="C67" s="8"/>
      <x:c r="D67" s="8"/>
      <x:c r="E67" s="8"/>
      <x:c r="F67" s="8"/>
    </x:row>
    <x:row r="68">
      <x:c r="A68" s="8"/>
      <x:c r="B68" s="8"/>
      <x:c r="C68" s="8"/>
      <x:c r="D68" s="8"/>
      <x:c r="E68" s="8"/>
      <x:c r="F68" s="8"/>
    </x:row>
    <x:row r="69">
      <x:c r="A69" s="8"/>
      <x:c r="B69" s="8"/>
      <x:c r="C69" s="8"/>
      <x:c r="D69" s="8"/>
      <x:c r="E69" s="8"/>
      <x:c r="F69" s="8"/>
    </x:row>
    <x:row r="70">
      <x:c r="A70" s="8"/>
      <x:c r="B70" s="8"/>
      <x:c r="C70" s="8"/>
      <x:c r="D70" s="8"/>
      <x:c r="E70" s="8"/>
      <x:c r="F70" s="8"/>
    </x:row>
    <x:row r="71">
      <x:c r="A71" s="8"/>
      <x:c r="B71" s="8"/>
      <x:c r="C71" s="8"/>
      <x:c r="D71" s="8"/>
      <x:c r="E71" s="8"/>
      <x:c r="F71" s="8"/>
    </x:row>
    <x:row r="72">
      <x:c r="A72" s="8"/>
      <x:c r="B72" s="8"/>
      <x:c r="C72" s="8"/>
      <x:c r="D72" s="8"/>
      <x:c r="E72" s="8"/>
      <x:c r="F72" s="8"/>
    </x:row>
    <x:row r="73">
      <x:c r="A73" s="8"/>
      <x:c r="B73" s="8"/>
      <x:c r="C73" s="8"/>
      <x:c r="D73" s="8"/>
      <x:c r="E73" s="8"/>
      <x:c r="F73" s="8"/>
    </x:row>
    <x:row r="74">
      <x:c r="A74" s="8"/>
      <x:c r="B74" s="8"/>
      <x:c r="C74" s="8"/>
      <x:c r="D74" s="8"/>
      <x:c r="E74" s="8"/>
      <x:c r="F74" s="8"/>
    </x:row>
    <x:row r="75">
      <x:c r="A75" s="8"/>
      <x:c r="B75" s="8"/>
      <x:c r="C75" s="8"/>
      <x:c r="D75" s="8"/>
      <x:c r="E75" s="8"/>
      <x:c r="F75" s="8"/>
    </x:row>
    <x:row r="76">
      <x:c r="A76" s="8"/>
      <x:c r="B76" s="8"/>
      <x:c r="C76" s="8"/>
      <x:c r="D76" s="8"/>
      <x:c r="E76" s="8"/>
      <x:c r="F76" s="8"/>
    </x:row>
    <x:row r="77">
      <x:c r="A77" s="8"/>
      <x:c r="B77" s="8"/>
      <x:c r="C77" s="8"/>
      <x:c r="D77" s="8"/>
      <x:c r="E77" s="8"/>
      <x:c r="F77" s="8"/>
    </x:row>
    <x:row r="78">
      <x:c r="A78" s="8"/>
      <x:c r="B78" s="8"/>
      <x:c r="C78" s="8"/>
      <x:c r="D78" s="8"/>
      <x:c r="E78" s="8"/>
      <x:c r="F78" s="8"/>
    </x:row>
    <x:row r="79">
      <x:c r="A79" s="8"/>
      <x:c r="B79" s="8"/>
      <x:c r="C79" s="8"/>
      <x:c r="D79" s="8"/>
      <x:c r="E79" s="8"/>
      <x:c r="F79" s="8"/>
    </x:row>
    <x:row r="80">
      <x:c r="A80" s="8"/>
      <x:c r="B80" s="8"/>
      <x:c r="C80" s="8"/>
      <x:c r="D80" s="8"/>
      <x:c r="E80" s="8"/>
      <x:c r="F80" s="8"/>
    </x:row>
    <x:row r="81">
      <x:c r="A81" s="8"/>
      <x:c r="B81" s="8"/>
      <x:c r="C81" s="8"/>
      <x:c r="D81" s="8"/>
      <x:c r="E81" s="8"/>
      <x:c r="F81" s="8"/>
    </x:row>
    <x:row r="82">
      <x:c r="A82" s="8"/>
      <x:c r="B82" s="8"/>
      <x:c r="C82" s="8"/>
      <x:c r="D82" s="8"/>
      <x:c r="E82" s="8"/>
      <x:c r="F82" s="8"/>
    </x:row>
    <x:row r="83">
      <x:c r="A83" s="8"/>
      <x:c r="B83" s="8"/>
      <x:c r="C83" s="8"/>
      <x:c r="D83" s="8"/>
      <x:c r="E83" s="8"/>
      <x:c r="F83" s="8"/>
    </x:row>
    <x:row r="84">
      <x:c r="A84" s="8"/>
      <x:c r="B84" s="8"/>
      <x:c r="C84" s="8"/>
      <x:c r="D84" s="8"/>
      <x:c r="E84" s="8"/>
      <x:c r="F84" s="8"/>
    </x:row>
    <x:row r="85">
      <x:c r="A85" s="8"/>
      <x:c r="B85" s="8"/>
      <x:c r="C85" s="8"/>
      <x:c r="D85" s="8"/>
      <x:c r="E85" s="8"/>
      <x:c r="F85" s="8"/>
    </x:row>
    <x:row r="86">
      <x:c r="A86" s="8"/>
      <x:c r="B86" s="8"/>
      <x:c r="C86" s="8"/>
      <x:c r="D86" s="8"/>
      <x:c r="E86" s="8"/>
      <x:c r="F86" s="8"/>
    </x:row>
    <x:row r="87">
      <x:c r="A87" s="8"/>
      <x:c r="B87" s="8"/>
      <x:c r="C87" s="8"/>
      <x:c r="D87" s="8"/>
      <x:c r="E87" s="8"/>
      <x:c r="F87" s="8"/>
    </x:row>
    <x:row r="88">
      <x:c r="A88" s="8"/>
      <x:c r="B88" s="8"/>
      <x:c r="C88" s="8"/>
      <x:c r="D88" s="8"/>
      <x:c r="E88" s="8"/>
      <x:c r="F88" s="8"/>
    </x:row>
    <x:row r="89">
      <x:c r="A89" s="8"/>
      <x:c r="B89" s="8"/>
      <x:c r="C89" s="8"/>
      <x:c r="D89" s="8"/>
      <x:c r="E89" s="8"/>
      <x:c r="F89" s="8"/>
    </x:row>
    <x:row r="90">
      <x:c r="A90" s="8"/>
      <x:c r="B90" s="8"/>
      <x:c r="C90" s="8"/>
      <x:c r="D90" s="8"/>
      <x:c r="E90" s="8"/>
      <x:c r="F90" s="8"/>
    </x:row>
    <x:row r="91">
      <x:c r="A91" s="8"/>
      <x:c r="B91" s="8"/>
      <x:c r="C91" s="8"/>
      <x:c r="D91" s="8"/>
      <x:c r="E91" s="8"/>
      <x:c r="F91" s="8"/>
    </x:row>
    <x:row r="92">
      <x:c r="A92" s="8"/>
      <x:c r="B92" s="8"/>
      <x:c r="C92" s="8"/>
      <x:c r="D92" s="8"/>
      <x:c r="E92" s="8"/>
      <x:c r="F92" s="8"/>
    </x:row>
    <x:row r="93">
      <x:c r="A93" s="8"/>
      <x:c r="B93" s="8"/>
      <x:c r="C93" s="8"/>
      <x:c r="D93" s="8"/>
      <x:c r="E93" s="8"/>
      <x:c r="F93" s="8"/>
    </x:row>
    <x:row r="94">
      <x:c r="A94" s="8"/>
      <x:c r="B94" s="8"/>
      <x:c r="C94" s="8"/>
      <x:c r="D94" s="8"/>
      <x:c r="E94" s="8"/>
      <x:c r="F94" s="8"/>
    </x:row>
    <x:row r="95">
      <x:c r="A95" s="8"/>
      <x:c r="B95" s="8"/>
      <x:c r="C95" s="8"/>
      <x:c r="D95" s="8"/>
      <x:c r="E95" s="8"/>
      <x:c r="F95" s="8"/>
    </x:row>
    <x:row r="96">
      <x:c r="A96" s="8"/>
      <x:c r="B96" s="8"/>
      <x:c r="C96" s="8"/>
      <x:c r="D96" s="8"/>
      <x:c r="E96" s="8"/>
      <x:c r="F96" s="8"/>
    </x:row>
    <x:row r="97">
      <x:c r="A97" s="8"/>
      <x:c r="B97" s="8"/>
      <x:c r="C97" s="8"/>
      <x:c r="D97" s="8"/>
      <x:c r="E97" s="8"/>
      <x:c r="F97" s="8"/>
    </x:row>
    <x:row r="98">
      <x:c r="A98" s="8"/>
      <x:c r="B98" s="8"/>
      <x:c r="C98" s="8"/>
      <x:c r="D98" s="8"/>
      <x:c r="E98" s="8"/>
      <x:c r="F98" s="8"/>
    </x:row>
    <x:row r="99">
      <x:c r="A99" s="8"/>
      <x:c r="B99" s="8"/>
      <x:c r="C99" s="8"/>
      <x:c r="D99" s="8"/>
      <x:c r="E99" s="8"/>
      <x:c r="F99" s="8"/>
    </x:row>
    <x:row r="100">
      <x:c r="A100" s="8"/>
      <x:c r="B100" s="8"/>
      <x:c r="C100" s="8"/>
      <x:c r="D100" s="8"/>
      <x:c r="E100" s="8"/>
      <x:c r="F100" s="8"/>
    </x:row>
    <x:row r="101">
      <x:c r="A101" s="8"/>
      <x:c r="B101" s="8"/>
      <x:c r="C101" s="8"/>
      <x:c r="D101" s="8"/>
      <x:c r="E101" s="8"/>
      <x:c r="F101" s="8"/>
    </x:row>
    <x:row r="102">
      <x:c r="A102" s="8"/>
      <x:c r="B102" s="8"/>
      <x:c r="C102" s="8"/>
      <x:c r="D102" s="8"/>
      <x:c r="E102" s="8"/>
      <x:c r="F102" s="8"/>
    </x:row>
    <x:row r="103">
      <x:c r="A103" s="8"/>
      <x:c r="B103" s="8"/>
      <x:c r="C103" s="8"/>
      <x:c r="D103" s="8"/>
      <x:c r="E103" s="8"/>
      <x:c r="F103" s="8"/>
    </x:row>
    <x:row r="104">
      <x:c r="A104" s="8"/>
      <x:c r="B104" s="8"/>
      <x:c r="C104" s="8"/>
      <x:c r="D104" s="8"/>
      <x:c r="E104" s="8"/>
      <x:c r="F104" s="8"/>
    </x:row>
    <x:row r="105">
      <x:c r="A105" s="8"/>
      <x:c r="B105" s="8"/>
      <x:c r="C105" s="8"/>
      <x:c r="D105" s="8"/>
      <x:c r="E105" s="8"/>
      <x:c r="F105" s="8"/>
    </x:row>
    <x:row r="106">
      <x:c r="A106" s="8"/>
      <x:c r="B106" s="8"/>
      <x:c r="C106" s="8"/>
      <x:c r="D106" s="8"/>
      <x:c r="E106" s="8"/>
      <x:c r="F106" s="8"/>
    </x:row>
    <x:row r="107">
      <x:c r="A107" s="8"/>
      <x:c r="B107" s="8"/>
      <x:c r="C107" s="8"/>
      <x:c r="D107" s="8"/>
      <x:c r="E107" s="8"/>
      <x:c r="F107" s="8"/>
    </x:row>
    <x:row r="108">
      <x:c r="A108" s="8"/>
      <x:c r="B108" s="8"/>
      <x:c r="C108" s="8"/>
      <x:c r="D108" s="8"/>
      <x:c r="E108" s="8"/>
      <x:c r="F108" s="8"/>
    </x:row>
    <x:row r="109">
      <x:c r="A109" s="8"/>
      <x:c r="B109" s="8"/>
      <x:c r="C109" s="8"/>
      <x:c r="D109" s="8"/>
      <x:c r="E109" s="8"/>
      <x:c r="F109" s="8"/>
    </x:row>
    <x:row r="110">
      <x:c r="A110" s="8"/>
      <x:c r="B110" s="8"/>
      <x:c r="C110" s="8"/>
      <x:c r="D110" s="8"/>
      <x:c r="E110" s="8"/>
      <x:c r="F110" s="8"/>
    </x:row>
    <x:row r="111">
      <x:c r="A111" s="8"/>
      <x:c r="B111" s="8"/>
      <x:c r="C111" s="8"/>
      <x:c r="D111" s="8"/>
      <x:c r="E111" s="8"/>
      <x:c r="F111" s="8"/>
    </x:row>
    <x:row r="112">
      <x:c r="A112" s="8"/>
      <x:c r="B112" s="8"/>
      <x:c r="C112" s="8"/>
      <x:c r="D112" s="8"/>
      <x:c r="E112" s="8"/>
      <x:c r="F112" s="8"/>
    </x:row>
    <x:row r="113">
      <x:c r="A113" s="8"/>
      <x:c r="B113" s="8"/>
      <x:c r="C113" s="8"/>
      <x:c r="D113" s="8"/>
      <x:c r="E113" s="8"/>
      <x:c r="F113" s="8"/>
    </x:row>
    <x:row r="114">
      <x:c r="A114" s="8"/>
      <x:c r="B114" s="8"/>
      <x:c r="C114" s="8"/>
      <x:c r="D114" s="8"/>
      <x:c r="E114" s="8"/>
      <x:c r="F114" s="8"/>
    </x:row>
    <x:row r="115">
      <x:c r="A115" s="8"/>
      <x:c r="B115" s="8"/>
      <x:c r="C115" s="8"/>
      <x:c r="D115" s="8"/>
      <x:c r="E115" s="8"/>
      <x:c r="F115" s="8"/>
    </x:row>
    <x:row r="116">
      <x:c r="A116" s="8"/>
      <x:c r="B116" s="8"/>
      <x:c r="C116" s="8"/>
      <x:c r="D116" s="8"/>
      <x:c r="E116" s="8"/>
      <x:c r="F116" s="8"/>
    </x:row>
    <x:row r="117">
      <x:c r="A117" s="8"/>
      <x:c r="B117" s="8"/>
      <x:c r="C117" s="8"/>
      <x:c r="D117" s="8"/>
      <x:c r="E117" s="8"/>
      <x:c r="F117" s="8"/>
    </x:row>
    <x:row r="118">
      <x:c r="A118" s="8"/>
      <x:c r="B118" s="8"/>
      <x:c r="C118" s="8"/>
      <x:c r="D118" s="8"/>
      <x:c r="E118" s="8"/>
      <x:c r="F118" s="8"/>
    </x:row>
    <x:row r="119">
      <x:c r="A119" s="8"/>
      <x:c r="B119" s="8"/>
      <x:c r="C119" s="8"/>
      <x:c r="D119" s="8"/>
      <x:c r="E119" s="8"/>
      <x:c r="F119" s="8"/>
    </x:row>
    <x:row r="120">
      <x:c r="A120" s="8"/>
      <x:c r="B120" s="8"/>
      <x:c r="C120" s="8"/>
      <x:c r="D120" s="8"/>
      <x:c r="E120" s="8"/>
      <x:c r="F120" s="8"/>
    </x:row>
    <x:row r="121">
      <x:c r="A121" s="8"/>
      <x:c r="B121" s="8"/>
      <x:c r="C121" s="8"/>
      <x:c r="D121" s="8"/>
      <x:c r="E121" s="8"/>
      <x:c r="F121" s="8"/>
    </x:row>
    <x:row r="122">
      <x:c r="A122" s="8"/>
      <x:c r="B122" s="8"/>
      <x:c r="C122" s="8"/>
      <x:c r="D122" s="8"/>
      <x:c r="E122" s="8"/>
      <x:c r="F122" s="8"/>
    </x:row>
    <x:row r="123">
      <x:c r="A123" s="8"/>
      <x:c r="B123" s="8"/>
      <x:c r="C123" s="8"/>
      <x:c r="D123" s="8"/>
      <x:c r="E123" s="8"/>
      <x:c r="F123" s="8"/>
    </x:row>
    <x:row r="124">
      <x:c r="A124" s="8"/>
      <x:c r="B124" s="8"/>
      <x:c r="C124" s="8"/>
      <x:c r="D124" s="8"/>
      <x:c r="E124" s="8"/>
      <x:c r="F124" s="8"/>
    </x:row>
    <x:row r="125">
      <x:c r="A125" s="8"/>
      <x:c r="B125" s="8"/>
      <x:c r="C125" s="8"/>
      <x:c r="D125" s="8"/>
      <x:c r="E125" s="8"/>
      <x:c r="F125" s="8"/>
    </x:row>
    <x:row r="126">
      <x:c r="A126" s="8"/>
      <x:c r="B126" s="8"/>
      <x:c r="C126" s="8"/>
      <x:c r="D126" s="8"/>
      <x:c r="E126" s="8"/>
      <x:c r="F126" s="8"/>
    </x:row>
    <x:row r="127">
      <x:c r="A127" s="8"/>
      <x:c r="B127" s="8"/>
      <x:c r="C127" s="8"/>
      <x:c r="D127" s="8"/>
      <x:c r="E127" s="8"/>
      <x:c r="F127" s="8"/>
    </x:row>
    <x:row r="128">
      <x:c r="A128" s="8"/>
      <x:c r="B128" s="8"/>
      <x:c r="C128" s="8"/>
      <x:c r="D128" s="8"/>
      <x:c r="E128" s="8"/>
      <x:c r="F128" s="8"/>
    </x:row>
    <x:row r="129">
      <x:c r="A129" s="8"/>
      <x:c r="B129" s="8"/>
      <x:c r="C129" s="8"/>
      <x:c r="D129" s="8"/>
      <x:c r="E129" s="8"/>
      <x:c r="F129" s="8"/>
    </x:row>
    <x:row r="130">
      <x:c r="A130" s="8"/>
      <x:c r="B130" s="8"/>
      <x:c r="C130" s="8"/>
      <x:c r="D130" s="8"/>
      <x:c r="E130" s="8"/>
      <x:c r="F130" s="8"/>
    </x:row>
    <x:row r="131">
      <x:c r="A131" s="8"/>
      <x:c r="B131" s="8"/>
      <x:c r="C131" s="8"/>
      <x:c r="D131" s="8"/>
      <x:c r="E131" s="8"/>
      <x:c r="F131" s="8"/>
    </x:row>
    <x:row r="132">
      <x:c r="A132" s="8"/>
      <x:c r="B132" s="8"/>
      <x:c r="C132" s="8"/>
      <x:c r="D132" s="8"/>
      <x:c r="E132" s="8"/>
      <x:c r="F132" s="8"/>
    </x:row>
    <x:row r="133">
      <x:c r="A133" s="8"/>
      <x:c r="B133" s="8"/>
      <x:c r="C133" s="8"/>
      <x:c r="D133" s="8"/>
      <x:c r="E133" s="8"/>
      <x:c r="F133" s="8"/>
    </x:row>
    <x:row r="134">
      <x:c r="A134" s="8"/>
      <x:c r="B134" s="8"/>
      <x:c r="C134" s="8"/>
      <x:c r="D134" s="8"/>
      <x:c r="E134" s="8"/>
      <x:c r="F134" s="8"/>
    </x:row>
    <x:row r="135">
      <x:c r="A135" s="8"/>
      <x:c r="B135" s="8"/>
      <x:c r="C135" s="8"/>
      <x:c r="D135" s="8"/>
      <x:c r="E135" s="8"/>
      <x:c r="F135" s="8"/>
    </x:row>
    <x:row r="136">
      <x:c r="A136" s="8"/>
      <x:c r="B136" s="8"/>
      <x:c r="C136" s="8"/>
      <x:c r="D136" s="8"/>
      <x:c r="E136" s="8"/>
      <x:c r="F136" s="8"/>
    </x:row>
    <x:row r="137">
      <x:c r="A137" s="8"/>
      <x:c r="B137" s="8"/>
      <x:c r="C137" s="8"/>
      <x:c r="D137" s="8"/>
      <x:c r="E137" s="8"/>
      <x:c r="F137" s="8"/>
    </x:row>
    <x:row r="138">
      <x:c r="A138" s="8"/>
      <x:c r="B138" s="8"/>
      <x:c r="C138" s="8"/>
      <x:c r="D138" s="8"/>
      <x:c r="E138" s="8"/>
      <x:c r="F138" s="8"/>
    </x:row>
    <x:row r="139">
      <x:c r="A139" s="8"/>
      <x:c r="B139" s="8"/>
      <x:c r="C139" s="8"/>
      <x:c r="D139" s="8"/>
      <x:c r="E139" s="8"/>
      <x:c r="F139" s="8"/>
    </x:row>
    <x:row r="140">
      <x:c r="A140" s="8"/>
      <x:c r="B140" s="8"/>
      <x:c r="C140" s="8"/>
      <x:c r="D140" s="8"/>
      <x:c r="E140" s="8"/>
      <x:c r="F140" s="8"/>
    </x:row>
    <x:row r="141">
      <x:c r="A141" s="8"/>
      <x:c r="B141" s="8"/>
      <x:c r="C141" s="8"/>
      <x:c r="D141" s="8"/>
      <x:c r="E141" s="8"/>
      <x:c r="F141" s="8"/>
    </x:row>
    <x:row r="142">
      <x:c r="A142" s="8"/>
      <x:c r="B142" s="8"/>
      <x:c r="C142" s="8"/>
      <x:c r="D142" s="8"/>
      <x:c r="E142" s="8"/>
      <x:c r="F142" s="8"/>
    </x:row>
    <x:row r="143">
      <x:c r="A143" s="8"/>
      <x:c r="B143" s="8"/>
      <x:c r="C143" s="8"/>
      <x:c r="D143" s="8"/>
      <x:c r="E143" s="8"/>
      <x:c r="F143" s="8"/>
    </x:row>
    <x:row r="144">
      <x:c r="A144" s="8"/>
      <x:c r="B144" s="8"/>
      <x:c r="C144" s="8"/>
      <x:c r="D144" s="8"/>
      <x:c r="E144" s="8"/>
      <x:c r="F144" s="8"/>
    </x:row>
    <x:row r="145">
      <x:c r="A145" s="8"/>
      <x:c r="B145" s="8"/>
      <x:c r="C145" s="8"/>
      <x:c r="D145" s="8"/>
      <x:c r="E145" s="8"/>
      <x:c r="F145" s="8"/>
    </x:row>
    <x:row r="146">
      <x:c r="A146" s="8"/>
      <x:c r="B146" s="8"/>
      <x:c r="C146" s="8"/>
      <x:c r="D146" s="8"/>
      <x:c r="E146" s="8"/>
      <x:c r="F146" s="8"/>
    </x:row>
    <x:row r="147">
      <x:c r="A147" s="8"/>
      <x:c r="B147" s="8"/>
      <x:c r="C147" s="8"/>
      <x:c r="D147" s="8"/>
      <x:c r="E147" s="8"/>
      <x:c r="F147" s="8"/>
    </x:row>
    <x:row r="148">
      <x:c r="A148" s="8"/>
      <x:c r="B148" s="8"/>
      <x:c r="C148" s="8"/>
      <x:c r="D148" s="8"/>
      <x:c r="E148" s="8"/>
      <x:c r="F148" s="8"/>
    </x:row>
    <x:row r="149">
      <x:c r="A149" s="8"/>
      <x:c r="B149" s="8"/>
      <x:c r="C149" s="8"/>
      <x:c r="D149" s="8"/>
      <x:c r="E149" s="8"/>
      <x:c r="F149" s="8"/>
    </x:row>
    <x:row r="150">
      <x:c r="A150" s="8"/>
      <x:c r="B150" s="8"/>
      <x:c r="C150" s="8"/>
      <x:c r="D150" s="8"/>
      <x:c r="E150" s="8"/>
      <x:c r="F150" s="8"/>
    </x:row>
    <x:row r="151">
      <x:c r="A151" s="8"/>
      <x:c r="B151" s="8"/>
      <x:c r="C151" s="8"/>
      <x:c r="D151" s="8"/>
      <x:c r="E151" s="8"/>
      <x:c r="F151" s="8"/>
    </x:row>
    <x:row r="152">
      <x:c r="A152" s="8"/>
      <x:c r="B152" s="8"/>
      <x:c r="C152" s="8"/>
      <x:c r="D152" s="8"/>
      <x:c r="E152" s="8"/>
      <x:c r="F152" s="8"/>
    </x:row>
    <x:row r="153">
      <x:c r="A153" s="8"/>
      <x:c r="B153" s="8"/>
      <x:c r="C153" s="8"/>
      <x:c r="D153" s="8"/>
      <x:c r="E153" s="8"/>
      <x:c r="F153" s="8"/>
    </x:row>
    <x:row r="154">
      <x:c r="A154" s="8"/>
      <x:c r="B154" s="8"/>
      <x:c r="C154" s="8"/>
      <x:c r="D154" s="8"/>
      <x:c r="E154" s="8"/>
      <x:c r="F154" s="8"/>
    </x:row>
    <x:row r="155">
      <x:c r="A155" s="8"/>
      <x:c r="B155" s="8"/>
      <x:c r="C155" s="8"/>
      <x:c r="D155" s="8"/>
      <x:c r="E155" s="8"/>
      <x:c r="F155" s="8"/>
    </x:row>
    <x:row r="156">
      <x:c r="A156" s="8"/>
      <x:c r="B156" s="8"/>
      <x:c r="C156" s="8"/>
      <x:c r="D156" s="8"/>
      <x:c r="E156" s="8"/>
      <x:c r="F156" s="8"/>
    </x:row>
    <x:row r="157">
      <x:c r="A157" s="8"/>
      <x:c r="B157" s="8"/>
      <x:c r="C157" s="8"/>
      <x:c r="D157" s="8"/>
      <x:c r="E157" s="8"/>
      <x:c r="F157" s="8"/>
    </x:row>
    <x:row r="158">
      <x:c r="A158" s="8"/>
      <x:c r="B158" s="8"/>
      <x:c r="C158" s="8"/>
      <x:c r="D158" s="8"/>
      <x:c r="E158" s="8"/>
      <x:c r="F158" s="8"/>
    </x:row>
    <x:row r="159">
      <x:c r="A159" s="8"/>
      <x:c r="B159" s="8"/>
      <x:c r="C159" s="8"/>
      <x:c r="D159" s="8"/>
      <x:c r="E159" s="8"/>
      <x:c r="F159" s="8"/>
    </x:row>
    <x:row r="160">
      <x:c r="A160" s="8"/>
      <x:c r="B160" s="8"/>
      <x:c r="C160" s="8"/>
      <x:c r="D160" s="8"/>
      <x:c r="E160" s="8"/>
      <x:c r="F160" s="8"/>
    </x:row>
    <x:row r="161">
      <x:c r="A161" s="8"/>
      <x:c r="B161" s="8"/>
      <x:c r="C161" s="8"/>
      <x:c r="D161" s="8"/>
      <x:c r="E161" s="8"/>
      <x:c r="F161" s="8"/>
    </x:row>
    <x:row r="162">
      <x:c r="A162" s="8"/>
      <x:c r="B162" s="8"/>
      <x:c r="C162" s="8"/>
      <x:c r="D162" s="8"/>
      <x:c r="E162" s="8"/>
      <x:c r="F162" s="8"/>
    </x:row>
    <x:row r="163">
      <x:c r="A163" s="8"/>
      <x:c r="B163" s="8"/>
      <x:c r="C163" s="8"/>
      <x:c r="D163" s="8"/>
      <x:c r="E163" s="8"/>
      <x:c r="F163" s="8"/>
    </x:row>
    <x:row r="164">
      <x:c r="A164" s="8"/>
      <x:c r="B164" s="8"/>
      <x:c r="C164" s="8"/>
      <x:c r="D164" s="8"/>
      <x:c r="E164" s="8"/>
      <x:c r="F164" s="8"/>
    </x:row>
    <x:row r="165">
      <x:c r="A165" s="8"/>
      <x:c r="B165" s="8"/>
      <x:c r="C165" s="8"/>
      <x:c r="D165" s="8"/>
      <x:c r="E165" s="8"/>
      <x:c r="F165" s="8"/>
    </x:row>
    <x:row r="166">
      <x:c r="A166" s="8"/>
      <x:c r="B166" s="8"/>
      <x:c r="C166" s="8"/>
      <x:c r="D166" s="8"/>
      <x:c r="E166" s="8"/>
      <x:c r="F166" s="8"/>
    </x:row>
    <x:row r="167">
      <x:c r="A167" s="8"/>
      <x:c r="B167" s="8"/>
      <x:c r="C167" s="8"/>
      <x:c r="D167" s="8"/>
      <x:c r="E167" s="8"/>
      <x:c r="F167" s="8"/>
    </x:row>
    <x:row r="168">
      <x:c r="A168" s="8"/>
      <x:c r="B168" s="8"/>
      <x:c r="C168" s="8"/>
      <x:c r="D168" s="8"/>
      <x:c r="E168" s="8"/>
      <x:c r="F168" s="8"/>
    </x:row>
    <x:row r="169">
      <x:c r="A169" s="8"/>
      <x:c r="B169" s="8"/>
      <x:c r="C169" s="8"/>
      <x:c r="D169" s="8"/>
      <x:c r="E169" s="8"/>
      <x:c r="F169" s="8"/>
    </x:row>
    <x:row r="170">
      <x:c r="A170" s="8"/>
      <x:c r="B170" s="8"/>
      <x:c r="C170" s="8"/>
      <x:c r="D170" s="8"/>
      <x:c r="E170" s="8"/>
      <x:c r="F170" s="8"/>
    </x:row>
    <x:row r="171">
      <x:c r="A171" s="8"/>
      <x:c r="B171" s="8"/>
      <x:c r="C171" s="8"/>
      <x:c r="D171" s="8"/>
      <x:c r="E171" s="8"/>
      <x:c r="F171" s="8"/>
    </x:row>
    <x:row r="172">
      <x:c r="A172" s="8"/>
      <x:c r="B172" s="8"/>
      <x:c r="C172" s="8"/>
      <x:c r="D172" s="8"/>
      <x:c r="E172" s="8"/>
      <x:c r="F172" s="8"/>
    </x:row>
    <x:row r="173">
      <x:c r="A173" s="8"/>
      <x:c r="B173" s="8"/>
      <x:c r="C173" s="8"/>
      <x:c r="D173" s="8"/>
      <x:c r="E173" s="8"/>
      <x:c r="F173" s="8"/>
    </x:row>
    <x:row r="174">
      <x:c r="A174" s="8"/>
      <x:c r="B174" s="8"/>
      <x:c r="C174" s="8"/>
      <x:c r="D174" s="8"/>
      <x:c r="E174" s="8"/>
      <x:c r="F174" s="8"/>
    </x:row>
    <x:row r="175">
      <x:c r="A175" s="8"/>
      <x:c r="B175" s="8"/>
      <x:c r="C175" s="8"/>
      <x:c r="D175" s="8"/>
      <x:c r="E175" s="8"/>
      <x:c r="F175" s="8"/>
    </x:row>
    <x:row r="176">
      <x:c r="A176" s="8"/>
      <x:c r="B176" s="8"/>
      <x:c r="C176" s="8"/>
      <x:c r="D176" s="8"/>
      <x:c r="E176" s="8"/>
      <x:c r="F176" s="8"/>
    </x:row>
    <x:row r="177">
      <x:c r="A177" s="8"/>
      <x:c r="B177" s="8"/>
      <x:c r="C177" s="8"/>
      <x:c r="D177" s="8"/>
      <x:c r="E177" s="8"/>
      <x:c r="F177" s="8"/>
    </x:row>
    <x:row r="178">
      <x:c r="A178" s="8"/>
      <x:c r="B178" s="8"/>
      <x:c r="C178" s="8"/>
      <x:c r="D178" s="8"/>
      <x:c r="E178" s="8"/>
      <x:c r="F178" s="8"/>
    </x:row>
    <x:row r="179">
      <x:c r="A179" s="8"/>
      <x:c r="B179" s="8"/>
      <x:c r="C179" s="8"/>
      <x:c r="D179" s="8"/>
      <x:c r="E179" s="8"/>
      <x:c r="F179" s="8"/>
    </x:row>
    <x:row r="180">
      <x:c r="A180" s="8"/>
      <x:c r="B180" s="8"/>
      <x:c r="C180" s="8"/>
      <x:c r="D180" s="8"/>
      <x:c r="E180" s="8"/>
      <x:c r="F180" s="8"/>
    </x:row>
  </x:sheetData>
  <x:pageMargins left="0.7" right="0.7" top="0.75" bottom="0.75" header="0.3" footer="0.3"/>
</x:worksheet>
</file>