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ae010607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8c2b17a1f4c64db3"/>
    <x:sheet xmlns:r="http://schemas.openxmlformats.org/officeDocument/2006/relationships" name="SCOPE" sheetId="2" r:id="R3b5253c1718d4326"/>
    <x:sheet xmlns:r="http://schemas.openxmlformats.org/officeDocument/2006/relationships" name="EVIDENCE_PACKET" sheetId="3" r:id="R912bad41d8004b9e"/>
    <x:sheet xmlns:r="http://schemas.openxmlformats.org/officeDocument/2006/relationships" name="CANDIDATES" sheetId="4" r:id="R74fce49078a749b7"/>
    <x:sheet xmlns:r="http://schemas.openxmlformats.org/officeDocument/2006/relationships" name="CONFLICTS" sheetId="5" r:id="R0e12d16c19c84c0e"/>
    <x:sheet xmlns:r="http://schemas.openxmlformats.org/officeDocument/2006/relationships" name="DECISIONS" sheetId="6" r:id="R83c9c8cf3c43437b"/>
    <x:sheet xmlns:r="http://schemas.openxmlformats.org/officeDocument/2006/relationships" name="ACTION" sheetId="7" r:id="Rd6aee186dd3d4b97"/>
    <x:sheet xmlns:r="http://schemas.openxmlformats.org/officeDocument/2006/relationships" name="CHANGE_LOG" sheetId="8" r:id="Rf2860f29247a4b4f"/>
    <x:sheet xmlns:r="http://schemas.openxmlformats.org/officeDocument/2006/relationships" name="HANDOFF" sheetId="9" r:id="R1c0c2b1b05764817"/>
    <x:sheet xmlns:r="http://schemas.openxmlformats.org/officeDocument/2006/relationships" name="LISTS" sheetId="10" r:id="Rea2efa4b34504806"/>
    <x:sheet xmlns:r="http://schemas.openxmlformats.org/officeDocument/2006/relationships" name="STRATEGY_MAP" sheetId="11" r:id="Rdff77c6b7bc74c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8">
    <x:font>
      <x:sz val="11"/>
      <x:name val="Carlito"/>
    </x:font>
    <x:font>
      <x:b/>
      <x:sz val="11"/>
      <x:color rgb="FFFFFFFF"/>
      <x:name val="Carlito"/>
    </x:font>
    <x:font>
      <x:sz val="10"/>
      <x:color rgb="FF102A43"/>
      <x:name val="Carlito"/>
    </x:font>
    <x:font>
      <x:b/>
      <x:sz val="18"/>
      <x:color rgb="FFFFFFFF"/>
      <x:name val="Carlito"/>
    </x:font>
    <x:font>
      <x:i/>
      <x:sz val="11"/>
      <x:color rgb="FF102A43"/>
      <x:name val="Carlito"/>
    </x:font>
    <x:font>
      <x:b/>
      <x:sz val="11"/>
      <x:color rgb="FF102A43"/>
      <x:name val="Carlito"/>
    </x:font>
    <x:font>
      <x:b/>
      <x:sz val="10"/>
      <x:color rgb="FF102A43"/>
      <x:name val="Carlito"/>
    </x:font>
    <x:font>
      <x:b/>
      <x:sz val="10"/>
      <x:color rgb="FFFFFFFF"/>
      <x:name val="Carlito"/>
    </x:font>
    <x:font>
      <x:b/>
      <x:sz val="14"/>
      <x:color rgb="FFFFFFFF"/>
      <x:name val="Carlito"/>
    </x:font>
    <x:font>
      <x:i/>
      <x:sz val="10"/>
      <x:color rgb="FF17324A"/>
      <x:name val="Carlito"/>
    </x:font>
    <x:font>
      <x:b/>
      <x:sz val="12"/>
      <x:color rgb="FFFFFFFF"/>
      <x:name val="Carlito"/>
    </x:font>
    <x:font>
      <x:i/>
      <x:sz val="9"/>
      <x:color rgb="FF17324A"/>
      <x:name val="Carlito"/>
    </x:font>
    <x:font>
      <x:b/>
      <x:sz val="16"/>
      <x:color rgb="FFFFFFFF"/>
      <x:name val="Carlito"/>
    </x:font>
    <x:font>
      <x:sz val="10"/>
      <x:color rgb="FFD7EEF9"/>
      <x:name val="Carlito"/>
    </x:font>
    <x:font>
      <x:i/>
      <x:sz val="10"/>
      <x:color rgb="FFCDEBF7"/>
      <x:name val="Carlito"/>
    </x:font>
    <x:font>
      <x:i/>
      <x:sz val="11"/>
      <x:color rgb="FFCDEBF7"/>
      <x:name val="Carlito"/>
    </x:font>
    <x:font>
      <x:b/>
      <x:i/>
      <x:sz val="11"/>
      <x:color rgb="FFFFFFFF"/>
      <x:name val="Carlito"/>
    </x:font>
    <x:font>
      <x:b/>
      <x:sz val="10"/>
      <x:color rgb="FFD7EEF9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071A2C"/>
      </x:patternFill>
    </x:fill>
    <x:fill>
      <x:patternFill patternType="solid">
        <x:fgColor rgb="FFEDF6FA"/>
      </x:patternFill>
    </x:fill>
    <x:fill>
      <x:patternFill patternType="solid">
        <x:fgColor rgb="FFDCEAF3"/>
      </x:patternFill>
    </x:fill>
    <x:fill>
      <x:patternFill patternType="solid">
        <x:fgColor rgb="FF0B2B46"/>
      </x:patternFill>
    </x:fill>
    <x:fill>
      <x:patternFill patternType="solid">
        <x:fgColor rgb="FF071827"/>
      </x:patternFill>
    </x:fill>
    <x:fill>
      <x:patternFill patternType="solid">
        <x:fgColor rgb="FFE7F1F8"/>
      </x:patternFill>
    </x:fill>
    <x:fill>
      <x:patternFill patternType="solid">
        <x:fgColor rgb="FF071827"/>
      </x:patternFill>
    </x:fill>
    <x:fill>
      <x:patternFill patternType="solid">
        <x:fgColor rgb="FFE7F1F8"/>
      </x:patternFill>
    </x:fill>
    <x:fill>
      <x:patternFill patternType="solid">
        <x:fgColor rgb="FF0B2438"/>
      </x:patternFill>
    </x:fill>
    <x:fill>
      <x:patternFill patternType="solid">
        <x:fgColor rgb="FF102F49"/>
      </x:patternFill>
    </x:fill>
    <x:fill>
      <x:patternFill patternType="solid">
        <x:fgColor rgb="FF164E63"/>
      </x:patternFill>
    </x:fill>
    <x:fill>
      <x:patternFill patternType="solid">
        <x:fgColor rgb="FF17354A"/>
      </x:patternFill>
    </x:fill>
    <x:fill>
      <x:patternFill patternType="solid">
        <x:fgColor rgb="FF0D2638"/>
      </x:patternFill>
    </x:fill>
    <x:fill>
      <x:patternFill patternType="solid">
        <x:fgColor rgb="FF0B3A2B"/>
      </x:patternFill>
    </x:fill>
  </x:fills>
  <x:borders count="2">
    <x:border/>
    <x:border/>
  </x:borders>
  <x:cellStyleXfs count="1">
    <x:xf numFmtId="0" fontId="0" fillId="0" borderId="0"/>
  </x:cellStyleXfs>
  <x:cellXfs count="9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6" fillId="2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/>
    <x:xf numFmtId="200" fontId="2" fillId="0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8" fillId="8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horizontal="left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0" fillId="11" borderId="0" xfId="0" applyNumberFormat="1" applyFont="1" applyFill="1" applyBorder="1"/>
    <x:xf numFmtId="0" fontId="13" fillId="11" borderId="0" xfId="0" applyNumberFormat="1" applyFont="1" applyFill="1" applyBorder="1"/>
    <x:xf numFmtId="0" fontId="13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1" fillId="12" borderId="0" xfId="0" applyNumberFormat="1" applyFont="1" applyFill="1" applyBorder="1"/>
    <x:xf numFmtId="0" fontId="1" fillId="12" borderId="0" xfId="0" applyNumberFormat="1" applyFont="1" applyFill="1" applyBorder="1" applyAlignment="1">
      <x:alignment wrapText="1"/>
    </x:xf>
    <x:xf numFmtId="0" fontId="1" fillId="1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7" fillId="13" borderId="0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1" fillId="13" borderId="0" xfId="0" applyNumberFormat="1" applyFont="1" applyFill="1" applyBorder="1" applyAlignment="1">
      <x:alignment wrapText="1"/>
    </x:xf>
    <x:xf numFmtId="0" fontId="1" fillId="13" borderId="0" xfId="0" applyNumberFormat="1" applyFont="1" applyFill="1" applyBorder="1" applyAlignment="1">
      <x:alignment vertical="center" wrapText="1"/>
    </x:xf>
    <x:xf numFmtId="0" fontId="2" fillId="14" borderId="0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/>
    <x:xf numFmtId="0" fontId="14" fillId="14" borderId="0" xfId="0" applyNumberFormat="1" applyFont="1" applyFill="1" applyBorder="1" applyAlignment="1">
      <x:alignment vertical="top" wrapText="1"/>
    </x:xf>
    <x:xf numFmtId="0" fontId="15" fillId="14" borderId="0" xfId="0" applyNumberFormat="1" applyFont="1" applyFill="1" applyBorder="1"/>
    <x:xf numFmtId="0" fontId="15" fillId="14" borderId="0" xfId="0" applyNumberFormat="1" applyFont="1" applyFill="1" applyBorder="1" applyAlignment="1">
      <x:alignment wrapText="1"/>
    </x:xf>
    <x:xf numFmtId="0" fontId="5" fillId="13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 applyAlignment="1">
      <x:alignment wrapText="1"/>
    </x:xf>
    <x:xf numFmtId="0" fontId="4" fillId="13" borderId="0" xfId="0" applyNumberFormat="1" applyFont="1" applyFill="1" applyBorder="1" applyAlignment="1">
      <x:alignment wrapText="1"/>
    </x:xf>
    <x:xf numFmtId="0" fontId="16" fillId="13" borderId="0" xfId="0" applyNumberFormat="1" applyFont="1" applyFill="1" applyBorder="1" applyAlignment="1">
      <x:alignment wrapText="1"/>
    </x:xf>
    <x:xf numFmtId="0" fontId="17" fillId="14" borderId="0" xfId="0" applyNumberFormat="1" applyFont="1" applyFill="1" applyBorder="1" applyAlignment="1">
      <x:alignment vertical="top" wrapText="1"/>
    </x:xf>
    <x:xf numFmtId="0" fontId="4" fillId="15" borderId="0" xfId="0" applyNumberFormat="1" applyFont="1" applyFill="1" applyBorder="1" applyAlignment="1">
      <x:alignment wrapText="1"/>
    </x:xf>
    <x:xf numFmtId="0" fontId="16" fillId="15" borderId="0" xfId="0" applyNumberFormat="1" applyFont="1" applyFill="1" applyBorder="1" applyAlignment="1">
      <x:alignment wrapText="1"/>
    </x:xf>
  </x:cellXfs>
  <x:cellStyles count="1">
    <x:cellStyle name="Normal" xfId="0"/>
  </x:cellStyles>
  <x:dxfs count="18"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139e9fb8f45f8" /><Relationship Type="http://schemas.openxmlformats.org/officeDocument/2006/relationships/theme" Target="/xl/theme/theme1.xml" Id="Raed10c8632214e60" /><Relationship Type="http://schemas.openxmlformats.org/officeDocument/2006/relationships/sharedStrings" Target="/xl/sharedStrings.xml" Id="R9890dac8bb934a6f" /><Relationship Type="http://schemas.openxmlformats.org/officeDocument/2006/relationships/worksheet" Target="/xl/worksheets/sheet1.xml" Id="R8c2b17a1f4c64db3" /><Relationship Type="http://schemas.openxmlformats.org/officeDocument/2006/relationships/worksheet" Target="/xl/worksheets/sheet2.xml" Id="R3b5253c1718d4326" /><Relationship Type="http://schemas.openxmlformats.org/officeDocument/2006/relationships/worksheet" Target="/xl/worksheets/sheet3.xml" Id="R912bad41d8004b9e" /><Relationship Type="http://schemas.openxmlformats.org/officeDocument/2006/relationships/worksheet" Target="/xl/worksheets/sheet4.xml" Id="R74fce49078a749b7" /><Relationship Type="http://schemas.openxmlformats.org/officeDocument/2006/relationships/worksheet" Target="/xl/worksheets/sheet5.xml" Id="R0e12d16c19c84c0e" /><Relationship Type="http://schemas.openxmlformats.org/officeDocument/2006/relationships/worksheet" Target="/xl/worksheets/sheet6.xml" Id="R83c9c8cf3c43437b" /><Relationship Type="http://schemas.openxmlformats.org/officeDocument/2006/relationships/worksheet" Target="/xl/worksheets/sheet7.xml" Id="Rd6aee186dd3d4b97" /><Relationship Type="http://schemas.openxmlformats.org/officeDocument/2006/relationships/worksheet" Target="/xl/worksheets/sheet8.xml" Id="Rf2860f29247a4b4f" /><Relationship Type="http://schemas.openxmlformats.org/officeDocument/2006/relationships/worksheet" Target="/xl/worksheets/sheet9.xml" Id="R1c0c2b1b05764817" /><Relationship Type="http://schemas.openxmlformats.org/officeDocument/2006/relationships/worksheet" Target="/xl/worksheets/sheet10.xml" Id="Rea2efa4b34504806" /><Relationship Type="http://schemas.openxmlformats.org/officeDocument/2006/relationships/worksheet" Target="/xl/worksheets/sheet11.xml" Id="Rdff77c6b7bc74c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0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63" t="str">
        <x:v>Local-Service Competitor Workbook</x:v>
      </x:c>
      <x:c r="B1" s="63" t="str">
        <x:v>V1.1.0 PRE_NATIVE</x:v>
      </x:c>
      <x:c r="C1" s="17"/>
      <x:c r="D1" s="17"/>
      <x:c r="E1" s="17"/>
      <x:c r="F1" s="17"/>
      <x:c r="G1" s="17"/>
      <x:c r="H1" s="17"/>
    </x:row>
    <x:row r="2" ht="34" customHeight="1">
      <x:c r="A2" s="65" t="str">
        <x:v>Fictional worked application - governed evidence-to-action chain</x:v>
      </x:c>
      <x:c r="B2" s="65" t="str">
        <x:v>Static/adversarial QA passed; native Microsoft Excel open/recalc/save/reopen acceptance remains separate.</x:v>
      </x:c>
      <x:c r="C2" s="22"/>
      <x:c r="D2" s="22"/>
      <x:c r="E2" s="22"/>
      <x:c r="F2" s="22"/>
      <x:c r="G2" s="22"/>
      <x:c r="H2" s="22"/>
    </x:row>
    <x:row r="4">
      <x:c r="A4" s="28" t="str">
        <x:v>Use this workbook to</x:v>
      </x:c>
      <x:c r="B4" s="12" t="str">
        <x:v>Turn visible local-search candidates into governed direct, indirect, intermediary, reference, conditional or excluded roles.</x:v>
      </x:c>
    </x:row>
    <x:row r="5">
      <x:c r="A5" s="28" t="str">
        <x:v>Canonical sequence</x:v>
      </x:c>
      <x:c r="B5" s="12" t="str">
        <x:v>SCOPE → EVIDENCE PACKET → CANDIDATES → CONFLICTS → DECISIONS → ACTION → HANDOFF; optional STRATEGY_MAP after the core decision is governed.</x:v>
      </x:c>
    </x:row>
    <x:row r="6">
      <x:c r="A6" s="28" t="str">
        <x:v>Fast rule</x:v>
      </x:c>
      <x:c r="B6" s="12" t="str">
        <x:v>Same job + same geography + same timing + same buyer + direct fulfilment must be defensible before direct-competitor status.</x:v>
      </x:c>
    </x:row>
    <x:row r="7">
      <x:c r="A7" s="28" t="str">
        <x:v>Evidence rule</x:v>
      </x:c>
      <x:c r="B7" s="12" t="str">
        <x:v>Every candidate must link to one existing evidence record owned by that candidate. Material conflicts remain visible; unsupported control text fails closed.</x:v>
      </x:c>
    </x:row>
    <x:row r="8">
      <x:c r="A8" s="28" t="str">
        <x:v>Fictional boundary</x:v>
      </x:c>
      <x:c r="B8" s="12" t="str">
        <x:v>All example data are fictional teaching constructs. They are not client records, rankings, lead results, market shares or revenue outcomes.</x:v>
      </x:c>
    </x:row>
    <x:row r="9">
      <x:c r="A9" s="28" t="str">
        <x:v>Native Excel status</x:v>
      </x:c>
      <x:c r="B9" s="12" t="str">
        <x:v>DIRECT TESTING DEFERRED. PRE_NATIVE workbook has passed static formula/error/adversarial QA only; native Excel acceptance must be earned before installation.</x:v>
      </x:c>
    </x:row>
    <x:row r="11">
      <x:c r="A11" s="34" t="str">
        <x:v>Beginner path</x:v>
      </x:c>
      <x:c r="B11" s="34"/>
      <x:c r="C11" s="34"/>
      <x:c r="D11" s="34"/>
      <x:c r="E11" s="34"/>
      <x:c r="F11" s="34"/>
      <x:c r="G11" s="34"/>
      <x:c r="H11" s="34"/>
    </x:row>
    <x:row r="12">
      <x:c r="A12" s="28" t="str">
        <x:v>1</x:v>
      </x:c>
      <x:c r="B12" s="12" t="str">
        <x:v>Define one decision in SCOPE.</x:v>
      </x:c>
    </x:row>
    <x:row r="13">
      <x:c r="A13" s="28" t="str">
        <x:v>2</x:v>
      </x:c>
      <x:c r="B13" s="12" t="str">
        <x:v>Capture source observations in EVIDENCE_PACKET.</x:v>
      </x:c>
    </x:row>
    <x:row r="14">
      <x:c r="A14" s="28" t="str">
        <x:v>3</x:v>
      </x:c>
      <x:c r="B14" s="12" t="str">
        <x:v>Qualify visible businesses in CANDIDATES.</x:v>
      </x:c>
    </x:row>
    <x:row r="15">
      <x:c r="A15" s="28" t="str">
        <x:v>4</x:v>
      </x:c>
      <x:c r="B15" s="12" t="str">
        <x:v>Preserve disagreements in CONFLICTS.</x:v>
      </x:c>
    </x:row>
    <x:row r="16">
      <x:c r="A16" s="28" t="str">
        <x:v>5</x:v>
      </x:c>
      <x:c r="B16" s="12" t="str">
        <x:v>Assign one disposition in DECISIONS.</x:v>
      </x:c>
    </x:row>
    <x:row r="17">
      <x:c r="A17" s="28" t="str">
        <x:v>6</x:v>
      </x:c>
      <x:c r="B17" s="12" t="str">
        <x:v>Create only role-compatible work in ACTION.</x:v>
      </x:c>
    </x:row>
    <x:row r="18">
      <x:c r="A18" s="28" t="str">
        <x:v>7</x:v>
      </x:c>
      <x:c r="B18" s="12" t="str">
        <x:v>Use STRATEGY_MAP only after the role/action chain is valid; it translates governed roles into query, entity, buyer-pain and proof opportunities without changing readiness.</x:v>
      </x:c>
    </x:row>
  </x:sheetData>
  <x:mergeCells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88" hidden="0" customWidth="1"/>
    <x:col min="3" max="3" width="14" hidden="0" customWidth="1"/>
    <x:col min="4" max="4" width="14" hidden="0" customWidth="1"/>
  </x:cols>
  <x:sheetData>
    <x:row r="1">
      <x:c r="A1" s="17" t="str">
        <x:v>Decision Scope — Local Service Worked Application</x:v>
      </x:c>
      <x:c r="B1" s="17"/>
      <x:c r="C1" s="17"/>
      <x:c r="D1" s="17"/>
    </x:row>
    <x:row r="3">
      <x:c r="A3" s="5" t="str">
        <x:v>Control</x:v>
      </x:c>
      <x:c r="B3" s="5" t="str">
        <x:v>Value</x:v>
      </x:c>
    </x:row>
    <x:row r="4">
      <x:c r="A4" s="28" t="str">
        <x:v>Decision objective</x:v>
      </x:c>
      <x:c r="B4" s="12" t="str">
        <x:v>Decide which visible local businesses should influence emergency plumbing offer, visibility and conversion decisions.</x:v>
      </x:c>
    </x:row>
    <x:row r="5">
      <x:c r="A5" s="28" t="str">
        <x:v>Service line</x:v>
      </x:c>
      <x:c r="B5" s="12" t="str">
        <x:v>Emergency burst-pipe diagnosis and repair</x:v>
      </x:c>
    </x:row>
    <x:row r="6">
      <x:c r="A6" s="28" t="str">
        <x:v>Buyer</x:v>
      </x:c>
      <x:c r="B6" s="12" t="str">
        <x:v>Residential homeowner authorising the callout</x:v>
      </x:c>
    </x:row>
    <x:row r="7">
      <x:c r="A7" s="28" t="str">
        <x:v>Geography</x:v>
      </x:c>
      <x:c r="B7" s="12" t="str">
        <x:v>Target postcode inside the fictional 20-kilometre operating boundary</x:v>
      </x:c>
    </x:row>
    <x:row r="8">
      <x:c r="A8" s="28" t="str">
        <x:v>Timing</x:v>
      </x:c>
      <x:c r="B8" s="12" t="str">
        <x:v>Same-evening emergency response</x:v>
      </x:c>
    </x:row>
    <x:row r="9">
      <x:c r="A9" s="28" t="str">
        <x:v>Fulfilment boundary</x:v>
      </x:c>
      <x:c r="B9" s="12" t="str">
        <x:v>Provider or local operator must fulfil the job; routed leads are a separate intermediary role</x:v>
      </x:c>
    </x:row>
    <x:row r="10">
      <x:c r="A10" s="28" t="str">
        <x:v>Review owner</x:v>
      </x:c>
      <x:c r="B10" s="12" t="str">
        <x:v>Founder / decision owner</x:v>
      </x:c>
    </x:row>
    <x:row r="11">
      <x:c r="A11" s="28" t="str">
        <x:v>Evidence as-of date</x:v>
      </x:c>
      <x:c r="B11" s="38" t="n">
        <x:v>46252</x:v>
      </x:c>
    </x:row>
    <x:row r="12">
      <x:c r="A12" s="28" t="str">
        <x:v>First-party evidence available</x:v>
      </x:c>
      <x:c r="B12" s="12" t="str">
        <x:v>NOT AVAILABLE</x:v>
      </x:c>
    </x:row>
    <x:row r="13">
      <x:c r="A13" s="28" t="str">
        <x:v>Decision stakes</x:v>
      </x:c>
      <x:c r="B13" s="12" t="str">
        <x:v>MEDIUM</x:v>
      </x:c>
    </x:row>
    <x:row r="15">
      <x:c r="A15" s="28" t="str">
        <x:v>Scope readiness</x:v>
      </x:c>
      <x:c r="B15" s="12" t="str">
        <x:f>IF(COUNTA(B4:B10)=7,"READY","NOT READY")</x:f>
        <x:v>READY</x:v>
      </x:c>
    </x:row>
    <x:row r="17">
      <x:c r="A17" s="22" t="str">
        <x:v>Boundary reminder: changing the job, geography, buyer or timing creates a new scope; never silently reuse the old competitor set.</x:v>
      </x:c>
      <x:c r="B17" s="22"/>
      <x:c r="C17" s="22"/>
      <x:c r="D17" s="22"/>
    </x:row>
  </x:sheetData>
  <x:mergeCells>
    <x:mergeCell ref="A1:D1"/>
    <x:mergeCell ref="A17:D17"/>
  </x:mergeCells>
  <x:dataValidations count="2">
    <x:dataValidation type="list" sqref="B12">
      <x:formula1>LISTS!$F$2:$F$4</x:formula1>
    </x:dataValidation>
    <x:dataValidation type="list" sqref="B13">
      <x:formula1>"LOW,MEDIUM,HIGH"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8" hidden="0" customWidth="1"/>
    <x:col min="5" max="5" width="42" hidden="0" customWidth="1"/>
    <x:col min="6" max="6" width="13" hidden="0" customWidth="1"/>
    <x:col min="7" max="7" width="16" hidden="0" customWidth="1"/>
    <x:col min="8" max="8" width="16" hidden="0" customWidth="1"/>
    <x:col min="9" max="9" width="38" hidden="0" customWidth="1"/>
    <x:col min="10" max="10" width="42" hidden="0" customWidth="1"/>
    <x:col min="11" max="11" width="20" hidden="0" customWidth="1"/>
    <x:col min="12" max="12" width="18" hidden="0" customWidth="1"/>
  </x:cols>
  <x:sheetData>
    <x:row r="1">
      <x:c r="A1" s="51" t="str">
        <x:v>Evidence ID</x:v>
      </x:c>
      <x:c r="B1" s="51" t="str">
        <x:v>Candidate ID</x:v>
      </x:c>
      <x:c r="C1" s="51" t="str">
        <x:v>Evidence type</x:v>
      </x:c>
      <x:c r="D1" s="51" t="str">
        <x:v>Observed condition</x:v>
      </x:c>
      <x:c r="E1" s="51" t="str">
        <x:v>Source / locator</x:v>
      </x:c>
      <x:c r="F1" s="51" t="str">
        <x:v>Observed date</x:v>
      </x:c>
      <x:c r="G1" s="51" t="str">
        <x:v>Freshness</x:v>
      </x:c>
      <x:c r="H1" s="51" t="str">
        <x:v>Evidence state</x:v>
      </x:c>
      <x:c r="I1" s="51" t="str">
        <x:v>Claim supported</x:v>
      </x:c>
      <x:c r="J1" s="51" t="str">
        <x:v>Prohibited inference</x:v>
      </x:c>
      <x:c r="K1" s="51" t="str">
        <x:v>Owner</x:v>
      </x:c>
      <x:c r="L1" s="51" t="str">
        <x:v>Record status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</x:row>
    <x:row r="6">
      <x:c r="A6" s="12" t="str">
        <x:v>E001</x:v>
      </x:c>
      <x:c r="B6" s="12" t="str">
        <x:v>A01</x:v>
      </x:c>
      <x:c r="C6" s="12" t="str">
        <x:v>SERVICE PAGE</x:v>
      </x:c>
      <x:c r="D6" s="12" t="str">
        <x:v>Same service; target postcode; current emergency-hours page; own-team fulfilment.</x:v>
      </x:c>
      <x:c r="E6" s="12" t="str">
        <x:v>Fictional provider page / emergency service</x:v>
      </x:c>
      <x:c r="F6" s="38" t="n">
        <x:v>46252</x:v>
      </x:c>
      <x:c r="G6" s="12" t="str">
        <x:v>CURRENT</x:v>
      </x:c>
      <x:c r="H6" s="12" t="str">
        <x:v>OBSERVED</x:v>
      </x:c>
      <x:c r="I6" s="12" t="str">
        <x:v>Plausible same-job serviceability</x:v>
      </x:c>
      <x:c r="J6" s="12" t="str">
        <x:v>Does not prove live capacity, market share or buyer preference</x:v>
      </x:c>
      <x:c r="K6" s="12" t="str">
        <x:v>Founder / reviewer</x:v>
      </x:c>
      <x:c r="L6" s="12" t="str">
        <x:f>IF(A6="","",IF(COUNTIF($A$6:$A$205,A6)&gt;1,"INVALID - DUPLICATE ID",IF(OR(B6="",C6="",D6="",E6="",F6="",G6="",H6="",I6="",J6="",K6=""),"INCOMPLETE",IF(NOT(AND(OR(EXACT(C6,"SERVICE PAGE"),EXACT(C6,"BUSINESS PROFILE / MAP"),EXACT(C6,"LOCAL LANDING PAGE"),EXACT(C6,"TERMS / ROUTING"),EXACT(C6,"REVIEW OBSERVATION"),EXACT(C6,"FIRST-PARTY CALL / QUOTE"),EXACT(C6,"DIRECTORY / MARKETPLACE"),EXACT(C6,"OTHER")),OR(EXACT(G6,"CURRENT"),EXACT(G6,"STALE"),EXACT(G6,"NOT CHECKED")),OR(EXACT(H6,"OBSERVED"),EXACT(H6,"INFERRED"),EXACT(H6,"UNRESOLVED")))),"INVALID - CONTROL TOKEN",IF(COUNTIF(CANDIDATES!$A$6:$A$205,B6)=0,"INVALID - CANDIDATE ID",IF(G6="STALE","STALE - REFRESH",IF(G6="NOT CHECKED","NOT CHECKED",IF(H6="UNRESOLVED","UNRESOLVED","READY"))))))))</x:f>
        <x:v>READY</x:v>
      </x:c>
    </x:row>
    <x:row r="7">
      <x:c r="A7" s="12" t="str">
        <x:v>E002</x:v>
      </x:c>
      <x:c r="B7" s="12" t="str">
        <x:v>B02</x:v>
      </x:c>
      <x:c r="C7" s="12" t="str">
        <x:v>SERVICE PAGE</x:v>
      </x:c>
      <x:c r="D7" s="12" t="str">
        <x:v>National brand claims emergency coverage; local operator page shows daytime booking.</x:v>
      </x:c>
      <x:c r="E7" s="12" t="str">
        <x:v>Fictional franchise brand + local page</x:v>
      </x:c>
      <x:c r="F7" s="38" t="n">
        <x:v>46252</x:v>
      </x:c>
      <x:c r="G7" s="12" t="str">
        <x:v>CURRENT</x:v>
      </x:c>
      <x:c r="H7" s="12" t="str">
        <x:v>UNRESOLVED</x:v>
      </x:c>
      <x:c r="I7" s="12" t="str">
        <x:v>Local unit exists; timing is contradictory</x:v>
      </x:c>
      <x:c r="J7" s="12" t="str">
        <x:v>Do not transfer brand-level availability to local unit</x:v>
      </x:c>
      <x:c r="K7" s="12" t="str">
        <x:v>Founder / reviewer</x:v>
      </x:c>
      <x:c r="L7" s="12" t="str">
        <x:f>IF(A7="","",IF(COUNTIF($A$6:$A$205,A7)&gt;1,"INVALID - DUPLICATE ID",IF(OR(B7="",C7="",D7="",E7="",F7="",G7="",H7="",I7="",J7="",K7=""),"INCOMPLETE",IF(NOT(AND(OR(EXACT(C7,"SERVICE PAGE"),EXACT(C7,"BUSINESS PROFILE / MAP"),EXACT(C7,"LOCAL LANDING PAGE"),EXACT(C7,"TERMS / ROUTING"),EXACT(C7,"REVIEW OBSERVATION"),EXACT(C7,"FIRST-PARTY CALL / QUOTE"),EXACT(C7,"DIRECTORY / MARKETPLACE"),EXACT(C7,"OTHER")),OR(EXACT(G7,"CURRENT"),EXACT(G7,"STALE"),EXACT(G7,"NOT CHECKED")),OR(EXACT(H7,"OBSERVED"),EXACT(H7,"INFERRED"),EXACT(H7,"UNRESOLVED")))),"INVALID - CONTROL TOKEN",IF(COUNTIF(CANDIDATES!$A$6:$A$205,B7)=0,"INVALID - CANDIDATE ID",IF(G7="STALE","STALE - REFRESH",IF(G7="NOT CHECKED","NOT CHECKED",IF(H7="UNRESOLVED","UNRESOLVED","READY"))))))))</x:f>
        <x:v>UNRESOLVED</x:v>
      </x:c>
    </x:row>
    <x:row r="8">
      <x:c r="A8" s="12" t="str">
        <x:v>E003</x:v>
      </x:c>
      <x:c r="B8" s="12" t="str">
        <x:v>C03</x:v>
      </x:c>
      <x:c r="C8" s="12" t="str">
        <x:v>TERMS / ROUTING</x:v>
      </x:c>
      <x:c r="D8" s="12" t="str">
        <x:v>Quote form routes enquiries to third-party service providers.</x:v>
      </x:c>
      <x:c r="E8" s="12" t="str">
        <x:v>Fictional lead marketplace terms</x:v>
      </x:c>
      <x:c r="F8" s="38" t="n">
        <x:v>46252</x:v>
      </x:c>
      <x:c r="G8" s="12" t="str">
        <x:v>CURRENT</x:v>
      </x:c>
      <x:c r="H8" s="12" t="str">
        <x:v>OBSERVED</x:v>
      </x:c>
      <x:c r="I8" s="12" t="str">
        <x:v>Discovery and lead-routing role</x:v>
      </x:c>
      <x:c r="J8" s="12" t="str">
        <x:v>Does not prove marketplace performs the repair</x:v>
      </x:c>
      <x:c r="K8" s="12" t="str">
        <x:v>Founder / reviewer</x:v>
      </x:c>
      <x:c r="L8" s="12" t="str">
        <x:f>IF(A8="","",IF(COUNTIF($A$6:$A$205,A8)&gt;1,"INVALID - DUPLICATE ID",IF(OR(B8="",C8="",D8="",E8="",F8="",G8="",H8="",I8="",J8="",K8=""),"INCOMPLETE",IF(NOT(AND(OR(EXACT(C8,"SERVICE PAGE"),EXACT(C8,"BUSINESS PROFILE / MAP"),EXACT(C8,"LOCAL LANDING PAGE"),EXACT(C8,"TERMS / ROUTING"),EXACT(C8,"REVIEW OBSERVATION"),EXACT(C8,"FIRST-PARTY CALL / QUOTE"),EXACT(C8,"DIRECTORY / MARKETPLACE"),EXACT(C8,"OTHER")),OR(EXACT(G8,"CURRENT"),EXACT(G8,"STALE"),EXACT(G8,"NOT CHECKED")),OR(EXACT(H8,"OBSERVED"),EXACT(H8,"INFERRED"),EXACT(H8,"UNRESOLVED")))),"INVALID - CONTROL TOKEN",IF(COUNTIF(CANDIDATES!$A$6:$A$205,B8)=0,"INVALID - CANDIDATE ID",IF(G8="STALE","STALE - REFRESH",IF(G8="NOT CHECKED","NOT CHECKED",IF(H8="UNRESOLVED","UNRESOLVED","READY"))))))))</x:f>
        <x:v>READY</x:v>
      </x:c>
    </x:row>
    <x:row r="9">
      <x:c r="A9" s="12" t="str">
        <x:v>E004</x:v>
      </x:c>
      <x:c r="B9" s="12" t="str">
        <x:v>D04</x:v>
      </x:c>
      <x:c r="C9" s="12" t="str">
        <x:v>LOCAL LANDING PAGE</x:v>
      </x:c>
      <x:c r="D9" s="12" t="str">
        <x:v>City page is visible but no current target-postcode operator evidence is present.</x:v>
      </x:c>
      <x:c r="E9" s="12" t="str">
        <x:v>Fictional national brand city page</x:v>
      </x:c>
      <x:c r="F9" s="38" t="n">
        <x:v>46252</x:v>
      </x:c>
      <x:c r="G9" s="12" t="str">
        <x:v>NOT CHECKED</x:v>
      </x:c>
      <x:c r="H9" s="12" t="str">
        <x:v>UNRESOLVED</x:v>
      </x:c>
      <x:c r="I9" s="12" t="str">
        <x:v>Search visibility only</x:v>
      </x:c>
      <x:c r="J9" s="12" t="str">
        <x:v>Do not infer local fulfilment</x:v>
      </x:c>
      <x:c r="K9" s="12" t="str">
        <x:v>Founder / reviewer</x:v>
      </x:c>
      <x:c r="L9" s="12" t="str">
        <x:f>IF(A9="","",IF(COUNTIF($A$6:$A$205,A9)&gt;1,"INVALID - DUPLICATE ID",IF(OR(B9="",C9="",D9="",E9="",F9="",G9="",H9="",I9="",J9="",K9=""),"INCOMPLETE",IF(NOT(AND(OR(EXACT(C9,"SERVICE PAGE"),EXACT(C9,"BUSINESS PROFILE / MAP"),EXACT(C9,"LOCAL LANDING PAGE"),EXACT(C9,"TERMS / ROUTING"),EXACT(C9,"REVIEW OBSERVATION"),EXACT(C9,"FIRST-PARTY CALL / QUOTE"),EXACT(C9,"DIRECTORY / MARKETPLACE"),EXACT(C9,"OTHER")),OR(EXACT(G9,"CURRENT"),EXACT(G9,"STALE"),EXACT(G9,"NOT CHECKED")),OR(EXACT(H9,"OBSERVED"),EXACT(H9,"INFERRED"),EXACT(H9,"UNRESOLVED")))),"INVALID - CONTROL TOKEN",IF(COUNTIF(CANDIDATES!$A$6:$A$205,B9)=0,"INVALID - CANDIDATE ID",IF(G9="STALE","STALE - REFRESH",IF(G9="NOT CHECKED","NOT CHECKED",IF(H9="UNRESOLVED","UNRESOLVED","READY"))))))))</x:f>
        <x:v>NOT CHECKED</x:v>
      </x:c>
    </x:row>
    <x:row r="10">
      <x:c r="A10" s="12" t="str">
        <x:v>E005</x:v>
      </x:c>
      <x:c r="B10" s="12" t="str">
        <x:v>E05</x:v>
      </x:c>
      <x:c r="C10" s="12" t="str">
        <x:v>OTHER</x:v>
      </x:c>
      <x:c r="D10" s="12" t="str">
        <x:v>Advice page answers burst-pipe questions without selling a repair service.</x:v>
      </x:c>
      <x:c r="E10" s="12" t="str">
        <x:v>Fictional DIY publisher page</x:v>
      </x:c>
      <x:c r="F10" s="38" t="n">
        <x:v>46252</x:v>
      </x:c>
      <x:c r="G10" s="12" t="str">
        <x:v>CURRENT</x:v>
      </x:c>
      <x:c r="H10" s="12" t="str">
        <x:v>OBSERVED</x:v>
      </x:c>
      <x:c r="I10" s="12" t="str">
        <x:v>Information competition</x:v>
      </x:c>
      <x:c r="J10" s="12" t="str">
        <x:v>Does not prove service substitution</x:v>
      </x:c>
      <x:c r="K10" s="12" t="str">
        <x:v>Founder / reviewer</x:v>
      </x:c>
      <x:c r="L10" s="12" t="str">
        <x:f>IF(A10="","",IF(COUNTIF($A$6:$A$205,A10)&gt;1,"INVALID - DUPLICATE ID",IF(OR(B10="",C10="",D10="",E10="",F10="",G10="",H10="",I10="",J10="",K10=""),"INCOMPLETE",IF(NOT(AND(OR(EXACT(C10,"SERVICE PAGE"),EXACT(C10,"BUSINESS PROFILE / MAP"),EXACT(C10,"LOCAL LANDING PAGE"),EXACT(C10,"TERMS / ROUTING"),EXACT(C10,"REVIEW OBSERVATION"),EXACT(C10,"FIRST-PARTY CALL / QUOTE"),EXACT(C10,"DIRECTORY / MARKETPLACE"),EXACT(C10,"OTHER")),OR(EXACT(G10,"CURRENT"),EXACT(G10,"STALE"),EXACT(G10,"NOT CHECKED")),OR(EXACT(H10,"OBSERVED"),EXACT(H10,"INFERRED"),EXACT(H10,"UNRESOLVED")))),"INVALID - CONTROL TOKEN",IF(COUNTIF(CANDIDATES!$A$6:$A$205,B10)=0,"INVALID - CANDIDATE ID",IF(G10="STALE","STALE - REFRESH",IF(G10="NOT CHECKED","NOT CHECKED",IF(H10="UNRESOLVED","UNRESOLVED","READY"))))))))</x:f>
        <x:v>READY</x:v>
      </x:c>
    </x:row>
    <x:row r="11">
      <x:c r="A11" s="12" t="str">
        <x:v>E006</x:v>
      </x:c>
      <x:c r="B11" s="12" t="str">
        <x:v>F06</x:v>
      </x:c>
      <x:c r="C11" s="12" t="str">
        <x:v>SERVICE PAGE</x:v>
      </x:c>
      <x:c r="D11" s="12" t="str">
        <x:v>Drain specialist serves same geography but scoped burst-pipe repair is outside observed offer.</x:v>
      </x:c>
      <x:c r="E11" s="12" t="str">
        <x:v>Fictional adjacent-service page</x:v>
      </x:c>
      <x:c r="F11" s="38" t="n">
        <x:v>46252</x:v>
      </x:c>
      <x:c r="G11" s="12" t="str">
        <x:v>CURRENT</x:v>
      </x:c>
      <x:c r="H11" s="12" t="str">
        <x:v>OBSERVED</x:v>
      </x:c>
      <x:c r="I11" s="12" t="str">
        <x:v>Adjacent need / indirect role</x:v>
      </x:c>
      <x:c r="J11" s="12" t="str">
        <x:v>Do not infer same-job parity</x:v>
      </x:c>
      <x:c r="K11" s="12" t="str">
        <x:v>Founder / reviewer</x:v>
      </x:c>
      <x:c r="L11" s="12" t="str">
        <x:f>IF(A11="","",IF(COUNTIF($A$6:$A$205,A11)&gt;1,"INVALID - DUPLICATE ID",IF(OR(B11="",C11="",D11="",E11="",F11="",G11="",H11="",I11="",J11="",K11=""),"INCOMPLETE",IF(NOT(AND(OR(EXACT(C11,"SERVICE PAGE"),EXACT(C11,"BUSINESS PROFILE / MAP"),EXACT(C11,"LOCAL LANDING PAGE"),EXACT(C11,"TERMS / ROUTING"),EXACT(C11,"REVIEW OBSERVATION"),EXACT(C11,"FIRST-PARTY CALL / QUOTE"),EXACT(C11,"DIRECTORY / MARKETPLACE"),EXACT(C11,"OTHER")),OR(EXACT(G11,"CURRENT"),EXACT(G11,"STALE"),EXACT(G11,"NOT CHECKED")),OR(EXACT(H11,"OBSERVED"),EXACT(H11,"INFERRED"),EXACT(H11,"UNRESOLVED")))),"INVALID - CONTROL TOKEN",IF(COUNTIF(CANDIDATES!$A$6:$A$205,B11)=0,"INVALID - CANDIDATE ID",IF(G11="STALE","STALE - REFRESH",IF(G11="NOT CHECKED","NOT CHECKED",IF(H11="UNRESOLVED","UNRESOLVED","READY"))))))))</x:f>
        <x:v>READY</x:v>
      </x:c>
    </x:row>
    <x:row r="12">
      <x:c r="A12" s="12"/>
      <x:c r="B12" s="12"/>
      <x:c r="C12" s="12"/>
      <x:c r="D12" s="12"/>
      <x:c r="E12" s="12"/>
      <x:c r="F12" s="38"/>
      <x:c r="G12" s="12"/>
      <x:c r="H12" s="12"/>
      <x:c r="I12" s="12"/>
      <x:c r="J12" s="12"/>
      <x:c r="K12" s="12"/>
      <x:c r="L12" s="12" t="str">
        <x:f>IF(A12="","",IF(COUNTIF($A$6:$A$205,A12)&gt;1,"INVALID - DUPLICATE ID",IF(OR(B12="",C12="",D12="",E12="",F12="",G12="",H12="",I12="",J12="",K12=""),"INCOMPLETE",IF(NOT(AND(OR(EXACT(C12,"SERVICE PAGE"),EXACT(C12,"BUSINESS PROFILE / MAP"),EXACT(C12,"LOCAL LANDING PAGE"),EXACT(C12,"TERMS / ROUTING"),EXACT(C12,"REVIEW OBSERVATION"),EXACT(C12,"FIRST-PARTY CALL / QUOTE"),EXACT(C12,"DIRECTORY / MARKETPLACE"),EXACT(C12,"OTHER")),OR(EXACT(G12,"CURRENT"),EXACT(G12,"STALE"),EXACT(G12,"NOT CHECKED")),OR(EXACT(H12,"OBSERVED"),EXACT(H12,"INFERRED"),EXACT(H12,"UNRESOLVED")))),"INVALID - CONTROL TOKEN",IF(COUNTIF(CANDIDATES!$A$6:$A$205,B12)=0,"INVALID - CANDIDATE ID",IF(G12="STALE","STALE - REFRESH",IF(G12="NOT CHECKED","NOT CHECKED",IF(H12="UNRESOLVED","UNRESOLVED","READY"))))))))</x:f>
      </x:c>
    </x:row>
    <x:row r="13">
      <x:c r="A13" s="12"/>
      <x:c r="B13" s="12"/>
      <x:c r="C13" s="12"/>
      <x:c r="D13" s="12"/>
      <x:c r="E13" s="12"/>
      <x:c r="F13" s="38"/>
      <x:c r="G13" s="12"/>
      <x:c r="H13" s="12"/>
      <x:c r="I13" s="12"/>
      <x:c r="J13" s="12"/>
      <x:c r="K13" s="12"/>
      <x:c r="L13" s="12" t="str">
        <x:f>IF(A13="","",IF(COUNTIF($A$6:$A$205,A13)&gt;1,"INVALID - DUPLICATE ID",IF(OR(B13="",C13="",D13="",E13="",F13="",G13="",H13="",I13="",J13="",K13=""),"INCOMPLETE",IF(NOT(AND(OR(EXACT(C13,"SERVICE PAGE"),EXACT(C13,"BUSINESS PROFILE / MAP"),EXACT(C13,"LOCAL LANDING PAGE"),EXACT(C13,"TERMS / ROUTING"),EXACT(C13,"REVIEW OBSERVATION"),EXACT(C13,"FIRST-PARTY CALL / QUOTE"),EXACT(C13,"DIRECTORY / MARKETPLACE"),EXACT(C13,"OTHER")),OR(EXACT(G13,"CURRENT"),EXACT(G13,"STALE"),EXACT(G13,"NOT CHECKED")),OR(EXACT(H13,"OBSERVED"),EXACT(H13,"INFERRED"),EXACT(H13,"UNRESOLVED")))),"INVALID - CONTROL TOKEN",IF(COUNTIF(CANDIDATES!$A$6:$A$205,B13)=0,"INVALID - CANDIDATE ID",IF(G13="STALE","STALE - REFRESH",IF(G13="NOT CHECKED","NOT CHECKED",IF(H13="UNRESOLVED","UNRESOLVED","READY"))))))))</x:f>
      </x:c>
    </x:row>
    <x:row r="14">
      <x:c r="A14" s="12"/>
      <x:c r="B14" s="12"/>
      <x:c r="C14" s="12"/>
      <x:c r="D14" s="12"/>
      <x:c r="E14" s="12"/>
      <x:c r="F14" s="38"/>
      <x:c r="G14" s="12"/>
      <x:c r="H14" s="12"/>
      <x:c r="I14" s="12"/>
      <x:c r="J14" s="12"/>
      <x:c r="K14" s="12"/>
      <x:c r="L14" s="12" t="str">
        <x:f>IF(A14="","",IF(COUNTIF($A$6:$A$205,A14)&gt;1,"INVALID - DUPLICATE ID",IF(OR(B14="",C14="",D14="",E14="",F14="",G14="",H14="",I14="",J14="",K14=""),"INCOMPLETE",IF(NOT(AND(OR(EXACT(C14,"SERVICE PAGE"),EXACT(C14,"BUSINESS PROFILE / MAP"),EXACT(C14,"LOCAL LANDING PAGE"),EXACT(C14,"TERMS / ROUTING"),EXACT(C14,"REVIEW OBSERVATION"),EXACT(C14,"FIRST-PARTY CALL / QUOTE"),EXACT(C14,"DIRECTORY / MARKETPLACE"),EXACT(C14,"OTHER")),OR(EXACT(G14,"CURRENT"),EXACT(G14,"STALE"),EXACT(G14,"NOT CHECKED")),OR(EXACT(H14,"OBSERVED"),EXACT(H14,"INFERRED"),EXACT(H14,"UNRESOLVED")))),"INVALID - CONTROL TOKEN",IF(COUNTIF(CANDIDATES!$A$6:$A$205,B14)=0,"INVALID - CANDIDATE ID",IF(G14="STALE","STALE - REFRESH",IF(G14="NOT CHECKED","NOT CHECKED",IF(H14="UNRESOLVED","UNRESOLVED","READY"))))))))</x:f>
      </x:c>
    </x:row>
    <x:row r="15">
      <x:c r="A15" s="12"/>
      <x:c r="B15" s="12"/>
      <x:c r="C15" s="12"/>
      <x:c r="D15" s="12"/>
      <x:c r="E15" s="12"/>
      <x:c r="F15" s="38"/>
      <x:c r="G15" s="12"/>
      <x:c r="H15" s="12"/>
      <x:c r="I15" s="12"/>
      <x:c r="J15" s="12"/>
      <x:c r="K15" s="12"/>
      <x:c r="L15" s="12" t="str">
        <x:f>IF(A15="","",IF(COUNTIF($A$6:$A$205,A15)&gt;1,"INVALID - DUPLICATE ID",IF(OR(B15="",C15="",D15="",E15="",F15="",G15="",H15="",I15="",J15="",K15=""),"INCOMPLETE",IF(NOT(AND(OR(EXACT(C15,"SERVICE PAGE"),EXACT(C15,"BUSINESS PROFILE / MAP"),EXACT(C15,"LOCAL LANDING PAGE"),EXACT(C15,"TERMS / ROUTING"),EXACT(C15,"REVIEW OBSERVATION"),EXACT(C15,"FIRST-PARTY CALL / QUOTE"),EXACT(C15,"DIRECTORY / MARKETPLACE"),EXACT(C15,"OTHER")),OR(EXACT(G15,"CURRENT"),EXACT(G15,"STALE"),EXACT(G15,"NOT CHECKED")),OR(EXACT(H15,"OBSERVED"),EXACT(H15,"INFERRED"),EXACT(H15,"UNRESOLVED")))),"INVALID - CONTROL TOKEN",IF(COUNTIF(CANDIDATES!$A$6:$A$205,B15)=0,"INVALID - CANDIDATE ID",IF(G15="STALE","STALE - REFRESH",IF(G15="NOT CHECKED","NOT CHECKED",IF(H15="UNRESOLVED","UNRESOLVED","READY"))))))))</x:f>
      </x:c>
    </x:row>
    <x:row r="16">
      <x:c r="A16" s="12"/>
      <x:c r="B16" s="12"/>
      <x:c r="C16" s="12"/>
      <x:c r="D16" s="12"/>
      <x:c r="E16" s="12"/>
      <x:c r="F16" s="38"/>
      <x:c r="G16" s="12"/>
      <x:c r="H16" s="12"/>
      <x:c r="I16" s="12"/>
      <x:c r="J16" s="12"/>
      <x:c r="K16" s="12"/>
      <x:c r="L16" s="12" t="str">
        <x:f>IF(A16="","",IF(COUNTIF($A$6:$A$205,A16)&gt;1,"INVALID - DUPLICATE ID",IF(OR(B16="",C16="",D16="",E16="",F16="",G16="",H16="",I16="",J16="",K16=""),"INCOMPLETE",IF(NOT(AND(OR(EXACT(C16,"SERVICE PAGE"),EXACT(C16,"BUSINESS PROFILE / MAP"),EXACT(C16,"LOCAL LANDING PAGE"),EXACT(C16,"TERMS / ROUTING"),EXACT(C16,"REVIEW OBSERVATION"),EXACT(C16,"FIRST-PARTY CALL / QUOTE"),EXACT(C16,"DIRECTORY / MARKETPLACE"),EXACT(C16,"OTHER")),OR(EXACT(G16,"CURRENT"),EXACT(G16,"STALE"),EXACT(G16,"NOT CHECKED")),OR(EXACT(H16,"OBSERVED"),EXACT(H16,"INFERRED"),EXACT(H16,"UNRESOLVED")))),"INVALID - CONTROL TOKEN",IF(COUNTIF(CANDIDATES!$A$6:$A$205,B16)=0,"INVALID - CANDIDATE ID",IF(G16="STALE","STALE - REFRESH",IF(G16="NOT CHECKED","NOT CHECKED",IF(H16="UNRESOLVED","UNRESOLVED","READY"))))))))</x:f>
      </x:c>
    </x:row>
    <x:row r="17">
      <x:c r="A17" s="12"/>
      <x:c r="B17" s="12"/>
      <x:c r="C17" s="12"/>
      <x:c r="D17" s="12"/>
      <x:c r="E17" s="12"/>
      <x:c r="F17" s="38"/>
      <x:c r="G17" s="12"/>
      <x:c r="H17" s="12"/>
      <x:c r="I17" s="12"/>
      <x:c r="J17" s="12"/>
      <x:c r="K17" s="12"/>
      <x:c r="L17" s="12" t="str">
        <x:f>IF(A17="","",IF(COUNTIF($A$6:$A$205,A17)&gt;1,"INVALID - DUPLICATE ID",IF(OR(B17="",C17="",D17="",E17="",F17="",G17="",H17="",I17="",J17="",K17=""),"INCOMPLETE",IF(NOT(AND(OR(EXACT(C17,"SERVICE PAGE"),EXACT(C17,"BUSINESS PROFILE / MAP"),EXACT(C17,"LOCAL LANDING PAGE"),EXACT(C17,"TERMS / ROUTING"),EXACT(C17,"REVIEW OBSERVATION"),EXACT(C17,"FIRST-PARTY CALL / QUOTE"),EXACT(C17,"DIRECTORY / MARKETPLACE"),EXACT(C17,"OTHER")),OR(EXACT(G17,"CURRENT"),EXACT(G17,"STALE"),EXACT(G17,"NOT CHECKED")),OR(EXACT(H17,"OBSERVED"),EXACT(H17,"INFERRED"),EXACT(H17,"UNRESOLVED")))),"INVALID - CONTROL TOKEN",IF(COUNTIF(CANDIDATES!$A$6:$A$205,B17)=0,"INVALID - CANDIDATE ID",IF(G17="STALE","STALE - REFRESH",IF(G17="NOT CHECKED","NOT CHECKED",IF(H17="UNRESOLVED","UNRESOLVED","READY"))))))))</x:f>
      </x:c>
    </x:row>
    <x:row r="18">
      <x:c r="A18" s="12"/>
      <x:c r="B18" s="12"/>
      <x:c r="C18" s="12"/>
      <x:c r="D18" s="12"/>
      <x:c r="E18" s="12"/>
      <x:c r="F18" s="38"/>
      <x:c r="G18" s="12"/>
      <x:c r="H18" s="12"/>
      <x:c r="I18" s="12"/>
      <x:c r="J18" s="12"/>
      <x:c r="K18" s="12"/>
      <x:c r="L18" s="12" t="str">
        <x:f>IF(A18="","",IF(COUNTIF($A$6:$A$205,A18)&gt;1,"INVALID - DUPLICATE ID",IF(OR(B18="",C18="",D18="",E18="",F18="",G18="",H18="",I18="",J18="",K18=""),"INCOMPLETE",IF(NOT(AND(OR(EXACT(C18,"SERVICE PAGE"),EXACT(C18,"BUSINESS PROFILE / MAP"),EXACT(C18,"LOCAL LANDING PAGE"),EXACT(C18,"TERMS / ROUTING"),EXACT(C18,"REVIEW OBSERVATION"),EXACT(C18,"FIRST-PARTY CALL / QUOTE"),EXACT(C18,"DIRECTORY / MARKETPLACE"),EXACT(C18,"OTHER")),OR(EXACT(G18,"CURRENT"),EXACT(G18,"STALE"),EXACT(G18,"NOT CHECKED")),OR(EXACT(H18,"OBSERVED"),EXACT(H18,"INFERRED"),EXACT(H18,"UNRESOLVED")))),"INVALID - CONTROL TOKEN",IF(COUNTIF(CANDIDATES!$A$6:$A$205,B18)=0,"INVALID - CANDIDATE ID",IF(G18="STALE","STALE - REFRESH",IF(G18="NOT CHECKED","NOT CHECKED",IF(H18="UNRESOLVED","UNRESOLVED","READY"))))))))</x:f>
      </x:c>
    </x:row>
    <x:row r="19">
      <x:c r="A19" s="12"/>
      <x:c r="B19" s="12"/>
      <x:c r="C19" s="12"/>
      <x:c r="D19" s="12"/>
      <x:c r="E19" s="12"/>
      <x:c r="F19" s="38"/>
      <x:c r="G19" s="12"/>
      <x:c r="H19" s="12"/>
      <x:c r="I19" s="12"/>
      <x:c r="J19" s="12"/>
      <x:c r="K19" s="12"/>
      <x:c r="L19" s="12" t="str">
        <x:f>IF(A19="","",IF(COUNTIF($A$6:$A$205,A19)&gt;1,"INVALID - DUPLICATE ID",IF(OR(B19="",C19="",D19="",E19="",F19="",G19="",H19="",I19="",J19="",K19=""),"INCOMPLETE",IF(NOT(AND(OR(EXACT(C19,"SERVICE PAGE"),EXACT(C19,"BUSINESS PROFILE / MAP"),EXACT(C19,"LOCAL LANDING PAGE"),EXACT(C19,"TERMS / ROUTING"),EXACT(C19,"REVIEW OBSERVATION"),EXACT(C19,"FIRST-PARTY CALL / QUOTE"),EXACT(C19,"DIRECTORY / MARKETPLACE"),EXACT(C19,"OTHER")),OR(EXACT(G19,"CURRENT"),EXACT(G19,"STALE"),EXACT(G19,"NOT CHECKED")),OR(EXACT(H19,"OBSERVED"),EXACT(H19,"INFERRED"),EXACT(H19,"UNRESOLVED")))),"INVALID - CONTROL TOKEN",IF(COUNTIF(CANDIDATES!$A$6:$A$205,B19)=0,"INVALID - CANDIDATE ID",IF(G19="STALE","STALE - REFRESH",IF(G19="NOT CHECKED","NOT CHECKED",IF(H19="UNRESOLVED","UNRESOLVED","READY"))))))))</x:f>
      </x:c>
    </x:row>
    <x:row r="20">
      <x:c r="A20" s="12"/>
      <x:c r="B20" s="12"/>
      <x:c r="C20" s="12"/>
      <x:c r="D20" s="12"/>
      <x:c r="E20" s="12"/>
      <x:c r="F20" s="38"/>
      <x:c r="G20" s="12"/>
      <x:c r="H20" s="12"/>
      <x:c r="I20" s="12"/>
      <x:c r="J20" s="12"/>
      <x:c r="K20" s="12"/>
      <x:c r="L20" s="12" t="str">
        <x:f>IF(A20="","",IF(COUNTIF($A$6:$A$205,A20)&gt;1,"INVALID - DUPLICATE ID",IF(OR(B20="",C20="",D20="",E20="",F20="",G20="",H20="",I20="",J20="",K20=""),"INCOMPLETE",IF(NOT(AND(OR(EXACT(C20,"SERVICE PAGE"),EXACT(C20,"BUSINESS PROFILE / MAP"),EXACT(C20,"LOCAL LANDING PAGE"),EXACT(C20,"TERMS / ROUTING"),EXACT(C20,"REVIEW OBSERVATION"),EXACT(C20,"FIRST-PARTY CALL / QUOTE"),EXACT(C20,"DIRECTORY / MARKETPLACE"),EXACT(C20,"OTHER")),OR(EXACT(G20,"CURRENT"),EXACT(G20,"STALE"),EXACT(G20,"NOT CHECKED")),OR(EXACT(H20,"OBSERVED"),EXACT(H20,"INFERRED"),EXACT(H20,"UNRESOLVED")))),"INVALID - CONTROL TOKEN",IF(COUNTIF(CANDIDATES!$A$6:$A$205,B20)=0,"INVALID - CANDIDATE ID",IF(G20="STALE","STALE - REFRESH",IF(G20="NOT CHECKED","NOT CHECKED",IF(H20="UNRESOLVED","UNRESOLVED","READY"))))))))</x:f>
      </x:c>
    </x:row>
    <x:row r="21">
      <x:c r="A21" s="12"/>
      <x:c r="B21" s="12"/>
      <x:c r="C21" s="12"/>
      <x:c r="D21" s="12"/>
      <x:c r="E21" s="12"/>
      <x:c r="F21" s="38"/>
      <x:c r="G21" s="12"/>
      <x:c r="H21" s="12"/>
      <x:c r="I21" s="12"/>
      <x:c r="J21" s="12"/>
      <x:c r="K21" s="12"/>
      <x:c r="L21" s="12" t="str">
        <x:f>IF(A21="","",IF(COUNTIF($A$6:$A$205,A21)&gt;1,"INVALID - DUPLICATE ID",IF(OR(B21="",C21="",D21="",E21="",F21="",G21="",H21="",I21="",J21="",K21=""),"INCOMPLETE",IF(NOT(AND(OR(EXACT(C21,"SERVICE PAGE"),EXACT(C21,"BUSINESS PROFILE / MAP"),EXACT(C21,"LOCAL LANDING PAGE"),EXACT(C21,"TERMS / ROUTING"),EXACT(C21,"REVIEW OBSERVATION"),EXACT(C21,"FIRST-PARTY CALL / QUOTE"),EXACT(C21,"DIRECTORY / MARKETPLACE"),EXACT(C21,"OTHER")),OR(EXACT(G21,"CURRENT"),EXACT(G21,"STALE"),EXACT(G21,"NOT CHECKED")),OR(EXACT(H21,"OBSERVED"),EXACT(H21,"INFERRED"),EXACT(H21,"UNRESOLVED")))),"INVALID - CONTROL TOKEN",IF(COUNTIF(CANDIDATES!$A$6:$A$205,B21)=0,"INVALID - CANDIDATE ID",IF(G21="STALE","STALE - REFRESH",IF(G21="NOT CHECKED","NOT CHECKED",IF(H21="UNRESOLVED","UNRESOLVED","READY"))))))))</x:f>
      </x:c>
    </x:row>
    <x:row r="22">
      <x:c r="A22" s="12"/>
      <x:c r="B22" s="12"/>
      <x:c r="C22" s="12"/>
      <x:c r="D22" s="12"/>
      <x:c r="E22" s="12"/>
      <x:c r="F22" s="38"/>
      <x:c r="G22" s="12"/>
      <x:c r="H22" s="12"/>
      <x:c r="I22" s="12"/>
      <x:c r="J22" s="12"/>
      <x:c r="K22" s="12"/>
      <x:c r="L22" s="12" t="str">
        <x:f>IF(A22="","",IF(COUNTIF($A$6:$A$205,A22)&gt;1,"INVALID - DUPLICATE ID",IF(OR(B22="",C22="",D22="",E22="",F22="",G22="",H22="",I22="",J22="",K22=""),"INCOMPLETE",IF(NOT(AND(OR(EXACT(C22,"SERVICE PAGE"),EXACT(C22,"BUSINESS PROFILE / MAP"),EXACT(C22,"LOCAL LANDING PAGE"),EXACT(C22,"TERMS / ROUTING"),EXACT(C22,"REVIEW OBSERVATION"),EXACT(C22,"FIRST-PARTY CALL / QUOTE"),EXACT(C22,"DIRECTORY / MARKETPLACE"),EXACT(C22,"OTHER")),OR(EXACT(G22,"CURRENT"),EXACT(G22,"STALE"),EXACT(G22,"NOT CHECKED")),OR(EXACT(H22,"OBSERVED"),EXACT(H22,"INFERRED"),EXACT(H22,"UNRESOLVED")))),"INVALID - CONTROL TOKEN",IF(COUNTIF(CANDIDATES!$A$6:$A$205,B22)=0,"INVALID - CANDIDATE ID",IF(G22="STALE","STALE - REFRESH",IF(G22="NOT CHECKED","NOT CHECKED",IF(H22="UNRESOLVED","UNRESOLVED","READY"))))))))</x:f>
      </x:c>
    </x:row>
    <x:row r="23">
      <x:c r="A23" s="12"/>
      <x:c r="B23" s="12"/>
      <x:c r="C23" s="12"/>
      <x:c r="D23" s="12"/>
      <x:c r="E23" s="12"/>
      <x:c r="F23" s="38"/>
      <x:c r="G23" s="12"/>
      <x:c r="H23" s="12"/>
      <x:c r="I23" s="12"/>
      <x:c r="J23" s="12"/>
      <x:c r="K23" s="12"/>
      <x:c r="L23" s="12" t="str">
        <x:f>IF(A23="","",IF(COUNTIF($A$6:$A$205,A23)&gt;1,"INVALID - DUPLICATE ID",IF(OR(B23="",C23="",D23="",E23="",F23="",G23="",H23="",I23="",J23="",K23=""),"INCOMPLETE",IF(NOT(AND(OR(EXACT(C23,"SERVICE PAGE"),EXACT(C23,"BUSINESS PROFILE / MAP"),EXACT(C23,"LOCAL LANDING PAGE"),EXACT(C23,"TERMS / ROUTING"),EXACT(C23,"REVIEW OBSERVATION"),EXACT(C23,"FIRST-PARTY CALL / QUOTE"),EXACT(C23,"DIRECTORY / MARKETPLACE"),EXACT(C23,"OTHER")),OR(EXACT(G23,"CURRENT"),EXACT(G23,"STALE"),EXACT(G23,"NOT CHECKED")),OR(EXACT(H23,"OBSERVED"),EXACT(H23,"INFERRED"),EXACT(H23,"UNRESOLVED")))),"INVALID - CONTROL TOKEN",IF(COUNTIF(CANDIDATES!$A$6:$A$205,B23)=0,"INVALID - CANDIDATE ID",IF(G23="STALE","STALE - REFRESH",IF(G23="NOT CHECKED","NOT CHECKED",IF(H23="UNRESOLVED","UNRESOLVED","READY"))))))))</x:f>
      </x:c>
    </x:row>
    <x:row r="24">
      <x:c r="A24" s="12"/>
      <x:c r="B24" s="12"/>
      <x:c r="C24" s="12"/>
      <x:c r="D24" s="12"/>
      <x:c r="E24" s="12"/>
      <x:c r="F24" s="38"/>
      <x:c r="G24" s="12"/>
      <x:c r="H24" s="12"/>
      <x:c r="I24" s="12"/>
      <x:c r="J24" s="12"/>
      <x:c r="K24" s="12"/>
      <x:c r="L24" s="12" t="str">
        <x:f>IF(A24="","",IF(COUNTIF($A$6:$A$205,A24)&gt;1,"INVALID - DUPLICATE ID",IF(OR(B24="",C24="",D24="",E24="",F24="",G24="",H24="",I24="",J24="",K24=""),"INCOMPLETE",IF(NOT(AND(OR(EXACT(C24,"SERVICE PAGE"),EXACT(C24,"BUSINESS PROFILE / MAP"),EXACT(C24,"LOCAL LANDING PAGE"),EXACT(C24,"TERMS / ROUTING"),EXACT(C24,"REVIEW OBSERVATION"),EXACT(C24,"FIRST-PARTY CALL / QUOTE"),EXACT(C24,"DIRECTORY / MARKETPLACE"),EXACT(C24,"OTHER")),OR(EXACT(G24,"CURRENT"),EXACT(G24,"STALE"),EXACT(G24,"NOT CHECKED")),OR(EXACT(H24,"OBSERVED"),EXACT(H24,"INFERRED"),EXACT(H24,"UNRESOLVED")))),"INVALID - CONTROL TOKEN",IF(COUNTIF(CANDIDATES!$A$6:$A$205,B24)=0,"INVALID - CANDIDATE ID",IF(G24="STALE","STALE - REFRESH",IF(G24="NOT CHECKED","NOT CHECKED",IF(H24="UNRESOLVED","UNRESOLVED","READY"))))))))</x:f>
      </x:c>
    </x:row>
    <x:row r="25">
      <x:c r="A25" s="12"/>
      <x:c r="B25" s="12"/>
      <x:c r="C25" s="12"/>
      <x:c r="D25" s="12"/>
      <x:c r="E25" s="12"/>
      <x:c r="F25" s="38"/>
      <x:c r="G25" s="12"/>
      <x:c r="H25" s="12"/>
      <x:c r="I25" s="12"/>
      <x:c r="J25" s="12"/>
      <x:c r="K25" s="12"/>
      <x:c r="L25" s="12" t="str">
        <x:f>IF(A25="","",IF(COUNTIF($A$6:$A$205,A25)&gt;1,"INVALID - DUPLICATE ID",IF(OR(B25="",C25="",D25="",E25="",F25="",G25="",H25="",I25="",J25="",K25=""),"INCOMPLETE",IF(NOT(AND(OR(EXACT(C25,"SERVICE PAGE"),EXACT(C25,"BUSINESS PROFILE / MAP"),EXACT(C25,"LOCAL LANDING PAGE"),EXACT(C25,"TERMS / ROUTING"),EXACT(C25,"REVIEW OBSERVATION"),EXACT(C25,"FIRST-PARTY CALL / QUOTE"),EXACT(C25,"DIRECTORY / MARKETPLACE"),EXACT(C25,"OTHER")),OR(EXACT(G25,"CURRENT"),EXACT(G25,"STALE"),EXACT(G25,"NOT CHECKED")),OR(EXACT(H25,"OBSERVED"),EXACT(H25,"INFERRED"),EXACT(H25,"UNRESOLVED")))),"INVALID - CONTROL TOKEN",IF(COUNTIF(CANDIDATES!$A$6:$A$205,B25)=0,"INVALID - CANDIDATE ID",IF(G25="STALE","STALE - REFRESH",IF(G25="NOT CHECKED","NOT CHECKED",IF(H25="UNRESOLVED","UNRESOLVED","READY"))))))))</x:f>
      </x:c>
    </x:row>
    <x:row r="26">
      <x:c r="A26" s="12"/>
      <x:c r="B26" s="12"/>
      <x:c r="C26" s="12"/>
      <x:c r="D26" s="12"/>
      <x:c r="E26" s="12"/>
      <x:c r="F26" s="38"/>
      <x:c r="G26" s="12"/>
      <x:c r="H26" s="12"/>
      <x:c r="I26" s="12"/>
      <x:c r="J26" s="12"/>
      <x:c r="K26" s="12"/>
      <x:c r="L26" s="12" t="str">
        <x:f>IF(A26="","",IF(COUNTIF($A$6:$A$205,A26)&gt;1,"INVALID - DUPLICATE ID",IF(OR(B26="",C26="",D26="",E26="",F26="",G26="",H26="",I26="",J26="",K26=""),"INCOMPLETE",IF(NOT(AND(OR(EXACT(C26,"SERVICE PAGE"),EXACT(C26,"BUSINESS PROFILE / MAP"),EXACT(C26,"LOCAL LANDING PAGE"),EXACT(C26,"TERMS / ROUTING"),EXACT(C26,"REVIEW OBSERVATION"),EXACT(C26,"FIRST-PARTY CALL / QUOTE"),EXACT(C26,"DIRECTORY / MARKETPLACE"),EXACT(C26,"OTHER")),OR(EXACT(G26,"CURRENT"),EXACT(G26,"STALE"),EXACT(G26,"NOT CHECKED")),OR(EXACT(H26,"OBSERVED"),EXACT(H26,"INFERRED"),EXACT(H26,"UNRESOLVED")))),"INVALID - CONTROL TOKEN",IF(COUNTIF(CANDIDATES!$A$6:$A$205,B26)=0,"INVALID - CANDIDATE ID",IF(G26="STALE","STALE - REFRESH",IF(G26="NOT CHECKED","NOT CHECKED",IF(H26="UNRESOLVED","UNRESOLVED","READY"))))))))</x:f>
      </x:c>
    </x:row>
    <x:row r="27">
      <x:c r="A27" s="12"/>
      <x:c r="B27" s="12"/>
      <x:c r="C27" s="12"/>
      <x:c r="D27" s="12"/>
      <x:c r="E27" s="12"/>
      <x:c r="F27" s="38"/>
      <x:c r="G27" s="12"/>
      <x:c r="H27" s="12"/>
      <x:c r="I27" s="12"/>
      <x:c r="J27" s="12"/>
      <x:c r="K27" s="12"/>
      <x:c r="L27" s="12" t="str">
        <x:f>IF(A27="","",IF(COUNTIF($A$6:$A$205,A27)&gt;1,"INVALID - DUPLICATE ID",IF(OR(B27="",C27="",D27="",E27="",F27="",G27="",H27="",I27="",J27="",K27=""),"INCOMPLETE",IF(NOT(AND(OR(EXACT(C27,"SERVICE PAGE"),EXACT(C27,"BUSINESS PROFILE / MAP"),EXACT(C27,"LOCAL LANDING PAGE"),EXACT(C27,"TERMS / ROUTING"),EXACT(C27,"REVIEW OBSERVATION"),EXACT(C27,"FIRST-PARTY CALL / QUOTE"),EXACT(C27,"DIRECTORY / MARKETPLACE"),EXACT(C27,"OTHER")),OR(EXACT(G27,"CURRENT"),EXACT(G27,"STALE"),EXACT(G27,"NOT CHECKED")),OR(EXACT(H27,"OBSERVED"),EXACT(H27,"INFERRED"),EXACT(H27,"UNRESOLVED")))),"INVALID - CONTROL TOKEN",IF(COUNTIF(CANDIDATES!$A$6:$A$205,B27)=0,"INVALID - CANDIDATE ID",IF(G27="STALE","STALE - REFRESH",IF(G27="NOT CHECKED","NOT CHECKED",IF(H27="UNRESOLVED","UNRESOLVED","READY"))))))))</x:f>
      </x:c>
    </x:row>
    <x:row r="28">
      <x:c r="A28" s="12"/>
      <x:c r="B28" s="12"/>
      <x:c r="C28" s="12"/>
      <x:c r="D28" s="12"/>
      <x:c r="E28" s="12"/>
      <x:c r="F28" s="38"/>
      <x:c r="G28" s="12"/>
      <x:c r="H28" s="12"/>
      <x:c r="I28" s="12"/>
      <x:c r="J28" s="12"/>
      <x:c r="K28" s="12"/>
      <x:c r="L28" s="12" t="str">
        <x:f>IF(A28="","",IF(COUNTIF($A$6:$A$205,A28)&gt;1,"INVALID - DUPLICATE ID",IF(OR(B28="",C28="",D28="",E28="",F28="",G28="",H28="",I28="",J28="",K28=""),"INCOMPLETE",IF(NOT(AND(OR(EXACT(C28,"SERVICE PAGE"),EXACT(C28,"BUSINESS PROFILE / MAP"),EXACT(C28,"LOCAL LANDING PAGE"),EXACT(C28,"TERMS / ROUTING"),EXACT(C28,"REVIEW OBSERVATION"),EXACT(C28,"FIRST-PARTY CALL / QUOTE"),EXACT(C28,"DIRECTORY / MARKETPLACE"),EXACT(C28,"OTHER")),OR(EXACT(G28,"CURRENT"),EXACT(G28,"STALE"),EXACT(G28,"NOT CHECKED")),OR(EXACT(H28,"OBSERVED"),EXACT(H28,"INFERRED"),EXACT(H28,"UNRESOLVED")))),"INVALID - CONTROL TOKEN",IF(COUNTIF(CANDIDATES!$A$6:$A$205,B28)=0,"INVALID - CANDIDATE ID",IF(G28="STALE","STALE - REFRESH",IF(G28="NOT CHECKED","NOT CHECKED",IF(H28="UNRESOLVED","UNRESOLVED","READY"))))))))</x:f>
      </x:c>
    </x:row>
    <x:row r="29">
      <x:c r="A29" s="12"/>
      <x:c r="B29" s="12"/>
      <x:c r="C29" s="12"/>
      <x:c r="D29" s="12"/>
      <x:c r="E29" s="12"/>
      <x:c r="F29" s="38"/>
      <x:c r="G29" s="12"/>
      <x:c r="H29" s="12"/>
      <x:c r="I29" s="12"/>
      <x:c r="J29" s="12"/>
      <x:c r="K29" s="12"/>
      <x:c r="L29" s="12" t="str">
        <x:f>IF(A29="","",IF(COUNTIF($A$6:$A$205,A29)&gt;1,"INVALID - DUPLICATE ID",IF(OR(B29="",C29="",D29="",E29="",F29="",G29="",H29="",I29="",J29="",K29=""),"INCOMPLETE",IF(NOT(AND(OR(EXACT(C29,"SERVICE PAGE"),EXACT(C29,"BUSINESS PROFILE / MAP"),EXACT(C29,"LOCAL LANDING PAGE"),EXACT(C29,"TERMS / ROUTING"),EXACT(C29,"REVIEW OBSERVATION"),EXACT(C29,"FIRST-PARTY CALL / QUOTE"),EXACT(C29,"DIRECTORY / MARKETPLACE"),EXACT(C29,"OTHER")),OR(EXACT(G29,"CURRENT"),EXACT(G29,"STALE"),EXACT(G29,"NOT CHECKED")),OR(EXACT(H29,"OBSERVED"),EXACT(H29,"INFERRED"),EXACT(H29,"UNRESOLVED")))),"INVALID - CONTROL TOKEN",IF(COUNTIF(CANDIDATES!$A$6:$A$205,B29)=0,"INVALID - CANDIDATE ID",IF(G29="STALE","STALE - REFRESH",IF(G29="NOT CHECKED","NOT CHECKED",IF(H29="UNRESOLVED","UNRESOLVED","READY"))))))))</x:f>
      </x:c>
    </x:row>
    <x:row r="30">
      <x:c r="A30" s="12"/>
      <x:c r="B30" s="12"/>
      <x:c r="C30" s="12"/>
      <x:c r="D30" s="12"/>
      <x:c r="E30" s="12"/>
      <x:c r="F30" s="38"/>
      <x:c r="G30" s="12"/>
      <x:c r="H30" s="12"/>
      <x:c r="I30" s="12"/>
      <x:c r="J30" s="12"/>
      <x:c r="K30" s="12"/>
      <x:c r="L30" s="12" t="str">
        <x:f>IF(A30="","",IF(COUNTIF($A$6:$A$205,A30)&gt;1,"INVALID - DUPLICATE ID",IF(OR(B30="",C30="",D30="",E30="",F30="",G30="",H30="",I30="",J30="",K30=""),"INCOMPLETE",IF(NOT(AND(OR(EXACT(C30,"SERVICE PAGE"),EXACT(C30,"BUSINESS PROFILE / MAP"),EXACT(C30,"LOCAL LANDING PAGE"),EXACT(C30,"TERMS / ROUTING"),EXACT(C30,"REVIEW OBSERVATION"),EXACT(C30,"FIRST-PARTY CALL / QUOTE"),EXACT(C30,"DIRECTORY / MARKETPLACE"),EXACT(C30,"OTHER")),OR(EXACT(G30,"CURRENT"),EXACT(G30,"STALE"),EXACT(G30,"NOT CHECKED")),OR(EXACT(H30,"OBSERVED"),EXACT(H30,"INFERRED"),EXACT(H30,"UNRESOLVED")))),"INVALID - CONTROL TOKEN",IF(COUNTIF(CANDIDATES!$A$6:$A$205,B30)=0,"INVALID - CANDIDATE ID",IF(G30="STALE","STALE - REFRESH",IF(G30="NOT CHECKED","NOT CHECKED",IF(H30="UNRESOLVED","UNRESOLVED","READY"))))))))</x:f>
      </x:c>
    </x:row>
    <x:row r="31">
      <x:c r="A31" s="12"/>
      <x:c r="B31" s="12"/>
      <x:c r="C31" s="12"/>
      <x:c r="D31" s="12"/>
      <x:c r="E31" s="12"/>
      <x:c r="F31" s="38"/>
      <x:c r="G31" s="12"/>
      <x:c r="H31" s="12"/>
      <x:c r="I31" s="12"/>
      <x:c r="J31" s="12"/>
      <x:c r="K31" s="12"/>
      <x:c r="L31" s="12" t="str">
        <x:f>IF(A31="","",IF(COUNTIF($A$6:$A$205,A31)&gt;1,"INVALID - DUPLICATE ID",IF(OR(B31="",C31="",D31="",E31="",F31="",G31="",H31="",I31="",J31="",K31=""),"INCOMPLETE",IF(NOT(AND(OR(EXACT(C31,"SERVICE PAGE"),EXACT(C31,"BUSINESS PROFILE / MAP"),EXACT(C31,"LOCAL LANDING PAGE"),EXACT(C31,"TERMS / ROUTING"),EXACT(C31,"REVIEW OBSERVATION"),EXACT(C31,"FIRST-PARTY CALL / QUOTE"),EXACT(C31,"DIRECTORY / MARKETPLACE"),EXACT(C31,"OTHER")),OR(EXACT(G31,"CURRENT"),EXACT(G31,"STALE"),EXACT(G31,"NOT CHECKED")),OR(EXACT(H31,"OBSERVED"),EXACT(H31,"INFERRED"),EXACT(H31,"UNRESOLVED")))),"INVALID - CONTROL TOKEN",IF(COUNTIF(CANDIDATES!$A$6:$A$205,B31)=0,"INVALID - CANDIDATE ID",IF(G31="STALE","STALE - REFRESH",IF(G31="NOT CHECKED","NOT CHECKED",IF(H31="UNRESOLVED","UNRESOLVED","READY"))))))))</x:f>
      </x:c>
    </x:row>
    <x:row r="32">
      <x:c r="A32" s="12"/>
      <x:c r="B32" s="12"/>
      <x:c r="C32" s="12"/>
      <x:c r="D32" s="12"/>
      <x:c r="E32" s="12"/>
      <x:c r="F32" s="38"/>
      <x:c r="G32" s="12"/>
      <x:c r="H32" s="12"/>
      <x:c r="I32" s="12"/>
      <x:c r="J32" s="12"/>
      <x:c r="K32" s="12"/>
      <x:c r="L32" s="12" t="str">
        <x:f>IF(A32="","",IF(COUNTIF($A$6:$A$205,A32)&gt;1,"INVALID - DUPLICATE ID",IF(OR(B32="",C32="",D32="",E32="",F32="",G32="",H32="",I32="",J32="",K32=""),"INCOMPLETE",IF(NOT(AND(OR(EXACT(C32,"SERVICE PAGE"),EXACT(C32,"BUSINESS PROFILE / MAP"),EXACT(C32,"LOCAL LANDING PAGE"),EXACT(C32,"TERMS / ROUTING"),EXACT(C32,"REVIEW OBSERVATION"),EXACT(C32,"FIRST-PARTY CALL / QUOTE"),EXACT(C32,"DIRECTORY / MARKETPLACE"),EXACT(C32,"OTHER")),OR(EXACT(G32,"CURRENT"),EXACT(G32,"STALE"),EXACT(G32,"NOT CHECKED")),OR(EXACT(H32,"OBSERVED"),EXACT(H32,"INFERRED"),EXACT(H32,"UNRESOLVED")))),"INVALID - CONTROL TOKEN",IF(COUNTIF(CANDIDATES!$A$6:$A$205,B32)=0,"INVALID - CANDIDATE ID",IF(G32="STALE","STALE - REFRESH",IF(G32="NOT CHECKED","NOT CHECKED",IF(H32="UNRESOLVED","UNRESOLVED","READY"))))))))</x:f>
      </x:c>
    </x:row>
    <x:row r="33">
      <x:c r="A33" s="12"/>
      <x:c r="B33" s="12"/>
      <x:c r="C33" s="12"/>
      <x:c r="D33" s="12"/>
      <x:c r="E33" s="12"/>
      <x:c r="F33" s="38"/>
      <x:c r="G33" s="12"/>
      <x:c r="H33" s="12"/>
      <x:c r="I33" s="12"/>
      <x:c r="J33" s="12"/>
      <x:c r="K33" s="12"/>
      <x:c r="L33" s="12" t="str">
        <x:f>IF(A33="","",IF(COUNTIF($A$6:$A$205,A33)&gt;1,"INVALID - DUPLICATE ID",IF(OR(B33="",C33="",D33="",E33="",F33="",G33="",H33="",I33="",J33="",K33=""),"INCOMPLETE",IF(NOT(AND(OR(EXACT(C33,"SERVICE PAGE"),EXACT(C33,"BUSINESS PROFILE / MAP"),EXACT(C33,"LOCAL LANDING PAGE"),EXACT(C33,"TERMS / ROUTING"),EXACT(C33,"REVIEW OBSERVATION"),EXACT(C33,"FIRST-PARTY CALL / QUOTE"),EXACT(C33,"DIRECTORY / MARKETPLACE"),EXACT(C33,"OTHER")),OR(EXACT(G33,"CURRENT"),EXACT(G33,"STALE"),EXACT(G33,"NOT CHECKED")),OR(EXACT(H33,"OBSERVED"),EXACT(H33,"INFERRED"),EXACT(H33,"UNRESOLVED")))),"INVALID - CONTROL TOKEN",IF(COUNTIF(CANDIDATES!$A$6:$A$205,B33)=0,"INVALID - CANDIDATE ID",IF(G33="STALE","STALE - REFRESH",IF(G33="NOT CHECKED","NOT CHECKED",IF(H33="UNRESOLVED","UNRESOLVED","READY"))))))))</x:f>
      </x:c>
    </x:row>
    <x:row r="34">
      <x:c r="A34" s="12"/>
      <x:c r="B34" s="12"/>
      <x:c r="C34" s="12"/>
      <x:c r="D34" s="12"/>
      <x:c r="E34" s="12"/>
      <x:c r="F34" s="38"/>
      <x:c r="G34" s="12"/>
      <x:c r="H34" s="12"/>
      <x:c r="I34" s="12"/>
      <x:c r="J34" s="12"/>
      <x:c r="K34" s="12"/>
      <x:c r="L34" s="12" t="str">
        <x:f>IF(A34="","",IF(COUNTIF($A$6:$A$205,A34)&gt;1,"INVALID - DUPLICATE ID",IF(OR(B34="",C34="",D34="",E34="",F34="",G34="",H34="",I34="",J34="",K34=""),"INCOMPLETE",IF(NOT(AND(OR(EXACT(C34,"SERVICE PAGE"),EXACT(C34,"BUSINESS PROFILE / MAP"),EXACT(C34,"LOCAL LANDING PAGE"),EXACT(C34,"TERMS / ROUTING"),EXACT(C34,"REVIEW OBSERVATION"),EXACT(C34,"FIRST-PARTY CALL / QUOTE"),EXACT(C34,"DIRECTORY / MARKETPLACE"),EXACT(C34,"OTHER")),OR(EXACT(G34,"CURRENT"),EXACT(G34,"STALE"),EXACT(G34,"NOT CHECKED")),OR(EXACT(H34,"OBSERVED"),EXACT(H34,"INFERRED"),EXACT(H34,"UNRESOLVED")))),"INVALID - CONTROL TOKEN",IF(COUNTIF(CANDIDATES!$A$6:$A$205,B34)=0,"INVALID - CANDIDATE ID",IF(G34="STALE","STALE - REFRESH",IF(G34="NOT CHECKED","NOT CHECKED",IF(H34="UNRESOLVED","UNRESOLVED","READY"))))))))</x:f>
      </x:c>
    </x:row>
    <x:row r="35">
      <x:c r="A35" s="12"/>
      <x:c r="B35" s="12"/>
      <x:c r="C35" s="12"/>
      <x:c r="D35" s="12"/>
      <x:c r="E35" s="12"/>
      <x:c r="F35" s="38"/>
      <x:c r="G35" s="12"/>
      <x:c r="H35" s="12"/>
      <x:c r="I35" s="12"/>
      <x:c r="J35" s="12"/>
      <x:c r="K35" s="12"/>
      <x:c r="L35" s="12" t="str">
        <x:f>IF(A35="","",IF(COUNTIF($A$6:$A$205,A35)&gt;1,"INVALID - DUPLICATE ID",IF(OR(B35="",C35="",D35="",E35="",F35="",G35="",H35="",I35="",J35="",K35=""),"INCOMPLETE",IF(NOT(AND(OR(EXACT(C35,"SERVICE PAGE"),EXACT(C35,"BUSINESS PROFILE / MAP"),EXACT(C35,"LOCAL LANDING PAGE"),EXACT(C35,"TERMS / ROUTING"),EXACT(C35,"REVIEW OBSERVATION"),EXACT(C35,"FIRST-PARTY CALL / QUOTE"),EXACT(C35,"DIRECTORY / MARKETPLACE"),EXACT(C35,"OTHER")),OR(EXACT(G35,"CURRENT"),EXACT(G35,"STALE"),EXACT(G35,"NOT CHECKED")),OR(EXACT(H35,"OBSERVED"),EXACT(H35,"INFERRED"),EXACT(H35,"UNRESOLVED")))),"INVALID - CONTROL TOKEN",IF(COUNTIF(CANDIDATES!$A$6:$A$205,B35)=0,"INVALID - CANDIDATE ID",IF(G35="STALE","STALE - REFRESH",IF(G35="NOT CHECKED","NOT CHECKED",IF(H35="UNRESOLVED","UNRESOLVED","READY"))))))))</x:f>
      </x:c>
    </x:row>
    <x:row r="36">
      <x:c r="A36" s="12"/>
      <x:c r="B36" s="12"/>
      <x:c r="C36" s="12"/>
      <x:c r="D36" s="12"/>
      <x:c r="E36" s="12"/>
      <x:c r="F36" s="38"/>
      <x:c r="G36" s="12"/>
      <x:c r="H36" s="12"/>
      <x:c r="I36" s="12"/>
      <x:c r="J36" s="12"/>
      <x:c r="K36" s="12"/>
      <x:c r="L36" s="12" t="str">
        <x:f>IF(A36="","",IF(COUNTIF($A$6:$A$205,A36)&gt;1,"INVALID - DUPLICATE ID",IF(OR(B36="",C36="",D36="",E36="",F36="",G36="",H36="",I36="",J36="",K36=""),"INCOMPLETE",IF(NOT(AND(OR(EXACT(C36,"SERVICE PAGE"),EXACT(C36,"BUSINESS PROFILE / MAP"),EXACT(C36,"LOCAL LANDING PAGE"),EXACT(C36,"TERMS / ROUTING"),EXACT(C36,"REVIEW OBSERVATION"),EXACT(C36,"FIRST-PARTY CALL / QUOTE"),EXACT(C36,"DIRECTORY / MARKETPLACE"),EXACT(C36,"OTHER")),OR(EXACT(G36,"CURRENT"),EXACT(G36,"STALE"),EXACT(G36,"NOT CHECKED")),OR(EXACT(H36,"OBSERVED"),EXACT(H36,"INFERRED"),EXACT(H36,"UNRESOLVED")))),"INVALID - CONTROL TOKEN",IF(COUNTIF(CANDIDATES!$A$6:$A$205,B36)=0,"INVALID - CANDIDATE ID",IF(G36="STALE","STALE - REFRESH",IF(G36="NOT CHECKED","NOT CHECKED",IF(H36="UNRESOLVED","UNRESOLVED","READY"))))))))</x:f>
      </x:c>
    </x:row>
    <x:row r="37">
      <x:c r="A37" s="12"/>
      <x:c r="B37" s="12"/>
      <x:c r="C37" s="12"/>
      <x:c r="D37" s="12"/>
      <x:c r="E37" s="12"/>
      <x:c r="F37" s="38"/>
      <x:c r="G37" s="12"/>
      <x:c r="H37" s="12"/>
      <x:c r="I37" s="12"/>
      <x:c r="J37" s="12"/>
      <x:c r="K37" s="12"/>
      <x:c r="L37" s="12" t="str">
        <x:f>IF(A37="","",IF(COUNTIF($A$6:$A$205,A37)&gt;1,"INVALID - DUPLICATE ID",IF(OR(B37="",C37="",D37="",E37="",F37="",G37="",H37="",I37="",J37="",K37=""),"INCOMPLETE",IF(NOT(AND(OR(EXACT(C37,"SERVICE PAGE"),EXACT(C37,"BUSINESS PROFILE / MAP"),EXACT(C37,"LOCAL LANDING PAGE"),EXACT(C37,"TERMS / ROUTING"),EXACT(C37,"REVIEW OBSERVATION"),EXACT(C37,"FIRST-PARTY CALL / QUOTE"),EXACT(C37,"DIRECTORY / MARKETPLACE"),EXACT(C37,"OTHER")),OR(EXACT(G37,"CURRENT"),EXACT(G37,"STALE"),EXACT(G37,"NOT CHECKED")),OR(EXACT(H37,"OBSERVED"),EXACT(H37,"INFERRED"),EXACT(H37,"UNRESOLVED")))),"INVALID - CONTROL TOKEN",IF(COUNTIF(CANDIDATES!$A$6:$A$205,B37)=0,"INVALID - CANDIDATE ID",IF(G37="STALE","STALE - REFRESH",IF(G37="NOT CHECKED","NOT CHECKED",IF(H37="UNRESOLVED","UNRESOLVED","READY"))))))))</x:f>
      </x:c>
    </x:row>
    <x:row r="38">
      <x:c r="A38" s="12"/>
      <x:c r="B38" s="12"/>
      <x:c r="C38" s="12"/>
      <x:c r="D38" s="12"/>
      <x:c r="E38" s="12"/>
      <x:c r="F38" s="38"/>
      <x:c r="G38" s="12"/>
      <x:c r="H38" s="12"/>
      <x:c r="I38" s="12"/>
      <x:c r="J38" s="12"/>
      <x:c r="K38" s="12"/>
      <x:c r="L38" s="12" t="str">
        <x:f>IF(A38="","",IF(COUNTIF($A$6:$A$205,A38)&gt;1,"INVALID - DUPLICATE ID",IF(OR(B38="",C38="",D38="",E38="",F38="",G38="",H38="",I38="",J38="",K38=""),"INCOMPLETE",IF(NOT(AND(OR(EXACT(C38,"SERVICE PAGE"),EXACT(C38,"BUSINESS PROFILE / MAP"),EXACT(C38,"LOCAL LANDING PAGE"),EXACT(C38,"TERMS / ROUTING"),EXACT(C38,"REVIEW OBSERVATION"),EXACT(C38,"FIRST-PARTY CALL / QUOTE"),EXACT(C38,"DIRECTORY / MARKETPLACE"),EXACT(C38,"OTHER")),OR(EXACT(G38,"CURRENT"),EXACT(G38,"STALE"),EXACT(G38,"NOT CHECKED")),OR(EXACT(H38,"OBSERVED"),EXACT(H38,"INFERRED"),EXACT(H38,"UNRESOLVED")))),"INVALID - CONTROL TOKEN",IF(COUNTIF(CANDIDATES!$A$6:$A$205,B38)=0,"INVALID - CANDIDATE ID",IF(G38="STALE","STALE - REFRESH",IF(G38="NOT CHECKED","NOT CHECKED",IF(H38="UNRESOLVED","UNRESOLVED","READY"))))))))</x:f>
      </x:c>
    </x:row>
    <x:row r="39">
      <x:c r="A39" s="12"/>
      <x:c r="B39" s="12"/>
      <x:c r="C39" s="12"/>
      <x:c r="D39" s="12"/>
      <x:c r="E39" s="12"/>
      <x:c r="F39" s="38"/>
      <x:c r="G39" s="12"/>
      <x:c r="H39" s="12"/>
      <x:c r="I39" s="12"/>
      <x:c r="J39" s="12"/>
      <x:c r="K39" s="12"/>
      <x:c r="L39" s="12" t="str">
        <x:f>IF(A39="","",IF(COUNTIF($A$6:$A$205,A39)&gt;1,"INVALID - DUPLICATE ID",IF(OR(B39="",C39="",D39="",E39="",F39="",G39="",H39="",I39="",J39="",K39=""),"INCOMPLETE",IF(NOT(AND(OR(EXACT(C39,"SERVICE PAGE"),EXACT(C39,"BUSINESS PROFILE / MAP"),EXACT(C39,"LOCAL LANDING PAGE"),EXACT(C39,"TERMS / ROUTING"),EXACT(C39,"REVIEW OBSERVATION"),EXACT(C39,"FIRST-PARTY CALL / QUOTE"),EXACT(C39,"DIRECTORY / MARKETPLACE"),EXACT(C39,"OTHER")),OR(EXACT(G39,"CURRENT"),EXACT(G39,"STALE"),EXACT(G39,"NOT CHECKED")),OR(EXACT(H39,"OBSERVED"),EXACT(H39,"INFERRED"),EXACT(H39,"UNRESOLVED")))),"INVALID - CONTROL TOKEN",IF(COUNTIF(CANDIDATES!$A$6:$A$205,B39)=0,"INVALID - CANDIDATE ID",IF(G39="STALE","STALE - REFRESH",IF(G39="NOT CHECKED","NOT CHECKED",IF(H39="UNRESOLVED","UNRESOLVED","READY"))))))))</x:f>
      </x:c>
    </x:row>
    <x:row r="40">
      <x:c r="A40" s="12"/>
      <x:c r="B40" s="12"/>
      <x:c r="C40" s="12"/>
      <x:c r="D40" s="12"/>
      <x:c r="E40" s="12"/>
      <x:c r="F40" s="38"/>
      <x:c r="G40" s="12"/>
      <x:c r="H40" s="12"/>
      <x:c r="I40" s="12"/>
      <x:c r="J40" s="12"/>
      <x:c r="K40" s="12"/>
      <x:c r="L40" s="12" t="str">
        <x:f>IF(A40="","",IF(COUNTIF($A$6:$A$205,A40)&gt;1,"INVALID - DUPLICATE ID",IF(OR(B40="",C40="",D40="",E40="",F40="",G40="",H40="",I40="",J40="",K40=""),"INCOMPLETE",IF(NOT(AND(OR(EXACT(C40,"SERVICE PAGE"),EXACT(C40,"BUSINESS PROFILE / MAP"),EXACT(C40,"LOCAL LANDING PAGE"),EXACT(C40,"TERMS / ROUTING"),EXACT(C40,"REVIEW OBSERVATION"),EXACT(C40,"FIRST-PARTY CALL / QUOTE"),EXACT(C40,"DIRECTORY / MARKETPLACE"),EXACT(C40,"OTHER")),OR(EXACT(G40,"CURRENT"),EXACT(G40,"STALE"),EXACT(G40,"NOT CHECKED")),OR(EXACT(H40,"OBSERVED"),EXACT(H40,"INFERRED"),EXACT(H40,"UNRESOLVED")))),"INVALID - CONTROL TOKEN",IF(COUNTIF(CANDIDATES!$A$6:$A$205,B40)=0,"INVALID - CANDIDATE ID",IF(G40="STALE","STALE - REFRESH",IF(G40="NOT CHECKED","NOT CHECKED",IF(H40="UNRESOLVED","UNRESOLVED","READY"))))))))</x:f>
      </x:c>
    </x:row>
    <x:row r="41">
      <x:c r="A41" s="12"/>
      <x:c r="B41" s="12"/>
      <x:c r="C41" s="12"/>
      <x:c r="D41" s="12"/>
      <x:c r="E41" s="12"/>
      <x:c r="F41" s="38"/>
      <x:c r="G41" s="12"/>
      <x:c r="H41" s="12"/>
      <x:c r="I41" s="12"/>
      <x:c r="J41" s="12"/>
      <x:c r="K41" s="12"/>
      <x:c r="L41" s="12" t="str">
        <x:f>IF(A41="","",IF(COUNTIF($A$6:$A$205,A41)&gt;1,"INVALID - DUPLICATE ID",IF(OR(B41="",C41="",D41="",E41="",F41="",G41="",H41="",I41="",J41="",K41=""),"INCOMPLETE",IF(NOT(AND(OR(EXACT(C41,"SERVICE PAGE"),EXACT(C41,"BUSINESS PROFILE / MAP"),EXACT(C41,"LOCAL LANDING PAGE"),EXACT(C41,"TERMS / ROUTING"),EXACT(C41,"REVIEW OBSERVATION"),EXACT(C41,"FIRST-PARTY CALL / QUOTE"),EXACT(C41,"DIRECTORY / MARKETPLACE"),EXACT(C41,"OTHER")),OR(EXACT(G41,"CURRENT"),EXACT(G41,"STALE"),EXACT(G41,"NOT CHECKED")),OR(EXACT(H41,"OBSERVED"),EXACT(H41,"INFERRED"),EXACT(H41,"UNRESOLVED")))),"INVALID - CONTROL TOKEN",IF(COUNTIF(CANDIDATES!$A$6:$A$205,B41)=0,"INVALID - CANDIDATE ID",IF(G41="STALE","STALE - REFRESH",IF(G41="NOT CHECKED","NOT CHECKED",IF(H41="UNRESOLVED","UNRESOLVED","READY"))))))))</x:f>
      </x:c>
    </x:row>
    <x:row r="42">
      <x:c r="A42" s="12"/>
      <x:c r="B42" s="12"/>
      <x:c r="C42" s="12"/>
      <x:c r="D42" s="12"/>
      <x:c r="E42" s="12"/>
      <x:c r="F42" s="38"/>
      <x:c r="G42" s="12"/>
      <x:c r="H42" s="12"/>
      <x:c r="I42" s="12"/>
      <x:c r="J42" s="12"/>
      <x:c r="K42" s="12"/>
      <x:c r="L42" s="12" t="str">
        <x:f>IF(A42="","",IF(COUNTIF($A$6:$A$205,A42)&gt;1,"INVALID - DUPLICATE ID",IF(OR(B42="",C42="",D42="",E42="",F42="",G42="",H42="",I42="",J42="",K42=""),"INCOMPLETE",IF(NOT(AND(OR(EXACT(C42,"SERVICE PAGE"),EXACT(C42,"BUSINESS PROFILE / MAP"),EXACT(C42,"LOCAL LANDING PAGE"),EXACT(C42,"TERMS / ROUTING"),EXACT(C42,"REVIEW OBSERVATION"),EXACT(C42,"FIRST-PARTY CALL / QUOTE"),EXACT(C42,"DIRECTORY / MARKETPLACE"),EXACT(C42,"OTHER")),OR(EXACT(G42,"CURRENT"),EXACT(G42,"STALE"),EXACT(G42,"NOT CHECKED")),OR(EXACT(H42,"OBSERVED"),EXACT(H42,"INFERRED"),EXACT(H42,"UNRESOLVED")))),"INVALID - CONTROL TOKEN",IF(COUNTIF(CANDIDATES!$A$6:$A$205,B42)=0,"INVALID - CANDIDATE ID",IF(G42="STALE","STALE - REFRESH",IF(G42="NOT CHECKED","NOT CHECKED",IF(H42="UNRESOLVED","UNRESOLVED","READY"))))))))</x:f>
      </x:c>
    </x:row>
    <x:row r="43">
      <x:c r="A43" s="12"/>
      <x:c r="B43" s="12"/>
      <x:c r="C43" s="12"/>
      <x:c r="D43" s="12"/>
      <x:c r="E43" s="12"/>
      <x:c r="F43" s="38"/>
      <x:c r="G43" s="12"/>
      <x:c r="H43" s="12"/>
      <x:c r="I43" s="12"/>
      <x:c r="J43" s="12"/>
      <x:c r="K43" s="12"/>
      <x:c r="L43" s="12" t="str">
        <x:f>IF(A43="","",IF(COUNTIF($A$6:$A$205,A43)&gt;1,"INVALID - DUPLICATE ID",IF(OR(B43="",C43="",D43="",E43="",F43="",G43="",H43="",I43="",J43="",K43=""),"INCOMPLETE",IF(NOT(AND(OR(EXACT(C43,"SERVICE PAGE"),EXACT(C43,"BUSINESS PROFILE / MAP"),EXACT(C43,"LOCAL LANDING PAGE"),EXACT(C43,"TERMS / ROUTING"),EXACT(C43,"REVIEW OBSERVATION"),EXACT(C43,"FIRST-PARTY CALL / QUOTE"),EXACT(C43,"DIRECTORY / MARKETPLACE"),EXACT(C43,"OTHER")),OR(EXACT(G43,"CURRENT"),EXACT(G43,"STALE"),EXACT(G43,"NOT CHECKED")),OR(EXACT(H43,"OBSERVED"),EXACT(H43,"INFERRED"),EXACT(H43,"UNRESOLVED")))),"INVALID - CONTROL TOKEN",IF(COUNTIF(CANDIDATES!$A$6:$A$205,B43)=0,"INVALID - CANDIDATE ID",IF(G43="STALE","STALE - REFRESH",IF(G43="NOT CHECKED","NOT CHECKED",IF(H43="UNRESOLVED","UNRESOLVED","READY"))))))))</x:f>
      </x:c>
    </x:row>
    <x:row r="44">
      <x:c r="A44" s="12"/>
      <x:c r="B44" s="12"/>
      <x:c r="C44" s="12"/>
      <x:c r="D44" s="12"/>
      <x:c r="E44" s="12"/>
      <x:c r="F44" s="38"/>
      <x:c r="G44" s="12"/>
      <x:c r="H44" s="12"/>
      <x:c r="I44" s="12"/>
      <x:c r="J44" s="12"/>
      <x:c r="K44" s="12"/>
      <x:c r="L44" s="12" t="str">
        <x:f>IF(A44="","",IF(COUNTIF($A$6:$A$205,A44)&gt;1,"INVALID - DUPLICATE ID",IF(OR(B44="",C44="",D44="",E44="",F44="",G44="",H44="",I44="",J44="",K44=""),"INCOMPLETE",IF(NOT(AND(OR(EXACT(C44,"SERVICE PAGE"),EXACT(C44,"BUSINESS PROFILE / MAP"),EXACT(C44,"LOCAL LANDING PAGE"),EXACT(C44,"TERMS / ROUTING"),EXACT(C44,"REVIEW OBSERVATION"),EXACT(C44,"FIRST-PARTY CALL / QUOTE"),EXACT(C44,"DIRECTORY / MARKETPLACE"),EXACT(C44,"OTHER")),OR(EXACT(G44,"CURRENT"),EXACT(G44,"STALE"),EXACT(G44,"NOT CHECKED")),OR(EXACT(H44,"OBSERVED"),EXACT(H44,"INFERRED"),EXACT(H44,"UNRESOLVED")))),"INVALID - CONTROL TOKEN",IF(COUNTIF(CANDIDATES!$A$6:$A$205,B44)=0,"INVALID - CANDIDATE ID",IF(G44="STALE","STALE - REFRESH",IF(G44="NOT CHECKED","NOT CHECKED",IF(H44="UNRESOLVED","UNRESOLVED","READY"))))))))</x:f>
      </x:c>
    </x:row>
    <x:row r="45">
      <x:c r="A45" s="12"/>
      <x:c r="B45" s="12"/>
      <x:c r="C45" s="12"/>
      <x:c r="D45" s="12"/>
      <x:c r="E45" s="12"/>
      <x:c r="F45" s="38"/>
      <x:c r="G45" s="12"/>
      <x:c r="H45" s="12"/>
      <x:c r="I45" s="12"/>
      <x:c r="J45" s="12"/>
      <x:c r="K45" s="12"/>
      <x:c r="L45" s="12" t="str">
        <x:f>IF(A45="","",IF(COUNTIF($A$6:$A$205,A45)&gt;1,"INVALID - DUPLICATE ID",IF(OR(B45="",C45="",D45="",E45="",F45="",G45="",H45="",I45="",J45="",K45=""),"INCOMPLETE",IF(NOT(AND(OR(EXACT(C45,"SERVICE PAGE"),EXACT(C45,"BUSINESS PROFILE / MAP"),EXACT(C45,"LOCAL LANDING PAGE"),EXACT(C45,"TERMS / ROUTING"),EXACT(C45,"REVIEW OBSERVATION"),EXACT(C45,"FIRST-PARTY CALL / QUOTE"),EXACT(C45,"DIRECTORY / MARKETPLACE"),EXACT(C45,"OTHER")),OR(EXACT(G45,"CURRENT"),EXACT(G45,"STALE"),EXACT(G45,"NOT CHECKED")),OR(EXACT(H45,"OBSERVED"),EXACT(H45,"INFERRED"),EXACT(H45,"UNRESOLVED")))),"INVALID - CONTROL TOKEN",IF(COUNTIF(CANDIDATES!$A$6:$A$205,B45)=0,"INVALID - CANDIDATE ID",IF(G45="STALE","STALE - REFRESH",IF(G45="NOT CHECKED","NOT CHECKED",IF(H45="UNRESOLVED","UNRESOLVED","READY"))))))))</x:f>
      </x:c>
    </x:row>
    <x:row r="46">
      <x:c r="A46" s="12"/>
      <x:c r="B46" s="12"/>
      <x:c r="C46" s="12"/>
      <x:c r="D46" s="12"/>
      <x:c r="E46" s="12"/>
      <x:c r="F46" s="38"/>
      <x:c r="G46" s="12"/>
      <x:c r="H46" s="12"/>
      <x:c r="I46" s="12"/>
      <x:c r="J46" s="12"/>
      <x:c r="K46" s="12"/>
      <x:c r="L46" s="12" t="str">
        <x:f>IF(A46="","",IF(COUNTIF($A$6:$A$205,A46)&gt;1,"INVALID - DUPLICATE ID",IF(OR(B46="",C46="",D46="",E46="",F46="",G46="",H46="",I46="",J46="",K46=""),"INCOMPLETE",IF(NOT(AND(OR(EXACT(C46,"SERVICE PAGE"),EXACT(C46,"BUSINESS PROFILE / MAP"),EXACT(C46,"LOCAL LANDING PAGE"),EXACT(C46,"TERMS / ROUTING"),EXACT(C46,"REVIEW OBSERVATION"),EXACT(C46,"FIRST-PARTY CALL / QUOTE"),EXACT(C46,"DIRECTORY / MARKETPLACE"),EXACT(C46,"OTHER")),OR(EXACT(G46,"CURRENT"),EXACT(G46,"STALE"),EXACT(G46,"NOT CHECKED")),OR(EXACT(H46,"OBSERVED"),EXACT(H46,"INFERRED"),EXACT(H46,"UNRESOLVED")))),"INVALID - CONTROL TOKEN",IF(COUNTIF(CANDIDATES!$A$6:$A$205,B46)=0,"INVALID - CANDIDATE ID",IF(G46="STALE","STALE - REFRESH",IF(G46="NOT CHECKED","NOT CHECKED",IF(H46="UNRESOLVED","UNRESOLVED","READY"))))))))</x:f>
      </x:c>
    </x:row>
    <x:row r="47">
      <x:c r="A47" s="12"/>
      <x:c r="B47" s="12"/>
      <x:c r="C47" s="12"/>
      <x:c r="D47" s="12"/>
      <x:c r="E47" s="12"/>
      <x:c r="F47" s="38"/>
      <x:c r="G47" s="12"/>
      <x:c r="H47" s="12"/>
      <x:c r="I47" s="12"/>
      <x:c r="J47" s="12"/>
      <x:c r="K47" s="12"/>
      <x:c r="L47" s="12" t="str">
        <x:f>IF(A47="","",IF(COUNTIF($A$6:$A$205,A47)&gt;1,"INVALID - DUPLICATE ID",IF(OR(B47="",C47="",D47="",E47="",F47="",G47="",H47="",I47="",J47="",K47=""),"INCOMPLETE",IF(NOT(AND(OR(EXACT(C47,"SERVICE PAGE"),EXACT(C47,"BUSINESS PROFILE / MAP"),EXACT(C47,"LOCAL LANDING PAGE"),EXACT(C47,"TERMS / ROUTING"),EXACT(C47,"REVIEW OBSERVATION"),EXACT(C47,"FIRST-PARTY CALL / QUOTE"),EXACT(C47,"DIRECTORY / MARKETPLACE"),EXACT(C47,"OTHER")),OR(EXACT(G47,"CURRENT"),EXACT(G47,"STALE"),EXACT(G47,"NOT CHECKED")),OR(EXACT(H47,"OBSERVED"),EXACT(H47,"INFERRED"),EXACT(H47,"UNRESOLVED")))),"INVALID - CONTROL TOKEN",IF(COUNTIF(CANDIDATES!$A$6:$A$205,B47)=0,"INVALID - CANDIDATE ID",IF(G47="STALE","STALE - REFRESH",IF(G47="NOT CHECKED","NOT CHECKED",IF(H47="UNRESOLVED","UNRESOLVED","READY"))))))))</x:f>
      </x:c>
    </x:row>
    <x:row r="48">
      <x:c r="A48" s="12"/>
      <x:c r="B48" s="12"/>
      <x:c r="C48" s="12"/>
      <x:c r="D48" s="12"/>
      <x:c r="E48" s="12"/>
      <x:c r="F48" s="38"/>
      <x:c r="G48" s="12"/>
      <x:c r="H48" s="12"/>
      <x:c r="I48" s="12"/>
      <x:c r="J48" s="12"/>
      <x:c r="K48" s="12"/>
      <x:c r="L48" s="12" t="str">
        <x:f>IF(A48="","",IF(COUNTIF($A$6:$A$205,A48)&gt;1,"INVALID - DUPLICATE ID",IF(OR(B48="",C48="",D48="",E48="",F48="",G48="",H48="",I48="",J48="",K48=""),"INCOMPLETE",IF(NOT(AND(OR(EXACT(C48,"SERVICE PAGE"),EXACT(C48,"BUSINESS PROFILE / MAP"),EXACT(C48,"LOCAL LANDING PAGE"),EXACT(C48,"TERMS / ROUTING"),EXACT(C48,"REVIEW OBSERVATION"),EXACT(C48,"FIRST-PARTY CALL / QUOTE"),EXACT(C48,"DIRECTORY / MARKETPLACE"),EXACT(C48,"OTHER")),OR(EXACT(G48,"CURRENT"),EXACT(G48,"STALE"),EXACT(G48,"NOT CHECKED")),OR(EXACT(H48,"OBSERVED"),EXACT(H48,"INFERRED"),EXACT(H48,"UNRESOLVED")))),"INVALID - CONTROL TOKEN",IF(COUNTIF(CANDIDATES!$A$6:$A$205,B48)=0,"INVALID - CANDIDATE ID",IF(G48="STALE","STALE - REFRESH",IF(G48="NOT CHECKED","NOT CHECKED",IF(H48="UNRESOLVED","UNRESOLVED","READY"))))))))</x:f>
      </x:c>
    </x:row>
    <x:row r="49">
      <x:c r="A49" s="12"/>
      <x:c r="B49" s="12"/>
      <x:c r="C49" s="12"/>
      <x:c r="D49" s="12"/>
      <x:c r="E49" s="12"/>
      <x:c r="F49" s="38"/>
      <x:c r="G49" s="12"/>
      <x:c r="H49" s="12"/>
      <x:c r="I49" s="12"/>
      <x:c r="J49" s="12"/>
      <x:c r="K49" s="12"/>
      <x:c r="L49" s="12" t="str">
        <x:f>IF(A49="","",IF(COUNTIF($A$6:$A$205,A49)&gt;1,"INVALID - DUPLICATE ID",IF(OR(B49="",C49="",D49="",E49="",F49="",G49="",H49="",I49="",J49="",K49=""),"INCOMPLETE",IF(NOT(AND(OR(EXACT(C49,"SERVICE PAGE"),EXACT(C49,"BUSINESS PROFILE / MAP"),EXACT(C49,"LOCAL LANDING PAGE"),EXACT(C49,"TERMS / ROUTING"),EXACT(C49,"REVIEW OBSERVATION"),EXACT(C49,"FIRST-PARTY CALL / QUOTE"),EXACT(C49,"DIRECTORY / MARKETPLACE"),EXACT(C49,"OTHER")),OR(EXACT(G49,"CURRENT"),EXACT(G49,"STALE"),EXACT(G49,"NOT CHECKED")),OR(EXACT(H49,"OBSERVED"),EXACT(H49,"INFERRED"),EXACT(H49,"UNRESOLVED")))),"INVALID - CONTROL TOKEN",IF(COUNTIF(CANDIDATES!$A$6:$A$205,B49)=0,"INVALID - CANDIDATE ID",IF(G49="STALE","STALE - REFRESH",IF(G49="NOT CHECKED","NOT CHECKED",IF(H49="UNRESOLVED","UNRESOLVED","READY"))))))))</x:f>
      </x:c>
    </x:row>
    <x:row r="50">
      <x:c r="A50" s="12"/>
      <x:c r="B50" s="12"/>
      <x:c r="C50" s="12"/>
      <x:c r="D50" s="12"/>
      <x:c r="E50" s="12"/>
      <x:c r="F50" s="38"/>
      <x:c r="G50" s="12"/>
      <x:c r="H50" s="12"/>
      <x:c r="I50" s="12"/>
      <x:c r="J50" s="12"/>
      <x:c r="K50" s="12"/>
      <x:c r="L50" s="12" t="str">
        <x:f>IF(A50="","",IF(COUNTIF($A$6:$A$205,A50)&gt;1,"INVALID - DUPLICATE ID",IF(OR(B50="",C50="",D50="",E50="",F50="",G50="",H50="",I50="",J50="",K50=""),"INCOMPLETE",IF(NOT(AND(OR(EXACT(C50,"SERVICE PAGE"),EXACT(C50,"BUSINESS PROFILE / MAP"),EXACT(C50,"LOCAL LANDING PAGE"),EXACT(C50,"TERMS / ROUTING"),EXACT(C50,"REVIEW OBSERVATION"),EXACT(C50,"FIRST-PARTY CALL / QUOTE"),EXACT(C50,"DIRECTORY / MARKETPLACE"),EXACT(C50,"OTHER")),OR(EXACT(G50,"CURRENT"),EXACT(G50,"STALE"),EXACT(G50,"NOT CHECKED")),OR(EXACT(H50,"OBSERVED"),EXACT(H50,"INFERRED"),EXACT(H50,"UNRESOLVED")))),"INVALID - CONTROL TOKEN",IF(COUNTIF(CANDIDATES!$A$6:$A$205,B50)=0,"INVALID - CANDIDATE ID",IF(G50="STALE","STALE - REFRESH",IF(G50="NOT CHECKED","NOT CHECKED",IF(H50="UNRESOLVED","UNRESOLVED","READY"))))))))</x:f>
      </x:c>
    </x:row>
    <x:row r="51">
      <x:c r="A51" s="12"/>
      <x:c r="B51" s="12"/>
      <x:c r="C51" s="12"/>
      <x:c r="D51" s="12"/>
      <x:c r="E51" s="12"/>
      <x:c r="F51" s="38"/>
      <x:c r="G51" s="12"/>
      <x:c r="H51" s="12"/>
      <x:c r="I51" s="12"/>
      <x:c r="J51" s="12"/>
      <x:c r="K51" s="12"/>
      <x:c r="L51" s="12" t="str">
        <x:f>IF(A51="","",IF(COUNTIF($A$6:$A$205,A51)&gt;1,"INVALID - DUPLICATE ID",IF(OR(B51="",C51="",D51="",E51="",F51="",G51="",H51="",I51="",J51="",K51=""),"INCOMPLETE",IF(NOT(AND(OR(EXACT(C51,"SERVICE PAGE"),EXACT(C51,"BUSINESS PROFILE / MAP"),EXACT(C51,"LOCAL LANDING PAGE"),EXACT(C51,"TERMS / ROUTING"),EXACT(C51,"REVIEW OBSERVATION"),EXACT(C51,"FIRST-PARTY CALL / QUOTE"),EXACT(C51,"DIRECTORY / MARKETPLACE"),EXACT(C51,"OTHER")),OR(EXACT(G51,"CURRENT"),EXACT(G51,"STALE"),EXACT(G51,"NOT CHECKED")),OR(EXACT(H51,"OBSERVED"),EXACT(H51,"INFERRED"),EXACT(H51,"UNRESOLVED")))),"INVALID - CONTROL TOKEN",IF(COUNTIF(CANDIDATES!$A$6:$A$205,B51)=0,"INVALID - CANDIDATE ID",IF(G51="STALE","STALE - REFRESH",IF(G51="NOT CHECKED","NOT CHECKED",IF(H51="UNRESOLVED","UNRESOLVED","READY"))))))))</x:f>
      </x:c>
    </x:row>
    <x:row r="52">
      <x:c r="A52" s="12"/>
      <x:c r="B52" s="12"/>
      <x:c r="C52" s="12"/>
      <x:c r="D52" s="12"/>
      <x:c r="E52" s="12"/>
      <x:c r="F52" s="38"/>
      <x:c r="G52" s="12"/>
      <x:c r="H52" s="12"/>
      <x:c r="I52" s="12"/>
      <x:c r="J52" s="12"/>
      <x:c r="K52" s="12"/>
      <x:c r="L52" s="12" t="str">
        <x:f>IF(A52="","",IF(COUNTIF($A$6:$A$205,A52)&gt;1,"INVALID - DUPLICATE ID",IF(OR(B52="",C52="",D52="",E52="",F52="",G52="",H52="",I52="",J52="",K52=""),"INCOMPLETE",IF(NOT(AND(OR(EXACT(C52,"SERVICE PAGE"),EXACT(C52,"BUSINESS PROFILE / MAP"),EXACT(C52,"LOCAL LANDING PAGE"),EXACT(C52,"TERMS / ROUTING"),EXACT(C52,"REVIEW OBSERVATION"),EXACT(C52,"FIRST-PARTY CALL / QUOTE"),EXACT(C52,"DIRECTORY / MARKETPLACE"),EXACT(C52,"OTHER")),OR(EXACT(G52,"CURRENT"),EXACT(G52,"STALE"),EXACT(G52,"NOT CHECKED")),OR(EXACT(H52,"OBSERVED"),EXACT(H52,"INFERRED"),EXACT(H52,"UNRESOLVED")))),"INVALID - CONTROL TOKEN",IF(COUNTIF(CANDIDATES!$A$6:$A$205,B52)=0,"INVALID - CANDIDATE ID",IF(G52="STALE","STALE - REFRESH",IF(G52="NOT CHECKED","NOT CHECKED",IF(H52="UNRESOLVED","UNRESOLVED","READY"))))))))</x:f>
      </x:c>
    </x:row>
    <x:row r="53">
      <x:c r="A53" s="12"/>
      <x:c r="B53" s="12"/>
      <x:c r="C53" s="12"/>
      <x:c r="D53" s="12"/>
      <x:c r="E53" s="12"/>
      <x:c r="F53" s="38"/>
      <x:c r="G53" s="12"/>
      <x:c r="H53" s="12"/>
      <x:c r="I53" s="12"/>
      <x:c r="J53" s="12"/>
      <x:c r="K53" s="12"/>
      <x:c r="L53" s="12" t="str">
        <x:f>IF(A53="","",IF(COUNTIF($A$6:$A$205,A53)&gt;1,"INVALID - DUPLICATE ID",IF(OR(B53="",C53="",D53="",E53="",F53="",G53="",H53="",I53="",J53="",K53=""),"INCOMPLETE",IF(NOT(AND(OR(EXACT(C53,"SERVICE PAGE"),EXACT(C53,"BUSINESS PROFILE / MAP"),EXACT(C53,"LOCAL LANDING PAGE"),EXACT(C53,"TERMS / ROUTING"),EXACT(C53,"REVIEW OBSERVATION"),EXACT(C53,"FIRST-PARTY CALL / QUOTE"),EXACT(C53,"DIRECTORY / MARKETPLACE"),EXACT(C53,"OTHER")),OR(EXACT(G53,"CURRENT"),EXACT(G53,"STALE"),EXACT(G53,"NOT CHECKED")),OR(EXACT(H53,"OBSERVED"),EXACT(H53,"INFERRED"),EXACT(H53,"UNRESOLVED")))),"INVALID - CONTROL TOKEN",IF(COUNTIF(CANDIDATES!$A$6:$A$205,B53)=0,"INVALID - CANDIDATE ID",IF(G53="STALE","STALE - REFRESH",IF(G53="NOT CHECKED","NOT CHECKED",IF(H53="UNRESOLVED","UNRESOLVED","READY"))))))))</x:f>
      </x:c>
    </x:row>
    <x:row r="54">
      <x:c r="A54" s="12"/>
      <x:c r="B54" s="12"/>
      <x:c r="C54" s="12"/>
      <x:c r="D54" s="12"/>
      <x:c r="E54" s="12"/>
      <x:c r="F54" s="38"/>
      <x:c r="G54" s="12"/>
      <x:c r="H54" s="12"/>
      <x:c r="I54" s="12"/>
      <x:c r="J54" s="12"/>
      <x:c r="K54" s="12"/>
      <x:c r="L54" s="12" t="str">
        <x:f>IF(A54="","",IF(COUNTIF($A$6:$A$205,A54)&gt;1,"INVALID - DUPLICATE ID",IF(OR(B54="",C54="",D54="",E54="",F54="",G54="",H54="",I54="",J54="",K54=""),"INCOMPLETE",IF(NOT(AND(OR(EXACT(C54,"SERVICE PAGE"),EXACT(C54,"BUSINESS PROFILE / MAP"),EXACT(C54,"LOCAL LANDING PAGE"),EXACT(C54,"TERMS / ROUTING"),EXACT(C54,"REVIEW OBSERVATION"),EXACT(C54,"FIRST-PARTY CALL / QUOTE"),EXACT(C54,"DIRECTORY / MARKETPLACE"),EXACT(C54,"OTHER")),OR(EXACT(G54,"CURRENT"),EXACT(G54,"STALE"),EXACT(G54,"NOT CHECKED")),OR(EXACT(H54,"OBSERVED"),EXACT(H54,"INFERRED"),EXACT(H54,"UNRESOLVED")))),"INVALID - CONTROL TOKEN",IF(COUNTIF(CANDIDATES!$A$6:$A$205,B54)=0,"INVALID - CANDIDATE ID",IF(G54="STALE","STALE - REFRESH",IF(G54="NOT CHECKED","NOT CHECKED",IF(H54="UNRESOLVED","UNRESOLVED","READY"))))))))</x:f>
      </x:c>
    </x:row>
    <x:row r="55">
      <x:c r="A55" s="12"/>
      <x:c r="B55" s="12"/>
      <x:c r="C55" s="12"/>
      <x:c r="D55" s="12"/>
      <x:c r="E55" s="12"/>
      <x:c r="F55" s="38"/>
      <x:c r="G55" s="12"/>
      <x:c r="H55" s="12"/>
      <x:c r="I55" s="12"/>
      <x:c r="J55" s="12"/>
      <x:c r="K55" s="12"/>
      <x:c r="L55" s="12" t="str">
        <x:f>IF(A55="","",IF(COUNTIF($A$6:$A$205,A55)&gt;1,"INVALID - DUPLICATE ID",IF(OR(B55="",C55="",D55="",E55="",F55="",G55="",H55="",I55="",J55="",K55=""),"INCOMPLETE",IF(NOT(AND(OR(EXACT(C55,"SERVICE PAGE"),EXACT(C55,"BUSINESS PROFILE / MAP"),EXACT(C55,"LOCAL LANDING PAGE"),EXACT(C55,"TERMS / ROUTING"),EXACT(C55,"REVIEW OBSERVATION"),EXACT(C55,"FIRST-PARTY CALL / QUOTE"),EXACT(C55,"DIRECTORY / MARKETPLACE"),EXACT(C55,"OTHER")),OR(EXACT(G55,"CURRENT"),EXACT(G55,"STALE"),EXACT(G55,"NOT CHECKED")),OR(EXACT(H55,"OBSERVED"),EXACT(H55,"INFERRED"),EXACT(H55,"UNRESOLVED")))),"INVALID - CONTROL TOKEN",IF(COUNTIF(CANDIDATES!$A$6:$A$205,B55)=0,"INVALID - CANDIDATE ID",IF(G55="STALE","STALE - REFRESH",IF(G55="NOT CHECKED","NOT CHECKED",IF(H55="UNRESOLVED","UNRESOLVED","READY"))))))))</x:f>
      </x:c>
    </x:row>
    <x:row r="56">
      <x:c r="A56" s="12"/>
      <x:c r="B56" s="12"/>
      <x:c r="C56" s="12"/>
      <x:c r="D56" s="12"/>
      <x:c r="E56" s="12"/>
      <x:c r="F56" s="38"/>
      <x:c r="G56" s="12"/>
      <x:c r="H56" s="12"/>
      <x:c r="I56" s="12"/>
      <x:c r="J56" s="12"/>
      <x:c r="K56" s="12"/>
      <x:c r="L56" s="12" t="str">
        <x:f>IF(A56="","",IF(COUNTIF($A$6:$A$205,A56)&gt;1,"INVALID - DUPLICATE ID",IF(OR(B56="",C56="",D56="",E56="",F56="",G56="",H56="",I56="",J56="",K56=""),"INCOMPLETE",IF(NOT(AND(OR(EXACT(C56,"SERVICE PAGE"),EXACT(C56,"BUSINESS PROFILE / MAP"),EXACT(C56,"LOCAL LANDING PAGE"),EXACT(C56,"TERMS / ROUTING"),EXACT(C56,"REVIEW OBSERVATION"),EXACT(C56,"FIRST-PARTY CALL / QUOTE"),EXACT(C56,"DIRECTORY / MARKETPLACE"),EXACT(C56,"OTHER")),OR(EXACT(G56,"CURRENT"),EXACT(G56,"STALE"),EXACT(G56,"NOT CHECKED")),OR(EXACT(H56,"OBSERVED"),EXACT(H56,"INFERRED"),EXACT(H56,"UNRESOLVED")))),"INVALID - CONTROL TOKEN",IF(COUNTIF(CANDIDATES!$A$6:$A$205,B56)=0,"INVALID - CANDIDATE ID",IF(G56="STALE","STALE - REFRESH",IF(G56="NOT CHECKED","NOT CHECKED",IF(H56="UNRESOLVED","UNRESOLVED","READY"))))))))</x:f>
      </x:c>
    </x:row>
    <x:row r="57">
      <x:c r="A57" s="12"/>
      <x:c r="B57" s="12"/>
      <x:c r="C57" s="12"/>
      <x:c r="D57" s="12"/>
      <x:c r="E57" s="12"/>
      <x:c r="F57" s="38"/>
      <x:c r="G57" s="12"/>
      <x:c r="H57" s="12"/>
      <x:c r="I57" s="12"/>
      <x:c r="J57" s="12"/>
      <x:c r="K57" s="12"/>
      <x:c r="L57" s="12" t="str">
        <x:f>IF(A57="","",IF(COUNTIF($A$6:$A$205,A57)&gt;1,"INVALID - DUPLICATE ID",IF(OR(B57="",C57="",D57="",E57="",F57="",G57="",H57="",I57="",J57="",K57=""),"INCOMPLETE",IF(NOT(AND(OR(EXACT(C57,"SERVICE PAGE"),EXACT(C57,"BUSINESS PROFILE / MAP"),EXACT(C57,"LOCAL LANDING PAGE"),EXACT(C57,"TERMS / ROUTING"),EXACT(C57,"REVIEW OBSERVATION"),EXACT(C57,"FIRST-PARTY CALL / QUOTE"),EXACT(C57,"DIRECTORY / MARKETPLACE"),EXACT(C57,"OTHER")),OR(EXACT(G57,"CURRENT"),EXACT(G57,"STALE"),EXACT(G57,"NOT CHECKED")),OR(EXACT(H57,"OBSERVED"),EXACT(H57,"INFERRED"),EXACT(H57,"UNRESOLVED")))),"INVALID - CONTROL TOKEN",IF(COUNTIF(CANDIDATES!$A$6:$A$205,B57)=0,"INVALID - CANDIDATE ID",IF(G57="STALE","STALE - REFRESH",IF(G57="NOT CHECKED","NOT CHECKED",IF(H57="UNRESOLVED","UNRESOLVED","READY"))))))))</x:f>
      </x:c>
    </x:row>
    <x:row r="58">
      <x:c r="A58" s="12"/>
      <x:c r="B58" s="12"/>
      <x:c r="C58" s="12"/>
      <x:c r="D58" s="12"/>
      <x:c r="E58" s="12"/>
      <x:c r="F58" s="38"/>
      <x:c r="G58" s="12"/>
      <x:c r="H58" s="12"/>
      <x:c r="I58" s="12"/>
      <x:c r="J58" s="12"/>
      <x:c r="K58" s="12"/>
      <x:c r="L58" s="12" t="str">
        <x:f>IF(A58="","",IF(COUNTIF($A$6:$A$205,A58)&gt;1,"INVALID - DUPLICATE ID",IF(OR(B58="",C58="",D58="",E58="",F58="",G58="",H58="",I58="",J58="",K58=""),"INCOMPLETE",IF(NOT(AND(OR(EXACT(C58,"SERVICE PAGE"),EXACT(C58,"BUSINESS PROFILE / MAP"),EXACT(C58,"LOCAL LANDING PAGE"),EXACT(C58,"TERMS / ROUTING"),EXACT(C58,"REVIEW OBSERVATION"),EXACT(C58,"FIRST-PARTY CALL / QUOTE"),EXACT(C58,"DIRECTORY / MARKETPLACE"),EXACT(C58,"OTHER")),OR(EXACT(G58,"CURRENT"),EXACT(G58,"STALE"),EXACT(G58,"NOT CHECKED")),OR(EXACT(H58,"OBSERVED"),EXACT(H58,"INFERRED"),EXACT(H58,"UNRESOLVED")))),"INVALID - CONTROL TOKEN",IF(COUNTIF(CANDIDATES!$A$6:$A$205,B58)=0,"INVALID - CANDIDATE ID",IF(G58="STALE","STALE - REFRESH",IF(G58="NOT CHECKED","NOT CHECKED",IF(H58="UNRESOLVED","UNRESOLVED","READY"))))))))</x:f>
      </x:c>
    </x:row>
    <x:row r="59">
      <x:c r="A59" s="12"/>
      <x:c r="B59" s="12"/>
      <x:c r="C59" s="12"/>
      <x:c r="D59" s="12"/>
      <x:c r="E59" s="12"/>
      <x:c r="F59" s="38"/>
      <x:c r="G59" s="12"/>
      <x:c r="H59" s="12"/>
      <x:c r="I59" s="12"/>
      <x:c r="J59" s="12"/>
      <x:c r="K59" s="12"/>
      <x:c r="L59" s="12" t="str">
        <x:f>IF(A59="","",IF(COUNTIF($A$6:$A$205,A59)&gt;1,"INVALID - DUPLICATE ID",IF(OR(B59="",C59="",D59="",E59="",F59="",G59="",H59="",I59="",J59="",K59=""),"INCOMPLETE",IF(NOT(AND(OR(EXACT(C59,"SERVICE PAGE"),EXACT(C59,"BUSINESS PROFILE / MAP"),EXACT(C59,"LOCAL LANDING PAGE"),EXACT(C59,"TERMS / ROUTING"),EXACT(C59,"REVIEW OBSERVATION"),EXACT(C59,"FIRST-PARTY CALL / QUOTE"),EXACT(C59,"DIRECTORY / MARKETPLACE"),EXACT(C59,"OTHER")),OR(EXACT(G59,"CURRENT"),EXACT(G59,"STALE"),EXACT(G59,"NOT CHECKED")),OR(EXACT(H59,"OBSERVED"),EXACT(H59,"INFERRED"),EXACT(H59,"UNRESOLVED")))),"INVALID - CONTROL TOKEN",IF(COUNTIF(CANDIDATES!$A$6:$A$205,B59)=0,"INVALID - CANDIDATE ID",IF(G59="STALE","STALE - REFRESH",IF(G59="NOT CHECKED","NOT CHECKED",IF(H59="UNRESOLVED","UNRESOLVED","READY"))))))))</x:f>
      </x:c>
    </x:row>
    <x:row r="60">
      <x:c r="A60" s="12"/>
      <x:c r="B60" s="12"/>
      <x:c r="C60" s="12"/>
      <x:c r="D60" s="12"/>
      <x:c r="E60" s="12"/>
      <x:c r="F60" s="38"/>
      <x:c r="G60" s="12"/>
      <x:c r="H60" s="12"/>
      <x:c r="I60" s="12"/>
      <x:c r="J60" s="12"/>
      <x:c r="K60" s="12"/>
      <x:c r="L60" s="12" t="str">
        <x:f>IF(A60="","",IF(COUNTIF($A$6:$A$205,A60)&gt;1,"INVALID - DUPLICATE ID",IF(OR(B60="",C60="",D60="",E60="",F60="",G60="",H60="",I60="",J60="",K60=""),"INCOMPLETE",IF(NOT(AND(OR(EXACT(C60,"SERVICE PAGE"),EXACT(C60,"BUSINESS PROFILE / MAP"),EXACT(C60,"LOCAL LANDING PAGE"),EXACT(C60,"TERMS / ROUTING"),EXACT(C60,"REVIEW OBSERVATION"),EXACT(C60,"FIRST-PARTY CALL / QUOTE"),EXACT(C60,"DIRECTORY / MARKETPLACE"),EXACT(C60,"OTHER")),OR(EXACT(G60,"CURRENT"),EXACT(G60,"STALE"),EXACT(G60,"NOT CHECKED")),OR(EXACT(H60,"OBSERVED"),EXACT(H60,"INFERRED"),EXACT(H60,"UNRESOLVED")))),"INVALID - CONTROL TOKEN",IF(COUNTIF(CANDIDATES!$A$6:$A$205,B60)=0,"INVALID - CANDIDATE ID",IF(G60="STALE","STALE - REFRESH",IF(G60="NOT CHECKED","NOT CHECKED",IF(H60="UNRESOLVED","UNRESOLVED","READY"))))))))</x:f>
      </x:c>
    </x:row>
    <x:row r="61">
      <x:c r="A61" s="12"/>
      <x:c r="B61" s="12"/>
      <x:c r="C61" s="12"/>
      <x:c r="D61" s="12"/>
      <x:c r="E61" s="12"/>
      <x:c r="F61" s="38"/>
      <x:c r="G61" s="12"/>
      <x:c r="H61" s="12"/>
      <x:c r="I61" s="12"/>
      <x:c r="J61" s="12"/>
      <x:c r="K61" s="12"/>
      <x:c r="L61" s="12" t="str">
        <x:f>IF(A61="","",IF(COUNTIF($A$6:$A$205,A61)&gt;1,"INVALID - DUPLICATE ID",IF(OR(B61="",C61="",D61="",E61="",F61="",G61="",H61="",I61="",J61="",K61=""),"INCOMPLETE",IF(NOT(AND(OR(EXACT(C61,"SERVICE PAGE"),EXACT(C61,"BUSINESS PROFILE / MAP"),EXACT(C61,"LOCAL LANDING PAGE"),EXACT(C61,"TERMS / ROUTING"),EXACT(C61,"REVIEW OBSERVATION"),EXACT(C61,"FIRST-PARTY CALL / QUOTE"),EXACT(C61,"DIRECTORY / MARKETPLACE"),EXACT(C61,"OTHER")),OR(EXACT(G61,"CURRENT"),EXACT(G61,"STALE"),EXACT(G61,"NOT CHECKED")),OR(EXACT(H61,"OBSERVED"),EXACT(H61,"INFERRED"),EXACT(H61,"UNRESOLVED")))),"INVALID - CONTROL TOKEN",IF(COUNTIF(CANDIDATES!$A$6:$A$205,B61)=0,"INVALID - CANDIDATE ID",IF(G61="STALE","STALE - REFRESH",IF(G61="NOT CHECKED","NOT CHECKED",IF(H61="UNRESOLVED","UNRESOLVED","READY"))))))))</x:f>
      </x:c>
    </x:row>
    <x:row r="62">
      <x:c r="A62" s="12"/>
      <x:c r="B62" s="12"/>
      <x:c r="C62" s="12"/>
      <x:c r="D62" s="12"/>
      <x:c r="E62" s="12"/>
      <x:c r="F62" s="38"/>
      <x:c r="G62" s="12"/>
      <x:c r="H62" s="12"/>
      <x:c r="I62" s="12"/>
      <x:c r="J62" s="12"/>
      <x:c r="K62" s="12"/>
      <x:c r="L62" s="12" t="str">
        <x:f>IF(A62="","",IF(COUNTIF($A$6:$A$205,A62)&gt;1,"INVALID - DUPLICATE ID",IF(OR(B62="",C62="",D62="",E62="",F62="",G62="",H62="",I62="",J62="",K62=""),"INCOMPLETE",IF(NOT(AND(OR(EXACT(C62,"SERVICE PAGE"),EXACT(C62,"BUSINESS PROFILE / MAP"),EXACT(C62,"LOCAL LANDING PAGE"),EXACT(C62,"TERMS / ROUTING"),EXACT(C62,"REVIEW OBSERVATION"),EXACT(C62,"FIRST-PARTY CALL / QUOTE"),EXACT(C62,"DIRECTORY / MARKETPLACE"),EXACT(C62,"OTHER")),OR(EXACT(G62,"CURRENT"),EXACT(G62,"STALE"),EXACT(G62,"NOT CHECKED")),OR(EXACT(H62,"OBSERVED"),EXACT(H62,"INFERRED"),EXACT(H62,"UNRESOLVED")))),"INVALID - CONTROL TOKEN",IF(COUNTIF(CANDIDATES!$A$6:$A$205,B62)=0,"INVALID - CANDIDATE ID",IF(G62="STALE","STALE - REFRESH",IF(G62="NOT CHECKED","NOT CHECKED",IF(H62="UNRESOLVED","UNRESOLVED","READY"))))))))</x:f>
      </x:c>
    </x:row>
    <x:row r="63">
      <x:c r="A63" s="12"/>
      <x:c r="B63" s="12"/>
      <x:c r="C63" s="12"/>
      <x:c r="D63" s="12"/>
      <x:c r="E63" s="12"/>
      <x:c r="F63" s="38"/>
      <x:c r="G63" s="12"/>
      <x:c r="H63" s="12"/>
      <x:c r="I63" s="12"/>
      <x:c r="J63" s="12"/>
      <x:c r="K63" s="12"/>
      <x:c r="L63" s="12" t="str">
        <x:f>IF(A63="","",IF(COUNTIF($A$6:$A$205,A63)&gt;1,"INVALID - DUPLICATE ID",IF(OR(B63="",C63="",D63="",E63="",F63="",G63="",H63="",I63="",J63="",K63=""),"INCOMPLETE",IF(NOT(AND(OR(EXACT(C63,"SERVICE PAGE"),EXACT(C63,"BUSINESS PROFILE / MAP"),EXACT(C63,"LOCAL LANDING PAGE"),EXACT(C63,"TERMS / ROUTING"),EXACT(C63,"REVIEW OBSERVATION"),EXACT(C63,"FIRST-PARTY CALL / QUOTE"),EXACT(C63,"DIRECTORY / MARKETPLACE"),EXACT(C63,"OTHER")),OR(EXACT(G63,"CURRENT"),EXACT(G63,"STALE"),EXACT(G63,"NOT CHECKED")),OR(EXACT(H63,"OBSERVED"),EXACT(H63,"INFERRED"),EXACT(H63,"UNRESOLVED")))),"INVALID - CONTROL TOKEN",IF(COUNTIF(CANDIDATES!$A$6:$A$205,B63)=0,"INVALID - CANDIDATE ID",IF(G63="STALE","STALE - REFRESH",IF(G63="NOT CHECKED","NOT CHECKED",IF(H63="UNRESOLVED","UNRESOLVED","READY"))))))))</x:f>
      </x:c>
    </x:row>
    <x:row r="64">
      <x:c r="A64" s="12"/>
      <x:c r="B64" s="12"/>
      <x:c r="C64" s="12"/>
      <x:c r="D64" s="12"/>
      <x:c r="E64" s="12"/>
      <x:c r="F64" s="38"/>
      <x:c r="G64" s="12"/>
      <x:c r="H64" s="12"/>
      <x:c r="I64" s="12"/>
      <x:c r="J64" s="12"/>
      <x:c r="K64" s="12"/>
      <x:c r="L64" s="12" t="str">
        <x:f>IF(A64="","",IF(COUNTIF($A$6:$A$205,A64)&gt;1,"INVALID - DUPLICATE ID",IF(OR(B64="",C64="",D64="",E64="",F64="",G64="",H64="",I64="",J64="",K64=""),"INCOMPLETE",IF(NOT(AND(OR(EXACT(C64,"SERVICE PAGE"),EXACT(C64,"BUSINESS PROFILE / MAP"),EXACT(C64,"LOCAL LANDING PAGE"),EXACT(C64,"TERMS / ROUTING"),EXACT(C64,"REVIEW OBSERVATION"),EXACT(C64,"FIRST-PARTY CALL / QUOTE"),EXACT(C64,"DIRECTORY / MARKETPLACE"),EXACT(C64,"OTHER")),OR(EXACT(G64,"CURRENT"),EXACT(G64,"STALE"),EXACT(G64,"NOT CHECKED")),OR(EXACT(H64,"OBSERVED"),EXACT(H64,"INFERRED"),EXACT(H64,"UNRESOLVED")))),"INVALID - CONTROL TOKEN",IF(COUNTIF(CANDIDATES!$A$6:$A$205,B64)=0,"INVALID - CANDIDATE ID",IF(G64="STALE","STALE - REFRESH",IF(G64="NOT CHECKED","NOT CHECKED",IF(H64="UNRESOLVED","UNRESOLVED","READY"))))))))</x:f>
      </x:c>
    </x:row>
    <x:row r="65">
      <x:c r="A65" s="12"/>
      <x:c r="B65" s="12"/>
      <x:c r="C65" s="12"/>
      <x:c r="D65" s="12"/>
      <x:c r="E65" s="12"/>
      <x:c r="F65" s="38"/>
      <x:c r="G65" s="12"/>
      <x:c r="H65" s="12"/>
      <x:c r="I65" s="12"/>
      <x:c r="J65" s="12"/>
      <x:c r="K65" s="12"/>
      <x:c r="L65" s="12" t="str">
        <x:f>IF(A65="","",IF(COUNTIF($A$6:$A$205,A65)&gt;1,"INVALID - DUPLICATE ID",IF(OR(B65="",C65="",D65="",E65="",F65="",G65="",H65="",I65="",J65="",K65=""),"INCOMPLETE",IF(NOT(AND(OR(EXACT(C65,"SERVICE PAGE"),EXACT(C65,"BUSINESS PROFILE / MAP"),EXACT(C65,"LOCAL LANDING PAGE"),EXACT(C65,"TERMS / ROUTING"),EXACT(C65,"REVIEW OBSERVATION"),EXACT(C65,"FIRST-PARTY CALL / QUOTE"),EXACT(C65,"DIRECTORY / MARKETPLACE"),EXACT(C65,"OTHER")),OR(EXACT(G65,"CURRENT"),EXACT(G65,"STALE"),EXACT(G65,"NOT CHECKED")),OR(EXACT(H65,"OBSERVED"),EXACT(H65,"INFERRED"),EXACT(H65,"UNRESOLVED")))),"INVALID - CONTROL TOKEN",IF(COUNTIF(CANDIDATES!$A$6:$A$205,B65)=0,"INVALID - CANDIDATE ID",IF(G65="STALE","STALE - REFRESH",IF(G65="NOT CHECKED","NOT CHECKED",IF(H65="UNRESOLVED","UNRESOLVED","READY"))))))))</x:f>
      </x:c>
    </x:row>
    <x:row r="66">
      <x:c r="A66" s="12"/>
      <x:c r="B66" s="12"/>
      <x:c r="C66" s="12"/>
      <x:c r="D66" s="12"/>
      <x:c r="E66" s="12"/>
      <x:c r="F66" s="38"/>
      <x:c r="G66" s="12"/>
      <x:c r="H66" s="12"/>
      <x:c r="I66" s="12"/>
      <x:c r="J66" s="12"/>
      <x:c r="K66" s="12"/>
      <x:c r="L66" s="12" t="str">
        <x:f>IF(A66="","",IF(COUNTIF($A$6:$A$205,A66)&gt;1,"INVALID - DUPLICATE ID",IF(OR(B66="",C66="",D66="",E66="",F66="",G66="",H66="",I66="",J66="",K66=""),"INCOMPLETE",IF(NOT(AND(OR(EXACT(C66,"SERVICE PAGE"),EXACT(C66,"BUSINESS PROFILE / MAP"),EXACT(C66,"LOCAL LANDING PAGE"),EXACT(C66,"TERMS / ROUTING"),EXACT(C66,"REVIEW OBSERVATION"),EXACT(C66,"FIRST-PARTY CALL / QUOTE"),EXACT(C66,"DIRECTORY / MARKETPLACE"),EXACT(C66,"OTHER")),OR(EXACT(G66,"CURRENT"),EXACT(G66,"STALE"),EXACT(G66,"NOT CHECKED")),OR(EXACT(H66,"OBSERVED"),EXACT(H66,"INFERRED"),EXACT(H66,"UNRESOLVED")))),"INVALID - CONTROL TOKEN",IF(COUNTIF(CANDIDATES!$A$6:$A$205,B66)=0,"INVALID - CANDIDATE ID",IF(G66="STALE","STALE - REFRESH",IF(G66="NOT CHECKED","NOT CHECKED",IF(H66="UNRESOLVED","UNRESOLVED","READY"))))))))</x:f>
      </x:c>
    </x:row>
    <x:row r="67">
      <x:c r="A67" s="12"/>
      <x:c r="B67" s="12"/>
      <x:c r="C67" s="12"/>
      <x:c r="D67" s="12"/>
      <x:c r="E67" s="12"/>
      <x:c r="F67" s="38"/>
      <x:c r="G67" s="12"/>
      <x:c r="H67" s="12"/>
      <x:c r="I67" s="12"/>
      <x:c r="J67" s="12"/>
      <x:c r="K67" s="12"/>
      <x:c r="L67" s="12" t="str">
        <x:f>IF(A67="","",IF(COUNTIF($A$6:$A$205,A67)&gt;1,"INVALID - DUPLICATE ID",IF(OR(B67="",C67="",D67="",E67="",F67="",G67="",H67="",I67="",J67="",K67=""),"INCOMPLETE",IF(NOT(AND(OR(EXACT(C67,"SERVICE PAGE"),EXACT(C67,"BUSINESS PROFILE / MAP"),EXACT(C67,"LOCAL LANDING PAGE"),EXACT(C67,"TERMS / ROUTING"),EXACT(C67,"REVIEW OBSERVATION"),EXACT(C67,"FIRST-PARTY CALL / QUOTE"),EXACT(C67,"DIRECTORY / MARKETPLACE"),EXACT(C67,"OTHER")),OR(EXACT(G67,"CURRENT"),EXACT(G67,"STALE"),EXACT(G67,"NOT CHECKED")),OR(EXACT(H67,"OBSERVED"),EXACT(H67,"INFERRED"),EXACT(H67,"UNRESOLVED")))),"INVALID - CONTROL TOKEN",IF(COUNTIF(CANDIDATES!$A$6:$A$205,B67)=0,"INVALID - CANDIDATE ID",IF(G67="STALE","STALE - REFRESH",IF(G67="NOT CHECKED","NOT CHECKED",IF(H67="UNRESOLVED","UNRESOLVED","READY"))))))))</x:f>
      </x:c>
    </x:row>
    <x:row r="68">
      <x:c r="A68" s="12"/>
      <x:c r="B68" s="12"/>
      <x:c r="C68" s="12"/>
      <x:c r="D68" s="12"/>
      <x:c r="E68" s="12"/>
      <x:c r="F68" s="38"/>
      <x:c r="G68" s="12"/>
      <x:c r="H68" s="12"/>
      <x:c r="I68" s="12"/>
      <x:c r="J68" s="12"/>
      <x:c r="K68" s="12"/>
      <x:c r="L68" s="12" t="str">
        <x:f>IF(A68="","",IF(COUNTIF($A$6:$A$205,A68)&gt;1,"INVALID - DUPLICATE ID",IF(OR(B68="",C68="",D68="",E68="",F68="",G68="",H68="",I68="",J68="",K68=""),"INCOMPLETE",IF(NOT(AND(OR(EXACT(C68,"SERVICE PAGE"),EXACT(C68,"BUSINESS PROFILE / MAP"),EXACT(C68,"LOCAL LANDING PAGE"),EXACT(C68,"TERMS / ROUTING"),EXACT(C68,"REVIEW OBSERVATION"),EXACT(C68,"FIRST-PARTY CALL / QUOTE"),EXACT(C68,"DIRECTORY / MARKETPLACE"),EXACT(C68,"OTHER")),OR(EXACT(G68,"CURRENT"),EXACT(G68,"STALE"),EXACT(G68,"NOT CHECKED")),OR(EXACT(H68,"OBSERVED"),EXACT(H68,"INFERRED"),EXACT(H68,"UNRESOLVED")))),"INVALID - CONTROL TOKEN",IF(COUNTIF(CANDIDATES!$A$6:$A$205,B68)=0,"INVALID - CANDIDATE ID",IF(G68="STALE","STALE - REFRESH",IF(G68="NOT CHECKED","NOT CHECKED",IF(H68="UNRESOLVED","UNRESOLVED","READY"))))))))</x:f>
      </x:c>
    </x:row>
    <x:row r="69">
      <x:c r="A69" s="12"/>
      <x:c r="B69" s="12"/>
      <x:c r="C69" s="12"/>
      <x:c r="D69" s="12"/>
      <x:c r="E69" s="12"/>
      <x:c r="F69" s="38"/>
      <x:c r="G69" s="12"/>
      <x:c r="H69" s="12"/>
      <x:c r="I69" s="12"/>
      <x:c r="J69" s="12"/>
      <x:c r="K69" s="12"/>
      <x:c r="L69" s="12" t="str">
        <x:f>IF(A69="","",IF(COUNTIF($A$6:$A$205,A69)&gt;1,"INVALID - DUPLICATE ID",IF(OR(B69="",C69="",D69="",E69="",F69="",G69="",H69="",I69="",J69="",K69=""),"INCOMPLETE",IF(NOT(AND(OR(EXACT(C69,"SERVICE PAGE"),EXACT(C69,"BUSINESS PROFILE / MAP"),EXACT(C69,"LOCAL LANDING PAGE"),EXACT(C69,"TERMS / ROUTING"),EXACT(C69,"REVIEW OBSERVATION"),EXACT(C69,"FIRST-PARTY CALL / QUOTE"),EXACT(C69,"DIRECTORY / MARKETPLACE"),EXACT(C69,"OTHER")),OR(EXACT(G69,"CURRENT"),EXACT(G69,"STALE"),EXACT(G69,"NOT CHECKED")),OR(EXACT(H69,"OBSERVED"),EXACT(H69,"INFERRED"),EXACT(H69,"UNRESOLVED")))),"INVALID - CONTROL TOKEN",IF(COUNTIF(CANDIDATES!$A$6:$A$205,B69)=0,"INVALID - CANDIDATE ID",IF(G69="STALE","STALE - REFRESH",IF(G69="NOT CHECKED","NOT CHECKED",IF(H69="UNRESOLVED","UNRESOLVED","READY"))))))))</x:f>
      </x:c>
    </x:row>
    <x:row r="70">
      <x:c r="A70" s="12"/>
      <x:c r="B70" s="12"/>
      <x:c r="C70" s="12"/>
      <x:c r="D70" s="12"/>
      <x:c r="E70" s="12"/>
      <x:c r="F70" s="38"/>
      <x:c r="G70" s="12"/>
      <x:c r="H70" s="12"/>
      <x:c r="I70" s="12"/>
      <x:c r="J70" s="12"/>
      <x:c r="K70" s="12"/>
      <x:c r="L70" s="12" t="str">
        <x:f>IF(A70="","",IF(COUNTIF($A$6:$A$205,A70)&gt;1,"INVALID - DUPLICATE ID",IF(OR(B70="",C70="",D70="",E70="",F70="",G70="",H70="",I70="",J70="",K70=""),"INCOMPLETE",IF(NOT(AND(OR(EXACT(C70,"SERVICE PAGE"),EXACT(C70,"BUSINESS PROFILE / MAP"),EXACT(C70,"LOCAL LANDING PAGE"),EXACT(C70,"TERMS / ROUTING"),EXACT(C70,"REVIEW OBSERVATION"),EXACT(C70,"FIRST-PARTY CALL / QUOTE"),EXACT(C70,"DIRECTORY / MARKETPLACE"),EXACT(C70,"OTHER")),OR(EXACT(G70,"CURRENT"),EXACT(G70,"STALE"),EXACT(G70,"NOT CHECKED")),OR(EXACT(H70,"OBSERVED"),EXACT(H70,"INFERRED"),EXACT(H70,"UNRESOLVED")))),"INVALID - CONTROL TOKEN",IF(COUNTIF(CANDIDATES!$A$6:$A$205,B70)=0,"INVALID - CANDIDATE ID",IF(G70="STALE","STALE - REFRESH",IF(G70="NOT CHECKED","NOT CHECKED",IF(H70="UNRESOLVED","UNRESOLVED","READY"))))))))</x:f>
      </x:c>
    </x:row>
    <x:row r="71">
      <x:c r="A71" s="12"/>
      <x:c r="B71" s="12"/>
      <x:c r="C71" s="12"/>
      <x:c r="D71" s="12"/>
      <x:c r="E71" s="12"/>
      <x:c r="F71" s="38"/>
      <x:c r="G71" s="12"/>
      <x:c r="H71" s="12"/>
      <x:c r="I71" s="12"/>
      <x:c r="J71" s="12"/>
      <x:c r="K71" s="12"/>
      <x:c r="L71" s="12" t="str">
        <x:f>IF(A71="","",IF(COUNTIF($A$6:$A$205,A71)&gt;1,"INVALID - DUPLICATE ID",IF(OR(B71="",C71="",D71="",E71="",F71="",G71="",H71="",I71="",J71="",K71=""),"INCOMPLETE",IF(NOT(AND(OR(EXACT(C71,"SERVICE PAGE"),EXACT(C71,"BUSINESS PROFILE / MAP"),EXACT(C71,"LOCAL LANDING PAGE"),EXACT(C71,"TERMS / ROUTING"),EXACT(C71,"REVIEW OBSERVATION"),EXACT(C71,"FIRST-PARTY CALL / QUOTE"),EXACT(C71,"DIRECTORY / MARKETPLACE"),EXACT(C71,"OTHER")),OR(EXACT(G71,"CURRENT"),EXACT(G71,"STALE"),EXACT(G71,"NOT CHECKED")),OR(EXACT(H71,"OBSERVED"),EXACT(H71,"INFERRED"),EXACT(H71,"UNRESOLVED")))),"INVALID - CONTROL TOKEN",IF(COUNTIF(CANDIDATES!$A$6:$A$205,B71)=0,"INVALID - CANDIDATE ID",IF(G71="STALE","STALE - REFRESH",IF(G71="NOT CHECKED","NOT CHECKED",IF(H71="UNRESOLVED","UNRESOLVED","READY"))))))))</x:f>
      </x:c>
    </x:row>
    <x:row r="72">
      <x:c r="A72" s="12"/>
      <x:c r="B72" s="12"/>
      <x:c r="C72" s="12"/>
      <x:c r="D72" s="12"/>
      <x:c r="E72" s="12"/>
      <x:c r="F72" s="38"/>
      <x:c r="G72" s="12"/>
      <x:c r="H72" s="12"/>
      <x:c r="I72" s="12"/>
      <x:c r="J72" s="12"/>
      <x:c r="K72" s="12"/>
      <x:c r="L72" s="12" t="str">
        <x:f>IF(A72="","",IF(COUNTIF($A$6:$A$205,A72)&gt;1,"INVALID - DUPLICATE ID",IF(OR(B72="",C72="",D72="",E72="",F72="",G72="",H72="",I72="",J72="",K72=""),"INCOMPLETE",IF(NOT(AND(OR(EXACT(C72,"SERVICE PAGE"),EXACT(C72,"BUSINESS PROFILE / MAP"),EXACT(C72,"LOCAL LANDING PAGE"),EXACT(C72,"TERMS / ROUTING"),EXACT(C72,"REVIEW OBSERVATION"),EXACT(C72,"FIRST-PARTY CALL / QUOTE"),EXACT(C72,"DIRECTORY / MARKETPLACE"),EXACT(C72,"OTHER")),OR(EXACT(G72,"CURRENT"),EXACT(G72,"STALE"),EXACT(G72,"NOT CHECKED")),OR(EXACT(H72,"OBSERVED"),EXACT(H72,"INFERRED"),EXACT(H72,"UNRESOLVED")))),"INVALID - CONTROL TOKEN",IF(COUNTIF(CANDIDATES!$A$6:$A$205,B72)=0,"INVALID - CANDIDATE ID",IF(G72="STALE","STALE - REFRESH",IF(G72="NOT CHECKED","NOT CHECKED",IF(H72="UNRESOLVED","UNRESOLVED","READY"))))))))</x:f>
      </x:c>
    </x:row>
    <x:row r="73">
      <x:c r="A73" s="12"/>
      <x:c r="B73" s="12"/>
      <x:c r="C73" s="12"/>
      <x:c r="D73" s="12"/>
      <x:c r="E73" s="12"/>
      <x:c r="F73" s="38"/>
      <x:c r="G73" s="12"/>
      <x:c r="H73" s="12"/>
      <x:c r="I73" s="12"/>
      <x:c r="J73" s="12"/>
      <x:c r="K73" s="12"/>
      <x:c r="L73" s="12" t="str">
        <x:f>IF(A73="","",IF(COUNTIF($A$6:$A$205,A73)&gt;1,"INVALID - DUPLICATE ID",IF(OR(B73="",C73="",D73="",E73="",F73="",G73="",H73="",I73="",J73="",K73=""),"INCOMPLETE",IF(NOT(AND(OR(EXACT(C73,"SERVICE PAGE"),EXACT(C73,"BUSINESS PROFILE / MAP"),EXACT(C73,"LOCAL LANDING PAGE"),EXACT(C73,"TERMS / ROUTING"),EXACT(C73,"REVIEW OBSERVATION"),EXACT(C73,"FIRST-PARTY CALL / QUOTE"),EXACT(C73,"DIRECTORY / MARKETPLACE"),EXACT(C73,"OTHER")),OR(EXACT(G73,"CURRENT"),EXACT(G73,"STALE"),EXACT(G73,"NOT CHECKED")),OR(EXACT(H73,"OBSERVED"),EXACT(H73,"INFERRED"),EXACT(H73,"UNRESOLVED")))),"INVALID - CONTROL TOKEN",IF(COUNTIF(CANDIDATES!$A$6:$A$205,B73)=0,"INVALID - CANDIDATE ID",IF(G73="STALE","STALE - REFRESH",IF(G73="NOT CHECKED","NOT CHECKED",IF(H73="UNRESOLVED","UNRESOLVED","READY"))))))))</x:f>
      </x:c>
    </x:row>
    <x:row r="74">
      <x:c r="A74" s="12"/>
      <x:c r="B74" s="12"/>
      <x:c r="C74" s="12"/>
      <x:c r="D74" s="12"/>
      <x:c r="E74" s="12"/>
      <x:c r="F74" s="38"/>
      <x:c r="G74" s="12"/>
      <x:c r="H74" s="12"/>
      <x:c r="I74" s="12"/>
      <x:c r="J74" s="12"/>
      <x:c r="K74" s="12"/>
      <x:c r="L74" s="12" t="str">
        <x:f>IF(A74="","",IF(COUNTIF($A$6:$A$205,A74)&gt;1,"INVALID - DUPLICATE ID",IF(OR(B74="",C74="",D74="",E74="",F74="",G74="",H74="",I74="",J74="",K74=""),"INCOMPLETE",IF(NOT(AND(OR(EXACT(C74,"SERVICE PAGE"),EXACT(C74,"BUSINESS PROFILE / MAP"),EXACT(C74,"LOCAL LANDING PAGE"),EXACT(C74,"TERMS / ROUTING"),EXACT(C74,"REVIEW OBSERVATION"),EXACT(C74,"FIRST-PARTY CALL / QUOTE"),EXACT(C74,"DIRECTORY / MARKETPLACE"),EXACT(C74,"OTHER")),OR(EXACT(G74,"CURRENT"),EXACT(G74,"STALE"),EXACT(G74,"NOT CHECKED")),OR(EXACT(H74,"OBSERVED"),EXACT(H74,"INFERRED"),EXACT(H74,"UNRESOLVED")))),"INVALID - CONTROL TOKEN",IF(COUNTIF(CANDIDATES!$A$6:$A$205,B74)=0,"INVALID - CANDIDATE ID",IF(G74="STALE","STALE - REFRESH",IF(G74="NOT CHECKED","NOT CHECKED",IF(H74="UNRESOLVED","UNRESOLVED","READY"))))))))</x:f>
      </x:c>
    </x:row>
    <x:row r="75">
      <x:c r="A75" s="12"/>
      <x:c r="B75" s="12"/>
      <x:c r="C75" s="12"/>
      <x:c r="D75" s="12"/>
      <x:c r="E75" s="12"/>
      <x:c r="F75" s="38"/>
      <x:c r="G75" s="12"/>
      <x:c r="H75" s="12"/>
      <x:c r="I75" s="12"/>
      <x:c r="J75" s="12"/>
      <x:c r="K75" s="12"/>
      <x:c r="L75" s="12" t="str">
        <x:f>IF(A75="","",IF(COUNTIF($A$6:$A$205,A75)&gt;1,"INVALID - DUPLICATE ID",IF(OR(B75="",C75="",D75="",E75="",F75="",G75="",H75="",I75="",J75="",K75=""),"INCOMPLETE",IF(NOT(AND(OR(EXACT(C75,"SERVICE PAGE"),EXACT(C75,"BUSINESS PROFILE / MAP"),EXACT(C75,"LOCAL LANDING PAGE"),EXACT(C75,"TERMS / ROUTING"),EXACT(C75,"REVIEW OBSERVATION"),EXACT(C75,"FIRST-PARTY CALL / QUOTE"),EXACT(C75,"DIRECTORY / MARKETPLACE"),EXACT(C75,"OTHER")),OR(EXACT(G75,"CURRENT"),EXACT(G75,"STALE"),EXACT(G75,"NOT CHECKED")),OR(EXACT(H75,"OBSERVED"),EXACT(H75,"INFERRED"),EXACT(H75,"UNRESOLVED")))),"INVALID - CONTROL TOKEN",IF(COUNTIF(CANDIDATES!$A$6:$A$205,B75)=0,"INVALID - CANDIDATE ID",IF(G75="STALE","STALE - REFRESH",IF(G75="NOT CHECKED","NOT CHECKED",IF(H75="UNRESOLVED","UNRESOLVED","READY"))))))))</x:f>
      </x:c>
    </x:row>
    <x:row r="76">
      <x:c r="A76" s="12"/>
      <x:c r="B76" s="12"/>
      <x:c r="C76" s="12"/>
      <x:c r="D76" s="12"/>
      <x:c r="E76" s="12"/>
      <x:c r="F76" s="38"/>
      <x:c r="G76" s="12"/>
      <x:c r="H76" s="12"/>
      <x:c r="I76" s="12"/>
      <x:c r="J76" s="12"/>
      <x:c r="K76" s="12"/>
      <x:c r="L76" s="12" t="str">
        <x:f>IF(A76="","",IF(COUNTIF($A$6:$A$205,A76)&gt;1,"INVALID - DUPLICATE ID",IF(OR(B76="",C76="",D76="",E76="",F76="",G76="",H76="",I76="",J76="",K76=""),"INCOMPLETE",IF(NOT(AND(OR(EXACT(C76,"SERVICE PAGE"),EXACT(C76,"BUSINESS PROFILE / MAP"),EXACT(C76,"LOCAL LANDING PAGE"),EXACT(C76,"TERMS / ROUTING"),EXACT(C76,"REVIEW OBSERVATION"),EXACT(C76,"FIRST-PARTY CALL / QUOTE"),EXACT(C76,"DIRECTORY / MARKETPLACE"),EXACT(C76,"OTHER")),OR(EXACT(G76,"CURRENT"),EXACT(G76,"STALE"),EXACT(G76,"NOT CHECKED")),OR(EXACT(H76,"OBSERVED"),EXACT(H76,"INFERRED"),EXACT(H76,"UNRESOLVED")))),"INVALID - CONTROL TOKEN",IF(COUNTIF(CANDIDATES!$A$6:$A$205,B76)=0,"INVALID - CANDIDATE ID",IF(G76="STALE","STALE - REFRESH",IF(G76="NOT CHECKED","NOT CHECKED",IF(H76="UNRESOLVED","UNRESOLVED","READY"))))))))</x:f>
      </x:c>
    </x:row>
    <x:row r="77">
      <x:c r="A77" s="12"/>
      <x:c r="B77" s="12"/>
      <x:c r="C77" s="12"/>
      <x:c r="D77" s="12"/>
      <x:c r="E77" s="12"/>
      <x:c r="F77" s="38"/>
      <x:c r="G77" s="12"/>
      <x:c r="H77" s="12"/>
      <x:c r="I77" s="12"/>
      <x:c r="J77" s="12"/>
      <x:c r="K77" s="12"/>
      <x:c r="L77" s="12" t="str">
        <x:f>IF(A77="","",IF(COUNTIF($A$6:$A$205,A77)&gt;1,"INVALID - DUPLICATE ID",IF(OR(B77="",C77="",D77="",E77="",F77="",G77="",H77="",I77="",J77="",K77=""),"INCOMPLETE",IF(NOT(AND(OR(EXACT(C77,"SERVICE PAGE"),EXACT(C77,"BUSINESS PROFILE / MAP"),EXACT(C77,"LOCAL LANDING PAGE"),EXACT(C77,"TERMS / ROUTING"),EXACT(C77,"REVIEW OBSERVATION"),EXACT(C77,"FIRST-PARTY CALL / QUOTE"),EXACT(C77,"DIRECTORY / MARKETPLACE"),EXACT(C77,"OTHER")),OR(EXACT(G77,"CURRENT"),EXACT(G77,"STALE"),EXACT(G77,"NOT CHECKED")),OR(EXACT(H77,"OBSERVED"),EXACT(H77,"INFERRED"),EXACT(H77,"UNRESOLVED")))),"INVALID - CONTROL TOKEN",IF(COUNTIF(CANDIDATES!$A$6:$A$205,B77)=0,"INVALID - CANDIDATE ID",IF(G77="STALE","STALE - REFRESH",IF(G77="NOT CHECKED","NOT CHECKED",IF(H77="UNRESOLVED","UNRESOLVED","READY"))))))))</x:f>
      </x:c>
    </x:row>
    <x:row r="78">
      <x:c r="A78" s="12"/>
      <x:c r="B78" s="12"/>
      <x:c r="C78" s="12"/>
      <x:c r="D78" s="12"/>
      <x:c r="E78" s="12"/>
      <x:c r="F78" s="38"/>
      <x:c r="G78" s="12"/>
      <x:c r="H78" s="12"/>
      <x:c r="I78" s="12"/>
      <x:c r="J78" s="12"/>
      <x:c r="K78" s="12"/>
      <x:c r="L78" s="12" t="str">
        <x:f>IF(A78="","",IF(COUNTIF($A$6:$A$205,A78)&gt;1,"INVALID - DUPLICATE ID",IF(OR(B78="",C78="",D78="",E78="",F78="",G78="",H78="",I78="",J78="",K78=""),"INCOMPLETE",IF(NOT(AND(OR(EXACT(C78,"SERVICE PAGE"),EXACT(C78,"BUSINESS PROFILE / MAP"),EXACT(C78,"LOCAL LANDING PAGE"),EXACT(C78,"TERMS / ROUTING"),EXACT(C78,"REVIEW OBSERVATION"),EXACT(C78,"FIRST-PARTY CALL / QUOTE"),EXACT(C78,"DIRECTORY / MARKETPLACE"),EXACT(C78,"OTHER")),OR(EXACT(G78,"CURRENT"),EXACT(G78,"STALE"),EXACT(G78,"NOT CHECKED")),OR(EXACT(H78,"OBSERVED"),EXACT(H78,"INFERRED"),EXACT(H78,"UNRESOLVED")))),"INVALID - CONTROL TOKEN",IF(COUNTIF(CANDIDATES!$A$6:$A$205,B78)=0,"INVALID - CANDIDATE ID",IF(G78="STALE","STALE - REFRESH",IF(G78="NOT CHECKED","NOT CHECKED",IF(H78="UNRESOLVED","UNRESOLVED","READY"))))))))</x:f>
      </x:c>
    </x:row>
    <x:row r="79">
      <x:c r="A79" s="12"/>
      <x:c r="B79" s="12"/>
      <x:c r="C79" s="12"/>
      <x:c r="D79" s="12"/>
      <x:c r="E79" s="12"/>
      <x:c r="F79" s="38"/>
      <x:c r="G79" s="12"/>
      <x:c r="H79" s="12"/>
      <x:c r="I79" s="12"/>
      <x:c r="J79" s="12"/>
      <x:c r="K79" s="12"/>
      <x:c r="L79" s="12" t="str">
        <x:f>IF(A79="","",IF(COUNTIF($A$6:$A$205,A79)&gt;1,"INVALID - DUPLICATE ID",IF(OR(B79="",C79="",D79="",E79="",F79="",G79="",H79="",I79="",J79="",K79=""),"INCOMPLETE",IF(NOT(AND(OR(EXACT(C79,"SERVICE PAGE"),EXACT(C79,"BUSINESS PROFILE / MAP"),EXACT(C79,"LOCAL LANDING PAGE"),EXACT(C79,"TERMS / ROUTING"),EXACT(C79,"REVIEW OBSERVATION"),EXACT(C79,"FIRST-PARTY CALL / QUOTE"),EXACT(C79,"DIRECTORY / MARKETPLACE"),EXACT(C79,"OTHER")),OR(EXACT(G79,"CURRENT"),EXACT(G79,"STALE"),EXACT(G79,"NOT CHECKED")),OR(EXACT(H79,"OBSERVED"),EXACT(H79,"INFERRED"),EXACT(H79,"UNRESOLVED")))),"INVALID - CONTROL TOKEN",IF(COUNTIF(CANDIDATES!$A$6:$A$205,B79)=0,"INVALID - CANDIDATE ID",IF(G79="STALE","STALE - REFRESH",IF(G79="NOT CHECKED","NOT CHECKED",IF(H79="UNRESOLVED","UNRESOLVED","READY"))))))))</x:f>
      </x:c>
    </x:row>
    <x:row r="80">
      <x:c r="A80" s="12"/>
      <x:c r="B80" s="12"/>
      <x:c r="C80" s="12"/>
      <x:c r="D80" s="12"/>
      <x:c r="E80" s="12"/>
      <x:c r="F80" s="38"/>
      <x:c r="G80" s="12"/>
      <x:c r="H80" s="12"/>
      <x:c r="I80" s="12"/>
      <x:c r="J80" s="12"/>
      <x:c r="K80" s="12"/>
      <x:c r="L80" s="12" t="str">
        <x:f>IF(A80="","",IF(COUNTIF($A$6:$A$205,A80)&gt;1,"INVALID - DUPLICATE ID",IF(OR(B80="",C80="",D80="",E80="",F80="",G80="",H80="",I80="",J80="",K80=""),"INCOMPLETE",IF(NOT(AND(OR(EXACT(C80,"SERVICE PAGE"),EXACT(C80,"BUSINESS PROFILE / MAP"),EXACT(C80,"LOCAL LANDING PAGE"),EXACT(C80,"TERMS / ROUTING"),EXACT(C80,"REVIEW OBSERVATION"),EXACT(C80,"FIRST-PARTY CALL / QUOTE"),EXACT(C80,"DIRECTORY / MARKETPLACE"),EXACT(C80,"OTHER")),OR(EXACT(G80,"CURRENT"),EXACT(G80,"STALE"),EXACT(G80,"NOT CHECKED")),OR(EXACT(H80,"OBSERVED"),EXACT(H80,"INFERRED"),EXACT(H80,"UNRESOLVED")))),"INVALID - CONTROL TOKEN",IF(COUNTIF(CANDIDATES!$A$6:$A$205,B80)=0,"INVALID - CANDIDATE ID",IF(G80="STALE","STALE - REFRESH",IF(G80="NOT CHECKED","NOT CHECKED",IF(H80="UNRESOLVED","UNRESOLVED","READY"))))))))</x:f>
      </x:c>
    </x:row>
    <x:row r="81">
      <x:c r="A81" s="12"/>
      <x:c r="B81" s="12"/>
      <x:c r="C81" s="12"/>
      <x:c r="D81" s="12"/>
      <x:c r="E81" s="12"/>
      <x:c r="F81" s="38"/>
      <x:c r="G81" s="12"/>
      <x:c r="H81" s="12"/>
      <x:c r="I81" s="12"/>
      <x:c r="J81" s="12"/>
      <x:c r="K81" s="12"/>
      <x:c r="L81" s="12" t="str">
        <x:f>IF(A81="","",IF(COUNTIF($A$6:$A$205,A81)&gt;1,"INVALID - DUPLICATE ID",IF(OR(B81="",C81="",D81="",E81="",F81="",G81="",H81="",I81="",J81="",K81=""),"INCOMPLETE",IF(NOT(AND(OR(EXACT(C81,"SERVICE PAGE"),EXACT(C81,"BUSINESS PROFILE / MAP"),EXACT(C81,"LOCAL LANDING PAGE"),EXACT(C81,"TERMS / ROUTING"),EXACT(C81,"REVIEW OBSERVATION"),EXACT(C81,"FIRST-PARTY CALL / QUOTE"),EXACT(C81,"DIRECTORY / MARKETPLACE"),EXACT(C81,"OTHER")),OR(EXACT(G81,"CURRENT"),EXACT(G81,"STALE"),EXACT(G81,"NOT CHECKED")),OR(EXACT(H81,"OBSERVED"),EXACT(H81,"INFERRED"),EXACT(H81,"UNRESOLVED")))),"INVALID - CONTROL TOKEN",IF(COUNTIF(CANDIDATES!$A$6:$A$205,B81)=0,"INVALID - CANDIDATE ID",IF(G81="STALE","STALE - REFRESH",IF(G81="NOT CHECKED","NOT CHECKED",IF(H81="UNRESOLVED","UNRESOLVED","READY"))))))))</x:f>
      </x:c>
    </x:row>
    <x:row r="82">
      <x:c r="A82" s="12"/>
      <x:c r="B82" s="12"/>
      <x:c r="C82" s="12"/>
      <x:c r="D82" s="12"/>
      <x:c r="E82" s="12"/>
      <x:c r="F82" s="38"/>
      <x:c r="G82" s="12"/>
      <x:c r="H82" s="12"/>
      <x:c r="I82" s="12"/>
      <x:c r="J82" s="12"/>
      <x:c r="K82" s="12"/>
      <x:c r="L82" s="12" t="str">
        <x:f>IF(A82="","",IF(COUNTIF($A$6:$A$205,A82)&gt;1,"INVALID - DUPLICATE ID",IF(OR(B82="",C82="",D82="",E82="",F82="",G82="",H82="",I82="",J82="",K82=""),"INCOMPLETE",IF(NOT(AND(OR(EXACT(C82,"SERVICE PAGE"),EXACT(C82,"BUSINESS PROFILE / MAP"),EXACT(C82,"LOCAL LANDING PAGE"),EXACT(C82,"TERMS / ROUTING"),EXACT(C82,"REVIEW OBSERVATION"),EXACT(C82,"FIRST-PARTY CALL / QUOTE"),EXACT(C82,"DIRECTORY / MARKETPLACE"),EXACT(C82,"OTHER")),OR(EXACT(G82,"CURRENT"),EXACT(G82,"STALE"),EXACT(G82,"NOT CHECKED")),OR(EXACT(H82,"OBSERVED"),EXACT(H82,"INFERRED"),EXACT(H82,"UNRESOLVED")))),"INVALID - CONTROL TOKEN",IF(COUNTIF(CANDIDATES!$A$6:$A$205,B82)=0,"INVALID - CANDIDATE ID",IF(G82="STALE","STALE - REFRESH",IF(G82="NOT CHECKED","NOT CHECKED",IF(H82="UNRESOLVED","UNRESOLVED","READY"))))))))</x:f>
      </x:c>
    </x:row>
    <x:row r="83">
      <x:c r="A83" s="12"/>
      <x:c r="B83" s="12"/>
      <x:c r="C83" s="12"/>
      <x:c r="D83" s="12"/>
      <x:c r="E83" s="12"/>
      <x:c r="F83" s="38"/>
      <x:c r="G83" s="12"/>
      <x:c r="H83" s="12"/>
      <x:c r="I83" s="12"/>
      <x:c r="J83" s="12"/>
      <x:c r="K83" s="12"/>
      <x:c r="L83" s="12" t="str">
        <x:f>IF(A83="","",IF(COUNTIF($A$6:$A$205,A83)&gt;1,"INVALID - DUPLICATE ID",IF(OR(B83="",C83="",D83="",E83="",F83="",G83="",H83="",I83="",J83="",K83=""),"INCOMPLETE",IF(NOT(AND(OR(EXACT(C83,"SERVICE PAGE"),EXACT(C83,"BUSINESS PROFILE / MAP"),EXACT(C83,"LOCAL LANDING PAGE"),EXACT(C83,"TERMS / ROUTING"),EXACT(C83,"REVIEW OBSERVATION"),EXACT(C83,"FIRST-PARTY CALL / QUOTE"),EXACT(C83,"DIRECTORY / MARKETPLACE"),EXACT(C83,"OTHER")),OR(EXACT(G83,"CURRENT"),EXACT(G83,"STALE"),EXACT(G83,"NOT CHECKED")),OR(EXACT(H83,"OBSERVED"),EXACT(H83,"INFERRED"),EXACT(H83,"UNRESOLVED")))),"INVALID - CONTROL TOKEN",IF(COUNTIF(CANDIDATES!$A$6:$A$205,B83)=0,"INVALID - CANDIDATE ID",IF(G83="STALE","STALE - REFRESH",IF(G83="NOT CHECKED","NOT CHECKED",IF(H83="UNRESOLVED","UNRESOLVED","READY"))))))))</x:f>
      </x:c>
    </x:row>
    <x:row r="84">
      <x:c r="A84" s="12"/>
      <x:c r="B84" s="12"/>
      <x:c r="C84" s="12"/>
      <x:c r="D84" s="12"/>
      <x:c r="E84" s="12"/>
      <x:c r="F84" s="38"/>
      <x:c r="G84" s="12"/>
      <x:c r="H84" s="12"/>
      <x:c r="I84" s="12"/>
      <x:c r="J84" s="12"/>
      <x:c r="K84" s="12"/>
      <x:c r="L84" s="12" t="str">
        <x:f>IF(A84="","",IF(COUNTIF($A$6:$A$205,A84)&gt;1,"INVALID - DUPLICATE ID",IF(OR(B84="",C84="",D84="",E84="",F84="",G84="",H84="",I84="",J84="",K84=""),"INCOMPLETE",IF(NOT(AND(OR(EXACT(C84,"SERVICE PAGE"),EXACT(C84,"BUSINESS PROFILE / MAP"),EXACT(C84,"LOCAL LANDING PAGE"),EXACT(C84,"TERMS / ROUTING"),EXACT(C84,"REVIEW OBSERVATION"),EXACT(C84,"FIRST-PARTY CALL / QUOTE"),EXACT(C84,"DIRECTORY / MARKETPLACE"),EXACT(C84,"OTHER")),OR(EXACT(G84,"CURRENT"),EXACT(G84,"STALE"),EXACT(G84,"NOT CHECKED")),OR(EXACT(H84,"OBSERVED"),EXACT(H84,"INFERRED"),EXACT(H84,"UNRESOLVED")))),"INVALID - CONTROL TOKEN",IF(COUNTIF(CANDIDATES!$A$6:$A$205,B84)=0,"INVALID - CANDIDATE ID",IF(G84="STALE","STALE - REFRESH",IF(G84="NOT CHECKED","NOT CHECKED",IF(H84="UNRESOLVED","UNRESOLVED","READY"))))))))</x:f>
      </x:c>
    </x:row>
    <x:row r="85">
      <x:c r="A85" s="12"/>
      <x:c r="B85" s="12"/>
      <x:c r="C85" s="12"/>
      <x:c r="D85" s="12"/>
      <x:c r="E85" s="12"/>
      <x:c r="F85" s="38"/>
      <x:c r="G85" s="12"/>
      <x:c r="H85" s="12"/>
      <x:c r="I85" s="12"/>
      <x:c r="J85" s="12"/>
      <x:c r="K85" s="12"/>
      <x:c r="L85" s="12" t="str">
        <x:f>IF(A85="","",IF(COUNTIF($A$6:$A$205,A85)&gt;1,"INVALID - DUPLICATE ID",IF(OR(B85="",C85="",D85="",E85="",F85="",G85="",H85="",I85="",J85="",K85=""),"INCOMPLETE",IF(NOT(AND(OR(EXACT(C85,"SERVICE PAGE"),EXACT(C85,"BUSINESS PROFILE / MAP"),EXACT(C85,"LOCAL LANDING PAGE"),EXACT(C85,"TERMS / ROUTING"),EXACT(C85,"REVIEW OBSERVATION"),EXACT(C85,"FIRST-PARTY CALL / QUOTE"),EXACT(C85,"DIRECTORY / MARKETPLACE"),EXACT(C85,"OTHER")),OR(EXACT(G85,"CURRENT"),EXACT(G85,"STALE"),EXACT(G85,"NOT CHECKED")),OR(EXACT(H85,"OBSERVED"),EXACT(H85,"INFERRED"),EXACT(H85,"UNRESOLVED")))),"INVALID - CONTROL TOKEN",IF(COUNTIF(CANDIDATES!$A$6:$A$205,B85)=0,"INVALID - CANDIDATE ID",IF(G85="STALE","STALE - REFRESH",IF(G85="NOT CHECKED","NOT CHECKED",IF(H85="UNRESOLVED","UNRESOLVED","READY"))))))))</x:f>
      </x:c>
    </x:row>
    <x:row r="86">
      <x:c r="A86" s="12"/>
      <x:c r="B86" s="12"/>
      <x:c r="C86" s="12"/>
      <x:c r="D86" s="12"/>
      <x:c r="E86" s="12"/>
      <x:c r="F86" s="38"/>
      <x:c r="G86" s="12"/>
      <x:c r="H86" s="12"/>
      <x:c r="I86" s="12"/>
      <x:c r="J86" s="12"/>
      <x:c r="K86" s="12"/>
      <x:c r="L86" s="12" t="str">
        <x:f>IF(A86="","",IF(COUNTIF($A$6:$A$205,A86)&gt;1,"INVALID - DUPLICATE ID",IF(OR(B86="",C86="",D86="",E86="",F86="",G86="",H86="",I86="",J86="",K86=""),"INCOMPLETE",IF(NOT(AND(OR(EXACT(C86,"SERVICE PAGE"),EXACT(C86,"BUSINESS PROFILE / MAP"),EXACT(C86,"LOCAL LANDING PAGE"),EXACT(C86,"TERMS / ROUTING"),EXACT(C86,"REVIEW OBSERVATION"),EXACT(C86,"FIRST-PARTY CALL / QUOTE"),EXACT(C86,"DIRECTORY / MARKETPLACE"),EXACT(C86,"OTHER")),OR(EXACT(G86,"CURRENT"),EXACT(G86,"STALE"),EXACT(G86,"NOT CHECKED")),OR(EXACT(H86,"OBSERVED"),EXACT(H86,"INFERRED"),EXACT(H86,"UNRESOLVED")))),"INVALID - CONTROL TOKEN",IF(COUNTIF(CANDIDATES!$A$6:$A$205,B86)=0,"INVALID - CANDIDATE ID",IF(G86="STALE","STALE - REFRESH",IF(G86="NOT CHECKED","NOT CHECKED",IF(H86="UNRESOLVED","UNRESOLVED","READY"))))))))</x:f>
      </x:c>
    </x:row>
    <x:row r="87">
      <x:c r="A87" s="12"/>
      <x:c r="B87" s="12"/>
      <x:c r="C87" s="12"/>
      <x:c r="D87" s="12"/>
      <x:c r="E87" s="12"/>
      <x:c r="F87" s="38"/>
      <x:c r="G87" s="12"/>
      <x:c r="H87" s="12"/>
      <x:c r="I87" s="12"/>
      <x:c r="J87" s="12"/>
      <x:c r="K87" s="12"/>
      <x:c r="L87" s="12" t="str">
        <x:f>IF(A87="","",IF(COUNTIF($A$6:$A$205,A87)&gt;1,"INVALID - DUPLICATE ID",IF(OR(B87="",C87="",D87="",E87="",F87="",G87="",H87="",I87="",J87="",K87=""),"INCOMPLETE",IF(NOT(AND(OR(EXACT(C87,"SERVICE PAGE"),EXACT(C87,"BUSINESS PROFILE / MAP"),EXACT(C87,"LOCAL LANDING PAGE"),EXACT(C87,"TERMS / ROUTING"),EXACT(C87,"REVIEW OBSERVATION"),EXACT(C87,"FIRST-PARTY CALL / QUOTE"),EXACT(C87,"DIRECTORY / MARKETPLACE"),EXACT(C87,"OTHER")),OR(EXACT(G87,"CURRENT"),EXACT(G87,"STALE"),EXACT(G87,"NOT CHECKED")),OR(EXACT(H87,"OBSERVED"),EXACT(H87,"INFERRED"),EXACT(H87,"UNRESOLVED")))),"INVALID - CONTROL TOKEN",IF(COUNTIF(CANDIDATES!$A$6:$A$205,B87)=0,"INVALID - CANDIDATE ID",IF(G87="STALE","STALE - REFRESH",IF(G87="NOT CHECKED","NOT CHECKED",IF(H87="UNRESOLVED","UNRESOLVED","READY"))))))))</x:f>
      </x:c>
    </x:row>
    <x:row r="88">
      <x:c r="A88" s="12"/>
      <x:c r="B88" s="12"/>
      <x:c r="C88" s="12"/>
      <x:c r="D88" s="12"/>
      <x:c r="E88" s="12"/>
      <x:c r="F88" s="38"/>
      <x:c r="G88" s="12"/>
      <x:c r="H88" s="12"/>
      <x:c r="I88" s="12"/>
      <x:c r="J88" s="12"/>
      <x:c r="K88" s="12"/>
      <x:c r="L88" s="12" t="str">
        <x:f>IF(A88="","",IF(COUNTIF($A$6:$A$205,A88)&gt;1,"INVALID - DUPLICATE ID",IF(OR(B88="",C88="",D88="",E88="",F88="",G88="",H88="",I88="",J88="",K88=""),"INCOMPLETE",IF(NOT(AND(OR(EXACT(C88,"SERVICE PAGE"),EXACT(C88,"BUSINESS PROFILE / MAP"),EXACT(C88,"LOCAL LANDING PAGE"),EXACT(C88,"TERMS / ROUTING"),EXACT(C88,"REVIEW OBSERVATION"),EXACT(C88,"FIRST-PARTY CALL / QUOTE"),EXACT(C88,"DIRECTORY / MARKETPLACE"),EXACT(C88,"OTHER")),OR(EXACT(G88,"CURRENT"),EXACT(G88,"STALE"),EXACT(G88,"NOT CHECKED")),OR(EXACT(H88,"OBSERVED"),EXACT(H88,"INFERRED"),EXACT(H88,"UNRESOLVED")))),"INVALID - CONTROL TOKEN",IF(COUNTIF(CANDIDATES!$A$6:$A$205,B88)=0,"INVALID - CANDIDATE ID",IF(G88="STALE","STALE - REFRESH",IF(G88="NOT CHECKED","NOT CHECKED",IF(H88="UNRESOLVED","UNRESOLVED","READY"))))))))</x:f>
      </x:c>
    </x:row>
    <x:row r="89">
      <x:c r="A89" s="12"/>
      <x:c r="B89" s="12"/>
      <x:c r="C89" s="12"/>
      <x:c r="D89" s="12"/>
      <x:c r="E89" s="12"/>
      <x:c r="F89" s="38"/>
      <x:c r="G89" s="12"/>
      <x:c r="H89" s="12"/>
      <x:c r="I89" s="12"/>
      <x:c r="J89" s="12"/>
      <x:c r="K89" s="12"/>
      <x:c r="L89" s="12" t="str">
        <x:f>IF(A89="","",IF(COUNTIF($A$6:$A$205,A89)&gt;1,"INVALID - DUPLICATE ID",IF(OR(B89="",C89="",D89="",E89="",F89="",G89="",H89="",I89="",J89="",K89=""),"INCOMPLETE",IF(NOT(AND(OR(EXACT(C89,"SERVICE PAGE"),EXACT(C89,"BUSINESS PROFILE / MAP"),EXACT(C89,"LOCAL LANDING PAGE"),EXACT(C89,"TERMS / ROUTING"),EXACT(C89,"REVIEW OBSERVATION"),EXACT(C89,"FIRST-PARTY CALL / QUOTE"),EXACT(C89,"DIRECTORY / MARKETPLACE"),EXACT(C89,"OTHER")),OR(EXACT(G89,"CURRENT"),EXACT(G89,"STALE"),EXACT(G89,"NOT CHECKED")),OR(EXACT(H89,"OBSERVED"),EXACT(H89,"INFERRED"),EXACT(H89,"UNRESOLVED")))),"INVALID - CONTROL TOKEN",IF(COUNTIF(CANDIDATES!$A$6:$A$205,B89)=0,"INVALID - CANDIDATE ID",IF(G89="STALE","STALE - REFRESH",IF(G89="NOT CHECKED","NOT CHECKED",IF(H89="UNRESOLVED","UNRESOLVED","READY"))))))))</x:f>
      </x:c>
    </x:row>
    <x:row r="90">
      <x:c r="A90" s="12"/>
      <x:c r="B90" s="12"/>
      <x:c r="C90" s="12"/>
      <x:c r="D90" s="12"/>
      <x:c r="E90" s="12"/>
      <x:c r="F90" s="38"/>
      <x:c r="G90" s="12"/>
      <x:c r="H90" s="12"/>
      <x:c r="I90" s="12"/>
      <x:c r="J90" s="12"/>
      <x:c r="K90" s="12"/>
      <x:c r="L90" s="12" t="str">
        <x:f>IF(A90="","",IF(COUNTIF($A$6:$A$205,A90)&gt;1,"INVALID - DUPLICATE ID",IF(OR(B90="",C90="",D90="",E90="",F90="",G90="",H90="",I90="",J90="",K90=""),"INCOMPLETE",IF(NOT(AND(OR(EXACT(C90,"SERVICE PAGE"),EXACT(C90,"BUSINESS PROFILE / MAP"),EXACT(C90,"LOCAL LANDING PAGE"),EXACT(C90,"TERMS / ROUTING"),EXACT(C90,"REVIEW OBSERVATION"),EXACT(C90,"FIRST-PARTY CALL / QUOTE"),EXACT(C90,"DIRECTORY / MARKETPLACE"),EXACT(C90,"OTHER")),OR(EXACT(G90,"CURRENT"),EXACT(G90,"STALE"),EXACT(G90,"NOT CHECKED")),OR(EXACT(H90,"OBSERVED"),EXACT(H90,"INFERRED"),EXACT(H90,"UNRESOLVED")))),"INVALID - CONTROL TOKEN",IF(COUNTIF(CANDIDATES!$A$6:$A$205,B90)=0,"INVALID - CANDIDATE ID",IF(G90="STALE","STALE - REFRESH",IF(G90="NOT CHECKED","NOT CHECKED",IF(H90="UNRESOLVED","UNRESOLVED","READY"))))))))</x:f>
      </x:c>
    </x:row>
    <x:row r="91">
      <x:c r="A91" s="12"/>
      <x:c r="B91" s="12"/>
      <x:c r="C91" s="12"/>
      <x:c r="D91" s="12"/>
      <x:c r="E91" s="12"/>
      <x:c r="F91" s="38"/>
      <x:c r="G91" s="12"/>
      <x:c r="H91" s="12"/>
      <x:c r="I91" s="12"/>
      <x:c r="J91" s="12"/>
      <x:c r="K91" s="12"/>
      <x:c r="L91" s="12" t="str">
        <x:f>IF(A91="","",IF(COUNTIF($A$6:$A$205,A91)&gt;1,"INVALID - DUPLICATE ID",IF(OR(B91="",C91="",D91="",E91="",F91="",G91="",H91="",I91="",J91="",K91=""),"INCOMPLETE",IF(NOT(AND(OR(EXACT(C91,"SERVICE PAGE"),EXACT(C91,"BUSINESS PROFILE / MAP"),EXACT(C91,"LOCAL LANDING PAGE"),EXACT(C91,"TERMS / ROUTING"),EXACT(C91,"REVIEW OBSERVATION"),EXACT(C91,"FIRST-PARTY CALL / QUOTE"),EXACT(C91,"DIRECTORY / MARKETPLACE"),EXACT(C91,"OTHER")),OR(EXACT(G91,"CURRENT"),EXACT(G91,"STALE"),EXACT(G91,"NOT CHECKED")),OR(EXACT(H91,"OBSERVED"),EXACT(H91,"INFERRED"),EXACT(H91,"UNRESOLVED")))),"INVALID - CONTROL TOKEN",IF(COUNTIF(CANDIDATES!$A$6:$A$205,B91)=0,"INVALID - CANDIDATE ID",IF(G91="STALE","STALE - REFRESH",IF(G91="NOT CHECKED","NOT CHECKED",IF(H91="UNRESOLVED","UNRESOLVED","READY"))))))))</x:f>
      </x:c>
    </x:row>
    <x:row r="92">
      <x:c r="A92" s="12"/>
      <x:c r="B92" s="12"/>
      <x:c r="C92" s="12"/>
      <x:c r="D92" s="12"/>
      <x:c r="E92" s="12"/>
      <x:c r="F92" s="38"/>
      <x:c r="G92" s="12"/>
      <x:c r="H92" s="12"/>
      <x:c r="I92" s="12"/>
      <x:c r="J92" s="12"/>
      <x:c r="K92" s="12"/>
      <x:c r="L92" s="12" t="str">
        <x:f>IF(A92="","",IF(COUNTIF($A$6:$A$205,A92)&gt;1,"INVALID - DUPLICATE ID",IF(OR(B92="",C92="",D92="",E92="",F92="",G92="",H92="",I92="",J92="",K92=""),"INCOMPLETE",IF(NOT(AND(OR(EXACT(C92,"SERVICE PAGE"),EXACT(C92,"BUSINESS PROFILE / MAP"),EXACT(C92,"LOCAL LANDING PAGE"),EXACT(C92,"TERMS / ROUTING"),EXACT(C92,"REVIEW OBSERVATION"),EXACT(C92,"FIRST-PARTY CALL / QUOTE"),EXACT(C92,"DIRECTORY / MARKETPLACE"),EXACT(C92,"OTHER")),OR(EXACT(G92,"CURRENT"),EXACT(G92,"STALE"),EXACT(G92,"NOT CHECKED")),OR(EXACT(H92,"OBSERVED"),EXACT(H92,"INFERRED"),EXACT(H92,"UNRESOLVED")))),"INVALID - CONTROL TOKEN",IF(COUNTIF(CANDIDATES!$A$6:$A$205,B92)=0,"INVALID - CANDIDATE ID",IF(G92="STALE","STALE - REFRESH",IF(G92="NOT CHECKED","NOT CHECKED",IF(H92="UNRESOLVED","UNRESOLVED","READY"))))))))</x:f>
      </x:c>
    </x:row>
    <x:row r="93">
      <x:c r="A93" s="12"/>
      <x:c r="B93" s="12"/>
      <x:c r="C93" s="12"/>
      <x:c r="D93" s="12"/>
      <x:c r="E93" s="12"/>
      <x:c r="F93" s="38"/>
      <x:c r="G93" s="12"/>
      <x:c r="H93" s="12"/>
      <x:c r="I93" s="12"/>
      <x:c r="J93" s="12"/>
      <x:c r="K93" s="12"/>
      <x:c r="L93" s="12" t="str">
        <x:f>IF(A93="","",IF(COUNTIF($A$6:$A$205,A93)&gt;1,"INVALID - DUPLICATE ID",IF(OR(B93="",C93="",D93="",E93="",F93="",G93="",H93="",I93="",J93="",K93=""),"INCOMPLETE",IF(NOT(AND(OR(EXACT(C93,"SERVICE PAGE"),EXACT(C93,"BUSINESS PROFILE / MAP"),EXACT(C93,"LOCAL LANDING PAGE"),EXACT(C93,"TERMS / ROUTING"),EXACT(C93,"REVIEW OBSERVATION"),EXACT(C93,"FIRST-PARTY CALL / QUOTE"),EXACT(C93,"DIRECTORY / MARKETPLACE"),EXACT(C93,"OTHER")),OR(EXACT(G93,"CURRENT"),EXACT(G93,"STALE"),EXACT(G93,"NOT CHECKED")),OR(EXACT(H93,"OBSERVED"),EXACT(H93,"INFERRED"),EXACT(H93,"UNRESOLVED")))),"INVALID - CONTROL TOKEN",IF(COUNTIF(CANDIDATES!$A$6:$A$205,B93)=0,"INVALID - CANDIDATE ID",IF(G93="STALE","STALE - REFRESH",IF(G93="NOT CHECKED","NOT CHECKED",IF(H93="UNRESOLVED","UNRESOLVED","READY"))))))))</x:f>
      </x:c>
    </x:row>
    <x:row r="94">
      <x:c r="A94" s="12"/>
      <x:c r="B94" s="12"/>
      <x:c r="C94" s="12"/>
      <x:c r="D94" s="12"/>
      <x:c r="E94" s="12"/>
      <x:c r="F94" s="38"/>
      <x:c r="G94" s="12"/>
      <x:c r="H94" s="12"/>
      <x:c r="I94" s="12"/>
      <x:c r="J94" s="12"/>
      <x:c r="K94" s="12"/>
      <x:c r="L94" s="12" t="str">
        <x:f>IF(A94="","",IF(COUNTIF($A$6:$A$205,A94)&gt;1,"INVALID - DUPLICATE ID",IF(OR(B94="",C94="",D94="",E94="",F94="",G94="",H94="",I94="",J94="",K94=""),"INCOMPLETE",IF(NOT(AND(OR(EXACT(C94,"SERVICE PAGE"),EXACT(C94,"BUSINESS PROFILE / MAP"),EXACT(C94,"LOCAL LANDING PAGE"),EXACT(C94,"TERMS / ROUTING"),EXACT(C94,"REVIEW OBSERVATION"),EXACT(C94,"FIRST-PARTY CALL / QUOTE"),EXACT(C94,"DIRECTORY / MARKETPLACE"),EXACT(C94,"OTHER")),OR(EXACT(G94,"CURRENT"),EXACT(G94,"STALE"),EXACT(G94,"NOT CHECKED")),OR(EXACT(H94,"OBSERVED"),EXACT(H94,"INFERRED"),EXACT(H94,"UNRESOLVED")))),"INVALID - CONTROL TOKEN",IF(COUNTIF(CANDIDATES!$A$6:$A$205,B94)=0,"INVALID - CANDIDATE ID",IF(G94="STALE","STALE - REFRESH",IF(G94="NOT CHECKED","NOT CHECKED",IF(H94="UNRESOLVED","UNRESOLVED","READY"))))))))</x:f>
      </x:c>
    </x:row>
    <x:row r="95">
      <x:c r="A95" s="12"/>
      <x:c r="B95" s="12"/>
      <x:c r="C95" s="12"/>
      <x:c r="D95" s="12"/>
      <x:c r="E95" s="12"/>
      <x:c r="F95" s="38"/>
      <x:c r="G95" s="12"/>
      <x:c r="H95" s="12"/>
      <x:c r="I95" s="12"/>
      <x:c r="J95" s="12"/>
      <x:c r="K95" s="12"/>
      <x:c r="L95" s="12" t="str">
        <x:f>IF(A95="","",IF(COUNTIF($A$6:$A$205,A95)&gt;1,"INVALID - DUPLICATE ID",IF(OR(B95="",C95="",D95="",E95="",F95="",G95="",H95="",I95="",J95="",K95=""),"INCOMPLETE",IF(NOT(AND(OR(EXACT(C95,"SERVICE PAGE"),EXACT(C95,"BUSINESS PROFILE / MAP"),EXACT(C95,"LOCAL LANDING PAGE"),EXACT(C95,"TERMS / ROUTING"),EXACT(C95,"REVIEW OBSERVATION"),EXACT(C95,"FIRST-PARTY CALL / QUOTE"),EXACT(C95,"DIRECTORY / MARKETPLACE"),EXACT(C95,"OTHER")),OR(EXACT(G95,"CURRENT"),EXACT(G95,"STALE"),EXACT(G95,"NOT CHECKED")),OR(EXACT(H95,"OBSERVED"),EXACT(H95,"INFERRED"),EXACT(H95,"UNRESOLVED")))),"INVALID - CONTROL TOKEN",IF(COUNTIF(CANDIDATES!$A$6:$A$205,B95)=0,"INVALID - CANDIDATE ID",IF(G95="STALE","STALE - REFRESH",IF(G95="NOT CHECKED","NOT CHECKED",IF(H95="UNRESOLVED","UNRESOLVED","READY"))))))))</x:f>
      </x:c>
    </x:row>
    <x:row r="96">
      <x:c r="A96" s="12"/>
      <x:c r="B96" s="12"/>
      <x:c r="C96" s="12"/>
      <x:c r="D96" s="12"/>
      <x:c r="E96" s="12"/>
      <x:c r="F96" s="38"/>
      <x:c r="G96" s="12"/>
      <x:c r="H96" s="12"/>
      <x:c r="I96" s="12"/>
      <x:c r="J96" s="12"/>
      <x:c r="K96" s="12"/>
      <x:c r="L96" s="12" t="str">
        <x:f>IF(A96="","",IF(COUNTIF($A$6:$A$205,A96)&gt;1,"INVALID - DUPLICATE ID",IF(OR(B96="",C96="",D96="",E96="",F96="",G96="",H96="",I96="",J96="",K96=""),"INCOMPLETE",IF(NOT(AND(OR(EXACT(C96,"SERVICE PAGE"),EXACT(C96,"BUSINESS PROFILE / MAP"),EXACT(C96,"LOCAL LANDING PAGE"),EXACT(C96,"TERMS / ROUTING"),EXACT(C96,"REVIEW OBSERVATION"),EXACT(C96,"FIRST-PARTY CALL / QUOTE"),EXACT(C96,"DIRECTORY / MARKETPLACE"),EXACT(C96,"OTHER")),OR(EXACT(G96,"CURRENT"),EXACT(G96,"STALE"),EXACT(G96,"NOT CHECKED")),OR(EXACT(H96,"OBSERVED"),EXACT(H96,"INFERRED"),EXACT(H96,"UNRESOLVED")))),"INVALID - CONTROL TOKEN",IF(COUNTIF(CANDIDATES!$A$6:$A$205,B96)=0,"INVALID - CANDIDATE ID",IF(G96="STALE","STALE - REFRESH",IF(G96="NOT CHECKED","NOT CHECKED",IF(H96="UNRESOLVED","UNRESOLVED","READY"))))))))</x:f>
      </x:c>
    </x:row>
    <x:row r="97">
      <x:c r="A97" s="12"/>
      <x:c r="B97" s="12"/>
      <x:c r="C97" s="12"/>
      <x:c r="D97" s="12"/>
      <x:c r="E97" s="12"/>
      <x:c r="F97" s="38"/>
      <x:c r="G97" s="12"/>
      <x:c r="H97" s="12"/>
      <x:c r="I97" s="12"/>
      <x:c r="J97" s="12"/>
      <x:c r="K97" s="12"/>
      <x:c r="L97" s="12" t="str">
        <x:f>IF(A97="","",IF(COUNTIF($A$6:$A$205,A97)&gt;1,"INVALID - DUPLICATE ID",IF(OR(B97="",C97="",D97="",E97="",F97="",G97="",H97="",I97="",J97="",K97=""),"INCOMPLETE",IF(NOT(AND(OR(EXACT(C97,"SERVICE PAGE"),EXACT(C97,"BUSINESS PROFILE / MAP"),EXACT(C97,"LOCAL LANDING PAGE"),EXACT(C97,"TERMS / ROUTING"),EXACT(C97,"REVIEW OBSERVATION"),EXACT(C97,"FIRST-PARTY CALL / QUOTE"),EXACT(C97,"DIRECTORY / MARKETPLACE"),EXACT(C97,"OTHER")),OR(EXACT(G97,"CURRENT"),EXACT(G97,"STALE"),EXACT(G97,"NOT CHECKED")),OR(EXACT(H97,"OBSERVED"),EXACT(H97,"INFERRED"),EXACT(H97,"UNRESOLVED")))),"INVALID - CONTROL TOKEN",IF(COUNTIF(CANDIDATES!$A$6:$A$205,B97)=0,"INVALID - CANDIDATE ID",IF(G97="STALE","STALE - REFRESH",IF(G97="NOT CHECKED","NOT CHECKED",IF(H97="UNRESOLVED","UNRESOLVED","READY"))))))))</x:f>
      </x:c>
    </x:row>
    <x:row r="98">
      <x:c r="A98" s="12"/>
      <x:c r="B98" s="12"/>
      <x:c r="C98" s="12"/>
      <x:c r="D98" s="12"/>
      <x:c r="E98" s="12"/>
      <x:c r="F98" s="38"/>
      <x:c r="G98" s="12"/>
      <x:c r="H98" s="12"/>
      <x:c r="I98" s="12"/>
      <x:c r="J98" s="12"/>
      <x:c r="K98" s="12"/>
      <x:c r="L98" s="12" t="str">
        <x:f>IF(A98="","",IF(COUNTIF($A$6:$A$205,A98)&gt;1,"INVALID - DUPLICATE ID",IF(OR(B98="",C98="",D98="",E98="",F98="",G98="",H98="",I98="",J98="",K98=""),"INCOMPLETE",IF(NOT(AND(OR(EXACT(C98,"SERVICE PAGE"),EXACT(C98,"BUSINESS PROFILE / MAP"),EXACT(C98,"LOCAL LANDING PAGE"),EXACT(C98,"TERMS / ROUTING"),EXACT(C98,"REVIEW OBSERVATION"),EXACT(C98,"FIRST-PARTY CALL / QUOTE"),EXACT(C98,"DIRECTORY / MARKETPLACE"),EXACT(C98,"OTHER")),OR(EXACT(G98,"CURRENT"),EXACT(G98,"STALE"),EXACT(G98,"NOT CHECKED")),OR(EXACT(H98,"OBSERVED"),EXACT(H98,"INFERRED"),EXACT(H98,"UNRESOLVED")))),"INVALID - CONTROL TOKEN",IF(COUNTIF(CANDIDATES!$A$6:$A$205,B98)=0,"INVALID - CANDIDATE ID",IF(G98="STALE","STALE - REFRESH",IF(G98="NOT CHECKED","NOT CHECKED",IF(H98="UNRESOLVED","UNRESOLVED","READY"))))))))</x:f>
      </x:c>
    </x:row>
    <x:row r="99">
      <x:c r="A99" s="12"/>
      <x:c r="B99" s="12"/>
      <x:c r="C99" s="12"/>
      <x:c r="D99" s="12"/>
      <x:c r="E99" s="12"/>
      <x:c r="F99" s="38"/>
      <x:c r="G99" s="12"/>
      <x:c r="H99" s="12"/>
      <x:c r="I99" s="12"/>
      <x:c r="J99" s="12"/>
      <x:c r="K99" s="12"/>
      <x:c r="L99" s="12" t="str">
        <x:f>IF(A99="","",IF(COUNTIF($A$6:$A$205,A99)&gt;1,"INVALID - DUPLICATE ID",IF(OR(B99="",C99="",D99="",E99="",F99="",G99="",H99="",I99="",J99="",K99=""),"INCOMPLETE",IF(NOT(AND(OR(EXACT(C99,"SERVICE PAGE"),EXACT(C99,"BUSINESS PROFILE / MAP"),EXACT(C99,"LOCAL LANDING PAGE"),EXACT(C99,"TERMS / ROUTING"),EXACT(C99,"REVIEW OBSERVATION"),EXACT(C99,"FIRST-PARTY CALL / QUOTE"),EXACT(C99,"DIRECTORY / MARKETPLACE"),EXACT(C99,"OTHER")),OR(EXACT(G99,"CURRENT"),EXACT(G99,"STALE"),EXACT(G99,"NOT CHECKED")),OR(EXACT(H99,"OBSERVED"),EXACT(H99,"INFERRED"),EXACT(H99,"UNRESOLVED")))),"INVALID - CONTROL TOKEN",IF(COUNTIF(CANDIDATES!$A$6:$A$205,B99)=0,"INVALID - CANDIDATE ID",IF(G99="STALE","STALE - REFRESH",IF(G99="NOT CHECKED","NOT CHECKED",IF(H99="UNRESOLVED","UNRESOLVED","READY"))))))))</x:f>
      </x:c>
    </x:row>
    <x:row r="100">
      <x:c r="A100" s="12"/>
      <x:c r="B100" s="12"/>
      <x:c r="C100" s="12"/>
      <x:c r="D100" s="12"/>
      <x:c r="E100" s="12"/>
      <x:c r="F100" s="38"/>
      <x:c r="G100" s="12"/>
      <x:c r="H100" s="12"/>
      <x:c r="I100" s="12"/>
      <x:c r="J100" s="12"/>
      <x:c r="K100" s="12"/>
      <x:c r="L100" s="12" t="str">
        <x:f>IF(A100="","",IF(COUNTIF($A$6:$A$205,A100)&gt;1,"INVALID - DUPLICATE ID",IF(OR(B100="",C100="",D100="",E100="",F100="",G100="",H100="",I100="",J100="",K100=""),"INCOMPLETE",IF(NOT(AND(OR(EXACT(C100,"SERVICE PAGE"),EXACT(C100,"BUSINESS PROFILE / MAP"),EXACT(C100,"LOCAL LANDING PAGE"),EXACT(C100,"TERMS / ROUTING"),EXACT(C100,"REVIEW OBSERVATION"),EXACT(C100,"FIRST-PARTY CALL / QUOTE"),EXACT(C100,"DIRECTORY / MARKETPLACE"),EXACT(C100,"OTHER")),OR(EXACT(G100,"CURRENT"),EXACT(G100,"STALE"),EXACT(G100,"NOT CHECKED")),OR(EXACT(H100,"OBSERVED"),EXACT(H100,"INFERRED"),EXACT(H100,"UNRESOLVED")))),"INVALID - CONTROL TOKEN",IF(COUNTIF(CANDIDATES!$A$6:$A$205,B100)=0,"INVALID - CANDIDATE ID",IF(G100="STALE","STALE - REFRESH",IF(G100="NOT CHECKED","NOT CHECKED",IF(H100="UNRESOLVED","UNRESOLVED","READY"))))))))</x:f>
      </x:c>
    </x:row>
    <x:row r="101">
      <x:c r="A101" s="12"/>
      <x:c r="B101" s="12"/>
      <x:c r="C101" s="12"/>
      <x:c r="D101" s="12"/>
      <x:c r="E101" s="12"/>
      <x:c r="F101" s="38"/>
      <x:c r="G101" s="12"/>
      <x:c r="H101" s="12"/>
      <x:c r="I101" s="12"/>
      <x:c r="J101" s="12"/>
      <x:c r="K101" s="12"/>
      <x:c r="L101" s="12" t="str">
        <x:f>IF(A101="","",IF(COUNTIF($A$6:$A$205,A101)&gt;1,"INVALID - DUPLICATE ID",IF(OR(B101="",C101="",D101="",E101="",F101="",G101="",H101="",I101="",J101="",K101=""),"INCOMPLETE",IF(NOT(AND(OR(EXACT(C101,"SERVICE PAGE"),EXACT(C101,"BUSINESS PROFILE / MAP"),EXACT(C101,"LOCAL LANDING PAGE"),EXACT(C101,"TERMS / ROUTING"),EXACT(C101,"REVIEW OBSERVATION"),EXACT(C101,"FIRST-PARTY CALL / QUOTE"),EXACT(C101,"DIRECTORY / MARKETPLACE"),EXACT(C101,"OTHER")),OR(EXACT(G101,"CURRENT"),EXACT(G101,"STALE"),EXACT(G101,"NOT CHECKED")),OR(EXACT(H101,"OBSERVED"),EXACT(H101,"INFERRED"),EXACT(H101,"UNRESOLVED")))),"INVALID - CONTROL TOKEN",IF(COUNTIF(CANDIDATES!$A$6:$A$205,B101)=0,"INVALID - CANDIDATE ID",IF(G101="STALE","STALE - REFRESH",IF(G101="NOT CHECKED","NOT CHECKED",IF(H101="UNRESOLVED","UNRESOLVED","READY"))))))))</x:f>
      </x:c>
    </x:row>
    <x:row r="102">
      <x:c r="A102" s="12"/>
      <x:c r="B102" s="12"/>
      <x:c r="C102" s="12"/>
      <x:c r="D102" s="12"/>
      <x:c r="E102" s="12"/>
      <x:c r="F102" s="38"/>
      <x:c r="G102" s="12"/>
      <x:c r="H102" s="12"/>
      <x:c r="I102" s="12"/>
      <x:c r="J102" s="12"/>
      <x:c r="K102" s="12"/>
      <x:c r="L102" s="12" t="str">
        <x:f>IF(A102="","",IF(COUNTIF($A$6:$A$205,A102)&gt;1,"INVALID - DUPLICATE ID",IF(OR(B102="",C102="",D102="",E102="",F102="",G102="",H102="",I102="",J102="",K102=""),"INCOMPLETE",IF(NOT(AND(OR(EXACT(C102,"SERVICE PAGE"),EXACT(C102,"BUSINESS PROFILE / MAP"),EXACT(C102,"LOCAL LANDING PAGE"),EXACT(C102,"TERMS / ROUTING"),EXACT(C102,"REVIEW OBSERVATION"),EXACT(C102,"FIRST-PARTY CALL / QUOTE"),EXACT(C102,"DIRECTORY / MARKETPLACE"),EXACT(C102,"OTHER")),OR(EXACT(G102,"CURRENT"),EXACT(G102,"STALE"),EXACT(G102,"NOT CHECKED")),OR(EXACT(H102,"OBSERVED"),EXACT(H102,"INFERRED"),EXACT(H102,"UNRESOLVED")))),"INVALID - CONTROL TOKEN",IF(COUNTIF(CANDIDATES!$A$6:$A$205,B102)=0,"INVALID - CANDIDATE ID",IF(G102="STALE","STALE - REFRESH",IF(G102="NOT CHECKED","NOT CHECKED",IF(H102="UNRESOLVED","UNRESOLVED","READY"))))))))</x:f>
      </x:c>
    </x:row>
    <x:row r="103">
      <x:c r="A103" s="12"/>
      <x:c r="B103" s="12"/>
      <x:c r="C103" s="12"/>
      <x:c r="D103" s="12"/>
      <x:c r="E103" s="12"/>
      <x:c r="F103" s="38"/>
      <x:c r="G103" s="12"/>
      <x:c r="H103" s="12"/>
      <x:c r="I103" s="12"/>
      <x:c r="J103" s="12"/>
      <x:c r="K103" s="12"/>
      <x:c r="L103" s="12" t="str">
        <x:f>IF(A103="","",IF(COUNTIF($A$6:$A$205,A103)&gt;1,"INVALID - DUPLICATE ID",IF(OR(B103="",C103="",D103="",E103="",F103="",G103="",H103="",I103="",J103="",K103=""),"INCOMPLETE",IF(NOT(AND(OR(EXACT(C103,"SERVICE PAGE"),EXACT(C103,"BUSINESS PROFILE / MAP"),EXACT(C103,"LOCAL LANDING PAGE"),EXACT(C103,"TERMS / ROUTING"),EXACT(C103,"REVIEW OBSERVATION"),EXACT(C103,"FIRST-PARTY CALL / QUOTE"),EXACT(C103,"DIRECTORY / MARKETPLACE"),EXACT(C103,"OTHER")),OR(EXACT(G103,"CURRENT"),EXACT(G103,"STALE"),EXACT(G103,"NOT CHECKED")),OR(EXACT(H103,"OBSERVED"),EXACT(H103,"INFERRED"),EXACT(H103,"UNRESOLVED")))),"INVALID - CONTROL TOKEN",IF(COUNTIF(CANDIDATES!$A$6:$A$205,B103)=0,"INVALID - CANDIDATE ID",IF(G103="STALE","STALE - REFRESH",IF(G103="NOT CHECKED","NOT CHECKED",IF(H103="UNRESOLVED","UNRESOLVED","READY"))))))))</x:f>
      </x:c>
    </x:row>
    <x:row r="104">
      <x:c r="A104" s="12"/>
      <x:c r="B104" s="12"/>
      <x:c r="C104" s="12"/>
      <x:c r="D104" s="12"/>
      <x:c r="E104" s="12"/>
      <x:c r="F104" s="38"/>
      <x:c r="G104" s="12"/>
      <x:c r="H104" s="12"/>
      <x:c r="I104" s="12"/>
      <x:c r="J104" s="12"/>
      <x:c r="K104" s="12"/>
      <x:c r="L104" s="12" t="str">
        <x:f>IF(A104="","",IF(COUNTIF($A$6:$A$205,A104)&gt;1,"INVALID - DUPLICATE ID",IF(OR(B104="",C104="",D104="",E104="",F104="",G104="",H104="",I104="",J104="",K104=""),"INCOMPLETE",IF(NOT(AND(OR(EXACT(C104,"SERVICE PAGE"),EXACT(C104,"BUSINESS PROFILE / MAP"),EXACT(C104,"LOCAL LANDING PAGE"),EXACT(C104,"TERMS / ROUTING"),EXACT(C104,"REVIEW OBSERVATION"),EXACT(C104,"FIRST-PARTY CALL / QUOTE"),EXACT(C104,"DIRECTORY / MARKETPLACE"),EXACT(C104,"OTHER")),OR(EXACT(G104,"CURRENT"),EXACT(G104,"STALE"),EXACT(G104,"NOT CHECKED")),OR(EXACT(H104,"OBSERVED"),EXACT(H104,"INFERRED"),EXACT(H104,"UNRESOLVED")))),"INVALID - CONTROL TOKEN",IF(COUNTIF(CANDIDATES!$A$6:$A$205,B104)=0,"INVALID - CANDIDATE ID",IF(G104="STALE","STALE - REFRESH",IF(G104="NOT CHECKED","NOT CHECKED",IF(H104="UNRESOLVED","UNRESOLVED","READY"))))))))</x:f>
      </x:c>
    </x:row>
    <x:row r="105">
      <x:c r="A105" s="12"/>
      <x:c r="B105" s="12"/>
      <x:c r="C105" s="12"/>
      <x:c r="D105" s="12"/>
      <x:c r="E105" s="12"/>
      <x:c r="F105" s="38"/>
      <x:c r="G105" s="12"/>
      <x:c r="H105" s="12"/>
      <x:c r="I105" s="12"/>
      <x:c r="J105" s="12"/>
      <x:c r="K105" s="12"/>
      <x:c r="L105" s="12" t="str">
        <x:f>IF(A105="","",IF(COUNTIF($A$6:$A$205,A105)&gt;1,"INVALID - DUPLICATE ID",IF(OR(B105="",C105="",D105="",E105="",F105="",G105="",H105="",I105="",J105="",K105=""),"INCOMPLETE",IF(NOT(AND(OR(EXACT(C105,"SERVICE PAGE"),EXACT(C105,"BUSINESS PROFILE / MAP"),EXACT(C105,"LOCAL LANDING PAGE"),EXACT(C105,"TERMS / ROUTING"),EXACT(C105,"REVIEW OBSERVATION"),EXACT(C105,"FIRST-PARTY CALL / QUOTE"),EXACT(C105,"DIRECTORY / MARKETPLACE"),EXACT(C105,"OTHER")),OR(EXACT(G105,"CURRENT"),EXACT(G105,"STALE"),EXACT(G105,"NOT CHECKED")),OR(EXACT(H105,"OBSERVED"),EXACT(H105,"INFERRED"),EXACT(H105,"UNRESOLVED")))),"INVALID - CONTROL TOKEN",IF(COUNTIF(CANDIDATES!$A$6:$A$205,B105)=0,"INVALID - CANDIDATE ID",IF(G105="STALE","STALE - REFRESH",IF(G105="NOT CHECKED","NOT CHECKED",IF(H105="UNRESOLVED","UNRESOLVED","READY"))))))))</x:f>
      </x:c>
    </x:row>
    <x:row r="106">
      <x:c r="A106" s="12"/>
      <x:c r="B106" s="12"/>
      <x:c r="C106" s="12"/>
      <x:c r="D106" s="12"/>
      <x:c r="E106" s="12"/>
      <x:c r="F106" s="38"/>
      <x:c r="G106" s="12"/>
      <x:c r="H106" s="12"/>
      <x:c r="I106" s="12"/>
      <x:c r="J106" s="12"/>
      <x:c r="K106" s="12"/>
      <x:c r="L106" s="12" t="str">
        <x:f>IF(A106="","",IF(COUNTIF($A$6:$A$205,A106)&gt;1,"INVALID - DUPLICATE ID",IF(OR(B106="",C106="",D106="",E106="",F106="",G106="",H106="",I106="",J106="",K106=""),"INCOMPLETE",IF(NOT(AND(OR(EXACT(C106,"SERVICE PAGE"),EXACT(C106,"BUSINESS PROFILE / MAP"),EXACT(C106,"LOCAL LANDING PAGE"),EXACT(C106,"TERMS / ROUTING"),EXACT(C106,"REVIEW OBSERVATION"),EXACT(C106,"FIRST-PARTY CALL / QUOTE"),EXACT(C106,"DIRECTORY / MARKETPLACE"),EXACT(C106,"OTHER")),OR(EXACT(G106,"CURRENT"),EXACT(G106,"STALE"),EXACT(G106,"NOT CHECKED")),OR(EXACT(H106,"OBSERVED"),EXACT(H106,"INFERRED"),EXACT(H106,"UNRESOLVED")))),"INVALID - CONTROL TOKEN",IF(COUNTIF(CANDIDATES!$A$6:$A$205,B106)=0,"INVALID - CANDIDATE ID",IF(G106="STALE","STALE - REFRESH",IF(G106="NOT CHECKED","NOT CHECKED",IF(H106="UNRESOLVED","UNRESOLVED","READY"))))))))</x:f>
      </x:c>
    </x:row>
    <x:row r="107">
      <x:c r="A107" s="12"/>
      <x:c r="B107" s="12"/>
      <x:c r="C107" s="12"/>
      <x:c r="D107" s="12"/>
      <x:c r="E107" s="12"/>
      <x:c r="F107" s="38"/>
      <x:c r="G107" s="12"/>
      <x:c r="H107" s="12"/>
      <x:c r="I107" s="12"/>
      <x:c r="J107" s="12"/>
      <x:c r="K107" s="12"/>
      <x:c r="L107" s="12" t="str">
        <x:f>IF(A107="","",IF(COUNTIF($A$6:$A$205,A107)&gt;1,"INVALID - DUPLICATE ID",IF(OR(B107="",C107="",D107="",E107="",F107="",G107="",H107="",I107="",J107="",K107=""),"INCOMPLETE",IF(NOT(AND(OR(EXACT(C107,"SERVICE PAGE"),EXACT(C107,"BUSINESS PROFILE / MAP"),EXACT(C107,"LOCAL LANDING PAGE"),EXACT(C107,"TERMS / ROUTING"),EXACT(C107,"REVIEW OBSERVATION"),EXACT(C107,"FIRST-PARTY CALL / QUOTE"),EXACT(C107,"DIRECTORY / MARKETPLACE"),EXACT(C107,"OTHER")),OR(EXACT(G107,"CURRENT"),EXACT(G107,"STALE"),EXACT(G107,"NOT CHECKED")),OR(EXACT(H107,"OBSERVED"),EXACT(H107,"INFERRED"),EXACT(H107,"UNRESOLVED")))),"INVALID - CONTROL TOKEN",IF(COUNTIF(CANDIDATES!$A$6:$A$205,B107)=0,"INVALID - CANDIDATE ID",IF(G107="STALE","STALE - REFRESH",IF(G107="NOT CHECKED","NOT CHECKED",IF(H107="UNRESOLVED","UNRESOLVED","READY"))))))))</x:f>
      </x:c>
    </x:row>
    <x:row r="108">
      <x:c r="A108" s="12"/>
      <x:c r="B108" s="12"/>
      <x:c r="C108" s="12"/>
      <x:c r="D108" s="12"/>
      <x:c r="E108" s="12"/>
      <x:c r="F108" s="38"/>
      <x:c r="G108" s="12"/>
      <x:c r="H108" s="12"/>
      <x:c r="I108" s="12"/>
      <x:c r="J108" s="12"/>
      <x:c r="K108" s="12"/>
      <x:c r="L108" s="12" t="str">
        <x:f>IF(A108="","",IF(COUNTIF($A$6:$A$205,A108)&gt;1,"INVALID - DUPLICATE ID",IF(OR(B108="",C108="",D108="",E108="",F108="",G108="",H108="",I108="",J108="",K108=""),"INCOMPLETE",IF(NOT(AND(OR(EXACT(C108,"SERVICE PAGE"),EXACT(C108,"BUSINESS PROFILE / MAP"),EXACT(C108,"LOCAL LANDING PAGE"),EXACT(C108,"TERMS / ROUTING"),EXACT(C108,"REVIEW OBSERVATION"),EXACT(C108,"FIRST-PARTY CALL / QUOTE"),EXACT(C108,"DIRECTORY / MARKETPLACE"),EXACT(C108,"OTHER")),OR(EXACT(G108,"CURRENT"),EXACT(G108,"STALE"),EXACT(G108,"NOT CHECKED")),OR(EXACT(H108,"OBSERVED"),EXACT(H108,"INFERRED"),EXACT(H108,"UNRESOLVED")))),"INVALID - CONTROL TOKEN",IF(COUNTIF(CANDIDATES!$A$6:$A$205,B108)=0,"INVALID - CANDIDATE ID",IF(G108="STALE","STALE - REFRESH",IF(G108="NOT CHECKED","NOT CHECKED",IF(H108="UNRESOLVED","UNRESOLVED","READY"))))))))</x:f>
      </x:c>
    </x:row>
    <x:row r="109">
      <x:c r="A109" s="12"/>
      <x:c r="B109" s="12"/>
      <x:c r="C109" s="12"/>
      <x:c r="D109" s="12"/>
      <x:c r="E109" s="12"/>
      <x:c r="F109" s="38"/>
      <x:c r="G109" s="12"/>
      <x:c r="H109" s="12"/>
      <x:c r="I109" s="12"/>
      <x:c r="J109" s="12"/>
      <x:c r="K109" s="12"/>
      <x:c r="L109" s="12" t="str">
        <x:f>IF(A109="","",IF(COUNTIF($A$6:$A$205,A109)&gt;1,"INVALID - DUPLICATE ID",IF(OR(B109="",C109="",D109="",E109="",F109="",G109="",H109="",I109="",J109="",K109=""),"INCOMPLETE",IF(NOT(AND(OR(EXACT(C109,"SERVICE PAGE"),EXACT(C109,"BUSINESS PROFILE / MAP"),EXACT(C109,"LOCAL LANDING PAGE"),EXACT(C109,"TERMS / ROUTING"),EXACT(C109,"REVIEW OBSERVATION"),EXACT(C109,"FIRST-PARTY CALL / QUOTE"),EXACT(C109,"DIRECTORY / MARKETPLACE"),EXACT(C109,"OTHER")),OR(EXACT(G109,"CURRENT"),EXACT(G109,"STALE"),EXACT(G109,"NOT CHECKED")),OR(EXACT(H109,"OBSERVED"),EXACT(H109,"INFERRED"),EXACT(H109,"UNRESOLVED")))),"INVALID - CONTROL TOKEN",IF(COUNTIF(CANDIDATES!$A$6:$A$205,B109)=0,"INVALID - CANDIDATE ID",IF(G109="STALE","STALE - REFRESH",IF(G109="NOT CHECKED","NOT CHECKED",IF(H109="UNRESOLVED","UNRESOLVED","READY"))))))))</x:f>
      </x:c>
    </x:row>
    <x:row r="110">
      <x:c r="A110" s="12"/>
      <x:c r="B110" s="12"/>
      <x:c r="C110" s="12"/>
      <x:c r="D110" s="12"/>
      <x:c r="E110" s="12"/>
      <x:c r="F110" s="38"/>
      <x:c r="G110" s="12"/>
      <x:c r="H110" s="12"/>
      <x:c r="I110" s="12"/>
      <x:c r="J110" s="12"/>
      <x:c r="K110" s="12"/>
      <x:c r="L110" s="12" t="str">
        <x:f>IF(A110="","",IF(COUNTIF($A$6:$A$205,A110)&gt;1,"INVALID - DUPLICATE ID",IF(OR(B110="",C110="",D110="",E110="",F110="",G110="",H110="",I110="",J110="",K110=""),"INCOMPLETE",IF(NOT(AND(OR(EXACT(C110,"SERVICE PAGE"),EXACT(C110,"BUSINESS PROFILE / MAP"),EXACT(C110,"LOCAL LANDING PAGE"),EXACT(C110,"TERMS / ROUTING"),EXACT(C110,"REVIEW OBSERVATION"),EXACT(C110,"FIRST-PARTY CALL / QUOTE"),EXACT(C110,"DIRECTORY / MARKETPLACE"),EXACT(C110,"OTHER")),OR(EXACT(G110,"CURRENT"),EXACT(G110,"STALE"),EXACT(G110,"NOT CHECKED")),OR(EXACT(H110,"OBSERVED"),EXACT(H110,"INFERRED"),EXACT(H110,"UNRESOLVED")))),"INVALID - CONTROL TOKEN",IF(COUNTIF(CANDIDATES!$A$6:$A$205,B110)=0,"INVALID - CANDIDATE ID",IF(G110="STALE","STALE - REFRESH",IF(G110="NOT CHECKED","NOT CHECKED",IF(H110="UNRESOLVED","UNRESOLVED","READY"))))))))</x:f>
      </x:c>
    </x:row>
    <x:row r="111">
      <x:c r="A111" s="12"/>
      <x:c r="B111" s="12"/>
      <x:c r="C111" s="12"/>
      <x:c r="D111" s="12"/>
      <x:c r="E111" s="12"/>
      <x:c r="F111" s="38"/>
      <x:c r="G111" s="12"/>
      <x:c r="H111" s="12"/>
      <x:c r="I111" s="12"/>
      <x:c r="J111" s="12"/>
      <x:c r="K111" s="12"/>
      <x:c r="L111" s="12" t="str">
        <x:f>IF(A111="","",IF(COUNTIF($A$6:$A$205,A111)&gt;1,"INVALID - DUPLICATE ID",IF(OR(B111="",C111="",D111="",E111="",F111="",G111="",H111="",I111="",J111="",K111=""),"INCOMPLETE",IF(NOT(AND(OR(EXACT(C111,"SERVICE PAGE"),EXACT(C111,"BUSINESS PROFILE / MAP"),EXACT(C111,"LOCAL LANDING PAGE"),EXACT(C111,"TERMS / ROUTING"),EXACT(C111,"REVIEW OBSERVATION"),EXACT(C111,"FIRST-PARTY CALL / QUOTE"),EXACT(C111,"DIRECTORY / MARKETPLACE"),EXACT(C111,"OTHER")),OR(EXACT(G111,"CURRENT"),EXACT(G111,"STALE"),EXACT(G111,"NOT CHECKED")),OR(EXACT(H111,"OBSERVED"),EXACT(H111,"INFERRED"),EXACT(H111,"UNRESOLVED")))),"INVALID - CONTROL TOKEN",IF(COUNTIF(CANDIDATES!$A$6:$A$205,B111)=0,"INVALID - CANDIDATE ID",IF(G111="STALE","STALE - REFRESH",IF(G111="NOT CHECKED","NOT CHECKED",IF(H111="UNRESOLVED","UNRESOLVED","READY"))))))))</x:f>
      </x:c>
    </x:row>
    <x:row r="112">
      <x:c r="A112" s="12"/>
      <x:c r="B112" s="12"/>
      <x:c r="C112" s="12"/>
      <x:c r="D112" s="12"/>
      <x:c r="E112" s="12"/>
      <x:c r="F112" s="38"/>
      <x:c r="G112" s="12"/>
      <x:c r="H112" s="12"/>
      <x:c r="I112" s="12"/>
      <x:c r="J112" s="12"/>
      <x:c r="K112" s="12"/>
      <x:c r="L112" s="12" t="str">
        <x:f>IF(A112="","",IF(COUNTIF($A$6:$A$205,A112)&gt;1,"INVALID - DUPLICATE ID",IF(OR(B112="",C112="",D112="",E112="",F112="",G112="",H112="",I112="",J112="",K112=""),"INCOMPLETE",IF(NOT(AND(OR(EXACT(C112,"SERVICE PAGE"),EXACT(C112,"BUSINESS PROFILE / MAP"),EXACT(C112,"LOCAL LANDING PAGE"),EXACT(C112,"TERMS / ROUTING"),EXACT(C112,"REVIEW OBSERVATION"),EXACT(C112,"FIRST-PARTY CALL / QUOTE"),EXACT(C112,"DIRECTORY / MARKETPLACE"),EXACT(C112,"OTHER")),OR(EXACT(G112,"CURRENT"),EXACT(G112,"STALE"),EXACT(G112,"NOT CHECKED")),OR(EXACT(H112,"OBSERVED"),EXACT(H112,"INFERRED"),EXACT(H112,"UNRESOLVED")))),"INVALID - CONTROL TOKEN",IF(COUNTIF(CANDIDATES!$A$6:$A$205,B112)=0,"INVALID - CANDIDATE ID",IF(G112="STALE","STALE - REFRESH",IF(G112="NOT CHECKED","NOT CHECKED",IF(H112="UNRESOLVED","UNRESOLVED","READY"))))))))</x:f>
      </x:c>
    </x:row>
    <x:row r="113">
      <x:c r="A113" s="12"/>
      <x:c r="B113" s="12"/>
      <x:c r="C113" s="12"/>
      <x:c r="D113" s="12"/>
      <x:c r="E113" s="12"/>
      <x:c r="F113" s="38"/>
      <x:c r="G113" s="12"/>
      <x:c r="H113" s="12"/>
      <x:c r="I113" s="12"/>
      <x:c r="J113" s="12"/>
      <x:c r="K113" s="12"/>
      <x:c r="L113" s="12" t="str">
        <x:f>IF(A113="","",IF(COUNTIF($A$6:$A$205,A113)&gt;1,"INVALID - DUPLICATE ID",IF(OR(B113="",C113="",D113="",E113="",F113="",G113="",H113="",I113="",J113="",K113=""),"INCOMPLETE",IF(NOT(AND(OR(EXACT(C113,"SERVICE PAGE"),EXACT(C113,"BUSINESS PROFILE / MAP"),EXACT(C113,"LOCAL LANDING PAGE"),EXACT(C113,"TERMS / ROUTING"),EXACT(C113,"REVIEW OBSERVATION"),EXACT(C113,"FIRST-PARTY CALL / QUOTE"),EXACT(C113,"DIRECTORY / MARKETPLACE"),EXACT(C113,"OTHER")),OR(EXACT(G113,"CURRENT"),EXACT(G113,"STALE"),EXACT(G113,"NOT CHECKED")),OR(EXACT(H113,"OBSERVED"),EXACT(H113,"INFERRED"),EXACT(H113,"UNRESOLVED")))),"INVALID - CONTROL TOKEN",IF(COUNTIF(CANDIDATES!$A$6:$A$205,B113)=0,"INVALID - CANDIDATE ID",IF(G113="STALE","STALE - REFRESH",IF(G113="NOT CHECKED","NOT CHECKED",IF(H113="UNRESOLVED","UNRESOLVED","READY"))))))))</x:f>
      </x:c>
    </x:row>
    <x:row r="114">
      <x:c r="A114" s="12"/>
      <x:c r="B114" s="12"/>
      <x:c r="C114" s="12"/>
      <x:c r="D114" s="12"/>
      <x:c r="E114" s="12"/>
      <x:c r="F114" s="38"/>
      <x:c r="G114" s="12"/>
      <x:c r="H114" s="12"/>
      <x:c r="I114" s="12"/>
      <x:c r="J114" s="12"/>
      <x:c r="K114" s="12"/>
      <x:c r="L114" s="12" t="str">
        <x:f>IF(A114="","",IF(COUNTIF($A$6:$A$205,A114)&gt;1,"INVALID - DUPLICATE ID",IF(OR(B114="",C114="",D114="",E114="",F114="",G114="",H114="",I114="",J114="",K114=""),"INCOMPLETE",IF(NOT(AND(OR(EXACT(C114,"SERVICE PAGE"),EXACT(C114,"BUSINESS PROFILE / MAP"),EXACT(C114,"LOCAL LANDING PAGE"),EXACT(C114,"TERMS / ROUTING"),EXACT(C114,"REVIEW OBSERVATION"),EXACT(C114,"FIRST-PARTY CALL / QUOTE"),EXACT(C114,"DIRECTORY / MARKETPLACE"),EXACT(C114,"OTHER")),OR(EXACT(G114,"CURRENT"),EXACT(G114,"STALE"),EXACT(G114,"NOT CHECKED")),OR(EXACT(H114,"OBSERVED"),EXACT(H114,"INFERRED"),EXACT(H114,"UNRESOLVED")))),"INVALID - CONTROL TOKEN",IF(COUNTIF(CANDIDATES!$A$6:$A$205,B114)=0,"INVALID - CANDIDATE ID",IF(G114="STALE","STALE - REFRESH",IF(G114="NOT CHECKED","NOT CHECKED",IF(H114="UNRESOLVED","UNRESOLVED","READY"))))))))</x:f>
      </x:c>
    </x:row>
    <x:row r="115">
      <x:c r="A115" s="12"/>
      <x:c r="B115" s="12"/>
      <x:c r="C115" s="12"/>
      <x:c r="D115" s="12"/>
      <x:c r="E115" s="12"/>
      <x:c r="F115" s="38"/>
      <x:c r="G115" s="12"/>
      <x:c r="H115" s="12"/>
      <x:c r="I115" s="12"/>
      <x:c r="J115" s="12"/>
      <x:c r="K115" s="12"/>
      <x:c r="L115" s="12" t="str">
        <x:f>IF(A115="","",IF(COUNTIF($A$6:$A$205,A115)&gt;1,"INVALID - DUPLICATE ID",IF(OR(B115="",C115="",D115="",E115="",F115="",G115="",H115="",I115="",J115="",K115=""),"INCOMPLETE",IF(NOT(AND(OR(EXACT(C115,"SERVICE PAGE"),EXACT(C115,"BUSINESS PROFILE / MAP"),EXACT(C115,"LOCAL LANDING PAGE"),EXACT(C115,"TERMS / ROUTING"),EXACT(C115,"REVIEW OBSERVATION"),EXACT(C115,"FIRST-PARTY CALL / QUOTE"),EXACT(C115,"DIRECTORY / MARKETPLACE"),EXACT(C115,"OTHER")),OR(EXACT(G115,"CURRENT"),EXACT(G115,"STALE"),EXACT(G115,"NOT CHECKED")),OR(EXACT(H115,"OBSERVED"),EXACT(H115,"INFERRED"),EXACT(H115,"UNRESOLVED")))),"INVALID - CONTROL TOKEN",IF(COUNTIF(CANDIDATES!$A$6:$A$205,B115)=0,"INVALID - CANDIDATE ID",IF(G115="STALE","STALE - REFRESH",IF(G115="NOT CHECKED","NOT CHECKED",IF(H115="UNRESOLVED","UNRESOLVED","READY"))))))))</x:f>
      </x:c>
    </x:row>
    <x:row r="116">
      <x:c r="A116" s="12"/>
      <x:c r="B116" s="12"/>
      <x:c r="C116" s="12"/>
      <x:c r="D116" s="12"/>
      <x:c r="E116" s="12"/>
      <x:c r="F116" s="38"/>
      <x:c r="G116" s="12"/>
      <x:c r="H116" s="12"/>
      <x:c r="I116" s="12"/>
      <x:c r="J116" s="12"/>
      <x:c r="K116" s="12"/>
      <x:c r="L116" s="12" t="str">
        <x:f>IF(A116="","",IF(COUNTIF($A$6:$A$205,A116)&gt;1,"INVALID - DUPLICATE ID",IF(OR(B116="",C116="",D116="",E116="",F116="",G116="",H116="",I116="",J116="",K116=""),"INCOMPLETE",IF(NOT(AND(OR(EXACT(C116,"SERVICE PAGE"),EXACT(C116,"BUSINESS PROFILE / MAP"),EXACT(C116,"LOCAL LANDING PAGE"),EXACT(C116,"TERMS / ROUTING"),EXACT(C116,"REVIEW OBSERVATION"),EXACT(C116,"FIRST-PARTY CALL / QUOTE"),EXACT(C116,"DIRECTORY / MARKETPLACE"),EXACT(C116,"OTHER")),OR(EXACT(G116,"CURRENT"),EXACT(G116,"STALE"),EXACT(G116,"NOT CHECKED")),OR(EXACT(H116,"OBSERVED"),EXACT(H116,"INFERRED"),EXACT(H116,"UNRESOLVED")))),"INVALID - CONTROL TOKEN",IF(COUNTIF(CANDIDATES!$A$6:$A$205,B116)=0,"INVALID - CANDIDATE ID",IF(G116="STALE","STALE - REFRESH",IF(G116="NOT CHECKED","NOT CHECKED",IF(H116="UNRESOLVED","UNRESOLVED","READY"))))))))</x:f>
      </x:c>
    </x:row>
    <x:row r="117">
      <x:c r="A117" s="12"/>
      <x:c r="B117" s="12"/>
      <x:c r="C117" s="12"/>
      <x:c r="D117" s="12"/>
      <x:c r="E117" s="12"/>
      <x:c r="F117" s="38"/>
      <x:c r="G117" s="12"/>
      <x:c r="H117" s="12"/>
      <x:c r="I117" s="12"/>
      <x:c r="J117" s="12"/>
      <x:c r="K117" s="12"/>
      <x:c r="L117" s="12" t="str">
        <x:f>IF(A117="","",IF(COUNTIF($A$6:$A$205,A117)&gt;1,"INVALID - DUPLICATE ID",IF(OR(B117="",C117="",D117="",E117="",F117="",G117="",H117="",I117="",J117="",K117=""),"INCOMPLETE",IF(NOT(AND(OR(EXACT(C117,"SERVICE PAGE"),EXACT(C117,"BUSINESS PROFILE / MAP"),EXACT(C117,"LOCAL LANDING PAGE"),EXACT(C117,"TERMS / ROUTING"),EXACT(C117,"REVIEW OBSERVATION"),EXACT(C117,"FIRST-PARTY CALL / QUOTE"),EXACT(C117,"DIRECTORY / MARKETPLACE"),EXACT(C117,"OTHER")),OR(EXACT(G117,"CURRENT"),EXACT(G117,"STALE"),EXACT(G117,"NOT CHECKED")),OR(EXACT(H117,"OBSERVED"),EXACT(H117,"INFERRED"),EXACT(H117,"UNRESOLVED")))),"INVALID - CONTROL TOKEN",IF(COUNTIF(CANDIDATES!$A$6:$A$205,B117)=0,"INVALID - CANDIDATE ID",IF(G117="STALE","STALE - REFRESH",IF(G117="NOT CHECKED","NOT CHECKED",IF(H117="UNRESOLVED","UNRESOLVED","READY"))))))))</x:f>
      </x:c>
    </x:row>
    <x:row r="118">
      <x:c r="A118" s="12"/>
      <x:c r="B118" s="12"/>
      <x:c r="C118" s="12"/>
      <x:c r="D118" s="12"/>
      <x:c r="E118" s="12"/>
      <x:c r="F118" s="38"/>
      <x:c r="G118" s="12"/>
      <x:c r="H118" s="12"/>
      <x:c r="I118" s="12"/>
      <x:c r="J118" s="12"/>
      <x:c r="K118" s="12"/>
      <x:c r="L118" s="12" t="str">
        <x:f>IF(A118="","",IF(COUNTIF($A$6:$A$205,A118)&gt;1,"INVALID - DUPLICATE ID",IF(OR(B118="",C118="",D118="",E118="",F118="",G118="",H118="",I118="",J118="",K118=""),"INCOMPLETE",IF(NOT(AND(OR(EXACT(C118,"SERVICE PAGE"),EXACT(C118,"BUSINESS PROFILE / MAP"),EXACT(C118,"LOCAL LANDING PAGE"),EXACT(C118,"TERMS / ROUTING"),EXACT(C118,"REVIEW OBSERVATION"),EXACT(C118,"FIRST-PARTY CALL / QUOTE"),EXACT(C118,"DIRECTORY / MARKETPLACE"),EXACT(C118,"OTHER")),OR(EXACT(G118,"CURRENT"),EXACT(G118,"STALE"),EXACT(G118,"NOT CHECKED")),OR(EXACT(H118,"OBSERVED"),EXACT(H118,"INFERRED"),EXACT(H118,"UNRESOLVED")))),"INVALID - CONTROL TOKEN",IF(COUNTIF(CANDIDATES!$A$6:$A$205,B118)=0,"INVALID - CANDIDATE ID",IF(G118="STALE","STALE - REFRESH",IF(G118="NOT CHECKED","NOT CHECKED",IF(H118="UNRESOLVED","UNRESOLVED","READY"))))))))</x:f>
      </x:c>
    </x:row>
    <x:row r="119">
      <x:c r="A119" s="12"/>
      <x:c r="B119" s="12"/>
      <x:c r="C119" s="12"/>
      <x:c r="D119" s="12"/>
      <x:c r="E119" s="12"/>
      <x:c r="F119" s="38"/>
      <x:c r="G119" s="12"/>
      <x:c r="H119" s="12"/>
      <x:c r="I119" s="12"/>
      <x:c r="J119" s="12"/>
      <x:c r="K119" s="12"/>
      <x:c r="L119" s="12" t="str">
        <x:f>IF(A119="","",IF(COUNTIF($A$6:$A$205,A119)&gt;1,"INVALID - DUPLICATE ID",IF(OR(B119="",C119="",D119="",E119="",F119="",G119="",H119="",I119="",J119="",K119=""),"INCOMPLETE",IF(NOT(AND(OR(EXACT(C119,"SERVICE PAGE"),EXACT(C119,"BUSINESS PROFILE / MAP"),EXACT(C119,"LOCAL LANDING PAGE"),EXACT(C119,"TERMS / ROUTING"),EXACT(C119,"REVIEW OBSERVATION"),EXACT(C119,"FIRST-PARTY CALL / QUOTE"),EXACT(C119,"DIRECTORY / MARKETPLACE"),EXACT(C119,"OTHER")),OR(EXACT(G119,"CURRENT"),EXACT(G119,"STALE"),EXACT(G119,"NOT CHECKED")),OR(EXACT(H119,"OBSERVED"),EXACT(H119,"INFERRED"),EXACT(H119,"UNRESOLVED")))),"INVALID - CONTROL TOKEN",IF(COUNTIF(CANDIDATES!$A$6:$A$205,B119)=0,"INVALID - CANDIDATE ID",IF(G119="STALE","STALE - REFRESH",IF(G119="NOT CHECKED","NOT CHECKED",IF(H119="UNRESOLVED","UNRESOLVED","READY"))))))))</x:f>
      </x:c>
    </x:row>
    <x:row r="120">
      <x:c r="A120" s="12"/>
      <x:c r="B120" s="12"/>
      <x:c r="C120" s="12"/>
      <x:c r="D120" s="12"/>
      <x:c r="E120" s="12"/>
      <x:c r="F120" s="38"/>
      <x:c r="G120" s="12"/>
      <x:c r="H120" s="12"/>
      <x:c r="I120" s="12"/>
      <x:c r="J120" s="12"/>
      <x:c r="K120" s="12"/>
      <x:c r="L120" s="12" t="str">
        <x:f>IF(A120="","",IF(COUNTIF($A$6:$A$205,A120)&gt;1,"INVALID - DUPLICATE ID",IF(OR(B120="",C120="",D120="",E120="",F120="",G120="",H120="",I120="",J120="",K120=""),"INCOMPLETE",IF(NOT(AND(OR(EXACT(C120,"SERVICE PAGE"),EXACT(C120,"BUSINESS PROFILE / MAP"),EXACT(C120,"LOCAL LANDING PAGE"),EXACT(C120,"TERMS / ROUTING"),EXACT(C120,"REVIEW OBSERVATION"),EXACT(C120,"FIRST-PARTY CALL / QUOTE"),EXACT(C120,"DIRECTORY / MARKETPLACE"),EXACT(C120,"OTHER")),OR(EXACT(G120,"CURRENT"),EXACT(G120,"STALE"),EXACT(G120,"NOT CHECKED")),OR(EXACT(H120,"OBSERVED"),EXACT(H120,"INFERRED"),EXACT(H120,"UNRESOLVED")))),"INVALID - CONTROL TOKEN",IF(COUNTIF(CANDIDATES!$A$6:$A$205,B120)=0,"INVALID - CANDIDATE ID",IF(G120="STALE","STALE - REFRESH",IF(G120="NOT CHECKED","NOT CHECKED",IF(H120="UNRESOLVED","UNRESOLVED","READY"))))))))</x:f>
      </x:c>
    </x:row>
    <x:row r="121">
      <x:c r="A121" s="12"/>
      <x:c r="B121" s="12"/>
      <x:c r="C121" s="12"/>
      <x:c r="D121" s="12"/>
      <x:c r="E121" s="12"/>
      <x:c r="F121" s="38"/>
      <x:c r="G121" s="12"/>
      <x:c r="H121" s="12"/>
      <x:c r="I121" s="12"/>
      <x:c r="J121" s="12"/>
      <x:c r="K121" s="12"/>
      <x:c r="L121" s="12" t="str">
        <x:f>IF(A121="","",IF(COUNTIF($A$6:$A$205,A121)&gt;1,"INVALID - DUPLICATE ID",IF(OR(B121="",C121="",D121="",E121="",F121="",G121="",H121="",I121="",J121="",K121=""),"INCOMPLETE",IF(NOT(AND(OR(EXACT(C121,"SERVICE PAGE"),EXACT(C121,"BUSINESS PROFILE / MAP"),EXACT(C121,"LOCAL LANDING PAGE"),EXACT(C121,"TERMS / ROUTING"),EXACT(C121,"REVIEW OBSERVATION"),EXACT(C121,"FIRST-PARTY CALL / QUOTE"),EXACT(C121,"DIRECTORY / MARKETPLACE"),EXACT(C121,"OTHER")),OR(EXACT(G121,"CURRENT"),EXACT(G121,"STALE"),EXACT(G121,"NOT CHECKED")),OR(EXACT(H121,"OBSERVED"),EXACT(H121,"INFERRED"),EXACT(H121,"UNRESOLVED")))),"INVALID - CONTROL TOKEN",IF(COUNTIF(CANDIDATES!$A$6:$A$205,B121)=0,"INVALID - CANDIDATE ID",IF(G121="STALE","STALE - REFRESH",IF(G121="NOT CHECKED","NOT CHECKED",IF(H121="UNRESOLVED","UNRESOLVED","READY"))))))))</x:f>
      </x:c>
    </x:row>
    <x:row r="122">
      <x:c r="A122" s="12"/>
      <x:c r="B122" s="12"/>
      <x:c r="C122" s="12"/>
      <x:c r="D122" s="12"/>
      <x:c r="E122" s="12"/>
      <x:c r="F122" s="38"/>
      <x:c r="G122" s="12"/>
      <x:c r="H122" s="12"/>
      <x:c r="I122" s="12"/>
      <x:c r="J122" s="12"/>
      <x:c r="K122" s="12"/>
      <x:c r="L122" s="12" t="str">
        <x:f>IF(A122="","",IF(COUNTIF($A$6:$A$205,A122)&gt;1,"INVALID - DUPLICATE ID",IF(OR(B122="",C122="",D122="",E122="",F122="",G122="",H122="",I122="",J122="",K122=""),"INCOMPLETE",IF(NOT(AND(OR(EXACT(C122,"SERVICE PAGE"),EXACT(C122,"BUSINESS PROFILE / MAP"),EXACT(C122,"LOCAL LANDING PAGE"),EXACT(C122,"TERMS / ROUTING"),EXACT(C122,"REVIEW OBSERVATION"),EXACT(C122,"FIRST-PARTY CALL / QUOTE"),EXACT(C122,"DIRECTORY / MARKETPLACE"),EXACT(C122,"OTHER")),OR(EXACT(G122,"CURRENT"),EXACT(G122,"STALE"),EXACT(G122,"NOT CHECKED")),OR(EXACT(H122,"OBSERVED"),EXACT(H122,"INFERRED"),EXACT(H122,"UNRESOLVED")))),"INVALID - CONTROL TOKEN",IF(COUNTIF(CANDIDATES!$A$6:$A$205,B122)=0,"INVALID - CANDIDATE ID",IF(G122="STALE","STALE - REFRESH",IF(G122="NOT CHECKED","NOT CHECKED",IF(H122="UNRESOLVED","UNRESOLVED","READY"))))))))</x:f>
      </x:c>
    </x:row>
    <x:row r="123">
      <x:c r="A123" s="12"/>
      <x:c r="B123" s="12"/>
      <x:c r="C123" s="12"/>
      <x:c r="D123" s="12"/>
      <x:c r="E123" s="12"/>
      <x:c r="F123" s="38"/>
      <x:c r="G123" s="12"/>
      <x:c r="H123" s="12"/>
      <x:c r="I123" s="12"/>
      <x:c r="J123" s="12"/>
      <x:c r="K123" s="12"/>
      <x:c r="L123" s="12" t="str">
        <x:f>IF(A123="","",IF(COUNTIF($A$6:$A$205,A123)&gt;1,"INVALID - DUPLICATE ID",IF(OR(B123="",C123="",D123="",E123="",F123="",G123="",H123="",I123="",J123="",K123=""),"INCOMPLETE",IF(NOT(AND(OR(EXACT(C123,"SERVICE PAGE"),EXACT(C123,"BUSINESS PROFILE / MAP"),EXACT(C123,"LOCAL LANDING PAGE"),EXACT(C123,"TERMS / ROUTING"),EXACT(C123,"REVIEW OBSERVATION"),EXACT(C123,"FIRST-PARTY CALL / QUOTE"),EXACT(C123,"DIRECTORY / MARKETPLACE"),EXACT(C123,"OTHER")),OR(EXACT(G123,"CURRENT"),EXACT(G123,"STALE"),EXACT(G123,"NOT CHECKED")),OR(EXACT(H123,"OBSERVED"),EXACT(H123,"INFERRED"),EXACT(H123,"UNRESOLVED")))),"INVALID - CONTROL TOKEN",IF(COUNTIF(CANDIDATES!$A$6:$A$205,B123)=0,"INVALID - CANDIDATE ID",IF(G123="STALE","STALE - REFRESH",IF(G123="NOT CHECKED","NOT CHECKED",IF(H123="UNRESOLVED","UNRESOLVED","READY"))))))))</x:f>
      </x:c>
    </x:row>
    <x:row r="124">
      <x:c r="A124" s="12"/>
      <x:c r="B124" s="12"/>
      <x:c r="C124" s="12"/>
      <x:c r="D124" s="12"/>
      <x:c r="E124" s="12"/>
      <x:c r="F124" s="38"/>
      <x:c r="G124" s="12"/>
      <x:c r="H124" s="12"/>
      <x:c r="I124" s="12"/>
      <x:c r="J124" s="12"/>
      <x:c r="K124" s="12"/>
      <x:c r="L124" s="12" t="str">
        <x:f>IF(A124="","",IF(COUNTIF($A$6:$A$205,A124)&gt;1,"INVALID - DUPLICATE ID",IF(OR(B124="",C124="",D124="",E124="",F124="",G124="",H124="",I124="",J124="",K124=""),"INCOMPLETE",IF(NOT(AND(OR(EXACT(C124,"SERVICE PAGE"),EXACT(C124,"BUSINESS PROFILE / MAP"),EXACT(C124,"LOCAL LANDING PAGE"),EXACT(C124,"TERMS / ROUTING"),EXACT(C124,"REVIEW OBSERVATION"),EXACT(C124,"FIRST-PARTY CALL / QUOTE"),EXACT(C124,"DIRECTORY / MARKETPLACE"),EXACT(C124,"OTHER")),OR(EXACT(G124,"CURRENT"),EXACT(G124,"STALE"),EXACT(G124,"NOT CHECKED")),OR(EXACT(H124,"OBSERVED"),EXACT(H124,"INFERRED"),EXACT(H124,"UNRESOLVED")))),"INVALID - CONTROL TOKEN",IF(COUNTIF(CANDIDATES!$A$6:$A$205,B124)=0,"INVALID - CANDIDATE ID",IF(G124="STALE","STALE - REFRESH",IF(G124="NOT CHECKED","NOT CHECKED",IF(H124="UNRESOLVED","UNRESOLVED","READY"))))))))</x:f>
      </x:c>
    </x:row>
    <x:row r="125">
      <x:c r="A125" s="12"/>
      <x:c r="B125" s="12"/>
      <x:c r="C125" s="12"/>
      <x:c r="D125" s="12"/>
      <x:c r="E125" s="12"/>
      <x:c r="F125" s="38"/>
      <x:c r="G125" s="12"/>
      <x:c r="H125" s="12"/>
      <x:c r="I125" s="12"/>
      <x:c r="J125" s="12"/>
      <x:c r="K125" s="12"/>
      <x:c r="L125" s="12" t="str">
        <x:f>IF(A125="","",IF(COUNTIF($A$6:$A$205,A125)&gt;1,"INVALID - DUPLICATE ID",IF(OR(B125="",C125="",D125="",E125="",F125="",G125="",H125="",I125="",J125="",K125=""),"INCOMPLETE",IF(NOT(AND(OR(EXACT(C125,"SERVICE PAGE"),EXACT(C125,"BUSINESS PROFILE / MAP"),EXACT(C125,"LOCAL LANDING PAGE"),EXACT(C125,"TERMS / ROUTING"),EXACT(C125,"REVIEW OBSERVATION"),EXACT(C125,"FIRST-PARTY CALL / QUOTE"),EXACT(C125,"DIRECTORY / MARKETPLACE"),EXACT(C125,"OTHER")),OR(EXACT(G125,"CURRENT"),EXACT(G125,"STALE"),EXACT(G125,"NOT CHECKED")),OR(EXACT(H125,"OBSERVED"),EXACT(H125,"INFERRED"),EXACT(H125,"UNRESOLVED")))),"INVALID - CONTROL TOKEN",IF(COUNTIF(CANDIDATES!$A$6:$A$205,B125)=0,"INVALID - CANDIDATE ID",IF(G125="STALE","STALE - REFRESH",IF(G125="NOT CHECKED","NOT CHECKED",IF(H125="UNRESOLVED","UNRESOLVED","READY"))))))))</x:f>
      </x:c>
    </x:row>
    <x:row r="126">
      <x:c r="A126" s="12"/>
      <x:c r="B126" s="12"/>
      <x:c r="C126" s="12"/>
      <x:c r="D126" s="12"/>
      <x:c r="E126" s="12"/>
      <x:c r="F126" s="38"/>
      <x:c r="G126" s="12"/>
      <x:c r="H126" s="12"/>
      <x:c r="I126" s="12"/>
      <x:c r="J126" s="12"/>
      <x:c r="K126" s="12"/>
      <x:c r="L126" s="12" t="str">
        <x:f>IF(A126="","",IF(COUNTIF($A$6:$A$205,A126)&gt;1,"INVALID - DUPLICATE ID",IF(OR(B126="",C126="",D126="",E126="",F126="",G126="",H126="",I126="",J126="",K126=""),"INCOMPLETE",IF(NOT(AND(OR(EXACT(C126,"SERVICE PAGE"),EXACT(C126,"BUSINESS PROFILE / MAP"),EXACT(C126,"LOCAL LANDING PAGE"),EXACT(C126,"TERMS / ROUTING"),EXACT(C126,"REVIEW OBSERVATION"),EXACT(C126,"FIRST-PARTY CALL / QUOTE"),EXACT(C126,"DIRECTORY / MARKETPLACE"),EXACT(C126,"OTHER")),OR(EXACT(G126,"CURRENT"),EXACT(G126,"STALE"),EXACT(G126,"NOT CHECKED")),OR(EXACT(H126,"OBSERVED"),EXACT(H126,"INFERRED"),EXACT(H126,"UNRESOLVED")))),"INVALID - CONTROL TOKEN",IF(COUNTIF(CANDIDATES!$A$6:$A$205,B126)=0,"INVALID - CANDIDATE ID",IF(G126="STALE","STALE - REFRESH",IF(G126="NOT CHECKED","NOT CHECKED",IF(H126="UNRESOLVED","UNRESOLVED","READY"))))))))</x:f>
      </x:c>
    </x:row>
    <x:row r="127">
      <x:c r="A127" s="12"/>
      <x:c r="B127" s="12"/>
      <x:c r="C127" s="12"/>
      <x:c r="D127" s="12"/>
      <x:c r="E127" s="12"/>
      <x:c r="F127" s="38"/>
      <x:c r="G127" s="12"/>
      <x:c r="H127" s="12"/>
      <x:c r="I127" s="12"/>
      <x:c r="J127" s="12"/>
      <x:c r="K127" s="12"/>
      <x:c r="L127" s="12" t="str">
        <x:f>IF(A127="","",IF(COUNTIF($A$6:$A$205,A127)&gt;1,"INVALID - DUPLICATE ID",IF(OR(B127="",C127="",D127="",E127="",F127="",G127="",H127="",I127="",J127="",K127=""),"INCOMPLETE",IF(NOT(AND(OR(EXACT(C127,"SERVICE PAGE"),EXACT(C127,"BUSINESS PROFILE / MAP"),EXACT(C127,"LOCAL LANDING PAGE"),EXACT(C127,"TERMS / ROUTING"),EXACT(C127,"REVIEW OBSERVATION"),EXACT(C127,"FIRST-PARTY CALL / QUOTE"),EXACT(C127,"DIRECTORY / MARKETPLACE"),EXACT(C127,"OTHER")),OR(EXACT(G127,"CURRENT"),EXACT(G127,"STALE"),EXACT(G127,"NOT CHECKED")),OR(EXACT(H127,"OBSERVED"),EXACT(H127,"INFERRED"),EXACT(H127,"UNRESOLVED")))),"INVALID - CONTROL TOKEN",IF(COUNTIF(CANDIDATES!$A$6:$A$205,B127)=0,"INVALID - CANDIDATE ID",IF(G127="STALE","STALE - REFRESH",IF(G127="NOT CHECKED","NOT CHECKED",IF(H127="UNRESOLVED","UNRESOLVED","READY"))))))))</x:f>
      </x:c>
    </x:row>
    <x:row r="128">
      <x:c r="A128" s="12"/>
      <x:c r="B128" s="12"/>
      <x:c r="C128" s="12"/>
      <x:c r="D128" s="12"/>
      <x:c r="E128" s="12"/>
      <x:c r="F128" s="38"/>
      <x:c r="G128" s="12"/>
      <x:c r="H128" s="12"/>
      <x:c r="I128" s="12"/>
      <x:c r="J128" s="12"/>
      <x:c r="K128" s="12"/>
      <x:c r="L128" s="12" t="str">
        <x:f>IF(A128="","",IF(COUNTIF($A$6:$A$205,A128)&gt;1,"INVALID - DUPLICATE ID",IF(OR(B128="",C128="",D128="",E128="",F128="",G128="",H128="",I128="",J128="",K128=""),"INCOMPLETE",IF(NOT(AND(OR(EXACT(C128,"SERVICE PAGE"),EXACT(C128,"BUSINESS PROFILE / MAP"),EXACT(C128,"LOCAL LANDING PAGE"),EXACT(C128,"TERMS / ROUTING"),EXACT(C128,"REVIEW OBSERVATION"),EXACT(C128,"FIRST-PARTY CALL / QUOTE"),EXACT(C128,"DIRECTORY / MARKETPLACE"),EXACT(C128,"OTHER")),OR(EXACT(G128,"CURRENT"),EXACT(G128,"STALE"),EXACT(G128,"NOT CHECKED")),OR(EXACT(H128,"OBSERVED"),EXACT(H128,"INFERRED"),EXACT(H128,"UNRESOLVED")))),"INVALID - CONTROL TOKEN",IF(COUNTIF(CANDIDATES!$A$6:$A$205,B128)=0,"INVALID - CANDIDATE ID",IF(G128="STALE","STALE - REFRESH",IF(G128="NOT CHECKED","NOT CHECKED",IF(H128="UNRESOLVED","UNRESOLVED","READY"))))))))</x:f>
      </x:c>
    </x:row>
    <x:row r="129">
      <x:c r="A129" s="12"/>
      <x:c r="B129" s="12"/>
      <x:c r="C129" s="12"/>
      <x:c r="D129" s="12"/>
      <x:c r="E129" s="12"/>
      <x:c r="F129" s="38"/>
      <x:c r="G129" s="12"/>
      <x:c r="H129" s="12"/>
      <x:c r="I129" s="12"/>
      <x:c r="J129" s="12"/>
      <x:c r="K129" s="12"/>
      <x:c r="L129" s="12" t="str">
        <x:f>IF(A129="","",IF(COUNTIF($A$6:$A$205,A129)&gt;1,"INVALID - DUPLICATE ID",IF(OR(B129="",C129="",D129="",E129="",F129="",G129="",H129="",I129="",J129="",K129=""),"INCOMPLETE",IF(NOT(AND(OR(EXACT(C129,"SERVICE PAGE"),EXACT(C129,"BUSINESS PROFILE / MAP"),EXACT(C129,"LOCAL LANDING PAGE"),EXACT(C129,"TERMS / ROUTING"),EXACT(C129,"REVIEW OBSERVATION"),EXACT(C129,"FIRST-PARTY CALL / QUOTE"),EXACT(C129,"DIRECTORY / MARKETPLACE"),EXACT(C129,"OTHER")),OR(EXACT(G129,"CURRENT"),EXACT(G129,"STALE"),EXACT(G129,"NOT CHECKED")),OR(EXACT(H129,"OBSERVED"),EXACT(H129,"INFERRED"),EXACT(H129,"UNRESOLVED")))),"INVALID - CONTROL TOKEN",IF(COUNTIF(CANDIDATES!$A$6:$A$205,B129)=0,"INVALID - CANDIDATE ID",IF(G129="STALE","STALE - REFRESH",IF(G129="NOT CHECKED","NOT CHECKED",IF(H129="UNRESOLVED","UNRESOLVED","READY"))))))))</x:f>
      </x:c>
    </x:row>
    <x:row r="130">
      <x:c r="A130" s="12"/>
      <x:c r="B130" s="12"/>
      <x:c r="C130" s="12"/>
      <x:c r="D130" s="12"/>
      <x:c r="E130" s="12"/>
      <x:c r="F130" s="38"/>
      <x:c r="G130" s="12"/>
      <x:c r="H130" s="12"/>
      <x:c r="I130" s="12"/>
      <x:c r="J130" s="12"/>
      <x:c r="K130" s="12"/>
      <x:c r="L130" s="12" t="str">
        <x:f>IF(A130="","",IF(COUNTIF($A$6:$A$205,A130)&gt;1,"INVALID - DUPLICATE ID",IF(OR(B130="",C130="",D130="",E130="",F130="",G130="",H130="",I130="",J130="",K130=""),"INCOMPLETE",IF(NOT(AND(OR(EXACT(C130,"SERVICE PAGE"),EXACT(C130,"BUSINESS PROFILE / MAP"),EXACT(C130,"LOCAL LANDING PAGE"),EXACT(C130,"TERMS / ROUTING"),EXACT(C130,"REVIEW OBSERVATION"),EXACT(C130,"FIRST-PARTY CALL / QUOTE"),EXACT(C130,"DIRECTORY / MARKETPLACE"),EXACT(C130,"OTHER")),OR(EXACT(G130,"CURRENT"),EXACT(G130,"STALE"),EXACT(G130,"NOT CHECKED")),OR(EXACT(H130,"OBSERVED"),EXACT(H130,"INFERRED"),EXACT(H130,"UNRESOLVED")))),"INVALID - CONTROL TOKEN",IF(COUNTIF(CANDIDATES!$A$6:$A$205,B130)=0,"INVALID - CANDIDATE ID",IF(G130="STALE","STALE - REFRESH",IF(G130="NOT CHECKED","NOT CHECKED",IF(H130="UNRESOLVED","UNRESOLVED","READY"))))))))</x:f>
      </x:c>
    </x:row>
    <x:row r="131">
      <x:c r="A131" s="12"/>
      <x:c r="B131" s="12"/>
      <x:c r="C131" s="12"/>
      <x:c r="D131" s="12"/>
      <x:c r="E131" s="12"/>
      <x:c r="F131" s="38"/>
      <x:c r="G131" s="12"/>
      <x:c r="H131" s="12"/>
      <x:c r="I131" s="12"/>
      <x:c r="J131" s="12"/>
      <x:c r="K131" s="12"/>
      <x:c r="L131" s="12" t="str">
        <x:f>IF(A131="","",IF(COUNTIF($A$6:$A$205,A131)&gt;1,"INVALID - DUPLICATE ID",IF(OR(B131="",C131="",D131="",E131="",F131="",G131="",H131="",I131="",J131="",K131=""),"INCOMPLETE",IF(NOT(AND(OR(EXACT(C131,"SERVICE PAGE"),EXACT(C131,"BUSINESS PROFILE / MAP"),EXACT(C131,"LOCAL LANDING PAGE"),EXACT(C131,"TERMS / ROUTING"),EXACT(C131,"REVIEW OBSERVATION"),EXACT(C131,"FIRST-PARTY CALL / QUOTE"),EXACT(C131,"DIRECTORY / MARKETPLACE"),EXACT(C131,"OTHER")),OR(EXACT(G131,"CURRENT"),EXACT(G131,"STALE"),EXACT(G131,"NOT CHECKED")),OR(EXACT(H131,"OBSERVED"),EXACT(H131,"INFERRED"),EXACT(H131,"UNRESOLVED")))),"INVALID - CONTROL TOKEN",IF(COUNTIF(CANDIDATES!$A$6:$A$205,B131)=0,"INVALID - CANDIDATE ID",IF(G131="STALE","STALE - REFRESH",IF(G131="NOT CHECKED","NOT CHECKED",IF(H131="UNRESOLVED","UNRESOLVED","READY"))))))))</x:f>
      </x:c>
    </x:row>
    <x:row r="132">
      <x:c r="A132" s="12"/>
      <x:c r="B132" s="12"/>
      <x:c r="C132" s="12"/>
      <x:c r="D132" s="12"/>
      <x:c r="E132" s="12"/>
      <x:c r="F132" s="38"/>
      <x:c r="G132" s="12"/>
      <x:c r="H132" s="12"/>
      <x:c r="I132" s="12"/>
      <x:c r="J132" s="12"/>
      <x:c r="K132" s="12"/>
      <x:c r="L132" s="12" t="str">
        <x:f>IF(A132="","",IF(COUNTIF($A$6:$A$205,A132)&gt;1,"INVALID - DUPLICATE ID",IF(OR(B132="",C132="",D132="",E132="",F132="",G132="",H132="",I132="",J132="",K132=""),"INCOMPLETE",IF(NOT(AND(OR(EXACT(C132,"SERVICE PAGE"),EXACT(C132,"BUSINESS PROFILE / MAP"),EXACT(C132,"LOCAL LANDING PAGE"),EXACT(C132,"TERMS / ROUTING"),EXACT(C132,"REVIEW OBSERVATION"),EXACT(C132,"FIRST-PARTY CALL / QUOTE"),EXACT(C132,"DIRECTORY / MARKETPLACE"),EXACT(C132,"OTHER")),OR(EXACT(G132,"CURRENT"),EXACT(G132,"STALE"),EXACT(G132,"NOT CHECKED")),OR(EXACT(H132,"OBSERVED"),EXACT(H132,"INFERRED"),EXACT(H132,"UNRESOLVED")))),"INVALID - CONTROL TOKEN",IF(COUNTIF(CANDIDATES!$A$6:$A$205,B132)=0,"INVALID - CANDIDATE ID",IF(G132="STALE","STALE - REFRESH",IF(G132="NOT CHECKED","NOT CHECKED",IF(H132="UNRESOLVED","UNRESOLVED","READY"))))))))</x:f>
      </x:c>
    </x:row>
    <x:row r="133">
      <x:c r="A133" s="12"/>
      <x:c r="B133" s="12"/>
      <x:c r="C133" s="12"/>
      <x:c r="D133" s="12"/>
      <x:c r="E133" s="12"/>
      <x:c r="F133" s="38"/>
      <x:c r="G133" s="12"/>
      <x:c r="H133" s="12"/>
      <x:c r="I133" s="12"/>
      <x:c r="J133" s="12"/>
      <x:c r="K133" s="12"/>
      <x:c r="L133" s="12" t="str">
        <x:f>IF(A133="","",IF(COUNTIF($A$6:$A$205,A133)&gt;1,"INVALID - DUPLICATE ID",IF(OR(B133="",C133="",D133="",E133="",F133="",G133="",H133="",I133="",J133="",K133=""),"INCOMPLETE",IF(NOT(AND(OR(EXACT(C133,"SERVICE PAGE"),EXACT(C133,"BUSINESS PROFILE / MAP"),EXACT(C133,"LOCAL LANDING PAGE"),EXACT(C133,"TERMS / ROUTING"),EXACT(C133,"REVIEW OBSERVATION"),EXACT(C133,"FIRST-PARTY CALL / QUOTE"),EXACT(C133,"DIRECTORY / MARKETPLACE"),EXACT(C133,"OTHER")),OR(EXACT(G133,"CURRENT"),EXACT(G133,"STALE"),EXACT(G133,"NOT CHECKED")),OR(EXACT(H133,"OBSERVED"),EXACT(H133,"INFERRED"),EXACT(H133,"UNRESOLVED")))),"INVALID - CONTROL TOKEN",IF(COUNTIF(CANDIDATES!$A$6:$A$205,B133)=0,"INVALID - CANDIDATE ID",IF(G133="STALE","STALE - REFRESH",IF(G133="NOT CHECKED","NOT CHECKED",IF(H133="UNRESOLVED","UNRESOLVED","READY"))))))))</x:f>
      </x:c>
    </x:row>
    <x:row r="134">
      <x:c r="A134" s="12"/>
      <x:c r="B134" s="12"/>
      <x:c r="C134" s="12"/>
      <x:c r="D134" s="12"/>
      <x:c r="E134" s="12"/>
      <x:c r="F134" s="38"/>
      <x:c r="G134" s="12"/>
      <x:c r="H134" s="12"/>
      <x:c r="I134" s="12"/>
      <x:c r="J134" s="12"/>
      <x:c r="K134" s="12"/>
      <x:c r="L134" s="12" t="str">
        <x:f>IF(A134="","",IF(COUNTIF($A$6:$A$205,A134)&gt;1,"INVALID - DUPLICATE ID",IF(OR(B134="",C134="",D134="",E134="",F134="",G134="",H134="",I134="",J134="",K134=""),"INCOMPLETE",IF(NOT(AND(OR(EXACT(C134,"SERVICE PAGE"),EXACT(C134,"BUSINESS PROFILE / MAP"),EXACT(C134,"LOCAL LANDING PAGE"),EXACT(C134,"TERMS / ROUTING"),EXACT(C134,"REVIEW OBSERVATION"),EXACT(C134,"FIRST-PARTY CALL / QUOTE"),EXACT(C134,"DIRECTORY / MARKETPLACE"),EXACT(C134,"OTHER")),OR(EXACT(G134,"CURRENT"),EXACT(G134,"STALE"),EXACT(G134,"NOT CHECKED")),OR(EXACT(H134,"OBSERVED"),EXACT(H134,"INFERRED"),EXACT(H134,"UNRESOLVED")))),"INVALID - CONTROL TOKEN",IF(COUNTIF(CANDIDATES!$A$6:$A$205,B134)=0,"INVALID - CANDIDATE ID",IF(G134="STALE","STALE - REFRESH",IF(G134="NOT CHECKED","NOT CHECKED",IF(H134="UNRESOLVED","UNRESOLVED","READY"))))))))</x:f>
      </x:c>
    </x:row>
    <x:row r="135">
      <x:c r="A135" s="12"/>
      <x:c r="B135" s="12"/>
      <x:c r="C135" s="12"/>
      <x:c r="D135" s="12"/>
      <x:c r="E135" s="12"/>
      <x:c r="F135" s="38"/>
      <x:c r="G135" s="12"/>
      <x:c r="H135" s="12"/>
      <x:c r="I135" s="12"/>
      <x:c r="J135" s="12"/>
      <x:c r="K135" s="12"/>
      <x:c r="L135" s="12" t="str">
        <x:f>IF(A135="","",IF(COUNTIF($A$6:$A$205,A135)&gt;1,"INVALID - DUPLICATE ID",IF(OR(B135="",C135="",D135="",E135="",F135="",G135="",H135="",I135="",J135="",K135=""),"INCOMPLETE",IF(NOT(AND(OR(EXACT(C135,"SERVICE PAGE"),EXACT(C135,"BUSINESS PROFILE / MAP"),EXACT(C135,"LOCAL LANDING PAGE"),EXACT(C135,"TERMS / ROUTING"),EXACT(C135,"REVIEW OBSERVATION"),EXACT(C135,"FIRST-PARTY CALL / QUOTE"),EXACT(C135,"DIRECTORY / MARKETPLACE"),EXACT(C135,"OTHER")),OR(EXACT(G135,"CURRENT"),EXACT(G135,"STALE"),EXACT(G135,"NOT CHECKED")),OR(EXACT(H135,"OBSERVED"),EXACT(H135,"INFERRED"),EXACT(H135,"UNRESOLVED")))),"INVALID - CONTROL TOKEN",IF(COUNTIF(CANDIDATES!$A$6:$A$205,B135)=0,"INVALID - CANDIDATE ID",IF(G135="STALE","STALE - REFRESH",IF(G135="NOT CHECKED","NOT CHECKED",IF(H135="UNRESOLVED","UNRESOLVED","READY"))))))))</x:f>
      </x:c>
    </x:row>
    <x:row r="136">
      <x:c r="A136" s="12"/>
      <x:c r="B136" s="12"/>
      <x:c r="C136" s="12"/>
      <x:c r="D136" s="12"/>
      <x:c r="E136" s="12"/>
      <x:c r="F136" s="38"/>
      <x:c r="G136" s="12"/>
      <x:c r="H136" s="12"/>
      <x:c r="I136" s="12"/>
      <x:c r="J136" s="12"/>
      <x:c r="K136" s="12"/>
      <x:c r="L136" s="12" t="str">
        <x:f>IF(A136="","",IF(COUNTIF($A$6:$A$205,A136)&gt;1,"INVALID - DUPLICATE ID",IF(OR(B136="",C136="",D136="",E136="",F136="",G136="",H136="",I136="",J136="",K136=""),"INCOMPLETE",IF(NOT(AND(OR(EXACT(C136,"SERVICE PAGE"),EXACT(C136,"BUSINESS PROFILE / MAP"),EXACT(C136,"LOCAL LANDING PAGE"),EXACT(C136,"TERMS / ROUTING"),EXACT(C136,"REVIEW OBSERVATION"),EXACT(C136,"FIRST-PARTY CALL / QUOTE"),EXACT(C136,"DIRECTORY / MARKETPLACE"),EXACT(C136,"OTHER")),OR(EXACT(G136,"CURRENT"),EXACT(G136,"STALE"),EXACT(G136,"NOT CHECKED")),OR(EXACT(H136,"OBSERVED"),EXACT(H136,"INFERRED"),EXACT(H136,"UNRESOLVED")))),"INVALID - CONTROL TOKEN",IF(COUNTIF(CANDIDATES!$A$6:$A$205,B136)=0,"INVALID - CANDIDATE ID",IF(G136="STALE","STALE - REFRESH",IF(G136="NOT CHECKED","NOT CHECKED",IF(H136="UNRESOLVED","UNRESOLVED","READY"))))))))</x:f>
      </x:c>
    </x:row>
    <x:row r="137">
      <x:c r="A137" s="12"/>
      <x:c r="B137" s="12"/>
      <x:c r="C137" s="12"/>
      <x:c r="D137" s="12"/>
      <x:c r="E137" s="12"/>
      <x:c r="F137" s="38"/>
      <x:c r="G137" s="12"/>
      <x:c r="H137" s="12"/>
      <x:c r="I137" s="12"/>
      <x:c r="J137" s="12"/>
      <x:c r="K137" s="12"/>
      <x:c r="L137" s="12" t="str">
        <x:f>IF(A137="","",IF(COUNTIF($A$6:$A$205,A137)&gt;1,"INVALID - DUPLICATE ID",IF(OR(B137="",C137="",D137="",E137="",F137="",G137="",H137="",I137="",J137="",K137=""),"INCOMPLETE",IF(NOT(AND(OR(EXACT(C137,"SERVICE PAGE"),EXACT(C137,"BUSINESS PROFILE / MAP"),EXACT(C137,"LOCAL LANDING PAGE"),EXACT(C137,"TERMS / ROUTING"),EXACT(C137,"REVIEW OBSERVATION"),EXACT(C137,"FIRST-PARTY CALL / QUOTE"),EXACT(C137,"DIRECTORY / MARKETPLACE"),EXACT(C137,"OTHER")),OR(EXACT(G137,"CURRENT"),EXACT(G137,"STALE"),EXACT(G137,"NOT CHECKED")),OR(EXACT(H137,"OBSERVED"),EXACT(H137,"INFERRED"),EXACT(H137,"UNRESOLVED")))),"INVALID - CONTROL TOKEN",IF(COUNTIF(CANDIDATES!$A$6:$A$205,B137)=0,"INVALID - CANDIDATE ID",IF(G137="STALE","STALE - REFRESH",IF(G137="NOT CHECKED","NOT CHECKED",IF(H137="UNRESOLVED","UNRESOLVED","READY"))))))))</x:f>
      </x:c>
    </x:row>
    <x:row r="138">
      <x:c r="A138" s="12"/>
      <x:c r="B138" s="12"/>
      <x:c r="C138" s="12"/>
      <x:c r="D138" s="12"/>
      <x:c r="E138" s="12"/>
      <x:c r="F138" s="38"/>
      <x:c r="G138" s="12"/>
      <x:c r="H138" s="12"/>
      <x:c r="I138" s="12"/>
      <x:c r="J138" s="12"/>
      <x:c r="K138" s="12"/>
      <x:c r="L138" s="12" t="str">
        <x:f>IF(A138="","",IF(COUNTIF($A$6:$A$205,A138)&gt;1,"INVALID - DUPLICATE ID",IF(OR(B138="",C138="",D138="",E138="",F138="",G138="",H138="",I138="",J138="",K138=""),"INCOMPLETE",IF(NOT(AND(OR(EXACT(C138,"SERVICE PAGE"),EXACT(C138,"BUSINESS PROFILE / MAP"),EXACT(C138,"LOCAL LANDING PAGE"),EXACT(C138,"TERMS / ROUTING"),EXACT(C138,"REVIEW OBSERVATION"),EXACT(C138,"FIRST-PARTY CALL / QUOTE"),EXACT(C138,"DIRECTORY / MARKETPLACE"),EXACT(C138,"OTHER")),OR(EXACT(G138,"CURRENT"),EXACT(G138,"STALE"),EXACT(G138,"NOT CHECKED")),OR(EXACT(H138,"OBSERVED"),EXACT(H138,"INFERRED"),EXACT(H138,"UNRESOLVED")))),"INVALID - CONTROL TOKEN",IF(COUNTIF(CANDIDATES!$A$6:$A$205,B138)=0,"INVALID - CANDIDATE ID",IF(G138="STALE","STALE - REFRESH",IF(G138="NOT CHECKED","NOT CHECKED",IF(H138="UNRESOLVED","UNRESOLVED","READY"))))))))</x:f>
      </x:c>
    </x:row>
    <x:row r="139">
      <x:c r="A139" s="12"/>
      <x:c r="B139" s="12"/>
      <x:c r="C139" s="12"/>
      <x:c r="D139" s="12"/>
      <x:c r="E139" s="12"/>
      <x:c r="F139" s="38"/>
      <x:c r="G139" s="12"/>
      <x:c r="H139" s="12"/>
      <x:c r="I139" s="12"/>
      <x:c r="J139" s="12"/>
      <x:c r="K139" s="12"/>
      <x:c r="L139" s="12" t="str">
        <x:f>IF(A139="","",IF(COUNTIF($A$6:$A$205,A139)&gt;1,"INVALID - DUPLICATE ID",IF(OR(B139="",C139="",D139="",E139="",F139="",G139="",H139="",I139="",J139="",K139=""),"INCOMPLETE",IF(NOT(AND(OR(EXACT(C139,"SERVICE PAGE"),EXACT(C139,"BUSINESS PROFILE / MAP"),EXACT(C139,"LOCAL LANDING PAGE"),EXACT(C139,"TERMS / ROUTING"),EXACT(C139,"REVIEW OBSERVATION"),EXACT(C139,"FIRST-PARTY CALL / QUOTE"),EXACT(C139,"DIRECTORY / MARKETPLACE"),EXACT(C139,"OTHER")),OR(EXACT(G139,"CURRENT"),EXACT(G139,"STALE"),EXACT(G139,"NOT CHECKED")),OR(EXACT(H139,"OBSERVED"),EXACT(H139,"INFERRED"),EXACT(H139,"UNRESOLVED")))),"INVALID - CONTROL TOKEN",IF(COUNTIF(CANDIDATES!$A$6:$A$205,B139)=0,"INVALID - CANDIDATE ID",IF(G139="STALE","STALE - REFRESH",IF(G139="NOT CHECKED","NOT CHECKED",IF(H139="UNRESOLVED","UNRESOLVED","READY"))))))))</x:f>
      </x:c>
    </x:row>
    <x:row r="140">
      <x:c r="A140" s="12"/>
      <x:c r="B140" s="12"/>
      <x:c r="C140" s="12"/>
      <x:c r="D140" s="12"/>
      <x:c r="E140" s="12"/>
      <x:c r="F140" s="38"/>
      <x:c r="G140" s="12"/>
      <x:c r="H140" s="12"/>
      <x:c r="I140" s="12"/>
      <x:c r="J140" s="12"/>
      <x:c r="K140" s="12"/>
      <x:c r="L140" s="12" t="str">
        <x:f>IF(A140="","",IF(COUNTIF($A$6:$A$205,A140)&gt;1,"INVALID - DUPLICATE ID",IF(OR(B140="",C140="",D140="",E140="",F140="",G140="",H140="",I140="",J140="",K140=""),"INCOMPLETE",IF(NOT(AND(OR(EXACT(C140,"SERVICE PAGE"),EXACT(C140,"BUSINESS PROFILE / MAP"),EXACT(C140,"LOCAL LANDING PAGE"),EXACT(C140,"TERMS / ROUTING"),EXACT(C140,"REVIEW OBSERVATION"),EXACT(C140,"FIRST-PARTY CALL / QUOTE"),EXACT(C140,"DIRECTORY / MARKETPLACE"),EXACT(C140,"OTHER")),OR(EXACT(G140,"CURRENT"),EXACT(G140,"STALE"),EXACT(G140,"NOT CHECKED")),OR(EXACT(H140,"OBSERVED"),EXACT(H140,"INFERRED"),EXACT(H140,"UNRESOLVED")))),"INVALID - CONTROL TOKEN",IF(COUNTIF(CANDIDATES!$A$6:$A$205,B140)=0,"INVALID - CANDIDATE ID",IF(G140="STALE","STALE - REFRESH",IF(G140="NOT CHECKED","NOT CHECKED",IF(H140="UNRESOLVED","UNRESOLVED","READY"))))))))</x:f>
      </x:c>
    </x:row>
    <x:row r="141">
      <x:c r="A141" s="12"/>
      <x:c r="B141" s="12"/>
      <x:c r="C141" s="12"/>
      <x:c r="D141" s="12"/>
      <x:c r="E141" s="12"/>
      <x:c r="F141" s="38"/>
      <x:c r="G141" s="12"/>
      <x:c r="H141" s="12"/>
      <x:c r="I141" s="12"/>
      <x:c r="J141" s="12"/>
      <x:c r="K141" s="12"/>
      <x:c r="L141" s="12" t="str">
        <x:f>IF(A141="","",IF(COUNTIF($A$6:$A$205,A141)&gt;1,"INVALID - DUPLICATE ID",IF(OR(B141="",C141="",D141="",E141="",F141="",G141="",H141="",I141="",J141="",K141=""),"INCOMPLETE",IF(NOT(AND(OR(EXACT(C141,"SERVICE PAGE"),EXACT(C141,"BUSINESS PROFILE / MAP"),EXACT(C141,"LOCAL LANDING PAGE"),EXACT(C141,"TERMS / ROUTING"),EXACT(C141,"REVIEW OBSERVATION"),EXACT(C141,"FIRST-PARTY CALL / QUOTE"),EXACT(C141,"DIRECTORY / MARKETPLACE"),EXACT(C141,"OTHER")),OR(EXACT(G141,"CURRENT"),EXACT(G141,"STALE"),EXACT(G141,"NOT CHECKED")),OR(EXACT(H141,"OBSERVED"),EXACT(H141,"INFERRED"),EXACT(H141,"UNRESOLVED")))),"INVALID - CONTROL TOKEN",IF(COUNTIF(CANDIDATES!$A$6:$A$205,B141)=0,"INVALID - CANDIDATE ID",IF(G141="STALE","STALE - REFRESH",IF(G141="NOT CHECKED","NOT CHECKED",IF(H141="UNRESOLVED","UNRESOLVED","READY"))))))))</x:f>
      </x:c>
    </x:row>
    <x:row r="142">
      <x:c r="A142" s="12"/>
      <x:c r="B142" s="12"/>
      <x:c r="C142" s="12"/>
      <x:c r="D142" s="12"/>
      <x:c r="E142" s="12"/>
      <x:c r="F142" s="38"/>
      <x:c r="G142" s="12"/>
      <x:c r="H142" s="12"/>
      <x:c r="I142" s="12"/>
      <x:c r="J142" s="12"/>
      <x:c r="K142" s="12"/>
      <x:c r="L142" s="12" t="str">
        <x:f>IF(A142="","",IF(COUNTIF($A$6:$A$205,A142)&gt;1,"INVALID - DUPLICATE ID",IF(OR(B142="",C142="",D142="",E142="",F142="",G142="",H142="",I142="",J142="",K142=""),"INCOMPLETE",IF(NOT(AND(OR(EXACT(C142,"SERVICE PAGE"),EXACT(C142,"BUSINESS PROFILE / MAP"),EXACT(C142,"LOCAL LANDING PAGE"),EXACT(C142,"TERMS / ROUTING"),EXACT(C142,"REVIEW OBSERVATION"),EXACT(C142,"FIRST-PARTY CALL / QUOTE"),EXACT(C142,"DIRECTORY / MARKETPLACE"),EXACT(C142,"OTHER")),OR(EXACT(G142,"CURRENT"),EXACT(G142,"STALE"),EXACT(G142,"NOT CHECKED")),OR(EXACT(H142,"OBSERVED"),EXACT(H142,"INFERRED"),EXACT(H142,"UNRESOLVED")))),"INVALID - CONTROL TOKEN",IF(COUNTIF(CANDIDATES!$A$6:$A$205,B142)=0,"INVALID - CANDIDATE ID",IF(G142="STALE","STALE - REFRESH",IF(G142="NOT CHECKED","NOT CHECKED",IF(H142="UNRESOLVED","UNRESOLVED","READY"))))))))</x:f>
      </x:c>
    </x:row>
    <x:row r="143">
      <x:c r="A143" s="12"/>
      <x:c r="B143" s="12"/>
      <x:c r="C143" s="12"/>
      <x:c r="D143" s="12"/>
      <x:c r="E143" s="12"/>
      <x:c r="F143" s="38"/>
      <x:c r="G143" s="12"/>
      <x:c r="H143" s="12"/>
      <x:c r="I143" s="12"/>
      <x:c r="J143" s="12"/>
      <x:c r="K143" s="12"/>
      <x:c r="L143" s="12" t="str">
        <x:f>IF(A143="","",IF(COUNTIF($A$6:$A$205,A143)&gt;1,"INVALID - DUPLICATE ID",IF(OR(B143="",C143="",D143="",E143="",F143="",G143="",H143="",I143="",J143="",K143=""),"INCOMPLETE",IF(NOT(AND(OR(EXACT(C143,"SERVICE PAGE"),EXACT(C143,"BUSINESS PROFILE / MAP"),EXACT(C143,"LOCAL LANDING PAGE"),EXACT(C143,"TERMS / ROUTING"),EXACT(C143,"REVIEW OBSERVATION"),EXACT(C143,"FIRST-PARTY CALL / QUOTE"),EXACT(C143,"DIRECTORY / MARKETPLACE"),EXACT(C143,"OTHER")),OR(EXACT(G143,"CURRENT"),EXACT(G143,"STALE"),EXACT(G143,"NOT CHECKED")),OR(EXACT(H143,"OBSERVED"),EXACT(H143,"INFERRED"),EXACT(H143,"UNRESOLVED")))),"INVALID - CONTROL TOKEN",IF(COUNTIF(CANDIDATES!$A$6:$A$205,B143)=0,"INVALID - CANDIDATE ID",IF(G143="STALE","STALE - REFRESH",IF(G143="NOT CHECKED","NOT CHECKED",IF(H143="UNRESOLVED","UNRESOLVED","READY"))))))))</x:f>
      </x:c>
    </x:row>
    <x:row r="144">
      <x:c r="A144" s="12"/>
      <x:c r="B144" s="12"/>
      <x:c r="C144" s="12"/>
      <x:c r="D144" s="12"/>
      <x:c r="E144" s="12"/>
      <x:c r="F144" s="38"/>
      <x:c r="G144" s="12"/>
      <x:c r="H144" s="12"/>
      <x:c r="I144" s="12"/>
      <x:c r="J144" s="12"/>
      <x:c r="K144" s="12"/>
      <x:c r="L144" s="12" t="str">
        <x:f>IF(A144="","",IF(COUNTIF($A$6:$A$205,A144)&gt;1,"INVALID - DUPLICATE ID",IF(OR(B144="",C144="",D144="",E144="",F144="",G144="",H144="",I144="",J144="",K144=""),"INCOMPLETE",IF(NOT(AND(OR(EXACT(C144,"SERVICE PAGE"),EXACT(C144,"BUSINESS PROFILE / MAP"),EXACT(C144,"LOCAL LANDING PAGE"),EXACT(C144,"TERMS / ROUTING"),EXACT(C144,"REVIEW OBSERVATION"),EXACT(C144,"FIRST-PARTY CALL / QUOTE"),EXACT(C144,"DIRECTORY / MARKETPLACE"),EXACT(C144,"OTHER")),OR(EXACT(G144,"CURRENT"),EXACT(G144,"STALE"),EXACT(G144,"NOT CHECKED")),OR(EXACT(H144,"OBSERVED"),EXACT(H144,"INFERRED"),EXACT(H144,"UNRESOLVED")))),"INVALID - CONTROL TOKEN",IF(COUNTIF(CANDIDATES!$A$6:$A$205,B144)=0,"INVALID - CANDIDATE ID",IF(G144="STALE","STALE - REFRESH",IF(G144="NOT CHECKED","NOT CHECKED",IF(H144="UNRESOLVED","UNRESOLVED","READY"))))))))</x:f>
      </x:c>
    </x:row>
    <x:row r="145">
      <x:c r="A145" s="12"/>
      <x:c r="B145" s="12"/>
      <x:c r="C145" s="12"/>
      <x:c r="D145" s="12"/>
      <x:c r="E145" s="12"/>
      <x:c r="F145" s="38"/>
      <x:c r="G145" s="12"/>
      <x:c r="H145" s="12"/>
      <x:c r="I145" s="12"/>
      <x:c r="J145" s="12"/>
      <x:c r="K145" s="12"/>
      <x:c r="L145" s="12" t="str">
        <x:f>IF(A145="","",IF(COUNTIF($A$6:$A$205,A145)&gt;1,"INVALID - DUPLICATE ID",IF(OR(B145="",C145="",D145="",E145="",F145="",G145="",H145="",I145="",J145="",K145=""),"INCOMPLETE",IF(NOT(AND(OR(EXACT(C145,"SERVICE PAGE"),EXACT(C145,"BUSINESS PROFILE / MAP"),EXACT(C145,"LOCAL LANDING PAGE"),EXACT(C145,"TERMS / ROUTING"),EXACT(C145,"REVIEW OBSERVATION"),EXACT(C145,"FIRST-PARTY CALL / QUOTE"),EXACT(C145,"DIRECTORY / MARKETPLACE"),EXACT(C145,"OTHER")),OR(EXACT(G145,"CURRENT"),EXACT(G145,"STALE"),EXACT(G145,"NOT CHECKED")),OR(EXACT(H145,"OBSERVED"),EXACT(H145,"INFERRED"),EXACT(H145,"UNRESOLVED")))),"INVALID - CONTROL TOKEN",IF(COUNTIF(CANDIDATES!$A$6:$A$205,B145)=0,"INVALID - CANDIDATE ID",IF(G145="STALE","STALE - REFRESH",IF(G145="NOT CHECKED","NOT CHECKED",IF(H145="UNRESOLVED","UNRESOLVED","READY"))))))))</x:f>
      </x:c>
    </x:row>
    <x:row r="146">
      <x:c r="A146" s="12"/>
      <x:c r="B146" s="12"/>
      <x:c r="C146" s="12"/>
      <x:c r="D146" s="12"/>
      <x:c r="E146" s="12"/>
      <x:c r="F146" s="38"/>
      <x:c r="G146" s="12"/>
      <x:c r="H146" s="12"/>
      <x:c r="I146" s="12"/>
      <x:c r="J146" s="12"/>
      <x:c r="K146" s="12"/>
      <x:c r="L146" s="12" t="str">
        <x:f>IF(A146="","",IF(COUNTIF($A$6:$A$205,A146)&gt;1,"INVALID - DUPLICATE ID",IF(OR(B146="",C146="",D146="",E146="",F146="",G146="",H146="",I146="",J146="",K146=""),"INCOMPLETE",IF(NOT(AND(OR(EXACT(C146,"SERVICE PAGE"),EXACT(C146,"BUSINESS PROFILE / MAP"),EXACT(C146,"LOCAL LANDING PAGE"),EXACT(C146,"TERMS / ROUTING"),EXACT(C146,"REVIEW OBSERVATION"),EXACT(C146,"FIRST-PARTY CALL / QUOTE"),EXACT(C146,"DIRECTORY / MARKETPLACE"),EXACT(C146,"OTHER")),OR(EXACT(G146,"CURRENT"),EXACT(G146,"STALE"),EXACT(G146,"NOT CHECKED")),OR(EXACT(H146,"OBSERVED"),EXACT(H146,"INFERRED"),EXACT(H146,"UNRESOLVED")))),"INVALID - CONTROL TOKEN",IF(COUNTIF(CANDIDATES!$A$6:$A$205,B146)=0,"INVALID - CANDIDATE ID",IF(G146="STALE","STALE - REFRESH",IF(G146="NOT CHECKED","NOT CHECKED",IF(H146="UNRESOLVED","UNRESOLVED","READY"))))))))</x:f>
      </x:c>
    </x:row>
    <x:row r="147">
      <x:c r="A147" s="12"/>
      <x:c r="B147" s="12"/>
      <x:c r="C147" s="12"/>
      <x:c r="D147" s="12"/>
      <x:c r="E147" s="12"/>
      <x:c r="F147" s="38"/>
      <x:c r="G147" s="12"/>
      <x:c r="H147" s="12"/>
      <x:c r="I147" s="12"/>
      <x:c r="J147" s="12"/>
      <x:c r="K147" s="12"/>
      <x:c r="L147" s="12" t="str">
        <x:f>IF(A147="","",IF(COUNTIF($A$6:$A$205,A147)&gt;1,"INVALID - DUPLICATE ID",IF(OR(B147="",C147="",D147="",E147="",F147="",G147="",H147="",I147="",J147="",K147=""),"INCOMPLETE",IF(NOT(AND(OR(EXACT(C147,"SERVICE PAGE"),EXACT(C147,"BUSINESS PROFILE / MAP"),EXACT(C147,"LOCAL LANDING PAGE"),EXACT(C147,"TERMS / ROUTING"),EXACT(C147,"REVIEW OBSERVATION"),EXACT(C147,"FIRST-PARTY CALL / QUOTE"),EXACT(C147,"DIRECTORY / MARKETPLACE"),EXACT(C147,"OTHER")),OR(EXACT(G147,"CURRENT"),EXACT(G147,"STALE"),EXACT(G147,"NOT CHECKED")),OR(EXACT(H147,"OBSERVED"),EXACT(H147,"INFERRED"),EXACT(H147,"UNRESOLVED")))),"INVALID - CONTROL TOKEN",IF(COUNTIF(CANDIDATES!$A$6:$A$205,B147)=0,"INVALID - CANDIDATE ID",IF(G147="STALE","STALE - REFRESH",IF(G147="NOT CHECKED","NOT CHECKED",IF(H147="UNRESOLVED","UNRESOLVED","READY"))))))))</x:f>
      </x:c>
    </x:row>
    <x:row r="148">
      <x:c r="A148" s="12"/>
      <x:c r="B148" s="12"/>
      <x:c r="C148" s="12"/>
      <x:c r="D148" s="12"/>
      <x:c r="E148" s="12"/>
      <x:c r="F148" s="38"/>
      <x:c r="G148" s="12"/>
      <x:c r="H148" s="12"/>
      <x:c r="I148" s="12"/>
      <x:c r="J148" s="12"/>
      <x:c r="K148" s="12"/>
      <x:c r="L148" s="12" t="str">
        <x:f>IF(A148="","",IF(COUNTIF($A$6:$A$205,A148)&gt;1,"INVALID - DUPLICATE ID",IF(OR(B148="",C148="",D148="",E148="",F148="",G148="",H148="",I148="",J148="",K148=""),"INCOMPLETE",IF(NOT(AND(OR(EXACT(C148,"SERVICE PAGE"),EXACT(C148,"BUSINESS PROFILE / MAP"),EXACT(C148,"LOCAL LANDING PAGE"),EXACT(C148,"TERMS / ROUTING"),EXACT(C148,"REVIEW OBSERVATION"),EXACT(C148,"FIRST-PARTY CALL / QUOTE"),EXACT(C148,"DIRECTORY / MARKETPLACE"),EXACT(C148,"OTHER")),OR(EXACT(G148,"CURRENT"),EXACT(G148,"STALE"),EXACT(G148,"NOT CHECKED")),OR(EXACT(H148,"OBSERVED"),EXACT(H148,"INFERRED"),EXACT(H148,"UNRESOLVED")))),"INVALID - CONTROL TOKEN",IF(COUNTIF(CANDIDATES!$A$6:$A$205,B148)=0,"INVALID - CANDIDATE ID",IF(G148="STALE","STALE - REFRESH",IF(G148="NOT CHECKED","NOT CHECKED",IF(H148="UNRESOLVED","UNRESOLVED","READY"))))))))</x:f>
      </x:c>
    </x:row>
    <x:row r="149">
      <x:c r="A149" s="12"/>
      <x:c r="B149" s="12"/>
      <x:c r="C149" s="12"/>
      <x:c r="D149" s="12"/>
      <x:c r="E149" s="12"/>
      <x:c r="F149" s="38"/>
      <x:c r="G149" s="12"/>
      <x:c r="H149" s="12"/>
      <x:c r="I149" s="12"/>
      <x:c r="J149" s="12"/>
      <x:c r="K149" s="12"/>
      <x:c r="L149" s="12" t="str">
        <x:f>IF(A149="","",IF(COUNTIF($A$6:$A$205,A149)&gt;1,"INVALID - DUPLICATE ID",IF(OR(B149="",C149="",D149="",E149="",F149="",G149="",H149="",I149="",J149="",K149=""),"INCOMPLETE",IF(NOT(AND(OR(EXACT(C149,"SERVICE PAGE"),EXACT(C149,"BUSINESS PROFILE / MAP"),EXACT(C149,"LOCAL LANDING PAGE"),EXACT(C149,"TERMS / ROUTING"),EXACT(C149,"REVIEW OBSERVATION"),EXACT(C149,"FIRST-PARTY CALL / QUOTE"),EXACT(C149,"DIRECTORY / MARKETPLACE"),EXACT(C149,"OTHER")),OR(EXACT(G149,"CURRENT"),EXACT(G149,"STALE"),EXACT(G149,"NOT CHECKED")),OR(EXACT(H149,"OBSERVED"),EXACT(H149,"INFERRED"),EXACT(H149,"UNRESOLVED")))),"INVALID - CONTROL TOKEN",IF(COUNTIF(CANDIDATES!$A$6:$A$205,B149)=0,"INVALID - CANDIDATE ID",IF(G149="STALE","STALE - REFRESH",IF(G149="NOT CHECKED","NOT CHECKED",IF(H149="UNRESOLVED","UNRESOLVED","READY"))))))))</x:f>
      </x:c>
    </x:row>
    <x:row r="150">
      <x:c r="A150" s="12"/>
      <x:c r="B150" s="12"/>
      <x:c r="C150" s="12"/>
      <x:c r="D150" s="12"/>
      <x:c r="E150" s="12"/>
      <x:c r="F150" s="38"/>
      <x:c r="G150" s="12"/>
      <x:c r="H150" s="12"/>
      <x:c r="I150" s="12"/>
      <x:c r="J150" s="12"/>
      <x:c r="K150" s="12"/>
      <x:c r="L150" s="12" t="str">
        <x:f>IF(A150="","",IF(COUNTIF($A$6:$A$205,A150)&gt;1,"INVALID - DUPLICATE ID",IF(OR(B150="",C150="",D150="",E150="",F150="",G150="",H150="",I150="",J150="",K150=""),"INCOMPLETE",IF(NOT(AND(OR(EXACT(C150,"SERVICE PAGE"),EXACT(C150,"BUSINESS PROFILE / MAP"),EXACT(C150,"LOCAL LANDING PAGE"),EXACT(C150,"TERMS / ROUTING"),EXACT(C150,"REVIEW OBSERVATION"),EXACT(C150,"FIRST-PARTY CALL / QUOTE"),EXACT(C150,"DIRECTORY / MARKETPLACE"),EXACT(C150,"OTHER")),OR(EXACT(G150,"CURRENT"),EXACT(G150,"STALE"),EXACT(G150,"NOT CHECKED")),OR(EXACT(H150,"OBSERVED"),EXACT(H150,"INFERRED"),EXACT(H150,"UNRESOLVED")))),"INVALID - CONTROL TOKEN",IF(COUNTIF(CANDIDATES!$A$6:$A$205,B150)=0,"INVALID - CANDIDATE ID",IF(G150="STALE","STALE - REFRESH",IF(G150="NOT CHECKED","NOT CHECKED",IF(H150="UNRESOLVED","UNRESOLVED","READY"))))))))</x:f>
      </x:c>
    </x:row>
    <x:row r="151">
      <x:c r="A151" s="12"/>
      <x:c r="B151" s="12"/>
      <x:c r="C151" s="12"/>
      <x:c r="D151" s="12"/>
      <x:c r="E151" s="12"/>
      <x:c r="F151" s="38"/>
      <x:c r="G151" s="12"/>
      <x:c r="H151" s="12"/>
      <x:c r="I151" s="12"/>
      <x:c r="J151" s="12"/>
      <x:c r="K151" s="12"/>
      <x:c r="L151" s="12" t="str">
        <x:f>IF(A151="","",IF(COUNTIF($A$6:$A$205,A151)&gt;1,"INVALID - DUPLICATE ID",IF(OR(B151="",C151="",D151="",E151="",F151="",G151="",H151="",I151="",J151="",K151=""),"INCOMPLETE",IF(NOT(AND(OR(EXACT(C151,"SERVICE PAGE"),EXACT(C151,"BUSINESS PROFILE / MAP"),EXACT(C151,"LOCAL LANDING PAGE"),EXACT(C151,"TERMS / ROUTING"),EXACT(C151,"REVIEW OBSERVATION"),EXACT(C151,"FIRST-PARTY CALL / QUOTE"),EXACT(C151,"DIRECTORY / MARKETPLACE"),EXACT(C151,"OTHER")),OR(EXACT(G151,"CURRENT"),EXACT(G151,"STALE"),EXACT(G151,"NOT CHECKED")),OR(EXACT(H151,"OBSERVED"),EXACT(H151,"INFERRED"),EXACT(H151,"UNRESOLVED")))),"INVALID - CONTROL TOKEN",IF(COUNTIF(CANDIDATES!$A$6:$A$205,B151)=0,"INVALID - CANDIDATE ID",IF(G151="STALE","STALE - REFRESH",IF(G151="NOT CHECKED","NOT CHECKED",IF(H151="UNRESOLVED","UNRESOLVED","READY"))))))))</x:f>
      </x:c>
    </x:row>
    <x:row r="152">
      <x:c r="A152" s="12"/>
      <x:c r="B152" s="12"/>
      <x:c r="C152" s="12"/>
      <x:c r="D152" s="12"/>
      <x:c r="E152" s="12"/>
      <x:c r="F152" s="38"/>
      <x:c r="G152" s="12"/>
      <x:c r="H152" s="12"/>
      <x:c r="I152" s="12"/>
      <x:c r="J152" s="12"/>
      <x:c r="K152" s="12"/>
      <x:c r="L152" s="12" t="str">
        <x:f>IF(A152="","",IF(COUNTIF($A$6:$A$205,A152)&gt;1,"INVALID - DUPLICATE ID",IF(OR(B152="",C152="",D152="",E152="",F152="",G152="",H152="",I152="",J152="",K152=""),"INCOMPLETE",IF(NOT(AND(OR(EXACT(C152,"SERVICE PAGE"),EXACT(C152,"BUSINESS PROFILE / MAP"),EXACT(C152,"LOCAL LANDING PAGE"),EXACT(C152,"TERMS / ROUTING"),EXACT(C152,"REVIEW OBSERVATION"),EXACT(C152,"FIRST-PARTY CALL / QUOTE"),EXACT(C152,"DIRECTORY / MARKETPLACE"),EXACT(C152,"OTHER")),OR(EXACT(G152,"CURRENT"),EXACT(G152,"STALE"),EXACT(G152,"NOT CHECKED")),OR(EXACT(H152,"OBSERVED"),EXACT(H152,"INFERRED"),EXACT(H152,"UNRESOLVED")))),"INVALID - CONTROL TOKEN",IF(COUNTIF(CANDIDATES!$A$6:$A$205,B152)=0,"INVALID - CANDIDATE ID",IF(G152="STALE","STALE - REFRESH",IF(G152="NOT CHECKED","NOT CHECKED",IF(H152="UNRESOLVED","UNRESOLVED","READY"))))))))</x:f>
      </x:c>
    </x:row>
    <x:row r="153">
      <x:c r="A153" s="12"/>
      <x:c r="B153" s="12"/>
      <x:c r="C153" s="12"/>
      <x:c r="D153" s="12"/>
      <x:c r="E153" s="12"/>
      <x:c r="F153" s="38"/>
      <x:c r="G153" s="12"/>
      <x:c r="H153" s="12"/>
      <x:c r="I153" s="12"/>
      <x:c r="J153" s="12"/>
      <x:c r="K153" s="12"/>
      <x:c r="L153" s="12" t="str">
        <x:f>IF(A153="","",IF(COUNTIF($A$6:$A$205,A153)&gt;1,"INVALID - DUPLICATE ID",IF(OR(B153="",C153="",D153="",E153="",F153="",G153="",H153="",I153="",J153="",K153=""),"INCOMPLETE",IF(NOT(AND(OR(EXACT(C153,"SERVICE PAGE"),EXACT(C153,"BUSINESS PROFILE / MAP"),EXACT(C153,"LOCAL LANDING PAGE"),EXACT(C153,"TERMS / ROUTING"),EXACT(C153,"REVIEW OBSERVATION"),EXACT(C153,"FIRST-PARTY CALL / QUOTE"),EXACT(C153,"DIRECTORY / MARKETPLACE"),EXACT(C153,"OTHER")),OR(EXACT(G153,"CURRENT"),EXACT(G153,"STALE"),EXACT(G153,"NOT CHECKED")),OR(EXACT(H153,"OBSERVED"),EXACT(H153,"INFERRED"),EXACT(H153,"UNRESOLVED")))),"INVALID - CONTROL TOKEN",IF(COUNTIF(CANDIDATES!$A$6:$A$205,B153)=0,"INVALID - CANDIDATE ID",IF(G153="STALE","STALE - REFRESH",IF(G153="NOT CHECKED","NOT CHECKED",IF(H153="UNRESOLVED","UNRESOLVED","READY"))))))))</x:f>
      </x:c>
    </x:row>
    <x:row r="154">
      <x:c r="A154" s="12"/>
      <x:c r="B154" s="12"/>
      <x:c r="C154" s="12"/>
      <x:c r="D154" s="12"/>
      <x:c r="E154" s="12"/>
      <x:c r="F154" s="38"/>
      <x:c r="G154" s="12"/>
      <x:c r="H154" s="12"/>
      <x:c r="I154" s="12"/>
      <x:c r="J154" s="12"/>
      <x:c r="K154" s="12"/>
      <x:c r="L154" s="12" t="str">
        <x:f>IF(A154="","",IF(COUNTIF($A$6:$A$205,A154)&gt;1,"INVALID - DUPLICATE ID",IF(OR(B154="",C154="",D154="",E154="",F154="",G154="",H154="",I154="",J154="",K154=""),"INCOMPLETE",IF(NOT(AND(OR(EXACT(C154,"SERVICE PAGE"),EXACT(C154,"BUSINESS PROFILE / MAP"),EXACT(C154,"LOCAL LANDING PAGE"),EXACT(C154,"TERMS / ROUTING"),EXACT(C154,"REVIEW OBSERVATION"),EXACT(C154,"FIRST-PARTY CALL / QUOTE"),EXACT(C154,"DIRECTORY / MARKETPLACE"),EXACT(C154,"OTHER")),OR(EXACT(G154,"CURRENT"),EXACT(G154,"STALE"),EXACT(G154,"NOT CHECKED")),OR(EXACT(H154,"OBSERVED"),EXACT(H154,"INFERRED"),EXACT(H154,"UNRESOLVED")))),"INVALID - CONTROL TOKEN",IF(COUNTIF(CANDIDATES!$A$6:$A$205,B154)=0,"INVALID - CANDIDATE ID",IF(G154="STALE","STALE - REFRESH",IF(G154="NOT CHECKED","NOT CHECKED",IF(H154="UNRESOLVED","UNRESOLVED","READY"))))))))</x:f>
      </x:c>
    </x:row>
    <x:row r="155">
      <x:c r="A155" s="12"/>
      <x:c r="B155" s="12"/>
      <x:c r="C155" s="12"/>
      <x:c r="D155" s="12"/>
      <x:c r="E155" s="12"/>
      <x:c r="F155" s="38"/>
      <x:c r="G155" s="12"/>
      <x:c r="H155" s="12"/>
      <x:c r="I155" s="12"/>
      <x:c r="J155" s="12"/>
      <x:c r="K155" s="12"/>
      <x:c r="L155" s="12" t="str">
        <x:f>IF(A155="","",IF(COUNTIF($A$6:$A$205,A155)&gt;1,"INVALID - DUPLICATE ID",IF(OR(B155="",C155="",D155="",E155="",F155="",G155="",H155="",I155="",J155="",K155=""),"INCOMPLETE",IF(NOT(AND(OR(EXACT(C155,"SERVICE PAGE"),EXACT(C155,"BUSINESS PROFILE / MAP"),EXACT(C155,"LOCAL LANDING PAGE"),EXACT(C155,"TERMS / ROUTING"),EXACT(C155,"REVIEW OBSERVATION"),EXACT(C155,"FIRST-PARTY CALL / QUOTE"),EXACT(C155,"DIRECTORY / MARKETPLACE"),EXACT(C155,"OTHER")),OR(EXACT(G155,"CURRENT"),EXACT(G155,"STALE"),EXACT(G155,"NOT CHECKED")),OR(EXACT(H155,"OBSERVED"),EXACT(H155,"INFERRED"),EXACT(H155,"UNRESOLVED")))),"INVALID - CONTROL TOKEN",IF(COUNTIF(CANDIDATES!$A$6:$A$205,B155)=0,"INVALID - CANDIDATE ID",IF(G155="STALE","STALE - REFRESH",IF(G155="NOT CHECKED","NOT CHECKED",IF(H155="UNRESOLVED","UNRESOLVED","READY"))))))))</x:f>
      </x:c>
    </x:row>
    <x:row r="156">
      <x:c r="A156" s="12"/>
      <x:c r="B156" s="12"/>
      <x:c r="C156" s="12"/>
      <x:c r="D156" s="12"/>
      <x:c r="E156" s="12"/>
      <x:c r="F156" s="38"/>
      <x:c r="G156" s="12"/>
      <x:c r="H156" s="12"/>
      <x:c r="I156" s="12"/>
      <x:c r="J156" s="12"/>
      <x:c r="K156" s="12"/>
      <x:c r="L156" s="12" t="str">
        <x:f>IF(A156="","",IF(COUNTIF($A$6:$A$205,A156)&gt;1,"INVALID - DUPLICATE ID",IF(OR(B156="",C156="",D156="",E156="",F156="",G156="",H156="",I156="",J156="",K156=""),"INCOMPLETE",IF(NOT(AND(OR(EXACT(C156,"SERVICE PAGE"),EXACT(C156,"BUSINESS PROFILE / MAP"),EXACT(C156,"LOCAL LANDING PAGE"),EXACT(C156,"TERMS / ROUTING"),EXACT(C156,"REVIEW OBSERVATION"),EXACT(C156,"FIRST-PARTY CALL / QUOTE"),EXACT(C156,"DIRECTORY / MARKETPLACE"),EXACT(C156,"OTHER")),OR(EXACT(G156,"CURRENT"),EXACT(G156,"STALE"),EXACT(G156,"NOT CHECKED")),OR(EXACT(H156,"OBSERVED"),EXACT(H156,"INFERRED"),EXACT(H156,"UNRESOLVED")))),"INVALID - CONTROL TOKEN",IF(COUNTIF(CANDIDATES!$A$6:$A$205,B156)=0,"INVALID - CANDIDATE ID",IF(G156="STALE","STALE - REFRESH",IF(G156="NOT CHECKED","NOT CHECKED",IF(H156="UNRESOLVED","UNRESOLVED","READY"))))))))</x:f>
      </x:c>
    </x:row>
    <x:row r="157">
      <x:c r="A157" s="12"/>
      <x:c r="B157" s="12"/>
      <x:c r="C157" s="12"/>
      <x:c r="D157" s="12"/>
      <x:c r="E157" s="12"/>
      <x:c r="F157" s="38"/>
      <x:c r="G157" s="12"/>
      <x:c r="H157" s="12"/>
      <x:c r="I157" s="12"/>
      <x:c r="J157" s="12"/>
      <x:c r="K157" s="12"/>
      <x:c r="L157" s="12" t="str">
        <x:f>IF(A157="","",IF(COUNTIF($A$6:$A$205,A157)&gt;1,"INVALID - DUPLICATE ID",IF(OR(B157="",C157="",D157="",E157="",F157="",G157="",H157="",I157="",J157="",K157=""),"INCOMPLETE",IF(NOT(AND(OR(EXACT(C157,"SERVICE PAGE"),EXACT(C157,"BUSINESS PROFILE / MAP"),EXACT(C157,"LOCAL LANDING PAGE"),EXACT(C157,"TERMS / ROUTING"),EXACT(C157,"REVIEW OBSERVATION"),EXACT(C157,"FIRST-PARTY CALL / QUOTE"),EXACT(C157,"DIRECTORY / MARKETPLACE"),EXACT(C157,"OTHER")),OR(EXACT(G157,"CURRENT"),EXACT(G157,"STALE"),EXACT(G157,"NOT CHECKED")),OR(EXACT(H157,"OBSERVED"),EXACT(H157,"INFERRED"),EXACT(H157,"UNRESOLVED")))),"INVALID - CONTROL TOKEN",IF(COUNTIF(CANDIDATES!$A$6:$A$205,B157)=0,"INVALID - CANDIDATE ID",IF(G157="STALE","STALE - REFRESH",IF(G157="NOT CHECKED","NOT CHECKED",IF(H157="UNRESOLVED","UNRESOLVED","READY"))))))))</x:f>
      </x:c>
    </x:row>
    <x:row r="158">
      <x:c r="A158" s="12"/>
      <x:c r="B158" s="12"/>
      <x:c r="C158" s="12"/>
      <x:c r="D158" s="12"/>
      <x:c r="E158" s="12"/>
      <x:c r="F158" s="38"/>
      <x:c r="G158" s="12"/>
      <x:c r="H158" s="12"/>
      <x:c r="I158" s="12"/>
      <x:c r="J158" s="12"/>
      <x:c r="K158" s="12"/>
      <x:c r="L158" s="12" t="str">
        <x:f>IF(A158="","",IF(COUNTIF($A$6:$A$205,A158)&gt;1,"INVALID - DUPLICATE ID",IF(OR(B158="",C158="",D158="",E158="",F158="",G158="",H158="",I158="",J158="",K158=""),"INCOMPLETE",IF(NOT(AND(OR(EXACT(C158,"SERVICE PAGE"),EXACT(C158,"BUSINESS PROFILE / MAP"),EXACT(C158,"LOCAL LANDING PAGE"),EXACT(C158,"TERMS / ROUTING"),EXACT(C158,"REVIEW OBSERVATION"),EXACT(C158,"FIRST-PARTY CALL / QUOTE"),EXACT(C158,"DIRECTORY / MARKETPLACE"),EXACT(C158,"OTHER")),OR(EXACT(G158,"CURRENT"),EXACT(G158,"STALE"),EXACT(G158,"NOT CHECKED")),OR(EXACT(H158,"OBSERVED"),EXACT(H158,"INFERRED"),EXACT(H158,"UNRESOLVED")))),"INVALID - CONTROL TOKEN",IF(COUNTIF(CANDIDATES!$A$6:$A$205,B158)=0,"INVALID - CANDIDATE ID",IF(G158="STALE","STALE - REFRESH",IF(G158="NOT CHECKED","NOT CHECKED",IF(H158="UNRESOLVED","UNRESOLVED","READY"))))))))</x:f>
      </x:c>
    </x:row>
    <x:row r="159">
      <x:c r="A159" s="12"/>
      <x:c r="B159" s="12"/>
      <x:c r="C159" s="12"/>
      <x:c r="D159" s="12"/>
      <x:c r="E159" s="12"/>
      <x:c r="F159" s="38"/>
      <x:c r="G159" s="12"/>
      <x:c r="H159" s="12"/>
      <x:c r="I159" s="12"/>
      <x:c r="J159" s="12"/>
      <x:c r="K159" s="12"/>
      <x:c r="L159" s="12" t="str">
        <x:f>IF(A159="","",IF(COUNTIF($A$6:$A$205,A159)&gt;1,"INVALID - DUPLICATE ID",IF(OR(B159="",C159="",D159="",E159="",F159="",G159="",H159="",I159="",J159="",K159=""),"INCOMPLETE",IF(NOT(AND(OR(EXACT(C159,"SERVICE PAGE"),EXACT(C159,"BUSINESS PROFILE / MAP"),EXACT(C159,"LOCAL LANDING PAGE"),EXACT(C159,"TERMS / ROUTING"),EXACT(C159,"REVIEW OBSERVATION"),EXACT(C159,"FIRST-PARTY CALL / QUOTE"),EXACT(C159,"DIRECTORY / MARKETPLACE"),EXACT(C159,"OTHER")),OR(EXACT(G159,"CURRENT"),EXACT(G159,"STALE"),EXACT(G159,"NOT CHECKED")),OR(EXACT(H159,"OBSERVED"),EXACT(H159,"INFERRED"),EXACT(H159,"UNRESOLVED")))),"INVALID - CONTROL TOKEN",IF(COUNTIF(CANDIDATES!$A$6:$A$205,B159)=0,"INVALID - CANDIDATE ID",IF(G159="STALE","STALE - REFRESH",IF(G159="NOT CHECKED","NOT CHECKED",IF(H159="UNRESOLVED","UNRESOLVED","READY"))))))))</x:f>
      </x:c>
    </x:row>
    <x:row r="160">
      <x:c r="A160" s="12"/>
      <x:c r="B160" s="12"/>
      <x:c r="C160" s="12"/>
      <x:c r="D160" s="12"/>
      <x:c r="E160" s="12"/>
      <x:c r="F160" s="38"/>
      <x:c r="G160" s="12"/>
      <x:c r="H160" s="12"/>
      <x:c r="I160" s="12"/>
      <x:c r="J160" s="12"/>
      <x:c r="K160" s="12"/>
      <x:c r="L160" s="12" t="str">
        <x:f>IF(A160="","",IF(COUNTIF($A$6:$A$205,A160)&gt;1,"INVALID - DUPLICATE ID",IF(OR(B160="",C160="",D160="",E160="",F160="",G160="",H160="",I160="",J160="",K160=""),"INCOMPLETE",IF(NOT(AND(OR(EXACT(C160,"SERVICE PAGE"),EXACT(C160,"BUSINESS PROFILE / MAP"),EXACT(C160,"LOCAL LANDING PAGE"),EXACT(C160,"TERMS / ROUTING"),EXACT(C160,"REVIEW OBSERVATION"),EXACT(C160,"FIRST-PARTY CALL / QUOTE"),EXACT(C160,"DIRECTORY / MARKETPLACE"),EXACT(C160,"OTHER")),OR(EXACT(G160,"CURRENT"),EXACT(G160,"STALE"),EXACT(G160,"NOT CHECKED")),OR(EXACT(H160,"OBSERVED"),EXACT(H160,"INFERRED"),EXACT(H160,"UNRESOLVED")))),"INVALID - CONTROL TOKEN",IF(COUNTIF(CANDIDATES!$A$6:$A$205,B160)=0,"INVALID - CANDIDATE ID",IF(G160="STALE","STALE - REFRESH",IF(G160="NOT CHECKED","NOT CHECKED",IF(H160="UNRESOLVED","UNRESOLVED","READY"))))))))</x:f>
      </x:c>
    </x:row>
    <x:row r="161">
      <x:c r="A161" s="12"/>
      <x:c r="B161" s="12"/>
      <x:c r="C161" s="12"/>
      <x:c r="D161" s="12"/>
      <x:c r="E161" s="12"/>
      <x:c r="F161" s="38"/>
      <x:c r="G161" s="12"/>
      <x:c r="H161" s="12"/>
      <x:c r="I161" s="12"/>
      <x:c r="J161" s="12"/>
      <x:c r="K161" s="12"/>
      <x:c r="L161" s="12" t="str">
        <x:f>IF(A161="","",IF(COUNTIF($A$6:$A$205,A161)&gt;1,"INVALID - DUPLICATE ID",IF(OR(B161="",C161="",D161="",E161="",F161="",G161="",H161="",I161="",J161="",K161=""),"INCOMPLETE",IF(NOT(AND(OR(EXACT(C161,"SERVICE PAGE"),EXACT(C161,"BUSINESS PROFILE / MAP"),EXACT(C161,"LOCAL LANDING PAGE"),EXACT(C161,"TERMS / ROUTING"),EXACT(C161,"REVIEW OBSERVATION"),EXACT(C161,"FIRST-PARTY CALL / QUOTE"),EXACT(C161,"DIRECTORY / MARKETPLACE"),EXACT(C161,"OTHER")),OR(EXACT(G161,"CURRENT"),EXACT(G161,"STALE"),EXACT(G161,"NOT CHECKED")),OR(EXACT(H161,"OBSERVED"),EXACT(H161,"INFERRED"),EXACT(H161,"UNRESOLVED")))),"INVALID - CONTROL TOKEN",IF(COUNTIF(CANDIDATES!$A$6:$A$205,B161)=0,"INVALID - CANDIDATE ID",IF(G161="STALE","STALE - REFRESH",IF(G161="NOT CHECKED","NOT CHECKED",IF(H161="UNRESOLVED","UNRESOLVED","READY"))))))))</x:f>
      </x:c>
    </x:row>
    <x:row r="162">
      <x:c r="A162" s="12"/>
      <x:c r="B162" s="12"/>
      <x:c r="C162" s="12"/>
      <x:c r="D162" s="12"/>
      <x:c r="E162" s="12"/>
      <x:c r="F162" s="38"/>
      <x:c r="G162" s="12"/>
      <x:c r="H162" s="12"/>
      <x:c r="I162" s="12"/>
      <x:c r="J162" s="12"/>
      <x:c r="K162" s="12"/>
      <x:c r="L162" s="12" t="str">
        <x:f>IF(A162="","",IF(COUNTIF($A$6:$A$205,A162)&gt;1,"INVALID - DUPLICATE ID",IF(OR(B162="",C162="",D162="",E162="",F162="",G162="",H162="",I162="",J162="",K162=""),"INCOMPLETE",IF(NOT(AND(OR(EXACT(C162,"SERVICE PAGE"),EXACT(C162,"BUSINESS PROFILE / MAP"),EXACT(C162,"LOCAL LANDING PAGE"),EXACT(C162,"TERMS / ROUTING"),EXACT(C162,"REVIEW OBSERVATION"),EXACT(C162,"FIRST-PARTY CALL / QUOTE"),EXACT(C162,"DIRECTORY / MARKETPLACE"),EXACT(C162,"OTHER")),OR(EXACT(G162,"CURRENT"),EXACT(G162,"STALE"),EXACT(G162,"NOT CHECKED")),OR(EXACT(H162,"OBSERVED"),EXACT(H162,"INFERRED"),EXACT(H162,"UNRESOLVED")))),"INVALID - CONTROL TOKEN",IF(COUNTIF(CANDIDATES!$A$6:$A$205,B162)=0,"INVALID - CANDIDATE ID",IF(G162="STALE","STALE - REFRESH",IF(G162="NOT CHECKED","NOT CHECKED",IF(H162="UNRESOLVED","UNRESOLVED","READY"))))))))</x:f>
      </x:c>
    </x:row>
    <x:row r="163">
      <x:c r="A163" s="12"/>
      <x:c r="B163" s="12"/>
      <x:c r="C163" s="12"/>
      <x:c r="D163" s="12"/>
      <x:c r="E163" s="12"/>
      <x:c r="F163" s="38"/>
      <x:c r="G163" s="12"/>
      <x:c r="H163" s="12"/>
      <x:c r="I163" s="12"/>
      <x:c r="J163" s="12"/>
      <x:c r="K163" s="12"/>
      <x:c r="L163" s="12" t="str">
        <x:f>IF(A163="","",IF(COUNTIF($A$6:$A$205,A163)&gt;1,"INVALID - DUPLICATE ID",IF(OR(B163="",C163="",D163="",E163="",F163="",G163="",H163="",I163="",J163="",K163=""),"INCOMPLETE",IF(NOT(AND(OR(EXACT(C163,"SERVICE PAGE"),EXACT(C163,"BUSINESS PROFILE / MAP"),EXACT(C163,"LOCAL LANDING PAGE"),EXACT(C163,"TERMS / ROUTING"),EXACT(C163,"REVIEW OBSERVATION"),EXACT(C163,"FIRST-PARTY CALL / QUOTE"),EXACT(C163,"DIRECTORY / MARKETPLACE"),EXACT(C163,"OTHER")),OR(EXACT(G163,"CURRENT"),EXACT(G163,"STALE"),EXACT(G163,"NOT CHECKED")),OR(EXACT(H163,"OBSERVED"),EXACT(H163,"INFERRED"),EXACT(H163,"UNRESOLVED")))),"INVALID - CONTROL TOKEN",IF(COUNTIF(CANDIDATES!$A$6:$A$205,B163)=0,"INVALID - CANDIDATE ID",IF(G163="STALE","STALE - REFRESH",IF(G163="NOT CHECKED","NOT CHECKED",IF(H163="UNRESOLVED","UNRESOLVED","READY"))))))))</x:f>
      </x:c>
    </x:row>
    <x:row r="164">
      <x:c r="A164" s="12"/>
      <x:c r="B164" s="12"/>
      <x:c r="C164" s="12"/>
      <x:c r="D164" s="12"/>
      <x:c r="E164" s="12"/>
      <x:c r="F164" s="38"/>
      <x:c r="G164" s="12"/>
      <x:c r="H164" s="12"/>
      <x:c r="I164" s="12"/>
      <x:c r="J164" s="12"/>
      <x:c r="K164" s="12"/>
      <x:c r="L164" s="12" t="str">
        <x:f>IF(A164="","",IF(COUNTIF($A$6:$A$205,A164)&gt;1,"INVALID - DUPLICATE ID",IF(OR(B164="",C164="",D164="",E164="",F164="",G164="",H164="",I164="",J164="",K164=""),"INCOMPLETE",IF(NOT(AND(OR(EXACT(C164,"SERVICE PAGE"),EXACT(C164,"BUSINESS PROFILE / MAP"),EXACT(C164,"LOCAL LANDING PAGE"),EXACT(C164,"TERMS / ROUTING"),EXACT(C164,"REVIEW OBSERVATION"),EXACT(C164,"FIRST-PARTY CALL / QUOTE"),EXACT(C164,"DIRECTORY / MARKETPLACE"),EXACT(C164,"OTHER")),OR(EXACT(G164,"CURRENT"),EXACT(G164,"STALE"),EXACT(G164,"NOT CHECKED")),OR(EXACT(H164,"OBSERVED"),EXACT(H164,"INFERRED"),EXACT(H164,"UNRESOLVED")))),"INVALID - CONTROL TOKEN",IF(COUNTIF(CANDIDATES!$A$6:$A$205,B164)=0,"INVALID - CANDIDATE ID",IF(G164="STALE","STALE - REFRESH",IF(G164="NOT CHECKED","NOT CHECKED",IF(H164="UNRESOLVED","UNRESOLVED","READY"))))))))</x:f>
      </x:c>
    </x:row>
    <x:row r="165">
      <x:c r="A165" s="12"/>
      <x:c r="B165" s="12"/>
      <x:c r="C165" s="12"/>
      <x:c r="D165" s="12"/>
      <x:c r="E165" s="12"/>
      <x:c r="F165" s="38"/>
      <x:c r="G165" s="12"/>
      <x:c r="H165" s="12"/>
      <x:c r="I165" s="12"/>
      <x:c r="J165" s="12"/>
      <x:c r="K165" s="12"/>
      <x:c r="L165" s="12" t="str">
        <x:f>IF(A165="","",IF(COUNTIF($A$6:$A$205,A165)&gt;1,"INVALID - DUPLICATE ID",IF(OR(B165="",C165="",D165="",E165="",F165="",G165="",H165="",I165="",J165="",K165=""),"INCOMPLETE",IF(NOT(AND(OR(EXACT(C165,"SERVICE PAGE"),EXACT(C165,"BUSINESS PROFILE / MAP"),EXACT(C165,"LOCAL LANDING PAGE"),EXACT(C165,"TERMS / ROUTING"),EXACT(C165,"REVIEW OBSERVATION"),EXACT(C165,"FIRST-PARTY CALL / QUOTE"),EXACT(C165,"DIRECTORY / MARKETPLACE"),EXACT(C165,"OTHER")),OR(EXACT(G165,"CURRENT"),EXACT(G165,"STALE"),EXACT(G165,"NOT CHECKED")),OR(EXACT(H165,"OBSERVED"),EXACT(H165,"INFERRED"),EXACT(H165,"UNRESOLVED")))),"INVALID - CONTROL TOKEN",IF(COUNTIF(CANDIDATES!$A$6:$A$205,B165)=0,"INVALID - CANDIDATE ID",IF(G165="STALE","STALE - REFRESH",IF(G165="NOT CHECKED","NOT CHECKED",IF(H165="UNRESOLVED","UNRESOLVED","READY"))))))))</x:f>
      </x:c>
    </x:row>
    <x:row r="166">
      <x:c r="A166" s="12"/>
      <x:c r="B166" s="12"/>
      <x:c r="C166" s="12"/>
      <x:c r="D166" s="12"/>
      <x:c r="E166" s="12"/>
      <x:c r="F166" s="38"/>
      <x:c r="G166" s="12"/>
      <x:c r="H166" s="12"/>
      <x:c r="I166" s="12"/>
      <x:c r="J166" s="12"/>
      <x:c r="K166" s="12"/>
      <x:c r="L166" s="12" t="str">
        <x:f>IF(A166="","",IF(COUNTIF($A$6:$A$205,A166)&gt;1,"INVALID - DUPLICATE ID",IF(OR(B166="",C166="",D166="",E166="",F166="",G166="",H166="",I166="",J166="",K166=""),"INCOMPLETE",IF(NOT(AND(OR(EXACT(C166,"SERVICE PAGE"),EXACT(C166,"BUSINESS PROFILE / MAP"),EXACT(C166,"LOCAL LANDING PAGE"),EXACT(C166,"TERMS / ROUTING"),EXACT(C166,"REVIEW OBSERVATION"),EXACT(C166,"FIRST-PARTY CALL / QUOTE"),EXACT(C166,"DIRECTORY / MARKETPLACE"),EXACT(C166,"OTHER")),OR(EXACT(G166,"CURRENT"),EXACT(G166,"STALE"),EXACT(G166,"NOT CHECKED")),OR(EXACT(H166,"OBSERVED"),EXACT(H166,"INFERRED"),EXACT(H166,"UNRESOLVED")))),"INVALID - CONTROL TOKEN",IF(COUNTIF(CANDIDATES!$A$6:$A$205,B166)=0,"INVALID - CANDIDATE ID",IF(G166="STALE","STALE - REFRESH",IF(G166="NOT CHECKED","NOT CHECKED",IF(H166="UNRESOLVED","UNRESOLVED","READY"))))))))</x:f>
      </x:c>
    </x:row>
    <x:row r="167">
      <x:c r="A167" s="12"/>
      <x:c r="B167" s="12"/>
      <x:c r="C167" s="12"/>
      <x:c r="D167" s="12"/>
      <x:c r="E167" s="12"/>
      <x:c r="F167" s="38"/>
      <x:c r="G167" s="12"/>
      <x:c r="H167" s="12"/>
      <x:c r="I167" s="12"/>
      <x:c r="J167" s="12"/>
      <x:c r="K167" s="12"/>
      <x:c r="L167" s="12" t="str">
        <x:f>IF(A167="","",IF(COUNTIF($A$6:$A$205,A167)&gt;1,"INVALID - DUPLICATE ID",IF(OR(B167="",C167="",D167="",E167="",F167="",G167="",H167="",I167="",J167="",K167=""),"INCOMPLETE",IF(NOT(AND(OR(EXACT(C167,"SERVICE PAGE"),EXACT(C167,"BUSINESS PROFILE / MAP"),EXACT(C167,"LOCAL LANDING PAGE"),EXACT(C167,"TERMS / ROUTING"),EXACT(C167,"REVIEW OBSERVATION"),EXACT(C167,"FIRST-PARTY CALL / QUOTE"),EXACT(C167,"DIRECTORY / MARKETPLACE"),EXACT(C167,"OTHER")),OR(EXACT(G167,"CURRENT"),EXACT(G167,"STALE"),EXACT(G167,"NOT CHECKED")),OR(EXACT(H167,"OBSERVED"),EXACT(H167,"INFERRED"),EXACT(H167,"UNRESOLVED")))),"INVALID - CONTROL TOKEN",IF(COUNTIF(CANDIDATES!$A$6:$A$205,B167)=0,"INVALID - CANDIDATE ID",IF(G167="STALE","STALE - REFRESH",IF(G167="NOT CHECKED","NOT CHECKED",IF(H167="UNRESOLVED","UNRESOLVED","READY"))))))))</x:f>
      </x:c>
    </x:row>
    <x:row r="168">
      <x:c r="A168" s="12"/>
      <x:c r="B168" s="12"/>
      <x:c r="C168" s="12"/>
      <x:c r="D168" s="12"/>
      <x:c r="E168" s="12"/>
      <x:c r="F168" s="38"/>
      <x:c r="G168" s="12"/>
      <x:c r="H168" s="12"/>
      <x:c r="I168" s="12"/>
      <x:c r="J168" s="12"/>
      <x:c r="K168" s="12"/>
      <x:c r="L168" s="12" t="str">
        <x:f>IF(A168="","",IF(COUNTIF($A$6:$A$205,A168)&gt;1,"INVALID - DUPLICATE ID",IF(OR(B168="",C168="",D168="",E168="",F168="",G168="",H168="",I168="",J168="",K168=""),"INCOMPLETE",IF(NOT(AND(OR(EXACT(C168,"SERVICE PAGE"),EXACT(C168,"BUSINESS PROFILE / MAP"),EXACT(C168,"LOCAL LANDING PAGE"),EXACT(C168,"TERMS / ROUTING"),EXACT(C168,"REVIEW OBSERVATION"),EXACT(C168,"FIRST-PARTY CALL / QUOTE"),EXACT(C168,"DIRECTORY / MARKETPLACE"),EXACT(C168,"OTHER")),OR(EXACT(G168,"CURRENT"),EXACT(G168,"STALE"),EXACT(G168,"NOT CHECKED")),OR(EXACT(H168,"OBSERVED"),EXACT(H168,"INFERRED"),EXACT(H168,"UNRESOLVED")))),"INVALID - CONTROL TOKEN",IF(COUNTIF(CANDIDATES!$A$6:$A$205,B168)=0,"INVALID - CANDIDATE ID",IF(G168="STALE","STALE - REFRESH",IF(G168="NOT CHECKED","NOT CHECKED",IF(H168="UNRESOLVED","UNRESOLVED","READY"))))))))</x:f>
      </x:c>
    </x:row>
    <x:row r="169">
      <x:c r="A169" s="12"/>
      <x:c r="B169" s="12"/>
      <x:c r="C169" s="12"/>
      <x:c r="D169" s="12"/>
      <x:c r="E169" s="12"/>
      <x:c r="F169" s="38"/>
      <x:c r="G169" s="12"/>
      <x:c r="H169" s="12"/>
      <x:c r="I169" s="12"/>
      <x:c r="J169" s="12"/>
      <x:c r="K169" s="12"/>
      <x:c r="L169" s="12" t="str">
        <x:f>IF(A169="","",IF(COUNTIF($A$6:$A$205,A169)&gt;1,"INVALID - DUPLICATE ID",IF(OR(B169="",C169="",D169="",E169="",F169="",G169="",H169="",I169="",J169="",K169=""),"INCOMPLETE",IF(NOT(AND(OR(EXACT(C169,"SERVICE PAGE"),EXACT(C169,"BUSINESS PROFILE / MAP"),EXACT(C169,"LOCAL LANDING PAGE"),EXACT(C169,"TERMS / ROUTING"),EXACT(C169,"REVIEW OBSERVATION"),EXACT(C169,"FIRST-PARTY CALL / QUOTE"),EXACT(C169,"DIRECTORY / MARKETPLACE"),EXACT(C169,"OTHER")),OR(EXACT(G169,"CURRENT"),EXACT(G169,"STALE"),EXACT(G169,"NOT CHECKED")),OR(EXACT(H169,"OBSERVED"),EXACT(H169,"INFERRED"),EXACT(H169,"UNRESOLVED")))),"INVALID - CONTROL TOKEN",IF(COUNTIF(CANDIDATES!$A$6:$A$205,B169)=0,"INVALID - CANDIDATE ID",IF(G169="STALE","STALE - REFRESH",IF(G169="NOT CHECKED","NOT CHECKED",IF(H169="UNRESOLVED","UNRESOLVED","READY"))))))))</x:f>
      </x:c>
    </x:row>
    <x:row r="170">
      <x:c r="A170" s="12"/>
      <x:c r="B170" s="12"/>
      <x:c r="C170" s="12"/>
      <x:c r="D170" s="12"/>
      <x:c r="E170" s="12"/>
      <x:c r="F170" s="38"/>
      <x:c r="G170" s="12"/>
      <x:c r="H170" s="12"/>
      <x:c r="I170" s="12"/>
      <x:c r="J170" s="12"/>
      <x:c r="K170" s="12"/>
      <x:c r="L170" s="12" t="str">
        <x:f>IF(A170="","",IF(COUNTIF($A$6:$A$205,A170)&gt;1,"INVALID - DUPLICATE ID",IF(OR(B170="",C170="",D170="",E170="",F170="",G170="",H170="",I170="",J170="",K170=""),"INCOMPLETE",IF(NOT(AND(OR(EXACT(C170,"SERVICE PAGE"),EXACT(C170,"BUSINESS PROFILE / MAP"),EXACT(C170,"LOCAL LANDING PAGE"),EXACT(C170,"TERMS / ROUTING"),EXACT(C170,"REVIEW OBSERVATION"),EXACT(C170,"FIRST-PARTY CALL / QUOTE"),EXACT(C170,"DIRECTORY / MARKETPLACE"),EXACT(C170,"OTHER")),OR(EXACT(G170,"CURRENT"),EXACT(G170,"STALE"),EXACT(G170,"NOT CHECKED")),OR(EXACT(H170,"OBSERVED"),EXACT(H170,"INFERRED"),EXACT(H170,"UNRESOLVED")))),"INVALID - CONTROL TOKEN",IF(COUNTIF(CANDIDATES!$A$6:$A$205,B170)=0,"INVALID - CANDIDATE ID",IF(G170="STALE","STALE - REFRESH",IF(G170="NOT CHECKED","NOT CHECKED",IF(H170="UNRESOLVED","UNRESOLVED","READY"))))))))</x:f>
      </x:c>
    </x:row>
    <x:row r="171">
      <x:c r="A171" s="12"/>
      <x:c r="B171" s="12"/>
      <x:c r="C171" s="12"/>
      <x:c r="D171" s="12"/>
      <x:c r="E171" s="12"/>
      <x:c r="F171" s="38"/>
      <x:c r="G171" s="12"/>
      <x:c r="H171" s="12"/>
      <x:c r="I171" s="12"/>
      <x:c r="J171" s="12"/>
      <x:c r="K171" s="12"/>
      <x:c r="L171" s="12" t="str">
        <x:f>IF(A171="","",IF(COUNTIF($A$6:$A$205,A171)&gt;1,"INVALID - DUPLICATE ID",IF(OR(B171="",C171="",D171="",E171="",F171="",G171="",H171="",I171="",J171="",K171=""),"INCOMPLETE",IF(NOT(AND(OR(EXACT(C171,"SERVICE PAGE"),EXACT(C171,"BUSINESS PROFILE / MAP"),EXACT(C171,"LOCAL LANDING PAGE"),EXACT(C171,"TERMS / ROUTING"),EXACT(C171,"REVIEW OBSERVATION"),EXACT(C171,"FIRST-PARTY CALL / QUOTE"),EXACT(C171,"DIRECTORY / MARKETPLACE"),EXACT(C171,"OTHER")),OR(EXACT(G171,"CURRENT"),EXACT(G171,"STALE"),EXACT(G171,"NOT CHECKED")),OR(EXACT(H171,"OBSERVED"),EXACT(H171,"INFERRED"),EXACT(H171,"UNRESOLVED")))),"INVALID - CONTROL TOKEN",IF(COUNTIF(CANDIDATES!$A$6:$A$205,B171)=0,"INVALID - CANDIDATE ID",IF(G171="STALE","STALE - REFRESH",IF(G171="NOT CHECKED","NOT CHECKED",IF(H171="UNRESOLVED","UNRESOLVED","READY"))))))))</x:f>
      </x:c>
    </x:row>
    <x:row r="172">
      <x:c r="A172" s="12"/>
      <x:c r="B172" s="12"/>
      <x:c r="C172" s="12"/>
      <x:c r="D172" s="12"/>
      <x:c r="E172" s="12"/>
      <x:c r="F172" s="38"/>
      <x:c r="G172" s="12"/>
      <x:c r="H172" s="12"/>
      <x:c r="I172" s="12"/>
      <x:c r="J172" s="12"/>
      <x:c r="K172" s="12"/>
      <x:c r="L172" s="12" t="str">
        <x:f>IF(A172="","",IF(COUNTIF($A$6:$A$205,A172)&gt;1,"INVALID - DUPLICATE ID",IF(OR(B172="",C172="",D172="",E172="",F172="",G172="",H172="",I172="",J172="",K172=""),"INCOMPLETE",IF(NOT(AND(OR(EXACT(C172,"SERVICE PAGE"),EXACT(C172,"BUSINESS PROFILE / MAP"),EXACT(C172,"LOCAL LANDING PAGE"),EXACT(C172,"TERMS / ROUTING"),EXACT(C172,"REVIEW OBSERVATION"),EXACT(C172,"FIRST-PARTY CALL / QUOTE"),EXACT(C172,"DIRECTORY / MARKETPLACE"),EXACT(C172,"OTHER")),OR(EXACT(G172,"CURRENT"),EXACT(G172,"STALE"),EXACT(G172,"NOT CHECKED")),OR(EXACT(H172,"OBSERVED"),EXACT(H172,"INFERRED"),EXACT(H172,"UNRESOLVED")))),"INVALID - CONTROL TOKEN",IF(COUNTIF(CANDIDATES!$A$6:$A$205,B172)=0,"INVALID - CANDIDATE ID",IF(G172="STALE","STALE - REFRESH",IF(G172="NOT CHECKED","NOT CHECKED",IF(H172="UNRESOLVED","UNRESOLVED","READY"))))))))</x:f>
      </x:c>
    </x:row>
    <x:row r="173">
      <x:c r="A173" s="12"/>
      <x:c r="B173" s="12"/>
      <x:c r="C173" s="12"/>
      <x:c r="D173" s="12"/>
      <x:c r="E173" s="12"/>
      <x:c r="F173" s="38"/>
      <x:c r="G173" s="12"/>
      <x:c r="H173" s="12"/>
      <x:c r="I173" s="12"/>
      <x:c r="J173" s="12"/>
      <x:c r="K173" s="12"/>
      <x:c r="L173" s="12" t="str">
        <x:f>IF(A173="","",IF(COUNTIF($A$6:$A$205,A173)&gt;1,"INVALID - DUPLICATE ID",IF(OR(B173="",C173="",D173="",E173="",F173="",G173="",H173="",I173="",J173="",K173=""),"INCOMPLETE",IF(NOT(AND(OR(EXACT(C173,"SERVICE PAGE"),EXACT(C173,"BUSINESS PROFILE / MAP"),EXACT(C173,"LOCAL LANDING PAGE"),EXACT(C173,"TERMS / ROUTING"),EXACT(C173,"REVIEW OBSERVATION"),EXACT(C173,"FIRST-PARTY CALL / QUOTE"),EXACT(C173,"DIRECTORY / MARKETPLACE"),EXACT(C173,"OTHER")),OR(EXACT(G173,"CURRENT"),EXACT(G173,"STALE"),EXACT(G173,"NOT CHECKED")),OR(EXACT(H173,"OBSERVED"),EXACT(H173,"INFERRED"),EXACT(H173,"UNRESOLVED")))),"INVALID - CONTROL TOKEN",IF(COUNTIF(CANDIDATES!$A$6:$A$205,B173)=0,"INVALID - CANDIDATE ID",IF(G173="STALE","STALE - REFRESH",IF(G173="NOT CHECKED","NOT CHECKED",IF(H173="UNRESOLVED","UNRESOLVED","READY"))))))))</x:f>
      </x:c>
    </x:row>
    <x:row r="174">
      <x:c r="A174" s="12"/>
      <x:c r="B174" s="12"/>
      <x:c r="C174" s="12"/>
      <x:c r="D174" s="12"/>
      <x:c r="E174" s="12"/>
      <x:c r="F174" s="38"/>
      <x:c r="G174" s="12"/>
      <x:c r="H174" s="12"/>
      <x:c r="I174" s="12"/>
      <x:c r="J174" s="12"/>
      <x:c r="K174" s="12"/>
      <x:c r="L174" s="12" t="str">
        <x:f>IF(A174="","",IF(COUNTIF($A$6:$A$205,A174)&gt;1,"INVALID - DUPLICATE ID",IF(OR(B174="",C174="",D174="",E174="",F174="",G174="",H174="",I174="",J174="",K174=""),"INCOMPLETE",IF(NOT(AND(OR(EXACT(C174,"SERVICE PAGE"),EXACT(C174,"BUSINESS PROFILE / MAP"),EXACT(C174,"LOCAL LANDING PAGE"),EXACT(C174,"TERMS / ROUTING"),EXACT(C174,"REVIEW OBSERVATION"),EXACT(C174,"FIRST-PARTY CALL / QUOTE"),EXACT(C174,"DIRECTORY / MARKETPLACE"),EXACT(C174,"OTHER")),OR(EXACT(G174,"CURRENT"),EXACT(G174,"STALE"),EXACT(G174,"NOT CHECKED")),OR(EXACT(H174,"OBSERVED"),EXACT(H174,"INFERRED"),EXACT(H174,"UNRESOLVED")))),"INVALID - CONTROL TOKEN",IF(COUNTIF(CANDIDATES!$A$6:$A$205,B174)=0,"INVALID - CANDIDATE ID",IF(G174="STALE","STALE - REFRESH",IF(G174="NOT CHECKED","NOT CHECKED",IF(H174="UNRESOLVED","UNRESOLVED","READY"))))))))</x:f>
      </x:c>
    </x:row>
    <x:row r="175">
      <x:c r="A175" s="12"/>
      <x:c r="B175" s="12"/>
      <x:c r="C175" s="12"/>
      <x:c r="D175" s="12"/>
      <x:c r="E175" s="12"/>
      <x:c r="F175" s="38"/>
      <x:c r="G175" s="12"/>
      <x:c r="H175" s="12"/>
      <x:c r="I175" s="12"/>
      <x:c r="J175" s="12"/>
      <x:c r="K175" s="12"/>
      <x:c r="L175" s="12" t="str">
        <x:f>IF(A175="","",IF(COUNTIF($A$6:$A$205,A175)&gt;1,"INVALID - DUPLICATE ID",IF(OR(B175="",C175="",D175="",E175="",F175="",G175="",H175="",I175="",J175="",K175=""),"INCOMPLETE",IF(NOT(AND(OR(EXACT(C175,"SERVICE PAGE"),EXACT(C175,"BUSINESS PROFILE / MAP"),EXACT(C175,"LOCAL LANDING PAGE"),EXACT(C175,"TERMS / ROUTING"),EXACT(C175,"REVIEW OBSERVATION"),EXACT(C175,"FIRST-PARTY CALL / QUOTE"),EXACT(C175,"DIRECTORY / MARKETPLACE"),EXACT(C175,"OTHER")),OR(EXACT(G175,"CURRENT"),EXACT(G175,"STALE"),EXACT(G175,"NOT CHECKED")),OR(EXACT(H175,"OBSERVED"),EXACT(H175,"INFERRED"),EXACT(H175,"UNRESOLVED")))),"INVALID - CONTROL TOKEN",IF(COUNTIF(CANDIDATES!$A$6:$A$205,B175)=0,"INVALID - CANDIDATE ID",IF(G175="STALE","STALE - REFRESH",IF(G175="NOT CHECKED","NOT CHECKED",IF(H175="UNRESOLVED","UNRESOLVED","READY"))))))))</x:f>
      </x:c>
    </x:row>
    <x:row r="176">
      <x:c r="A176" s="12"/>
      <x:c r="B176" s="12"/>
      <x:c r="C176" s="12"/>
      <x:c r="D176" s="12"/>
      <x:c r="E176" s="12"/>
      <x:c r="F176" s="38"/>
      <x:c r="G176" s="12"/>
      <x:c r="H176" s="12"/>
      <x:c r="I176" s="12"/>
      <x:c r="J176" s="12"/>
      <x:c r="K176" s="12"/>
      <x:c r="L176" s="12" t="str">
        <x:f>IF(A176="","",IF(COUNTIF($A$6:$A$205,A176)&gt;1,"INVALID - DUPLICATE ID",IF(OR(B176="",C176="",D176="",E176="",F176="",G176="",H176="",I176="",J176="",K176=""),"INCOMPLETE",IF(NOT(AND(OR(EXACT(C176,"SERVICE PAGE"),EXACT(C176,"BUSINESS PROFILE / MAP"),EXACT(C176,"LOCAL LANDING PAGE"),EXACT(C176,"TERMS / ROUTING"),EXACT(C176,"REVIEW OBSERVATION"),EXACT(C176,"FIRST-PARTY CALL / QUOTE"),EXACT(C176,"DIRECTORY / MARKETPLACE"),EXACT(C176,"OTHER")),OR(EXACT(G176,"CURRENT"),EXACT(G176,"STALE"),EXACT(G176,"NOT CHECKED")),OR(EXACT(H176,"OBSERVED"),EXACT(H176,"INFERRED"),EXACT(H176,"UNRESOLVED")))),"INVALID - CONTROL TOKEN",IF(COUNTIF(CANDIDATES!$A$6:$A$205,B176)=0,"INVALID - CANDIDATE ID",IF(G176="STALE","STALE - REFRESH",IF(G176="NOT CHECKED","NOT CHECKED",IF(H176="UNRESOLVED","UNRESOLVED","READY"))))))))</x:f>
      </x:c>
    </x:row>
    <x:row r="177">
      <x:c r="A177" s="12"/>
      <x:c r="B177" s="12"/>
      <x:c r="C177" s="12"/>
      <x:c r="D177" s="12"/>
      <x:c r="E177" s="12"/>
      <x:c r="F177" s="38"/>
      <x:c r="G177" s="12"/>
      <x:c r="H177" s="12"/>
      <x:c r="I177" s="12"/>
      <x:c r="J177" s="12"/>
      <x:c r="K177" s="12"/>
      <x:c r="L177" s="12" t="str">
        <x:f>IF(A177="","",IF(COUNTIF($A$6:$A$205,A177)&gt;1,"INVALID - DUPLICATE ID",IF(OR(B177="",C177="",D177="",E177="",F177="",G177="",H177="",I177="",J177="",K177=""),"INCOMPLETE",IF(NOT(AND(OR(EXACT(C177,"SERVICE PAGE"),EXACT(C177,"BUSINESS PROFILE / MAP"),EXACT(C177,"LOCAL LANDING PAGE"),EXACT(C177,"TERMS / ROUTING"),EXACT(C177,"REVIEW OBSERVATION"),EXACT(C177,"FIRST-PARTY CALL / QUOTE"),EXACT(C177,"DIRECTORY / MARKETPLACE"),EXACT(C177,"OTHER")),OR(EXACT(G177,"CURRENT"),EXACT(G177,"STALE"),EXACT(G177,"NOT CHECKED")),OR(EXACT(H177,"OBSERVED"),EXACT(H177,"INFERRED"),EXACT(H177,"UNRESOLVED")))),"INVALID - CONTROL TOKEN",IF(COUNTIF(CANDIDATES!$A$6:$A$205,B177)=0,"INVALID - CANDIDATE ID",IF(G177="STALE","STALE - REFRESH",IF(G177="NOT CHECKED","NOT CHECKED",IF(H177="UNRESOLVED","UNRESOLVED","READY"))))))))</x:f>
      </x:c>
    </x:row>
    <x:row r="178">
      <x:c r="A178" s="12"/>
      <x:c r="B178" s="12"/>
      <x:c r="C178" s="12"/>
      <x:c r="D178" s="12"/>
      <x:c r="E178" s="12"/>
      <x:c r="F178" s="38"/>
      <x:c r="G178" s="12"/>
      <x:c r="H178" s="12"/>
      <x:c r="I178" s="12"/>
      <x:c r="J178" s="12"/>
      <x:c r="K178" s="12"/>
      <x:c r="L178" s="12" t="str">
        <x:f>IF(A178="","",IF(COUNTIF($A$6:$A$205,A178)&gt;1,"INVALID - DUPLICATE ID",IF(OR(B178="",C178="",D178="",E178="",F178="",G178="",H178="",I178="",J178="",K178=""),"INCOMPLETE",IF(NOT(AND(OR(EXACT(C178,"SERVICE PAGE"),EXACT(C178,"BUSINESS PROFILE / MAP"),EXACT(C178,"LOCAL LANDING PAGE"),EXACT(C178,"TERMS / ROUTING"),EXACT(C178,"REVIEW OBSERVATION"),EXACT(C178,"FIRST-PARTY CALL / QUOTE"),EXACT(C178,"DIRECTORY / MARKETPLACE"),EXACT(C178,"OTHER")),OR(EXACT(G178,"CURRENT"),EXACT(G178,"STALE"),EXACT(G178,"NOT CHECKED")),OR(EXACT(H178,"OBSERVED"),EXACT(H178,"INFERRED"),EXACT(H178,"UNRESOLVED")))),"INVALID - CONTROL TOKEN",IF(COUNTIF(CANDIDATES!$A$6:$A$205,B178)=0,"INVALID - CANDIDATE ID",IF(G178="STALE","STALE - REFRESH",IF(G178="NOT CHECKED","NOT CHECKED",IF(H178="UNRESOLVED","UNRESOLVED","READY"))))))))</x:f>
      </x:c>
    </x:row>
    <x:row r="179">
      <x:c r="A179" s="12"/>
      <x:c r="B179" s="12"/>
      <x:c r="C179" s="12"/>
      <x:c r="D179" s="12"/>
      <x:c r="E179" s="12"/>
      <x:c r="F179" s="38"/>
      <x:c r="G179" s="12"/>
      <x:c r="H179" s="12"/>
      <x:c r="I179" s="12"/>
      <x:c r="J179" s="12"/>
      <x:c r="K179" s="12"/>
      <x:c r="L179" s="12" t="str">
        <x:f>IF(A179="","",IF(COUNTIF($A$6:$A$205,A179)&gt;1,"INVALID - DUPLICATE ID",IF(OR(B179="",C179="",D179="",E179="",F179="",G179="",H179="",I179="",J179="",K179=""),"INCOMPLETE",IF(NOT(AND(OR(EXACT(C179,"SERVICE PAGE"),EXACT(C179,"BUSINESS PROFILE / MAP"),EXACT(C179,"LOCAL LANDING PAGE"),EXACT(C179,"TERMS / ROUTING"),EXACT(C179,"REVIEW OBSERVATION"),EXACT(C179,"FIRST-PARTY CALL / QUOTE"),EXACT(C179,"DIRECTORY / MARKETPLACE"),EXACT(C179,"OTHER")),OR(EXACT(G179,"CURRENT"),EXACT(G179,"STALE"),EXACT(G179,"NOT CHECKED")),OR(EXACT(H179,"OBSERVED"),EXACT(H179,"INFERRED"),EXACT(H179,"UNRESOLVED")))),"INVALID - CONTROL TOKEN",IF(COUNTIF(CANDIDATES!$A$6:$A$205,B179)=0,"INVALID - CANDIDATE ID",IF(G179="STALE","STALE - REFRESH",IF(G179="NOT CHECKED","NOT CHECKED",IF(H179="UNRESOLVED","UNRESOLVED","READY"))))))))</x:f>
      </x:c>
    </x:row>
    <x:row r="180">
      <x:c r="A180" s="12"/>
      <x:c r="B180" s="12"/>
      <x:c r="C180" s="12"/>
      <x:c r="D180" s="12"/>
      <x:c r="E180" s="12"/>
      <x:c r="F180" s="38"/>
      <x:c r="G180" s="12"/>
      <x:c r="H180" s="12"/>
      <x:c r="I180" s="12"/>
      <x:c r="J180" s="12"/>
      <x:c r="K180" s="12"/>
      <x:c r="L180" s="12" t="str">
        <x:f>IF(A180="","",IF(COUNTIF($A$6:$A$205,A180)&gt;1,"INVALID - DUPLICATE ID",IF(OR(B180="",C180="",D180="",E180="",F180="",G180="",H180="",I180="",J180="",K180=""),"INCOMPLETE",IF(NOT(AND(OR(EXACT(C180,"SERVICE PAGE"),EXACT(C180,"BUSINESS PROFILE / MAP"),EXACT(C180,"LOCAL LANDING PAGE"),EXACT(C180,"TERMS / ROUTING"),EXACT(C180,"REVIEW OBSERVATION"),EXACT(C180,"FIRST-PARTY CALL / QUOTE"),EXACT(C180,"DIRECTORY / MARKETPLACE"),EXACT(C180,"OTHER")),OR(EXACT(G180,"CURRENT"),EXACT(G180,"STALE"),EXACT(G180,"NOT CHECKED")),OR(EXACT(H180,"OBSERVED"),EXACT(H180,"INFERRED"),EXACT(H180,"UNRESOLVED")))),"INVALID - CONTROL TOKEN",IF(COUNTIF(CANDIDATES!$A$6:$A$205,B180)=0,"INVALID - CANDIDATE ID",IF(G180="STALE","STALE - REFRESH",IF(G180="NOT CHECKED","NOT CHECKED",IF(H180="UNRESOLVED","UNRESOLVED","READY"))))))))</x:f>
      </x:c>
    </x:row>
    <x:row r="181">
      <x:c r="A181" s="12"/>
      <x:c r="B181" s="12"/>
      <x:c r="C181" s="12"/>
      <x:c r="D181" s="12"/>
      <x:c r="E181" s="12"/>
      <x:c r="F181" s="38"/>
      <x:c r="G181" s="12"/>
      <x:c r="H181" s="12"/>
      <x:c r="I181" s="12"/>
      <x:c r="J181" s="12"/>
      <x:c r="K181" s="12"/>
      <x:c r="L181" s="12" t="str">
        <x:f>IF(A181="","",IF(COUNTIF($A$6:$A$205,A181)&gt;1,"INVALID - DUPLICATE ID",IF(OR(B181="",C181="",D181="",E181="",F181="",G181="",H181="",I181="",J181="",K181=""),"INCOMPLETE",IF(NOT(AND(OR(EXACT(C181,"SERVICE PAGE"),EXACT(C181,"BUSINESS PROFILE / MAP"),EXACT(C181,"LOCAL LANDING PAGE"),EXACT(C181,"TERMS / ROUTING"),EXACT(C181,"REVIEW OBSERVATION"),EXACT(C181,"FIRST-PARTY CALL / QUOTE"),EXACT(C181,"DIRECTORY / MARKETPLACE"),EXACT(C181,"OTHER")),OR(EXACT(G181,"CURRENT"),EXACT(G181,"STALE"),EXACT(G181,"NOT CHECKED")),OR(EXACT(H181,"OBSERVED"),EXACT(H181,"INFERRED"),EXACT(H181,"UNRESOLVED")))),"INVALID - CONTROL TOKEN",IF(COUNTIF(CANDIDATES!$A$6:$A$205,B181)=0,"INVALID - CANDIDATE ID",IF(G181="STALE","STALE - REFRESH",IF(G181="NOT CHECKED","NOT CHECKED",IF(H181="UNRESOLVED","UNRESOLVED","READY"))))))))</x:f>
      </x:c>
    </x:row>
    <x:row r="182">
      <x:c r="A182" s="12"/>
      <x:c r="B182" s="12"/>
      <x:c r="C182" s="12"/>
      <x:c r="D182" s="12"/>
      <x:c r="E182" s="12"/>
      <x:c r="F182" s="38"/>
      <x:c r="G182" s="12"/>
      <x:c r="H182" s="12"/>
      <x:c r="I182" s="12"/>
      <x:c r="J182" s="12"/>
      <x:c r="K182" s="12"/>
      <x:c r="L182" s="12" t="str">
        <x:f>IF(A182="","",IF(COUNTIF($A$6:$A$205,A182)&gt;1,"INVALID - DUPLICATE ID",IF(OR(B182="",C182="",D182="",E182="",F182="",G182="",H182="",I182="",J182="",K182=""),"INCOMPLETE",IF(NOT(AND(OR(EXACT(C182,"SERVICE PAGE"),EXACT(C182,"BUSINESS PROFILE / MAP"),EXACT(C182,"LOCAL LANDING PAGE"),EXACT(C182,"TERMS / ROUTING"),EXACT(C182,"REVIEW OBSERVATION"),EXACT(C182,"FIRST-PARTY CALL / QUOTE"),EXACT(C182,"DIRECTORY / MARKETPLACE"),EXACT(C182,"OTHER")),OR(EXACT(G182,"CURRENT"),EXACT(G182,"STALE"),EXACT(G182,"NOT CHECKED")),OR(EXACT(H182,"OBSERVED"),EXACT(H182,"INFERRED"),EXACT(H182,"UNRESOLVED")))),"INVALID - CONTROL TOKEN",IF(COUNTIF(CANDIDATES!$A$6:$A$205,B182)=0,"INVALID - CANDIDATE ID",IF(G182="STALE","STALE - REFRESH",IF(G182="NOT CHECKED","NOT CHECKED",IF(H182="UNRESOLVED","UNRESOLVED","READY"))))))))</x:f>
      </x:c>
    </x:row>
    <x:row r="183">
      <x:c r="A183" s="12"/>
      <x:c r="B183" s="12"/>
      <x:c r="C183" s="12"/>
      <x:c r="D183" s="12"/>
      <x:c r="E183" s="12"/>
      <x:c r="F183" s="38"/>
      <x:c r="G183" s="12"/>
      <x:c r="H183" s="12"/>
      <x:c r="I183" s="12"/>
      <x:c r="J183" s="12"/>
      <x:c r="K183" s="12"/>
      <x:c r="L183" s="12" t="str">
        <x:f>IF(A183="","",IF(COUNTIF($A$6:$A$205,A183)&gt;1,"INVALID - DUPLICATE ID",IF(OR(B183="",C183="",D183="",E183="",F183="",G183="",H183="",I183="",J183="",K183=""),"INCOMPLETE",IF(NOT(AND(OR(EXACT(C183,"SERVICE PAGE"),EXACT(C183,"BUSINESS PROFILE / MAP"),EXACT(C183,"LOCAL LANDING PAGE"),EXACT(C183,"TERMS / ROUTING"),EXACT(C183,"REVIEW OBSERVATION"),EXACT(C183,"FIRST-PARTY CALL / QUOTE"),EXACT(C183,"DIRECTORY / MARKETPLACE"),EXACT(C183,"OTHER")),OR(EXACT(G183,"CURRENT"),EXACT(G183,"STALE"),EXACT(G183,"NOT CHECKED")),OR(EXACT(H183,"OBSERVED"),EXACT(H183,"INFERRED"),EXACT(H183,"UNRESOLVED")))),"INVALID - CONTROL TOKEN",IF(COUNTIF(CANDIDATES!$A$6:$A$205,B183)=0,"INVALID - CANDIDATE ID",IF(G183="STALE","STALE - REFRESH",IF(G183="NOT CHECKED","NOT CHECKED",IF(H183="UNRESOLVED","UNRESOLVED","READY"))))))))</x:f>
      </x:c>
    </x:row>
    <x:row r="184">
      <x:c r="A184" s="12"/>
      <x:c r="B184" s="12"/>
      <x:c r="C184" s="12"/>
      <x:c r="D184" s="12"/>
      <x:c r="E184" s="12"/>
      <x:c r="F184" s="38"/>
      <x:c r="G184" s="12"/>
      <x:c r="H184" s="12"/>
      <x:c r="I184" s="12"/>
      <x:c r="J184" s="12"/>
      <x:c r="K184" s="12"/>
      <x:c r="L184" s="12" t="str">
        <x:f>IF(A184="","",IF(COUNTIF($A$6:$A$205,A184)&gt;1,"INVALID - DUPLICATE ID",IF(OR(B184="",C184="",D184="",E184="",F184="",G184="",H184="",I184="",J184="",K184=""),"INCOMPLETE",IF(NOT(AND(OR(EXACT(C184,"SERVICE PAGE"),EXACT(C184,"BUSINESS PROFILE / MAP"),EXACT(C184,"LOCAL LANDING PAGE"),EXACT(C184,"TERMS / ROUTING"),EXACT(C184,"REVIEW OBSERVATION"),EXACT(C184,"FIRST-PARTY CALL / QUOTE"),EXACT(C184,"DIRECTORY / MARKETPLACE"),EXACT(C184,"OTHER")),OR(EXACT(G184,"CURRENT"),EXACT(G184,"STALE"),EXACT(G184,"NOT CHECKED")),OR(EXACT(H184,"OBSERVED"),EXACT(H184,"INFERRED"),EXACT(H184,"UNRESOLVED")))),"INVALID - CONTROL TOKEN",IF(COUNTIF(CANDIDATES!$A$6:$A$205,B184)=0,"INVALID - CANDIDATE ID",IF(G184="STALE","STALE - REFRESH",IF(G184="NOT CHECKED","NOT CHECKED",IF(H184="UNRESOLVED","UNRESOLVED","READY"))))))))</x:f>
      </x:c>
    </x:row>
    <x:row r="185">
      <x:c r="A185" s="12"/>
      <x:c r="B185" s="12"/>
      <x:c r="C185" s="12"/>
      <x:c r="D185" s="12"/>
      <x:c r="E185" s="12"/>
      <x:c r="F185" s="38"/>
      <x:c r="G185" s="12"/>
      <x:c r="H185" s="12"/>
      <x:c r="I185" s="12"/>
      <x:c r="J185" s="12"/>
      <x:c r="K185" s="12"/>
      <x:c r="L185" s="12" t="str">
        <x:f>IF(A185="","",IF(COUNTIF($A$6:$A$205,A185)&gt;1,"INVALID - DUPLICATE ID",IF(OR(B185="",C185="",D185="",E185="",F185="",G185="",H185="",I185="",J185="",K185=""),"INCOMPLETE",IF(NOT(AND(OR(EXACT(C185,"SERVICE PAGE"),EXACT(C185,"BUSINESS PROFILE / MAP"),EXACT(C185,"LOCAL LANDING PAGE"),EXACT(C185,"TERMS / ROUTING"),EXACT(C185,"REVIEW OBSERVATION"),EXACT(C185,"FIRST-PARTY CALL / QUOTE"),EXACT(C185,"DIRECTORY / MARKETPLACE"),EXACT(C185,"OTHER")),OR(EXACT(G185,"CURRENT"),EXACT(G185,"STALE"),EXACT(G185,"NOT CHECKED")),OR(EXACT(H185,"OBSERVED"),EXACT(H185,"INFERRED"),EXACT(H185,"UNRESOLVED")))),"INVALID - CONTROL TOKEN",IF(COUNTIF(CANDIDATES!$A$6:$A$205,B185)=0,"INVALID - CANDIDATE ID",IF(G185="STALE","STALE - REFRESH",IF(G185="NOT CHECKED","NOT CHECKED",IF(H185="UNRESOLVED","UNRESOLVED","READY"))))))))</x:f>
      </x:c>
    </x:row>
    <x:row r="186">
      <x:c r="A186" s="12"/>
      <x:c r="B186" s="12"/>
      <x:c r="C186" s="12"/>
      <x:c r="D186" s="12"/>
      <x:c r="E186" s="12"/>
      <x:c r="F186" s="38"/>
      <x:c r="G186" s="12"/>
      <x:c r="H186" s="12"/>
      <x:c r="I186" s="12"/>
      <x:c r="J186" s="12"/>
      <x:c r="K186" s="12"/>
      <x:c r="L186" s="12" t="str">
        <x:f>IF(A186="","",IF(COUNTIF($A$6:$A$205,A186)&gt;1,"INVALID - DUPLICATE ID",IF(OR(B186="",C186="",D186="",E186="",F186="",G186="",H186="",I186="",J186="",K186=""),"INCOMPLETE",IF(NOT(AND(OR(EXACT(C186,"SERVICE PAGE"),EXACT(C186,"BUSINESS PROFILE / MAP"),EXACT(C186,"LOCAL LANDING PAGE"),EXACT(C186,"TERMS / ROUTING"),EXACT(C186,"REVIEW OBSERVATION"),EXACT(C186,"FIRST-PARTY CALL / QUOTE"),EXACT(C186,"DIRECTORY / MARKETPLACE"),EXACT(C186,"OTHER")),OR(EXACT(G186,"CURRENT"),EXACT(G186,"STALE"),EXACT(G186,"NOT CHECKED")),OR(EXACT(H186,"OBSERVED"),EXACT(H186,"INFERRED"),EXACT(H186,"UNRESOLVED")))),"INVALID - CONTROL TOKEN",IF(COUNTIF(CANDIDATES!$A$6:$A$205,B186)=0,"INVALID - CANDIDATE ID",IF(G186="STALE","STALE - REFRESH",IF(G186="NOT CHECKED","NOT CHECKED",IF(H186="UNRESOLVED","UNRESOLVED","READY"))))))))</x:f>
      </x:c>
    </x:row>
    <x:row r="187">
      <x:c r="A187" s="12"/>
      <x:c r="B187" s="12"/>
      <x:c r="C187" s="12"/>
      <x:c r="D187" s="12"/>
      <x:c r="E187" s="12"/>
      <x:c r="F187" s="38"/>
      <x:c r="G187" s="12"/>
      <x:c r="H187" s="12"/>
      <x:c r="I187" s="12"/>
      <x:c r="J187" s="12"/>
      <x:c r="K187" s="12"/>
      <x:c r="L187" s="12" t="str">
        <x:f>IF(A187="","",IF(COUNTIF($A$6:$A$205,A187)&gt;1,"INVALID - DUPLICATE ID",IF(OR(B187="",C187="",D187="",E187="",F187="",G187="",H187="",I187="",J187="",K187=""),"INCOMPLETE",IF(NOT(AND(OR(EXACT(C187,"SERVICE PAGE"),EXACT(C187,"BUSINESS PROFILE / MAP"),EXACT(C187,"LOCAL LANDING PAGE"),EXACT(C187,"TERMS / ROUTING"),EXACT(C187,"REVIEW OBSERVATION"),EXACT(C187,"FIRST-PARTY CALL / QUOTE"),EXACT(C187,"DIRECTORY / MARKETPLACE"),EXACT(C187,"OTHER")),OR(EXACT(G187,"CURRENT"),EXACT(G187,"STALE"),EXACT(G187,"NOT CHECKED")),OR(EXACT(H187,"OBSERVED"),EXACT(H187,"INFERRED"),EXACT(H187,"UNRESOLVED")))),"INVALID - CONTROL TOKEN",IF(COUNTIF(CANDIDATES!$A$6:$A$205,B187)=0,"INVALID - CANDIDATE ID",IF(G187="STALE","STALE - REFRESH",IF(G187="NOT CHECKED","NOT CHECKED",IF(H187="UNRESOLVED","UNRESOLVED","READY"))))))))</x:f>
      </x:c>
    </x:row>
    <x:row r="188">
      <x:c r="A188" s="12"/>
      <x:c r="B188" s="12"/>
      <x:c r="C188" s="12"/>
      <x:c r="D188" s="12"/>
      <x:c r="E188" s="12"/>
      <x:c r="F188" s="38"/>
      <x:c r="G188" s="12"/>
      <x:c r="H188" s="12"/>
      <x:c r="I188" s="12"/>
      <x:c r="J188" s="12"/>
      <x:c r="K188" s="12"/>
      <x:c r="L188" s="12" t="str">
        <x:f>IF(A188="","",IF(COUNTIF($A$6:$A$205,A188)&gt;1,"INVALID - DUPLICATE ID",IF(OR(B188="",C188="",D188="",E188="",F188="",G188="",H188="",I188="",J188="",K188=""),"INCOMPLETE",IF(NOT(AND(OR(EXACT(C188,"SERVICE PAGE"),EXACT(C188,"BUSINESS PROFILE / MAP"),EXACT(C188,"LOCAL LANDING PAGE"),EXACT(C188,"TERMS / ROUTING"),EXACT(C188,"REVIEW OBSERVATION"),EXACT(C188,"FIRST-PARTY CALL / QUOTE"),EXACT(C188,"DIRECTORY / MARKETPLACE"),EXACT(C188,"OTHER")),OR(EXACT(G188,"CURRENT"),EXACT(G188,"STALE"),EXACT(G188,"NOT CHECKED")),OR(EXACT(H188,"OBSERVED"),EXACT(H188,"INFERRED"),EXACT(H188,"UNRESOLVED")))),"INVALID - CONTROL TOKEN",IF(COUNTIF(CANDIDATES!$A$6:$A$205,B188)=0,"INVALID - CANDIDATE ID",IF(G188="STALE","STALE - REFRESH",IF(G188="NOT CHECKED","NOT CHECKED",IF(H188="UNRESOLVED","UNRESOLVED","READY"))))))))</x:f>
      </x:c>
    </x:row>
    <x:row r="189">
      <x:c r="A189" s="12"/>
      <x:c r="B189" s="12"/>
      <x:c r="C189" s="12"/>
      <x:c r="D189" s="12"/>
      <x:c r="E189" s="12"/>
      <x:c r="F189" s="38"/>
      <x:c r="G189" s="12"/>
      <x:c r="H189" s="12"/>
      <x:c r="I189" s="12"/>
      <x:c r="J189" s="12"/>
      <x:c r="K189" s="12"/>
      <x:c r="L189" s="12" t="str">
        <x:f>IF(A189="","",IF(COUNTIF($A$6:$A$205,A189)&gt;1,"INVALID - DUPLICATE ID",IF(OR(B189="",C189="",D189="",E189="",F189="",G189="",H189="",I189="",J189="",K189=""),"INCOMPLETE",IF(NOT(AND(OR(EXACT(C189,"SERVICE PAGE"),EXACT(C189,"BUSINESS PROFILE / MAP"),EXACT(C189,"LOCAL LANDING PAGE"),EXACT(C189,"TERMS / ROUTING"),EXACT(C189,"REVIEW OBSERVATION"),EXACT(C189,"FIRST-PARTY CALL / QUOTE"),EXACT(C189,"DIRECTORY / MARKETPLACE"),EXACT(C189,"OTHER")),OR(EXACT(G189,"CURRENT"),EXACT(G189,"STALE"),EXACT(G189,"NOT CHECKED")),OR(EXACT(H189,"OBSERVED"),EXACT(H189,"INFERRED"),EXACT(H189,"UNRESOLVED")))),"INVALID - CONTROL TOKEN",IF(COUNTIF(CANDIDATES!$A$6:$A$205,B189)=0,"INVALID - CANDIDATE ID",IF(G189="STALE","STALE - REFRESH",IF(G189="NOT CHECKED","NOT CHECKED",IF(H189="UNRESOLVED","UNRESOLVED","READY"))))))))</x:f>
      </x:c>
    </x:row>
    <x:row r="190">
      <x:c r="A190" s="12"/>
      <x:c r="B190" s="12"/>
      <x:c r="C190" s="12"/>
      <x:c r="D190" s="12"/>
      <x:c r="E190" s="12"/>
      <x:c r="F190" s="38"/>
      <x:c r="G190" s="12"/>
      <x:c r="H190" s="12"/>
      <x:c r="I190" s="12"/>
      <x:c r="J190" s="12"/>
      <x:c r="K190" s="12"/>
      <x:c r="L190" s="12" t="str">
        <x:f>IF(A190="","",IF(COUNTIF($A$6:$A$205,A190)&gt;1,"INVALID - DUPLICATE ID",IF(OR(B190="",C190="",D190="",E190="",F190="",G190="",H190="",I190="",J190="",K190=""),"INCOMPLETE",IF(NOT(AND(OR(EXACT(C190,"SERVICE PAGE"),EXACT(C190,"BUSINESS PROFILE / MAP"),EXACT(C190,"LOCAL LANDING PAGE"),EXACT(C190,"TERMS / ROUTING"),EXACT(C190,"REVIEW OBSERVATION"),EXACT(C190,"FIRST-PARTY CALL / QUOTE"),EXACT(C190,"DIRECTORY / MARKETPLACE"),EXACT(C190,"OTHER")),OR(EXACT(G190,"CURRENT"),EXACT(G190,"STALE"),EXACT(G190,"NOT CHECKED")),OR(EXACT(H190,"OBSERVED"),EXACT(H190,"INFERRED"),EXACT(H190,"UNRESOLVED")))),"INVALID - CONTROL TOKEN",IF(COUNTIF(CANDIDATES!$A$6:$A$205,B190)=0,"INVALID - CANDIDATE ID",IF(G190="STALE","STALE - REFRESH",IF(G190="NOT CHECKED","NOT CHECKED",IF(H190="UNRESOLVED","UNRESOLVED","READY"))))))))</x:f>
      </x:c>
    </x:row>
    <x:row r="191">
      <x:c r="A191" s="12"/>
      <x:c r="B191" s="12"/>
      <x:c r="C191" s="12"/>
      <x:c r="D191" s="12"/>
      <x:c r="E191" s="12"/>
      <x:c r="F191" s="38"/>
      <x:c r="G191" s="12"/>
      <x:c r="H191" s="12"/>
      <x:c r="I191" s="12"/>
      <x:c r="J191" s="12"/>
      <x:c r="K191" s="12"/>
      <x:c r="L191" s="12" t="str">
        <x:f>IF(A191="","",IF(COUNTIF($A$6:$A$205,A191)&gt;1,"INVALID - DUPLICATE ID",IF(OR(B191="",C191="",D191="",E191="",F191="",G191="",H191="",I191="",J191="",K191=""),"INCOMPLETE",IF(NOT(AND(OR(EXACT(C191,"SERVICE PAGE"),EXACT(C191,"BUSINESS PROFILE / MAP"),EXACT(C191,"LOCAL LANDING PAGE"),EXACT(C191,"TERMS / ROUTING"),EXACT(C191,"REVIEW OBSERVATION"),EXACT(C191,"FIRST-PARTY CALL / QUOTE"),EXACT(C191,"DIRECTORY / MARKETPLACE"),EXACT(C191,"OTHER")),OR(EXACT(G191,"CURRENT"),EXACT(G191,"STALE"),EXACT(G191,"NOT CHECKED")),OR(EXACT(H191,"OBSERVED"),EXACT(H191,"INFERRED"),EXACT(H191,"UNRESOLVED")))),"INVALID - CONTROL TOKEN",IF(COUNTIF(CANDIDATES!$A$6:$A$205,B191)=0,"INVALID - CANDIDATE ID",IF(G191="STALE","STALE - REFRESH",IF(G191="NOT CHECKED","NOT CHECKED",IF(H191="UNRESOLVED","UNRESOLVED","READY"))))))))</x:f>
      </x:c>
    </x:row>
    <x:row r="192">
      <x:c r="A192" s="12"/>
      <x:c r="B192" s="12"/>
      <x:c r="C192" s="12"/>
      <x:c r="D192" s="12"/>
      <x:c r="E192" s="12"/>
      <x:c r="F192" s="38"/>
      <x:c r="G192" s="12"/>
      <x:c r="H192" s="12"/>
      <x:c r="I192" s="12"/>
      <x:c r="J192" s="12"/>
      <x:c r="K192" s="12"/>
      <x:c r="L192" s="12" t="str">
        <x:f>IF(A192="","",IF(COUNTIF($A$6:$A$205,A192)&gt;1,"INVALID - DUPLICATE ID",IF(OR(B192="",C192="",D192="",E192="",F192="",G192="",H192="",I192="",J192="",K192=""),"INCOMPLETE",IF(NOT(AND(OR(EXACT(C192,"SERVICE PAGE"),EXACT(C192,"BUSINESS PROFILE / MAP"),EXACT(C192,"LOCAL LANDING PAGE"),EXACT(C192,"TERMS / ROUTING"),EXACT(C192,"REVIEW OBSERVATION"),EXACT(C192,"FIRST-PARTY CALL / QUOTE"),EXACT(C192,"DIRECTORY / MARKETPLACE"),EXACT(C192,"OTHER")),OR(EXACT(G192,"CURRENT"),EXACT(G192,"STALE"),EXACT(G192,"NOT CHECKED")),OR(EXACT(H192,"OBSERVED"),EXACT(H192,"INFERRED"),EXACT(H192,"UNRESOLVED")))),"INVALID - CONTROL TOKEN",IF(COUNTIF(CANDIDATES!$A$6:$A$205,B192)=0,"INVALID - CANDIDATE ID",IF(G192="STALE","STALE - REFRESH",IF(G192="NOT CHECKED","NOT CHECKED",IF(H192="UNRESOLVED","UNRESOLVED","READY"))))))))</x:f>
      </x:c>
    </x:row>
    <x:row r="193">
      <x:c r="A193" s="12"/>
      <x:c r="B193" s="12"/>
      <x:c r="C193" s="12"/>
      <x:c r="D193" s="12"/>
      <x:c r="E193" s="12"/>
      <x:c r="F193" s="38"/>
      <x:c r="G193" s="12"/>
      <x:c r="H193" s="12"/>
      <x:c r="I193" s="12"/>
      <x:c r="J193" s="12"/>
      <x:c r="K193" s="12"/>
      <x:c r="L193" s="12" t="str">
        <x:f>IF(A193="","",IF(COUNTIF($A$6:$A$205,A193)&gt;1,"INVALID - DUPLICATE ID",IF(OR(B193="",C193="",D193="",E193="",F193="",G193="",H193="",I193="",J193="",K193=""),"INCOMPLETE",IF(NOT(AND(OR(EXACT(C193,"SERVICE PAGE"),EXACT(C193,"BUSINESS PROFILE / MAP"),EXACT(C193,"LOCAL LANDING PAGE"),EXACT(C193,"TERMS / ROUTING"),EXACT(C193,"REVIEW OBSERVATION"),EXACT(C193,"FIRST-PARTY CALL / QUOTE"),EXACT(C193,"DIRECTORY / MARKETPLACE"),EXACT(C193,"OTHER")),OR(EXACT(G193,"CURRENT"),EXACT(G193,"STALE"),EXACT(G193,"NOT CHECKED")),OR(EXACT(H193,"OBSERVED"),EXACT(H193,"INFERRED"),EXACT(H193,"UNRESOLVED")))),"INVALID - CONTROL TOKEN",IF(COUNTIF(CANDIDATES!$A$6:$A$205,B193)=0,"INVALID - CANDIDATE ID",IF(G193="STALE","STALE - REFRESH",IF(G193="NOT CHECKED","NOT CHECKED",IF(H193="UNRESOLVED","UNRESOLVED","READY"))))))))</x:f>
      </x:c>
    </x:row>
    <x:row r="194">
      <x:c r="A194" s="12"/>
      <x:c r="B194" s="12"/>
      <x:c r="C194" s="12"/>
      <x:c r="D194" s="12"/>
      <x:c r="E194" s="12"/>
      <x:c r="F194" s="38"/>
      <x:c r="G194" s="12"/>
      <x:c r="H194" s="12"/>
      <x:c r="I194" s="12"/>
      <x:c r="J194" s="12"/>
      <x:c r="K194" s="12"/>
      <x:c r="L194" s="12" t="str">
        <x:f>IF(A194="","",IF(COUNTIF($A$6:$A$205,A194)&gt;1,"INVALID - DUPLICATE ID",IF(OR(B194="",C194="",D194="",E194="",F194="",G194="",H194="",I194="",J194="",K194=""),"INCOMPLETE",IF(NOT(AND(OR(EXACT(C194,"SERVICE PAGE"),EXACT(C194,"BUSINESS PROFILE / MAP"),EXACT(C194,"LOCAL LANDING PAGE"),EXACT(C194,"TERMS / ROUTING"),EXACT(C194,"REVIEW OBSERVATION"),EXACT(C194,"FIRST-PARTY CALL / QUOTE"),EXACT(C194,"DIRECTORY / MARKETPLACE"),EXACT(C194,"OTHER")),OR(EXACT(G194,"CURRENT"),EXACT(G194,"STALE"),EXACT(G194,"NOT CHECKED")),OR(EXACT(H194,"OBSERVED"),EXACT(H194,"INFERRED"),EXACT(H194,"UNRESOLVED")))),"INVALID - CONTROL TOKEN",IF(COUNTIF(CANDIDATES!$A$6:$A$205,B194)=0,"INVALID - CANDIDATE ID",IF(G194="STALE","STALE - REFRESH",IF(G194="NOT CHECKED","NOT CHECKED",IF(H194="UNRESOLVED","UNRESOLVED","READY"))))))))</x:f>
      </x:c>
    </x:row>
    <x:row r="195">
      <x:c r="A195" s="12"/>
      <x:c r="B195" s="12"/>
      <x:c r="C195" s="12"/>
      <x:c r="D195" s="12"/>
      <x:c r="E195" s="12"/>
      <x:c r="F195" s="38"/>
      <x:c r="G195" s="12"/>
      <x:c r="H195" s="12"/>
      <x:c r="I195" s="12"/>
      <x:c r="J195" s="12"/>
      <x:c r="K195" s="12"/>
      <x:c r="L195" s="12" t="str">
        <x:f>IF(A195="","",IF(COUNTIF($A$6:$A$205,A195)&gt;1,"INVALID - DUPLICATE ID",IF(OR(B195="",C195="",D195="",E195="",F195="",G195="",H195="",I195="",J195="",K195=""),"INCOMPLETE",IF(NOT(AND(OR(EXACT(C195,"SERVICE PAGE"),EXACT(C195,"BUSINESS PROFILE / MAP"),EXACT(C195,"LOCAL LANDING PAGE"),EXACT(C195,"TERMS / ROUTING"),EXACT(C195,"REVIEW OBSERVATION"),EXACT(C195,"FIRST-PARTY CALL / QUOTE"),EXACT(C195,"DIRECTORY / MARKETPLACE"),EXACT(C195,"OTHER")),OR(EXACT(G195,"CURRENT"),EXACT(G195,"STALE"),EXACT(G195,"NOT CHECKED")),OR(EXACT(H195,"OBSERVED"),EXACT(H195,"INFERRED"),EXACT(H195,"UNRESOLVED")))),"INVALID - CONTROL TOKEN",IF(COUNTIF(CANDIDATES!$A$6:$A$205,B195)=0,"INVALID - CANDIDATE ID",IF(G195="STALE","STALE - REFRESH",IF(G195="NOT CHECKED","NOT CHECKED",IF(H195="UNRESOLVED","UNRESOLVED","READY"))))))))</x:f>
      </x:c>
    </x:row>
    <x:row r="196">
      <x:c r="A196" s="12"/>
      <x:c r="B196" s="12"/>
      <x:c r="C196" s="12"/>
      <x:c r="D196" s="12"/>
      <x:c r="E196" s="12"/>
      <x:c r="F196" s="38"/>
      <x:c r="G196" s="12"/>
      <x:c r="H196" s="12"/>
      <x:c r="I196" s="12"/>
      <x:c r="J196" s="12"/>
      <x:c r="K196" s="12"/>
      <x:c r="L196" s="12" t="str">
        <x:f>IF(A196="","",IF(COUNTIF($A$6:$A$205,A196)&gt;1,"INVALID - DUPLICATE ID",IF(OR(B196="",C196="",D196="",E196="",F196="",G196="",H196="",I196="",J196="",K196=""),"INCOMPLETE",IF(NOT(AND(OR(EXACT(C196,"SERVICE PAGE"),EXACT(C196,"BUSINESS PROFILE / MAP"),EXACT(C196,"LOCAL LANDING PAGE"),EXACT(C196,"TERMS / ROUTING"),EXACT(C196,"REVIEW OBSERVATION"),EXACT(C196,"FIRST-PARTY CALL / QUOTE"),EXACT(C196,"DIRECTORY / MARKETPLACE"),EXACT(C196,"OTHER")),OR(EXACT(G196,"CURRENT"),EXACT(G196,"STALE"),EXACT(G196,"NOT CHECKED")),OR(EXACT(H196,"OBSERVED"),EXACT(H196,"INFERRED"),EXACT(H196,"UNRESOLVED")))),"INVALID - CONTROL TOKEN",IF(COUNTIF(CANDIDATES!$A$6:$A$205,B196)=0,"INVALID - CANDIDATE ID",IF(G196="STALE","STALE - REFRESH",IF(G196="NOT CHECKED","NOT CHECKED",IF(H196="UNRESOLVED","UNRESOLVED","READY"))))))))</x:f>
      </x:c>
    </x:row>
    <x:row r="197">
      <x:c r="A197" s="12"/>
      <x:c r="B197" s="12"/>
      <x:c r="C197" s="12"/>
      <x:c r="D197" s="12"/>
      <x:c r="E197" s="12"/>
      <x:c r="F197" s="38"/>
      <x:c r="G197" s="12"/>
      <x:c r="H197" s="12"/>
      <x:c r="I197" s="12"/>
      <x:c r="J197" s="12"/>
      <x:c r="K197" s="12"/>
      <x:c r="L197" s="12" t="str">
        <x:f>IF(A197="","",IF(COUNTIF($A$6:$A$205,A197)&gt;1,"INVALID - DUPLICATE ID",IF(OR(B197="",C197="",D197="",E197="",F197="",G197="",H197="",I197="",J197="",K197=""),"INCOMPLETE",IF(NOT(AND(OR(EXACT(C197,"SERVICE PAGE"),EXACT(C197,"BUSINESS PROFILE / MAP"),EXACT(C197,"LOCAL LANDING PAGE"),EXACT(C197,"TERMS / ROUTING"),EXACT(C197,"REVIEW OBSERVATION"),EXACT(C197,"FIRST-PARTY CALL / QUOTE"),EXACT(C197,"DIRECTORY / MARKETPLACE"),EXACT(C197,"OTHER")),OR(EXACT(G197,"CURRENT"),EXACT(G197,"STALE"),EXACT(G197,"NOT CHECKED")),OR(EXACT(H197,"OBSERVED"),EXACT(H197,"INFERRED"),EXACT(H197,"UNRESOLVED")))),"INVALID - CONTROL TOKEN",IF(COUNTIF(CANDIDATES!$A$6:$A$205,B197)=0,"INVALID - CANDIDATE ID",IF(G197="STALE","STALE - REFRESH",IF(G197="NOT CHECKED","NOT CHECKED",IF(H197="UNRESOLVED","UNRESOLVED","READY"))))))))</x:f>
      </x:c>
    </x:row>
    <x:row r="198">
      <x:c r="A198" s="12"/>
      <x:c r="B198" s="12"/>
      <x:c r="C198" s="12"/>
      <x:c r="D198" s="12"/>
      <x:c r="E198" s="12"/>
      <x:c r="F198" s="38"/>
      <x:c r="G198" s="12"/>
      <x:c r="H198" s="12"/>
      <x:c r="I198" s="12"/>
      <x:c r="J198" s="12"/>
      <x:c r="K198" s="12"/>
      <x:c r="L198" s="12" t="str">
        <x:f>IF(A198="","",IF(COUNTIF($A$6:$A$205,A198)&gt;1,"INVALID - DUPLICATE ID",IF(OR(B198="",C198="",D198="",E198="",F198="",G198="",H198="",I198="",J198="",K198=""),"INCOMPLETE",IF(NOT(AND(OR(EXACT(C198,"SERVICE PAGE"),EXACT(C198,"BUSINESS PROFILE / MAP"),EXACT(C198,"LOCAL LANDING PAGE"),EXACT(C198,"TERMS / ROUTING"),EXACT(C198,"REVIEW OBSERVATION"),EXACT(C198,"FIRST-PARTY CALL / QUOTE"),EXACT(C198,"DIRECTORY / MARKETPLACE"),EXACT(C198,"OTHER")),OR(EXACT(G198,"CURRENT"),EXACT(G198,"STALE"),EXACT(G198,"NOT CHECKED")),OR(EXACT(H198,"OBSERVED"),EXACT(H198,"INFERRED"),EXACT(H198,"UNRESOLVED")))),"INVALID - CONTROL TOKEN",IF(COUNTIF(CANDIDATES!$A$6:$A$205,B198)=0,"INVALID - CANDIDATE ID",IF(G198="STALE","STALE - REFRESH",IF(G198="NOT CHECKED","NOT CHECKED",IF(H198="UNRESOLVED","UNRESOLVED","READY"))))))))</x:f>
      </x:c>
    </x:row>
    <x:row r="199">
      <x:c r="A199" s="12"/>
      <x:c r="B199" s="12"/>
      <x:c r="C199" s="12"/>
      <x:c r="D199" s="12"/>
      <x:c r="E199" s="12"/>
      <x:c r="F199" s="38"/>
      <x:c r="G199" s="12"/>
      <x:c r="H199" s="12"/>
      <x:c r="I199" s="12"/>
      <x:c r="J199" s="12"/>
      <x:c r="K199" s="12"/>
      <x:c r="L199" s="12" t="str">
        <x:f>IF(A199="","",IF(COUNTIF($A$6:$A$205,A199)&gt;1,"INVALID - DUPLICATE ID",IF(OR(B199="",C199="",D199="",E199="",F199="",G199="",H199="",I199="",J199="",K199=""),"INCOMPLETE",IF(NOT(AND(OR(EXACT(C199,"SERVICE PAGE"),EXACT(C199,"BUSINESS PROFILE / MAP"),EXACT(C199,"LOCAL LANDING PAGE"),EXACT(C199,"TERMS / ROUTING"),EXACT(C199,"REVIEW OBSERVATION"),EXACT(C199,"FIRST-PARTY CALL / QUOTE"),EXACT(C199,"DIRECTORY / MARKETPLACE"),EXACT(C199,"OTHER")),OR(EXACT(G199,"CURRENT"),EXACT(G199,"STALE"),EXACT(G199,"NOT CHECKED")),OR(EXACT(H199,"OBSERVED"),EXACT(H199,"INFERRED"),EXACT(H199,"UNRESOLVED")))),"INVALID - CONTROL TOKEN",IF(COUNTIF(CANDIDATES!$A$6:$A$205,B199)=0,"INVALID - CANDIDATE ID",IF(G199="STALE","STALE - REFRESH",IF(G199="NOT CHECKED","NOT CHECKED",IF(H199="UNRESOLVED","UNRESOLVED","READY"))))))))</x:f>
      </x:c>
    </x:row>
    <x:row r="200">
      <x:c r="A200" s="12"/>
      <x:c r="B200" s="12"/>
      <x:c r="C200" s="12"/>
      <x:c r="D200" s="12"/>
      <x:c r="E200" s="12"/>
      <x:c r="F200" s="38"/>
      <x:c r="G200" s="12"/>
      <x:c r="H200" s="12"/>
      <x:c r="I200" s="12"/>
      <x:c r="J200" s="12"/>
      <x:c r="K200" s="12"/>
      <x:c r="L200" s="12" t="str">
        <x:f>IF(A200="","",IF(COUNTIF($A$6:$A$205,A200)&gt;1,"INVALID - DUPLICATE ID",IF(OR(B200="",C200="",D200="",E200="",F200="",G200="",H200="",I200="",J200="",K200=""),"INCOMPLETE",IF(NOT(AND(OR(EXACT(C200,"SERVICE PAGE"),EXACT(C200,"BUSINESS PROFILE / MAP"),EXACT(C200,"LOCAL LANDING PAGE"),EXACT(C200,"TERMS / ROUTING"),EXACT(C200,"REVIEW OBSERVATION"),EXACT(C200,"FIRST-PARTY CALL / QUOTE"),EXACT(C200,"DIRECTORY / MARKETPLACE"),EXACT(C200,"OTHER")),OR(EXACT(G200,"CURRENT"),EXACT(G200,"STALE"),EXACT(G200,"NOT CHECKED")),OR(EXACT(H200,"OBSERVED"),EXACT(H200,"INFERRED"),EXACT(H200,"UNRESOLVED")))),"INVALID - CONTROL TOKEN",IF(COUNTIF(CANDIDATES!$A$6:$A$205,B200)=0,"INVALID - CANDIDATE ID",IF(G200="STALE","STALE - REFRESH",IF(G200="NOT CHECKED","NOT CHECKED",IF(H200="UNRESOLVED","UNRESOLVED","READY"))))))))</x:f>
      </x:c>
    </x:row>
    <x:row r="201">
      <x:c r="A201" s="12"/>
      <x:c r="B201" s="12"/>
      <x:c r="C201" s="12"/>
      <x:c r="D201" s="12"/>
      <x:c r="E201" s="12"/>
      <x:c r="F201" s="38"/>
      <x:c r="G201" s="12"/>
      <x:c r="H201" s="12"/>
      <x:c r="I201" s="12"/>
      <x:c r="J201" s="12"/>
      <x:c r="K201" s="12"/>
      <x:c r="L201" s="12" t="str">
        <x:f>IF(A201="","",IF(COUNTIF($A$6:$A$205,A201)&gt;1,"INVALID - DUPLICATE ID",IF(OR(B201="",C201="",D201="",E201="",F201="",G201="",H201="",I201="",J201="",K201=""),"INCOMPLETE",IF(NOT(AND(OR(EXACT(C201,"SERVICE PAGE"),EXACT(C201,"BUSINESS PROFILE / MAP"),EXACT(C201,"LOCAL LANDING PAGE"),EXACT(C201,"TERMS / ROUTING"),EXACT(C201,"REVIEW OBSERVATION"),EXACT(C201,"FIRST-PARTY CALL / QUOTE"),EXACT(C201,"DIRECTORY / MARKETPLACE"),EXACT(C201,"OTHER")),OR(EXACT(G201,"CURRENT"),EXACT(G201,"STALE"),EXACT(G201,"NOT CHECKED")),OR(EXACT(H201,"OBSERVED"),EXACT(H201,"INFERRED"),EXACT(H201,"UNRESOLVED")))),"INVALID - CONTROL TOKEN",IF(COUNTIF(CANDIDATES!$A$6:$A$205,B201)=0,"INVALID - CANDIDATE ID",IF(G201="STALE","STALE - REFRESH",IF(G201="NOT CHECKED","NOT CHECKED",IF(H201="UNRESOLVED","UNRESOLVED","READY"))))))))</x:f>
      </x:c>
    </x:row>
    <x:row r="202">
      <x:c r="A202" s="12"/>
      <x:c r="B202" s="12"/>
      <x:c r="C202" s="12"/>
      <x:c r="D202" s="12"/>
      <x:c r="E202" s="12"/>
      <x:c r="F202" s="38"/>
      <x:c r="G202" s="12"/>
      <x:c r="H202" s="12"/>
      <x:c r="I202" s="12"/>
      <x:c r="J202" s="12"/>
      <x:c r="K202" s="12"/>
      <x:c r="L202" s="12" t="str">
        <x:f>IF(A202="","",IF(COUNTIF($A$6:$A$205,A202)&gt;1,"INVALID - DUPLICATE ID",IF(OR(B202="",C202="",D202="",E202="",F202="",G202="",H202="",I202="",J202="",K202=""),"INCOMPLETE",IF(NOT(AND(OR(EXACT(C202,"SERVICE PAGE"),EXACT(C202,"BUSINESS PROFILE / MAP"),EXACT(C202,"LOCAL LANDING PAGE"),EXACT(C202,"TERMS / ROUTING"),EXACT(C202,"REVIEW OBSERVATION"),EXACT(C202,"FIRST-PARTY CALL / QUOTE"),EXACT(C202,"DIRECTORY / MARKETPLACE"),EXACT(C202,"OTHER")),OR(EXACT(G202,"CURRENT"),EXACT(G202,"STALE"),EXACT(G202,"NOT CHECKED")),OR(EXACT(H202,"OBSERVED"),EXACT(H202,"INFERRED"),EXACT(H202,"UNRESOLVED")))),"INVALID - CONTROL TOKEN",IF(COUNTIF(CANDIDATES!$A$6:$A$205,B202)=0,"INVALID - CANDIDATE ID",IF(G202="STALE","STALE - REFRESH",IF(G202="NOT CHECKED","NOT CHECKED",IF(H202="UNRESOLVED","UNRESOLVED","READY"))))))))</x:f>
      </x:c>
    </x:row>
    <x:row r="203">
      <x:c r="A203" s="12"/>
      <x:c r="B203" s="12"/>
      <x:c r="C203" s="12"/>
      <x:c r="D203" s="12"/>
      <x:c r="E203" s="12"/>
      <x:c r="F203" s="38"/>
      <x:c r="G203" s="12"/>
      <x:c r="H203" s="12"/>
      <x:c r="I203" s="12"/>
      <x:c r="J203" s="12"/>
      <x:c r="K203" s="12"/>
      <x:c r="L203" s="12" t="str">
        <x:f>IF(A203="","",IF(COUNTIF($A$6:$A$205,A203)&gt;1,"INVALID - DUPLICATE ID",IF(OR(B203="",C203="",D203="",E203="",F203="",G203="",H203="",I203="",J203="",K203=""),"INCOMPLETE",IF(NOT(AND(OR(EXACT(C203,"SERVICE PAGE"),EXACT(C203,"BUSINESS PROFILE / MAP"),EXACT(C203,"LOCAL LANDING PAGE"),EXACT(C203,"TERMS / ROUTING"),EXACT(C203,"REVIEW OBSERVATION"),EXACT(C203,"FIRST-PARTY CALL / QUOTE"),EXACT(C203,"DIRECTORY / MARKETPLACE"),EXACT(C203,"OTHER")),OR(EXACT(G203,"CURRENT"),EXACT(G203,"STALE"),EXACT(G203,"NOT CHECKED")),OR(EXACT(H203,"OBSERVED"),EXACT(H203,"INFERRED"),EXACT(H203,"UNRESOLVED")))),"INVALID - CONTROL TOKEN",IF(COUNTIF(CANDIDATES!$A$6:$A$205,B203)=0,"INVALID - CANDIDATE ID",IF(G203="STALE","STALE - REFRESH",IF(G203="NOT CHECKED","NOT CHECKED",IF(H203="UNRESOLVED","UNRESOLVED","READY"))))))))</x:f>
      </x:c>
    </x:row>
    <x:row r="204">
      <x:c r="A204" s="12"/>
      <x:c r="B204" s="12"/>
      <x:c r="C204" s="12"/>
      <x:c r="D204" s="12"/>
      <x:c r="E204" s="12"/>
      <x:c r="F204" s="38"/>
      <x:c r="G204" s="12"/>
      <x:c r="H204" s="12"/>
      <x:c r="I204" s="12"/>
      <x:c r="J204" s="12"/>
      <x:c r="K204" s="12"/>
      <x:c r="L204" s="12" t="str">
        <x:f>IF(A204="","",IF(COUNTIF($A$6:$A$205,A204)&gt;1,"INVALID - DUPLICATE ID",IF(OR(B204="",C204="",D204="",E204="",F204="",G204="",H204="",I204="",J204="",K204=""),"INCOMPLETE",IF(NOT(AND(OR(EXACT(C204,"SERVICE PAGE"),EXACT(C204,"BUSINESS PROFILE / MAP"),EXACT(C204,"LOCAL LANDING PAGE"),EXACT(C204,"TERMS / ROUTING"),EXACT(C204,"REVIEW OBSERVATION"),EXACT(C204,"FIRST-PARTY CALL / QUOTE"),EXACT(C204,"DIRECTORY / MARKETPLACE"),EXACT(C204,"OTHER")),OR(EXACT(G204,"CURRENT"),EXACT(G204,"STALE"),EXACT(G204,"NOT CHECKED")),OR(EXACT(H204,"OBSERVED"),EXACT(H204,"INFERRED"),EXACT(H204,"UNRESOLVED")))),"INVALID - CONTROL TOKEN",IF(COUNTIF(CANDIDATES!$A$6:$A$205,B204)=0,"INVALID - CANDIDATE ID",IF(G204="STALE","STALE - REFRESH",IF(G204="NOT CHECKED","NOT CHECKED",IF(H204="UNRESOLVED","UNRESOLVED","READY"))))))))</x:f>
      </x:c>
    </x:row>
    <x:row r="205">
      <x:c r="A205" s="12"/>
      <x:c r="B205" s="12"/>
      <x:c r="C205" s="12"/>
      <x:c r="D205" s="12"/>
      <x:c r="E205" s="12"/>
      <x:c r="F205" s="38"/>
      <x:c r="G205" s="12"/>
      <x:c r="H205" s="12"/>
      <x:c r="I205" s="12"/>
      <x:c r="J205" s="12"/>
      <x:c r="K205" s="12"/>
      <x:c r="L205" s="12" t="str">
        <x:f>IF(A205="","",IF(COUNTIF($A$6:$A$205,A205)&gt;1,"INVALID - DUPLICATE ID",IF(OR(B205="",C205="",D205="",E205="",F205="",G205="",H205="",I205="",J205="",K205=""),"INCOMPLETE",IF(NOT(AND(OR(EXACT(C205,"SERVICE PAGE"),EXACT(C205,"BUSINESS PROFILE / MAP"),EXACT(C205,"LOCAL LANDING PAGE"),EXACT(C205,"TERMS / ROUTING"),EXACT(C205,"REVIEW OBSERVATION"),EXACT(C205,"FIRST-PARTY CALL / QUOTE"),EXACT(C205,"DIRECTORY / MARKETPLACE"),EXACT(C205,"OTHER")),OR(EXACT(G205,"CURRENT"),EXACT(G205,"STALE"),EXACT(G205,"NOT CHECKED")),OR(EXACT(H205,"OBSERVED"),EXACT(H205,"INFERRED"),EXACT(H205,"UNRESOLVED")))),"INVALID - CONTROL TOKEN",IF(COUNTIF(CANDIDATES!$A$6:$A$205,B205)=0,"INVALID - CANDIDATE ID",IF(G205="STALE","STALE - REFRESH",IF(G205="NOT CHECKED","NOT CHECKED",IF(H205="UNRESOLVED","UNRESOLVED","READY"))))))))</x:f>
      </x:c>
    </x:row>
  </x:sheetData>
  <x:conditionalFormatting sqref="L6:L205">
    <x:cfRule type="expression" dxfId="0" priority="1">
      <x:formula>ISNUMBER(SEARCH("READY",L6))</x:formula>
    </x:cfRule>
    <x:cfRule type="expression" dxfId="1" priority="2">
      <x:formula>ISNUMBER(SEARCH("NOT READY",L6))</x:formula>
    </x:cfRule>
    <x:cfRule type="expression" dxfId="2" priority="3">
      <x:formula>OR(ISNUMBER(SEARCH("UNRESOLVED",L6)),ISNUMBER(SEARCH("CONFLICT",L6)),ISNUMBER(SEARCH("STALE",L6)))</x:formula>
    </x:cfRule>
  </x:conditionalFormatting>
  <x:dataValidations count="3">
    <x:dataValidation type="list" sqref="C6:C205">
      <x:formula1>"SERVICE PAGE,BUSINESS PROFILE / MAP,LOCAL LANDING PAGE,TERMS / ROUTING,REVIEW OBSERVATION,FIRST-PARTY CALL / QUOTE,DIRECTORY / MARKETPLACE,OTHER"</x:formula1>
    </x:dataValidation>
    <x:dataValidation type="list" sqref="G6:G205">
      <x:formula1>"CURRENT,STALE,NOT CHECKED"</x:formula1>
    </x:dataValidation>
    <x:dataValidation type="list" sqref="H6:H205">
      <x:formula1>"OBSERVED,INFERRED,UNRESOLVED"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34" hidden="0" customWidth="1"/>
    <x:col min="3" max="3" width="27" hidden="0" customWidth="1"/>
    <x:col min="4" max="4" width="12" hidden="0" customWidth="1"/>
    <x:col min="5" max="5" width="16" hidden="0" customWidth="1"/>
    <x:col min="6" max="6" width="15" hidden="0" customWidth="1"/>
    <x:col min="7" max="7" width="12" hidden="0" customWidth="1"/>
    <x:col min="8" max="8" width="27" hidden="0" customWidth="1"/>
    <x:col min="9" max="9" width="14" hidden="0" customWidth="1"/>
    <x:col min="10" max="10" width="22" hidden="0" customWidth="1"/>
    <x:col min="11" max="11" width="18" hidden="0" customWidth="1"/>
    <x:col min="12" max="12" width="17" hidden="0" customWidth="1"/>
    <x:col min="13" max="13" width="13" hidden="0" customWidth="1"/>
    <x:col min="14" max="14" width="18" hidden="0" customWidth="1"/>
    <x:col min="15" max="15" width="20" hidden="0" customWidth="1"/>
    <x:col min="16" max="16" width="34" hidden="0" customWidth="1"/>
    <x:col min="17" max="17" width="15" hidden="0" customWidth="1"/>
    <x:col min="18" max="18" width="22" hidden="0" customWidth="1"/>
    <x:col min="19" max="19" width="46" hidden="0" customWidth="1"/>
    <x:col min="20" max="20" width="45" hidden="0" customWidth="1"/>
    <x:col min="21" max="21" width="45" hidden="0" customWidth="1"/>
    <x:col min="22" max="22" width="22" hidden="0" customWidth="1"/>
    <x:col min="23" max="23" width="20" hidden="0" customWidth="1"/>
    <x:col min="24" max="24" width="26" hidden="0" customWidth="1"/>
    <x:col min="25" max="25" width="24" hidden="0" customWidth="1"/>
    <x:col min="26" max="26" width="28" hidden="0" customWidth="1"/>
    <x:col min="27" max="27" width="30" hidden="0" customWidth="1"/>
  </x:cols>
  <x:sheetData>
    <x:row r="1">
      <x:c r="A1" s="51" t="str">
        <x:v>Candidate ID</x:v>
      </x:c>
      <x:c r="B1" s="51" t="str">
        <x:v>Candidate name</x:v>
      </x:c>
      <x:c r="C1" s="51" t="str">
        <x:v>Type</x:v>
      </x:c>
      <x:c r="D1" s="51" t="str">
        <x:v>Same job</x:v>
      </x:c>
      <x:c r="E1" s="51" t="str">
        <x:v>Serves target area</x:v>
      </x:c>
      <x:c r="F1" s="51" t="str">
        <x:v>Matches timing</x:v>
      </x:c>
      <x:c r="G1" s="51" t="str">
        <x:v>Same buyer</x:v>
      </x:c>
      <x:c r="H1" s="51" t="str">
        <x:v>Fulfilment</x:v>
      </x:c>
      <x:c r="I1" s="51" t="str">
        <x:v>Freshness</x:v>
      </x:c>
      <x:c r="J1" s="51" t="str">
        <x:v>Visibility surface</x:v>
      </x:c>
      <x:c r="K1" s="51" t="str">
        <x:v>First-party evidence</x:v>
      </x:c>
      <x:c r="L1" s="51" t="str">
        <x:v>Primary evidence locator</x:v>
      </x:c>
      <x:c r="M1" s="51" t="str">
        <x:v>Evidence date</x:v>
      </x:c>
      <x:c r="N1" s="51" t="str">
        <x:v>Owner</x:v>
      </x:c>
      <x:c r="O1" s="82" t="str">
        <x:v>Control status</x:v>
      </x:c>
      <x:c r="P1" s="82" t="str">
        <x:v>Role state</x:v>
      </x:c>
      <x:c r="Q1" s="82" t="str">
        <x:v>Readiness</x:v>
      </x:c>
      <x:c r="R1" s="82" t="str">
        <x:v>Suggested disposition</x:v>
      </x:c>
      <x:c r="S1" s="82" t="str">
        <x:v>Permitted benchmark</x:v>
      </x:c>
      <x:c r="T1" s="82" t="str">
        <x:v>Do not infer</x:v>
      </x:c>
      <x:c r="U1" s="82" t="str">
        <x:v>Reopen trigger</x:v>
      </x:c>
      <x:c r="V1" s="82" t="str">
        <x:v>Evidence link state</x:v>
      </x:c>
      <x:c r="W1" s="86" t="str">
        <x:v>Type / fulfilment check</x:v>
      </x:c>
      <x:c r="X1" s="86" t="str">
        <x:v>Evidence / uncertainty gate</x:v>
      </x:c>
      <x:c r="Y1" s="86" t="str">
        <x:v>Role override</x:v>
      </x:c>
      <x:c r="Z1" s="86" t="str">
        <x:v>Boundary role</x:v>
      </x:c>
      <x:c r="AA1" s="86" t="str">
        <x:v>Resolved role from valid inputs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89" t="str">
        <x:v>DERIVED GOVERNANCE - formulas only. Inputs are A:N. These checks fail closed when evidence, tokens or declared operating roles conflict.</x:v>
      </x:c>
      <x:c r="P2" s="89"/>
      <x:c r="Q2" s="89"/>
      <x:c r="R2" s="89"/>
      <x:c r="S2" s="89"/>
      <x:c r="T2" s="89"/>
      <x:c r="U2" s="89"/>
      <x:c r="V2" s="89"/>
      <x:c r="W2" s="91"/>
      <x:c r="X2" s="91"/>
      <x:c r="Y2" s="91"/>
      <x:c r="Z2" s="91"/>
      <x:c r="AA2" s="91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80"/>
      <x:c r="X3" s="80"/>
      <x:c r="Y3" s="80"/>
      <x:c r="Z3" s="80"/>
      <x:c r="AA3" s="80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80"/>
      <x:c r="X4" s="80"/>
      <x:c r="Y4" s="80"/>
      <x:c r="Z4" s="80"/>
      <x:c r="AA4" s="80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  <x:c r="W5" s="80"/>
      <x:c r="X5" s="80"/>
      <x:c r="Y5" s="80"/>
      <x:c r="Z5" s="80"/>
      <x:c r="AA5" s="80"/>
    </x:row>
    <x:row r="6">
      <x:c r="A6" s="12" t="str">
        <x:v>A01</x:v>
      </x:c>
      <x:c r="B6" s="12" t="str">
        <x:v>Candidate A - local emergency plumber</x:v>
      </x:c>
      <x:c r="C6" s="12" t="str">
        <x:v>LOCAL PROVIDER</x:v>
      </x:c>
      <x:c r="D6" s="12" t="str">
        <x:v>YES</x:v>
      </x:c>
      <x:c r="E6" s="12" t="str">
        <x:v>YES</x:v>
      </x:c>
      <x:c r="F6" s="12" t="str">
        <x:v>YES</x:v>
      </x:c>
      <x:c r="G6" s="12" t="str">
        <x:v>YES</x:v>
      </x:c>
      <x:c r="H6" s="12" t="str">
        <x:v>OWN TEAM / LOCAL OPERATOR</x:v>
      </x:c>
      <x:c r="I6" s="12" t="str">
        <x:v>CURRENT</x:v>
      </x:c>
      <x:c r="J6" s="12" t="str">
        <x:v>MIXED</x:v>
      </x:c>
      <x:c r="K6" s="12" t="str">
        <x:v>NOT AVAILABLE</x:v>
      </x:c>
      <x:c r="L6" s="12" t="str">
        <x:v>E001</x:v>
      </x:c>
      <x:c r="M6" s="38" t="n">
        <x:v>46252</x:v>
      </x:c>
      <x:c r="N6" s="12" t="str">
        <x:v>Founder / reviewer</x:v>
      </x:c>
      <x:c r="O6" s="12" t="str">
        <x:f>IF(A6="","",IF(COUNTIF($A$6:$A$205,A6)&gt;1,"INVALID - DUPLICATE ID",IF(OR(B6="",C6="",D6="",E6="",F6="",G6="",H6="",I6="",J6="",K6="",L6="",M6="",N6=""),"INCOMPLETE",IF(AND(OR(EXACT(C6,"LOCAL PROVIDER"),EXACT(C6,"FRANCHISE / LOCAL OPERATOR"),EXACT(C6,"DIRECTORY / LEAD MARKETPLACE"),EXACT(C6,"NATIONAL BRAND"),EXACT(C6,"PUBLISHER / REFERENCE"),EXACT(C6,"ADJACENT SERVICE"),EXACT(C6,"OTHER")),OR(EXACT(D6,"YES"),EXACT(D6,"NO"),EXACT(D6,"UNCLEAR")),OR(EXACT(E6,"YES"),EXACT(E6,"NO"),EXACT(E6,"UNCLEAR")),OR(EXACT(F6,"YES"),EXACT(F6,"NO"),EXACT(F6,"UNCLEAR")),OR(EXACT(G6,"YES"),EXACT(G6,"NO"),EXACT(G6,"UNCLEAR")),OR(EXACT(H6,"OWN TEAM / LOCAL OPERATOR"),EXACT(H6,"THIRD PARTY / ROUTED LEAD"),EXACT(H6,"INFORMATION ONLY"),EXACT(H6,"UNCLEAR")),OR(EXACT(I6,"CURRENT"),EXACT(I6,"STALE"),EXACT(I6,"NOT CHECKED")),OR(EXACT(J6,"LOCAL PACK / MAPS"),EXACT(J6,"ORGANIC"),EXACT(J6,"PAID / LOCAL SERVICES"),EXACT(J6,"MIXED"),EXACT(J6,"NOT OBSERVED")),OR(EXACT(K6,"SUPPORTS"),EXACT(K6,"CONTRADICTS"),EXACT(K6,"NOT AVAILABLE"))),"VALID","INVALID - CONTROL TOKEN"))))</x:f>
        <x:v>VALID</x:v>
      </x:c>
      <x:c r="P6" s="12" t="str">
        <x:f>IF(A6="","",IF(O6&lt;&gt;"VALID","CONTROL ERROR",IF(X6="LINK ERROR","EVIDENCE LINK ERROR",IF(X6="STALE","EVIDENCE STALE - REFRESH",IF(X6="INSUFFICIENT","EVIDENCE INSUFFICIENT - ROLE",IF(X6="TYPE / FULFILMENT CONTRADICTION","EVIDENCE CONTRADICTION - TYPE / FULFILMENT",IF(X6="FIRST-PARTY CONTRADICTION","EVIDENCE CONTRADICTION - FIRST PARTY",AA6)))))))</x:f>
        <x:v>DIRECT LOCAL COMPETITOR</x:v>
      </x:c>
      <x:c r="Q6" s="12" t="str">
        <x:f>IF(A6="","",IF(OR(O6&lt;&gt;"VALID",X6="LINK ERROR"),"NOT READY",IF(AND(V6="READY",X6="CLEAR",OR(P6="DIRECT LOCAL COMPETITOR",P6="INTERMEDIARY / LEAD COMPETITOR",P6="INFORMATION / REFERENCE COMPETITOR",P6="INDIRECT / CONDITIONAL COMPETITOR",P6="OUT OF DIRECT SCOPE")),"READY","UNRESOLVED")))</x:f>
        <x:v>READY</x:v>
      </x:c>
      <x:c r="R6" s="12" t="str">
        <x:f>IF(A6="","",IF(P6="DIRECT LOCAL COMPETITOR","INCLUDE DIRECT",IF(P6="INDIRECT / CONDITIONAL COMPETITOR","INCLUDE INDIRECT",IF(OR(P6="INTERMEDIARY / LEAD COMPETITOR",P6="INFORMATION / REFERENCE COMPETITOR"),"INCLUDE REFERENCE",IF(P6="OUT OF DIRECT SCOPE","EXCLUDE DIRECT","MONITOR / CONDITIONAL")))))</x:f>
        <x:v>INCLUDE DIRECT</x:v>
      </x:c>
      <x:c r="S6" s="12" t="str">
        <x:f>IF(A6="","",IF(P6="DIRECT LOCAL COMPETITOR","Scoped service offer; service-area clarity; contact/booking path; trust and local visibility",IF(P6="INTERMEDIARY / LEAD COMPETITOR","Lead capture; comparison UX; local discovery and routing mechanics",IF(P6="INFORMATION / REFERENCE COMPETITOR","Information coverage; evidence; decision support and answer usefulness",IF(P6="INDIRECT / CONDITIONAL COMPETITOR","Substitution; adjacent-need framing; conditional availability",IF(P6="OUT OF DIRECT SCOPE","Reference only if another decision requires it","No direct benchmark until resolved"))))))</x:f>
        <x:v>Scoped service offer; service-area clarity; contact/booking path; trust and local visibility</x:v>
      </x:c>
      <x:c r="T6" s="12" t="str">
        <x:f>IF(A6="","",IF(P6="DIRECT LOCAL COMPETITOR","Do not infer capacity, market share or revenue from visibility/reviews",IF(P6="INTERMEDIARY / LEAD COMPETITOR","Do not infer that the intermediary performs the job",IF(P6="INFORMATION / REFERENCE COMPETITOR","Do not infer service substitution from information visibility",IF(P6="INDIRECT / CONDITIONAL COMPETITOR","Do not force adjacent or differently timed service into direct parity",IF(P6="OUT OF DIRECT SCOPE","Do not generalise this exclusion to every service/geography","Do not force a direct label from incomplete evidence"))))))</x:f>
        <x:v>Do not infer capacity, market share or revenue from visibility/reviews</x:v>
      </x:c>
      <x:c r="U6" s="12" t="str">
        <x:f>IF(A6="","",IF(P6="INTERMEDIARY / LEAD COMPETITOR","Reopen if platform begins fulfilling the service directly",IF(P6="INFORMATION / REFERENCE COMPETITOR","Reopen if source begins selling/fulfilling the service",IF(P6="OUT OF DIRECT SCOPE","Reopen if job, buyer or service area changes","Reopen when service, geography, timing, fulfilment, ownership or buyer evidence changes materially"))))</x:f>
        <x:v>Reopen when service, geography, timing, fulfilment, ownership or buyer evidence changes materially</x:v>
      </x:c>
      <x:c r="V6" s="12" t="str">
        <x:f>IF(A6="","",IF(COUNTIF(EVIDENCE_PACKET!$A$6:$A$205,L6)=0,"INVALID - EVIDENCE ID",IF(COUNTIF(EVIDENCE_PACKET!$A$6:$A$205,L6)&gt;1,"INVALID - DUPLICATE EVIDENCE ID",IF(COUNTIFS(EVIDENCE_PACKET!$A$6:$A$205,L6,EVIDENCE_PACKET!$B$6:$B$205,A6)=0,"INVALID - EVIDENCE OWNER",INDEX(EVIDENCE_PACKET!$L$6:$L$205,MATCH(L6,EVIDENCE_PACKET!$A$6:$A$205,0))))))</x:f>
        <x:v>READY</x:v>
      </x:c>
      <x:c r="W6" s="80" t="str">
        <x:f>IF(A6="","",IF(OR(AND(C6="DIRECTORY / LEAD MARKETPLACE",H6="OWN TEAM / LOCAL OPERATOR"),AND(C6="PUBLISHER / REFERENCE",OR(H6="OWN TEAM / LOCAL OPERATOR",H6="THIRD PARTY / ROUTED LEAD")),AND(OR(C6="LOCAL PROVIDER",C6="FRANCHISE / LOCAL OPERATOR"),OR(H6="THIRD PARTY / ROUTED LEAD",H6="INFORMATION ONLY"))),"CONTRADICTION","OK"))</x:f>
        <x:v>OK</x:v>
      </x:c>
      <x:c r="X6" s="80" t="str">
        <x:f>IF(A6="","",IF(OR(V6="INVALID - EVIDENCE ID",V6="INVALID - DUPLICATE EVIDENCE ID",V6="INVALID - EVIDENCE OWNER",V6="INVALID - DUPLICATE ID",V6="INVALID - CONTROL TOKEN",V6="INVALID - CANDIDATE ID",V6="INCOMPLETE"),"LINK ERROR",IF(V6="STALE - REFRESH","STALE",IF(OR(V6="NOT CHECKED",V6="UNRESOLVED",I6="NOT CHECKED",D6="UNCLEAR",E6="UNCLEAR",F6="UNCLEAR",G6="UNCLEAR",H6="UNCLEAR"),"INSUFFICIENT",IF(W6="CONTRADICTION","TYPE / FULFILMENT CONTRADICTION",IF(K6="CONTRADICTS","FIRST-PARTY CONTRADICTION","CLEAR"))))))</x:f>
        <x:v>CLEAR</x:v>
      </x:c>
      <x:c r="Y6" s="80" t="str">
        <x:f>IF(A6="","",IF(OR(C6="DIRECTORY / LEAD MARKETPLACE",H6="THIRD PARTY / ROUTED LEAD"),"INTERMEDIARY / LEAD COMPETITOR",IF(OR(C6="PUBLISHER / REFERENCE",H6="INFORMATION ONLY"),"INFORMATION / REFERENCE COMPETITOR","")))</x:f>
      </x:c>
      <x:c r="Z6" s="80" t="str">
        <x:f>IF(A6="","",IF(OR(C6="ADJACENT SERVICE",D6="NO",F6="NO"),"INDIRECT / CONDITIONAL COMPETITOR",IF(OR(E6="NO",G6="NO"),"OUT OF DIRECT SCOPE",IF(AND(D6="YES",E6="YES",F6="YES",G6="YES",H6="OWN TEAM / LOCAL OPERATOR"),"DIRECT LOCAL COMPETITOR","CONDITIONAL / REVIEW REQUIRED"))))</x:f>
        <x:v>DIRECT LOCAL COMPETITOR</x:v>
      </x:c>
      <x:c r="AA6" s="80" t="str">
        <x:f>IF(A6="","",IF(Y6&lt;&gt;"",Y6,Z6))</x:f>
        <x:v>DIRECT LOCAL COMPETITOR</x:v>
      </x:c>
    </x:row>
    <x:row r="7">
      <x:c r="A7" s="12" t="str">
        <x:v>B02</x:v>
      </x:c>
      <x:c r="B7" s="12" t="str">
        <x:v>Candidate B - franchise local operator</x:v>
      </x:c>
      <x:c r="C7" s="12" t="str">
        <x:v>FRANCHISE / LOCAL OPERATOR</x:v>
      </x:c>
      <x:c r="D7" s="12" t="str">
        <x:v>YES</x:v>
      </x:c>
      <x:c r="E7" s="12" t="str">
        <x:v>YES</x:v>
      </x:c>
      <x:c r="F7" s="12" t="str">
        <x:v>UNCLEAR</x:v>
      </x:c>
      <x:c r="G7" s="12" t="str">
        <x:v>YES</x:v>
      </x:c>
      <x:c r="H7" s="12" t="str">
        <x:v>OWN TEAM / LOCAL OPERATOR</x:v>
      </x:c>
      <x:c r="I7" s="12" t="str">
        <x:v>CURRENT</x:v>
      </x:c>
      <x:c r="J7" s="12" t="str">
        <x:v>MIXED</x:v>
      </x:c>
      <x:c r="K7" s="12" t="str">
        <x:v>NOT AVAILABLE</x:v>
      </x:c>
      <x:c r="L7" s="12" t="str">
        <x:v>E002</x:v>
      </x:c>
      <x:c r="M7" s="38" t="n">
        <x:v>46252</x:v>
      </x:c>
      <x:c r="N7" s="12" t="str">
        <x:v>Founder / reviewer</x:v>
      </x:c>
      <x:c r="O7" s="12" t="str">
        <x:f>IF(A7="","",IF(COUNTIF($A$6:$A$205,A7)&gt;1,"INVALID - DUPLICATE ID",IF(OR(B7="",C7="",D7="",E7="",F7="",G7="",H7="",I7="",J7="",K7="",L7="",M7="",N7=""),"INCOMPLETE",IF(AND(OR(EXACT(C7,"LOCAL PROVIDER"),EXACT(C7,"FRANCHISE / LOCAL OPERATOR"),EXACT(C7,"DIRECTORY / LEAD MARKETPLACE"),EXACT(C7,"NATIONAL BRAND"),EXACT(C7,"PUBLISHER / REFERENCE"),EXACT(C7,"ADJACENT SERVICE"),EXACT(C7,"OTHER")),OR(EXACT(D7,"YES"),EXACT(D7,"NO"),EXACT(D7,"UNCLEAR")),OR(EXACT(E7,"YES"),EXACT(E7,"NO"),EXACT(E7,"UNCLEAR")),OR(EXACT(F7,"YES"),EXACT(F7,"NO"),EXACT(F7,"UNCLEAR")),OR(EXACT(G7,"YES"),EXACT(G7,"NO"),EXACT(G7,"UNCLEAR")),OR(EXACT(H7,"OWN TEAM / LOCAL OPERATOR"),EXACT(H7,"THIRD PARTY / ROUTED LEAD"),EXACT(H7,"INFORMATION ONLY"),EXACT(H7,"UNCLEAR")),OR(EXACT(I7,"CURRENT"),EXACT(I7,"STALE"),EXACT(I7,"NOT CHECKED")),OR(EXACT(J7,"LOCAL PACK / MAPS"),EXACT(J7,"ORGANIC"),EXACT(J7,"PAID / LOCAL SERVICES"),EXACT(J7,"MIXED"),EXACT(J7,"NOT OBSERVED")),OR(EXACT(K7,"SUPPORTS"),EXACT(K7,"CONTRADICTS"),EXACT(K7,"NOT AVAILABLE"))),"VALID","INVALID - CONTROL TOKEN"))))</x:f>
        <x:v>VALID</x:v>
      </x:c>
      <x:c r="P7" s="12" t="str">
        <x:f>IF(A7="","",IF(O7&lt;&gt;"VALID","CONTROL ERROR",IF(X7="LINK ERROR","EVIDENCE LINK ERROR",IF(X7="STALE","EVIDENCE STALE - REFRESH",IF(X7="INSUFFICIENT","EVIDENCE INSUFFICIENT - ROLE",IF(X7="TYPE / FULFILMENT CONTRADICTION","EVIDENCE CONTRADICTION - TYPE / FULFILMENT",IF(X7="FIRST-PARTY CONTRADICTION","EVIDENCE CONTRADICTION - FIRST PARTY",AA7)))))))</x:f>
        <x:v>EVIDENCE INSUFFICIENT - ROLE</x:v>
      </x:c>
      <x:c r="Q7" s="12" t="str">
        <x:f>IF(A7="","",IF(OR(O7&lt;&gt;"VALID",X7="LINK ERROR"),"NOT READY",IF(AND(V7="READY",X7="CLEAR",OR(P7="DIRECT LOCAL COMPETITOR",P7="INTERMEDIARY / LEAD COMPETITOR",P7="INFORMATION / REFERENCE COMPETITOR",P7="INDIRECT / CONDITIONAL COMPETITOR",P7="OUT OF DIRECT SCOPE")),"READY","UNRESOLVED")))</x:f>
        <x:v>UNRESOLVED</x:v>
      </x:c>
      <x:c r="R7" s="12" t="str">
        <x:f>IF(A7="","",IF(P7="DIRECT LOCAL COMPETITOR","INCLUDE DIRECT",IF(P7="INDIRECT / CONDITIONAL COMPETITOR","INCLUDE INDIRECT",IF(OR(P7="INTERMEDIARY / LEAD COMPETITOR",P7="INFORMATION / REFERENCE COMPETITOR"),"INCLUDE REFERENCE",IF(P7="OUT OF DIRECT SCOPE","EXCLUDE DIRECT","MONITOR / CONDITIONAL")))))</x:f>
        <x:v>MONITOR / CONDITIONAL</x:v>
      </x:c>
      <x:c r="S7" s="12" t="str">
        <x:f>IF(A7="","",IF(P7="DIRECT LOCAL COMPETITOR","Scoped service offer; service-area clarity; contact/booking path; trust and local visibility",IF(P7="INTERMEDIARY / LEAD COMPETITOR","Lead capture; comparison UX; local discovery and routing mechanics",IF(P7="INFORMATION / REFERENCE COMPETITOR","Information coverage; evidence; decision support and answer usefulness",IF(P7="INDIRECT / CONDITIONAL COMPETITOR","Substitution; adjacent-need framing; conditional availability",IF(P7="OUT OF DIRECT SCOPE","Reference only if another decision requires it","No direct benchmark until resolved"))))))</x:f>
        <x:v>No direct benchmark until resolved</x:v>
      </x:c>
      <x:c r="T7" s="12" t="str">
        <x:f>IF(A7="","",IF(P7="DIRECT LOCAL COMPETITOR","Do not infer capacity, market share or revenue from visibility/reviews",IF(P7="INTERMEDIARY / LEAD COMPETITOR","Do not infer that the intermediary performs the job",IF(P7="INFORMATION / REFERENCE COMPETITOR","Do not infer service substitution from information visibility",IF(P7="INDIRECT / CONDITIONAL COMPETITOR","Do not force adjacent or differently timed service into direct parity",IF(P7="OUT OF DIRECT SCOPE","Do not generalise this exclusion to every service/geography","Do not force a direct label from incomplete evidence"))))))</x:f>
        <x:v>Do not force a direct label from incomplete evidence</x:v>
      </x:c>
      <x:c r="U7" s="12" t="str">
        <x:f>IF(A7="","",IF(P7="INTERMEDIARY / LEAD COMPETITOR","Reopen if platform begins fulfilling the service directly",IF(P7="INFORMATION / REFERENCE COMPETITOR","Reopen if source begins selling/fulfilling the service",IF(P7="OUT OF DIRECT SCOPE","Reopen if job, buyer or service area changes","Reopen when service, geography, timing, fulfilment, ownership or buyer evidence changes materially"))))</x:f>
        <x:v>Reopen when service, geography, timing, fulfilment, ownership or buyer evidence changes materially</x:v>
      </x:c>
      <x:c r="V7" s="12" t="str">
        <x:f>IF(A7="","",IF(COUNTIF(EVIDENCE_PACKET!$A$6:$A$205,L7)=0,"INVALID - EVIDENCE ID",IF(COUNTIF(EVIDENCE_PACKET!$A$6:$A$205,L7)&gt;1,"INVALID - DUPLICATE EVIDENCE ID",IF(COUNTIFS(EVIDENCE_PACKET!$A$6:$A$205,L7,EVIDENCE_PACKET!$B$6:$B$205,A7)=0,"INVALID - EVIDENCE OWNER",INDEX(EVIDENCE_PACKET!$L$6:$L$205,MATCH(L7,EVIDENCE_PACKET!$A$6:$A$205,0))))))</x:f>
        <x:v>UNRESOLVED</x:v>
      </x:c>
      <x:c r="W7" s="80" t="str">
        <x:f>IF(A7="","",IF(OR(AND(C7="DIRECTORY / LEAD MARKETPLACE",H7="OWN TEAM / LOCAL OPERATOR"),AND(C7="PUBLISHER / REFERENCE",OR(H7="OWN TEAM / LOCAL OPERATOR",H7="THIRD PARTY / ROUTED LEAD")),AND(OR(C7="LOCAL PROVIDER",C7="FRANCHISE / LOCAL OPERATOR"),OR(H7="THIRD PARTY / ROUTED LEAD",H7="INFORMATION ONLY"))),"CONTRADICTION","OK"))</x:f>
        <x:v>OK</x:v>
      </x:c>
      <x:c r="X7" s="80" t="str">
        <x:f>IF(A7="","",IF(OR(V7="INVALID - EVIDENCE ID",V7="INVALID - DUPLICATE EVIDENCE ID",V7="INVALID - EVIDENCE OWNER",V7="INVALID - DUPLICATE ID",V7="INVALID - CONTROL TOKEN",V7="INVALID - CANDIDATE ID",V7="INCOMPLETE"),"LINK ERROR",IF(V7="STALE - REFRESH","STALE",IF(OR(V7="NOT CHECKED",V7="UNRESOLVED",I7="NOT CHECKED",D7="UNCLEAR",E7="UNCLEAR",F7="UNCLEAR",G7="UNCLEAR",H7="UNCLEAR"),"INSUFFICIENT",IF(W7="CONTRADICTION","TYPE / FULFILMENT CONTRADICTION",IF(K7="CONTRADICTS","FIRST-PARTY CONTRADICTION","CLEAR"))))))</x:f>
        <x:v>INSUFFICIENT</x:v>
      </x:c>
      <x:c r="Y7" s="80" t="str">
        <x:f>IF(A7="","",IF(OR(C7="DIRECTORY / LEAD MARKETPLACE",H7="THIRD PARTY / ROUTED LEAD"),"INTERMEDIARY / LEAD COMPETITOR",IF(OR(C7="PUBLISHER / REFERENCE",H7="INFORMATION ONLY"),"INFORMATION / REFERENCE COMPETITOR","")))</x:f>
      </x:c>
      <x:c r="Z7" s="80" t="str">
        <x:f>IF(A7="","",IF(OR(C7="ADJACENT SERVICE",D7="NO",F7="NO"),"INDIRECT / CONDITIONAL COMPETITOR",IF(OR(E7="NO",G7="NO"),"OUT OF DIRECT SCOPE",IF(AND(D7="YES",E7="YES",F7="YES",G7="YES",H7="OWN TEAM / LOCAL OPERATOR"),"DIRECT LOCAL COMPETITOR","CONDITIONAL / REVIEW REQUIRED"))))</x:f>
        <x:v>CONDITIONAL / REVIEW REQUIRED</x:v>
      </x:c>
      <x:c r="AA7" s="80" t="str">
        <x:f>IF(A7="","",IF(Y7&lt;&gt;"",Y7,Z7))</x:f>
        <x:v>CONDITIONAL / REVIEW REQUIRED</x:v>
      </x:c>
    </x:row>
    <x:row r="8">
      <x:c r="A8" s="12" t="str">
        <x:v>C03</x:v>
      </x:c>
      <x:c r="B8" s="12" t="str">
        <x:v>Candidate C - lead marketplace</x:v>
      </x:c>
      <x:c r="C8" s="12" t="str">
        <x:v>DIRECTORY / LEAD MARKETPLACE</x:v>
      </x:c>
      <x:c r="D8" s="12" t="str">
        <x:v>YES</x:v>
      </x:c>
      <x:c r="E8" s="12" t="str">
        <x:v>YES</x:v>
      </x:c>
      <x:c r="F8" s="12" t="str">
        <x:v>YES</x:v>
      </x:c>
      <x:c r="G8" s="12" t="str">
        <x:v>YES</x:v>
      </x:c>
      <x:c r="H8" s="12" t="str">
        <x:v>THIRD PARTY / ROUTED LEAD</x:v>
      </x:c>
      <x:c r="I8" s="12" t="str">
        <x:v>CURRENT</x:v>
      </x:c>
      <x:c r="J8" s="12" t="str">
        <x:v>MIXED</x:v>
      </x:c>
      <x:c r="K8" s="12" t="str">
        <x:v>NOT AVAILABLE</x:v>
      </x:c>
      <x:c r="L8" s="12" t="str">
        <x:v>E003</x:v>
      </x:c>
      <x:c r="M8" s="38" t="n">
        <x:v>46252</x:v>
      </x:c>
      <x:c r="N8" s="12" t="str">
        <x:v>Founder / reviewer</x:v>
      </x:c>
      <x:c r="O8" s="12" t="str">
        <x:f>IF(A8="","",IF(COUNTIF($A$6:$A$205,A8)&gt;1,"INVALID - DUPLICATE ID",IF(OR(B8="",C8="",D8="",E8="",F8="",G8="",H8="",I8="",J8="",K8="",L8="",M8="",N8=""),"INCOMPLETE",IF(AND(OR(EXACT(C8,"LOCAL PROVIDER"),EXACT(C8,"FRANCHISE / LOCAL OPERATOR"),EXACT(C8,"DIRECTORY / LEAD MARKETPLACE"),EXACT(C8,"NATIONAL BRAND"),EXACT(C8,"PUBLISHER / REFERENCE"),EXACT(C8,"ADJACENT SERVICE"),EXACT(C8,"OTHER")),OR(EXACT(D8,"YES"),EXACT(D8,"NO"),EXACT(D8,"UNCLEAR")),OR(EXACT(E8,"YES"),EXACT(E8,"NO"),EXACT(E8,"UNCLEAR")),OR(EXACT(F8,"YES"),EXACT(F8,"NO"),EXACT(F8,"UNCLEAR")),OR(EXACT(G8,"YES"),EXACT(G8,"NO"),EXACT(G8,"UNCLEAR")),OR(EXACT(H8,"OWN TEAM / LOCAL OPERATOR"),EXACT(H8,"THIRD PARTY / ROUTED LEAD"),EXACT(H8,"INFORMATION ONLY"),EXACT(H8,"UNCLEAR")),OR(EXACT(I8,"CURRENT"),EXACT(I8,"STALE"),EXACT(I8,"NOT CHECKED")),OR(EXACT(J8,"LOCAL PACK / MAPS"),EXACT(J8,"ORGANIC"),EXACT(J8,"PAID / LOCAL SERVICES"),EXACT(J8,"MIXED"),EXACT(J8,"NOT OBSERVED")),OR(EXACT(K8,"SUPPORTS"),EXACT(K8,"CONTRADICTS"),EXACT(K8,"NOT AVAILABLE"))),"VALID","INVALID - CONTROL TOKEN"))))</x:f>
        <x:v>VALID</x:v>
      </x:c>
      <x:c r="P8" s="12" t="str">
        <x:f>IF(A8="","",IF(O8&lt;&gt;"VALID","CONTROL ERROR",IF(X8="LINK ERROR","EVIDENCE LINK ERROR",IF(X8="STALE","EVIDENCE STALE - REFRESH",IF(X8="INSUFFICIENT","EVIDENCE INSUFFICIENT - ROLE",IF(X8="TYPE / FULFILMENT CONTRADICTION","EVIDENCE CONTRADICTION - TYPE / FULFILMENT",IF(X8="FIRST-PARTY CONTRADICTION","EVIDENCE CONTRADICTION - FIRST PARTY",AA8)))))))</x:f>
        <x:v>INTERMEDIARY / LEAD COMPETITOR</x:v>
      </x:c>
      <x:c r="Q8" s="12" t="str">
        <x:f>IF(A8="","",IF(OR(O8&lt;&gt;"VALID",X8="LINK ERROR"),"NOT READY",IF(AND(V8="READY",X8="CLEAR",OR(P8="DIRECT LOCAL COMPETITOR",P8="INTERMEDIARY / LEAD COMPETITOR",P8="INFORMATION / REFERENCE COMPETITOR",P8="INDIRECT / CONDITIONAL COMPETITOR",P8="OUT OF DIRECT SCOPE")),"READY","UNRESOLVED")))</x:f>
        <x:v>READY</x:v>
      </x:c>
      <x:c r="R8" s="12" t="str">
        <x:f>IF(A8="","",IF(P8="DIRECT LOCAL COMPETITOR","INCLUDE DIRECT",IF(P8="INDIRECT / CONDITIONAL COMPETITOR","INCLUDE INDIRECT",IF(OR(P8="INTERMEDIARY / LEAD COMPETITOR",P8="INFORMATION / REFERENCE COMPETITOR"),"INCLUDE REFERENCE",IF(P8="OUT OF DIRECT SCOPE","EXCLUDE DIRECT","MONITOR / CONDITIONAL")))))</x:f>
        <x:v>INCLUDE REFERENCE</x:v>
      </x:c>
      <x:c r="S8" s="12" t="str">
        <x:f>IF(A8="","",IF(P8="DIRECT LOCAL COMPETITOR","Scoped service offer; service-area clarity; contact/booking path; trust and local visibility",IF(P8="INTERMEDIARY / LEAD COMPETITOR","Lead capture; comparison UX; local discovery and routing mechanics",IF(P8="INFORMATION / REFERENCE COMPETITOR","Information coverage; evidence; decision support and answer usefulness",IF(P8="INDIRECT / CONDITIONAL COMPETITOR","Substitution; adjacent-need framing; conditional availability",IF(P8="OUT OF DIRECT SCOPE","Reference only if another decision requires it","No direct benchmark until resolved"))))))</x:f>
        <x:v>Lead capture; comparison UX; local discovery and routing mechanics</x:v>
      </x:c>
      <x:c r="T8" s="12" t="str">
        <x:f>IF(A8="","",IF(P8="DIRECT LOCAL COMPETITOR","Do not infer capacity, market share or revenue from visibility/reviews",IF(P8="INTERMEDIARY / LEAD COMPETITOR","Do not infer that the intermediary performs the job",IF(P8="INFORMATION / REFERENCE COMPETITOR","Do not infer service substitution from information visibility",IF(P8="INDIRECT / CONDITIONAL COMPETITOR","Do not force adjacent or differently timed service into direct parity",IF(P8="OUT OF DIRECT SCOPE","Do not generalise this exclusion to every service/geography","Do not force a direct label from incomplete evidence"))))))</x:f>
        <x:v>Do not infer that the intermediary performs the job</x:v>
      </x:c>
      <x:c r="U8" s="12" t="str">
        <x:f>IF(A8="","",IF(P8="INTERMEDIARY / LEAD COMPETITOR","Reopen if platform begins fulfilling the service directly",IF(P8="INFORMATION / REFERENCE COMPETITOR","Reopen if source begins selling/fulfilling the service",IF(P8="OUT OF DIRECT SCOPE","Reopen if job, buyer or service area changes","Reopen when service, geography, timing, fulfilment, ownership or buyer evidence changes materially"))))</x:f>
        <x:v>Reopen if platform begins fulfilling the service directly</x:v>
      </x:c>
      <x:c r="V8" s="12" t="str">
        <x:f>IF(A8="","",IF(COUNTIF(EVIDENCE_PACKET!$A$6:$A$205,L8)=0,"INVALID - EVIDENCE ID",IF(COUNTIF(EVIDENCE_PACKET!$A$6:$A$205,L8)&gt;1,"INVALID - DUPLICATE EVIDENCE ID",IF(COUNTIFS(EVIDENCE_PACKET!$A$6:$A$205,L8,EVIDENCE_PACKET!$B$6:$B$205,A8)=0,"INVALID - EVIDENCE OWNER",INDEX(EVIDENCE_PACKET!$L$6:$L$205,MATCH(L8,EVIDENCE_PACKET!$A$6:$A$205,0))))))</x:f>
        <x:v>READY</x:v>
      </x:c>
      <x:c r="W8" s="80" t="str">
        <x:f>IF(A8="","",IF(OR(AND(C8="DIRECTORY / LEAD MARKETPLACE",H8="OWN TEAM / LOCAL OPERATOR"),AND(C8="PUBLISHER / REFERENCE",OR(H8="OWN TEAM / LOCAL OPERATOR",H8="THIRD PARTY / ROUTED LEAD")),AND(OR(C8="LOCAL PROVIDER",C8="FRANCHISE / LOCAL OPERATOR"),OR(H8="THIRD PARTY / ROUTED LEAD",H8="INFORMATION ONLY"))),"CONTRADICTION","OK"))</x:f>
        <x:v>OK</x:v>
      </x:c>
      <x:c r="X8" s="80" t="str">
        <x:f>IF(A8="","",IF(OR(V8="INVALID - EVIDENCE ID",V8="INVALID - DUPLICATE EVIDENCE ID",V8="INVALID - EVIDENCE OWNER",V8="INVALID - DUPLICATE ID",V8="INVALID - CONTROL TOKEN",V8="INVALID - CANDIDATE ID",V8="INCOMPLETE"),"LINK ERROR",IF(V8="STALE - REFRESH","STALE",IF(OR(V8="NOT CHECKED",V8="UNRESOLVED",I8="NOT CHECKED",D8="UNCLEAR",E8="UNCLEAR",F8="UNCLEAR",G8="UNCLEAR",H8="UNCLEAR"),"INSUFFICIENT",IF(W8="CONTRADICTION","TYPE / FULFILMENT CONTRADICTION",IF(K8="CONTRADICTS","FIRST-PARTY CONTRADICTION","CLEAR"))))))</x:f>
        <x:v>CLEAR</x:v>
      </x:c>
      <x:c r="Y8" s="80" t="str">
        <x:f>IF(A8="","",IF(OR(C8="DIRECTORY / LEAD MARKETPLACE",H8="THIRD PARTY / ROUTED LEAD"),"INTERMEDIARY / LEAD COMPETITOR",IF(OR(C8="PUBLISHER / REFERENCE",H8="INFORMATION ONLY"),"INFORMATION / REFERENCE COMPETITOR","")))</x:f>
        <x:v>INTERMEDIARY / LEAD COMPETITOR</x:v>
      </x:c>
      <x:c r="Z8" s="80" t="str">
        <x:f>IF(A8="","",IF(OR(C8="ADJACENT SERVICE",D8="NO",F8="NO"),"INDIRECT / CONDITIONAL COMPETITOR",IF(OR(E8="NO",G8="NO"),"OUT OF DIRECT SCOPE",IF(AND(D8="YES",E8="YES",F8="YES",G8="YES",H8="OWN TEAM / LOCAL OPERATOR"),"DIRECT LOCAL COMPETITOR","CONDITIONAL / REVIEW REQUIRED"))))</x:f>
        <x:v>CONDITIONAL / REVIEW REQUIRED</x:v>
      </x:c>
      <x:c r="AA8" s="80" t="str">
        <x:f>IF(A8="","",IF(Y8&lt;&gt;"",Y8,Z8))</x:f>
        <x:v>INTERMEDIARY / LEAD COMPETITOR</x:v>
      </x:c>
    </x:row>
    <x:row r="9">
      <x:c r="A9" s="12" t="str">
        <x:v>D04</x:v>
      </x:c>
      <x:c r="B9" s="12" t="str">
        <x:v>Candidate D - national brand</x:v>
      </x:c>
      <x:c r="C9" s="12" t="str">
        <x:v>NATIONAL BRAND</x:v>
      </x:c>
      <x:c r="D9" s="12" t="str">
        <x:v>YES</x:v>
      </x:c>
      <x:c r="E9" s="12" t="str">
        <x:v>UNCLEAR</x:v>
      </x:c>
      <x:c r="F9" s="12" t="str">
        <x:v>UNCLEAR</x:v>
      </x:c>
      <x:c r="G9" s="12" t="str">
        <x:v>YES</x:v>
      </x:c>
      <x:c r="H9" s="12" t="str">
        <x:v>UNCLEAR</x:v>
      </x:c>
      <x:c r="I9" s="12" t="str">
        <x:v>NOT CHECKED</x:v>
      </x:c>
      <x:c r="J9" s="12" t="str">
        <x:v>ORGANIC</x:v>
      </x:c>
      <x:c r="K9" s="12" t="str">
        <x:v>NOT AVAILABLE</x:v>
      </x:c>
      <x:c r="L9" s="12" t="str">
        <x:v>E004</x:v>
      </x:c>
      <x:c r="M9" s="38" t="n">
        <x:v>46252</x:v>
      </x:c>
      <x:c r="N9" s="12" t="str">
        <x:v>Founder / reviewer</x:v>
      </x:c>
      <x:c r="O9" s="12" t="str">
        <x:f>IF(A9="","",IF(COUNTIF($A$6:$A$205,A9)&gt;1,"INVALID - DUPLICATE ID",IF(OR(B9="",C9="",D9="",E9="",F9="",G9="",H9="",I9="",J9="",K9="",L9="",M9="",N9=""),"INCOMPLETE",IF(AND(OR(EXACT(C9,"LOCAL PROVIDER"),EXACT(C9,"FRANCHISE / LOCAL OPERATOR"),EXACT(C9,"DIRECTORY / LEAD MARKETPLACE"),EXACT(C9,"NATIONAL BRAND"),EXACT(C9,"PUBLISHER / REFERENCE"),EXACT(C9,"ADJACENT SERVICE"),EXACT(C9,"OTHER")),OR(EXACT(D9,"YES"),EXACT(D9,"NO"),EXACT(D9,"UNCLEAR")),OR(EXACT(E9,"YES"),EXACT(E9,"NO"),EXACT(E9,"UNCLEAR")),OR(EXACT(F9,"YES"),EXACT(F9,"NO"),EXACT(F9,"UNCLEAR")),OR(EXACT(G9,"YES"),EXACT(G9,"NO"),EXACT(G9,"UNCLEAR")),OR(EXACT(H9,"OWN TEAM / LOCAL OPERATOR"),EXACT(H9,"THIRD PARTY / ROUTED LEAD"),EXACT(H9,"INFORMATION ONLY"),EXACT(H9,"UNCLEAR")),OR(EXACT(I9,"CURRENT"),EXACT(I9,"STALE"),EXACT(I9,"NOT CHECKED")),OR(EXACT(J9,"LOCAL PACK / MAPS"),EXACT(J9,"ORGANIC"),EXACT(J9,"PAID / LOCAL SERVICES"),EXACT(J9,"MIXED"),EXACT(J9,"NOT OBSERVED")),OR(EXACT(K9,"SUPPORTS"),EXACT(K9,"CONTRADICTS"),EXACT(K9,"NOT AVAILABLE"))),"VALID","INVALID - CONTROL TOKEN"))))</x:f>
        <x:v>VALID</x:v>
      </x:c>
      <x:c r="P9" s="12" t="str">
        <x:f>IF(A9="","",IF(O9&lt;&gt;"VALID","CONTROL ERROR",IF(X9="LINK ERROR","EVIDENCE LINK ERROR",IF(X9="STALE","EVIDENCE STALE - REFRESH",IF(X9="INSUFFICIENT","EVIDENCE INSUFFICIENT - ROLE",IF(X9="TYPE / FULFILMENT CONTRADICTION","EVIDENCE CONTRADICTION - TYPE / FULFILMENT",IF(X9="FIRST-PARTY CONTRADICTION","EVIDENCE CONTRADICTION - FIRST PARTY",AA9)))))))</x:f>
        <x:v>EVIDENCE INSUFFICIENT - ROLE</x:v>
      </x:c>
      <x:c r="Q9" s="12" t="str">
        <x:f>IF(A9="","",IF(OR(O9&lt;&gt;"VALID",X9="LINK ERROR"),"NOT READY",IF(AND(V9="READY",X9="CLEAR",OR(P9="DIRECT LOCAL COMPETITOR",P9="INTERMEDIARY / LEAD COMPETITOR",P9="INFORMATION / REFERENCE COMPETITOR",P9="INDIRECT / CONDITIONAL COMPETITOR",P9="OUT OF DIRECT SCOPE")),"READY","UNRESOLVED")))</x:f>
        <x:v>UNRESOLVED</x:v>
      </x:c>
      <x:c r="R9" s="12" t="str">
        <x:f>IF(A9="","",IF(P9="DIRECT LOCAL COMPETITOR","INCLUDE DIRECT",IF(P9="INDIRECT / CONDITIONAL COMPETITOR","INCLUDE INDIRECT",IF(OR(P9="INTERMEDIARY / LEAD COMPETITOR",P9="INFORMATION / REFERENCE COMPETITOR"),"INCLUDE REFERENCE",IF(P9="OUT OF DIRECT SCOPE","EXCLUDE DIRECT","MONITOR / CONDITIONAL")))))</x:f>
        <x:v>MONITOR / CONDITIONAL</x:v>
      </x:c>
      <x:c r="S9" s="12" t="str">
        <x:f>IF(A9="","",IF(P9="DIRECT LOCAL COMPETITOR","Scoped service offer; service-area clarity; contact/booking path; trust and local visibility",IF(P9="INTERMEDIARY / LEAD COMPETITOR","Lead capture; comparison UX; local discovery and routing mechanics",IF(P9="INFORMATION / REFERENCE COMPETITOR","Information coverage; evidence; decision support and answer usefulness",IF(P9="INDIRECT / CONDITIONAL COMPETITOR","Substitution; adjacent-need framing; conditional availability",IF(P9="OUT OF DIRECT SCOPE","Reference only if another decision requires it","No direct benchmark until resolved"))))))</x:f>
        <x:v>No direct benchmark until resolved</x:v>
      </x:c>
      <x:c r="T9" s="12" t="str">
        <x:f>IF(A9="","",IF(P9="DIRECT LOCAL COMPETITOR","Do not infer capacity, market share or revenue from visibility/reviews",IF(P9="INTERMEDIARY / LEAD COMPETITOR","Do not infer that the intermediary performs the job",IF(P9="INFORMATION / REFERENCE COMPETITOR","Do not infer service substitution from information visibility",IF(P9="INDIRECT / CONDITIONAL COMPETITOR","Do not force adjacent or differently timed service into direct parity",IF(P9="OUT OF DIRECT SCOPE","Do not generalise this exclusion to every service/geography","Do not force a direct label from incomplete evidence"))))))</x:f>
        <x:v>Do not force a direct label from incomplete evidence</x:v>
      </x:c>
      <x:c r="U9" s="12" t="str">
        <x:f>IF(A9="","",IF(P9="INTERMEDIARY / LEAD COMPETITOR","Reopen if platform begins fulfilling the service directly",IF(P9="INFORMATION / REFERENCE COMPETITOR","Reopen if source begins selling/fulfilling the service",IF(P9="OUT OF DIRECT SCOPE","Reopen if job, buyer or service area changes","Reopen when service, geography, timing, fulfilment, ownership or buyer evidence changes materially"))))</x:f>
        <x:v>Reopen when service, geography, timing, fulfilment, ownership or buyer evidence changes materially</x:v>
      </x:c>
      <x:c r="V9" s="12" t="str">
        <x:f>IF(A9="","",IF(COUNTIF(EVIDENCE_PACKET!$A$6:$A$205,L9)=0,"INVALID - EVIDENCE ID",IF(COUNTIF(EVIDENCE_PACKET!$A$6:$A$205,L9)&gt;1,"INVALID - DUPLICATE EVIDENCE ID",IF(COUNTIFS(EVIDENCE_PACKET!$A$6:$A$205,L9,EVIDENCE_PACKET!$B$6:$B$205,A9)=0,"INVALID - EVIDENCE OWNER",INDEX(EVIDENCE_PACKET!$L$6:$L$205,MATCH(L9,EVIDENCE_PACKET!$A$6:$A$205,0))))))</x:f>
        <x:v>NOT CHECKED</x:v>
      </x:c>
      <x:c r="W9" s="80" t="str">
        <x:f>IF(A9="","",IF(OR(AND(C9="DIRECTORY / LEAD MARKETPLACE",H9="OWN TEAM / LOCAL OPERATOR"),AND(C9="PUBLISHER / REFERENCE",OR(H9="OWN TEAM / LOCAL OPERATOR",H9="THIRD PARTY / ROUTED LEAD")),AND(OR(C9="LOCAL PROVIDER",C9="FRANCHISE / LOCAL OPERATOR"),OR(H9="THIRD PARTY / ROUTED LEAD",H9="INFORMATION ONLY"))),"CONTRADICTION","OK"))</x:f>
        <x:v>OK</x:v>
      </x:c>
      <x:c r="X9" s="80" t="str">
        <x:f>IF(A9="","",IF(OR(V9="INVALID - EVIDENCE ID",V9="INVALID - DUPLICATE EVIDENCE ID",V9="INVALID - EVIDENCE OWNER",V9="INVALID - DUPLICATE ID",V9="INVALID - CONTROL TOKEN",V9="INVALID - CANDIDATE ID",V9="INCOMPLETE"),"LINK ERROR",IF(V9="STALE - REFRESH","STALE",IF(OR(V9="NOT CHECKED",V9="UNRESOLVED",I9="NOT CHECKED",D9="UNCLEAR",E9="UNCLEAR",F9="UNCLEAR",G9="UNCLEAR",H9="UNCLEAR"),"INSUFFICIENT",IF(W9="CONTRADICTION","TYPE / FULFILMENT CONTRADICTION",IF(K9="CONTRADICTS","FIRST-PARTY CONTRADICTION","CLEAR"))))))</x:f>
        <x:v>INSUFFICIENT</x:v>
      </x:c>
      <x:c r="Y9" s="80" t="str">
        <x:f>IF(A9="","",IF(OR(C9="DIRECTORY / LEAD MARKETPLACE",H9="THIRD PARTY / ROUTED LEAD"),"INTERMEDIARY / LEAD COMPETITOR",IF(OR(C9="PUBLISHER / REFERENCE",H9="INFORMATION ONLY"),"INFORMATION / REFERENCE COMPETITOR","")))</x:f>
      </x:c>
      <x:c r="Z9" s="80" t="str">
        <x:f>IF(A9="","",IF(OR(C9="ADJACENT SERVICE",D9="NO",F9="NO"),"INDIRECT / CONDITIONAL COMPETITOR",IF(OR(E9="NO",G9="NO"),"OUT OF DIRECT SCOPE",IF(AND(D9="YES",E9="YES",F9="YES",G9="YES",H9="OWN TEAM / LOCAL OPERATOR"),"DIRECT LOCAL COMPETITOR","CONDITIONAL / REVIEW REQUIRED"))))</x:f>
        <x:v>CONDITIONAL / REVIEW REQUIRED</x:v>
      </x:c>
      <x:c r="AA9" s="80" t="str">
        <x:f>IF(A9="","",IF(Y9&lt;&gt;"",Y9,Z9))</x:f>
        <x:v>CONDITIONAL / REVIEW REQUIRED</x:v>
      </x:c>
    </x:row>
    <x:row r="10">
      <x:c r="A10" s="12" t="str">
        <x:v>E05</x:v>
      </x:c>
      <x:c r="B10" s="12" t="str">
        <x:v>Candidate E - DIY publisher</x:v>
      </x:c>
      <x:c r="C10" s="12" t="str">
        <x:v>PUBLISHER / REFERENCE</x:v>
      </x:c>
      <x:c r="D10" s="12" t="str">
        <x:v>YES</x:v>
      </x:c>
      <x:c r="E10" s="12" t="str">
        <x:v>YES</x:v>
      </x:c>
      <x:c r="F10" s="12" t="str">
        <x:v>YES</x:v>
      </x:c>
      <x:c r="G10" s="12" t="str">
        <x:v>YES</x:v>
      </x:c>
      <x:c r="H10" s="12" t="str">
        <x:v>INFORMATION ONLY</x:v>
      </x:c>
      <x:c r="I10" s="12" t="str">
        <x:v>CURRENT</x:v>
      </x:c>
      <x:c r="J10" s="12" t="str">
        <x:v>ORGANIC</x:v>
      </x:c>
      <x:c r="K10" s="12" t="str">
        <x:v>NOT AVAILABLE</x:v>
      </x:c>
      <x:c r="L10" s="12" t="str">
        <x:v>E005</x:v>
      </x:c>
      <x:c r="M10" s="38" t="n">
        <x:v>46252</x:v>
      </x:c>
      <x:c r="N10" s="12" t="str">
        <x:v>Founder / reviewer</x:v>
      </x:c>
      <x:c r="O10" s="12" t="str">
        <x:f>IF(A10="","",IF(COUNTIF($A$6:$A$205,A10)&gt;1,"INVALID - DUPLICATE ID",IF(OR(B10="",C10="",D10="",E10="",F10="",G10="",H10="",I10="",J10="",K10="",L10="",M10="",N10=""),"INCOMPLETE",IF(AND(OR(EXACT(C10,"LOCAL PROVIDER"),EXACT(C10,"FRANCHISE / LOCAL OPERATOR"),EXACT(C10,"DIRECTORY / LEAD MARKETPLACE"),EXACT(C10,"NATIONAL BRAND"),EXACT(C10,"PUBLISHER / REFERENCE"),EXACT(C10,"ADJACENT SERVICE"),EXACT(C10,"OTHER")),OR(EXACT(D10,"YES"),EXACT(D10,"NO"),EXACT(D10,"UNCLEAR")),OR(EXACT(E10,"YES"),EXACT(E10,"NO"),EXACT(E10,"UNCLEAR")),OR(EXACT(F10,"YES"),EXACT(F10,"NO"),EXACT(F10,"UNCLEAR")),OR(EXACT(G10,"YES"),EXACT(G10,"NO"),EXACT(G10,"UNCLEAR")),OR(EXACT(H10,"OWN TEAM / LOCAL OPERATOR"),EXACT(H10,"THIRD PARTY / ROUTED LEAD"),EXACT(H10,"INFORMATION ONLY"),EXACT(H10,"UNCLEAR")),OR(EXACT(I10,"CURRENT"),EXACT(I10,"STALE"),EXACT(I10,"NOT CHECKED")),OR(EXACT(J10,"LOCAL PACK / MAPS"),EXACT(J10,"ORGANIC"),EXACT(J10,"PAID / LOCAL SERVICES"),EXACT(J10,"MIXED"),EXACT(J10,"NOT OBSERVED")),OR(EXACT(K10,"SUPPORTS"),EXACT(K10,"CONTRADICTS"),EXACT(K10,"NOT AVAILABLE"))),"VALID","INVALID - CONTROL TOKEN"))))</x:f>
        <x:v>VALID</x:v>
      </x:c>
      <x:c r="P10" s="12" t="str">
        <x:f>IF(A10="","",IF(O10&lt;&gt;"VALID","CONTROL ERROR",IF(X10="LINK ERROR","EVIDENCE LINK ERROR",IF(X10="STALE","EVIDENCE STALE - REFRESH",IF(X10="INSUFFICIENT","EVIDENCE INSUFFICIENT - ROLE",IF(X10="TYPE / FULFILMENT CONTRADICTION","EVIDENCE CONTRADICTION - TYPE / FULFILMENT",IF(X10="FIRST-PARTY CONTRADICTION","EVIDENCE CONTRADICTION - FIRST PARTY",AA10)))))))</x:f>
        <x:v>INFORMATION / REFERENCE COMPETITOR</x:v>
      </x:c>
      <x:c r="Q10" s="12" t="str">
        <x:f>IF(A10="","",IF(OR(O10&lt;&gt;"VALID",X10="LINK ERROR"),"NOT READY",IF(AND(V10="READY",X10="CLEAR",OR(P10="DIRECT LOCAL COMPETITOR",P10="INTERMEDIARY / LEAD COMPETITOR",P10="INFORMATION / REFERENCE COMPETITOR",P10="INDIRECT / CONDITIONAL COMPETITOR",P10="OUT OF DIRECT SCOPE")),"READY","UNRESOLVED")))</x:f>
        <x:v>READY</x:v>
      </x:c>
      <x:c r="R10" s="12" t="str">
        <x:f>IF(A10="","",IF(P10="DIRECT LOCAL COMPETITOR","INCLUDE DIRECT",IF(P10="INDIRECT / CONDITIONAL COMPETITOR","INCLUDE INDIRECT",IF(OR(P10="INTERMEDIARY / LEAD COMPETITOR",P10="INFORMATION / REFERENCE COMPETITOR"),"INCLUDE REFERENCE",IF(P10="OUT OF DIRECT SCOPE","EXCLUDE DIRECT","MONITOR / CONDITIONAL")))))</x:f>
        <x:v>INCLUDE REFERENCE</x:v>
      </x:c>
      <x:c r="S10" s="12" t="str">
        <x:f>IF(A10="","",IF(P10="DIRECT LOCAL COMPETITOR","Scoped service offer; service-area clarity; contact/booking path; trust and local visibility",IF(P10="INTERMEDIARY / LEAD COMPETITOR","Lead capture; comparison UX; local discovery and routing mechanics",IF(P10="INFORMATION / REFERENCE COMPETITOR","Information coverage; evidence; decision support and answer usefulness",IF(P10="INDIRECT / CONDITIONAL COMPETITOR","Substitution; adjacent-need framing; conditional availability",IF(P10="OUT OF DIRECT SCOPE","Reference only if another decision requires it","No direct benchmark until resolved"))))))</x:f>
        <x:v>Information coverage; evidence; decision support and answer usefulness</x:v>
      </x:c>
      <x:c r="T10" s="12" t="str">
        <x:f>IF(A10="","",IF(P10="DIRECT LOCAL COMPETITOR","Do not infer capacity, market share or revenue from visibility/reviews",IF(P10="INTERMEDIARY / LEAD COMPETITOR","Do not infer that the intermediary performs the job",IF(P10="INFORMATION / REFERENCE COMPETITOR","Do not infer service substitution from information visibility",IF(P10="INDIRECT / CONDITIONAL COMPETITOR","Do not force adjacent or differently timed service into direct parity",IF(P10="OUT OF DIRECT SCOPE","Do not generalise this exclusion to every service/geography","Do not force a direct label from incomplete evidence"))))))</x:f>
        <x:v>Do not infer service substitution from information visibility</x:v>
      </x:c>
      <x:c r="U10" s="12" t="str">
        <x:f>IF(A10="","",IF(P10="INTERMEDIARY / LEAD COMPETITOR","Reopen if platform begins fulfilling the service directly",IF(P10="INFORMATION / REFERENCE COMPETITOR","Reopen if source begins selling/fulfilling the service",IF(P10="OUT OF DIRECT SCOPE","Reopen if job, buyer or service area changes","Reopen when service, geography, timing, fulfilment, ownership or buyer evidence changes materially"))))</x:f>
        <x:v>Reopen if source begins selling/fulfilling the service</x:v>
      </x:c>
      <x:c r="V10" s="12" t="str">
        <x:f>IF(A10="","",IF(COUNTIF(EVIDENCE_PACKET!$A$6:$A$205,L10)=0,"INVALID - EVIDENCE ID",IF(COUNTIF(EVIDENCE_PACKET!$A$6:$A$205,L10)&gt;1,"INVALID - DUPLICATE EVIDENCE ID",IF(COUNTIFS(EVIDENCE_PACKET!$A$6:$A$205,L10,EVIDENCE_PACKET!$B$6:$B$205,A10)=0,"INVALID - EVIDENCE OWNER",INDEX(EVIDENCE_PACKET!$L$6:$L$205,MATCH(L10,EVIDENCE_PACKET!$A$6:$A$205,0))))))</x:f>
        <x:v>READY</x:v>
      </x:c>
      <x:c r="W10" s="80" t="str">
        <x:f>IF(A10="","",IF(OR(AND(C10="DIRECTORY / LEAD MARKETPLACE",H10="OWN TEAM / LOCAL OPERATOR"),AND(C10="PUBLISHER / REFERENCE",OR(H10="OWN TEAM / LOCAL OPERATOR",H10="THIRD PARTY / ROUTED LEAD")),AND(OR(C10="LOCAL PROVIDER",C10="FRANCHISE / LOCAL OPERATOR"),OR(H10="THIRD PARTY / ROUTED LEAD",H10="INFORMATION ONLY"))),"CONTRADICTION","OK"))</x:f>
        <x:v>OK</x:v>
      </x:c>
      <x:c r="X10" s="80" t="str">
        <x:f>IF(A10="","",IF(OR(V10="INVALID - EVIDENCE ID",V10="INVALID - DUPLICATE EVIDENCE ID",V10="INVALID - EVIDENCE OWNER",V10="INVALID - DUPLICATE ID",V10="INVALID - CONTROL TOKEN",V10="INVALID - CANDIDATE ID",V10="INCOMPLETE"),"LINK ERROR",IF(V10="STALE - REFRESH","STALE",IF(OR(V10="NOT CHECKED",V10="UNRESOLVED",I10="NOT CHECKED",D10="UNCLEAR",E10="UNCLEAR",F10="UNCLEAR",G10="UNCLEAR",H10="UNCLEAR"),"INSUFFICIENT",IF(W10="CONTRADICTION","TYPE / FULFILMENT CONTRADICTION",IF(K10="CONTRADICTS","FIRST-PARTY CONTRADICTION","CLEAR"))))))</x:f>
        <x:v>CLEAR</x:v>
      </x:c>
      <x:c r="Y10" s="80" t="str">
        <x:f>IF(A10="","",IF(OR(C10="DIRECTORY / LEAD MARKETPLACE",H10="THIRD PARTY / ROUTED LEAD"),"INTERMEDIARY / LEAD COMPETITOR",IF(OR(C10="PUBLISHER / REFERENCE",H10="INFORMATION ONLY"),"INFORMATION / REFERENCE COMPETITOR","")))</x:f>
        <x:v>INFORMATION / REFERENCE COMPETITOR</x:v>
      </x:c>
      <x:c r="Z10" s="80" t="str">
        <x:f>IF(A10="","",IF(OR(C10="ADJACENT SERVICE",D10="NO",F10="NO"),"INDIRECT / CONDITIONAL COMPETITOR",IF(OR(E10="NO",G10="NO"),"OUT OF DIRECT SCOPE",IF(AND(D10="YES",E10="YES",F10="YES",G10="YES",H10="OWN TEAM / LOCAL OPERATOR"),"DIRECT LOCAL COMPETITOR","CONDITIONAL / REVIEW REQUIRED"))))</x:f>
        <x:v>CONDITIONAL / REVIEW REQUIRED</x:v>
      </x:c>
      <x:c r="AA10" s="80" t="str">
        <x:f>IF(A10="","",IF(Y10&lt;&gt;"",Y10,Z10))</x:f>
        <x:v>INFORMATION / REFERENCE COMPETITOR</x:v>
      </x:c>
    </x:row>
    <x:row r="11">
      <x:c r="A11" s="12" t="str">
        <x:v>F06</x:v>
      </x:c>
      <x:c r="B11" s="12" t="str">
        <x:v>Candidate F - drain specialist</x:v>
      </x:c>
      <x:c r="C11" s="12" t="str">
        <x:v>ADJACENT SERVICE</x:v>
      </x:c>
      <x:c r="D11" s="12" t="str">
        <x:v>NO</x:v>
      </x:c>
      <x:c r="E11" s="12" t="str">
        <x:v>YES</x:v>
      </x:c>
      <x:c r="F11" s="12" t="str">
        <x:v>YES</x:v>
      </x:c>
      <x:c r="G11" s="12" t="str">
        <x:v>YES</x:v>
      </x:c>
      <x:c r="H11" s="12" t="str">
        <x:v>OWN TEAM / LOCAL OPERATOR</x:v>
      </x:c>
      <x:c r="I11" s="12" t="str">
        <x:v>CURRENT</x:v>
      </x:c>
      <x:c r="J11" s="12" t="str">
        <x:v>MIXED</x:v>
      </x:c>
      <x:c r="K11" s="12" t="str">
        <x:v>NOT AVAILABLE</x:v>
      </x:c>
      <x:c r="L11" s="12" t="str">
        <x:v>E006</x:v>
      </x:c>
      <x:c r="M11" s="38" t="n">
        <x:v>46252</x:v>
      </x:c>
      <x:c r="N11" s="12" t="str">
        <x:v>Founder / reviewer</x:v>
      </x:c>
      <x:c r="O11" s="12" t="str">
        <x:f>IF(A11="","",IF(COUNTIF($A$6:$A$205,A11)&gt;1,"INVALID - DUPLICATE ID",IF(OR(B11="",C11="",D11="",E11="",F11="",G11="",H11="",I11="",J11="",K11="",L11="",M11="",N11=""),"INCOMPLETE",IF(AND(OR(EXACT(C11,"LOCAL PROVIDER"),EXACT(C11,"FRANCHISE / LOCAL OPERATOR"),EXACT(C11,"DIRECTORY / LEAD MARKETPLACE"),EXACT(C11,"NATIONAL BRAND"),EXACT(C11,"PUBLISHER / REFERENCE"),EXACT(C11,"ADJACENT SERVICE"),EXACT(C11,"OTHER")),OR(EXACT(D11,"YES"),EXACT(D11,"NO"),EXACT(D11,"UNCLEAR")),OR(EXACT(E11,"YES"),EXACT(E11,"NO"),EXACT(E11,"UNCLEAR")),OR(EXACT(F11,"YES"),EXACT(F11,"NO"),EXACT(F11,"UNCLEAR")),OR(EXACT(G11,"YES"),EXACT(G11,"NO"),EXACT(G11,"UNCLEAR")),OR(EXACT(H11,"OWN TEAM / LOCAL OPERATOR"),EXACT(H11,"THIRD PARTY / ROUTED LEAD"),EXACT(H11,"INFORMATION ONLY"),EXACT(H11,"UNCLEAR")),OR(EXACT(I11,"CURRENT"),EXACT(I11,"STALE"),EXACT(I11,"NOT CHECKED")),OR(EXACT(J11,"LOCAL PACK / MAPS"),EXACT(J11,"ORGANIC"),EXACT(J11,"PAID / LOCAL SERVICES"),EXACT(J11,"MIXED"),EXACT(J11,"NOT OBSERVED")),OR(EXACT(K11,"SUPPORTS"),EXACT(K11,"CONTRADICTS"),EXACT(K11,"NOT AVAILABLE"))),"VALID","INVALID - CONTROL TOKEN"))))</x:f>
        <x:v>VALID</x:v>
      </x:c>
      <x:c r="P11" s="12" t="str">
        <x:f>IF(A11="","",IF(O11&lt;&gt;"VALID","CONTROL ERROR",IF(X11="LINK ERROR","EVIDENCE LINK ERROR",IF(X11="STALE","EVIDENCE STALE - REFRESH",IF(X11="INSUFFICIENT","EVIDENCE INSUFFICIENT - ROLE",IF(X11="TYPE / FULFILMENT CONTRADICTION","EVIDENCE CONTRADICTION - TYPE / FULFILMENT",IF(X11="FIRST-PARTY CONTRADICTION","EVIDENCE CONTRADICTION - FIRST PARTY",AA11)))))))</x:f>
        <x:v>INDIRECT / CONDITIONAL COMPETITOR</x:v>
      </x:c>
      <x:c r="Q11" s="12" t="str">
        <x:f>IF(A11="","",IF(OR(O11&lt;&gt;"VALID",X11="LINK ERROR"),"NOT READY",IF(AND(V11="READY",X11="CLEAR",OR(P11="DIRECT LOCAL COMPETITOR",P11="INTERMEDIARY / LEAD COMPETITOR",P11="INFORMATION / REFERENCE COMPETITOR",P11="INDIRECT / CONDITIONAL COMPETITOR",P11="OUT OF DIRECT SCOPE")),"READY","UNRESOLVED")))</x:f>
        <x:v>READY</x:v>
      </x:c>
      <x:c r="R11" s="12" t="str">
        <x:f>IF(A11="","",IF(P11="DIRECT LOCAL COMPETITOR","INCLUDE DIRECT",IF(P11="INDIRECT / CONDITIONAL COMPETITOR","INCLUDE INDIRECT",IF(OR(P11="INTERMEDIARY / LEAD COMPETITOR",P11="INFORMATION / REFERENCE COMPETITOR"),"INCLUDE REFERENCE",IF(P11="OUT OF DIRECT SCOPE","EXCLUDE DIRECT","MONITOR / CONDITIONAL")))))</x:f>
        <x:v>INCLUDE INDIRECT</x:v>
      </x:c>
      <x:c r="S11" s="12" t="str">
        <x:f>IF(A11="","",IF(P11="DIRECT LOCAL COMPETITOR","Scoped service offer; service-area clarity; contact/booking path; trust and local visibility",IF(P11="INTERMEDIARY / LEAD COMPETITOR","Lead capture; comparison UX; local discovery and routing mechanics",IF(P11="INFORMATION / REFERENCE COMPETITOR","Information coverage; evidence; decision support and answer usefulness",IF(P11="INDIRECT / CONDITIONAL COMPETITOR","Substitution; adjacent-need framing; conditional availability",IF(P11="OUT OF DIRECT SCOPE","Reference only if another decision requires it","No direct benchmark until resolved"))))))</x:f>
        <x:v>Substitution; adjacent-need framing; conditional availability</x:v>
      </x:c>
      <x:c r="T11" s="12" t="str">
        <x:f>IF(A11="","",IF(P11="DIRECT LOCAL COMPETITOR","Do not infer capacity, market share or revenue from visibility/reviews",IF(P11="INTERMEDIARY / LEAD COMPETITOR","Do not infer that the intermediary performs the job",IF(P11="INFORMATION / REFERENCE COMPETITOR","Do not infer service substitution from information visibility",IF(P11="INDIRECT / CONDITIONAL COMPETITOR","Do not force adjacent or differently timed service into direct parity",IF(P11="OUT OF DIRECT SCOPE","Do not generalise this exclusion to every service/geography","Do not force a direct label from incomplete evidence"))))))</x:f>
        <x:v>Do not force adjacent or differently timed service into direct parity</x:v>
      </x:c>
      <x:c r="U11" s="12" t="str">
        <x:f>IF(A11="","",IF(P11="INTERMEDIARY / LEAD COMPETITOR","Reopen if platform begins fulfilling the service directly",IF(P11="INFORMATION / REFERENCE COMPETITOR","Reopen if source begins selling/fulfilling the service",IF(P11="OUT OF DIRECT SCOPE","Reopen if job, buyer or service area changes","Reopen when service, geography, timing, fulfilment, ownership or buyer evidence changes materially"))))</x:f>
        <x:v>Reopen when service, geography, timing, fulfilment, ownership or buyer evidence changes materially</x:v>
      </x:c>
      <x:c r="V11" s="12" t="str">
        <x:f>IF(A11="","",IF(COUNTIF(EVIDENCE_PACKET!$A$6:$A$205,L11)=0,"INVALID - EVIDENCE ID",IF(COUNTIF(EVIDENCE_PACKET!$A$6:$A$205,L11)&gt;1,"INVALID - DUPLICATE EVIDENCE ID",IF(COUNTIFS(EVIDENCE_PACKET!$A$6:$A$205,L11,EVIDENCE_PACKET!$B$6:$B$205,A11)=0,"INVALID - EVIDENCE OWNER",INDEX(EVIDENCE_PACKET!$L$6:$L$205,MATCH(L11,EVIDENCE_PACKET!$A$6:$A$205,0))))))</x:f>
        <x:v>READY</x:v>
      </x:c>
      <x:c r="W11" s="80" t="str">
        <x:f>IF(A11="","",IF(OR(AND(C11="DIRECTORY / LEAD MARKETPLACE",H11="OWN TEAM / LOCAL OPERATOR"),AND(C11="PUBLISHER / REFERENCE",OR(H11="OWN TEAM / LOCAL OPERATOR",H11="THIRD PARTY / ROUTED LEAD")),AND(OR(C11="LOCAL PROVIDER",C11="FRANCHISE / LOCAL OPERATOR"),OR(H11="THIRD PARTY / ROUTED LEAD",H11="INFORMATION ONLY"))),"CONTRADICTION","OK"))</x:f>
        <x:v>OK</x:v>
      </x:c>
      <x:c r="X11" s="80" t="str">
        <x:f>IF(A11="","",IF(OR(V11="INVALID - EVIDENCE ID",V11="INVALID - DUPLICATE EVIDENCE ID",V11="INVALID - EVIDENCE OWNER",V11="INVALID - DUPLICATE ID",V11="INVALID - CONTROL TOKEN",V11="INVALID - CANDIDATE ID",V11="INCOMPLETE"),"LINK ERROR",IF(V11="STALE - REFRESH","STALE",IF(OR(V11="NOT CHECKED",V11="UNRESOLVED",I11="NOT CHECKED",D11="UNCLEAR",E11="UNCLEAR",F11="UNCLEAR",G11="UNCLEAR",H11="UNCLEAR"),"INSUFFICIENT",IF(W11="CONTRADICTION","TYPE / FULFILMENT CONTRADICTION",IF(K11="CONTRADICTS","FIRST-PARTY CONTRADICTION","CLEAR"))))))</x:f>
        <x:v>CLEAR</x:v>
      </x:c>
      <x:c r="Y11" s="80" t="str">
        <x:f>IF(A11="","",IF(OR(C11="DIRECTORY / LEAD MARKETPLACE",H11="THIRD PARTY / ROUTED LEAD"),"INTERMEDIARY / LEAD COMPETITOR",IF(OR(C11="PUBLISHER / REFERENCE",H11="INFORMATION ONLY"),"INFORMATION / REFERENCE COMPETITOR","")))</x:f>
      </x:c>
      <x:c r="Z11" s="80" t="str">
        <x:f>IF(A11="","",IF(OR(C11="ADJACENT SERVICE",D11="NO",F11="NO"),"INDIRECT / CONDITIONAL COMPETITOR",IF(OR(E11="NO",G11="NO"),"OUT OF DIRECT SCOPE",IF(AND(D11="YES",E11="YES",F11="YES",G11="YES",H11="OWN TEAM / LOCAL OPERATOR"),"DIRECT LOCAL COMPETITOR","CONDITIONAL / REVIEW REQUIRED"))))</x:f>
        <x:v>INDIRECT / CONDITIONAL COMPETITOR</x:v>
      </x:c>
      <x:c r="AA11" s="80" t="str">
        <x:f>IF(A11="","",IF(Y11&lt;&gt;"",Y11,Z11))</x:f>
        <x:v>INDIRECT / CONDITIONAL COMPETITOR</x:v>
      </x:c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38"/>
      <x:c r="N12" s="12"/>
      <x:c r="O12" s="12" t="str">
        <x:f>IF(A12="","",IF(COUNTIF($A$6:$A$205,A12)&gt;1,"INVALID - DUPLICATE ID",IF(OR(B12="",C12="",D12="",E12="",F12="",G12="",H12="",I12="",J12="",K12="",L12="",M12="",N12=""),"INCOMPLETE",IF(AND(OR(EXACT(C12,"LOCAL PROVIDER"),EXACT(C12,"FRANCHISE / LOCAL OPERATOR"),EXACT(C12,"DIRECTORY / LEAD MARKETPLACE"),EXACT(C12,"NATIONAL BRAND"),EXACT(C12,"PUBLISHER / REFERENCE"),EXACT(C12,"ADJACENT SERVICE"),EXACT(C12,"OTHER")),OR(EXACT(D12,"YES"),EXACT(D12,"NO"),EXACT(D12,"UNCLEAR")),OR(EXACT(E12,"YES"),EXACT(E12,"NO"),EXACT(E12,"UNCLEAR")),OR(EXACT(F12,"YES"),EXACT(F12,"NO"),EXACT(F12,"UNCLEAR")),OR(EXACT(G12,"YES"),EXACT(G12,"NO"),EXACT(G12,"UNCLEAR")),OR(EXACT(H12,"OWN TEAM / LOCAL OPERATOR"),EXACT(H12,"THIRD PARTY / ROUTED LEAD"),EXACT(H12,"INFORMATION ONLY"),EXACT(H12,"UNCLEAR")),OR(EXACT(I12,"CURRENT"),EXACT(I12,"STALE"),EXACT(I12,"NOT CHECKED")),OR(EXACT(J12,"LOCAL PACK / MAPS"),EXACT(J12,"ORGANIC"),EXACT(J12,"PAID / LOCAL SERVICES"),EXACT(J12,"MIXED"),EXACT(J12,"NOT OBSERVED")),OR(EXACT(K12,"SUPPORTS"),EXACT(K12,"CONTRADICTS"),EXACT(K12,"NOT AVAILABLE"))),"VALID","INVALID - CONTROL TOKEN"))))</x:f>
      </x:c>
      <x:c r="P12" s="12" t="str">
        <x:f>IF(A12="","",IF(O12&lt;&gt;"VALID","CONTROL ERROR",IF(X12="LINK ERROR","EVIDENCE LINK ERROR",IF(X12="STALE","EVIDENCE STALE - REFRESH",IF(X12="INSUFFICIENT","EVIDENCE INSUFFICIENT - ROLE",IF(X12="TYPE / FULFILMENT CONTRADICTION","EVIDENCE CONTRADICTION - TYPE / FULFILMENT",IF(X12="FIRST-PARTY CONTRADICTION","EVIDENCE CONTRADICTION - FIRST PARTY",AA12)))))))</x:f>
      </x:c>
      <x:c r="Q12" s="12" t="str">
        <x:f>IF(A12="","",IF(OR(O12&lt;&gt;"VALID",X12="LINK ERROR"),"NOT READY",IF(AND(V12="READY",X12="CLEAR",OR(P12="DIRECT LOCAL COMPETITOR",P12="INTERMEDIARY / LEAD COMPETITOR",P12="INFORMATION / REFERENCE COMPETITOR",P12="INDIRECT / CONDITIONAL COMPETITOR",P12="OUT OF DIRECT SCOPE")),"READY","UNRESOLVED")))</x:f>
      </x:c>
      <x:c r="R12" s="12" t="str">
        <x:f>IF(A12="","",IF(P12="DIRECT LOCAL COMPETITOR","INCLUDE DIRECT",IF(P12="INDIRECT / CONDITIONAL COMPETITOR","INCLUDE INDIRECT",IF(OR(P12="INTERMEDIARY / LEAD COMPETITOR",P12="INFORMATION / REFERENCE COMPETITOR"),"INCLUDE REFERENCE",IF(P12="OUT OF DIRECT SCOPE","EXCLUDE DIRECT","MONITOR / CONDITIONAL")))))</x:f>
      </x:c>
      <x:c r="S12" s="12" t="str">
        <x:f>IF(A12="","",IF(P12="DIRECT LOCAL COMPETITOR","Scoped service offer; service-area clarity; contact/booking path; trust and local visibility",IF(P12="INTERMEDIARY / LEAD COMPETITOR","Lead capture; comparison UX; local discovery and routing mechanics",IF(P12="INFORMATION / REFERENCE COMPETITOR","Information coverage; evidence; decision support and answer usefulness",IF(P12="INDIRECT / CONDITIONAL COMPETITOR","Substitution; adjacent-need framing; conditional availability",IF(P12="OUT OF DIRECT SCOPE","Reference only if another decision requires it","No direct benchmark until resolved"))))))</x:f>
      </x:c>
      <x:c r="T12" s="12" t="str">
        <x:f>IF(A12="","",IF(P12="DIRECT LOCAL COMPETITOR","Do not infer capacity, market share or revenue from visibility/reviews",IF(P12="INTERMEDIARY / LEAD COMPETITOR","Do not infer that the intermediary performs the job",IF(P12="INFORMATION / REFERENCE COMPETITOR","Do not infer service substitution from information visibility",IF(P12="INDIRECT / CONDITIONAL COMPETITOR","Do not force adjacent or differently timed service into direct parity",IF(P12="OUT OF DIRECT SCOPE","Do not generalise this exclusion to every service/geography","Do not force a direct label from incomplete evidence"))))))</x:f>
      </x:c>
      <x:c r="U12" s="12" t="str">
        <x:f>IF(A12="","",IF(P12="INTERMEDIARY / LEAD COMPETITOR","Reopen if platform begins fulfilling the service directly",IF(P12="INFORMATION / REFERENCE COMPETITOR","Reopen if source begins selling/fulfilling the service",IF(P12="OUT OF DIRECT SCOPE","Reopen if job, buyer or service area changes","Reopen when service, geography, timing, fulfilment, ownership or buyer evidence changes materially"))))</x:f>
      </x:c>
      <x:c r="V12" s="12" t="str">
        <x:f>IF(A12="","",IF(COUNTIF(EVIDENCE_PACKET!$A$6:$A$205,L12)=0,"INVALID - EVIDENCE ID",IF(COUNTIF(EVIDENCE_PACKET!$A$6:$A$205,L12)&gt;1,"INVALID - DUPLICATE EVIDENCE ID",IF(COUNTIFS(EVIDENCE_PACKET!$A$6:$A$205,L12,EVIDENCE_PACKET!$B$6:$B$205,A12)=0,"INVALID - EVIDENCE OWNER",INDEX(EVIDENCE_PACKET!$L$6:$L$205,MATCH(L12,EVIDENCE_PACKET!$A$6:$A$205,0))))))</x:f>
      </x:c>
      <x:c r="W12" s="80" t="str">
        <x:f>IF(A12="","",IF(OR(AND(C12="DIRECTORY / LEAD MARKETPLACE",H12="OWN TEAM / LOCAL OPERATOR"),AND(C12="PUBLISHER / REFERENCE",OR(H12="OWN TEAM / LOCAL OPERATOR",H12="THIRD PARTY / ROUTED LEAD")),AND(OR(C12="LOCAL PROVIDER",C12="FRANCHISE / LOCAL OPERATOR"),OR(H12="THIRD PARTY / ROUTED LEAD",H12="INFORMATION ONLY"))),"CONTRADICTION","OK"))</x:f>
      </x:c>
      <x:c r="X12" s="80" t="str">
        <x:f>IF(A12="","",IF(OR(V12="INVALID - EVIDENCE ID",V12="INVALID - DUPLICATE EVIDENCE ID",V12="INVALID - EVIDENCE OWNER",V12="INVALID - DUPLICATE ID",V12="INVALID - CONTROL TOKEN",V12="INVALID - CANDIDATE ID",V12="INCOMPLETE"),"LINK ERROR",IF(V12="STALE - REFRESH","STALE",IF(OR(V12="NOT CHECKED",V12="UNRESOLVED",I12="NOT CHECKED",D12="UNCLEAR",E12="UNCLEAR",F12="UNCLEAR",G12="UNCLEAR",H12="UNCLEAR"),"INSUFFICIENT",IF(W12="CONTRADICTION","TYPE / FULFILMENT CONTRADICTION",IF(K12="CONTRADICTS","FIRST-PARTY CONTRADICTION","CLEAR"))))))</x:f>
      </x:c>
      <x:c r="Y12" s="80" t="str">
        <x:f>IF(A12="","",IF(OR(C12="DIRECTORY / LEAD MARKETPLACE",H12="THIRD PARTY / ROUTED LEAD"),"INTERMEDIARY / LEAD COMPETITOR",IF(OR(C12="PUBLISHER / REFERENCE",H12="INFORMATION ONLY"),"INFORMATION / REFERENCE COMPETITOR","")))</x:f>
      </x:c>
      <x:c r="Z12" s="80" t="str">
        <x:f>IF(A12="","",IF(OR(C12="ADJACENT SERVICE",D12="NO",F12="NO"),"INDIRECT / CONDITIONAL COMPETITOR",IF(OR(E12="NO",G12="NO"),"OUT OF DIRECT SCOPE",IF(AND(D12="YES",E12="YES",F12="YES",G12="YES",H12="OWN TEAM / LOCAL OPERATOR"),"DIRECT LOCAL COMPETITOR","CONDITIONAL / REVIEW REQUIRED"))))</x:f>
      </x:c>
      <x:c r="AA12" s="80" t="str">
        <x:f>IF(A12="","",IF(Y12&lt;&gt;"",Y12,Z12))</x:f>
      </x:c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38"/>
      <x:c r="N13" s="12"/>
      <x:c r="O13" s="12" t="str">
        <x:f>IF(A13="","",IF(COUNTIF($A$6:$A$205,A13)&gt;1,"INVALID - DUPLICATE ID",IF(OR(B13="",C13="",D13="",E13="",F13="",G13="",H13="",I13="",J13="",K13="",L13="",M13="",N13=""),"INCOMPLETE",IF(AND(OR(EXACT(C13,"LOCAL PROVIDER"),EXACT(C13,"FRANCHISE / LOCAL OPERATOR"),EXACT(C13,"DIRECTORY / LEAD MARKETPLACE"),EXACT(C13,"NATIONAL BRAND"),EXACT(C13,"PUBLISHER / REFERENCE"),EXACT(C13,"ADJACENT SERVICE"),EXACT(C13,"OTHER")),OR(EXACT(D13,"YES"),EXACT(D13,"NO"),EXACT(D13,"UNCLEAR")),OR(EXACT(E13,"YES"),EXACT(E13,"NO"),EXACT(E13,"UNCLEAR")),OR(EXACT(F13,"YES"),EXACT(F13,"NO"),EXACT(F13,"UNCLEAR")),OR(EXACT(G13,"YES"),EXACT(G13,"NO"),EXACT(G13,"UNCLEAR")),OR(EXACT(H13,"OWN TEAM / LOCAL OPERATOR"),EXACT(H13,"THIRD PARTY / ROUTED LEAD"),EXACT(H13,"INFORMATION ONLY"),EXACT(H13,"UNCLEAR")),OR(EXACT(I13,"CURRENT"),EXACT(I13,"STALE"),EXACT(I13,"NOT CHECKED")),OR(EXACT(J13,"LOCAL PACK / MAPS"),EXACT(J13,"ORGANIC"),EXACT(J13,"PAID / LOCAL SERVICES"),EXACT(J13,"MIXED"),EXACT(J13,"NOT OBSERVED")),OR(EXACT(K13,"SUPPORTS"),EXACT(K13,"CONTRADICTS"),EXACT(K13,"NOT AVAILABLE"))),"VALID","INVALID - CONTROL TOKEN"))))</x:f>
      </x:c>
      <x:c r="P13" s="12" t="str">
        <x:f>IF(A13="","",IF(O13&lt;&gt;"VALID","CONTROL ERROR",IF(X13="LINK ERROR","EVIDENCE LINK ERROR",IF(X13="STALE","EVIDENCE STALE - REFRESH",IF(X13="INSUFFICIENT","EVIDENCE INSUFFICIENT - ROLE",IF(X13="TYPE / FULFILMENT CONTRADICTION","EVIDENCE CONTRADICTION - TYPE / FULFILMENT",IF(X13="FIRST-PARTY CONTRADICTION","EVIDENCE CONTRADICTION - FIRST PARTY",AA13)))))))</x:f>
      </x:c>
      <x:c r="Q13" s="12" t="str">
        <x:f>IF(A13="","",IF(OR(O13&lt;&gt;"VALID",X13="LINK ERROR"),"NOT READY",IF(AND(V13="READY",X13="CLEAR",OR(P13="DIRECT LOCAL COMPETITOR",P13="INTERMEDIARY / LEAD COMPETITOR",P13="INFORMATION / REFERENCE COMPETITOR",P13="INDIRECT / CONDITIONAL COMPETITOR",P13="OUT OF DIRECT SCOPE")),"READY","UNRESOLVED")))</x:f>
      </x:c>
      <x:c r="R13" s="12" t="str">
        <x:f>IF(A13="","",IF(P13="DIRECT LOCAL COMPETITOR","INCLUDE DIRECT",IF(P13="INDIRECT / CONDITIONAL COMPETITOR","INCLUDE INDIRECT",IF(OR(P13="INTERMEDIARY / LEAD COMPETITOR",P13="INFORMATION / REFERENCE COMPETITOR"),"INCLUDE REFERENCE",IF(P13="OUT OF DIRECT SCOPE","EXCLUDE DIRECT","MONITOR / CONDITIONAL")))))</x:f>
      </x:c>
      <x:c r="S13" s="12" t="str">
        <x:f>IF(A13="","",IF(P13="DIRECT LOCAL COMPETITOR","Scoped service offer; service-area clarity; contact/booking path; trust and local visibility",IF(P13="INTERMEDIARY / LEAD COMPETITOR","Lead capture; comparison UX; local discovery and routing mechanics",IF(P13="INFORMATION / REFERENCE COMPETITOR","Information coverage; evidence; decision support and answer usefulness",IF(P13="INDIRECT / CONDITIONAL COMPETITOR","Substitution; adjacent-need framing; conditional availability",IF(P13="OUT OF DIRECT SCOPE","Reference only if another decision requires it","No direct benchmark until resolved"))))))</x:f>
      </x:c>
      <x:c r="T13" s="12" t="str">
        <x:f>IF(A13="","",IF(P13="DIRECT LOCAL COMPETITOR","Do not infer capacity, market share or revenue from visibility/reviews",IF(P13="INTERMEDIARY / LEAD COMPETITOR","Do not infer that the intermediary performs the job",IF(P13="INFORMATION / REFERENCE COMPETITOR","Do not infer service substitution from information visibility",IF(P13="INDIRECT / CONDITIONAL COMPETITOR","Do not force adjacent or differently timed service into direct parity",IF(P13="OUT OF DIRECT SCOPE","Do not generalise this exclusion to every service/geography","Do not force a direct label from incomplete evidence"))))))</x:f>
      </x:c>
      <x:c r="U13" s="12" t="str">
        <x:f>IF(A13="","",IF(P13="INTERMEDIARY / LEAD COMPETITOR","Reopen if platform begins fulfilling the service directly",IF(P13="INFORMATION / REFERENCE COMPETITOR","Reopen if source begins selling/fulfilling the service",IF(P13="OUT OF DIRECT SCOPE","Reopen if job, buyer or service area changes","Reopen when service, geography, timing, fulfilment, ownership or buyer evidence changes materially"))))</x:f>
      </x:c>
      <x:c r="V13" s="12" t="str">
        <x:f>IF(A13="","",IF(COUNTIF(EVIDENCE_PACKET!$A$6:$A$205,L13)=0,"INVALID - EVIDENCE ID",IF(COUNTIF(EVIDENCE_PACKET!$A$6:$A$205,L13)&gt;1,"INVALID - DUPLICATE EVIDENCE ID",IF(COUNTIFS(EVIDENCE_PACKET!$A$6:$A$205,L13,EVIDENCE_PACKET!$B$6:$B$205,A13)=0,"INVALID - EVIDENCE OWNER",INDEX(EVIDENCE_PACKET!$L$6:$L$205,MATCH(L13,EVIDENCE_PACKET!$A$6:$A$205,0))))))</x:f>
      </x:c>
      <x:c r="W13" s="80" t="str">
        <x:f>IF(A13="","",IF(OR(AND(C13="DIRECTORY / LEAD MARKETPLACE",H13="OWN TEAM / LOCAL OPERATOR"),AND(C13="PUBLISHER / REFERENCE",OR(H13="OWN TEAM / LOCAL OPERATOR",H13="THIRD PARTY / ROUTED LEAD")),AND(OR(C13="LOCAL PROVIDER",C13="FRANCHISE / LOCAL OPERATOR"),OR(H13="THIRD PARTY / ROUTED LEAD",H13="INFORMATION ONLY"))),"CONTRADICTION","OK"))</x:f>
      </x:c>
      <x:c r="X13" s="80" t="str">
        <x:f>IF(A13="","",IF(OR(V13="INVALID - EVIDENCE ID",V13="INVALID - DUPLICATE EVIDENCE ID",V13="INVALID - EVIDENCE OWNER",V13="INVALID - DUPLICATE ID",V13="INVALID - CONTROL TOKEN",V13="INVALID - CANDIDATE ID",V13="INCOMPLETE"),"LINK ERROR",IF(V13="STALE - REFRESH","STALE",IF(OR(V13="NOT CHECKED",V13="UNRESOLVED",I13="NOT CHECKED",D13="UNCLEAR",E13="UNCLEAR",F13="UNCLEAR",G13="UNCLEAR",H13="UNCLEAR"),"INSUFFICIENT",IF(W13="CONTRADICTION","TYPE / FULFILMENT CONTRADICTION",IF(K13="CONTRADICTS","FIRST-PARTY CONTRADICTION","CLEAR"))))))</x:f>
      </x:c>
      <x:c r="Y13" s="80" t="str">
        <x:f>IF(A13="","",IF(OR(C13="DIRECTORY / LEAD MARKETPLACE",H13="THIRD PARTY / ROUTED LEAD"),"INTERMEDIARY / LEAD COMPETITOR",IF(OR(C13="PUBLISHER / REFERENCE",H13="INFORMATION ONLY"),"INFORMATION / REFERENCE COMPETITOR","")))</x:f>
      </x:c>
      <x:c r="Z13" s="80" t="str">
        <x:f>IF(A13="","",IF(OR(C13="ADJACENT SERVICE",D13="NO",F13="NO"),"INDIRECT / CONDITIONAL COMPETITOR",IF(OR(E13="NO",G13="NO"),"OUT OF DIRECT SCOPE",IF(AND(D13="YES",E13="YES",F13="YES",G13="YES",H13="OWN TEAM / LOCAL OPERATOR"),"DIRECT LOCAL COMPETITOR","CONDITIONAL / REVIEW REQUIRED"))))</x:f>
      </x:c>
      <x:c r="AA13" s="80" t="str">
        <x:f>IF(A13="","",IF(Y13&lt;&gt;"",Y13,Z13))</x:f>
      </x:c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38"/>
      <x:c r="N14" s="12"/>
      <x:c r="O14" s="12" t="str">
        <x:f>IF(A14="","",IF(COUNTIF($A$6:$A$205,A14)&gt;1,"INVALID - DUPLICATE ID",IF(OR(B14="",C14="",D14="",E14="",F14="",G14="",H14="",I14="",J14="",K14="",L14="",M14="",N14=""),"INCOMPLETE",IF(AND(OR(EXACT(C14,"LOCAL PROVIDER"),EXACT(C14,"FRANCHISE / LOCAL OPERATOR"),EXACT(C14,"DIRECTORY / LEAD MARKETPLACE"),EXACT(C14,"NATIONAL BRAND"),EXACT(C14,"PUBLISHER / REFERENCE"),EXACT(C14,"ADJACENT SERVICE"),EXACT(C14,"OTHER")),OR(EXACT(D14,"YES"),EXACT(D14,"NO"),EXACT(D14,"UNCLEAR")),OR(EXACT(E14,"YES"),EXACT(E14,"NO"),EXACT(E14,"UNCLEAR")),OR(EXACT(F14,"YES"),EXACT(F14,"NO"),EXACT(F14,"UNCLEAR")),OR(EXACT(G14,"YES"),EXACT(G14,"NO"),EXACT(G14,"UNCLEAR")),OR(EXACT(H14,"OWN TEAM / LOCAL OPERATOR"),EXACT(H14,"THIRD PARTY / ROUTED LEAD"),EXACT(H14,"INFORMATION ONLY"),EXACT(H14,"UNCLEAR")),OR(EXACT(I14,"CURRENT"),EXACT(I14,"STALE"),EXACT(I14,"NOT CHECKED")),OR(EXACT(J14,"LOCAL PACK / MAPS"),EXACT(J14,"ORGANIC"),EXACT(J14,"PAID / LOCAL SERVICES"),EXACT(J14,"MIXED"),EXACT(J14,"NOT OBSERVED")),OR(EXACT(K14,"SUPPORTS"),EXACT(K14,"CONTRADICTS"),EXACT(K14,"NOT AVAILABLE"))),"VALID","INVALID - CONTROL TOKEN"))))</x:f>
      </x:c>
      <x:c r="P14" s="12" t="str">
        <x:f>IF(A14="","",IF(O14&lt;&gt;"VALID","CONTROL ERROR",IF(X14="LINK ERROR","EVIDENCE LINK ERROR",IF(X14="STALE","EVIDENCE STALE - REFRESH",IF(X14="INSUFFICIENT","EVIDENCE INSUFFICIENT - ROLE",IF(X14="TYPE / FULFILMENT CONTRADICTION","EVIDENCE CONTRADICTION - TYPE / FULFILMENT",IF(X14="FIRST-PARTY CONTRADICTION","EVIDENCE CONTRADICTION - FIRST PARTY",AA14)))))))</x:f>
      </x:c>
      <x:c r="Q14" s="12" t="str">
        <x:f>IF(A14="","",IF(OR(O14&lt;&gt;"VALID",X14="LINK ERROR"),"NOT READY",IF(AND(V14="READY",X14="CLEAR",OR(P14="DIRECT LOCAL COMPETITOR",P14="INTERMEDIARY / LEAD COMPETITOR",P14="INFORMATION / REFERENCE COMPETITOR",P14="INDIRECT / CONDITIONAL COMPETITOR",P14="OUT OF DIRECT SCOPE")),"READY","UNRESOLVED")))</x:f>
      </x:c>
      <x:c r="R14" s="12" t="str">
        <x:f>IF(A14="","",IF(P14="DIRECT LOCAL COMPETITOR","INCLUDE DIRECT",IF(P14="INDIRECT / CONDITIONAL COMPETITOR","INCLUDE INDIRECT",IF(OR(P14="INTERMEDIARY / LEAD COMPETITOR",P14="INFORMATION / REFERENCE COMPETITOR"),"INCLUDE REFERENCE",IF(P14="OUT OF DIRECT SCOPE","EXCLUDE DIRECT","MONITOR / CONDITIONAL")))))</x:f>
      </x:c>
      <x:c r="S14" s="12" t="str">
        <x:f>IF(A14="","",IF(P14="DIRECT LOCAL COMPETITOR","Scoped service offer; service-area clarity; contact/booking path; trust and local visibility",IF(P14="INTERMEDIARY / LEAD COMPETITOR","Lead capture; comparison UX; local discovery and routing mechanics",IF(P14="INFORMATION / REFERENCE COMPETITOR","Information coverage; evidence; decision support and answer usefulness",IF(P14="INDIRECT / CONDITIONAL COMPETITOR","Substitution; adjacent-need framing; conditional availability",IF(P14="OUT OF DIRECT SCOPE","Reference only if another decision requires it","No direct benchmark until resolved"))))))</x:f>
      </x:c>
      <x:c r="T14" s="12" t="str">
        <x:f>IF(A14="","",IF(P14="DIRECT LOCAL COMPETITOR","Do not infer capacity, market share or revenue from visibility/reviews",IF(P14="INTERMEDIARY / LEAD COMPETITOR","Do not infer that the intermediary performs the job",IF(P14="INFORMATION / REFERENCE COMPETITOR","Do not infer service substitution from information visibility",IF(P14="INDIRECT / CONDITIONAL COMPETITOR","Do not force adjacent or differently timed service into direct parity",IF(P14="OUT OF DIRECT SCOPE","Do not generalise this exclusion to every service/geography","Do not force a direct label from incomplete evidence"))))))</x:f>
      </x:c>
      <x:c r="U14" s="12" t="str">
        <x:f>IF(A14="","",IF(P14="INTERMEDIARY / LEAD COMPETITOR","Reopen if platform begins fulfilling the service directly",IF(P14="INFORMATION / REFERENCE COMPETITOR","Reopen if source begins selling/fulfilling the service",IF(P14="OUT OF DIRECT SCOPE","Reopen if job, buyer or service area changes","Reopen when service, geography, timing, fulfilment, ownership or buyer evidence changes materially"))))</x:f>
      </x:c>
      <x:c r="V14" s="12" t="str">
        <x:f>IF(A14="","",IF(COUNTIF(EVIDENCE_PACKET!$A$6:$A$205,L14)=0,"INVALID - EVIDENCE ID",IF(COUNTIF(EVIDENCE_PACKET!$A$6:$A$205,L14)&gt;1,"INVALID - DUPLICATE EVIDENCE ID",IF(COUNTIFS(EVIDENCE_PACKET!$A$6:$A$205,L14,EVIDENCE_PACKET!$B$6:$B$205,A14)=0,"INVALID - EVIDENCE OWNER",INDEX(EVIDENCE_PACKET!$L$6:$L$205,MATCH(L14,EVIDENCE_PACKET!$A$6:$A$205,0))))))</x:f>
      </x:c>
      <x:c r="W14" s="80" t="str">
        <x:f>IF(A14="","",IF(OR(AND(C14="DIRECTORY / LEAD MARKETPLACE",H14="OWN TEAM / LOCAL OPERATOR"),AND(C14="PUBLISHER / REFERENCE",OR(H14="OWN TEAM / LOCAL OPERATOR",H14="THIRD PARTY / ROUTED LEAD")),AND(OR(C14="LOCAL PROVIDER",C14="FRANCHISE / LOCAL OPERATOR"),OR(H14="THIRD PARTY / ROUTED LEAD",H14="INFORMATION ONLY"))),"CONTRADICTION","OK"))</x:f>
      </x:c>
      <x:c r="X14" s="80" t="str">
        <x:f>IF(A14="","",IF(OR(V14="INVALID - EVIDENCE ID",V14="INVALID - DUPLICATE EVIDENCE ID",V14="INVALID - EVIDENCE OWNER",V14="INVALID - DUPLICATE ID",V14="INVALID - CONTROL TOKEN",V14="INVALID - CANDIDATE ID",V14="INCOMPLETE"),"LINK ERROR",IF(V14="STALE - REFRESH","STALE",IF(OR(V14="NOT CHECKED",V14="UNRESOLVED",I14="NOT CHECKED",D14="UNCLEAR",E14="UNCLEAR",F14="UNCLEAR",G14="UNCLEAR",H14="UNCLEAR"),"INSUFFICIENT",IF(W14="CONTRADICTION","TYPE / FULFILMENT CONTRADICTION",IF(K14="CONTRADICTS","FIRST-PARTY CONTRADICTION","CLEAR"))))))</x:f>
      </x:c>
      <x:c r="Y14" s="80" t="str">
        <x:f>IF(A14="","",IF(OR(C14="DIRECTORY / LEAD MARKETPLACE",H14="THIRD PARTY / ROUTED LEAD"),"INTERMEDIARY / LEAD COMPETITOR",IF(OR(C14="PUBLISHER / REFERENCE",H14="INFORMATION ONLY"),"INFORMATION / REFERENCE COMPETITOR","")))</x:f>
      </x:c>
      <x:c r="Z14" s="80" t="str">
        <x:f>IF(A14="","",IF(OR(C14="ADJACENT SERVICE",D14="NO",F14="NO"),"INDIRECT / CONDITIONAL COMPETITOR",IF(OR(E14="NO",G14="NO"),"OUT OF DIRECT SCOPE",IF(AND(D14="YES",E14="YES",F14="YES",G14="YES",H14="OWN TEAM / LOCAL OPERATOR"),"DIRECT LOCAL COMPETITOR","CONDITIONAL / REVIEW REQUIRED"))))</x:f>
      </x:c>
      <x:c r="AA14" s="80" t="str">
        <x:f>IF(A14="","",IF(Y14&lt;&gt;"",Y14,Z14))</x:f>
      </x:c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38"/>
      <x:c r="N15" s="12"/>
      <x:c r="O15" s="12" t="str">
        <x:f>IF(A15="","",IF(COUNTIF($A$6:$A$205,A15)&gt;1,"INVALID - DUPLICATE ID",IF(OR(B15="",C15="",D15="",E15="",F15="",G15="",H15="",I15="",J15="",K15="",L15="",M15="",N15=""),"INCOMPLETE",IF(AND(OR(EXACT(C15,"LOCAL PROVIDER"),EXACT(C15,"FRANCHISE / LOCAL OPERATOR"),EXACT(C15,"DIRECTORY / LEAD MARKETPLACE"),EXACT(C15,"NATIONAL BRAND"),EXACT(C15,"PUBLISHER / REFERENCE"),EXACT(C15,"ADJACENT SERVICE"),EXACT(C15,"OTHER")),OR(EXACT(D15,"YES"),EXACT(D15,"NO"),EXACT(D15,"UNCLEAR")),OR(EXACT(E15,"YES"),EXACT(E15,"NO"),EXACT(E15,"UNCLEAR")),OR(EXACT(F15,"YES"),EXACT(F15,"NO"),EXACT(F15,"UNCLEAR")),OR(EXACT(G15,"YES"),EXACT(G15,"NO"),EXACT(G15,"UNCLEAR")),OR(EXACT(H15,"OWN TEAM / LOCAL OPERATOR"),EXACT(H15,"THIRD PARTY / ROUTED LEAD"),EXACT(H15,"INFORMATION ONLY"),EXACT(H15,"UNCLEAR")),OR(EXACT(I15,"CURRENT"),EXACT(I15,"STALE"),EXACT(I15,"NOT CHECKED")),OR(EXACT(J15,"LOCAL PACK / MAPS"),EXACT(J15,"ORGANIC"),EXACT(J15,"PAID / LOCAL SERVICES"),EXACT(J15,"MIXED"),EXACT(J15,"NOT OBSERVED")),OR(EXACT(K15,"SUPPORTS"),EXACT(K15,"CONTRADICTS"),EXACT(K15,"NOT AVAILABLE"))),"VALID","INVALID - CONTROL TOKEN"))))</x:f>
      </x:c>
      <x:c r="P15" s="12" t="str">
        <x:f>IF(A15="","",IF(O15&lt;&gt;"VALID","CONTROL ERROR",IF(X15="LINK ERROR","EVIDENCE LINK ERROR",IF(X15="STALE","EVIDENCE STALE - REFRESH",IF(X15="INSUFFICIENT","EVIDENCE INSUFFICIENT - ROLE",IF(X15="TYPE / FULFILMENT CONTRADICTION","EVIDENCE CONTRADICTION - TYPE / FULFILMENT",IF(X15="FIRST-PARTY CONTRADICTION","EVIDENCE CONTRADICTION - FIRST PARTY",AA15)))))))</x:f>
      </x:c>
      <x:c r="Q15" s="12" t="str">
        <x:f>IF(A15="","",IF(OR(O15&lt;&gt;"VALID",X15="LINK ERROR"),"NOT READY",IF(AND(V15="READY",X15="CLEAR",OR(P15="DIRECT LOCAL COMPETITOR",P15="INTERMEDIARY / LEAD COMPETITOR",P15="INFORMATION / REFERENCE COMPETITOR",P15="INDIRECT / CONDITIONAL COMPETITOR",P15="OUT OF DIRECT SCOPE")),"READY","UNRESOLVED")))</x:f>
      </x:c>
      <x:c r="R15" s="12" t="str">
        <x:f>IF(A15="","",IF(P15="DIRECT LOCAL COMPETITOR","INCLUDE DIRECT",IF(P15="INDIRECT / CONDITIONAL COMPETITOR","INCLUDE INDIRECT",IF(OR(P15="INTERMEDIARY / LEAD COMPETITOR",P15="INFORMATION / REFERENCE COMPETITOR"),"INCLUDE REFERENCE",IF(P15="OUT OF DIRECT SCOPE","EXCLUDE DIRECT","MONITOR / CONDITIONAL")))))</x:f>
      </x:c>
      <x:c r="S15" s="12" t="str">
        <x:f>IF(A15="","",IF(P15="DIRECT LOCAL COMPETITOR","Scoped service offer; service-area clarity; contact/booking path; trust and local visibility",IF(P15="INTERMEDIARY / LEAD COMPETITOR","Lead capture; comparison UX; local discovery and routing mechanics",IF(P15="INFORMATION / REFERENCE COMPETITOR","Information coverage; evidence; decision support and answer usefulness",IF(P15="INDIRECT / CONDITIONAL COMPETITOR","Substitution; adjacent-need framing; conditional availability",IF(P15="OUT OF DIRECT SCOPE","Reference only if another decision requires it","No direct benchmark until resolved"))))))</x:f>
      </x:c>
      <x:c r="T15" s="12" t="str">
        <x:f>IF(A15="","",IF(P15="DIRECT LOCAL COMPETITOR","Do not infer capacity, market share or revenue from visibility/reviews",IF(P15="INTERMEDIARY / LEAD COMPETITOR","Do not infer that the intermediary performs the job",IF(P15="INFORMATION / REFERENCE COMPETITOR","Do not infer service substitution from information visibility",IF(P15="INDIRECT / CONDITIONAL COMPETITOR","Do not force adjacent or differently timed service into direct parity",IF(P15="OUT OF DIRECT SCOPE","Do not generalise this exclusion to every service/geography","Do not force a direct label from incomplete evidence"))))))</x:f>
      </x:c>
      <x:c r="U15" s="12" t="str">
        <x:f>IF(A15="","",IF(P15="INTERMEDIARY / LEAD COMPETITOR","Reopen if platform begins fulfilling the service directly",IF(P15="INFORMATION / REFERENCE COMPETITOR","Reopen if source begins selling/fulfilling the service",IF(P15="OUT OF DIRECT SCOPE","Reopen if job, buyer or service area changes","Reopen when service, geography, timing, fulfilment, ownership or buyer evidence changes materially"))))</x:f>
      </x:c>
      <x:c r="V15" s="12" t="str">
        <x:f>IF(A15="","",IF(COUNTIF(EVIDENCE_PACKET!$A$6:$A$205,L15)=0,"INVALID - EVIDENCE ID",IF(COUNTIF(EVIDENCE_PACKET!$A$6:$A$205,L15)&gt;1,"INVALID - DUPLICATE EVIDENCE ID",IF(COUNTIFS(EVIDENCE_PACKET!$A$6:$A$205,L15,EVIDENCE_PACKET!$B$6:$B$205,A15)=0,"INVALID - EVIDENCE OWNER",INDEX(EVIDENCE_PACKET!$L$6:$L$205,MATCH(L15,EVIDENCE_PACKET!$A$6:$A$205,0))))))</x:f>
      </x:c>
      <x:c r="W15" s="80" t="str">
        <x:f>IF(A15="","",IF(OR(AND(C15="DIRECTORY / LEAD MARKETPLACE",H15="OWN TEAM / LOCAL OPERATOR"),AND(C15="PUBLISHER / REFERENCE",OR(H15="OWN TEAM / LOCAL OPERATOR",H15="THIRD PARTY / ROUTED LEAD")),AND(OR(C15="LOCAL PROVIDER",C15="FRANCHISE / LOCAL OPERATOR"),OR(H15="THIRD PARTY / ROUTED LEAD",H15="INFORMATION ONLY"))),"CONTRADICTION","OK"))</x:f>
      </x:c>
      <x:c r="X15" s="80" t="str">
        <x:f>IF(A15="","",IF(OR(V15="INVALID - EVIDENCE ID",V15="INVALID - DUPLICATE EVIDENCE ID",V15="INVALID - EVIDENCE OWNER",V15="INVALID - DUPLICATE ID",V15="INVALID - CONTROL TOKEN",V15="INVALID - CANDIDATE ID",V15="INCOMPLETE"),"LINK ERROR",IF(V15="STALE - REFRESH","STALE",IF(OR(V15="NOT CHECKED",V15="UNRESOLVED",I15="NOT CHECKED",D15="UNCLEAR",E15="UNCLEAR",F15="UNCLEAR",G15="UNCLEAR",H15="UNCLEAR"),"INSUFFICIENT",IF(W15="CONTRADICTION","TYPE / FULFILMENT CONTRADICTION",IF(K15="CONTRADICTS","FIRST-PARTY CONTRADICTION","CLEAR"))))))</x:f>
      </x:c>
      <x:c r="Y15" s="80" t="str">
        <x:f>IF(A15="","",IF(OR(C15="DIRECTORY / LEAD MARKETPLACE",H15="THIRD PARTY / ROUTED LEAD"),"INTERMEDIARY / LEAD COMPETITOR",IF(OR(C15="PUBLISHER / REFERENCE",H15="INFORMATION ONLY"),"INFORMATION / REFERENCE COMPETITOR","")))</x:f>
      </x:c>
      <x:c r="Z15" s="80" t="str">
        <x:f>IF(A15="","",IF(OR(C15="ADJACENT SERVICE",D15="NO",F15="NO"),"INDIRECT / CONDITIONAL COMPETITOR",IF(OR(E15="NO",G15="NO"),"OUT OF DIRECT SCOPE",IF(AND(D15="YES",E15="YES",F15="YES",G15="YES",H15="OWN TEAM / LOCAL OPERATOR"),"DIRECT LOCAL COMPETITOR","CONDITIONAL / REVIEW REQUIRED"))))</x:f>
      </x:c>
      <x:c r="AA15" s="80" t="str">
        <x:f>IF(A15="","",IF(Y15&lt;&gt;"",Y15,Z15))</x:f>
      </x:c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38"/>
      <x:c r="N16" s="12"/>
      <x:c r="O16" s="12" t="str">
        <x:f>IF(A16="","",IF(COUNTIF($A$6:$A$205,A16)&gt;1,"INVALID - DUPLICATE ID",IF(OR(B16="",C16="",D16="",E16="",F16="",G16="",H16="",I16="",J16="",K16="",L16="",M16="",N16=""),"INCOMPLETE",IF(AND(OR(EXACT(C16,"LOCAL PROVIDER"),EXACT(C16,"FRANCHISE / LOCAL OPERATOR"),EXACT(C16,"DIRECTORY / LEAD MARKETPLACE"),EXACT(C16,"NATIONAL BRAND"),EXACT(C16,"PUBLISHER / REFERENCE"),EXACT(C16,"ADJACENT SERVICE"),EXACT(C16,"OTHER")),OR(EXACT(D16,"YES"),EXACT(D16,"NO"),EXACT(D16,"UNCLEAR")),OR(EXACT(E16,"YES"),EXACT(E16,"NO"),EXACT(E16,"UNCLEAR")),OR(EXACT(F16,"YES"),EXACT(F16,"NO"),EXACT(F16,"UNCLEAR")),OR(EXACT(G16,"YES"),EXACT(G16,"NO"),EXACT(G16,"UNCLEAR")),OR(EXACT(H16,"OWN TEAM / LOCAL OPERATOR"),EXACT(H16,"THIRD PARTY / ROUTED LEAD"),EXACT(H16,"INFORMATION ONLY"),EXACT(H16,"UNCLEAR")),OR(EXACT(I16,"CURRENT"),EXACT(I16,"STALE"),EXACT(I16,"NOT CHECKED")),OR(EXACT(J16,"LOCAL PACK / MAPS"),EXACT(J16,"ORGANIC"),EXACT(J16,"PAID / LOCAL SERVICES"),EXACT(J16,"MIXED"),EXACT(J16,"NOT OBSERVED")),OR(EXACT(K16,"SUPPORTS"),EXACT(K16,"CONTRADICTS"),EXACT(K16,"NOT AVAILABLE"))),"VALID","INVALID - CONTROL TOKEN"))))</x:f>
      </x:c>
      <x:c r="P16" s="12" t="str">
        <x:f>IF(A16="","",IF(O16&lt;&gt;"VALID","CONTROL ERROR",IF(X16="LINK ERROR","EVIDENCE LINK ERROR",IF(X16="STALE","EVIDENCE STALE - REFRESH",IF(X16="INSUFFICIENT","EVIDENCE INSUFFICIENT - ROLE",IF(X16="TYPE / FULFILMENT CONTRADICTION","EVIDENCE CONTRADICTION - TYPE / FULFILMENT",IF(X16="FIRST-PARTY CONTRADICTION","EVIDENCE CONTRADICTION - FIRST PARTY",AA16)))))))</x:f>
      </x:c>
      <x:c r="Q16" s="12" t="str">
        <x:f>IF(A16="","",IF(OR(O16&lt;&gt;"VALID",X16="LINK ERROR"),"NOT READY",IF(AND(V16="READY",X16="CLEAR",OR(P16="DIRECT LOCAL COMPETITOR",P16="INTERMEDIARY / LEAD COMPETITOR",P16="INFORMATION / REFERENCE COMPETITOR",P16="INDIRECT / CONDITIONAL COMPETITOR",P16="OUT OF DIRECT SCOPE")),"READY","UNRESOLVED")))</x:f>
      </x:c>
      <x:c r="R16" s="12" t="str">
        <x:f>IF(A16="","",IF(P16="DIRECT LOCAL COMPETITOR","INCLUDE DIRECT",IF(P16="INDIRECT / CONDITIONAL COMPETITOR","INCLUDE INDIRECT",IF(OR(P16="INTERMEDIARY / LEAD COMPETITOR",P16="INFORMATION / REFERENCE COMPETITOR"),"INCLUDE REFERENCE",IF(P16="OUT OF DIRECT SCOPE","EXCLUDE DIRECT","MONITOR / CONDITIONAL")))))</x:f>
      </x:c>
      <x:c r="S16" s="12" t="str">
        <x:f>IF(A16="","",IF(P16="DIRECT LOCAL COMPETITOR","Scoped service offer; service-area clarity; contact/booking path; trust and local visibility",IF(P16="INTERMEDIARY / LEAD COMPETITOR","Lead capture; comparison UX; local discovery and routing mechanics",IF(P16="INFORMATION / REFERENCE COMPETITOR","Information coverage; evidence; decision support and answer usefulness",IF(P16="INDIRECT / CONDITIONAL COMPETITOR","Substitution; adjacent-need framing; conditional availability",IF(P16="OUT OF DIRECT SCOPE","Reference only if another decision requires it","No direct benchmark until resolved"))))))</x:f>
      </x:c>
      <x:c r="T16" s="12" t="str">
        <x:f>IF(A16="","",IF(P16="DIRECT LOCAL COMPETITOR","Do not infer capacity, market share or revenue from visibility/reviews",IF(P16="INTERMEDIARY / LEAD COMPETITOR","Do not infer that the intermediary performs the job",IF(P16="INFORMATION / REFERENCE COMPETITOR","Do not infer service substitution from information visibility",IF(P16="INDIRECT / CONDITIONAL COMPETITOR","Do not force adjacent or differently timed service into direct parity",IF(P16="OUT OF DIRECT SCOPE","Do not generalise this exclusion to every service/geography","Do not force a direct label from incomplete evidence"))))))</x:f>
      </x:c>
      <x:c r="U16" s="12" t="str">
        <x:f>IF(A16="","",IF(P16="INTERMEDIARY / LEAD COMPETITOR","Reopen if platform begins fulfilling the service directly",IF(P16="INFORMATION / REFERENCE COMPETITOR","Reopen if source begins selling/fulfilling the service",IF(P16="OUT OF DIRECT SCOPE","Reopen if job, buyer or service area changes","Reopen when service, geography, timing, fulfilment, ownership or buyer evidence changes materially"))))</x:f>
      </x:c>
      <x:c r="V16" s="12" t="str">
        <x:f>IF(A16="","",IF(COUNTIF(EVIDENCE_PACKET!$A$6:$A$205,L16)=0,"INVALID - EVIDENCE ID",IF(COUNTIF(EVIDENCE_PACKET!$A$6:$A$205,L16)&gt;1,"INVALID - DUPLICATE EVIDENCE ID",IF(COUNTIFS(EVIDENCE_PACKET!$A$6:$A$205,L16,EVIDENCE_PACKET!$B$6:$B$205,A16)=0,"INVALID - EVIDENCE OWNER",INDEX(EVIDENCE_PACKET!$L$6:$L$205,MATCH(L16,EVIDENCE_PACKET!$A$6:$A$205,0))))))</x:f>
      </x:c>
      <x:c r="W16" s="80" t="str">
        <x:f>IF(A16="","",IF(OR(AND(C16="DIRECTORY / LEAD MARKETPLACE",H16="OWN TEAM / LOCAL OPERATOR"),AND(C16="PUBLISHER / REFERENCE",OR(H16="OWN TEAM / LOCAL OPERATOR",H16="THIRD PARTY / ROUTED LEAD")),AND(OR(C16="LOCAL PROVIDER",C16="FRANCHISE / LOCAL OPERATOR"),OR(H16="THIRD PARTY / ROUTED LEAD",H16="INFORMATION ONLY"))),"CONTRADICTION","OK"))</x:f>
      </x:c>
      <x:c r="X16" s="80" t="str">
        <x:f>IF(A16="","",IF(OR(V16="INVALID - EVIDENCE ID",V16="INVALID - DUPLICATE EVIDENCE ID",V16="INVALID - EVIDENCE OWNER",V16="INVALID - DUPLICATE ID",V16="INVALID - CONTROL TOKEN",V16="INVALID - CANDIDATE ID",V16="INCOMPLETE"),"LINK ERROR",IF(V16="STALE - REFRESH","STALE",IF(OR(V16="NOT CHECKED",V16="UNRESOLVED",I16="NOT CHECKED",D16="UNCLEAR",E16="UNCLEAR",F16="UNCLEAR",G16="UNCLEAR",H16="UNCLEAR"),"INSUFFICIENT",IF(W16="CONTRADICTION","TYPE / FULFILMENT CONTRADICTION",IF(K16="CONTRADICTS","FIRST-PARTY CONTRADICTION","CLEAR"))))))</x:f>
      </x:c>
      <x:c r="Y16" s="80" t="str">
        <x:f>IF(A16="","",IF(OR(C16="DIRECTORY / LEAD MARKETPLACE",H16="THIRD PARTY / ROUTED LEAD"),"INTERMEDIARY / LEAD COMPETITOR",IF(OR(C16="PUBLISHER / REFERENCE",H16="INFORMATION ONLY"),"INFORMATION / REFERENCE COMPETITOR","")))</x:f>
      </x:c>
      <x:c r="Z16" s="80" t="str">
        <x:f>IF(A16="","",IF(OR(C16="ADJACENT SERVICE",D16="NO",F16="NO"),"INDIRECT / CONDITIONAL COMPETITOR",IF(OR(E16="NO",G16="NO"),"OUT OF DIRECT SCOPE",IF(AND(D16="YES",E16="YES",F16="YES",G16="YES",H16="OWN TEAM / LOCAL OPERATOR"),"DIRECT LOCAL COMPETITOR","CONDITIONAL / REVIEW REQUIRED"))))</x:f>
      </x:c>
      <x:c r="AA16" s="80" t="str">
        <x:f>IF(A16="","",IF(Y16&lt;&gt;"",Y16,Z16))</x:f>
      </x:c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38"/>
      <x:c r="N17" s="12"/>
      <x:c r="O17" s="12" t="str">
        <x:f>IF(A17="","",IF(COUNTIF($A$6:$A$205,A17)&gt;1,"INVALID - DUPLICATE ID",IF(OR(B17="",C17="",D17="",E17="",F17="",G17="",H17="",I17="",J17="",K17="",L17="",M17="",N17=""),"INCOMPLETE",IF(AND(OR(EXACT(C17,"LOCAL PROVIDER"),EXACT(C17,"FRANCHISE / LOCAL OPERATOR"),EXACT(C17,"DIRECTORY / LEAD MARKETPLACE"),EXACT(C17,"NATIONAL BRAND"),EXACT(C17,"PUBLISHER / REFERENCE"),EXACT(C17,"ADJACENT SERVICE"),EXACT(C17,"OTHER")),OR(EXACT(D17,"YES"),EXACT(D17,"NO"),EXACT(D17,"UNCLEAR")),OR(EXACT(E17,"YES"),EXACT(E17,"NO"),EXACT(E17,"UNCLEAR")),OR(EXACT(F17,"YES"),EXACT(F17,"NO"),EXACT(F17,"UNCLEAR")),OR(EXACT(G17,"YES"),EXACT(G17,"NO"),EXACT(G17,"UNCLEAR")),OR(EXACT(H17,"OWN TEAM / LOCAL OPERATOR"),EXACT(H17,"THIRD PARTY / ROUTED LEAD"),EXACT(H17,"INFORMATION ONLY"),EXACT(H17,"UNCLEAR")),OR(EXACT(I17,"CURRENT"),EXACT(I17,"STALE"),EXACT(I17,"NOT CHECKED")),OR(EXACT(J17,"LOCAL PACK / MAPS"),EXACT(J17,"ORGANIC"),EXACT(J17,"PAID / LOCAL SERVICES"),EXACT(J17,"MIXED"),EXACT(J17,"NOT OBSERVED")),OR(EXACT(K17,"SUPPORTS"),EXACT(K17,"CONTRADICTS"),EXACT(K17,"NOT AVAILABLE"))),"VALID","INVALID - CONTROL TOKEN"))))</x:f>
      </x:c>
      <x:c r="P17" s="12" t="str">
        <x:f>IF(A17="","",IF(O17&lt;&gt;"VALID","CONTROL ERROR",IF(X17="LINK ERROR","EVIDENCE LINK ERROR",IF(X17="STALE","EVIDENCE STALE - REFRESH",IF(X17="INSUFFICIENT","EVIDENCE INSUFFICIENT - ROLE",IF(X17="TYPE / FULFILMENT CONTRADICTION","EVIDENCE CONTRADICTION - TYPE / FULFILMENT",IF(X17="FIRST-PARTY CONTRADICTION","EVIDENCE CONTRADICTION - FIRST PARTY",AA17)))))))</x:f>
      </x:c>
      <x:c r="Q17" s="12" t="str">
        <x:f>IF(A17="","",IF(OR(O17&lt;&gt;"VALID",X17="LINK ERROR"),"NOT READY",IF(AND(V17="READY",X17="CLEAR",OR(P17="DIRECT LOCAL COMPETITOR",P17="INTERMEDIARY / LEAD COMPETITOR",P17="INFORMATION / REFERENCE COMPETITOR",P17="INDIRECT / CONDITIONAL COMPETITOR",P17="OUT OF DIRECT SCOPE")),"READY","UNRESOLVED")))</x:f>
      </x:c>
      <x:c r="R17" s="12" t="str">
        <x:f>IF(A17="","",IF(P17="DIRECT LOCAL COMPETITOR","INCLUDE DIRECT",IF(P17="INDIRECT / CONDITIONAL COMPETITOR","INCLUDE INDIRECT",IF(OR(P17="INTERMEDIARY / LEAD COMPETITOR",P17="INFORMATION / REFERENCE COMPETITOR"),"INCLUDE REFERENCE",IF(P17="OUT OF DIRECT SCOPE","EXCLUDE DIRECT","MONITOR / CONDITIONAL")))))</x:f>
      </x:c>
      <x:c r="S17" s="12" t="str">
        <x:f>IF(A17="","",IF(P17="DIRECT LOCAL COMPETITOR","Scoped service offer; service-area clarity; contact/booking path; trust and local visibility",IF(P17="INTERMEDIARY / LEAD COMPETITOR","Lead capture; comparison UX; local discovery and routing mechanics",IF(P17="INFORMATION / REFERENCE COMPETITOR","Information coverage; evidence; decision support and answer usefulness",IF(P17="INDIRECT / CONDITIONAL COMPETITOR","Substitution; adjacent-need framing; conditional availability",IF(P17="OUT OF DIRECT SCOPE","Reference only if another decision requires it","No direct benchmark until resolved"))))))</x:f>
      </x:c>
      <x:c r="T17" s="12" t="str">
        <x:f>IF(A17="","",IF(P17="DIRECT LOCAL COMPETITOR","Do not infer capacity, market share or revenue from visibility/reviews",IF(P17="INTERMEDIARY / LEAD COMPETITOR","Do not infer that the intermediary performs the job",IF(P17="INFORMATION / REFERENCE COMPETITOR","Do not infer service substitution from information visibility",IF(P17="INDIRECT / CONDITIONAL COMPETITOR","Do not force adjacent or differently timed service into direct parity",IF(P17="OUT OF DIRECT SCOPE","Do not generalise this exclusion to every service/geography","Do not force a direct label from incomplete evidence"))))))</x:f>
      </x:c>
      <x:c r="U17" s="12" t="str">
        <x:f>IF(A17="","",IF(P17="INTERMEDIARY / LEAD COMPETITOR","Reopen if platform begins fulfilling the service directly",IF(P17="INFORMATION / REFERENCE COMPETITOR","Reopen if source begins selling/fulfilling the service",IF(P17="OUT OF DIRECT SCOPE","Reopen if job, buyer or service area changes","Reopen when service, geography, timing, fulfilment, ownership or buyer evidence changes materially"))))</x:f>
      </x:c>
      <x:c r="V17" s="12" t="str">
        <x:f>IF(A17="","",IF(COUNTIF(EVIDENCE_PACKET!$A$6:$A$205,L17)=0,"INVALID - EVIDENCE ID",IF(COUNTIF(EVIDENCE_PACKET!$A$6:$A$205,L17)&gt;1,"INVALID - DUPLICATE EVIDENCE ID",IF(COUNTIFS(EVIDENCE_PACKET!$A$6:$A$205,L17,EVIDENCE_PACKET!$B$6:$B$205,A17)=0,"INVALID - EVIDENCE OWNER",INDEX(EVIDENCE_PACKET!$L$6:$L$205,MATCH(L17,EVIDENCE_PACKET!$A$6:$A$205,0))))))</x:f>
      </x:c>
      <x:c r="W17" s="80" t="str">
        <x:f>IF(A17="","",IF(OR(AND(C17="DIRECTORY / LEAD MARKETPLACE",H17="OWN TEAM / LOCAL OPERATOR"),AND(C17="PUBLISHER / REFERENCE",OR(H17="OWN TEAM / LOCAL OPERATOR",H17="THIRD PARTY / ROUTED LEAD")),AND(OR(C17="LOCAL PROVIDER",C17="FRANCHISE / LOCAL OPERATOR"),OR(H17="THIRD PARTY / ROUTED LEAD",H17="INFORMATION ONLY"))),"CONTRADICTION","OK"))</x:f>
      </x:c>
      <x:c r="X17" s="80" t="str">
        <x:f>IF(A17="","",IF(OR(V17="INVALID - EVIDENCE ID",V17="INVALID - DUPLICATE EVIDENCE ID",V17="INVALID - EVIDENCE OWNER",V17="INVALID - DUPLICATE ID",V17="INVALID - CONTROL TOKEN",V17="INVALID - CANDIDATE ID",V17="INCOMPLETE"),"LINK ERROR",IF(V17="STALE - REFRESH","STALE",IF(OR(V17="NOT CHECKED",V17="UNRESOLVED",I17="NOT CHECKED",D17="UNCLEAR",E17="UNCLEAR",F17="UNCLEAR",G17="UNCLEAR",H17="UNCLEAR"),"INSUFFICIENT",IF(W17="CONTRADICTION","TYPE / FULFILMENT CONTRADICTION",IF(K17="CONTRADICTS","FIRST-PARTY CONTRADICTION","CLEAR"))))))</x:f>
      </x:c>
      <x:c r="Y17" s="80" t="str">
        <x:f>IF(A17="","",IF(OR(C17="DIRECTORY / LEAD MARKETPLACE",H17="THIRD PARTY / ROUTED LEAD"),"INTERMEDIARY / LEAD COMPETITOR",IF(OR(C17="PUBLISHER / REFERENCE",H17="INFORMATION ONLY"),"INFORMATION / REFERENCE COMPETITOR","")))</x:f>
      </x:c>
      <x:c r="Z17" s="80" t="str">
        <x:f>IF(A17="","",IF(OR(C17="ADJACENT SERVICE",D17="NO",F17="NO"),"INDIRECT / CONDITIONAL COMPETITOR",IF(OR(E17="NO",G17="NO"),"OUT OF DIRECT SCOPE",IF(AND(D17="YES",E17="YES",F17="YES",G17="YES",H17="OWN TEAM / LOCAL OPERATOR"),"DIRECT LOCAL COMPETITOR","CONDITIONAL / REVIEW REQUIRED"))))</x:f>
      </x:c>
      <x:c r="AA17" s="80" t="str">
        <x:f>IF(A17="","",IF(Y17&lt;&gt;"",Y17,Z17))</x:f>
      </x:c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38"/>
      <x:c r="N18" s="12"/>
      <x:c r="O18" s="12" t="str">
        <x:f>IF(A18="","",IF(COUNTIF($A$6:$A$205,A18)&gt;1,"INVALID - DUPLICATE ID",IF(OR(B18="",C18="",D18="",E18="",F18="",G18="",H18="",I18="",J18="",K18="",L18="",M18="",N18=""),"INCOMPLETE",IF(AND(OR(EXACT(C18,"LOCAL PROVIDER"),EXACT(C18,"FRANCHISE / LOCAL OPERATOR"),EXACT(C18,"DIRECTORY / LEAD MARKETPLACE"),EXACT(C18,"NATIONAL BRAND"),EXACT(C18,"PUBLISHER / REFERENCE"),EXACT(C18,"ADJACENT SERVICE"),EXACT(C18,"OTHER")),OR(EXACT(D18,"YES"),EXACT(D18,"NO"),EXACT(D18,"UNCLEAR")),OR(EXACT(E18,"YES"),EXACT(E18,"NO"),EXACT(E18,"UNCLEAR")),OR(EXACT(F18,"YES"),EXACT(F18,"NO"),EXACT(F18,"UNCLEAR")),OR(EXACT(G18,"YES"),EXACT(G18,"NO"),EXACT(G18,"UNCLEAR")),OR(EXACT(H18,"OWN TEAM / LOCAL OPERATOR"),EXACT(H18,"THIRD PARTY / ROUTED LEAD"),EXACT(H18,"INFORMATION ONLY"),EXACT(H18,"UNCLEAR")),OR(EXACT(I18,"CURRENT"),EXACT(I18,"STALE"),EXACT(I18,"NOT CHECKED")),OR(EXACT(J18,"LOCAL PACK / MAPS"),EXACT(J18,"ORGANIC"),EXACT(J18,"PAID / LOCAL SERVICES"),EXACT(J18,"MIXED"),EXACT(J18,"NOT OBSERVED")),OR(EXACT(K18,"SUPPORTS"),EXACT(K18,"CONTRADICTS"),EXACT(K18,"NOT AVAILABLE"))),"VALID","INVALID - CONTROL TOKEN"))))</x:f>
      </x:c>
      <x:c r="P18" s="12" t="str">
        <x:f>IF(A18="","",IF(O18&lt;&gt;"VALID","CONTROL ERROR",IF(X18="LINK ERROR","EVIDENCE LINK ERROR",IF(X18="STALE","EVIDENCE STALE - REFRESH",IF(X18="INSUFFICIENT","EVIDENCE INSUFFICIENT - ROLE",IF(X18="TYPE / FULFILMENT CONTRADICTION","EVIDENCE CONTRADICTION - TYPE / FULFILMENT",IF(X18="FIRST-PARTY CONTRADICTION","EVIDENCE CONTRADICTION - FIRST PARTY",AA18)))))))</x:f>
      </x:c>
      <x:c r="Q18" s="12" t="str">
        <x:f>IF(A18="","",IF(OR(O18&lt;&gt;"VALID",X18="LINK ERROR"),"NOT READY",IF(AND(V18="READY",X18="CLEAR",OR(P18="DIRECT LOCAL COMPETITOR",P18="INTERMEDIARY / LEAD COMPETITOR",P18="INFORMATION / REFERENCE COMPETITOR",P18="INDIRECT / CONDITIONAL COMPETITOR",P18="OUT OF DIRECT SCOPE")),"READY","UNRESOLVED")))</x:f>
      </x:c>
      <x:c r="R18" s="12" t="str">
        <x:f>IF(A18="","",IF(P18="DIRECT LOCAL COMPETITOR","INCLUDE DIRECT",IF(P18="INDIRECT / CONDITIONAL COMPETITOR","INCLUDE INDIRECT",IF(OR(P18="INTERMEDIARY / LEAD COMPETITOR",P18="INFORMATION / REFERENCE COMPETITOR"),"INCLUDE REFERENCE",IF(P18="OUT OF DIRECT SCOPE","EXCLUDE DIRECT","MONITOR / CONDITIONAL")))))</x:f>
      </x:c>
      <x:c r="S18" s="12" t="str">
        <x:f>IF(A18="","",IF(P18="DIRECT LOCAL COMPETITOR","Scoped service offer; service-area clarity; contact/booking path; trust and local visibility",IF(P18="INTERMEDIARY / LEAD COMPETITOR","Lead capture; comparison UX; local discovery and routing mechanics",IF(P18="INFORMATION / REFERENCE COMPETITOR","Information coverage; evidence; decision support and answer usefulness",IF(P18="INDIRECT / CONDITIONAL COMPETITOR","Substitution; adjacent-need framing; conditional availability",IF(P18="OUT OF DIRECT SCOPE","Reference only if another decision requires it","No direct benchmark until resolved"))))))</x:f>
      </x:c>
      <x:c r="T18" s="12" t="str">
        <x:f>IF(A18="","",IF(P18="DIRECT LOCAL COMPETITOR","Do not infer capacity, market share or revenue from visibility/reviews",IF(P18="INTERMEDIARY / LEAD COMPETITOR","Do not infer that the intermediary performs the job",IF(P18="INFORMATION / REFERENCE COMPETITOR","Do not infer service substitution from information visibility",IF(P18="INDIRECT / CONDITIONAL COMPETITOR","Do not force adjacent or differently timed service into direct parity",IF(P18="OUT OF DIRECT SCOPE","Do not generalise this exclusion to every service/geography","Do not force a direct label from incomplete evidence"))))))</x:f>
      </x:c>
      <x:c r="U18" s="12" t="str">
        <x:f>IF(A18="","",IF(P18="INTERMEDIARY / LEAD COMPETITOR","Reopen if platform begins fulfilling the service directly",IF(P18="INFORMATION / REFERENCE COMPETITOR","Reopen if source begins selling/fulfilling the service",IF(P18="OUT OF DIRECT SCOPE","Reopen if job, buyer or service area changes","Reopen when service, geography, timing, fulfilment, ownership or buyer evidence changes materially"))))</x:f>
      </x:c>
      <x:c r="V18" s="12" t="str">
        <x:f>IF(A18="","",IF(COUNTIF(EVIDENCE_PACKET!$A$6:$A$205,L18)=0,"INVALID - EVIDENCE ID",IF(COUNTIF(EVIDENCE_PACKET!$A$6:$A$205,L18)&gt;1,"INVALID - DUPLICATE EVIDENCE ID",IF(COUNTIFS(EVIDENCE_PACKET!$A$6:$A$205,L18,EVIDENCE_PACKET!$B$6:$B$205,A18)=0,"INVALID - EVIDENCE OWNER",INDEX(EVIDENCE_PACKET!$L$6:$L$205,MATCH(L18,EVIDENCE_PACKET!$A$6:$A$205,0))))))</x:f>
      </x:c>
      <x:c r="W18" s="80" t="str">
        <x:f>IF(A18="","",IF(OR(AND(C18="DIRECTORY / LEAD MARKETPLACE",H18="OWN TEAM / LOCAL OPERATOR"),AND(C18="PUBLISHER / REFERENCE",OR(H18="OWN TEAM / LOCAL OPERATOR",H18="THIRD PARTY / ROUTED LEAD")),AND(OR(C18="LOCAL PROVIDER",C18="FRANCHISE / LOCAL OPERATOR"),OR(H18="THIRD PARTY / ROUTED LEAD",H18="INFORMATION ONLY"))),"CONTRADICTION","OK"))</x:f>
      </x:c>
      <x:c r="X18" s="80" t="str">
        <x:f>IF(A18="","",IF(OR(V18="INVALID - EVIDENCE ID",V18="INVALID - DUPLICATE EVIDENCE ID",V18="INVALID - EVIDENCE OWNER",V18="INVALID - DUPLICATE ID",V18="INVALID - CONTROL TOKEN",V18="INVALID - CANDIDATE ID",V18="INCOMPLETE"),"LINK ERROR",IF(V18="STALE - REFRESH","STALE",IF(OR(V18="NOT CHECKED",V18="UNRESOLVED",I18="NOT CHECKED",D18="UNCLEAR",E18="UNCLEAR",F18="UNCLEAR",G18="UNCLEAR",H18="UNCLEAR"),"INSUFFICIENT",IF(W18="CONTRADICTION","TYPE / FULFILMENT CONTRADICTION",IF(K18="CONTRADICTS","FIRST-PARTY CONTRADICTION","CLEAR"))))))</x:f>
      </x:c>
      <x:c r="Y18" s="80" t="str">
        <x:f>IF(A18="","",IF(OR(C18="DIRECTORY / LEAD MARKETPLACE",H18="THIRD PARTY / ROUTED LEAD"),"INTERMEDIARY / LEAD COMPETITOR",IF(OR(C18="PUBLISHER / REFERENCE",H18="INFORMATION ONLY"),"INFORMATION / REFERENCE COMPETITOR","")))</x:f>
      </x:c>
      <x:c r="Z18" s="80" t="str">
        <x:f>IF(A18="","",IF(OR(C18="ADJACENT SERVICE",D18="NO",F18="NO"),"INDIRECT / CONDITIONAL COMPETITOR",IF(OR(E18="NO",G18="NO"),"OUT OF DIRECT SCOPE",IF(AND(D18="YES",E18="YES",F18="YES",G18="YES",H18="OWN TEAM / LOCAL OPERATOR"),"DIRECT LOCAL COMPETITOR","CONDITIONAL / REVIEW REQUIRED"))))</x:f>
      </x:c>
      <x:c r="AA18" s="80" t="str">
        <x:f>IF(A18="","",IF(Y18&lt;&gt;"",Y18,Z18))</x:f>
      </x:c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38"/>
      <x:c r="N19" s="12"/>
      <x:c r="O19" s="12" t="str">
        <x:f>IF(A19="","",IF(COUNTIF($A$6:$A$205,A19)&gt;1,"INVALID - DUPLICATE ID",IF(OR(B19="",C19="",D19="",E19="",F19="",G19="",H19="",I19="",J19="",K19="",L19="",M19="",N19=""),"INCOMPLETE",IF(AND(OR(EXACT(C19,"LOCAL PROVIDER"),EXACT(C19,"FRANCHISE / LOCAL OPERATOR"),EXACT(C19,"DIRECTORY / LEAD MARKETPLACE"),EXACT(C19,"NATIONAL BRAND"),EXACT(C19,"PUBLISHER / REFERENCE"),EXACT(C19,"ADJACENT SERVICE"),EXACT(C19,"OTHER")),OR(EXACT(D19,"YES"),EXACT(D19,"NO"),EXACT(D19,"UNCLEAR")),OR(EXACT(E19,"YES"),EXACT(E19,"NO"),EXACT(E19,"UNCLEAR")),OR(EXACT(F19,"YES"),EXACT(F19,"NO"),EXACT(F19,"UNCLEAR")),OR(EXACT(G19,"YES"),EXACT(G19,"NO"),EXACT(G19,"UNCLEAR")),OR(EXACT(H19,"OWN TEAM / LOCAL OPERATOR"),EXACT(H19,"THIRD PARTY / ROUTED LEAD"),EXACT(H19,"INFORMATION ONLY"),EXACT(H19,"UNCLEAR")),OR(EXACT(I19,"CURRENT"),EXACT(I19,"STALE"),EXACT(I19,"NOT CHECKED")),OR(EXACT(J19,"LOCAL PACK / MAPS"),EXACT(J19,"ORGANIC"),EXACT(J19,"PAID / LOCAL SERVICES"),EXACT(J19,"MIXED"),EXACT(J19,"NOT OBSERVED")),OR(EXACT(K19,"SUPPORTS"),EXACT(K19,"CONTRADICTS"),EXACT(K19,"NOT AVAILABLE"))),"VALID","INVALID - CONTROL TOKEN"))))</x:f>
      </x:c>
      <x:c r="P19" s="12" t="str">
        <x:f>IF(A19="","",IF(O19&lt;&gt;"VALID","CONTROL ERROR",IF(X19="LINK ERROR","EVIDENCE LINK ERROR",IF(X19="STALE","EVIDENCE STALE - REFRESH",IF(X19="INSUFFICIENT","EVIDENCE INSUFFICIENT - ROLE",IF(X19="TYPE / FULFILMENT CONTRADICTION","EVIDENCE CONTRADICTION - TYPE / FULFILMENT",IF(X19="FIRST-PARTY CONTRADICTION","EVIDENCE CONTRADICTION - FIRST PARTY",AA19)))))))</x:f>
      </x:c>
      <x:c r="Q19" s="12" t="str">
        <x:f>IF(A19="","",IF(OR(O19&lt;&gt;"VALID",X19="LINK ERROR"),"NOT READY",IF(AND(V19="READY",X19="CLEAR",OR(P19="DIRECT LOCAL COMPETITOR",P19="INTERMEDIARY / LEAD COMPETITOR",P19="INFORMATION / REFERENCE COMPETITOR",P19="INDIRECT / CONDITIONAL COMPETITOR",P19="OUT OF DIRECT SCOPE")),"READY","UNRESOLVED")))</x:f>
      </x:c>
      <x:c r="R19" s="12" t="str">
        <x:f>IF(A19="","",IF(P19="DIRECT LOCAL COMPETITOR","INCLUDE DIRECT",IF(P19="INDIRECT / CONDITIONAL COMPETITOR","INCLUDE INDIRECT",IF(OR(P19="INTERMEDIARY / LEAD COMPETITOR",P19="INFORMATION / REFERENCE COMPETITOR"),"INCLUDE REFERENCE",IF(P19="OUT OF DIRECT SCOPE","EXCLUDE DIRECT","MONITOR / CONDITIONAL")))))</x:f>
      </x:c>
      <x:c r="S19" s="12" t="str">
        <x:f>IF(A19="","",IF(P19="DIRECT LOCAL COMPETITOR","Scoped service offer; service-area clarity; contact/booking path; trust and local visibility",IF(P19="INTERMEDIARY / LEAD COMPETITOR","Lead capture; comparison UX; local discovery and routing mechanics",IF(P19="INFORMATION / REFERENCE COMPETITOR","Information coverage; evidence; decision support and answer usefulness",IF(P19="INDIRECT / CONDITIONAL COMPETITOR","Substitution; adjacent-need framing; conditional availability",IF(P19="OUT OF DIRECT SCOPE","Reference only if another decision requires it","No direct benchmark until resolved"))))))</x:f>
      </x:c>
      <x:c r="T19" s="12" t="str">
        <x:f>IF(A19="","",IF(P19="DIRECT LOCAL COMPETITOR","Do not infer capacity, market share or revenue from visibility/reviews",IF(P19="INTERMEDIARY / LEAD COMPETITOR","Do not infer that the intermediary performs the job",IF(P19="INFORMATION / REFERENCE COMPETITOR","Do not infer service substitution from information visibility",IF(P19="INDIRECT / CONDITIONAL COMPETITOR","Do not force adjacent or differently timed service into direct parity",IF(P19="OUT OF DIRECT SCOPE","Do not generalise this exclusion to every service/geography","Do not force a direct label from incomplete evidence"))))))</x:f>
      </x:c>
      <x:c r="U19" s="12" t="str">
        <x:f>IF(A19="","",IF(P19="INTERMEDIARY / LEAD COMPETITOR","Reopen if platform begins fulfilling the service directly",IF(P19="INFORMATION / REFERENCE COMPETITOR","Reopen if source begins selling/fulfilling the service",IF(P19="OUT OF DIRECT SCOPE","Reopen if job, buyer or service area changes","Reopen when service, geography, timing, fulfilment, ownership or buyer evidence changes materially"))))</x:f>
      </x:c>
      <x:c r="V19" s="12" t="str">
        <x:f>IF(A19="","",IF(COUNTIF(EVIDENCE_PACKET!$A$6:$A$205,L19)=0,"INVALID - EVIDENCE ID",IF(COUNTIF(EVIDENCE_PACKET!$A$6:$A$205,L19)&gt;1,"INVALID - DUPLICATE EVIDENCE ID",IF(COUNTIFS(EVIDENCE_PACKET!$A$6:$A$205,L19,EVIDENCE_PACKET!$B$6:$B$205,A19)=0,"INVALID - EVIDENCE OWNER",INDEX(EVIDENCE_PACKET!$L$6:$L$205,MATCH(L19,EVIDENCE_PACKET!$A$6:$A$205,0))))))</x:f>
      </x:c>
      <x:c r="W19" s="80" t="str">
        <x:f>IF(A19="","",IF(OR(AND(C19="DIRECTORY / LEAD MARKETPLACE",H19="OWN TEAM / LOCAL OPERATOR"),AND(C19="PUBLISHER / REFERENCE",OR(H19="OWN TEAM / LOCAL OPERATOR",H19="THIRD PARTY / ROUTED LEAD")),AND(OR(C19="LOCAL PROVIDER",C19="FRANCHISE / LOCAL OPERATOR"),OR(H19="THIRD PARTY / ROUTED LEAD",H19="INFORMATION ONLY"))),"CONTRADICTION","OK"))</x:f>
      </x:c>
      <x:c r="X19" s="80" t="str">
        <x:f>IF(A19="","",IF(OR(V19="INVALID - EVIDENCE ID",V19="INVALID - DUPLICATE EVIDENCE ID",V19="INVALID - EVIDENCE OWNER",V19="INVALID - DUPLICATE ID",V19="INVALID - CONTROL TOKEN",V19="INVALID - CANDIDATE ID",V19="INCOMPLETE"),"LINK ERROR",IF(V19="STALE - REFRESH","STALE",IF(OR(V19="NOT CHECKED",V19="UNRESOLVED",I19="NOT CHECKED",D19="UNCLEAR",E19="UNCLEAR",F19="UNCLEAR",G19="UNCLEAR",H19="UNCLEAR"),"INSUFFICIENT",IF(W19="CONTRADICTION","TYPE / FULFILMENT CONTRADICTION",IF(K19="CONTRADICTS","FIRST-PARTY CONTRADICTION","CLEAR"))))))</x:f>
      </x:c>
      <x:c r="Y19" s="80" t="str">
        <x:f>IF(A19="","",IF(OR(C19="DIRECTORY / LEAD MARKETPLACE",H19="THIRD PARTY / ROUTED LEAD"),"INTERMEDIARY / LEAD COMPETITOR",IF(OR(C19="PUBLISHER / REFERENCE",H19="INFORMATION ONLY"),"INFORMATION / REFERENCE COMPETITOR","")))</x:f>
      </x:c>
      <x:c r="Z19" s="80" t="str">
        <x:f>IF(A19="","",IF(OR(C19="ADJACENT SERVICE",D19="NO",F19="NO"),"INDIRECT / CONDITIONAL COMPETITOR",IF(OR(E19="NO",G19="NO"),"OUT OF DIRECT SCOPE",IF(AND(D19="YES",E19="YES",F19="YES",G19="YES",H19="OWN TEAM / LOCAL OPERATOR"),"DIRECT LOCAL COMPETITOR","CONDITIONAL / REVIEW REQUIRED"))))</x:f>
      </x:c>
      <x:c r="AA19" s="80" t="str">
        <x:f>IF(A19="","",IF(Y19&lt;&gt;"",Y19,Z19))</x:f>
      </x:c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38"/>
      <x:c r="N20" s="12"/>
      <x:c r="O20" s="12" t="str">
        <x:f>IF(A20="","",IF(COUNTIF($A$6:$A$205,A20)&gt;1,"INVALID - DUPLICATE ID",IF(OR(B20="",C20="",D20="",E20="",F20="",G20="",H20="",I20="",J20="",K20="",L20="",M20="",N20=""),"INCOMPLETE",IF(AND(OR(EXACT(C20,"LOCAL PROVIDER"),EXACT(C20,"FRANCHISE / LOCAL OPERATOR"),EXACT(C20,"DIRECTORY / LEAD MARKETPLACE"),EXACT(C20,"NATIONAL BRAND"),EXACT(C20,"PUBLISHER / REFERENCE"),EXACT(C20,"ADJACENT SERVICE"),EXACT(C20,"OTHER")),OR(EXACT(D20,"YES"),EXACT(D20,"NO"),EXACT(D20,"UNCLEAR")),OR(EXACT(E20,"YES"),EXACT(E20,"NO"),EXACT(E20,"UNCLEAR")),OR(EXACT(F20,"YES"),EXACT(F20,"NO"),EXACT(F20,"UNCLEAR")),OR(EXACT(G20,"YES"),EXACT(G20,"NO"),EXACT(G20,"UNCLEAR")),OR(EXACT(H20,"OWN TEAM / LOCAL OPERATOR"),EXACT(H20,"THIRD PARTY / ROUTED LEAD"),EXACT(H20,"INFORMATION ONLY"),EXACT(H20,"UNCLEAR")),OR(EXACT(I20,"CURRENT"),EXACT(I20,"STALE"),EXACT(I20,"NOT CHECKED")),OR(EXACT(J20,"LOCAL PACK / MAPS"),EXACT(J20,"ORGANIC"),EXACT(J20,"PAID / LOCAL SERVICES"),EXACT(J20,"MIXED"),EXACT(J20,"NOT OBSERVED")),OR(EXACT(K20,"SUPPORTS"),EXACT(K20,"CONTRADICTS"),EXACT(K20,"NOT AVAILABLE"))),"VALID","INVALID - CONTROL TOKEN"))))</x:f>
      </x:c>
      <x:c r="P20" s="12" t="str">
        <x:f>IF(A20="","",IF(O20&lt;&gt;"VALID","CONTROL ERROR",IF(X20="LINK ERROR","EVIDENCE LINK ERROR",IF(X20="STALE","EVIDENCE STALE - REFRESH",IF(X20="INSUFFICIENT","EVIDENCE INSUFFICIENT - ROLE",IF(X20="TYPE / FULFILMENT CONTRADICTION","EVIDENCE CONTRADICTION - TYPE / FULFILMENT",IF(X20="FIRST-PARTY CONTRADICTION","EVIDENCE CONTRADICTION - FIRST PARTY",AA20)))))))</x:f>
      </x:c>
      <x:c r="Q20" s="12" t="str">
        <x:f>IF(A20="","",IF(OR(O20&lt;&gt;"VALID",X20="LINK ERROR"),"NOT READY",IF(AND(V20="READY",X20="CLEAR",OR(P20="DIRECT LOCAL COMPETITOR",P20="INTERMEDIARY / LEAD COMPETITOR",P20="INFORMATION / REFERENCE COMPETITOR",P20="INDIRECT / CONDITIONAL COMPETITOR",P20="OUT OF DIRECT SCOPE")),"READY","UNRESOLVED")))</x:f>
      </x:c>
      <x:c r="R20" s="12" t="str">
        <x:f>IF(A20="","",IF(P20="DIRECT LOCAL COMPETITOR","INCLUDE DIRECT",IF(P20="INDIRECT / CONDITIONAL COMPETITOR","INCLUDE INDIRECT",IF(OR(P20="INTERMEDIARY / LEAD COMPETITOR",P20="INFORMATION / REFERENCE COMPETITOR"),"INCLUDE REFERENCE",IF(P20="OUT OF DIRECT SCOPE","EXCLUDE DIRECT","MONITOR / CONDITIONAL")))))</x:f>
      </x:c>
      <x:c r="S20" s="12" t="str">
        <x:f>IF(A20="","",IF(P20="DIRECT LOCAL COMPETITOR","Scoped service offer; service-area clarity; contact/booking path; trust and local visibility",IF(P20="INTERMEDIARY / LEAD COMPETITOR","Lead capture; comparison UX; local discovery and routing mechanics",IF(P20="INFORMATION / REFERENCE COMPETITOR","Information coverage; evidence; decision support and answer usefulness",IF(P20="INDIRECT / CONDITIONAL COMPETITOR","Substitution; adjacent-need framing; conditional availability",IF(P20="OUT OF DIRECT SCOPE","Reference only if another decision requires it","No direct benchmark until resolved"))))))</x:f>
      </x:c>
      <x:c r="T20" s="12" t="str">
        <x:f>IF(A20="","",IF(P20="DIRECT LOCAL COMPETITOR","Do not infer capacity, market share or revenue from visibility/reviews",IF(P20="INTERMEDIARY / LEAD COMPETITOR","Do not infer that the intermediary performs the job",IF(P20="INFORMATION / REFERENCE COMPETITOR","Do not infer service substitution from information visibility",IF(P20="INDIRECT / CONDITIONAL COMPETITOR","Do not force adjacent or differently timed service into direct parity",IF(P20="OUT OF DIRECT SCOPE","Do not generalise this exclusion to every service/geography","Do not force a direct label from incomplete evidence"))))))</x:f>
      </x:c>
      <x:c r="U20" s="12" t="str">
        <x:f>IF(A20="","",IF(P20="INTERMEDIARY / LEAD COMPETITOR","Reopen if platform begins fulfilling the service directly",IF(P20="INFORMATION / REFERENCE COMPETITOR","Reopen if source begins selling/fulfilling the service",IF(P20="OUT OF DIRECT SCOPE","Reopen if job, buyer or service area changes","Reopen when service, geography, timing, fulfilment, ownership or buyer evidence changes materially"))))</x:f>
      </x:c>
      <x:c r="V20" s="12" t="str">
        <x:f>IF(A20="","",IF(COUNTIF(EVIDENCE_PACKET!$A$6:$A$205,L20)=0,"INVALID - EVIDENCE ID",IF(COUNTIF(EVIDENCE_PACKET!$A$6:$A$205,L20)&gt;1,"INVALID - DUPLICATE EVIDENCE ID",IF(COUNTIFS(EVIDENCE_PACKET!$A$6:$A$205,L20,EVIDENCE_PACKET!$B$6:$B$205,A20)=0,"INVALID - EVIDENCE OWNER",INDEX(EVIDENCE_PACKET!$L$6:$L$205,MATCH(L20,EVIDENCE_PACKET!$A$6:$A$205,0))))))</x:f>
      </x:c>
      <x:c r="W20" s="80" t="str">
        <x:f>IF(A20="","",IF(OR(AND(C20="DIRECTORY / LEAD MARKETPLACE",H20="OWN TEAM / LOCAL OPERATOR"),AND(C20="PUBLISHER / REFERENCE",OR(H20="OWN TEAM / LOCAL OPERATOR",H20="THIRD PARTY / ROUTED LEAD")),AND(OR(C20="LOCAL PROVIDER",C20="FRANCHISE / LOCAL OPERATOR"),OR(H20="THIRD PARTY / ROUTED LEAD",H20="INFORMATION ONLY"))),"CONTRADICTION","OK"))</x:f>
      </x:c>
      <x:c r="X20" s="80" t="str">
        <x:f>IF(A20="","",IF(OR(V20="INVALID - EVIDENCE ID",V20="INVALID - DUPLICATE EVIDENCE ID",V20="INVALID - EVIDENCE OWNER",V20="INVALID - DUPLICATE ID",V20="INVALID - CONTROL TOKEN",V20="INVALID - CANDIDATE ID",V20="INCOMPLETE"),"LINK ERROR",IF(V20="STALE - REFRESH","STALE",IF(OR(V20="NOT CHECKED",V20="UNRESOLVED",I20="NOT CHECKED",D20="UNCLEAR",E20="UNCLEAR",F20="UNCLEAR",G20="UNCLEAR",H20="UNCLEAR"),"INSUFFICIENT",IF(W20="CONTRADICTION","TYPE / FULFILMENT CONTRADICTION",IF(K20="CONTRADICTS","FIRST-PARTY CONTRADICTION","CLEAR"))))))</x:f>
      </x:c>
      <x:c r="Y20" s="80" t="str">
        <x:f>IF(A20="","",IF(OR(C20="DIRECTORY / LEAD MARKETPLACE",H20="THIRD PARTY / ROUTED LEAD"),"INTERMEDIARY / LEAD COMPETITOR",IF(OR(C20="PUBLISHER / REFERENCE",H20="INFORMATION ONLY"),"INFORMATION / REFERENCE COMPETITOR","")))</x:f>
      </x:c>
      <x:c r="Z20" s="80" t="str">
        <x:f>IF(A20="","",IF(OR(C20="ADJACENT SERVICE",D20="NO",F20="NO"),"INDIRECT / CONDITIONAL COMPETITOR",IF(OR(E20="NO",G20="NO"),"OUT OF DIRECT SCOPE",IF(AND(D20="YES",E20="YES",F20="YES",G20="YES",H20="OWN TEAM / LOCAL OPERATOR"),"DIRECT LOCAL COMPETITOR","CONDITIONAL / REVIEW REQUIRED"))))</x:f>
      </x:c>
      <x:c r="AA20" s="80" t="str">
        <x:f>IF(A20="","",IF(Y20&lt;&gt;"",Y20,Z20))</x:f>
      </x:c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38"/>
      <x:c r="N21" s="12"/>
      <x:c r="O21" s="12" t="str">
        <x:f>IF(A21="","",IF(COUNTIF($A$6:$A$205,A21)&gt;1,"INVALID - DUPLICATE ID",IF(OR(B21="",C21="",D21="",E21="",F21="",G21="",H21="",I21="",J21="",K21="",L21="",M21="",N21=""),"INCOMPLETE",IF(AND(OR(EXACT(C21,"LOCAL PROVIDER"),EXACT(C21,"FRANCHISE / LOCAL OPERATOR"),EXACT(C21,"DIRECTORY / LEAD MARKETPLACE"),EXACT(C21,"NATIONAL BRAND"),EXACT(C21,"PUBLISHER / REFERENCE"),EXACT(C21,"ADJACENT SERVICE"),EXACT(C21,"OTHER")),OR(EXACT(D21,"YES"),EXACT(D21,"NO"),EXACT(D21,"UNCLEAR")),OR(EXACT(E21,"YES"),EXACT(E21,"NO"),EXACT(E21,"UNCLEAR")),OR(EXACT(F21,"YES"),EXACT(F21,"NO"),EXACT(F21,"UNCLEAR")),OR(EXACT(G21,"YES"),EXACT(G21,"NO"),EXACT(G21,"UNCLEAR")),OR(EXACT(H21,"OWN TEAM / LOCAL OPERATOR"),EXACT(H21,"THIRD PARTY / ROUTED LEAD"),EXACT(H21,"INFORMATION ONLY"),EXACT(H21,"UNCLEAR")),OR(EXACT(I21,"CURRENT"),EXACT(I21,"STALE"),EXACT(I21,"NOT CHECKED")),OR(EXACT(J21,"LOCAL PACK / MAPS"),EXACT(J21,"ORGANIC"),EXACT(J21,"PAID / LOCAL SERVICES"),EXACT(J21,"MIXED"),EXACT(J21,"NOT OBSERVED")),OR(EXACT(K21,"SUPPORTS"),EXACT(K21,"CONTRADICTS"),EXACT(K21,"NOT AVAILABLE"))),"VALID","INVALID - CONTROL TOKEN"))))</x:f>
      </x:c>
      <x:c r="P21" s="12" t="str">
        <x:f>IF(A21="","",IF(O21&lt;&gt;"VALID","CONTROL ERROR",IF(X21="LINK ERROR","EVIDENCE LINK ERROR",IF(X21="STALE","EVIDENCE STALE - REFRESH",IF(X21="INSUFFICIENT","EVIDENCE INSUFFICIENT - ROLE",IF(X21="TYPE / FULFILMENT CONTRADICTION","EVIDENCE CONTRADICTION - TYPE / FULFILMENT",IF(X21="FIRST-PARTY CONTRADICTION","EVIDENCE CONTRADICTION - FIRST PARTY",AA21)))))))</x:f>
      </x:c>
      <x:c r="Q21" s="12" t="str">
        <x:f>IF(A21="","",IF(OR(O21&lt;&gt;"VALID",X21="LINK ERROR"),"NOT READY",IF(AND(V21="READY",X21="CLEAR",OR(P21="DIRECT LOCAL COMPETITOR",P21="INTERMEDIARY / LEAD COMPETITOR",P21="INFORMATION / REFERENCE COMPETITOR",P21="INDIRECT / CONDITIONAL COMPETITOR",P21="OUT OF DIRECT SCOPE")),"READY","UNRESOLVED")))</x:f>
      </x:c>
      <x:c r="R21" s="12" t="str">
        <x:f>IF(A21="","",IF(P21="DIRECT LOCAL COMPETITOR","INCLUDE DIRECT",IF(P21="INDIRECT / CONDITIONAL COMPETITOR","INCLUDE INDIRECT",IF(OR(P21="INTERMEDIARY / LEAD COMPETITOR",P21="INFORMATION / REFERENCE COMPETITOR"),"INCLUDE REFERENCE",IF(P21="OUT OF DIRECT SCOPE","EXCLUDE DIRECT","MONITOR / CONDITIONAL")))))</x:f>
      </x:c>
      <x:c r="S21" s="12" t="str">
        <x:f>IF(A21="","",IF(P21="DIRECT LOCAL COMPETITOR","Scoped service offer; service-area clarity; contact/booking path; trust and local visibility",IF(P21="INTERMEDIARY / LEAD COMPETITOR","Lead capture; comparison UX; local discovery and routing mechanics",IF(P21="INFORMATION / REFERENCE COMPETITOR","Information coverage; evidence; decision support and answer usefulness",IF(P21="INDIRECT / CONDITIONAL COMPETITOR","Substitution; adjacent-need framing; conditional availability",IF(P21="OUT OF DIRECT SCOPE","Reference only if another decision requires it","No direct benchmark until resolved"))))))</x:f>
      </x:c>
      <x:c r="T21" s="12" t="str">
        <x:f>IF(A21="","",IF(P21="DIRECT LOCAL COMPETITOR","Do not infer capacity, market share or revenue from visibility/reviews",IF(P21="INTERMEDIARY / LEAD COMPETITOR","Do not infer that the intermediary performs the job",IF(P21="INFORMATION / REFERENCE COMPETITOR","Do not infer service substitution from information visibility",IF(P21="INDIRECT / CONDITIONAL COMPETITOR","Do not force adjacent or differently timed service into direct parity",IF(P21="OUT OF DIRECT SCOPE","Do not generalise this exclusion to every service/geography","Do not force a direct label from incomplete evidence"))))))</x:f>
      </x:c>
      <x:c r="U21" s="12" t="str">
        <x:f>IF(A21="","",IF(P21="INTERMEDIARY / LEAD COMPETITOR","Reopen if platform begins fulfilling the service directly",IF(P21="INFORMATION / REFERENCE COMPETITOR","Reopen if source begins selling/fulfilling the service",IF(P21="OUT OF DIRECT SCOPE","Reopen if job, buyer or service area changes","Reopen when service, geography, timing, fulfilment, ownership or buyer evidence changes materially"))))</x:f>
      </x:c>
      <x:c r="V21" s="12" t="str">
        <x:f>IF(A21="","",IF(COUNTIF(EVIDENCE_PACKET!$A$6:$A$205,L21)=0,"INVALID - EVIDENCE ID",IF(COUNTIF(EVIDENCE_PACKET!$A$6:$A$205,L21)&gt;1,"INVALID - DUPLICATE EVIDENCE ID",IF(COUNTIFS(EVIDENCE_PACKET!$A$6:$A$205,L21,EVIDENCE_PACKET!$B$6:$B$205,A21)=0,"INVALID - EVIDENCE OWNER",INDEX(EVIDENCE_PACKET!$L$6:$L$205,MATCH(L21,EVIDENCE_PACKET!$A$6:$A$205,0))))))</x:f>
      </x:c>
      <x:c r="W21" s="80" t="str">
        <x:f>IF(A21="","",IF(OR(AND(C21="DIRECTORY / LEAD MARKETPLACE",H21="OWN TEAM / LOCAL OPERATOR"),AND(C21="PUBLISHER / REFERENCE",OR(H21="OWN TEAM / LOCAL OPERATOR",H21="THIRD PARTY / ROUTED LEAD")),AND(OR(C21="LOCAL PROVIDER",C21="FRANCHISE / LOCAL OPERATOR"),OR(H21="THIRD PARTY / ROUTED LEAD",H21="INFORMATION ONLY"))),"CONTRADICTION","OK"))</x:f>
      </x:c>
      <x:c r="X21" s="80" t="str">
        <x:f>IF(A21="","",IF(OR(V21="INVALID - EVIDENCE ID",V21="INVALID - DUPLICATE EVIDENCE ID",V21="INVALID - EVIDENCE OWNER",V21="INVALID - DUPLICATE ID",V21="INVALID - CONTROL TOKEN",V21="INVALID - CANDIDATE ID",V21="INCOMPLETE"),"LINK ERROR",IF(V21="STALE - REFRESH","STALE",IF(OR(V21="NOT CHECKED",V21="UNRESOLVED",I21="NOT CHECKED",D21="UNCLEAR",E21="UNCLEAR",F21="UNCLEAR",G21="UNCLEAR",H21="UNCLEAR"),"INSUFFICIENT",IF(W21="CONTRADICTION","TYPE / FULFILMENT CONTRADICTION",IF(K21="CONTRADICTS","FIRST-PARTY CONTRADICTION","CLEAR"))))))</x:f>
      </x:c>
      <x:c r="Y21" s="80" t="str">
        <x:f>IF(A21="","",IF(OR(C21="DIRECTORY / LEAD MARKETPLACE",H21="THIRD PARTY / ROUTED LEAD"),"INTERMEDIARY / LEAD COMPETITOR",IF(OR(C21="PUBLISHER / REFERENCE",H21="INFORMATION ONLY"),"INFORMATION / REFERENCE COMPETITOR","")))</x:f>
      </x:c>
      <x:c r="Z21" s="80" t="str">
        <x:f>IF(A21="","",IF(OR(C21="ADJACENT SERVICE",D21="NO",F21="NO"),"INDIRECT / CONDITIONAL COMPETITOR",IF(OR(E21="NO",G21="NO"),"OUT OF DIRECT SCOPE",IF(AND(D21="YES",E21="YES",F21="YES",G21="YES",H21="OWN TEAM / LOCAL OPERATOR"),"DIRECT LOCAL COMPETITOR","CONDITIONAL / REVIEW REQUIRED"))))</x:f>
      </x:c>
      <x:c r="AA21" s="80" t="str">
        <x:f>IF(A21="","",IF(Y21&lt;&gt;"",Y21,Z21))</x:f>
      </x:c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38"/>
      <x:c r="N22" s="12"/>
      <x:c r="O22" s="12" t="str">
        <x:f>IF(A22="","",IF(COUNTIF($A$6:$A$205,A22)&gt;1,"INVALID - DUPLICATE ID",IF(OR(B22="",C22="",D22="",E22="",F22="",G22="",H22="",I22="",J22="",K22="",L22="",M22="",N22=""),"INCOMPLETE",IF(AND(OR(EXACT(C22,"LOCAL PROVIDER"),EXACT(C22,"FRANCHISE / LOCAL OPERATOR"),EXACT(C22,"DIRECTORY / LEAD MARKETPLACE"),EXACT(C22,"NATIONAL BRAND"),EXACT(C22,"PUBLISHER / REFERENCE"),EXACT(C22,"ADJACENT SERVICE"),EXACT(C22,"OTHER")),OR(EXACT(D22,"YES"),EXACT(D22,"NO"),EXACT(D22,"UNCLEAR")),OR(EXACT(E22,"YES"),EXACT(E22,"NO"),EXACT(E22,"UNCLEAR")),OR(EXACT(F22,"YES"),EXACT(F22,"NO"),EXACT(F22,"UNCLEAR")),OR(EXACT(G22,"YES"),EXACT(G22,"NO"),EXACT(G22,"UNCLEAR")),OR(EXACT(H22,"OWN TEAM / LOCAL OPERATOR"),EXACT(H22,"THIRD PARTY / ROUTED LEAD"),EXACT(H22,"INFORMATION ONLY"),EXACT(H22,"UNCLEAR")),OR(EXACT(I22,"CURRENT"),EXACT(I22,"STALE"),EXACT(I22,"NOT CHECKED")),OR(EXACT(J22,"LOCAL PACK / MAPS"),EXACT(J22,"ORGANIC"),EXACT(J22,"PAID / LOCAL SERVICES"),EXACT(J22,"MIXED"),EXACT(J22,"NOT OBSERVED")),OR(EXACT(K22,"SUPPORTS"),EXACT(K22,"CONTRADICTS"),EXACT(K22,"NOT AVAILABLE"))),"VALID","INVALID - CONTROL TOKEN"))))</x:f>
      </x:c>
      <x:c r="P22" s="12" t="str">
        <x:f>IF(A22="","",IF(O22&lt;&gt;"VALID","CONTROL ERROR",IF(X22="LINK ERROR","EVIDENCE LINK ERROR",IF(X22="STALE","EVIDENCE STALE - REFRESH",IF(X22="INSUFFICIENT","EVIDENCE INSUFFICIENT - ROLE",IF(X22="TYPE / FULFILMENT CONTRADICTION","EVIDENCE CONTRADICTION - TYPE / FULFILMENT",IF(X22="FIRST-PARTY CONTRADICTION","EVIDENCE CONTRADICTION - FIRST PARTY",AA22)))))))</x:f>
      </x:c>
      <x:c r="Q22" s="12" t="str">
        <x:f>IF(A22="","",IF(OR(O22&lt;&gt;"VALID",X22="LINK ERROR"),"NOT READY",IF(AND(V22="READY",X22="CLEAR",OR(P22="DIRECT LOCAL COMPETITOR",P22="INTERMEDIARY / LEAD COMPETITOR",P22="INFORMATION / REFERENCE COMPETITOR",P22="INDIRECT / CONDITIONAL COMPETITOR",P22="OUT OF DIRECT SCOPE")),"READY","UNRESOLVED")))</x:f>
      </x:c>
      <x:c r="R22" s="12" t="str">
        <x:f>IF(A22="","",IF(P22="DIRECT LOCAL COMPETITOR","INCLUDE DIRECT",IF(P22="INDIRECT / CONDITIONAL COMPETITOR","INCLUDE INDIRECT",IF(OR(P22="INTERMEDIARY / LEAD COMPETITOR",P22="INFORMATION / REFERENCE COMPETITOR"),"INCLUDE REFERENCE",IF(P22="OUT OF DIRECT SCOPE","EXCLUDE DIRECT","MONITOR / CONDITIONAL")))))</x:f>
      </x:c>
      <x:c r="S22" s="12" t="str">
        <x:f>IF(A22="","",IF(P22="DIRECT LOCAL COMPETITOR","Scoped service offer; service-area clarity; contact/booking path; trust and local visibility",IF(P22="INTERMEDIARY / LEAD COMPETITOR","Lead capture; comparison UX; local discovery and routing mechanics",IF(P22="INFORMATION / REFERENCE COMPETITOR","Information coverage; evidence; decision support and answer usefulness",IF(P22="INDIRECT / CONDITIONAL COMPETITOR","Substitution; adjacent-need framing; conditional availability",IF(P22="OUT OF DIRECT SCOPE","Reference only if another decision requires it","No direct benchmark until resolved"))))))</x:f>
      </x:c>
      <x:c r="T22" s="12" t="str">
        <x:f>IF(A22="","",IF(P22="DIRECT LOCAL COMPETITOR","Do not infer capacity, market share or revenue from visibility/reviews",IF(P22="INTERMEDIARY / LEAD COMPETITOR","Do not infer that the intermediary performs the job",IF(P22="INFORMATION / REFERENCE COMPETITOR","Do not infer service substitution from information visibility",IF(P22="INDIRECT / CONDITIONAL COMPETITOR","Do not force adjacent or differently timed service into direct parity",IF(P22="OUT OF DIRECT SCOPE","Do not generalise this exclusion to every service/geography","Do not force a direct label from incomplete evidence"))))))</x:f>
      </x:c>
      <x:c r="U22" s="12" t="str">
        <x:f>IF(A22="","",IF(P22="INTERMEDIARY / LEAD COMPETITOR","Reopen if platform begins fulfilling the service directly",IF(P22="INFORMATION / REFERENCE COMPETITOR","Reopen if source begins selling/fulfilling the service",IF(P22="OUT OF DIRECT SCOPE","Reopen if job, buyer or service area changes","Reopen when service, geography, timing, fulfilment, ownership or buyer evidence changes materially"))))</x:f>
      </x:c>
      <x:c r="V22" s="12" t="str">
        <x:f>IF(A22="","",IF(COUNTIF(EVIDENCE_PACKET!$A$6:$A$205,L22)=0,"INVALID - EVIDENCE ID",IF(COUNTIF(EVIDENCE_PACKET!$A$6:$A$205,L22)&gt;1,"INVALID - DUPLICATE EVIDENCE ID",IF(COUNTIFS(EVIDENCE_PACKET!$A$6:$A$205,L22,EVIDENCE_PACKET!$B$6:$B$205,A22)=0,"INVALID - EVIDENCE OWNER",INDEX(EVIDENCE_PACKET!$L$6:$L$205,MATCH(L22,EVIDENCE_PACKET!$A$6:$A$205,0))))))</x:f>
      </x:c>
      <x:c r="W22" s="80" t="str">
        <x:f>IF(A22="","",IF(OR(AND(C22="DIRECTORY / LEAD MARKETPLACE",H22="OWN TEAM / LOCAL OPERATOR"),AND(C22="PUBLISHER / REFERENCE",OR(H22="OWN TEAM / LOCAL OPERATOR",H22="THIRD PARTY / ROUTED LEAD")),AND(OR(C22="LOCAL PROVIDER",C22="FRANCHISE / LOCAL OPERATOR"),OR(H22="THIRD PARTY / ROUTED LEAD",H22="INFORMATION ONLY"))),"CONTRADICTION","OK"))</x:f>
      </x:c>
      <x:c r="X22" s="80" t="str">
        <x:f>IF(A22="","",IF(OR(V22="INVALID - EVIDENCE ID",V22="INVALID - DUPLICATE EVIDENCE ID",V22="INVALID - EVIDENCE OWNER",V22="INVALID - DUPLICATE ID",V22="INVALID - CONTROL TOKEN",V22="INVALID - CANDIDATE ID",V22="INCOMPLETE"),"LINK ERROR",IF(V22="STALE - REFRESH","STALE",IF(OR(V22="NOT CHECKED",V22="UNRESOLVED",I22="NOT CHECKED",D22="UNCLEAR",E22="UNCLEAR",F22="UNCLEAR",G22="UNCLEAR",H22="UNCLEAR"),"INSUFFICIENT",IF(W22="CONTRADICTION","TYPE / FULFILMENT CONTRADICTION",IF(K22="CONTRADICTS","FIRST-PARTY CONTRADICTION","CLEAR"))))))</x:f>
      </x:c>
      <x:c r="Y22" s="80" t="str">
        <x:f>IF(A22="","",IF(OR(C22="DIRECTORY / LEAD MARKETPLACE",H22="THIRD PARTY / ROUTED LEAD"),"INTERMEDIARY / LEAD COMPETITOR",IF(OR(C22="PUBLISHER / REFERENCE",H22="INFORMATION ONLY"),"INFORMATION / REFERENCE COMPETITOR","")))</x:f>
      </x:c>
      <x:c r="Z22" s="80" t="str">
        <x:f>IF(A22="","",IF(OR(C22="ADJACENT SERVICE",D22="NO",F22="NO"),"INDIRECT / CONDITIONAL COMPETITOR",IF(OR(E22="NO",G22="NO"),"OUT OF DIRECT SCOPE",IF(AND(D22="YES",E22="YES",F22="YES",G22="YES",H22="OWN TEAM / LOCAL OPERATOR"),"DIRECT LOCAL COMPETITOR","CONDITIONAL / REVIEW REQUIRED"))))</x:f>
      </x:c>
      <x:c r="AA22" s="80" t="str">
        <x:f>IF(A22="","",IF(Y22&lt;&gt;"",Y22,Z22))</x:f>
      </x:c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38"/>
      <x:c r="N23" s="12"/>
      <x:c r="O23" s="12" t="str">
        <x:f>IF(A23="","",IF(COUNTIF($A$6:$A$205,A23)&gt;1,"INVALID - DUPLICATE ID",IF(OR(B23="",C23="",D23="",E23="",F23="",G23="",H23="",I23="",J23="",K23="",L23="",M23="",N23=""),"INCOMPLETE",IF(AND(OR(EXACT(C23,"LOCAL PROVIDER"),EXACT(C23,"FRANCHISE / LOCAL OPERATOR"),EXACT(C23,"DIRECTORY / LEAD MARKETPLACE"),EXACT(C23,"NATIONAL BRAND"),EXACT(C23,"PUBLISHER / REFERENCE"),EXACT(C23,"ADJACENT SERVICE"),EXACT(C23,"OTHER")),OR(EXACT(D23,"YES"),EXACT(D23,"NO"),EXACT(D23,"UNCLEAR")),OR(EXACT(E23,"YES"),EXACT(E23,"NO"),EXACT(E23,"UNCLEAR")),OR(EXACT(F23,"YES"),EXACT(F23,"NO"),EXACT(F23,"UNCLEAR")),OR(EXACT(G23,"YES"),EXACT(G23,"NO"),EXACT(G23,"UNCLEAR")),OR(EXACT(H23,"OWN TEAM / LOCAL OPERATOR"),EXACT(H23,"THIRD PARTY / ROUTED LEAD"),EXACT(H23,"INFORMATION ONLY"),EXACT(H23,"UNCLEAR")),OR(EXACT(I23,"CURRENT"),EXACT(I23,"STALE"),EXACT(I23,"NOT CHECKED")),OR(EXACT(J23,"LOCAL PACK / MAPS"),EXACT(J23,"ORGANIC"),EXACT(J23,"PAID / LOCAL SERVICES"),EXACT(J23,"MIXED"),EXACT(J23,"NOT OBSERVED")),OR(EXACT(K23,"SUPPORTS"),EXACT(K23,"CONTRADICTS"),EXACT(K23,"NOT AVAILABLE"))),"VALID","INVALID - CONTROL TOKEN"))))</x:f>
      </x:c>
      <x:c r="P23" s="12" t="str">
        <x:f>IF(A23="","",IF(O23&lt;&gt;"VALID","CONTROL ERROR",IF(X23="LINK ERROR","EVIDENCE LINK ERROR",IF(X23="STALE","EVIDENCE STALE - REFRESH",IF(X23="INSUFFICIENT","EVIDENCE INSUFFICIENT - ROLE",IF(X23="TYPE / FULFILMENT CONTRADICTION","EVIDENCE CONTRADICTION - TYPE / FULFILMENT",IF(X23="FIRST-PARTY CONTRADICTION","EVIDENCE CONTRADICTION - FIRST PARTY",AA23)))))))</x:f>
      </x:c>
      <x:c r="Q23" s="12" t="str">
        <x:f>IF(A23="","",IF(OR(O23&lt;&gt;"VALID",X23="LINK ERROR"),"NOT READY",IF(AND(V23="READY",X23="CLEAR",OR(P23="DIRECT LOCAL COMPETITOR",P23="INTERMEDIARY / LEAD COMPETITOR",P23="INFORMATION / REFERENCE COMPETITOR",P23="INDIRECT / CONDITIONAL COMPETITOR",P23="OUT OF DIRECT SCOPE")),"READY","UNRESOLVED")))</x:f>
      </x:c>
      <x:c r="R23" s="12" t="str">
        <x:f>IF(A23="","",IF(P23="DIRECT LOCAL COMPETITOR","INCLUDE DIRECT",IF(P23="INDIRECT / CONDITIONAL COMPETITOR","INCLUDE INDIRECT",IF(OR(P23="INTERMEDIARY / LEAD COMPETITOR",P23="INFORMATION / REFERENCE COMPETITOR"),"INCLUDE REFERENCE",IF(P23="OUT OF DIRECT SCOPE","EXCLUDE DIRECT","MONITOR / CONDITIONAL")))))</x:f>
      </x:c>
      <x:c r="S23" s="12" t="str">
        <x:f>IF(A23="","",IF(P23="DIRECT LOCAL COMPETITOR","Scoped service offer; service-area clarity; contact/booking path; trust and local visibility",IF(P23="INTERMEDIARY / LEAD COMPETITOR","Lead capture; comparison UX; local discovery and routing mechanics",IF(P23="INFORMATION / REFERENCE COMPETITOR","Information coverage; evidence; decision support and answer usefulness",IF(P23="INDIRECT / CONDITIONAL COMPETITOR","Substitution; adjacent-need framing; conditional availability",IF(P23="OUT OF DIRECT SCOPE","Reference only if another decision requires it","No direct benchmark until resolved"))))))</x:f>
      </x:c>
      <x:c r="T23" s="12" t="str">
        <x:f>IF(A23="","",IF(P23="DIRECT LOCAL COMPETITOR","Do not infer capacity, market share or revenue from visibility/reviews",IF(P23="INTERMEDIARY / LEAD COMPETITOR","Do not infer that the intermediary performs the job",IF(P23="INFORMATION / REFERENCE COMPETITOR","Do not infer service substitution from information visibility",IF(P23="INDIRECT / CONDITIONAL COMPETITOR","Do not force adjacent or differently timed service into direct parity",IF(P23="OUT OF DIRECT SCOPE","Do not generalise this exclusion to every service/geography","Do not force a direct label from incomplete evidence"))))))</x:f>
      </x:c>
      <x:c r="U23" s="12" t="str">
        <x:f>IF(A23="","",IF(P23="INTERMEDIARY / LEAD COMPETITOR","Reopen if platform begins fulfilling the service directly",IF(P23="INFORMATION / REFERENCE COMPETITOR","Reopen if source begins selling/fulfilling the service",IF(P23="OUT OF DIRECT SCOPE","Reopen if job, buyer or service area changes","Reopen when service, geography, timing, fulfilment, ownership or buyer evidence changes materially"))))</x:f>
      </x:c>
      <x:c r="V23" s="12" t="str">
        <x:f>IF(A23="","",IF(COUNTIF(EVIDENCE_PACKET!$A$6:$A$205,L23)=0,"INVALID - EVIDENCE ID",IF(COUNTIF(EVIDENCE_PACKET!$A$6:$A$205,L23)&gt;1,"INVALID - DUPLICATE EVIDENCE ID",IF(COUNTIFS(EVIDENCE_PACKET!$A$6:$A$205,L23,EVIDENCE_PACKET!$B$6:$B$205,A23)=0,"INVALID - EVIDENCE OWNER",INDEX(EVIDENCE_PACKET!$L$6:$L$205,MATCH(L23,EVIDENCE_PACKET!$A$6:$A$205,0))))))</x:f>
      </x:c>
      <x:c r="W23" s="80" t="str">
        <x:f>IF(A23="","",IF(OR(AND(C23="DIRECTORY / LEAD MARKETPLACE",H23="OWN TEAM / LOCAL OPERATOR"),AND(C23="PUBLISHER / REFERENCE",OR(H23="OWN TEAM / LOCAL OPERATOR",H23="THIRD PARTY / ROUTED LEAD")),AND(OR(C23="LOCAL PROVIDER",C23="FRANCHISE / LOCAL OPERATOR"),OR(H23="THIRD PARTY / ROUTED LEAD",H23="INFORMATION ONLY"))),"CONTRADICTION","OK"))</x:f>
      </x:c>
      <x:c r="X23" s="80" t="str">
        <x:f>IF(A23="","",IF(OR(V23="INVALID - EVIDENCE ID",V23="INVALID - DUPLICATE EVIDENCE ID",V23="INVALID - EVIDENCE OWNER",V23="INVALID - DUPLICATE ID",V23="INVALID - CONTROL TOKEN",V23="INVALID - CANDIDATE ID",V23="INCOMPLETE"),"LINK ERROR",IF(V23="STALE - REFRESH","STALE",IF(OR(V23="NOT CHECKED",V23="UNRESOLVED",I23="NOT CHECKED",D23="UNCLEAR",E23="UNCLEAR",F23="UNCLEAR",G23="UNCLEAR",H23="UNCLEAR"),"INSUFFICIENT",IF(W23="CONTRADICTION","TYPE / FULFILMENT CONTRADICTION",IF(K23="CONTRADICTS","FIRST-PARTY CONTRADICTION","CLEAR"))))))</x:f>
      </x:c>
      <x:c r="Y23" s="80" t="str">
        <x:f>IF(A23="","",IF(OR(C23="DIRECTORY / LEAD MARKETPLACE",H23="THIRD PARTY / ROUTED LEAD"),"INTERMEDIARY / LEAD COMPETITOR",IF(OR(C23="PUBLISHER / REFERENCE",H23="INFORMATION ONLY"),"INFORMATION / REFERENCE COMPETITOR","")))</x:f>
      </x:c>
      <x:c r="Z23" s="80" t="str">
        <x:f>IF(A23="","",IF(OR(C23="ADJACENT SERVICE",D23="NO",F23="NO"),"INDIRECT / CONDITIONAL COMPETITOR",IF(OR(E23="NO",G23="NO"),"OUT OF DIRECT SCOPE",IF(AND(D23="YES",E23="YES",F23="YES",G23="YES",H23="OWN TEAM / LOCAL OPERATOR"),"DIRECT LOCAL COMPETITOR","CONDITIONAL / REVIEW REQUIRED"))))</x:f>
      </x:c>
      <x:c r="AA23" s="80" t="str">
        <x:f>IF(A23="","",IF(Y23&lt;&gt;"",Y23,Z23))</x:f>
      </x:c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38"/>
      <x:c r="N24" s="12"/>
      <x:c r="O24" s="12" t="str">
        <x:f>IF(A24="","",IF(COUNTIF($A$6:$A$205,A24)&gt;1,"INVALID - DUPLICATE ID",IF(OR(B24="",C24="",D24="",E24="",F24="",G24="",H24="",I24="",J24="",K24="",L24="",M24="",N24=""),"INCOMPLETE",IF(AND(OR(EXACT(C24,"LOCAL PROVIDER"),EXACT(C24,"FRANCHISE / LOCAL OPERATOR"),EXACT(C24,"DIRECTORY / LEAD MARKETPLACE"),EXACT(C24,"NATIONAL BRAND"),EXACT(C24,"PUBLISHER / REFERENCE"),EXACT(C24,"ADJACENT SERVICE"),EXACT(C24,"OTHER")),OR(EXACT(D24,"YES"),EXACT(D24,"NO"),EXACT(D24,"UNCLEAR")),OR(EXACT(E24,"YES"),EXACT(E24,"NO"),EXACT(E24,"UNCLEAR")),OR(EXACT(F24,"YES"),EXACT(F24,"NO"),EXACT(F24,"UNCLEAR")),OR(EXACT(G24,"YES"),EXACT(G24,"NO"),EXACT(G24,"UNCLEAR")),OR(EXACT(H24,"OWN TEAM / LOCAL OPERATOR"),EXACT(H24,"THIRD PARTY / ROUTED LEAD"),EXACT(H24,"INFORMATION ONLY"),EXACT(H24,"UNCLEAR")),OR(EXACT(I24,"CURRENT"),EXACT(I24,"STALE"),EXACT(I24,"NOT CHECKED")),OR(EXACT(J24,"LOCAL PACK / MAPS"),EXACT(J24,"ORGANIC"),EXACT(J24,"PAID / LOCAL SERVICES"),EXACT(J24,"MIXED"),EXACT(J24,"NOT OBSERVED")),OR(EXACT(K24,"SUPPORTS"),EXACT(K24,"CONTRADICTS"),EXACT(K24,"NOT AVAILABLE"))),"VALID","INVALID - CONTROL TOKEN"))))</x:f>
      </x:c>
      <x:c r="P24" s="12" t="str">
        <x:f>IF(A24="","",IF(O24&lt;&gt;"VALID","CONTROL ERROR",IF(X24="LINK ERROR","EVIDENCE LINK ERROR",IF(X24="STALE","EVIDENCE STALE - REFRESH",IF(X24="INSUFFICIENT","EVIDENCE INSUFFICIENT - ROLE",IF(X24="TYPE / FULFILMENT CONTRADICTION","EVIDENCE CONTRADICTION - TYPE / FULFILMENT",IF(X24="FIRST-PARTY CONTRADICTION","EVIDENCE CONTRADICTION - FIRST PARTY",AA24)))))))</x:f>
      </x:c>
      <x:c r="Q24" s="12" t="str">
        <x:f>IF(A24="","",IF(OR(O24&lt;&gt;"VALID",X24="LINK ERROR"),"NOT READY",IF(AND(V24="READY",X24="CLEAR",OR(P24="DIRECT LOCAL COMPETITOR",P24="INTERMEDIARY / LEAD COMPETITOR",P24="INFORMATION / REFERENCE COMPETITOR",P24="INDIRECT / CONDITIONAL COMPETITOR",P24="OUT OF DIRECT SCOPE")),"READY","UNRESOLVED")))</x:f>
      </x:c>
      <x:c r="R24" s="12" t="str">
        <x:f>IF(A24="","",IF(P24="DIRECT LOCAL COMPETITOR","INCLUDE DIRECT",IF(P24="INDIRECT / CONDITIONAL COMPETITOR","INCLUDE INDIRECT",IF(OR(P24="INTERMEDIARY / LEAD COMPETITOR",P24="INFORMATION / REFERENCE COMPETITOR"),"INCLUDE REFERENCE",IF(P24="OUT OF DIRECT SCOPE","EXCLUDE DIRECT","MONITOR / CONDITIONAL")))))</x:f>
      </x:c>
      <x:c r="S24" s="12" t="str">
        <x:f>IF(A24="","",IF(P24="DIRECT LOCAL COMPETITOR","Scoped service offer; service-area clarity; contact/booking path; trust and local visibility",IF(P24="INTERMEDIARY / LEAD COMPETITOR","Lead capture; comparison UX; local discovery and routing mechanics",IF(P24="INFORMATION / REFERENCE COMPETITOR","Information coverage; evidence; decision support and answer usefulness",IF(P24="INDIRECT / CONDITIONAL COMPETITOR","Substitution; adjacent-need framing; conditional availability",IF(P24="OUT OF DIRECT SCOPE","Reference only if another decision requires it","No direct benchmark until resolved"))))))</x:f>
      </x:c>
      <x:c r="T24" s="12" t="str">
        <x:f>IF(A24="","",IF(P24="DIRECT LOCAL COMPETITOR","Do not infer capacity, market share or revenue from visibility/reviews",IF(P24="INTERMEDIARY / LEAD COMPETITOR","Do not infer that the intermediary performs the job",IF(P24="INFORMATION / REFERENCE COMPETITOR","Do not infer service substitution from information visibility",IF(P24="INDIRECT / CONDITIONAL COMPETITOR","Do not force adjacent or differently timed service into direct parity",IF(P24="OUT OF DIRECT SCOPE","Do not generalise this exclusion to every service/geography","Do not force a direct label from incomplete evidence"))))))</x:f>
      </x:c>
      <x:c r="U24" s="12" t="str">
        <x:f>IF(A24="","",IF(P24="INTERMEDIARY / LEAD COMPETITOR","Reopen if platform begins fulfilling the service directly",IF(P24="INFORMATION / REFERENCE COMPETITOR","Reopen if source begins selling/fulfilling the service",IF(P24="OUT OF DIRECT SCOPE","Reopen if job, buyer or service area changes","Reopen when service, geography, timing, fulfilment, ownership or buyer evidence changes materially"))))</x:f>
      </x:c>
      <x:c r="V24" s="12" t="str">
        <x:f>IF(A24="","",IF(COUNTIF(EVIDENCE_PACKET!$A$6:$A$205,L24)=0,"INVALID - EVIDENCE ID",IF(COUNTIF(EVIDENCE_PACKET!$A$6:$A$205,L24)&gt;1,"INVALID - DUPLICATE EVIDENCE ID",IF(COUNTIFS(EVIDENCE_PACKET!$A$6:$A$205,L24,EVIDENCE_PACKET!$B$6:$B$205,A24)=0,"INVALID - EVIDENCE OWNER",INDEX(EVIDENCE_PACKET!$L$6:$L$205,MATCH(L24,EVIDENCE_PACKET!$A$6:$A$205,0))))))</x:f>
      </x:c>
      <x:c r="W24" s="80" t="str">
        <x:f>IF(A24="","",IF(OR(AND(C24="DIRECTORY / LEAD MARKETPLACE",H24="OWN TEAM / LOCAL OPERATOR"),AND(C24="PUBLISHER / REFERENCE",OR(H24="OWN TEAM / LOCAL OPERATOR",H24="THIRD PARTY / ROUTED LEAD")),AND(OR(C24="LOCAL PROVIDER",C24="FRANCHISE / LOCAL OPERATOR"),OR(H24="THIRD PARTY / ROUTED LEAD",H24="INFORMATION ONLY"))),"CONTRADICTION","OK"))</x:f>
      </x:c>
      <x:c r="X24" s="80" t="str">
        <x:f>IF(A24="","",IF(OR(V24="INVALID - EVIDENCE ID",V24="INVALID - DUPLICATE EVIDENCE ID",V24="INVALID - EVIDENCE OWNER",V24="INVALID - DUPLICATE ID",V24="INVALID - CONTROL TOKEN",V24="INVALID - CANDIDATE ID",V24="INCOMPLETE"),"LINK ERROR",IF(V24="STALE - REFRESH","STALE",IF(OR(V24="NOT CHECKED",V24="UNRESOLVED",I24="NOT CHECKED",D24="UNCLEAR",E24="UNCLEAR",F24="UNCLEAR",G24="UNCLEAR",H24="UNCLEAR"),"INSUFFICIENT",IF(W24="CONTRADICTION","TYPE / FULFILMENT CONTRADICTION",IF(K24="CONTRADICTS","FIRST-PARTY CONTRADICTION","CLEAR"))))))</x:f>
      </x:c>
      <x:c r="Y24" s="80" t="str">
        <x:f>IF(A24="","",IF(OR(C24="DIRECTORY / LEAD MARKETPLACE",H24="THIRD PARTY / ROUTED LEAD"),"INTERMEDIARY / LEAD COMPETITOR",IF(OR(C24="PUBLISHER / REFERENCE",H24="INFORMATION ONLY"),"INFORMATION / REFERENCE COMPETITOR","")))</x:f>
      </x:c>
      <x:c r="Z24" s="80" t="str">
        <x:f>IF(A24="","",IF(OR(C24="ADJACENT SERVICE",D24="NO",F24="NO"),"INDIRECT / CONDITIONAL COMPETITOR",IF(OR(E24="NO",G24="NO"),"OUT OF DIRECT SCOPE",IF(AND(D24="YES",E24="YES",F24="YES",G24="YES",H24="OWN TEAM / LOCAL OPERATOR"),"DIRECT LOCAL COMPETITOR","CONDITIONAL / REVIEW REQUIRED"))))</x:f>
      </x:c>
      <x:c r="AA24" s="80" t="str">
        <x:f>IF(A24="","",IF(Y24&lt;&gt;"",Y24,Z24))</x:f>
      </x:c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38"/>
      <x:c r="N25" s="12"/>
      <x:c r="O25" s="12" t="str">
        <x:f>IF(A25="","",IF(COUNTIF($A$6:$A$205,A25)&gt;1,"INVALID - DUPLICATE ID",IF(OR(B25="",C25="",D25="",E25="",F25="",G25="",H25="",I25="",J25="",K25="",L25="",M25="",N25=""),"INCOMPLETE",IF(AND(OR(EXACT(C25,"LOCAL PROVIDER"),EXACT(C25,"FRANCHISE / LOCAL OPERATOR"),EXACT(C25,"DIRECTORY / LEAD MARKETPLACE"),EXACT(C25,"NATIONAL BRAND"),EXACT(C25,"PUBLISHER / REFERENCE"),EXACT(C25,"ADJACENT SERVICE"),EXACT(C25,"OTHER")),OR(EXACT(D25,"YES"),EXACT(D25,"NO"),EXACT(D25,"UNCLEAR")),OR(EXACT(E25,"YES"),EXACT(E25,"NO"),EXACT(E25,"UNCLEAR")),OR(EXACT(F25,"YES"),EXACT(F25,"NO"),EXACT(F25,"UNCLEAR")),OR(EXACT(G25,"YES"),EXACT(G25,"NO"),EXACT(G25,"UNCLEAR")),OR(EXACT(H25,"OWN TEAM / LOCAL OPERATOR"),EXACT(H25,"THIRD PARTY / ROUTED LEAD"),EXACT(H25,"INFORMATION ONLY"),EXACT(H25,"UNCLEAR")),OR(EXACT(I25,"CURRENT"),EXACT(I25,"STALE"),EXACT(I25,"NOT CHECKED")),OR(EXACT(J25,"LOCAL PACK / MAPS"),EXACT(J25,"ORGANIC"),EXACT(J25,"PAID / LOCAL SERVICES"),EXACT(J25,"MIXED"),EXACT(J25,"NOT OBSERVED")),OR(EXACT(K25,"SUPPORTS"),EXACT(K25,"CONTRADICTS"),EXACT(K25,"NOT AVAILABLE"))),"VALID","INVALID - CONTROL TOKEN"))))</x:f>
      </x:c>
      <x:c r="P25" s="12" t="str">
        <x:f>IF(A25="","",IF(O25&lt;&gt;"VALID","CONTROL ERROR",IF(X25="LINK ERROR","EVIDENCE LINK ERROR",IF(X25="STALE","EVIDENCE STALE - REFRESH",IF(X25="INSUFFICIENT","EVIDENCE INSUFFICIENT - ROLE",IF(X25="TYPE / FULFILMENT CONTRADICTION","EVIDENCE CONTRADICTION - TYPE / FULFILMENT",IF(X25="FIRST-PARTY CONTRADICTION","EVIDENCE CONTRADICTION - FIRST PARTY",AA25)))))))</x:f>
      </x:c>
      <x:c r="Q25" s="12" t="str">
        <x:f>IF(A25="","",IF(OR(O25&lt;&gt;"VALID",X25="LINK ERROR"),"NOT READY",IF(AND(V25="READY",X25="CLEAR",OR(P25="DIRECT LOCAL COMPETITOR",P25="INTERMEDIARY / LEAD COMPETITOR",P25="INFORMATION / REFERENCE COMPETITOR",P25="INDIRECT / CONDITIONAL COMPETITOR",P25="OUT OF DIRECT SCOPE")),"READY","UNRESOLVED")))</x:f>
      </x:c>
      <x:c r="R25" s="12" t="str">
        <x:f>IF(A25="","",IF(P25="DIRECT LOCAL COMPETITOR","INCLUDE DIRECT",IF(P25="INDIRECT / CONDITIONAL COMPETITOR","INCLUDE INDIRECT",IF(OR(P25="INTERMEDIARY / LEAD COMPETITOR",P25="INFORMATION / REFERENCE COMPETITOR"),"INCLUDE REFERENCE",IF(P25="OUT OF DIRECT SCOPE","EXCLUDE DIRECT","MONITOR / CONDITIONAL")))))</x:f>
      </x:c>
      <x:c r="S25" s="12" t="str">
        <x:f>IF(A25="","",IF(P25="DIRECT LOCAL COMPETITOR","Scoped service offer; service-area clarity; contact/booking path; trust and local visibility",IF(P25="INTERMEDIARY / LEAD COMPETITOR","Lead capture; comparison UX; local discovery and routing mechanics",IF(P25="INFORMATION / REFERENCE COMPETITOR","Information coverage; evidence; decision support and answer usefulness",IF(P25="INDIRECT / CONDITIONAL COMPETITOR","Substitution; adjacent-need framing; conditional availability",IF(P25="OUT OF DIRECT SCOPE","Reference only if another decision requires it","No direct benchmark until resolved"))))))</x:f>
      </x:c>
      <x:c r="T25" s="12" t="str">
        <x:f>IF(A25="","",IF(P25="DIRECT LOCAL COMPETITOR","Do not infer capacity, market share or revenue from visibility/reviews",IF(P25="INTERMEDIARY / LEAD COMPETITOR","Do not infer that the intermediary performs the job",IF(P25="INFORMATION / REFERENCE COMPETITOR","Do not infer service substitution from information visibility",IF(P25="INDIRECT / CONDITIONAL COMPETITOR","Do not force adjacent or differently timed service into direct parity",IF(P25="OUT OF DIRECT SCOPE","Do not generalise this exclusion to every service/geography","Do not force a direct label from incomplete evidence"))))))</x:f>
      </x:c>
      <x:c r="U25" s="12" t="str">
        <x:f>IF(A25="","",IF(P25="INTERMEDIARY / LEAD COMPETITOR","Reopen if platform begins fulfilling the service directly",IF(P25="INFORMATION / REFERENCE COMPETITOR","Reopen if source begins selling/fulfilling the service",IF(P25="OUT OF DIRECT SCOPE","Reopen if job, buyer or service area changes","Reopen when service, geography, timing, fulfilment, ownership or buyer evidence changes materially"))))</x:f>
      </x:c>
      <x:c r="V25" s="12" t="str">
        <x:f>IF(A25="","",IF(COUNTIF(EVIDENCE_PACKET!$A$6:$A$205,L25)=0,"INVALID - EVIDENCE ID",IF(COUNTIF(EVIDENCE_PACKET!$A$6:$A$205,L25)&gt;1,"INVALID - DUPLICATE EVIDENCE ID",IF(COUNTIFS(EVIDENCE_PACKET!$A$6:$A$205,L25,EVIDENCE_PACKET!$B$6:$B$205,A25)=0,"INVALID - EVIDENCE OWNER",INDEX(EVIDENCE_PACKET!$L$6:$L$205,MATCH(L25,EVIDENCE_PACKET!$A$6:$A$205,0))))))</x:f>
      </x:c>
      <x:c r="W25" s="80" t="str">
        <x:f>IF(A25="","",IF(OR(AND(C25="DIRECTORY / LEAD MARKETPLACE",H25="OWN TEAM / LOCAL OPERATOR"),AND(C25="PUBLISHER / REFERENCE",OR(H25="OWN TEAM / LOCAL OPERATOR",H25="THIRD PARTY / ROUTED LEAD")),AND(OR(C25="LOCAL PROVIDER",C25="FRANCHISE / LOCAL OPERATOR"),OR(H25="THIRD PARTY / ROUTED LEAD",H25="INFORMATION ONLY"))),"CONTRADICTION","OK"))</x:f>
      </x:c>
      <x:c r="X25" s="80" t="str">
        <x:f>IF(A25="","",IF(OR(V25="INVALID - EVIDENCE ID",V25="INVALID - DUPLICATE EVIDENCE ID",V25="INVALID - EVIDENCE OWNER",V25="INVALID - DUPLICATE ID",V25="INVALID - CONTROL TOKEN",V25="INVALID - CANDIDATE ID",V25="INCOMPLETE"),"LINK ERROR",IF(V25="STALE - REFRESH","STALE",IF(OR(V25="NOT CHECKED",V25="UNRESOLVED",I25="NOT CHECKED",D25="UNCLEAR",E25="UNCLEAR",F25="UNCLEAR",G25="UNCLEAR",H25="UNCLEAR"),"INSUFFICIENT",IF(W25="CONTRADICTION","TYPE / FULFILMENT CONTRADICTION",IF(K25="CONTRADICTS","FIRST-PARTY CONTRADICTION","CLEAR"))))))</x:f>
      </x:c>
      <x:c r="Y25" s="80" t="str">
        <x:f>IF(A25="","",IF(OR(C25="DIRECTORY / LEAD MARKETPLACE",H25="THIRD PARTY / ROUTED LEAD"),"INTERMEDIARY / LEAD COMPETITOR",IF(OR(C25="PUBLISHER / REFERENCE",H25="INFORMATION ONLY"),"INFORMATION / REFERENCE COMPETITOR","")))</x:f>
      </x:c>
      <x:c r="Z25" s="80" t="str">
        <x:f>IF(A25="","",IF(OR(C25="ADJACENT SERVICE",D25="NO",F25="NO"),"INDIRECT / CONDITIONAL COMPETITOR",IF(OR(E25="NO",G25="NO"),"OUT OF DIRECT SCOPE",IF(AND(D25="YES",E25="YES",F25="YES",G25="YES",H25="OWN TEAM / LOCAL OPERATOR"),"DIRECT LOCAL COMPETITOR","CONDITIONAL / REVIEW REQUIRED"))))</x:f>
      </x:c>
      <x:c r="AA25" s="80" t="str">
        <x:f>IF(A25="","",IF(Y25&lt;&gt;"",Y25,Z25))</x:f>
      </x:c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38"/>
      <x:c r="N26" s="12"/>
      <x:c r="O26" s="12" t="str">
        <x:f>IF(A26="","",IF(COUNTIF($A$6:$A$205,A26)&gt;1,"INVALID - DUPLICATE ID",IF(OR(B26="",C26="",D26="",E26="",F26="",G26="",H26="",I26="",J26="",K26="",L26="",M26="",N26=""),"INCOMPLETE",IF(AND(OR(EXACT(C26,"LOCAL PROVIDER"),EXACT(C26,"FRANCHISE / LOCAL OPERATOR"),EXACT(C26,"DIRECTORY / LEAD MARKETPLACE"),EXACT(C26,"NATIONAL BRAND"),EXACT(C26,"PUBLISHER / REFERENCE"),EXACT(C26,"ADJACENT SERVICE"),EXACT(C26,"OTHER")),OR(EXACT(D26,"YES"),EXACT(D26,"NO"),EXACT(D26,"UNCLEAR")),OR(EXACT(E26,"YES"),EXACT(E26,"NO"),EXACT(E26,"UNCLEAR")),OR(EXACT(F26,"YES"),EXACT(F26,"NO"),EXACT(F26,"UNCLEAR")),OR(EXACT(G26,"YES"),EXACT(G26,"NO"),EXACT(G26,"UNCLEAR")),OR(EXACT(H26,"OWN TEAM / LOCAL OPERATOR"),EXACT(H26,"THIRD PARTY / ROUTED LEAD"),EXACT(H26,"INFORMATION ONLY"),EXACT(H26,"UNCLEAR")),OR(EXACT(I26,"CURRENT"),EXACT(I26,"STALE"),EXACT(I26,"NOT CHECKED")),OR(EXACT(J26,"LOCAL PACK / MAPS"),EXACT(J26,"ORGANIC"),EXACT(J26,"PAID / LOCAL SERVICES"),EXACT(J26,"MIXED"),EXACT(J26,"NOT OBSERVED")),OR(EXACT(K26,"SUPPORTS"),EXACT(K26,"CONTRADICTS"),EXACT(K26,"NOT AVAILABLE"))),"VALID","INVALID - CONTROL TOKEN"))))</x:f>
      </x:c>
      <x:c r="P26" s="12" t="str">
        <x:f>IF(A26="","",IF(O26&lt;&gt;"VALID","CONTROL ERROR",IF(X26="LINK ERROR","EVIDENCE LINK ERROR",IF(X26="STALE","EVIDENCE STALE - REFRESH",IF(X26="INSUFFICIENT","EVIDENCE INSUFFICIENT - ROLE",IF(X26="TYPE / FULFILMENT CONTRADICTION","EVIDENCE CONTRADICTION - TYPE / FULFILMENT",IF(X26="FIRST-PARTY CONTRADICTION","EVIDENCE CONTRADICTION - FIRST PARTY",AA26)))))))</x:f>
      </x:c>
      <x:c r="Q26" s="12" t="str">
        <x:f>IF(A26="","",IF(OR(O26&lt;&gt;"VALID",X26="LINK ERROR"),"NOT READY",IF(AND(V26="READY",X26="CLEAR",OR(P26="DIRECT LOCAL COMPETITOR",P26="INTERMEDIARY / LEAD COMPETITOR",P26="INFORMATION / REFERENCE COMPETITOR",P26="INDIRECT / CONDITIONAL COMPETITOR",P26="OUT OF DIRECT SCOPE")),"READY","UNRESOLVED")))</x:f>
      </x:c>
      <x:c r="R26" s="12" t="str">
        <x:f>IF(A26="","",IF(P26="DIRECT LOCAL COMPETITOR","INCLUDE DIRECT",IF(P26="INDIRECT / CONDITIONAL COMPETITOR","INCLUDE INDIRECT",IF(OR(P26="INTERMEDIARY / LEAD COMPETITOR",P26="INFORMATION / REFERENCE COMPETITOR"),"INCLUDE REFERENCE",IF(P26="OUT OF DIRECT SCOPE","EXCLUDE DIRECT","MONITOR / CONDITIONAL")))))</x:f>
      </x:c>
      <x:c r="S26" s="12" t="str">
        <x:f>IF(A26="","",IF(P26="DIRECT LOCAL COMPETITOR","Scoped service offer; service-area clarity; contact/booking path; trust and local visibility",IF(P26="INTERMEDIARY / LEAD COMPETITOR","Lead capture; comparison UX; local discovery and routing mechanics",IF(P26="INFORMATION / REFERENCE COMPETITOR","Information coverage; evidence; decision support and answer usefulness",IF(P26="INDIRECT / CONDITIONAL COMPETITOR","Substitution; adjacent-need framing; conditional availability",IF(P26="OUT OF DIRECT SCOPE","Reference only if another decision requires it","No direct benchmark until resolved"))))))</x:f>
      </x:c>
      <x:c r="T26" s="12" t="str">
        <x:f>IF(A26="","",IF(P26="DIRECT LOCAL COMPETITOR","Do not infer capacity, market share or revenue from visibility/reviews",IF(P26="INTERMEDIARY / LEAD COMPETITOR","Do not infer that the intermediary performs the job",IF(P26="INFORMATION / REFERENCE COMPETITOR","Do not infer service substitution from information visibility",IF(P26="INDIRECT / CONDITIONAL COMPETITOR","Do not force adjacent or differently timed service into direct parity",IF(P26="OUT OF DIRECT SCOPE","Do not generalise this exclusion to every service/geography","Do not force a direct label from incomplete evidence"))))))</x:f>
      </x:c>
      <x:c r="U26" s="12" t="str">
        <x:f>IF(A26="","",IF(P26="INTERMEDIARY / LEAD COMPETITOR","Reopen if platform begins fulfilling the service directly",IF(P26="INFORMATION / REFERENCE COMPETITOR","Reopen if source begins selling/fulfilling the service",IF(P26="OUT OF DIRECT SCOPE","Reopen if job, buyer or service area changes","Reopen when service, geography, timing, fulfilment, ownership or buyer evidence changes materially"))))</x:f>
      </x:c>
      <x:c r="V26" s="12" t="str">
        <x:f>IF(A26="","",IF(COUNTIF(EVIDENCE_PACKET!$A$6:$A$205,L26)=0,"INVALID - EVIDENCE ID",IF(COUNTIF(EVIDENCE_PACKET!$A$6:$A$205,L26)&gt;1,"INVALID - DUPLICATE EVIDENCE ID",IF(COUNTIFS(EVIDENCE_PACKET!$A$6:$A$205,L26,EVIDENCE_PACKET!$B$6:$B$205,A26)=0,"INVALID - EVIDENCE OWNER",INDEX(EVIDENCE_PACKET!$L$6:$L$205,MATCH(L26,EVIDENCE_PACKET!$A$6:$A$205,0))))))</x:f>
      </x:c>
      <x:c r="W26" s="80" t="str">
        <x:f>IF(A26="","",IF(OR(AND(C26="DIRECTORY / LEAD MARKETPLACE",H26="OWN TEAM / LOCAL OPERATOR"),AND(C26="PUBLISHER / REFERENCE",OR(H26="OWN TEAM / LOCAL OPERATOR",H26="THIRD PARTY / ROUTED LEAD")),AND(OR(C26="LOCAL PROVIDER",C26="FRANCHISE / LOCAL OPERATOR"),OR(H26="THIRD PARTY / ROUTED LEAD",H26="INFORMATION ONLY"))),"CONTRADICTION","OK"))</x:f>
      </x:c>
      <x:c r="X26" s="80" t="str">
        <x:f>IF(A26="","",IF(OR(V26="INVALID - EVIDENCE ID",V26="INVALID - DUPLICATE EVIDENCE ID",V26="INVALID - EVIDENCE OWNER",V26="INVALID - DUPLICATE ID",V26="INVALID - CONTROL TOKEN",V26="INVALID - CANDIDATE ID",V26="INCOMPLETE"),"LINK ERROR",IF(V26="STALE - REFRESH","STALE",IF(OR(V26="NOT CHECKED",V26="UNRESOLVED",I26="NOT CHECKED",D26="UNCLEAR",E26="UNCLEAR",F26="UNCLEAR",G26="UNCLEAR",H26="UNCLEAR"),"INSUFFICIENT",IF(W26="CONTRADICTION","TYPE / FULFILMENT CONTRADICTION",IF(K26="CONTRADICTS","FIRST-PARTY CONTRADICTION","CLEAR"))))))</x:f>
      </x:c>
      <x:c r="Y26" s="80" t="str">
        <x:f>IF(A26="","",IF(OR(C26="DIRECTORY / LEAD MARKETPLACE",H26="THIRD PARTY / ROUTED LEAD"),"INTERMEDIARY / LEAD COMPETITOR",IF(OR(C26="PUBLISHER / REFERENCE",H26="INFORMATION ONLY"),"INFORMATION / REFERENCE COMPETITOR","")))</x:f>
      </x:c>
      <x:c r="Z26" s="80" t="str">
        <x:f>IF(A26="","",IF(OR(C26="ADJACENT SERVICE",D26="NO",F26="NO"),"INDIRECT / CONDITIONAL COMPETITOR",IF(OR(E26="NO",G26="NO"),"OUT OF DIRECT SCOPE",IF(AND(D26="YES",E26="YES",F26="YES",G26="YES",H26="OWN TEAM / LOCAL OPERATOR"),"DIRECT LOCAL COMPETITOR","CONDITIONAL / REVIEW REQUIRED"))))</x:f>
      </x:c>
      <x:c r="AA26" s="80" t="str">
        <x:f>IF(A26="","",IF(Y26&lt;&gt;"",Y26,Z26))</x:f>
      </x:c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38"/>
      <x:c r="N27" s="12"/>
      <x:c r="O27" s="12" t="str">
        <x:f>IF(A27="","",IF(COUNTIF($A$6:$A$205,A27)&gt;1,"INVALID - DUPLICATE ID",IF(OR(B27="",C27="",D27="",E27="",F27="",G27="",H27="",I27="",J27="",K27="",L27="",M27="",N27=""),"INCOMPLETE",IF(AND(OR(EXACT(C27,"LOCAL PROVIDER"),EXACT(C27,"FRANCHISE / LOCAL OPERATOR"),EXACT(C27,"DIRECTORY / LEAD MARKETPLACE"),EXACT(C27,"NATIONAL BRAND"),EXACT(C27,"PUBLISHER / REFERENCE"),EXACT(C27,"ADJACENT SERVICE"),EXACT(C27,"OTHER")),OR(EXACT(D27,"YES"),EXACT(D27,"NO"),EXACT(D27,"UNCLEAR")),OR(EXACT(E27,"YES"),EXACT(E27,"NO"),EXACT(E27,"UNCLEAR")),OR(EXACT(F27,"YES"),EXACT(F27,"NO"),EXACT(F27,"UNCLEAR")),OR(EXACT(G27,"YES"),EXACT(G27,"NO"),EXACT(G27,"UNCLEAR")),OR(EXACT(H27,"OWN TEAM / LOCAL OPERATOR"),EXACT(H27,"THIRD PARTY / ROUTED LEAD"),EXACT(H27,"INFORMATION ONLY"),EXACT(H27,"UNCLEAR")),OR(EXACT(I27,"CURRENT"),EXACT(I27,"STALE"),EXACT(I27,"NOT CHECKED")),OR(EXACT(J27,"LOCAL PACK / MAPS"),EXACT(J27,"ORGANIC"),EXACT(J27,"PAID / LOCAL SERVICES"),EXACT(J27,"MIXED"),EXACT(J27,"NOT OBSERVED")),OR(EXACT(K27,"SUPPORTS"),EXACT(K27,"CONTRADICTS"),EXACT(K27,"NOT AVAILABLE"))),"VALID","INVALID - CONTROL TOKEN"))))</x:f>
      </x:c>
      <x:c r="P27" s="12" t="str">
        <x:f>IF(A27="","",IF(O27&lt;&gt;"VALID","CONTROL ERROR",IF(X27="LINK ERROR","EVIDENCE LINK ERROR",IF(X27="STALE","EVIDENCE STALE - REFRESH",IF(X27="INSUFFICIENT","EVIDENCE INSUFFICIENT - ROLE",IF(X27="TYPE / FULFILMENT CONTRADICTION","EVIDENCE CONTRADICTION - TYPE / FULFILMENT",IF(X27="FIRST-PARTY CONTRADICTION","EVIDENCE CONTRADICTION - FIRST PARTY",AA27)))))))</x:f>
      </x:c>
      <x:c r="Q27" s="12" t="str">
        <x:f>IF(A27="","",IF(OR(O27&lt;&gt;"VALID",X27="LINK ERROR"),"NOT READY",IF(AND(V27="READY",X27="CLEAR",OR(P27="DIRECT LOCAL COMPETITOR",P27="INTERMEDIARY / LEAD COMPETITOR",P27="INFORMATION / REFERENCE COMPETITOR",P27="INDIRECT / CONDITIONAL COMPETITOR",P27="OUT OF DIRECT SCOPE")),"READY","UNRESOLVED")))</x:f>
      </x:c>
      <x:c r="R27" s="12" t="str">
        <x:f>IF(A27="","",IF(P27="DIRECT LOCAL COMPETITOR","INCLUDE DIRECT",IF(P27="INDIRECT / CONDITIONAL COMPETITOR","INCLUDE INDIRECT",IF(OR(P27="INTERMEDIARY / LEAD COMPETITOR",P27="INFORMATION / REFERENCE COMPETITOR"),"INCLUDE REFERENCE",IF(P27="OUT OF DIRECT SCOPE","EXCLUDE DIRECT","MONITOR / CONDITIONAL")))))</x:f>
      </x:c>
      <x:c r="S27" s="12" t="str">
        <x:f>IF(A27="","",IF(P27="DIRECT LOCAL COMPETITOR","Scoped service offer; service-area clarity; contact/booking path; trust and local visibility",IF(P27="INTERMEDIARY / LEAD COMPETITOR","Lead capture; comparison UX; local discovery and routing mechanics",IF(P27="INFORMATION / REFERENCE COMPETITOR","Information coverage; evidence; decision support and answer usefulness",IF(P27="INDIRECT / CONDITIONAL COMPETITOR","Substitution; adjacent-need framing; conditional availability",IF(P27="OUT OF DIRECT SCOPE","Reference only if another decision requires it","No direct benchmark until resolved"))))))</x:f>
      </x:c>
      <x:c r="T27" s="12" t="str">
        <x:f>IF(A27="","",IF(P27="DIRECT LOCAL COMPETITOR","Do not infer capacity, market share or revenue from visibility/reviews",IF(P27="INTERMEDIARY / LEAD COMPETITOR","Do not infer that the intermediary performs the job",IF(P27="INFORMATION / REFERENCE COMPETITOR","Do not infer service substitution from information visibility",IF(P27="INDIRECT / CONDITIONAL COMPETITOR","Do not force adjacent or differently timed service into direct parity",IF(P27="OUT OF DIRECT SCOPE","Do not generalise this exclusion to every service/geography","Do not force a direct label from incomplete evidence"))))))</x:f>
      </x:c>
      <x:c r="U27" s="12" t="str">
        <x:f>IF(A27="","",IF(P27="INTERMEDIARY / LEAD COMPETITOR","Reopen if platform begins fulfilling the service directly",IF(P27="INFORMATION / REFERENCE COMPETITOR","Reopen if source begins selling/fulfilling the service",IF(P27="OUT OF DIRECT SCOPE","Reopen if job, buyer or service area changes","Reopen when service, geography, timing, fulfilment, ownership or buyer evidence changes materially"))))</x:f>
      </x:c>
      <x:c r="V27" s="12" t="str">
        <x:f>IF(A27="","",IF(COUNTIF(EVIDENCE_PACKET!$A$6:$A$205,L27)=0,"INVALID - EVIDENCE ID",IF(COUNTIF(EVIDENCE_PACKET!$A$6:$A$205,L27)&gt;1,"INVALID - DUPLICATE EVIDENCE ID",IF(COUNTIFS(EVIDENCE_PACKET!$A$6:$A$205,L27,EVIDENCE_PACKET!$B$6:$B$205,A27)=0,"INVALID - EVIDENCE OWNER",INDEX(EVIDENCE_PACKET!$L$6:$L$205,MATCH(L27,EVIDENCE_PACKET!$A$6:$A$205,0))))))</x:f>
      </x:c>
      <x:c r="W27" s="80" t="str">
        <x:f>IF(A27="","",IF(OR(AND(C27="DIRECTORY / LEAD MARKETPLACE",H27="OWN TEAM / LOCAL OPERATOR"),AND(C27="PUBLISHER / REFERENCE",OR(H27="OWN TEAM / LOCAL OPERATOR",H27="THIRD PARTY / ROUTED LEAD")),AND(OR(C27="LOCAL PROVIDER",C27="FRANCHISE / LOCAL OPERATOR"),OR(H27="THIRD PARTY / ROUTED LEAD",H27="INFORMATION ONLY"))),"CONTRADICTION","OK"))</x:f>
      </x:c>
      <x:c r="X27" s="80" t="str">
        <x:f>IF(A27="","",IF(OR(V27="INVALID - EVIDENCE ID",V27="INVALID - DUPLICATE EVIDENCE ID",V27="INVALID - EVIDENCE OWNER",V27="INVALID - DUPLICATE ID",V27="INVALID - CONTROL TOKEN",V27="INVALID - CANDIDATE ID",V27="INCOMPLETE"),"LINK ERROR",IF(V27="STALE - REFRESH","STALE",IF(OR(V27="NOT CHECKED",V27="UNRESOLVED",I27="NOT CHECKED",D27="UNCLEAR",E27="UNCLEAR",F27="UNCLEAR",G27="UNCLEAR",H27="UNCLEAR"),"INSUFFICIENT",IF(W27="CONTRADICTION","TYPE / FULFILMENT CONTRADICTION",IF(K27="CONTRADICTS","FIRST-PARTY CONTRADICTION","CLEAR"))))))</x:f>
      </x:c>
      <x:c r="Y27" s="80" t="str">
        <x:f>IF(A27="","",IF(OR(C27="DIRECTORY / LEAD MARKETPLACE",H27="THIRD PARTY / ROUTED LEAD"),"INTERMEDIARY / LEAD COMPETITOR",IF(OR(C27="PUBLISHER / REFERENCE",H27="INFORMATION ONLY"),"INFORMATION / REFERENCE COMPETITOR","")))</x:f>
      </x:c>
      <x:c r="Z27" s="80" t="str">
        <x:f>IF(A27="","",IF(OR(C27="ADJACENT SERVICE",D27="NO",F27="NO"),"INDIRECT / CONDITIONAL COMPETITOR",IF(OR(E27="NO",G27="NO"),"OUT OF DIRECT SCOPE",IF(AND(D27="YES",E27="YES",F27="YES",G27="YES",H27="OWN TEAM / LOCAL OPERATOR"),"DIRECT LOCAL COMPETITOR","CONDITIONAL / REVIEW REQUIRED"))))</x:f>
      </x:c>
      <x:c r="AA27" s="80" t="str">
        <x:f>IF(A27="","",IF(Y27&lt;&gt;"",Y27,Z27))</x:f>
      </x:c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38"/>
      <x:c r="N28" s="12"/>
      <x:c r="O28" s="12" t="str">
        <x:f>IF(A28="","",IF(COUNTIF($A$6:$A$205,A28)&gt;1,"INVALID - DUPLICATE ID",IF(OR(B28="",C28="",D28="",E28="",F28="",G28="",H28="",I28="",J28="",K28="",L28="",M28="",N28=""),"INCOMPLETE",IF(AND(OR(EXACT(C28,"LOCAL PROVIDER"),EXACT(C28,"FRANCHISE / LOCAL OPERATOR"),EXACT(C28,"DIRECTORY / LEAD MARKETPLACE"),EXACT(C28,"NATIONAL BRAND"),EXACT(C28,"PUBLISHER / REFERENCE"),EXACT(C28,"ADJACENT SERVICE"),EXACT(C28,"OTHER")),OR(EXACT(D28,"YES"),EXACT(D28,"NO"),EXACT(D28,"UNCLEAR")),OR(EXACT(E28,"YES"),EXACT(E28,"NO"),EXACT(E28,"UNCLEAR")),OR(EXACT(F28,"YES"),EXACT(F28,"NO"),EXACT(F28,"UNCLEAR")),OR(EXACT(G28,"YES"),EXACT(G28,"NO"),EXACT(G28,"UNCLEAR")),OR(EXACT(H28,"OWN TEAM / LOCAL OPERATOR"),EXACT(H28,"THIRD PARTY / ROUTED LEAD"),EXACT(H28,"INFORMATION ONLY"),EXACT(H28,"UNCLEAR")),OR(EXACT(I28,"CURRENT"),EXACT(I28,"STALE"),EXACT(I28,"NOT CHECKED")),OR(EXACT(J28,"LOCAL PACK / MAPS"),EXACT(J28,"ORGANIC"),EXACT(J28,"PAID / LOCAL SERVICES"),EXACT(J28,"MIXED"),EXACT(J28,"NOT OBSERVED")),OR(EXACT(K28,"SUPPORTS"),EXACT(K28,"CONTRADICTS"),EXACT(K28,"NOT AVAILABLE"))),"VALID","INVALID - CONTROL TOKEN"))))</x:f>
      </x:c>
      <x:c r="P28" s="12" t="str">
        <x:f>IF(A28="","",IF(O28&lt;&gt;"VALID","CONTROL ERROR",IF(X28="LINK ERROR","EVIDENCE LINK ERROR",IF(X28="STALE","EVIDENCE STALE - REFRESH",IF(X28="INSUFFICIENT","EVIDENCE INSUFFICIENT - ROLE",IF(X28="TYPE / FULFILMENT CONTRADICTION","EVIDENCE CONTRADICTION - TYPE / FULFILMENT",IF(X28="FIRST-PARTY CONTRADICTION","EVIDENCE CONTRADICTION - FIRST PARTY",AA28)))))))</x:f>
      </x:c>
      <x:c r="Q28" s="12" t="str">
        <x:f>IF(A28="","",IF(OR(O28&lt;&gt;"VALID",X28="LINK ERROR"),"NOT READY",IF(AND(V28="READY",X28="CLEAR",OR(P28="DIRECT LOCAL COMPETITOR",P28="INTERMEDIARY / LEAD COMPETITOR",P28="INFORMATION / REFERENCE COMPETITOR",P28="INDIRECT / CONDITIONAL COMPETITOR",P28="OUT OF DIRECT SCOPE")),"READY","UNRESOLVED")))</x:f>
      </x:c>
      <x:c r="R28" s="12" t="str">
        <x:f>IF(A28="","",IF(P28="DIRECT LOCAL COMPETITOR","INCLUDE DIRECT",IF(P28="INDIRECT / CONDITIONAL COMPETITOR","INCLUDE INDIRECT",IF(OR(P28="INTERMEDIARY / LEAD COMPETITOR",P28="INFORMATION / REFERENCE COMPETITOR"),"INCLUDE REFERENCE",IF(P28="OUT OF DIRECT SCOPE","EXCLUDE DIRECT","MONITOR / CONDITIONAL")))))</x:f>
      </x:c>
      <x:c r="S28" s="12" t="str">
        <x:f>IF(A28="","",IF(P28="DIRECT LOCAL COMPETITOR","Scoped service offer; service-area clarity; contact/booking path; trust and local visibility",IF(P28="INTERMEDIARY / LEAD COMPETITOR","Lead capture; comparison UX; local discovery and routing mechanics",IF(P28="INFORMATION / REFERENCE COMPETITOR","Information coverage; evidence; decision support and answer usefulness",IF(P28="INDIRECT / CONDITIONAL COMPETITOR","Substitution; adjacent-need framing; conditional availability",IF(P28="OUT OF DIRECT SCOPE","Reference only if another decision requires it","No direct benchmark until resolved"))))))</x:f>
      </x:c>
      <x:c r="T28" s="12" t="str">
        <x:f>IF(A28="","",IF(P28="DIRECT LOCAL COMPETITOR","Do not infer capacity, market share or revenue from visibility/reviews",IF(P28="INTERMEDIARY / LEAD COMPETITOR","Do not infer that the intermediary performs the job",IF(P28="INFORMATION / REFERENCE COMPETITOR","Do not infer service substitution from information visibility",IF(P28="INDIRECT / CONDITIONAL COMPETITOR","Do not force adjacent or differently timed service into direct parity",IF(P28="OUT OF DIRECT SCOPE","Do not generalise this exclusion to every service/geography","Do not force a direct label from incomplete evidence"))))))</x:f>
      </x:c>
      <x:c r="U28" s="12" t="str">
        <x:f>IF(A28="","",IF(P28="INTERMEDIARY / LEAD COMPETITOR","Reopen if platform begins fulfilling the service directly",IF(P28="INFORMATION / REFERENCE COMPETITOR","Reopen if source begins selling/fulfilling the service",IF(P28="OUT OF DIRECT SCOPE","Reopen if job, buyer or service area changes","Reopen when service, geography, timing, fulfilment, ownership or buyer evidence changes materially"))))</x:f>
      </x:c>
      <x:c r="V28" s="12" t="str">
        <x:f>IF(A28="","",IF(COUNTIF(EVIDENCE_PACKET!$A$6:$A$205,L28)=0,"INVALID - EVIDENCE ID",IF(COUNTIF(EVIDENCE_PACKET!$A$6:$A$205,L28)&gt;1,"INVALID - DUPLICATE EVIDENCE ID",IF(COUNTIFS(EVIDENCE_PACKET!$A$6:$A$205,L28,EVIDENCE_PACKET!$B$6:$B$205,A28)=0,"INVALID - EVIDENCE OWNER",INDEX(EVIDENCE_PACKET!$L$6:$L$205,MATCH(L28,EVIDENCE_PACKET!$A$6:$A$205,0))))))</x:f>
      </x:c>
      <x:c r="W28" s="80" t="str">
        <x:f>IF(A28="","",IF(OR(AND(C28="DIRECTORY / LEAD MARKETPLACE",H28="OWN TEAM / LOCAL OPERATOR"),AND(C28="PUBLISHER / REFERENCE",OR(H28="OWN TEAM / LOCAL OPERATOR",H28="THIRD PARTY / ROUTED LEAD")),AND(OR(C28="LOCAL PROVIDER",C28="FRANCHISE / LOCAL OPERATOR"),OR(H28="THIRD PARTY / ROUTED LEAD",H28="INFORMATION ONLY"))),"CONTRADICTION","OK"))</x:f>
      </x:c>
      <x:c r="X28" s="80" t="str">
        <x:f>IF(A28="","",IF(OR(V28="INVALID - EVIDENCE ID",V28="INVALID - DUPLICATE EVIDENCE ID",V28="INVALID - EVIDENCE OWNER",V28="INVALID - DUPLICATE ID",V28="INVALID - CONTROL TOKEN",V28="INVALID - CANDIDATE ID",V28="INCOMPLETE"),"LINK ERROR",IF(V28="STALE - REFRESH","STALE",IF(OR(V28="NOT CHECKED",V28="UNRESOLVED",I28="NOT CHECKED",D28="UNCLEAR",E28="UNCLEAR",F28="UNCLEAR",G28="UNCLEAR",H28="UNCLEAR"),"INSUFFICIENT",IF(W28="CONTRADICTION","TYPE / FULFILMENT CONTRADICTION",IF(K28="CONTRADICTS","FIRST-PARTY CONTRADICTION","CLEAR"))))))</x:f>
      </x:c>
      <x:c r="Y28" s="80" t="str">
        <x:f>IF(A28="","",IF(OR(C28="DIRECTORY / LEAD MARKETPLACE",H28="THIRD PARTY / ROUTED LEAD"),"INTERMEDIARY / LEAD COMPETITOR",IF(OR(C28="PUBLISHER / REFERENCE",H28="INFORMATION ONLY"),"INFORMATION / REFERENCE COMPETITOR","")))</x:f>
      </x:c>
      <x:c r="Z28" s="80" t="str">
        <x:f>IF(A28="","",IF(OR(C28="ADJACENT SERVICE",D28="NO",F28="NO"),"INDIRECT / CONDITIONAL COMPETITOR",IF(OR(E28="NO",G28="NO"),"OUT OF DIRECT SCOPE",IF(AND(D28="YES",E28="YES",F28="YES",G28="YES",H28="OWN TEAM / LOCAL OPERATOR"),"DIRECT LOCAL COMPETITOR","CONDITIONAL / REVIEW REQUIRED"))))</x:f>
      </x:c>
      <x:c r="AA28" s="80" t="str">
        <x:f>IF(A28="","",IF(Y28&lt;&gt;"",Y28,Z28))</x:f>
      </x:c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38"/>
      <x:c r="N29" s="12"/>
      <x:c r="O29" s="12" t="str">
        <x:f>IF(A29="","",IF(COUNTIF($A$6:$A$205,A29)&gt;1,"INVALID - DUPLICATE ID",IF(OR(B29="",C29="",D29="",E29="",F29="",G29="",H29="",I29="",J29="",K29="",L29="",M29="",N29=""),"INCOMPLETE",IF(AND(OR(EXACT(C29,"LOCAL PROVIDER"),EXACT(C29,"FRANCHISE / LOCAL OPERATOR"),EXACT(C29,"DIRECTORY / LEAD MARKETPLACE"),EXACT(C29,"NATIONAL BRAND"),EXACT(C29,"PUBLISHER / REFERENCE"),EXACT(C29,"ADJACENT SERVICE"),EXACT(C29,"OTHER")),OR(EXACT(D29,"YES"),EXACT(D29,"NO"),EXACT(D29,"UNCLEAR")),OR(EXACT(E29,"YES"),EXACT(E29,"NO"),EXACT(E29,"UNCLEAR")),OR(EXACT(F29,"YES"),EXACT(F29,"NO"),EXACT(F29,"UNCLEAR")),OR(EXACT(G29,"YES"),EXACT(G29,"NO"),EXACT(G29,"UNCLEAR")),OR(EXACT(H29,"OWN TEAM / LOCAL OPERATOR"),EXACT(H29,"THIRD PARTY / ROUTED LEAD"),EXACT(H29,"INFORMATION ONLY"),EXACT(H29,"UNCLEAR")),OR(EXACT(I29,"CURRENT"),EXACT(I29,"STALE"),EXACT(I29,"NOT CHECKED")),OR(EXACT(J29,"LOCAL PACK / MAPS"),EXACT(J29,"ORGANIC"),EXACT(J29,"PAID / LOCAL SERVICES"),EXACT(J29,"MIXED"),EXACT(J29,"NOT OBSERVED")),OR(EXACT(K29,"SUPPORTS"),EXACT(K29,"CONTRADICTS"),EXACT(K29,"NOT AVAILABLE"))),"VALID","INVALID - CONTROL TOKEN"))))</x:f>
      </x:c>
      <x:c r="P29" s="12" t="str">
        <x:f>IF(A29="","",IF(O29&lt;&gt;"VALID","CONTROL ERROR",IF(X29="LINK ERROR","EVIDENCE LINK ERROR",IF(X29="STALE","EVIDENCE STALE - REFRESH",IF(X29="INSUFFICIENT","EVIDENCE INSUFFICIENT - ROLE",IF(X29="TYPE / FULFILMENT CONTRADICTION","EVIDENCE CONTRADICTION - TYPE / FULFILMENT",IF(X29="FIRST-PARTY CONTRADICTION","EVIDENCE CONTRADICTION - FIRST PARTY",AA29)))))))</x:f>
      </x:c>
      <x:c r="Q29" s="12" t="str">
        <x:f>IF(A29="","",IF(OR(O29&lt;&gt;"VALID",X29="LINK ERROR"),"NOT READY",IF(AND(V29="READY",X29="CLEAR",OR(P29="DIRECT LOCAL COMPETITOR",P29="INTERMEDIARY / LEAD COMPETITOR",P29="INFORMATION / REFERENCE COMPETITOR",P29="INDIRECT / CONDITIONAL COMPETITOR",P29="OUT OF DIRECT SCOPE")),"READY","UNRESOLVED")))</x:f>
      </x:c>
      <x:c r="R29" s="12" t="str">
        <x:f>IF(A29="","",IF(P29="DIRECT LOCAL COMPETITOR","INCLUDE DIRECT",IF(P29="INDIRECT / CONDITIONAL COMPETITOR","INCLUDE INDIRECT",IF(OR(P29="INTERMEDIARY / LEAD COMPETITOR",P29="INFORMATION / REFERENCE COMPETITOR"),"INCLUDE REFERENCE",IF(P29="OUT OF DIRECT SCOPE","EXCLUDE DIRECT","MONITOR / CONDITIONAL")))))</x:f>
      </x:c>
      <x:c r="S29" s="12" t="str">
        <x:f>IF(A29="","",IF(P29="DIRECT LOCAL COMPETITOR","Scoped service offer; service-area clarity; contact/booking path; trust and local visibility",IF(P29="INTERMEDIARY / LEAD COMPETITOR","Lead capture; comparison UX; local discovery and routing mechanics",IF(P29="INFORMATION / REFERENCE COMPETITOR","Information coverage; evidence; decision support and answer usefulness",IF(P29="INDIRECT / CONDITIONAL COMPETITOR","Substitution; adjacent-need framing; conditional availability",IF(P29="OUT OF DIRECT SCOPE","Reference only if another decision requires it","No direct benchmark until resolved"))))))</x:f>
      </x:c>
      <x:c r="T29" s="12" t="str">
        <x:f>IF(A29="","",IF(P29="DIRECT LOCAL COMPETITOR","Do not infer capacity, market share or revenue from visibility/reviews",IF(P29="INTERMEDIARY / LEAD COMPETITOR","Do not infer that the intermediary performs the job",IF(P29="INFORMATION / REFERENCE COMPETITOR","Do not infer service substitution from information visibility",IF(P29="INDIRECT / CONDITIONAL COMPETITOR","Do not force adjacent or differently timed service into direct parity",IF(P29="OUT OF DIRECT SCOPE","Do not generalise this exclusion to every service/geography","Do not force a direct label from incomplete evidence"))))))</x:f>
      </x:c>
      <x:c r="U29" s="12" t="str">
        <x:f>IF(A29="","",IF(P29="INTERMEDIARY / LEAD COMPETITOR","Reopen if platform begins fulfilling the service directly",IF(P29="INFORMATION / REFERENCE COMPETITOR","Reopen if source begins selling/fulfilling the service",IF(P29="OUT OF DIRECT SCOPE","Reopen if job, buyer or service area changes","Reopen when service, geography, timing, fulfilment, ownership or buyer evidence changes materially"))))</x:f>
      </x:c>
      <x:c r="V29" s="12" t="str">
        <x:f>IF(A29="","",IF(COUNTIF(EVIDENCE_PACKET!$A$6:$A$205,L29)=0,"INVALID - EVIDENCE ID",IF(COUNTIF(EVIDENCE_PACKET!$A$6:$A$205,L29)&gt;1,"INVALID - DUPLICATE EVIDENCE ID",IF(COUNTIFS(EVIDENCE_PACKET!$A$6:$A$205,L29,EVIDENCE_PACKET!$B$6:$B$205,A29)=0,"INVALID - EVIDENCE OWNER",INDEX(EVIDENCE_PACKET!$L$6:$L$205,MATCH(L29,EVIDENCE_PACKET!$A$6:$A$205,0))))))</x:f>
      </x:c>
      <x:c r="W29" s="80" t="str">
        <x:f>IF(A29="","",IF(OR(AND(C29="DIRECTORY / LEAD MARKETPLACE",H29="OWN TEAM / LOCAL OPERATOR"),AND(C29="PUBLISHER / REFERENCE",OR(H29="OWN TEAM / LOCAL OPERATOR",H29="THIRD PARTY / ROUTED LEAD")),AND(OR(C29="LOCAL PROVIDER",C29="FRANCHISE / LOCAL OPERATOR"),OR(H29="THIRD PARTY / ROUTED LEAD",H29="INFORMATION ONLY"))),"CONTRADICTION","OK"))</x:f>
      </x:c>
      <x:c r="X29" s="80" t="str">
        <x:f>IF(A29="","",IF(OR(V29="INVALID - EVIDENCE ID",V29="INVALID - DUPLICATE EVIDENCE ID",V29="INVALID - EVIDENCE OWNER",V29="INVALID - DUPLICATE ID",V29="INVALID - CONTROL TOKEN",V29="INVALID - CANDIDATE ID",V29="INCOMPLETE"),"LINK ERROR",IF(V29="STALE - REFRESH","STALE",IF(OR(V29="NOT CHECKED",V29="UNRESOLVED",I29="NOT CHECKED",D29="UNCLEAR",E29="UNCLEAR",F29="UNCLEAR",G29="UNCLEAR",H29="UNCLEAR"),"INSUFFICIENT",IF(W29="CONTRADICTION","TYPE / FULFILMENT CONTRADICTION",IF(K29="CONTRADICTS","FIRST-PARTY CONTRADICTION","CLEAR"))))))</x:f>
      </x:c>
      <x:c r="Y29" s="80" t="str">
        <x:f>IF(A29="","",IF(OR(C29="DIRECTORY / LEAD MARKETPLACE",H29="THIRD PARTY / ROUTED LEAD"),"INTERMEDIARY / LEAD COMPETITOR",IF(OR(C29="PUBLISHER / REFERENCE",H29="INFORMATION ONLY"),"INFORMATION / REFERENCE COMPETITOR","")))</x:f>
      </x:c>
      <x:c r="Z29" s="80" t="str">
        <x:f>IF(A29="","",IF(OR(C29="ADJACENT SERVICE",D29="NO",F29="NO"),"INDIRECT / CONDITIONAL COMPETITOR",IF(OR(E29="NO",G29="NO"),"OUT OF DIRECT SCOPE",IF(AND(D29="YES",E29="YES",F29="YES",G29="YES",H29="OWN TEAM / LOCAL OPERATOR"),"DIRECT LOCAL COMPETITOR","CONDITIONAL / REVIEW REQUIRED"))))</x:f>
      </x:c>
      <x:c r="AA29" s="80" t="str">
        <x:f>IF(A29="","",IF(Y29&lt;&gt;"",Y29,Z29))</x:f>
      </x:c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38"/>
      <x:c r="N30" s="12"/>
      <x:c r="O30" s="12" t="str">
        <x:f>IF(A30="","",IF(COUNTIF($A$6:$A$205,A30)&gt;1,"INVALID - DUPLICATE ID",IF(OR(B30="",C30="",D30="",E30="",F30="",G30="",H30="",I30="",J30="",K30="",L30="",M30="",N30=""),"INCOMPLETE",IF(AND(OR(EXACT(C30,"LOCAL PROVIDER"),EXACT(C30,"FRANCHISE / LOCAL OPERATOR"),EXACT(C30,"DIRECTORY / LEAD MARKETPLACE"),EXACT(C30,"NATIONAL BRAND"),EXACT(C30,"PUBLISHER / REFERENCE"),EXACT(C30,"ADJACENT SERVICE"),EXACT(C30,"OTHER")),OR(EXACT(D30,"YES"),EXACT(D30,"NO"),EXACT(D30,"UNCLEAR")),OR(EXACT(E30,"YES"),EXACT(E30,"NO"),EXACT(E30,"UNCLEAR")),OR(EXACT(F30,"YES"),EXACT(F30,"NO"),EXACT(F30,"UNCLEAR")),OR(EXACT(G30,"YES"),EXACT(G30,"NO"),EXACT(G30,"UNCLEAR")),OR(EXACT(H30,"OWN TEAM / LOCAL OPERATOR"),EXACT(H30,"THIRD PARTY / ROUTED LEAD"),EXACT(H30,"INFORMATION ONLY"),EXACT(H30,"UNCLEAR")),OR(EXACT(I30,"CURRENT"),EXACT(I30,"STALE"),EXACT(I30,"NOT CHECKED")),OR(EXACT(J30,"LOCAL PACK / MAPS"),EXACT(J30,"ORGANIC"),EXACT(J30,"PAID / LOCAL SERVICES"),EXACT(J30,"MIXED"),EXACT(J30,"NOT OBSERVED")),OR(EXACT(K30,"SUPPORTS"),EXACT(K30,"CONTRADICTS"),EXACT(K30,"NOT AVAILABLE"))),"VALID","INVALID - CONTROL TOKEN"))))</x:f>
      </x:c>
      <x:c r="P30" s="12" t="str">
        <x:f>IF(A30="","",IF(O30&lt;&gt;"VALID","CONTROL ERROR",IF(X30="LINK ERROR","EVIDENCE LINK ERROR",IF(X30="STALE","EVIDENCE STALE - REFRESH",IF(X30="INSUFFICIENT","EVIDENCE INSUFFICIENT - ROLE",IF(X30="TYPE / FULFILMENT CONTRADICTION","EVIDENCE CONTRADICTION - TYPE / FULFILMENT",IF(X30="FIRST-PARTY CONTRADICTION","EVIDENCE CONTRADICTION - FIRST PARTY",AA30)))))))</x:f>
      </x:c>
      <x:c r="Q30" s="12" t="str">
        <x:f>IF(A30="","",IF(OR(O30&lt;&gt;"VALID",X30="LINK ERROR"),"NOT READY",IF(AND(V30="READY",X30="CLEAR",OR(P30="DIRECT LOCAL COMPETITOR",P30="INTERMEDIARY / LEAD COMPETITOR",P30="INFORMATION / REFERENCE COMPETITOR",P30="INDIRECT / CONDITIONAL COMPETITOR",P30="OUT OF DIRECT SCOPE")),"READY","UNRESOLVED")))</x:f>
      </x:c>
      <x:c r="R30" s="12" t="str">
        <x:f>IF(A30="","",IF(P30="DIRECT LOCAL COMPETITOR","INCLUDE DIRECT",IF(P30="INDIRECT / CONDITIONAL COMPETITOR","INCLUDE INDIRECT",IF(OR(P30="INTERMEDIARY / LEAD COMPETITOR",P30="INFORMATION / REFERENCE COMPETITOR"),"INCLUDE REFERENCE",IF(P30="OUT OF DIRECT SCOPE","EXCLUDE DIRECT","MONITOR / CONDITIONAL")))))</x:f>
      </x:c>
      <x:c r="S30" s="12" t="str">
        <x:f>IF(A30="","",IF(P30="DIRECT LOCAL COMPETITOR","Scoped service offer; service-area clarity; contact/booking path; trust and local visibility",IF(P30="INTERMEDIARY / LEAD COMPETITOR","Lead capture; comparison UX; local discovery and routing mechanics",IF(P30="INFORMATION / REFERENCE COMPETITOR","Information coverage; evidence; decision support and answer usefulness",IF(P30="INDIRECT / CONDITIONAL COMPETITOR","Substitution; adjacent-need framing; conditional availability",IF(P30="OUT OF DIRECT SCOPE","Reference only if another decision requires it","No direct benchmark until resolved"))))))</x:f>
      </x:c>
      <x:c r="T30" s="12" t="str">
        <x:f>IF(A30="","",IF(P30="DIRECT LOCAL COMPETITOR","Do not infer capacity, market share or revenue from visibility/reviews",IF(P30="INTERMEDIARY / LEAD COMPETITOR","Do not infer that the intermediary performs the job",IF(P30="INFORMATION / REFERENCE COMPETITOR","Do not infer service substitution from information visibility",IF(P30="INDIRECT / CONDITIONAL COMPETITOR","Do not force adjacent or differently timed service into direct parity",IF(P30="OUT OF DIRECT SCOPE","Do not generalise this exclusion to every service/geography","Do not force a direct label from incomplete evidence"))))))</x:f>
      </x:c>
      <x:c r="U30" s="12" t="str">
        <x:f>IF(A30="","",IF(P30="INTERMEDIARY / LEAD COMPETITOR","Reopen if platform begins fulfilling the service directly",IF(P30="INFORMATION / REFERENCE COMPETITOR","Reopen if source begins selling/fulfilling the service",IF(P30="OUT OF DIRECT SCOPE","Reopen if job, buyer or service area changes","Reopen when service, geography, timing, fulfilment, ownership or buyer evidence changes materially"))))</x:f>
      </x:c>
      <x:c r="V30" s="12" t="str">
        <x:f>IF(A30="","",IF(COUNTIF(EVIDENCE_PACKET!$A$6:$A$205,L30)=0,"INVALID - EVIDENCE ID",IF(COUNTIF(EVIDENCE_PACKET!$A$6:$A$205,L30)&gt;1,"INVALID - DUPLICATE EVIDENCE ID",IF(COUNTIFS(EVIDENCE_PACKET!$A$6:$A$205,L30,EVIDENCE_PACKET!$B$6:$B$205,A30)=0,"INVALID - EVIDENCE OWNER",INDEX(EVIDENCE_PACKET!$L$6:$L$205,MATCH(L30,EVIDENCE_PACKET!$A$6:$A$205,0))))))</x:f>
      </x:c>
      <x:c r="W30" s="80" t="str">
        <x:f>IF(A30="","",IF(OR(AND(C30="DIRECTORY / LEAD MARKETPLACE",H30="OWN TEAM / LOCAL OPERATOR"),AND(C30="PUBLISHER / REFERENCE",OR(H30="OWN TEAM / LOCAL OPERATOR",H30="THIRD PARTY / ROUTED LEAD")),AND(OR(C30="LOCAL PROVIDER",C30="FRANCHISE / LOCAL OPERATOR"),OR(H30="THIRD PARTY / ROUTED LEAD",H30="INFORMATION ONLY"))),"CONTRADICTION","OK"))</x:f>
      </x:c>
      <x:c r="X30" s="80" t="str">
        <x:f>IF(A30="","",IF(OR(V30="INVALID - EVIDENCE ID",V30="INVALID - DUPLICATE EVIDENCE ID",V30="INVALID - EVIDENCE OWNER",V30="INVALID - DUPLICATE ID",V30="INVALID - CONTROL TOKEN",V30="INVALID - CANDIDATE ID",V30="INCOMPLETE"),"LINK ERROR",IF(V30="STALE - REFRESH","STALE",IF(OR(V30="NOT CHECKED",V30="UNRESOLVED",I30="NOT CHECKED",D30="UNCLEAR",E30="UNCLEAR",F30="UNCLEAR",G30="UNCLEAR",H30="UNCLEAR"),"INSUFFICIENT",IF(W30="CONTRADICTION","TYPE / FULFILMENT CONTRADICTION",IF(K30="CONTRADICTS","FIRST-PARTY CONTRADICTION","CLEAR"))))))</x:f>
      </x:c>
      <x:c r="Y30" s="80" t="str">
        <x:f>IF(A30="","",IF(OR(C30="DIRECTORY / LEAD MARKETPLACE",H30="THIRD PARTY / ROUTED LEAD"),"INTERMEDIARY / LEAD COMPETITOR",IF(OR(C30="PUBLISHER / REFERENCE",H30="INFORMATION ONLY"),"INFORMATION / REFERENCE COMPETITOR","")))</x:f>
      </x:c>
      <x:c r="Z30" s="80" t="str">
        <x:f>IF(A30="","",IF(OR(C30="ADJACENT SERVICE",D30="NO",F30="NO"),"INDIRECT / CONDITIONAL COMPETITOR",IF(OR(E30="NO",G30="NO"),"OUT OF DIRECT SCOPE",IF(AND(D30="YES",E30="YES",F30="YES",G30="YES",H30="OWN TEAM / LOCAL OPERATOR"),"DIRECT LOCAL COMPETITOR","CONDITIONAL / REVIEW REQUIRED"))))</x:f>
      </x:c>
      <x:c r="AA30" s="80" t="str">
        <x:f>IF(A30="","",IF(Y30&lt;&gt;"",Y30,Z30))</x:f>
      </x:c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38"/>
      <x:c r="N31" s="12"/>
      <x:c r="O31" s="12" t="str">
        <x:f>IF(A31="","",IF(COUNTIF($A$6:$A$205,A31)&gt;1,"INVALID - DUPLICATE ID",IF(OR(B31="",C31="",D31="",E31="",F31="",G31="",H31="",I31="",J31="",K31="",L31="",M31="",N31=""),"INCOMPLETE",IF(AND(OR(EXACT(C31,"LOCAL PROVIDER"),EXACT(C31,"FRANCHISE / LOCAL OPERATOR"),EXACT(C31,"DIRECTORY / LEAD MARKETPLACE"),EXACT(C31,"NATIONAL BRAND"),EXACT(C31,"PUBLISHER / REFERENCE"),EXACT(C31,"ADJACENT SERVICE"),EXACT(C31,"OTHER")),OR(EXACT(D31,"YES"),EXACT(D31,"NO"),EXACT(D31,"UNCLEAR")),OR(EXACT(E31,"YES"),EXACT(E31,"NO"),EXACT(E31,"UNCLEAR")),OR(EXACT(F31,"YES"),EXACT(F31,"NO"),EXACT(F31,"UNCLEAR")),OR(EXACT(G31,"YES"),EXACT(G31,"NO"),EXACT(G31,"UNCLEAR")),OR(EXACT(H31,"OWN TEAM / LOCAL OPERATOR"),EXACT(H31,"THIRD PARTY / ROUTED LEAD"),EXACT(H31,"INFORMATION ONLY"),EXACT(H31,"UNCLEAR")),OR(EXACT(I31,"CURRENT"),EXACT(I31,"STALE"),EXACT(I31,"NOT CHECKED")),OR(EXACT(J31,"LOCAL PACK / MAPS"),EXACT(J31,"ORGANIC"),EXACT(J31,"PAID / LOCAL SERVICES"),EXACT(J31,"MIXED"),EXACT(J31,"NOT OBSERVED")),OR(EXACT(K31,"SUPPORTS"),EXACT(K31,"CONTRADICTS"),EXACT(K31,"NOT AVAILABLE"))),"VALID","INVALID - CONTROL TOKEN"))))</x:f>
      </x:c>
      <x:c r="P31" s="12" t="str">
        <x:f>IF(A31="","",IF(O31&lt;&gt;"VALID","CONTROL ERROR",IF(X31="LINK ERROR","EVIDENCE LINK ERROR",IF(X31="STALE","EVIDENCE STALE - REFRESH",IF(X31="INSUFFICIENT","EVIDENCE INSUFFICIENT - ROLE",IF(X31="TYPE / FULFILMENT CONTRADICTION","EVIDENCE CONTRADICTION - TYPE / FULFILMENT",IF(X31="FIRST-PARTY CONTRADICTION","EVIDENCE CONTRADICTION - FIRST PARTY",AA31)))))))</x:f>
      </x:c>
      <x:c r="Q31" s="12" t="str">
        <x:f>IF(A31="","",IF(OR(O31&lt;&gt;"VALID",X31="LINK ERROR"),"NOT READY",IF(AND(V31="READY",X31="CLEAR",OR(P31="DIRECT LOCAL COMPETITOR",P31="INTERMEDIARY / LEAD COMPETITOR",P31="INFORMATION / REFERENCE COMPETITOR",P31="INDIRECT / CONDITIONAL COMPETITOR",P31="OUT OF DIRECT SCOPE")),"READY","UNRESOLVED")))</x:f>
      </x:c>
      <x:c r="R31" s="12" t="str">
        <x:f>IF(A31="","",IF(P31="DIRECT LOCAL COMPETITOR","INCLUDE DIRECT",IF(P31="INDIRECT / CONDITIONAL COMPETITOR","INCLUDE INDIRECT",IF(OR(P31="INTERMEDIARY / LEAD COMPETITOR",P31="INFORMATION / REFERENCE COMPETITOR"),"INCLUDE REFERENCE",IF(P31="OUT OF DIRECT SCOPE","EXCLUDE DIRECT","MONITOR / CONDITIONAL")))))</x:f>
      </x:c>
      <x:c r="S31" s="12" t="str">
        <x:f>IF(A31="","",IF(P31="DIRECT LOCAL COMPETITOR","Scoped service offer; service-area clarity; contact/booking path; trust and local visibility",IF(P31="INTERMEDIARY / LEAD COMPETITOR","Lead capture; comparison UX; local discovery and routing mechanics",IF(P31="INFORMATION / REFERENCE COMPETITOR","Information coverage; evidence; decision support and answer usefulness",IF(P31="INDIRECT / CONDITIONAL COMPETITOR","Substitution; adjacent-need framing; conditional availability",IF(P31="OUT OF DIRECT SCOPE","Reference only if another decision requires it","No direct benchmark until resolved"))))))</x:f>
      </x:c>
      <x:c r="T31" s="12" t="str">
        <x:f>IF(A31="","",IF(P31="DIRECT LOCAL COMPETITOR","Do not infer capacity, market share or revenue from visibility/reviews",IF(P31="INTERMEDIARY / LEAD COMPETITOR","Do not infer that the intermediary performs the job",IF(P31="INFORMATION / REFERENCE COMPETITOR","Do not infer service substitution from information visibility",IF(P31="INDIRECT / CONDITIONAL COMPETITOR","Do not force adjacent or differently timed service into direct parity",IF(P31="OUT OF DIRECT SCOPE","Do not generalise this exclusion to every service/geography","Do not force a direct label from incomplete evidence"))))))</x:f>
      </x:c>
      <x:c r="U31" s="12" t="str">
        <x:f>IF(A31="","",IF(P31="INTERMEDIARY / LEAD COMPETITOR","Reopen if platform begins fulfilling the service directly",IF(P31="INFORMATION / REFERENCE COMPETITOR","Reopen if source begins selling/fulfilling the service",IF(P31="OUT OF DIRECT SCOPE","Reopen if job, buyer or service area changes","Reopen when service, geography, timing, fulfilment, ownership or buyer evidence changes materially"))))</x:f>
      </x:c>
      <x:c r="V31" s="12" t="str">
        <x:f>IF(A31="","",IF(COUNTIF(EVIDENCE_PACKET!$A$6:$A$205,L31)=0,"INVALID - EVIDENCE ID",IF(COUNTIF(EVIDENCE_PACKET!$A$6:$A$205,L31)&gt;1,"INVALID - DUPLICATE EVIDENCE ID",IF(COUNTIFS(EVIDENCE_PACKET!$A$6:$A$205,L31,EVIDENCE_PACKET!$B$6:$B$205,A31)=0,"INVALID - EVIDENCE OWNER",INDEX(EVIDENCE_PACKET!$L$6:$L$205,MATCH(L31,EVIDENCE_PACKET!$A$6:$A$205,0))))))</x:f>
      </x:c>
      <x:c r="W31" s="80" t="str">
        <x:f>IF(A31="","",IF(OR(AND(C31="DIRECTORY / LEAD MARKETPLACE",H31="OWN TEAM / LOCAL OPERATOR"),AND(C31="PUBLISHER / REFERENCE",OR(H31="OWN TEAM / LOCAL OPERATOR",H31="THIRD PARTY / ROUTED LEAD")),AND(OR(C31="LOCAL PROVIDER",C31="FRANCHISE / LOCAL OPERATOR"),OR(H31="THIRD PARTY / ROUTED LEAD",H31="INFORMATION ONLY"))),"CONTRADICTION","OK"))</x:f>
      </x:c>
      <x:c r="X31" s="80" t="str">
        <x:f>IF(A31="","",IF(OR(V31="INVALID - EVIDENCE ID",V31="INVALID - DUPLICATE EVIDENCE ID",V31="INVALID - EVIDENCE OWNER",V31="INVALID - DUPLICATE ID",V31="INVALID - CONTROL TOKEN",V31="INVALID - CANDIDATE ID",V31="INCOMPLETE"),"LINK ERROR",IF(V31="STALE - REFRESH","STALE",IF(OR(V31="NOT CHECKED",V31="UNRESOLVED",I31="NOT CHECKED",D31="UNCLEAR",E31="UNCLEAR",F31="UNCLEAR",G31="UNCLEAR",H31="UNCLEAR"),"INSUFFICIENT",IF(W31="CONTRADICTION","TYPE / FULFILMENT CONTRADICTION",IF(K31="CONTRADICTS","FIRST-PARTY CONTRADICTION","CLEAR"))))))</x:f>
      </x:c>
      <x:c r="Y31" s="80" t="str">
        <x:f>IF(A31="","",IF(OR(C31="DIRECTORY / LEAD MARKETPLACE",H31="THIRD PARTY / ROUTED LEAD"),"INTERMEDIARY / LEAD COMPETITOR",IF(OR(C31="PUBLISHER / REFERENCE",H31="INFORMATION ONLY"),"INFORMATION / REFERENCE COMPETITOR","")))</x:f>
      </x:c>
      <x:c r="Z31" s="80" t="str">
        <x:f>IF(A31="","",IF(OR(C31="ADJACENT SERVICE",D31="NO",F31="NO"),"INDIRECT / CONDITIONAL COMPETITOR",IF(OR(E31="NO",G31="NO"),"OUT OF DIRECT SCOPE",IF(AND(D31="YES",E31="YES",F31="YES",G31="YES",H31="OWN TEAM / LOCAL OPERATOR"),"DIRECT LOCAL COMPETITOR","CONDITIONAL / REVIEW REQUIRED"))))</x:f>
      </x:c>
      <x:c r="AA31" s="80" t="str">
        <x:f>IF(A31="","",IF(Y31&lt;&gt;"",Y31,Z31))</x:f>
      </x:c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38"/>
      <x:c r="N32" s="12"/>
      <x:c r="O32" s="12" t="str">
        <x:f>IF(A32="","",IF(COUNTIF($A$6:$A$205,A32)&gt;1,"INVALID - DUPLICATE ID",IF(OR(B32="",C32="",D32="",E32="",F32="",G32="",H32="",I32="",J32="",K32="",L32="",M32="",N32=""),"INCOMPLETE",IF(AND(OR(EXACT(C32,"LOCAL PROVIDER"),EXACT(C32,"FRANCHISE / LOCAL OPERATOR"),EXACT(C32,"DIRECTORY / LEAD MARKETPLACE"),EXACT(C32,"NATIONAL BRAND"),EXACT(C32,"PUBLISHER / REFERENCE"),EXACT(C32,"ADJACENT SERVICE"),EXACT(C32,"OTHER")),OR(EXACT(D32,"YES"),EXACT(D32,"NO"),EXACT(D32,"UNCLEAR")),OR(EXACT(E32,"YES"),EXACT(E32,"NO"),EXACT(E32,"UNCLEAR")),OR(EXACT(F32,"YES"),EXACT(F32,"NO"),EXACT(F32,"UNCLEAR")),OR(EXACT(G32,"YES"),EXACT(G32,"NO"),EXACT(G32,"UNCLEAR")),OR(EXACT(H32,"OWN TEAM / LOCAL OPERATOR"),EXACT(H32,"THIRD PARTY / ROUTED LEAD"),EXACT(H32,"INFORMATION ONLY"),EXACT(H32,"UNCLEAR")),OR(EXACT(I32,"CURRENT"),EXACT(I32,"STALE"),EXACT(I32,"NOT CHECKED")),OR(EXACT(J32,"LOCAL PACK / MAPS"),EXACT(J32,"ORGANIC"),EXACT(J32,"PAID / LOCAL SERVICES"),EXACT(J32,"MIXED"),EXACT(J32,"NOT OBSERVED")),OR(EXACT(K32,"SUPPORTS"),EXACT(K32,"CONTRADICTS"),EXACT(K32,"NOT AVAILABLE"))),"VALID","INVALID - CONTROL TOKEN"))))</x:f>
      </x:c>
      <x:c r="P32" s="12" t="str">
        <x:f>IF(A32="","",IF(O32&lt;&gt;"VALID","CONTROL ERROR",IF(X32="LINK ERROR","EVIDENCE LINK ERROR",IF(X32="STALE","EVIDENCE STALE - REFRESH",IF(X32="INSUFFICIENT","EVIDENCE INSUFFICIENT - ROLE",IF(X32="TYPE / FULFILMENT CONTRADICTION","EVIDENCE CONTRADICTION - TYPE / FULFILMENT",IF(X32="FIRST-PARTY CONTRADICTION","EVIDENCE CONTRADICTION - FIRST PARTY",AA32)))))))</x:f>
      </x:c>
      <x:c r="Q32" s="12" t="str">
        <x:f>IF(A32="","",IF(OR(O32&lt;&gt;"VALID",X32="LINK ERROR"),"NOT READY",IF(AND(V32="READY",X32="CLEAR",OR(P32="DIRECT LOCAL COMPETITOR",P32="INTERMEDIARY / LEAD COMPETITOR",P32="INFORMATION / REFERENCE COMPETITOR",P32="INDIRECT / CONDITIONAL COMPETITOR",P32="OUT OF DIRECT SCOPE")),"READY","UNRESOLVED")))</x:f>
      </x:c>
      <x:c r="R32" s="12" t="str">
        <x:f>IF(A32="","",IF(P32="DIRECT LOCAL COMPETITOR","INCLUDE DIRECT",IF(P32="INDIRECT / CONDITIONAL COMPETITOR","INCLUDE INDIRECT",IF(OR(P32="INTERMEDIARY / LEAD COMPETITOR",P32="INFORMATION / REFERENCE COMPETITOR"),"INCLUDE REFERENCE",IF(P32="OUT OF DIRECT SCOPE","EXCLUDE DIRECT","MONITOR / CONDITIONAL")))))</x:f>
      </x:c>
      <x:c r="S32" s="12" t="str">
        <x:f>IF(A32="","",IF(P32="DIRECT LOCAL COMPETITOR","Scoped service offer; service-area clarity; contact/booking path; trust and local visibility",IF(P32="INTERMEDIARY / LEAD COMPETITOR","Lead capture; comparison UX; local discovery and routing mechanics",IF(P32="INFORMATION / REFERENCE COMPETITOR","Information coverage; evidence; decision support and answer usefulness",IF(P32="INDIRECT / CONDITIONAL COMPETITOR","Substitution; adjacent-need framing; conditional availability",IF(P32="OUT OF DIRECT SCOPE","Reference only if another decision requires it","No direct benchmark until resolved"))))))</x:f>
      </x:c>
      <x:c r="T32" s="12" t="str">
        <x:f>IF(A32="","",IF(P32="DIRECT LOCAL COMPETITOR","Do not infer capacity, market share or revenue from visibility/reviews",IF(P32="INTERMEDIARY / LEAD COMPETITOR","Do not infer that the intermediary performs the job",IF(P32="INFORMATION / REFERENCE COMPETITOR","Do not infer service substitution from information visibility",IF(P32="INDIRECT / CONDITIONAL COMPETITOR","Do not force adjacent or differently timed service into direct parity",IF(P32="OUT OF DIRECT SCOPE","Do not generalise this exclusion to every service/geography","Do not force a direct label from incomplete evidence"))))))</x:f>
      </x:c>
      <x:c r="U32" s="12" t="str">
        <x:f>IF(A32="","",IF(P32="INTERMEDIARY / LEAD COMPETITOR","Reopen if platform begins fulfilling the service directly",IF(P32="INFORMATION / REFERENCE COMPETITOR","Reopen if source begins selling/fulfilling the service",IF(P32="OUT OF DIRECT SCOPE","Reopen if job, buyer or service area changes","Reopen when service, geography, timing, fulfilment, ownership or buyer evidence changes materially"))))</x:f>
      </x:c>
      <x:c r="V32" s="12" t="str">
        <x:f>IF(A32="","",IF(COUNTIF(EVIDENCE_PACKET!$A$6:$A$205,L32)=0,"INVALID - EVIDENCE ID",IF(COUNTIF(EVIDENCE_PACKET!$A$6:$A$205,L32)&gt;1,"INVALID - DUPLICATE EVIDENCE ID",IF(COUNTIFS(EVIDENCE_PACKET!$A$6:$A$205,L32,EVIDENCE_PACKET!$B$6:$B$205,A32)=0,"INVALID - EVIDENCE OWNER",INDEX(EVIDENCE_PACKET!$L$6:$L$205,MATCH(L32,EVIDENCE_PACKET!$A$6:$A$205,0))))))</x:f>
      </x:c>
      <x:c r="W32" s="80" t="str">
        <x:f>IF(A32="","",IF(OR(AND(C32="DIRECTORY / LEAD MARKETPLACE",H32="OWN TEAM / LOCAL OPERATOR"),AND(C32="PUBLISHER / REFERENCE",OR(H32="OWN TEAM / LOCAL OPERATOR",H32="THIRD PARTY / ROUTED LEAD")),AND(OR(C32="LOCAL PROVIDER",C32="FRANCHISE / LOCAL OPERATOR"),OR(H32="THIRD PARTY / ROUTED LEAD",H32="INFORMATION ONLY"))),"CONTRADICTION","OK"))</x:f>
      </x:c>
      <x:c r="X32" s="80" t="str">
        <x:f>IF(A32="","",IF(OR(V32="INVALID - EVIDENCE ID",V32="INVALID - DUPLICATE EVIDENCE ID",V32="INVALID - EVIDENCE OWNER",V32="INVALID - DUPLICATE ID",V32="INVALID - CONTROL TOKEN",V32="INVALID - CANDIDATE ID",V32="INCOMPLETE"),"LINK ERROR",IF(V32="STALE - REFRESH","STALE",IF(OR(V32="NOT CHECKED",V32="UNRESOLVED",I32="NOT CHECKED",D32="UNCLEAR",E32="UNCLEAR",F32="UNCLEAR",G32="UNCLEAR",H32="UNCLEAR"),"INSUFFICIENT",IF(W32="CONTRADICTION","TYPE / FULFILMENT CONTRADICTION",IF(K32="CONTRADICTS","FIRST-PARTY CONTRADICTION","CLEAR"))))))</x:f>
      </x:c>
      <x:c r="Y32" s="80" t="str">
        <x:f>IF(A32="","",IF(OR(C32="DIRECTORY / LEAD MARKETPLACE",H32="THIRD PARTY / ROUTED LEAD"),"INTERMEDIARY / LEAD COMPETITOR",IF(OR(C32="PUBLISHER / REFERENCE",H32="INFORMATION ONLY"),"INFORMATION / REFERENCE COMPETITOR","")))</x:f>
      </x:c>
      <x:c r="Z32" s="80" t="str">
        <x:f>IF(A32="","",IF(OR(C32="ADJACENT SERVICE",D32="NO",F32="NO"),"INDIRECT / CONDITIONAL COMPETITOR",IF(OR(E32="NO",G32="NO"),"OUT OF DIRECT SCOPE",IF(AND(D32="YES",E32="YES",F32="YES",G32="YES",H32="OWN TEAM / LOCAL OPERATOR"),"DIRECT LOCAL COMPETITOR","CONDITIONAL / REVIEW REQUIRED"))))</x:f>
      </x:c>
      <x:c r="AA32" s="80" t="str">
        <x:f>IF(A32="","",IF(Y32&lt;&gt;"",Y32,Z32))</x:f>
      </x:c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38"/>
      <x:c r="N33" s="12"/>
      <x:c r="O33" s="12" t="str">
        <x:f>IF(A33="","",IF(COUNTIF($A$6:$A$205,A33)&gt;1,"INVALID - DUPLICATE ID",IF(OR(B33="",C33="",D33="",E33="",F33="",G33="",H33="",I33="",J33="",K33="",L33="",M33="",N33=""),"INCOMPLETE",IF(AND(OR(EXACT(C33,"LOCAL PROVIDER"),EXACT(C33,"FRANCHISE / LOCAL OPERATOR"),EXACT(C33,"DIRECTORY / LEAD MARKETPLACE"),EXACT(C33,"NATIONAL BRAND"),EXACT(C33,"PUBLISHER / REFERENCE"),EXACT(C33,"ADJACENT SERVICE"),EXACT(C33,"OTHER")),OR(EXACT(D33,"YES"),EXACT(D33,"NO"),EXACT(D33,"UNCLEAR")),OR(EXACT(E33,"YES"),EXACT(E33,"NO"),EXACT(E33,"UNCLEAR")),OR(EXACT(F33,"YES"),EXACT(F33,"NO"),EXACT(F33,"UNCLEAR")),OR(EXACT(G33,"YES"),EXACT(G33,"NO"),EXACT(G33,"UNCLEAR")),OR(EXACT(H33,"OWN TEAM / LOCAL OPERATOR"),EXACT(H33,"THIRD PARTY / ROUTED LEAD"),EXACT(H33,"INFORMATION ONLY"),EXACT(H33,"UNCLEAR")),OR(EXACT(I33,"CURRENT"),EXACT(I33,"STALE"),EXACT(I33,"NOT CHECKED")),OR(EXACT(J33,"LOCAL PACK / MAPS"),EXACT(J33,"ORGANIC"),EXACT(J33,"PAID / LOCAL SERVICES"),EXACT(J33,"MIXED"),EXACT(J33,"NOT OBSERVED")),OR(EXACT(K33,"SUPPORTS"),EXACT(K33,"CONTRADICTS"),EXACT(K33,"NOT AVAILABLE"))),"VALID","INVALID - CONTROL TOKEN"))))</x:f>
      </x:c>
      <x:c r="P33" s="12" t="str">
        <x:f>IF(A33="","",IF(O33&lt;&gt;"VALID","CONTROL ERROR",IF(X33="LINK ERROR","EVIDENCE LINK ERROR",IF(X33="STALE","EVIDENCE STALE - REFRESH",IF(X33="INSUFFICIENT","EVIDENCE INSUFFICIENT - ROLE",IF(X33="TYPE / FULFILMENT CONTRADICTION","EVIDENCE CONTRADICTION - TYPE / FULFILMENT",IF(X33="FIRST-PARTY CONTRADICTION","EVIDENCE CONTRADICTION - FIRST PARTY",AA33)))))))</x:f>
      </x:c>
      <x:c r="Q33" s="12" t="str">
        <x:f>IF(A33="","",IF(OR(O33&lt;&gt;"VALID",X33="LINK ERROR"),"NOT READY",IF(AND(V33="READY",X33="CLEAR",OR(P33="DIRECT LOCAL COMPETITOR",P33="INTERMEDIARY / LEAD COMPETITOR",P33="INFORMATION / REFERENCE COMPETITOR",P33="INDIRECT / CONDITIONAL COMPETITOR",P33="OUT OF DIRECT SCOPE")),"READY","UNRESOLVED")))</x:f>
      </x:c>
      <x:c r="R33" s="12" t="str">
        <x:f>IF(A33="","",IF(P33="DIRECT LOCAL COMPETITOR","INCLUDE DIRECT",IF(P33="INDIRECT / CONDITIONAL COMPETITOR","INCLUDE INDIRECT",IF(OR(P33="INTERMEDIARY / LEAD COMPETITOR",P33="INFORMATION / REFERENCE COMPETITOR"),"INCLUDE REFERENCE",IF(P33="OUT OF DIRECT SCOPE","EXCLUDE DIRECT","MONITOR / CONDITIONAL")))))</x:f>
      </x:c>
      <x:c r="S33" s="12" t="str">
        <x:f>IF(A33="","",IF(P33="DIRECT LOCAL COMPETITOR","Scoped service offer; service-area clarity; contact/booking path; trust and local visibility",IF(P33="INTERMEDIARY / LEAD COMPETITOR","Lead capture; comparison UX; local discovery and routing mechanics",IF(P33="INFORMATION / REFERENCE COMPETITOR","Information coverage; evidence; decision support and answer usefulness",IF(P33="INDIRECT / CONDITIONAL COMPETITOR","Substitution; adjacent-need framing; conditional availability",IF(P33="OUT OF DIRECT SCOPE","Reference only if another decision requires it","No direct benchmark until resolved"))))))</x:f>
      </x:c>
      <x:c r="T33" s="12" t="str">
        <x:f>IF(A33="","",IF(P33="DIRECT LOCAL COMPETITOR","Do not infer capacity, market share or revenue from visibility/reviews",IF(P33="INTERMEDIARY / LEAD COMPETITOR","Do not infer that the intermediary performs the job",IF(P33="INFORMATION / REFERENCE COMPETITOR","Do not infer service substitution from information visibility",IF(P33="INDIRECT / CONDITIONAL COMPETITOR","Do not force adjacent or differently timed service into direct parity",IF(P33="OUT OF DIRECT SCOPE","Do not generalise this exclusion to every service/geography","Do not force a direct label from incomplete evidence"))))))</x:f>
      </x:c>
      <x:c r="U33" s="12" t="str">
        <x:f>IF(A33="","",IF(P33="INTERMEDIARY / LEAD COMPETITOR","Reopen if platform begins fulfilling the service directly",IF(P33="INFORMATION / REFERENCE COMPETITOR","Reopen if source begins selling/fulfilling the service",IF(P33="OUT OF DIRECT SCOPE","Reopen if job, buyer or service area changes","Reopen when service, geography, timing, fulfilment, ownership or buyer evidence changes materially"))))</x:f>
      </x:c>
      <x:c r="V33" s="12" t="str">
        <x:f>IF(A33="","",IF(COUNTIF(EVIDENCE_PACKET!$A$6:$A$205,L33)=0,"INVALID - EVIDENCE ID",IF(COUNTIF(EVIDENCE_PACKET!$A$6:$A$205,L33)&gt;1,"INVALID - DUPLICATE EVIDENCE ID",IF(COUNTIFS(EVIDENCE_PACKET!$A$6:$A$205,L33,EVIDENCE_PACKET!$B$6:$B$205,A33)=0,"INVALID - EVIDENCE OWNER",INDEX(EVIDENCE_PACKET!$L$6:$L$205,MATCH(L33,EVIDENCE_PACKET!$A$6:$A$205,0))))))</x:f>
      </x:c>
      <x:c r="W33" s="80" t="str">
        <x:f>IF(A33="","",IF(OR(AND(C33="DIRECTORY / LEAD MARKETPLACE",H33="OWN TEAM / LOCAL OPERATOR"),AND(C33="PUBLISHER / REFERENCE",OR(H33="OWN TEAM / LOCAL OPERATOR",H33="THIRD PARTY / ROUTED LEAD")),AND(OR(C33="LOCAL PROVIDER",C33="FRANCHISE / LOCAL OPERATOR"),OR(H33="THIRD PARTY / ROUTED LEAD",H33="INFORMATION ONLY"))),"CONTRADICTION","OK"))</x:f>
      </x:c>
      <x:c r="X33" s="80" t="str">
        <x:f>IF(A33="","",IF(OR(V33="INVALID - EVIDENCE ID",V33="INVALID - DUPLICATE EVIDENCE ID",V33="INVALID - EVIDENCE OWNER",V33="INVALID - DUPLICATE ID",V33="INVALID - CONTROL TOKEN",V33="INVALID - CANDIDATE ID",V33="INCOMPLETE"),"LINK ERROR",IF(V33="STALE - REFRESH","STALE",IF(OR(V33="NOT CHECKED",V33="UNRESOLVED",I33="NOT CHECKED",D33="UNCLEAR",E33="UNCLEAR",F33="UNCLEAR",G33="UNCLEAR",H33="UNCLEAR"),"INSUFFICIENT",IF(W33="CONTRADICTION","TYPE / FULFILMENT CONTRADICTION",IF(K33="CONTRADICTS","FIRST-PARTY CONTRADICTION","CLEAR"))))))</x:f>
      </x:c>
      <x:c r="Y33" s="80" t="str">
        <x:f>IF(A33="","",IF(OR(C33="DIRECTORY / LEAD MARKETPLACE",H33="THIRD PARTY / ROUTED LEAD"),"INTERMEDIARY / LEAD COMPETITOR",IF(OR(C33="PUBLISHER / REFERENCE",H33="INFORMATION ONLY"),"INFORMATION / REFERENCE COMPETITOR","")))</x:f>
      </x:c>
      <x:c r="Z33" s="80" t="str">
        <x:f>IF(A33="","",IF(OR(C33="ADJACENT SERVICE",D33="NO",F33="NO"),"INDIRECT / CONDITIONAL COMPETITOR",IF(OR(E33="NO",G33="NO"),"OUT OF DIRECT SCOPE",IF(AND(D33="YES",E33="YES",F33="YES",G33="YES",H33="OWN TEAM / LOCAL OPERATOR"),"DIRECT LOCAL COMPETITOR","CONDITIONAL / REVIEW REQUIRED"))))</x:f>
      </x:c>
      <x:c r="AA33" s="80" t="str">
        <x:f>IF(A33="","",IF(Y33&lt;&gt;"",Y33,Z33))</x:f>
      </x:c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38"/>
      <x:c r="N34" s="12"/>
      <x:c r="O34" s="12" t="str">
        <x:f>IF(A34="","",IF(COUNTIF($A$6:$A$205,A34)&gt;1,"INVALID - DUPLICATE ID",IF(OR(B34="",C34="",D34="",E34="",F34="",G34="",H34="",I34="",J34="",K34="",L34="",M34="",N34=""),"INCOMPLETE",IF(AND(OR(EXACT(C34,"LOCAL PROVIDER"),EXACT(C34,"FRANCHISE / LOCAL OPERATOR"),EXACT(C34,"DIRECTORY / LEAD MARKETPLACE"),EXACT(C34,"NATIONAL BRAND"),EXACT(C34,"PUBLISHER / REFERENCE"),EXACT(C34,"ADJACENT SERVICE"),EXACT(C34,"OTHER")),OR(EXACT(D34,"YES"),EXACT(D34,"NO"),EXACT(D34,"UNCLEAR")),OR(EXACT(E34,"YES"),EXACT(E34,"NO"),EXACT(E34,"UNCLEAR")),OR(EXACT(F34,"YES"),EXACT(F34,"NO"),EXACT(F34,"UNCLEAR")),OR(EXACT(G34,"YES"),EXACT(G34,"NO"),EXACT(G34,"UNCLEAR")),OR(EXACT(H34,"OWN TEAM / LOCAL OPERATOR"),EXACT(H34,"THIRD PARTY / ROUTED LEAD"),EXACT(H34,"INFORMATION ONLY"),EXACT(H34,"UNCLEAR")),OR(EXACT(I34,"CURRENT"),EXACT(I34,"STALE"),EXACT(I34,"NOT CHECKED")),OR(EXACT(J34,"LOCAL PACK / MAPS"),EXACT(J34,"ORGANIC"),EXACT(J34,"PAID / LOCAL SERVICES"),EXACT(J34,"MIXED"),EXACT(J34,"NOT OBSERVED")),OR(EXACT(K34,"SUPPORTS"),EXACT(K34,"CONTRADICTS"),EXACT(K34,"NOT AVAILABLE"))),"VALID","INVALID - CONTROL TOKEN"))))</x:f>
      </x:c>
      <x:c r="P34" s="12" t="str">
        <x:f>IF(A34="","",IF(O34&lt;&gt;"VALID","CONTROL ERROR",IF(X34="LINK ERROR","EVIDENCE LINK ERROR",IF(X34="STALE","EVIDENCE STALE - REFRESH",IF(X34="INSUFFICIENT","EVIDENCE INSUFFICIENT - ROLE",IF(X34="TYPE / FULFILMENT CONTRADICTION","EVIDENCE CONTRADICTION - TYPE / FULFILMENT",IF(X34="FIRST-PARTY CONTRADICTION","EVIDENCE CONTRADICTION - FIRST PARTY",AA34)))))))</x:f>
      </x:c>
      <x:c r="Q34" s="12" t="str">
        <x:f>IF(A34="","",IF(OR(O34&lt;&gt;"VALID",X34="LINK ERROR"),"NOT READY",IF(AND(V34="READY",X34="CLEAR",OR(P34="DIRECT LOCAL COMPETITOR",P34="INTERMEDIARY / LEAD COMPETITOR",P34="INFORMATION / REFERENCE COMPETITOR",P34="INDIRECT / CONDITIONAL COMPETITOR",P34="OUT OF DIRECT SCOPE")),"READY","UNRESOLVED")))</x:f>
      </x:c>
      <x:c r="R34" s="12" t="str">
        <x:f>IF(A34="","",IF(P34="DIRECT LOCAL COMPETITOR","INCLUDE DIRECT",IF(P34="INDIRECT / CONDITIONAL COMPETITOR","INCLUDE INDIRECT",IF(OR(P34="INTERMEDIARY / LEAD COMPETITOR",P34="INFORMATION / REFERENCE COMPETITOR"),"INCLUDE REFERENCE",IF(P34="OUT OF DIRECT SCOPE","EXCLUDE DIRECT","MONITOR / CONDITIONAL")))))</x:f>
      </x:c>
      <x:c r="S34" s="12" t="str">
        <x:f>IF(A34="","",IF(P34="DIRECT LOCAL COMPETITOR","Scoped service offer; service-area clarity; contact/booking path; trust and local visibility",IF(P34="INTERMEDIARY / LEAD COMPETITOR","Lead capture; comparison UX; local discovery and routing mechanics",IF(P34="INFORMATION / REFERENCE COMPETITOR","Information coverage; evidence; decision support and answer usefulness",IF(P34="INDIRECT / CONDITIONAL COMPETITOR","Substitution; adjacent-need framing; conditional availability",IF(P34="OUT OF DIRECT SCOPE","Reference only if another decision requires it","No direct benchmark until resolved"))))))</x:f>
      </x:c>
      <x:c r="T34" s="12" t="str">
        <x:f>IF(A34="","",IF(P34="DIRECT LOCAL COMPETITOR","Do not infer capacity, market share or revenue from visibility/reviews",IF(P34="INTERMEDIARY / LEAD COMPETITOR","Do not infer that the intermediary performs the job",IF(P34="INFORMATION / REFERENCE COMPETITOR","Do not infer service substitution from information visibility",IF(P34="INDIRECT / CONDITIONAL COMPETITOR","Do not force adjacent or differently timed service into direct parity",IF(P34="OUT OF DIRECT SCOPE","Do not generalise this exclusion to every service/geography","Do not force a direct label from incomplete evidence"))))))</x:f>
      </x:c>
      <x:c r="U34" s="12" t="str">
        <x:f>IF(A34="","",IF(P34="INTERMEDIARY / LEAD COMPETITOR","Reopen if platform begins fulfilling the service directly",IF(P34="INFORMATION / REFERENCE COMPETITOR","Reopen if source begins selling/fulfilling the service",IF(P34="OUT OF DIRECT SCOPE","Reopen if job, buyer or service area changes","Reopen when service, geography, timing, fulfilment, ownership or buyer evidence changes materially"))))</x:f>
      </x:c>
      <x:c r="V34" s="12" t="str">
        <x:f>IF(A34="","",IF(COUNTIF(EVIDENCE_PACKET!$A$6:$A$205,L34)=0,"INVALID - EVIDENCE ID",IF(COUNTIF(EVIDENCE_PACKET!$A$6:$A$205,L34)&gt;1,"INVALID - DUPLICATE EVIDENCE ID",IF(COUNTIFS(EVIDENCE_PACKET!$A$6:$A$205,L34,EVIDENCE_PACKET!$B$6:$B$205,A34)=0,"INVALID - EVIDENCE OWNER",INDEX(EVIDENCE_PACKET!$L$6:$L$205,MATCH(L34,EVIDENCE_PACKET!$A$6:$A$205,0))))))</x:f>
      </x:c>
      <x:c r="W34" s="80" t="str">
        <x:f>IF(A34="","",IF(OR(AND(C34="DIRECTORY / LEAD MARKETPLACE",H34="OWN TEAM / LOCAL OPERATOR"),AND(C34="PUBLISHER / REFERENCE",OR(H34="OWN TEAM / LOCAL OPERATOR",H34="THIRD PARTY / ROUTED LEAD")),AND(OR(C34="LOCAL PROVIDER",C34="FRANCHISE / LOCAL OPERATOR"),OR(H34="THIRD PARTY / ROUTED LEAD",H34="INFORMATION ONLY"))),"CONTRADICTION","OK"))</x:f>
      </x:c>
      <x:c r="X34" s="80" t="str">
        <x:f>IF(A34="","",IF(OR(V34="INVALID - EVIDENCE ID",V34="INVALID - DUPLICATE EVIDENCE ID",V34="INVALID - EVIDENCE OWNER",V34="INVALID - DUPLICATE ID",V34="INVALID - CONTROL TOKEN",V34="INVALID - CANDIDATE ID",V34="INCOMPLETE"),"LINK ERROR",IF(V34="STALE - REFRESH","STALE",IF(OR(V34="NOT CHECKED",V34="UNRESOLVED",I34="NOT CHECKED",D34="UNCLEAR",E34="UNCLEAR",F34="UNCLEAR",G34="UNCLEAR",H34="UNCLEAR"),"INSUFFICIENT",IF(W34="CONTRADICTION","TYPE / FULFILMENT CONTRADICTION",IF(K34="CONTRADICTS","FIRST-PARTY CONTRADICTION","CLEAR"))))))</x:f>
      </x:c>
      <x:c r="Y34" s="80" t="str">
        <x:f>IF(A34="","",IF(OR(C34="DIRECTORY / LEAD MARKETPLACE",H34="THIRD PARTY / ROUTED LEAD"),"INTERMEDIARY / LEAD COMPETITOR",IF(OR(C34="PUBLISHER / REFERENCE",H34="INFORMATION ONLY"),"INFORMATION / REFERENCE COMPETITOR","")))</x:f>
      </x:c>
      <x:c r="Z34" s="80" t="str">
        <x:f>IF(A34="","",IF(OR(C34="ADJACENT SERVICE",D34="NO",F34="NO"),"INDIRECT / CONDITIONAL COMPETITOR",IF(OR(E34="NO",G34="NO"),"OUT OF DIRECT SCOPE",IF(AND(D34="YES",E34="YES",F34="YES",G34="YES",H34="OWN TEAM / LOCAL OPERATOR"),"DIRECT LOCAL COMPETITOR","CONDITIONAL / REVIEW REQUIRED"))))</x:f>
      </x:c>
      <x:c r="AA34" s="80" t="str">
        <x:f>IF(A34="","",IF(Y34&lt;&gt;"",Y34,Z34))</x:f>
      </x:c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38"/>
      <x:c r="N35" s="12"/>
      <x:c r="O35" s="12" t="str">
        <x:f>IF(A35="","",IF(COUNTIF($A$6:$A$205,A35)&gt;1,"INVALID - DUPLICATE ID",IF(OR(B35="",C35="",D35="",E35="",F35="",G35="",H35="",I35="",J35="",K35="",L35="",M35="",N35=""),"INCOMPLETE",IF(AND(OR(EXACT(C35,"LOCAL PROVIDER"),EXACT(C35,"FRANCHISE / LOCAL OPERATOR"),EXACT(C35,"DIRECTORY / LEAD MARKETPLACE"),EXACT(C35,"NATIONAL BRAND"),EXACT(C35,"PUBLISHER / REFERENCE"),EXACT(C35,"ADJACENT SERVICE"),EXACT(C35,"OTHER")),OR(EXACT(D35,"YES"),EXACT(D35,"NO"),EXACT(D35,"UNCLEAR")),OR(EXACT(E35,"YES"),EXACT(E35,"NO"),EXACT(E35,"UNCLEAR")),OR(EXACT(F35,"YES"),EXACT(F35,"NO"),EXACT(F35,"UNCLEAR")),OR(EXACT(G35,"YES"),EXACT(G35,"NO"),EXACT(G35,"UNCLEAR")),OR(EXACT(H35,"OWN TEAM / LOCAL OPERATOR"),EXACT(H35,"THIRD PARTY / ROUTED LEAD"),EXACT(H35,"INFORMATION ONLY"),EXACT(H35,"UNCLEAR")),OR(EXACT(I35,"CURRENT"),EXACT(I35,"STALE"),EXACT(I35,"NOT CHECKED")),OR(EXACT(J35,"LOCAL PACK / MAPS"),EXACT(J35,"ORGANIC"),EXACT(J35,"PAID / LOCAL SERVICES"),EXACT(J35,"MIXED"),EXACT(J35,"NOT OBSERVED")),OR(EXACT(K35,"SUPPORTS"),EXACT(K35,"CONTRADICTS"),EXACT(K35,"NOT AVAILABLE"))),"VALID","INVALID - CONTROL TOKEN"))))</x:f>
      </x:c>
      <x:c r="P35" s="12" t="str">
        <x:f>IF(A35="","",IF(O35&lt;&gt;"VALID","CONTROL ERROR",IF(X35="LINK ERROR","EVIDENCE LINK ERROR",IF(X35="STALE","EVIDENCE STALE - REFRESH",IF(X35="INSUFFICIENT","EVIDENCE INSUFFICIENT - ROLE",IF(X35="TYPE / FULFILMENT CONTRADICTION","EVIDENCE CONTRADICTION - TYPE / FULFILMENT",IF(X35="FIRST-PARTY CONTRADICTION","EVIDENCE CONTRADICTION - FIRST PARTY",AA35)))))))</x:f>
      </x:c>
      <x:c r="Q35" s="12" t="str">
        <x:f>IF(A35="","",IF(OR(O35&lt;&gt;"VALID",X35="LINK ERROR"),"NOT READY",IF(AND(V35="READY",X35="CLEAR",OR(P35="DIRECT LOCAL COMPETITOR",P35="INTERMEDIARY / LEAD COMPETITOR",P35="INFORMATION / REFERENCE COMPETITOR",P35="INDIRECT / CONDITIONAL COMPETITOR",P35="OUT OF DIRECT SCOPE")),"READY","UNRESOLVED")))</x:f>
      </x:c>
      <x:c r="R35" s="12" t="str">
        <x:f>IF(A35="","",IF(P35="DIRECT LOCAL COMPETITOR","INCLUDE DIRECT",IF(P35="INDIRECT / CONDITIONAL COMPETITOR","INCLUDE INDIRECT",IF(OR(P35="INTERMEDIARY / LEAD COMPETITOR",P35="INFORMATION / REFERENCE COMPETITOR"),"INCLUDE REFERENCE",IF(P35="OUT OF DIRECT SCOPE","EXCLUDE DIRECT","MONITOR / CONDITIONAL")))))</x:f>
      </x:c>
      <x:c r="S35" s="12" t="str">
        <x:f>IF(A35="","",IF(P35="DIRECT LOCAL COMPETITOR","Scoped service offer; service-area clarity; contact/booking path; trust and local visibility",IF(P35="INTERMEDIARY / LEAD COMPETITOR","Lead capture; comparison UX; local discovery and routing mechanics",IF(P35="INFORMATION / REFERENCE COMPETITOR","Information coverage; evidence; decision support and answer usefulness",IF(P35="INDIRECT / CONDITIONAL COMPETITOR","Substitution; adjacent-need framing; conditional availability",IF(P35="OUT OF DIRECT SCOPE","Reference only if another decision requires it","No direct benchmark until resolved"))))))</x:f>
      </x:c>
      <x:c r="T35" s="12" t="str">
        <x:f>IF(A35="","",IF(P35="DIRECT LOCAL COMPETITOR","Do not infer capacity, market share or revenue from visibility/reviews",IF(P35="INTERMEDIARY / LEAD COMPETITOR","Do not infer that the intermediary performs the job",IF(P35="INFORMATION / REFERENCE COMPETITOR","Do not infer service substitution from information visibility",IF(P35="INDIRECT / CONDITIONAL COMPETITOR","Do not force adjacent or differently timed service into direct parity",IF(P35="OUT OF DIRECT SCOPE","Do not generalise this exclusion to every service/geography","Do not force a direct label from incomplete evidence"))))))</x:f>
      </x:c>
      <x:c r="U35" s="12" t="str">
        <x:f>IF(A35="","",IF(P35="INTERMEDIARY / LEAD COMPETITOR","Reopen if platform begins fulfilling the service directly",IF(P35="INFORMATION / REFERENCE COMPETITOR","Reopen if source begins selling/fulfilling the service",IF(P35="OUT OF DIRECT SCOPE","Reopen if job, buyer or service area changes","Reopen when service, geography, timing, fulfilment, ownership or buyer evidence changes materially"))))</x:f>
      </x:c>
      <x:c r="V35" s="12" t="str">
        <x:f>IF(A35="","",IF(COUNTIF(EVIDENCE_PACKET!$A$6:$A$205,L35)=0,"INVALID - EVIDENCE ID",IF(COUNTIF(EVIDENCE_PACKET!$A$6:$A$205,L35)&gt;1,"INVALID - DUPLICATE EVIDENCE ID",IF(COUNTIFS(EVIDENCE_PACKET!$A$6:$A$205,L35,EVIDENCE_PACKET!$B$6:$B$205,A35)=0,"INVALID - EVIDENCE OWNER",INDEX(EVIDENCE_PACKET!$L$6:$L$205,MATCH(L35,EVIDENCE_PACKET!$A$6:$A$205,0))))))</x:f>
      </x:c>
      <x:c r="W35" s="80" t="str">
        <x:f>IF(A35="","",IF(OR(AND(C35="DIRECTORY / LEAD MARKETPLACE",H35="OWN TEAM / LOCAL OPERATOR"),AND(C35="PUBLISHER / REFERENCE",OR(H35="OWN TEAM / LOCAL OPERATOR",H35="THIRD PARTY / ROUTED LEAD")),AND(OR(C35="LOCAL PROVIDER",C35="FRANCHISE / LOCAL OPERATOR"),OR(H35="THIRD PARTY / ROUTED LEAD",H35="INFORMATION ONLY"))),"CONTRADICTION","OK"))</x:f>
      </x:c>
      <x:c r="X35" s="80" t="str">
        <x:f>IF(A35="","",IF(OR(V35="INVALID - EVIDENCE ID",V35="INVALID - DUPLICATE EVIDENCE ID",V35="INVALID - EVIDENCE OWNER",V35="INVALID - DUPLICATE ID",V35="INVALID - CONTROL TOKEN",V35="INVALID - CANDIDATE ID",V35="INCOMPLETE"),"LINK ERROR",IF(V35="STALE - REFRESH","STALE",IF(OR(V35="NOT CHECKED",V35="UNRESOLVED",I35="NOT CHECKED",D35="UNCLEAR",E35="UNCLEAR",F35="UNCLEAR",G35="UNCLEAR",H35="UNCLEAR"),"INSUFFICIENT",IF(W35="CONTRADICTION","TYPE / FULFILMENT CONTRADICTION",IF(K35="CONTRADICTS","FIRST-PARTY CONTRADICTION","CLEAR"))))))</x:f>
      </x:c>
      <x:c r="Y35" s="80" t="str">
        <x:f>IF(A35="","",IF(OR(C35="DIRECTORY / LEAD MARKETPLACE",H35="THIRD PARTY / ROUTED LEAD"),"INTERMEDIARY / LEAD COMPETITOR",IF(OR(C35="PUBLISHER / REFERENCE",H35="INFORMATION ONLY"),"INFORMATION / REFERENCE COMPETITOR","")))</x:f>
      </x:c>
      <x:c r="Z35" s="80" t="str">
        <x:f>IF(A35="","",IF(OR(C35="ADJACENT SERVICE",D35="NO",F35="NO"),"INDIRECT / CONDITIONAL COMPETITOR",IF(OR(E35="NO",G35="NO"),"OUT OF DIRECT SCOPE",IF(AND(D35="YES",E35="YES",F35="YES",G35="YES",H35="OWN TEAM / LOCAL OPERATOR"),"DIRECT LOCAL COMPETITOR","CONDITIONAL / REVIEW REQUIRED"))))</x:f>
      </x:c>
      <x:c r="AA35" s="80" t="str">
        <x:f>IF(A35="","",IF(Y35&lt;&gt;"",Y35,Z35))</x:f>
      </x:c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38"/>
      <x:c r="N36" s="12"/>
      <x:c r="O36" s="12" t="str">
        <x:f>IF(A36="","",IF(COUNTIF($A$6:$A$205,A36)&gt;1,"INVALID - DUPLICATE ID",IF(OR(B36="",C36="",D36="",E36="",F36="",G36="",H36="",I36="",J36="",K36="",L36="",M36="",N36=""),"INCOMPLETE",IF(AND(OR(EXACT(C36,"LOCAL PROVIDER"),EXACT(C36,"FRANCHISE / LOCAL OPERATOR"),EXACT(C36,"DIRECTORY / LEAD MARKETPLACE"),EXACT(C36,"NATIONAL BRAND"),EXACT(C36,"PUBLISHER / REFERENCE"),EXACT(C36,"ADJACENT SERVICE"),EXACT(C36,"OTHER")),OR(EXACT(D36,"YES"),EXACT(D36,"NO"),EXACT(D36,"UNCLEAR")),OR(EXACT(E36,"YES"),EXACT(E36,"NO"),EXACT(E36,"UNCLEAR")),OR(EXACT(F36,"YES"),EXACT(F36,"NO"),EXACT(F36,"UNCLEAR")),OR(EXACT(G36,"YES"),EXACT(G36,"NO"),EXACT(G36,"UNCLEAR")),OR(EXACT(H36,"OWN TEAM / LOCAL OPERATOR"),EXACT(H36,"THIRD PARTY / ROUTED LEAD"),EXACT(H36,"INFORMATION ONLY"),EXACT(H36,"UNCLEAR")),OR(EXACT(I36,"CURRENT"),EXACT(I36,"STALE"),EXACT(I36,"NOT CHECKED")),OR(EXACT(J36,"LOCAL PACK / MAPS"),EXACT(J36,"ORGANIC"),EXACT(J36,"PAID / LOCAL SERVICES"),EXACT(J36,"MIXED"),EXACT(J36,"NOT OBSERVED")),OR(EXACT(K36,"SUPPORTS"),EXACT(K36,"CONTRADICTS"),EXACT(K36,"NOT AVAILABLE"))),"VALID","INVALID - CONTROL TOKEN"))))</x:f>
      </x:c>
      <x:c r="P36" s="12" t="str">
        <x:f>IF(A36="","",IF(O36&lt;&gt;"VALID","CONTROL ERROR",IF(X36="LINK ERROR","EVIDENCE LINK ERROR",IF(X36="STALE","EVIDENCE STALE - REFRESH",IF(X36="INSUFFICIENT","EVIDENCE INSUFFICIENT - ROLE",IF(X36="TYPE / FULFILMENT CONTRADICTION","EVIDENCE CONTRADICTION - TYPE / FULFILMENT",IF(X36="FIRST-PARTY CONTRADICTION","EVIDENCE CONTRADICTION - FIRST PARTY",AA36)))))))</x:f>
      </x:c>
      <x:c r="Q36" s="12" t="str">
        <x:f>IF(A36="","",IF(OR(O36&lt;&gt;"VALID",X36="LINK ERROR"),"NOT READY",IF(AND(V36="READY",X36="CLEAR",OR(P36="DIRECT LOCAL COMPETITOR",P36="INTERMEDIARY / LEAD COMPETITOR",P36="INFORMATION / REFERENCE COMPETITOR",P36="INDIRECT / CONDITIONAL COMPETITOR",P36="OUT OF DIRECT SCOPE")),"READY","UNRESOLVED")))</x:f>
      </x:c>
      <x:c r="R36" s="12" t="str">
        <x:f>IF(A36="","",IF(P36="DIRECT LOCAL COMPETITOR","INCLUDE DIRECT",IF(P36="INDIRECT / CONDITIONAL COMPETITOR","INCLUDE INDIRECT",IF(OR(P36="INTERMEDIARY / LEAD COMPETITOR",P36="INFORMATION / REFERENCE COMPETITOR"),"INCLUDE REFERENCE",IF(P36="OUT OF DIRECT SCOPE","EXCLUDE DIRECT","MONITOR / CONDITIONAL")))))</x:f>
      </x:c>
      <x:c r="S36" s="12" t="str">
        <x:f>IF(A36="","",IF(P36="DIRECT LOCAL COMPETITOR","Scoped service offer; service-area clarity; contact/booking path; trust and local visibility",IF(P36="INTERMEDIARY / LEAD COMPETITOR","Lead capture; comparison UX; local discovery and routing mechanics",IF(P36="INFORMATION / REFERENCE COMPETITOR","Information coverage; evidence; decision support and answer usefulness",IF(P36="INDIRECT / CONDITIONAL COMPETITOR","Substitution; adjacent-need framing; conditional availability",IF(P36="OUT OF DIRECT SCOPE","Reference only if another decision requires it","No direct benchmark until resolved"))))))</x:f>
      </x:c>
      <x:c r="T36" s="12" t="str">
        <x:f>IF(A36="","",IF(P36="DIRECT LOCAL COMPETITOR","Do not infer capacity, market share or revenue from visibility/reviews",IF(P36="INTERMEDIARY / LEAD COMPETITOR","Do not infer that the intermediary performs the job",IF(P36="INFORMATION / REFERENCE COMPETITOR","Do not infer service substitution from information visibility",IF(P36="INDIRECT / CONDITIONAL COMPETITOR","Do not force adjacent or differently timed service into direct parity",IF(P36="OUT OF DIRECT SCOPE","Do not generalise this exclusion to every service/geography","Do not force a direct label from incomplete evidence"))))))</x:f>
      </x:c>
      <x:c r="U36" s="12" t="str">
        <x:f>IF(A36="","",IF(P36="INTERMEDIARY / LEAD COMPETITOR","Reopen if platform begins fulfilling the service directly",IF(P36="INFORMATION / REFERENCE COMPETITOR","Reopen if source begins selling/fulfilling the service",IF(P36="OUT OF DIRECT SCOPE","Reopen if job, buyer or service area changes","Reopen when service, geography, timing, fulfilment, ownership or buyer evidence changes materially"))))</x:f>
      </x:c>
      <x:c r="V36" s="12" t="str">
        <x:f>IF(A36="","",IF(COUNTIF(EVIDENCE_PACKET!$A$6:$A$205,L36)=0,"INVALID - EVIDENCE ID",IF(COUNTIF(EVIDENCE_PACKET!$A$6:$A$205,L36)&gt;1,"INVALID - DUPLICATE EVIDENCE ID",IF(COUNTIFS(EVIDENCE_PACKET!$A$6:$A$205,L36,EVIDENCE_PACKET!$B$6:$B$205,A36)=0,"INVALID - EVIDENCE OWNER",INDEX(EVIDENCE_PACKET!$L$6:$L$205,MATCH(L36,EVIDENCE_PACKET!$A$6:$A$205,0))))))</x:f>
      </x:c>
      <x:c r="W36" s="80" t="str">
        <x:f>IF(A36="","",IF(OR(AND(C36="DIRECTORY / LEAD MARKETPLACE",H36="OWN TEAM / LOCAL OPERATOR"),AND(C36="PUBLISHER / REFERENCE",OR(H36="OWN TEAM / LOCAL OPERATOR",H36="THIRD PARTY / ROUTED LEAD")),AND(OR(C36="LOCAL PROVIDER",C36="FRANCHISE / LOCAL OPERATOR"),OR(H36="THIRD PARTY / ROUTED LEAD",H36="INFORMATION ONLY"))),"CONTRADICTION","OK"))</x:f>
      </x:c>
      <x:c r="X36" s="80" t="str">
        <x:f>IF(A36="","",IF(OR(V36="INVALID - EVIDENCE ID",V36="INVALID - DUPLICATE EVIDENCE ID",V36="INVALID - EVIDENCE OWNER",V36="INVALID - DUPLICATE ID",V36="INVALID - CONTROL TOKEN",V36="INVALID - CANDIDATE ID",V36="INCOMPLETE"),"LINK ERROR",IF(V36="STALE - REFRESH","STALE",IF(OR(V36="NOT CHECKED",V36="UNRESOLVED",I36="NOT CHECKED",D36="UNCLEAR",E36="UNCLEAR",F36="UNCLEAR",G36="UNCLEAR",H36="UNCLEAR"),"INSUFFICIENT",IF(W36="CONTRADICTION","TYPE / FULFILMENT CONTRADICTION",IF(K36="CONTRADICTS","FIRST-PARTY CONTRADICTION","CLEAR"))))))</x:f>
      </x:c>
      <x:c r="Y36" s="80" t="str">
        <x:f>IF(A36="","",IF(OR(C36="DIRECTORY / LEAD MARKETPLACE",H36="THIRD PARTY / ROUTED LEAD"),"INTERMEDIARY / LEAD COMPETITOR",IF(OR(C36="PUBLISHER / REFERENCE",H36="INFORMATION ONLY"),"INFORMATION / REFERENCE COMPETITOR","")))</x:f>
      </x:c>
      <x:c r="Z36" s="80" t="str">
        <x:f>IF(A36="","",IF(OR(C36="ADJACENT SERVICE",D36="NO",F36="NO"),"INDIRECT / CONDITIONAL COMPETITOR",IF(OR(E36="NO",G36="NO"),"OUT OF DIRECT SCOPE",IF(AND(D36="YES",E36="YES",F36="YES",G36="YES",H36="OWN TEAM / LOCAL OPERATOR"),"DIRECT LOCAL COMPETITOR","CONDITIONAL / REVIEW REQUIRED"))))</x:f>
      </x:c>
      <x:c r="AA36" s="80" t="str">
        <x:f>IF(A36="","",IF(Y36&lt;&gt;"",Y36,Z36))</x:f>
      </x:c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38"/>
      <x:c r="N37" s="12"/>
      <x:c r="O37" s="12" t="str">
        <x:f>IF(A37="","",IF(COUNTIF($A$6:$A$205,A37)&gt;1,"INVALID - DUPLICATE ID",IF(OR(B37="",C37="",D37="",E37="",F37="",G37="",H37="",I37="",J37="",K37="",L37="",M37="",N37=""),"INCOMPLETE",IF(AND(OR(EXACT(C37,"LOCAL PROVIDER"),EXACT(C37,"FRANCHISE / LOCAL OPERATOR"),EXACT(C37,"DIRECTORY / LEAD MARKETPLACE"),EXACT(C37,"NATIONAL BRAND"),EXACT(C37,"PUBLISHER / REFERENCE"),EXACT(C37,"ADJACENT SERVICE"),EXACT(C37,"OTHER")),OR(EXACT(D37,"YES"),EXACT(D37,"NO"),EXACT(D37,"UNCLEAR")),OR(EXACT(E37,"YES"),EXACT(E37,"NO"),EXACT(E37,"UNCLEAR")),OR(EXACT(F37,"YES"),EXACT(F37,"NO"),EXACT(F37,"UNCLEAR")),OR(EXACT(G37,"YES"),EXACT(G37,"NO"),EXACT(G37,"UNCLEAR")),OR(EXACT(H37,"OWN TEAM / LOCAL OPERATOR"),EXACT(H37,"THIRD PARTY / ROUTED LEAD"),EXACT(H37,"INFORMATION ONLY"),EXACT(H37,"UNCLEAR")),OR(EXACT(I37,"CURRENT"),EXACT(I37,"STALE"),EXACT(I37,"NOT CHECKED")),OR(EXACT(J37,"LOCAL PACK / MAPS"),EXACT(J37,"ORGANIC"),EXACT(J37,"PAID / LOCAL SERVICES"),EXACT(J37,"MIXED"),EXACT(J37,"NOT OBSERVED")),OR(EXACT(K37,"SUPPORTS"),EXACT(K37,"CONTRADICTS"),EXACT(K37,"NOT AVAILABLE"))),"VALID","INVALID - CONTROL TOKEN"))))</x:f>
      </x:c>
      <x:c r="P37" s="12" t="str">
        <x:f>IF(A37="","",IF(O37&lt;&gt;"VALID","CONTROL ERROR",IF(X37="LINK ERROR","EVIDENCE LINK ERROR",IF(X37="STALE","EVIDENCE STALE - REFRESH",IF(X37="INSUFFICIENT","EVIDENCE INSUFFICIENT - ROLE",IF(X37="TYPE / FULFILMENT CONTRADICTION","EVIDENCE CONTRADICTION - TYPE / FULFILMENT",IF(X37="FIRST-PARTY CONTRADICTION","EVIDENCE CONTRADICTION - FIRST PARTY",AA37)))))))</x:f>
      </x:c>
      <x:c r="Q37" s="12" t="str">
        <x:f>IF(A37="","",IF(OR(O37&lt;&gt;"VALID",X37="LINK ERROR"),"NOT READY",IF(AND(V37="READY",X37="CLEAR",OR(P37="DIRECT LOCAL COMPETITOR",P37="INTERMEDIARY / LEAD COMPETITOR",P37="INFORMATION / REFERENCE COMPETITOR",P37="INDIRECT / CONDITIONAL COMPETITOR",P37="OUT OF DIRECT SCOPE")),"READY","UNRESOLVED")))</x:f>
      </x:c>
      <x:c r="R37" s="12" t="str">
        <x:f>IF(A37="","",IF(P37="DIRECT LOCAL COMPETITOR","INCLUDE DIRECT",IF(P37="INDIRECT / CONDITIONAL COMPETITOR","INCLUDE INDIRECT",IF(OR(P37="INTERMEDIARY / LEAD COMPETITOR",P37="INFORMATION / REFERENCE COMPETITOR"),"INCLUDE REFERENCE",IF(P37="OUT OF DIRECT SCOPE","EXCLUDE DIRECT","MONITOR / CONDITIONAL")))))</x:f>
      </x:c>
      <x:c r="S37" s="12" t="str">
        <x:f>IF(A37="","",IF(P37="DIRECT LOCAL COMPETITOR","Scoped service offer; service-area clarity; contact/booking path; trust and local visibility",IF(P37="INTERMEDIARY / LEAD COMPETITOR","Lead capture; comparison UX; local discovery and routing mechanics",IF(P37="INFORMATION / REFERENCE COMPETITOR","Information coverage; evidence; decision support and answer usefulness",IF(P37="INDIRECT / CONDITIONAL COMPETITOR","Substitution; adjacent-need framing; conditional availability",IF(P37="OUT OF DIRECT SCOPE","Reference only if another decision requires it","No direct benchmark until resolved"))))))</x:f>
      </x:c>
      <x:c r="T37" s="12" t="str">
        <x:f>IF(A37="","",IF(P37="DIRECT LOCAL COMPETITOR","Do not infer capacity, market share or revenue from visibility/reviews",IF(P37="INTERMEDIARY / LEAD COMPETITOR","Do not infer that the intermediary performs the job",IF(P37="INFORMATION / REFERENCE COMPETITOR","Do not infer service substitution from information visibility",IF(P37="INDIRECT / CONDITIONAL COMPETITOR","Do not force adjacent or differently timed service into direct parity",IF(P37="OUT OF DIRECT SCOPE","Do not generalise this exclusion to every service/geography","Do not force a direct label from incomplete evidence"))))))</x:f>
      </x:c>
      <x:c r="U37" s="12" t="str">
        <x:f>IF(A37="","",IF(P37="INTERMEDIARY / LEAD COMPETITOR","Reopen if platform begins fulfilling the service directly",IF(P37="INFORMATION / REFERENCE COMPETITOR","Reopen if source begins selling/fulfilling the service",IF(P37="OUT OF DIRECT SCOPE","Reopen if job, buyer or service area changes","Reopen when service, geography, timing, fulfilment, ownership or buyer evidence changes materially"))))</x:f>
      </x:c>
      <x:c r="V37" s="12" t="str">
        <x:f>IF(A37="","",IF(COUNTIF(EVIDENCE_PACKET!$A$6:$A$205,L37)=0,"INVALID - EVIDENCE ID",IF(COUNTIF(EVIDENCE_PACKET!$A$6:$A$205,L37)&gt;1,"INVALID - DUPLICATE EVIDENCE ID",IF(COUNTIFS(EVIDENCE_PACKET!$A$6:$A$205,L37,EVIDENCE_PACKET!$B$6:$B$205,A37)=0,"INVALID - EVIDENCE OWNER",INDEX(EVIDENCE_PACKET!$L$6:$L$205,MATCH(L37,EVIDENCE_PACKET!$A$6:$A$205,0))))))</x:f>
      </x:c>
      <x:c r="W37" s="80" t="str">
        <x:f>IF(A37="","",IF(OR(AND(C37="DIRECTORY / LEAD MARKETPLACE",H37="OWN TEAM / LOCAL OPERATOR"),AND(C37="PUBLISHER / REFERENCE",OR(H37="OWN TEAM / LOCAL OPERATOR",H37="THIRD PARTY / ROUTED LEAD")),AND(OR(C37="LOCAL PROVIDER",C37="FRANCHISE / LOCAL OPERATOR"),OR(H37="THIRD PARTY / ROUTED LEAD",H37="INFORMATION ONLY"))),"CONTRADICTION","OK"))</x:f>
      </x:c>
      <x:c r="X37" s="80" t="str">
        <x:f>IF(A37="","",IF(OR(V37="INVALID - EVIDENCE ID",V37="INVALID - DUPLICATE EVIDENCE ID",V37="INVALID - EVIDENCE OWNER",V37="INVALID - DUPLICATE ID",V37="INVALID - CONTROL TOKEN",V37="INVALID - CANDIDATE ID",V37="INCOMPLETE"),"LINK ERROR",IF(V37="STALE - REFRESH","STALE",IF(OR(V37="NOT CHECKED",V37="UNRESOLVED",I37="NOT CHECKED",D37="UNCLEAR",E37="UNCLEAR",F37="UNCLEAR",G37="UNCLEAR",H37="UNCLEAR"),"INSUFFICIENT",IF(W37="CONTRADICTION","TYPE / FULFILMENT CONTRADICTION",IF(K37="CONTRADICTS","FIRST-PARTY CONTRADICTION","CLEAR"))))))</x:f>
      </x:c>
      <x:c r="Y37" s="80" t="str">
        <x:f>IF(A37="","",IF(OR(C37="DIRECTORY / LEAD MARKETPLACE",H37="THIRD PARTY / ROUTED LEAD"),"INTERMEDIARY / LEAD COMPETITOR",IF(OR(C37="PUBLISHER / REFERENCE",H37="INFORMATION ONLY"),"INFORMATION / REFERENCE COMPETITOR","")))</x:f>
      </x:c>
      <x:c r="Z37" s="80" t="str">
        <x:f>IF(A37="","",IF(OR(C37="ADJACENT SERVICE",D37="NO",F37="NO"),"INDIRECT / CONDITIONAL COMPETITOR",IF(OR(E37="NO",G37="NO"),"OUT OF DIRECT SCOPE",IF(AND(D37="YES",E37="YES",F37="YES",G37="YES",H37="OWN TEAM / LOCAL OPERATOR"),"DIRECT LOCAL COMPETITOR","CONDITIONAL / REVIEW REQUIRED"))))</x:f>
      </x:c>
      <x:c r="AA37" s="80" t="str">
        <x:f>IF(A37="","",IF(Y37&lt;&gt;"",Y37,Z37))</x:f>
      </x:c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38"/>
      <x:c r="N38" s="12"/>
      <x:c r="O38" s="12" t="str">
        <x:f>IF(A38="","",IF(COUNTIF($A$6:$A$205,A38)&gt;1,"INVALID - DUPLICATE ID",IF(OR(B38="",C38="",D38="",E38="",F38="",G38="",H38="",I38="",J38="",K38="",L38="",M38="",N38=""),"INCOMPLETE",IF(AND(OR(EXACT(C38,"LOCAL PROVIDER"),EXACT(C38,"FRANCHISE / LOCAL OPERATOR"),EXACT(C38,"DIRECTORY / LEAD MARKETPLACE"),EXACT(C38,"NATIONAL BRAND"),EXACT(C38,"PUBLISHER / REFERENCE"),EXACT(C38,"ADJACENT SERVICE"),EXACT(C38,"OTHER")),OR(EXACT(D38,"YES"),EXACT(D38,"NO"),EXACT(D38,"UNCLEAR")),OR(EXACT(E38,"YES"),EXACT(E38,"NO"),EXACT(E38,"UNCLEAR")),OR(EXACT(F38,"YES"),EXACT(F38,"NO"),EXACT(F38,"UNCLEAR")),OR(EXACT(G38,"YES"),EXACT(G38,"NO"),EXACT(G38,"UNCLEAR")),OR(EXACT(H38,"OWN TEAM / LOCAL OPERATOR"),EXACT(H38,"THIRD PARTY / ROUTED LEAD"),EXACT(H38,"INFORMATION ONLY"),EXACT(H38,"UNCLEAR")),OR(EXACT(I38,"CURRENT"),EXACT(I38,"STALE"),EXACT(I38,"NOT CHECKED")),OR(EXACT(J38,"LOCAL PACK / MAPS"),EXACT(J38,"ORGANIC"),EXACT(J38,"PAID / LOCAL SERVICES"),EXACT(J38,"MIXED"),EXACT(J38,"NOT OBSERVED")),OR(EXACT(K38,"SUPPORTS"),EXACT(K38,"CONTRADICTS"),EXACT(K38,"NOT AVAILABLE"))),"VALID","INVALID - CONTROL TOKEN"))))</x:f>
      </x:c>
      <x:c r="P38" s="12" t="str">
        <x:f>IF(A38="","",IF(O38&lt;&gt;"VALID","CONTROL ERROR",IF(X38="LINK ERROR","EVIDENCE LINK ERROR",IF(X38="STALE","EVIDENCE STALE - REFRESH",IF(X38="INSUFFICIENT","EVIDENCE INSUFFICIENT - ROLE",IF(X38="TYPE / FULFILMENT CONTRADICTION","EVIDENCE CONTRADICTION - TYPE / FULFILMENT",IF(X38="FIRST-PARTY CONTRADICTION","EVIDENCE CONTRADICTION - FIRST PARTY",AA38)))))))</x:f>
      </x:c>
      <x:c r="Q38" s="12" t="str">
        <x:f>IF(A38="","",IF(OR(O38&lt;&gt;"VALID",X38="LINK ERROR"),"NOT READY",IF(AND(V38="READY",X38="CLEAR",OR(P38="DIRECT LOCAL COMPETITOR",P38="INTERMEDIARY / LEAD COMPETITOR",P38="INFORMATION / REFERENCE COMPETITOR",P38="INDIRECT / CONDITIONAL COMPETITOR",P38="OUT OF DIRECT SCOPE")),"READY","UNRESOLVED")))</x:f>
      </x:c>
      <x:c r="R38" s="12" t="str">
        <x:f>IF(A38="","",IF(P38="DIRECT LOCAL COMPETITOR","INCLUDE DIRECT",IF(P38="INDIRECT / CONDITIONAL COMPETITOR","INCLUDE INDIRECT",IF(OR(P38="INTERMEDIARY / LEAD COMPETITOR",P38="INFORMATION / REFERENCE COMPETITOR"),"INCLUDE REFERENCE",IF(P38="OUT OF DIRECT SCOPE","EXCLUDE DIRECT","MONITOR / CONDITIONAL")))))</x:f>
      </x:c>
      <x:c r="S38" s="12" t="str">
        <x:f>IF(A38="","",IF(P38="DIRECT LOCAL COMPETITOR","Scoped service offer; service-area clarity; contact/booking path; trust and local visibility",IF(P38="INTERMEDIARY / LEAD COMPETITOR","Lead capture; comparison UX; local discovery and routing mechanics",IF(P38="INFORMATION / REFERENCE COMPETITOR","Information coverage; evidence; decision support and answer usefulness",IF(P38="INDIRECT / CONDITIONAL COMPETITOR","Substitution; adjacent-need framing; conditional availability",IF(P38="OUT OF DIRECT SCOPE","Reference only if another decision requires it","No direct benchmark until resolved"))))))</x:f>
      </x:c>
      <x:c r="T38" s="12" t="str">
        <x:f>IF(A38="","",IF(P38="DIRECT LOCAL COMPETITOR","Do not infer capacity, market share or revenue from visibility/reviews",IF(P38="INTERMEDIARY / LEAD COMPETITOR","Do not infer that the intermediary performs the job",IF(P38="INFORMATION / REFERENCE COMPETITOR","Do not infer service substitution from information visibility",IF(P38="INDIRECT / CONDITIONAL COMPETITOR","Do not force adjacent or differently timed service into direct parity",IF(P38="OUT OF DIRECT SCOPE","Do not generalise this exclusion to every service/geography","Do not force a direct label from incomplete evidence"))))))</x:f>
      </x:c>
      <x:c r="U38" s="12" t="str">
        <x:f>IF(A38="","",IF(P38="INTERMEDIARY / LEAD COMPETITOR","Reopen if platform begins fulfilling the service directly",IF(P38="INFORMATION / REFERENCE COMPETITOR","Reopen if source begins selling/fulfilling the service",IF(P38="OUT OF DIRECT SCOPE","Reopen if job, buyer or service area changes","Reopen when service, geography, timing, fulfilment, ownership or buyer evidence changes materially"))))</x:f>
      </x:c>
      <x:c r="V38" s="12" t="str">
        <x:f>IF(A38="","",IF(COUNTIF(EVIDENCE_PACKET!$A$6:$A$205,L38)=0,"INVALID - EVIDENCE ID",IF(COUNTIF(EVIDENCE_PACKET!$A$6:$A$205,L38)&gt;1,"INVALID - DUPLICATE EVIDENCE ID",IF(COUNTIFS(EVIDENCE_PACKET!$A$6:$A$205,L38,EVIDENCE_PACKET!$B$6:$B$205,A38)=0,"INVALID - EVIDENCE OWNER",INDEX(EVIDENCE_PACKET!$L$6:$L$205,MATCH(L38,EVIDENCE_PACKET!$A$6:$A$205,0))))))</x:f>
      </x:c>
      <x:c r="W38" s="80" t="str">
        <x:f>IF(A38="","",IF(OR(AND(C38="DIRECTORY / LEAD MARKETPLACE",H38="OWN TEAM / LOCAL OPERATOR"),AND(C38="PUBLISHER / REFERENCE",OR(H38="OWN TEAM / LOCAL OPERATOR",H38="THIRD PARTY / ROUTED LEAD")),AND(OR(C38="LOCAL PROVIDER",C38="FRANCHISE / LOCAL OPERATOR"),OR(H38="THIRD PARTY / ROUTED LEAD",H38="INFORMATION ONLY"))),"CONTRADICTION","OK"))</x:f>
      </x:c>
      <x:c r="X38" s="80" t="str">
        <x:f>IF(A38="","",IF(OR(V38="INVALID - EVIDENCE ID",V38="INVALID - DUPLICATE EVIDENCE ID",V38="INVALID - EVIDENCE OWNER",V38="INVALID - DUPLICATE ID",V38="INVALID - CONTROL TOKEN",V38="INVALID - CANDIDATE ID",V38="INCOMPLETE"),"LINK ERROR",IF(V38="STALE - REFRESH","STALE",IF(OR(V38="NOT CHECKED",V38="UNRESOLVED",I38="NOT CHECKED",D38="UNCLEAR",E38="UNCLEAR",F38="UNCLEAR",G38="UNCLEAR",H38="UNCLEAR"),"INSUFFICIENT",IF(W38="CONTRADICTION","TYPE / FULFILMENT CONTRADICTION",IF(K38="CONTRADICTS","FIRST-PARTY CONTRADICTION","CLEAR"))))))</x:f>
      </x:c>
      <x:c r="Y38" s="80" t="str">
        <x:f>IF(A38="","",IF(OR(C38="DIRECTORY / LEAD MARKETPLACE",H38="THIRD PARTY / ROUTED LEAD"),"INTERMEDIARY / LEAD COMPETITOR",IF(OR(C38="PUBLISHER / REFERENCE",H38="INFORMATION ONLY"),"INFORMATION / REFERENCE COMPETITOR","")))</x:f>
      </x:c>
      <x:c r="Z38" s="80" t="str">
        <x:f>IF(A38="","",IF(OR(C38="ADJACENT SERVICE",D38="NO",F38="NO"),"INDIRECT / CONDITIONAL COMPETITOR",IF(OR(E38="NO",G38="NO"),"OUT OF DIRECT SCOPE",IF(AND(D38="YES",E38="YES",F38="YES",G38="YES",H38="OWN TEAM / LOCAL OPERATOR"),"DIRECT LOCAL COMPETITOR","CONDITIONAL / REVIEW REQUIRED"))))</x:f>
      </x:c>
      <x:c r="AA38" s="80" t="str">
        <x:f>IF(A38="","",IF(Y38&lt;&gt;"",Y38,Z38))</x:f>
      </x:c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38"/>
      <x:c r="N39" s="12"/>
      <x:c r="O39" s="12" t="str">
        <x:f>IF(A39="","",IF(COUNTIF($A$6:$A$205,A39)&gt;1,"INVALID - DUPLICATE ID",IF(OR(B39="",C39="",D39="",E39="",F39="",G39="",H39="",I39="",J39="",K39="",L39="",M39="",N39=""),"INCOMPLETE",IF(AND(OR(EXACT(C39,"LOCAL PROVIDER"),EXACT(C39,"FRANCHISE / LOCAL OPERATOR"),EXACT(C39,"DIRECTORY / LEAD MARKETPLACE"),EXACT(C39,"NATIONAL BRAND"),EXACT(C39,"PUBLISHER / REFERENCE"),EXACT(C39,"ADJACENT SERVICE"),EXACT(C39,"OTHER")),OR(EXACT(D39,"YES"),EXACT(D39,"NO"),EXACT(D39,"UNCLEAR")),OR(EXACT(E39,"YES"),EXACT(E39,"NO"),EXACT(E39,"UNCLEAR")),OR(EXACT(F39,"YES"),EXACT(F39,"NO"),EXACT(F39,"UNCLEAR")),OR(EXACT(G39,"YES"),EXACT(G39,"NO"),EXACT(G39,"UNCLEAR")),OR(EXACT(H39,"OWN TEAM / LOCAL OPERATOR"),EXACT(H39,"THIRD PARTY / ROUTED LEAD"),EXACT(H39,"INFORMATION ONLY"),EXACT(H39,"UNCLEAR")),OR(EXACT(I39,"CURRENT"),EXACT(I39,"STALE"),EXACT(I39,"NOT CHECKED")),OR(EXACT(J39,"LOCAL PACK / MAPS"),EXACT(J39,"ORGANIC"),EXACT(J39,"PAID / LOCAL SERVICES"),EXACT(J39,"MIXED"),EXACT(J39,"NOT OBSERVED")),OR(EXACT(K39,"SUPPORTS"),EXACT(K39,"CONTRADICTS"),EXACT(K39,"NOT AVAILABLE"))),"VALID","INVALID - CONTROL TOKEN"))))</x:f>
      </x:c>
      <x:c r="P39" s="12" t="str">
        <x:f>IF(A39="","",IF(O39&lt;&gt;"VALID","CONTROL ERROR",IF(X39="LINK ERROR","EVIDENCE LINK ERROR",IF(X39="STALE","EVIDENCE STALE - REFRESH",IF(X39="INSUFFICIENT","EVIDENCE INSUFFICIENT - ROLE",IF(X39="TYPE / FULFILMENT CONTRADICTION","EVIDENCE CONTRADICTION - TYPE / FULFILMENT",IF(X39="FIRST-PARTY CONTRADICTION","EVIDENCE CONTRADICTION - FIRST PARTY",AA39)))))))</x:f>
      </x:c>
      <x:c r="Q39" s="12" t="str">
        <x:f>IF(A39="","",IF(OR(O39&lt;&gt;"VALID",X39="LINK ERROR"),"NOT READY",IF(AND(V39="READY",X39="CLEAR",OR(P39="DIRECT LOCAL COMPETITOR",P39="INTERMEDIARY / LEAD COMPETITOR",P39="INFORMATION / REFERENCE COMPETITOR",P39="INDIRECT / CONDITIONAL COMPETITOR",P39="OUT OF DIRECT SCOPE")),"READY","UNRESOLVED")))</x:f>
      </x:c>
      <x:c r="R39" s="12" t="str">
        <x:f>IF(A39="","",IF(P39="DIRECT LOCAL COMPETITOR","INCLUDE DIRECT",IF(P39="INDIRECT / CONDITIONAL COMPETITOR","INCLUDE INDIRECT",IF(OR(P39="INTERMEDIARY / LEAD COMPETITOR",P39="INFORMATION / REFERENCE COMPETITOR"),"INCLUDE REFERENCE",IF(P39="OUT OF DIRECT SCOPE","EXCLUDE DIRECT","MONITOR / CONDITIONAL")))))</x:f>
      </x:c>
      <x:c r="S39" s="12" t="str">
        <x:f>IF(A39="","",IF(P39="DIRECT LOCAL COMPETITOR","Scoped service offer; service-area clarity; contact/booking path; trust and local visibility",IF(P39="INTERMEDIARY / LEAD COMPETITOR","Lead capture; comparison UX; local discovery and routing mechanics",IF(P39="INFORMATION / REFERENCE COMPETITOR","Information coverage; evidence; decision support and answer usefulness",IF(P39="INDIRECT / CONDITIONAL COMPETITOR","Substitution; adjacent-need framing; conditional availability",IF(P39="OUT OF DIRECT SCOPE","Reference only if another decision requires it","No direct benchmark until resolved"))))))</x:f>
      </x:c>
      <x:c r="T39" s="12" t="str">
        <x:f>IF(A39="","",IF(P39="DIRECT LOCAL COMPETITOR","Do not infer capacity, market share or revenue from visibility/reviews",IF(P39="INTERMEDIARY / LEAD COMPETITOR","Do not infer that the intermediary performs the job",IF(P39="INFORMATION / REFERENCE COMPETITOR","Do not infer service substitution from information visibility",IF(P39="INDIRECT / CONDITIONAL COMPETITOR","Do not force adjacent or differently timed service into direct parity",IF(P39="OUT OF DIRECT SCOPE","Do not generalise this exclusion to every service/geography","Do not force a direct label from incomplete evidence"))))))</x:f>
      </x:c>
      <x:c r="U39" s="12" t="str">
        <x:f>IF(A39="","",IF(P39="INTERMEDIARY / LEAD COMPETITOR","Reopen if platform begins fulfilling the service directly",IF(P39="INFORMATION / REFERENCE COMPETITOR","Reopen if source begins selling/fulfilling the service",IF(P39="OUT OF DIRECT SCOPE","Reopen if job, buyer or service area changes","Reopen when service, geography, timing, fulfilment, ownership or buyer evidence changes materially"))))</x:f>
      </x:c>
      <x:c r="V39" s="12" t="str">
        <x:f>IF(A39="","",IF(COUNTIF(EVIDENCE_PACKET!$A$6:$A$205,L39)=0,"INVALID - EVIDENCE ID",IF(COUNTIF(EVIDENCE_PACKET!$A$6:$A$205,L39)&gt;1,"INVALID - DUPLICATE EVIDENCE ID",IF(COUNTIFS(EVIDENCE_PACKET!$A$6:$A$205,L39,EVIDENCE_PACKET!$B$6:$B$205,A39)=0,"INVALID - EVIDENCE OWNER",INDEX(EVIDENCE_PACKET!$L$6:$L$205,MATCH(L39,EVIDENCE_PACKET!$A$6:$A$205,0))))))</x:f>
      </x:c>
      <x:c r="W39" s="80" t="str">
        <x:f>IF(A39="","",IF(OR(AND(C39="DIRECTORY / LEAD MARKETPLACE",H39="OWN TEAM / LOCAL OPERATOR"),AND(C39="PUBLISHER / REFERENCE",OR(H39="OWN TEAM / LOCAL OPERATOR",H39="THIRD PARTY / ROUTED LEAD")),AND(OR(C39="LOCAL PROVIDER",C39="FRANCHISE / LOCAL OPERATOR"),OR(H39="THIRD PARTY / ROUTED LEAD",H39="INFORMATION ONLY"))),"CONTRADICTION","OK"))</x:f>
      </x:c>
      <x:c r="X39" s="80" t="str">
        <x:f>IF(A39="","",IF(OR(V39="INVALID - EVIDENCE ID",V39="INVALID - DUPLICATE EVIDENCE ID",V39="INVALID - EVIDENCE OWNER",V39="INVALID - DUPLICATE ID",V39="INVALID - CONTROL TOKEN",V39="INVALID - CANDIDATE ID",V39="INCOMPLETE"),"LINK ERROR",IF(V39="STALE - REFRESH","STALE",IF(OR(V39="NOT CHECKED",V39="UNRESOLVED",I39="NOT CHECKED",D39="UNCLEAR",E39="UNCLEAR",F39="UNCLEAR",G39="UNCLEAR",H39="UNCLEAR"),"INSUFFICIENT",IF(W39="CONTRADICTION","TYPE / FULFILMENT CONTRADICTION",IF(K39="CONTRADICTS","FIRST-PARTY CONTRADICTION","CLEAR"))))))</x:f>
      </x:c>
      <x:c r="Y39" s="80" t="str">
        <x:f>IF(A39="","",IF(OR(C39="DIRECTORY / LEAD MARKETPLACE",H39="THIRD PARTY / ROUTED LEAD"),"INTERMEDIARY / LEAD COMPETITOR",IF(OR(C39="PUBLISHER / REFERENCE",H39="INFORMATION ONLY"),"INFORMATION / REFERENCE COMPETITOR","")))</x:f>
      </x:c>
      <x:c r="Z39" s="80" t="str">
        <x:f>IF(A39="","",IF(OR(C39="ADJACENT SERVICE",D39="NO",F39="NO"),"INDIRECT / CONDITIONAL COMPETITOR",IF(OR(E39="NO",G39="NO"),"OUT OF DIRECT SCOPE",IF(AND(D39="YES",E39="YES",F39="YES",G39="YES",H39="OWN TEAM / LOCAL OPERATOR"),"DIRECT LOCAL COMPETITOR","CONDITIONAL / REVIEW REQUIRED"))))</x:f>
      </x:c>
      <x:c r="AA39" s="80" t="str">
        <x:f>IF(A39="","",IF(Y39&lt;&gt;"",Y39,Z39))</x:f>
      </x:c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38"/>
      <x:c r="N40" s="12"/>
      <x:c r="O40" s="12" t="str">
        <x:f>IF(A40="","",IF(COUNTIF($A$6:$A$205,A40)&gt;1,"INVALID - DUPLICATE ID",IF(OR(B40="",C40="",D40="",E40="",F40="",G40="",H40="",I40="",J40="",K40="",L40="",M40="",N40=""),"INCOMPLETE",IF(AND(OR(EXACT(C40,"LOCAL PROVIDER"),EXACT(C40,"FRANCHISE / LOCAL OPERATOR"),EXACT(C40,"DIRECTORY / LEAD MARKETPLACE"),EXACT(C40,"NATIONAL BRAND"),EXACT(C40,"PUBLISHER / REFERENCE"),EXACT(C40,"ADJACENT SERVICE"),EXACT(C40,"OTHER")),OR(EXACT(D40,"YES"),EXACT(D40,"NO"),EXACT(D40,"UNCLEAR")),OR(EXACT(E40,"YES"),EXACT(E40,"NO"),EXACT(E40,"UNCLEAR")),OR(EXACT(F40,"YES"),EXACT(F40,"NO"),EXACT(F40,"UNCLEAR")),OR(EXACT(G40,"YES"),EXACT(G40,"NO"),EXACT(G40,"UNCLEAR")),OR(EXACT(H40,"OWN TEAM / LOCAL OPERATOR"),EXACT(H40,"THIRD PARTY / ROUTED LEAD"),EXACT(H40,"INFORMATION ONLY"),EXACT(H40,"UNCLEAR")),OR(EXACT(I40,"CURRENT"),EXACT(I40,"STALE"),EXACT(I40,"NOT CHECKED")),OR(EXACT(J40,"LOCAL PACK / MAPS"),EXACT(J40,"ORGANIC"),EXACT(J40,"PAID / LOCAL SERVICES"),EXACT(J40,"MIXED"),EXACT(J40,"NOT OBSERVED")),OR(EXACT(K40,"SUPPORTS"),EXACT(K40,"CONTRADICTS"),EXACT(K40,"NOT AVAILABLE"))),"VALID","INVALID - CONTROL TOKEN"))))</x:f>
      </x:c>
      <x:c r="P40" s="12" t="str">
        <x:f>IF(A40="","",IF(O40&lt;&gt;"VALID","CONTROL ERROR",IF(X40="LINK ERROR","EVIDENCE LINK ERROR",IF(X40="STALE","EVIDENCE STALE - REFRESH",IF(X40="INSUFFICIENT","EVIDENCE INSUFFICIENT - ROLE",IF(X40="TYPE / FULFILMENT CONTRADICTION","EVIDENCE CONTRADICTION - TYPE / FULFILMENT",IF(X40="FIRST-PARTY CONTRADICTION","EVIDENCE CONTRADICTION - FIRST PARTY",AA40)))))))</x:f>
      </x:c>
      <x:c r="Q40" s="12" t="str">
        <x:f>IF(A40="","",IF(OR(O40&lt;&gt;"VALID",X40="LINK ERROR"),"NOT READY",IF(AND(V40="READY",X40="CLEAR",OR(P40="DIRECT LOCAL COMPETITOR",P40="INTERMEDIARY / LEAD COMPETITOR",P40="INFORMATION / REFERENCE COMPETITOR",P40="INDIRECT / CONDITIONAL COMPETITOR",P40="OUT OF DIRECT SCOPE")),"READY","UNRESOLVED")))</x:f>
      </x:c>
      <x:c r="R40" s="12" t="str">
        <x:f>IF(A40="","",IF(P40="DIRECT LOCAL COMPETITOR","INCLUDE DIRECT",IF(P40="INDIRECT / CONDITIONAL COMPETITOR","INCLUDE INDIRECT",IF(OR(P40="INTERMEDIARY / LEAD COMPETITOR",P40="INFORMATION / REFERENCE COMPETITOR"),"INCLUDE REFERENCE",IF(P40="OUT OF DIRECT SCOPE","EXCLUDE DIRECT","MONITOR / CONDITIONAL")))))</x:f>
      </x:c>
      <x:c r="S40" s="12" t="str">
        <x:f>IF(A40="","",IF(P40="DIRECT LOCAL COMPETITOR","Scoped service offer; service-area clarity; contact/booking path; trust and local visibility",IF(P40="INTERMEDIARY / LEAD COMPETITOR","Lead capture; comparison UX; local discovery and routing mechanics",IF(P40="INFORMATION / REFERENCE COMPETITOR","Information coverage; evidence; decision support and answer usefulness",IF(P40="INDIRECT / CONDITIONAL COMPETITOR","Substitution; adjacent-need framing; conditional availability",IF(P40="OUT OF DIRECT SCOPE","Reference only if another decision requires it","No direct benchmark until resolved"))))))</x:f>
      </x:c>
      <x:c r="T40" s="12" t="str">
        <x:f>IF(A40="","",IF(P40="DIRECT LOCAL COMPETITOR","Do not infer capacity, market share or revenue from visibility/reviews",IF(P40="INTERMEDIARY / LEAD COMPETITOR","Do not infer that the intermediary performs the job",IF(P40="INFORMATION / REFERENCE COMPETITOR","Do not infer service substitution from information visibility",IF(P40="INDIRECT / CONDITIONAL COMPETITOR","Do not force adjacent or differently timed service into direct parity",IF(P40="OUT OF DIRECT SCOPE","Do not generalise this exclusion to every service/geography","Do not force a direct label from incomplete evidence"))))))</x:f>
      </x:c>
      <x:c r="U40" s="12" t="str">
        <x:f>IF(A40="","",IF(P40="INTERMEDIARY / LEAD COMPETITOR","Reopen if platform begins fulfilling the service directly",IF(P40="INFORMATION / REFERENCE COMPETITOR","Reopen if source begins selling/fulfilling the service",IF(P40="OUT OF DIRECT SCOPE","Reopen if job, buyer or service area changes","Reopen when service, geography, timing, fulfilment, ownership or buyer evidence changes materially"))))</x:f>
      </x:c>
      <x:c r="V40" s="12" t="str">
        <x:f>IF(A40="","",IF(COUNTIF(EVIDENCE_PACKET!$A$6:$A$205,L40)=0,"INVALID - EVIDENCE ID",IF(COUNTIF(EVIDENCE_PACKET!$A$6:$A$205,L40)&gt;1,"INVALID - DUPLICATE EVIDENCE ID",IF(COUNTIFS(EVIDENCE_PACKET!$A$6:$A$205,L40,EVIDENCE_PACKET!$B$6:$B$205,A40)=0,"INVALID - EVIDENCE OWNER",INDEX(EVIDENCE_PACKET!$L$6:$L$205,MATCH(L40,EVIDENCE_PACKET!$A$6:$A$205,0))))))</x:f>
      </x:c>
      <x:c r="W40" s="80" t="str">
        <x:f>IF(A40="","",IF(OR(AND(C40="DIRECTORY / LEAD MARKETPLACE",H40="OWN TEAM / LOCAL OPERATOR"),AND(C40="PUBLISHER / REFERENCE",OR(H40="OWN TEAM / LOCAL OPERATOR",H40="THIRD PARTY / ROUTED LEAD")),AND(OR(C40="LOCAL PROVIDER",C40="FRANCHISE / LOCAL OPERATOR"),OR(H40="THIRD PARTY / ROUTED LEAD",H40="INFORMATION ONLY"))),"CONTRADICTION","OK"))</x:f>
      </x:c>
      <x:c r="X40" s="80" t="str">
        <x:f>IF(A40="","",IF(OR(V40="INVALID - EVIDENCE ID",V40="INVALID - DUPLICATE EVIDENCE ID",V40="INVALID - EVIDENCE OWNER",V40="INVALID - DUPLICATE ID",V40="INVALID - CONTROL TOKEN",V40="INVALID - CANDIDATE ID",V40="INCOMPLETE"),"LINK ERROR",IF(V40="STALE - REFRESH","STALE",IF(OR(V40="NOT CHECKED",V40="UNRESOLVED",I40="NOT CHECKED",D40="UNCLEAR",E40="UNCLEAR",F40="UNCLEAR",G40="UNCLEAR",H40="UNCLEAR"),"INSUFFICIENT",IF(W40="CONTRADICTION","TYPE / FULFILMENT CONTRADICTION",IF(K40="CONTRADICTS","FIRST-PARTY CONTRADICTION","CLEAR"))))))</x:f>
      </x:c>
      <x:c r="Y40" s="80" t="str">
        <x:f>IF(A40="","",IF(OR(C40="DIRECTORY / LEAD MARKETPLACE",H40="THIRD PARTY / ROUTED LEAD"),"INTERMEDIARY / LEAD COMPETITOR",IF(OR(C40="PUBLISHER / REFERENCE",H40="INFORMATION ONLY"),"INFORMATION / REFERENCE COMPETITOR","")))</x:f>
      </x:c>
      <x:c r="Z40" s="80" t="str">
        <x:f>IF(A40="","",IF(OR(C40="ADJACENT SERVICE",D40="NO",F40="NO"),"INDIRECT / CONDITIONAL COMPETITOR",IF(OR(E40="NO",G40="NO"),"OUT OF DIRECT SCOPE",IF(AND(D40="YES",E40="YES",F40="YES",G40="YES",H40="OWN TEAM / LOCAL OPERATOR"),"DIRECT LOCAL COMPETITOR","CONDITIONAL / REVIEW REQUIRED"))))</x:f>
      </x:c>
      <x:c r="AA40" s="80" t="str">
        <x:f>IF(A40="","",IF(Y40&lt;&gt;"",Y40,Z40))</x:f>
      </x:c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38"/>
      <x:c r="N41" s="12"/>
      <x:c r="O41" s="12" t="str">
        <x:f>IF(A41="","",IF(COUNTIF($A$6:$A$205,A41)&gt;1,"INVALID - DUPLICATE ID",IF(OR(B41="",C41="",D41="",E41="",F41="",G41="",H41="",I41="",J41="",K41="",L41="",M41="",N41=""),"INCOMPLETE",IF(AND(OR(EXACT(C41,"LOCAL PROVIDER"),EXACT(C41,"FRANCHISE / LOCAL OPERATOR"),EXACT(C41,"DIRECTORY / LEAD MARKETPLACE"),EXACT(C41,"NATIONAL BRAND"),EXACT(C41,"PUBLISHER / REFERENCE"),EXACT(C41,"ADJACENT SERVICE"),EXACT(C41,"OTHER")),OR(EXACT(D41,"YES"),EXACT(D41,"NO"),EXACT(D41,"UNCLEAR")),OR(EXACT(E41,"YES"),EXACT(E41,"NO"),EXACT(E41,"UNCLEAR")),OR(EXACT(F41,"YES"),EXACT(F41,"NO"),EXACT(F41,"UNCLEAR")),OR(EXACT(G41,"YES"),EXACT(G41,"NO"),EXACT(G41,"UNCLEAR")),OR(EXACT(H41,"OWN TEAM / LOCAL OPERATOR"),EXACT(H41,"THIRD PARTY / ROUTED LEAD"),EXACT(H41,"INFORMATION ONLY"),EXACT(H41,"UNCLEAR")),OR(EXACT(I41,"CURRENT"),EXACT(I41,"STALE"),EXACT(I41,"NOT CHECKED")),OR(EXACT(J41,"LOCAL PACK / MAPS"),EXACT(J41,"ORGANIC"),EXACT(J41,"PAID / LOCAL SERVICES"),EXACT(J41,"MIXED"),EXACT(J41,"NOT OBSERVED")),OR(EXACT(K41,"SUPPORTS"),EXACT(K41,"CONTRADICTS"),EXACT(K41,"NOT AVAILABLE"))),"VALID","INVALID - CONTROL TOKEN"))))</x:f>
      </x:c>
      <x:c r="P41" s="12" t="str">
        <x:f>IF(A41="","",IF(O41&lt;&gt;"VALID","CONTROL ERROR",IF(X41="LINK ERROR","EVIDENCE LINK ERROR",IF(X41="STALE","EVIDENCE STALE - REFRESH",IF(X41="INSUFFICIENT","EVIDENCE INSUFFICIENT - ROLE",IF(X41="TYPE / FULFILMENT CONTRADICTION","EVIDENCE CONTRADICTION - TYPE / FULFILMENT",IF(X41="FIRST-PARTY CONTRADICTION","EVIDENCE CONTRADICTION - FIRST PARTY",AA41)))))))</x:f>
      </x:c>
      <x:c r="Q41" s="12" t="str">
        <x:f>IF(A41="","",IF(OR(O41&lt;&gt;"VALID",X41="LINK ERROR"),"NOT READY",IF(AND(V41="READY",X41="CLEAR",OR(P41="DIRECT LOCAL COMPETITOR",P41="INTERMEDIARY / LEAD COMPETITOR",P41="INFORMATION / REFERENCE COMPETITOR",P41="INDIRECT / CONDITIONAL COMPETITOR",P41="OUT OF DIRECT SCOPE")),"READY","UNRESOLVED")))</x:f>
      </x:c>
      <x:c r="R41" s="12" t="str">
        <x:f>IF(A41="","",IF(P41="DIRECT LOCAL COMPETITOR","INCLUDE DIRECT",IF(P41="INDIRECT / CONDITIONAL COMPETITOR","INCLUDE INDIRECT",IF(OR(P41="INTERMEDIARY / LEAD COMPETITOR",P41="INFORMATION / REFERENCE COMPETITOR"),"INCLUDE REFERENCE",IF(P41="OUT OF DIRECT SCOPE","EXCLUDE DIRECT","MONITOR / CONDITIONAL")))))</x:f>
      </x:c>
      <x:c r="S41" s="12" t="str">
        <x:f>IF(A41="","",IF(P41="DIRECT LOCAL COMPETITOR","Scoped service offer; service-area clarity; contact/booking path; trust and local visibility",IF(P41="INTERMEDIARY / LEAD COMPETITOR","Lead capture; comparison UX; local discovery and routing mechanics",IF(P41="INFORMATION / REFERENCE COMPETITOR","Information coverage; evidence; decision support and answer usefulness",IF(P41="INDIRECT / CONDITIONAL COMPETITOR","Substitution; adjacent-need framing; conditional availability",IF(P41="OUT OF DIRECT SCOPE","Reference only if another decision requires it","No direct benchmark until resolved"))))))</x:f>
      </x:c>
      <x:c r="T41" s="12" t="str">
        <x:f>IF(A41="","",IF(P41="DIRECT LOCAL COMPETITOR","Do not infer capacity, market share or revenue from visibility/reviews",IF(P41="INTERMEDIARY / LEAD COMPETITOR","Do not infer that the intermediary performs the job",IF(P41="INFORMATION / REFERENCE COMPETITOR","Do not infer service substitution from information visibility",IF(P41="INDIRECT / CONDITIONAL COMPETITOR","Do not force adjacent or differently timed service into direct parity",IF(P41="OUT OF DIRECT SCOPE","Do not generalise this exclusion to every service/geography","Do not force a direct label from incomplete evidence"))))))</x:f>
      </x:c>
      <x:c r="U41" s="12" t="str">
        <x:f>IF(A41="","",IF(P41="INTERMEDIARY / LEAD COMPETITOR","Reopen if platform begins fulfilling the service directly",IF(P41="INFORMATION / REFERENCE COMPETITOR","Reopen if source begins selling/fulfilling the service",IF(P41="OUT OF DIRECT SCOPE","Reopen if job, buyer or service area changes","Reopen when service, geography, timing, fulfilment, ownership or buyer evidence changes materially"))))</x:f>
      </x:c>
      <x:c r="V41" s="12" t="str">
        <x:f>IF(A41="","",IF(COUNTIF(EVIDENCE_PACKET!$A$6:$A$205,L41)=0,"INVALID - EVIDENCE ID",IF(COUNTIF(EVIDENCE_PACKET!$A$6:$A$205,L41)&gt;1,"INVALID - DUPLICATE EVIDENCE ID",IF(COUNTIFS(EVIDENCE_PACKET!$A$6:$A$205,L41,EVIDENCE_PACKET!$B$6:$B$205,A41)=0,"INVALID - EVIDENCE OWNER",INDEX(EVIDENCE_PACKET!$L$6:$L$205,MATCH(L41,EVIDENCE_PACKET!$A$6:$A$205,0))))))</x:f>
      </x:c>
      <x:c r="W41" s="80" t="str">
        <x:f>IF(A41="","",IF(OR(AND(C41="DIRECTORY / LEAD MARKETPLACE",H41="OWN TEAM / LOCAL OPERATOR"),AND(C41="PUBLISHER / REFERENCE",OR(H41="OWN TEAM / LOCAL OPERATOR",H41="THIRD PARTY / ROUTED LEAD")),AND(OR(C41="LOCAL PROVIDER",C41="FRANCHISE / LOCAL OPERATOR"),OR(H41="THIRD PARTY / ROUTED LEAD",H41="INFORMATION ONLY"))),"CONTRADICTION","OK"))</x:f>
      </x:c>
      <x:c r="X41" s="80" t="str">
        <x:f>IF(A41="","",IF(OR(V41="INVALID - EVIDENCE ID",V41="INVALID - DUPLICATE EVIDENCE ID",V41="INVALID - EVIDENCE OWNER",V41="INVALID - DUPLICATE ID",V41="INVALID - CONTROL TOKEN",V41="INVALID - CANDIDATE ID",V41="INCOMPLETE"),"LINK ERROR",IF(V41="STALE - REFRESH","STALE",IF(OR(V41="NOT CHECKED",V41="UNRESOLVED",I41="NOT CHECKED",D41="UNCLEAR",E41="UNCLEAR",F41="UNCLEAR",G41="UNCLEAR",H41="UNCLEAR"),"INSUFFICIENT",IF(W41="CONTRADICTION","TYPE / FULFILMENT CONTRADICTION",IF(K41="CONTRADICTS","FIRST-PARTY CONTRADICTION","CLEAR"))))))</x:f>
      </x:c>
      <x:c r="Y41" s="80" t="str">
        <x:f>IF(A41="","",IF(OR(C41="DIRECTORY / LEAD MARKETPLACE",H41="THIRD PARTY / ROUTED LEAD"),"INTERMEDIARY / LEAD COMPETITOR",IF(OR(C41="PUBLISHER / REFERENCE",H41="INFORMATION ONLY"),"INFORMATION / REFERENCE COMPETITOR","")))</x:f>
      </x:c>
      <x:c r="Z41" s="80" t="str">
        <x:f>IF(A41="","",IF(OR(C41="ADJACENT SERVICE",D41="NO",F41="NO"),"INDIRECT / CONDITIONAL COMPETITOR",IF(OR(E41="NO",G41="NO"),"OUT OF DIRECT SCOPE",IF(AND(D41="YES",E41="YES",F41="YES",G41="YES",H41="OWN TEAM / LOCAL OPERATOR"),"DIRECT LOCAL COMPETITOR","CONDITIONAL / REVIEW REQUIRED"))))</x:f>
      </x:c>
      <x:c r="AA41" s="80" t="str">
        <x:f>IF(A41="","",IF(Y41&lt;&gt;"",Y41,Z41))</x:f>
      </x:c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38"/>
      <x:c r="N42" s="12"/>
      <x:c r="O42" s="12" t="str">
        <x:f>IF(A42="","",IF(COUNTIF($A$6:$A$205,A42)&gt;1,"INVALID - DUPLICATE ID",IF(OR(B42="",C42="",D42="",E42="",F42="",G42="",H42="",I42="",J42="",K42="",L42="",M42="",N42=""),"INCOMPLETE",IF(AND(OR(EXACT(C42,"LOCAL PROVIDER"),EXACT(C42,"FRANCHISE / LOCAL OPERATOR"),EXACT(C42,"DIRECTORY / LEAD MARKETPLACE"),EXACT(C42,"NATIONAL BRAND"),EXACT(C42,"PUBLISHER / REFERENCE"),EXACT(C42,"ADJACENT SERVICE"),EXACT(C42,"OTHER")),OR(EXACT(D42,"YES"),EXACT(D42,"NO"),EXACT(D42,"UNCLEAR")),OR(EXACT(E42,"YES"),EXACT(E42,"NO"),EXACT(E42,"UNCLEAR")),OR(EXACT(F42,"YES"),EXACT(F42,"NO"),EXACT(F42,"UNCLEAR")),OR(EXACT(G42,"YES"),EXACT(G42,"NO"),EXACT(G42,"UNCLEAR")),OR(EXACT(H42,"OWN TEAM / LOCAL OPERATOR"),EXACT(H42,"THIRD PARTY / ROUTED LEAD"),EXACT(H42,"INFORMATION ONLY"),EXACT(H42,"UNCLEAR")),OR(EXACT(I42,"CURRENT"),EXACT(I42,"STALE"),EXACT(I42,"NOT CHECKED")),OR(EXACT(J42,"LOCAL PACK / MAPS"),EXACT(J42,"ORGANIC"),EXACT(J42,"PAID / LOCAL SERVICES"),EXACT(J42,"MIXED"),EXACT(J42,"NOT OBSERVED")),OR(EXACT(K42,"SUPPORTS"),EXACT(K42,"CONTRADICTS"),EXACT(K42,"NOT AVAILABLE"))),"VALID","INVALID - CONTROL TOKEN"))))</x:f>
      </x:c>
      <x:c r="P42" s="12" t="str">
        <x:f>IF(A42="","",IF(O42&lt;&gt;"VALID","CONTROL ERROR",IF(X42="LINK ERROR","EVIDENCE LINK ERROR",IF(X42="STALE","EVIDENCE STALE - REFRESH",IF(X42="INSUFFICIENT","EVIDENCE INSUFFICIENT - ROLE",IF(X42="TYPE / FULFILMENT CONTRADICTION","EVIDENCE CONTRADICTION - TYPE / FULFILMENT",IF(X42="FIRST-PARTY CONTRADICTION","EVIDENCE CONTRADICTION - FIRST PARTY",AA42)))))))</x:f>
      </x:c>
      <x:c r="Q42" s="12" t="str">
        <x:f>IF(A42="","",IF(OR(O42&lt;&gt;"VALID",X42="LINK ERROR"),"NOT READY",IF(AND(V42="READY",X42="CLEAR",OR(P42="DIRECT LOCAL COMPETITOR",P42="INTERMEDIARY / LEAD COMPETITOR",P42="INFORMATION / REFERENCE COMPETITOR",P42="INDIRECT / CONDITIONAL COMPETITOR",P42="OUT OF DIRECT SCOPE")),"READY","UNRESOLVED")))</x:f>
      </x:c>
      <x:c r="R42" s="12" t="str">
        <x:f>IF(A42="","",IF(P42="DIRECT LOCAL COMPETITOR","INCLUDE DIRECT",IF(P42="INDIRECT / CONDITIONAL COMPETITOR","INCLUDE INDIRECT",IF(OR(P42="INTERMEDIARY / LEAD COMPETITOR",P42="INFORMATION / REFERENCE COMPETITOR"),"INCLUDE REFERENCE",IF(P42="OUT OF DIRECT SCOPE","EXCLUDE DIRECT","MONITOR / CONDITIONAL")))))</x:f>
      </x:c>
      <x:c r="S42" s="12" t="str">
        <x:f>IF(A42="","",IF(P42="DIRECT LOCAL COMPETITOR","Scoped service offer; service-area clarity; contact/booking path; trust and local visibility",IF(P42="INTERMEDIARY / LEAD COMPETITOR","Lead capture; comparison UX; local discovery and routing mechanics",IF(P42="INFORMATION / REFERENCE COMPETITOR","Information coverage; evidence; decision support and answer usefulness",IF(P42="INDIRECT / CONDITIONAL COMPETITOR","Substitution; adjacent-need framing; conditional availability",IF(P42="OUT OF DIRECT SCOPE","Reference only if another decision requires it","No direct benchmark until resolved"))))))</x:f>
      </x:c>
      <x:c r="T42" s="12" t="str">
        <x:f>IF(A42="","",IF(P42="DIRECT LOCAL COMPETITOR","Do not infer capacity, market share or revenue from visibility/reviews",IF(P42="INTERMEDIARY / LEAD COMPETITOR","Do not infer that the intermediary performs the job",IF(P42="INFORMATION / REFERENCE COMPETITOR","Do not infer service substitution from information visibility",IF(P42="INDIRECT / CONDITIONAL COMPETITOR","Do not force adjacent or differently timed service into direct parity",IF(P42="OUT OF DIRECT SCOPE","Do not generalise this exclusion to every service/geography","Do not force a direct label from incomplete evidence"))))))</x:f>
      </x:c>
      <x:c r="U42" s="12" t="str">
        <x:f>IF(A42="","",IF(P42="INTERMEDIARY / LEAD COMPETITOR","Reopen if platform begins fulfilling the service directly",IF(P42="INFORMATION / REFERENCE COMPETITOR","Reopen if source begins selling/fulfilling the service",IF(P42="OUT OF DIRECT SCOPE","Reopen if job, buyer or service area changes","Reopen when service, geography, timing, fulfilment, ownership or buyer evidence changes materially"))))</x:f>
      </x:c>
      <x:c r="V42" s="12" t="str">
        <x:f>IF(A42="","",IF(COUNTIF(EVIDENCE_PACKET!$A$6:$A$205,L42)=0,"INVALID - EVIDENCE ID",IF(COUNTIF(EVIDENCE_PACKET!$A$6:$A$205,L42)&gt;1,"INVALID - DUPLICATE EVIDENCE ID",IF(COUNTIFS(EVIDENCE_PACKET!$A$6:$A$205,L42,EVIDENCE_PACKET!$B$6:$B$205,A42)=0,"INVALID - EVIDENCE OWNER",INDEX(EVIDENCE_PACKET!$L$6:$L$205,MATCH(L42,EVIDENCE_PACKET!$A$6:$A$205,0))))))</x:f>
      </x:c>
      <x:c r="W42" s="80" t="str">
        <x:f>IF(A42="","",IF(OR(AND(C42="DIRECTORY / LEAD MARKETPLACE",H42="OWN TEAM / LOCAL OPERATOR"),AND(C42="PUBLISHER / REFERENCE",OR(H42="OWN TEAM / LOCAL OPERATOR",H42="THIRD PARTY / ROUTED LEAD")),AND(OR(C42="LOCAL PROVIDER",C42="FRANCHISE / LOCAL OPERATOR"),OR(H42="THIRD PARTY / ROUTED LEAD",H42="INFORMATION ONLY"))),"CONTRADICTION","OK"))</x:f>
      </x:c>
      <x:c r="X42" s="80" t="str">
        <x:f>IF(A42="","",IF(OR(V42="INVALID - EVIDENCE ID",V42="INVALID - DUPLICATE EVIDENCE ID",V42="INVALID - EVIDENCE OWNER",V42="INVALID - DUPLICATE ID",V42="INVALID - CONTROL TOKEN",V42="INVALID - CANDIDATE ID",V42="INCOMPLETE"),"LINK ERROR",IF(V42="STALE - REFRESH","STALE",IF(OR(V42="NOT CHECKED",V42="UNRESOLVED",I42="NOT CHECKED",D42="UNCLEAR",E42="UNCLEAR",F42="UNCLEAR",G42="UNCLEAR",H42="UNCLEAR"),"INSUFFICIENT",IF(W42="CONTRADICTION","TYPE / FULFILMENT CONTRADICTION",IF(K42="CONTRADICTS","FIRST-PARTY CONTRADICTION","CLEAR"))))))</x:f>
      </x:c>
      <x:c r="Y42" s="80" t="str">
        <x:f>IF(A42="","",IF(OR(C42="DIRECTORY / LEAD MARKETPLACE",H42="THIRD PARTY / ROUTED LEAD"),"INTERMEDIARY / LEAD COMPETITOR",IF(OR(C42="PUBLISHER / REFERENCE",H42="INFORMATION ONLY"),"INFORMATION / REFERENCE COMPETITOR","")))</x:f>
      </x:c>
      <x:c r="Z42" s="80" t="str">
        <x:f>IF(A42="","",IF(OR(C42="ADJACENT SERVICE",D42="NO",F42="NO"),"INDIRECT / CONDITIONAL COMPETITOR",IF(OR(E42="NO",G42="NO"),"OUT OF DIRECT SCOPE",IF(AND(D42="YES",E42="YES",F42="YES",G42="YES",H42="OWN TEAM / LOCAL OPERATOR"),"DIRECT LOCAL COMPETITOR","CONDITIONAL / REVIEW REQUIRED"))))</x:f>
      </x:c>
      <x:c r="AA42" s="80" t="str">
        <x:f>IF(A42="","",IF(Y42&lt;&gt;"",Y42,Z42))</x:f>
      </x:c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38"/>
      <x:c r="N43" s="12"/>
      <x:c r="O43" s="12" t="str">
        <x:f>IF(A43="","",IF(COUNTIF($A$6:$A$205,A43)&gt;1,"INVALID - DUPLICATE ID",IF(OR(B43="",C43="",D43="",E43="",F43="",G43="",H43="",I43="",J43="",K43="",L43="",M43="",N43=""),"INCOMPLETE",IF(AND(OR(EXACT(C43,"LOCAL PROVIDER"),EXACT(C43,"FRANCHISE / LOCAL OPERATOR"),EXACT(C43,"DIRECTORY / LEAD MARKETPLACE"),EXACT(C43,"NATIONAL BRAND"),EXACT(C43,"PUBLISHER / REFERENCE"),EXACT(C43,"ADJACENT SERVICE"),EXACT(C43,"OTHER")),OR(EXACT(D43,"YES"),EXACT(D43,"NO"),EXACT(D43,"UNCLEAR")),OR(EXACT(E43,"YES"),EXACT(E43,"NO"),EXACT(E43,"UNCLEAR")),OR(EXACT(F43,"YES"),EXACT(F43,"NO"),EXACT(F43,"UNCLEAR")),OR(EXACT(G43,"YES"),EXACT(G43,"NO"),EXACT(G43,"UNCLEAR")),OR(EXACT(H43,"OWN TEAM / LOCAL OPERATOR"),EXACT(H43,"THIRD PARTY / ROUTED LEAD"),EXACT(H43,"INFORMATION ONLY"),EXACT(H43,"UNCLEAR")),OR(EXACT(I43,"CURRENT"),EXACT(I43,"STALE"),EXACT(I43,"NOT CHECKED")),OR(EXACT(J43,"LOCAL PACK / MAPS"),EXACT(J43,"ORGANIC"),EXACT(J43,"PAID / LOCAL SERVICES"),EXACT(J43,"MIXED"),EXACT(J43,"NOT OBSERVED")),OR(EXACT(K43,"SUPPORTS"),EXACT(K43,"CONTRADICTS"),EXACT(K43,"NOT AVAILABLE"))),"VALID","INVALID - CONTROL TOKEN"))))</x:f>
      </x:c>
      <x:c r="P43" s="12" t="str">
        <x:f>IF(A43="","",IF(O43&lt;&gt;"VALID","CONTROL ERROR",IF(X43="LINK ERROR","EVIDENCE LINK ERROR",IF(X43="STALE","EVIDENCE STALE - REFRESH",IF(X43="INSUFFICIENT","EVIDENCE INSUFFICIENT - ROLE",IF(X43="TYPE / FULFILMENT CONTRADICTION","EVIDENCE CONTRADICTION - TYPE / FULFILMENT",IF(X43="FIRST-PARTY CONTRADICTION","EVIDENCE CONTRADICTION - FIRST PARTY",AA43)))))))</x:f>
      </x:c>
      <x:c r="Q43" s="12" t="str">
        <x:f>IF(A43="","",IF(OR(O43&lt;&gt;"VALID",X43="LINK ERROR"),"NOT READY",IF(AND(V43="READY",X43="CLEAR",OR(P43="DIRECT LOCAL COMPETITOR",P43="INTERMEDIARY / LEAD COMPETITOR",P43="INFORMATION / REFERENCE COMPETITOR",P43="INDIRECT / CONDITIONAL COMPETITOR",P43="OUT OF DIRECT SCOPE")),"READY","UNRESOLVED")))</x:f>
      </x:c>
      <x:c r="R43" s="12" t="str">
        <x:f>IF(A43="","",IF(P43="DIRECT LOCAL COMPETITOR","INCLUDE DIRECT",IF(P43="INDIRECT / CONDITIONAL COMPETITOR","INCLUDE INDIRECT",IF(OR(P43="INTERMEDIARY / LEAD COMPETITOR",P43="INFORMATION / REFERENCE COMPETITOR"),"INCLUDE REFERENCE",IF(P43="OUT OF DIRECT SCOPE","EXCLUDE DIRECT","MONITOR / CONDITIONAL")))))</x:f>
      </x:c>
      <x:c r="S43" s="12" t="str">
        <x:f>IF(A43="","",IF(P43="DIRECT LOCAL COMPETITOR","Scoped service offer; service-area clarity; contact/booking path; trust and local visibility",IF(P43="INTERMEDIARY / LEAD COMPETITOR","Lead capture; comparison UX; local discovery and routing mechanics",IF(P43="INFORMATION / REFERENCE COMPETITOR","Information coverage; evidence; decision support and answer usefulness",IF(P43="INDIRECT / CONDITIONAL COMPETITOR","Substitution; adjacent-need framing; conditional availability",IF(P43="OUT OF DIRECT SCOPE","Reference only if another decision requires it","No direct benchmark until resolved"))))))</x:f>
      </x:c>
      <x:c r="T43" s="12" t="str">
        <x:f>IF(A43="","",IF(P43="DIRECT LOCAL COMPETITOR","Do not infer capacity, market share or revenue from visibility/reviews",IF(P43="INTERMEDIARY / LEAD COMPETITOR","Do not infer that the intermediary performs the job",IF(P43="INFORMATION / REFERENCE COMPETITOR","Do not infer service substitution from information visibility",IF(P43="INDIRECT / CONDITIONAL COMPETITOR","Do not force adjacent or differently timed service into direct parity",IF(P43="OUT OF DIRECT SCOPE","Do not generalise this exclusion to every service/geography","Do not force a direct label from incomplete evidence"))))))</x:f>
      </x:c>
      <x:c r="U43" s="12" t="str">
        <x:f>IF(A43="","",IF(P43="INTERMEDIARY / LEAD COMPETITOR","Reopen if platform begins fulfilling the service directly",IF(P43="INFORMATION / REFERENCE COMPETITOR","Reopen if source begins selling/fulfilling the service",IF(P43="OUT OF DIRECT SCOPE","Reopen if job, buyer or service area changes","Reopen when service, geography, timing, fulfilment, ownership or buyer evidence changes materially"))))</x:f>
      </x:c>
      <x:c r="V43" s="12" t="str">
        <x:f>IF(A43="","",IF(COUNTIF(EVIDENCE_PACKET!$A$6:$A$205,L43)=0,"INVALID - EVIDENCE ID",IF(COUNTIF(EVIDENCE_PACKET!$A$6:$A$205,L43)&gt;1,"INVALID - DUPLICATE EVIDENCE ID",IF(COUNTIFS(EVIDENCE_PACKET!$A$6:$A$205,L43,EVIDENCE_PACKET!$B$6:$B$205,A43)=0,"INVALID - EVIDENCE OWNER",INDEX(EVIDENCE_PACKET!$L$6:$L$205,MATCH(L43,EVIDENCE_PACKET!$A$6:$A$205,0))))))</x:f>
      </x:c>
      <x:c r="W43" s="80" t="str">
        <x:f>IF(A43="","",IF(OR(AND(C43="DIRECTORY / LEAD MARKETPLACE",H43="OWN TEAM / LOCAL OPERATOR"),AND(C43="PUBLISHER / REFERENCE",OR(H43="OWN TEAM / LOCAL OPERATOR",H43="THIRD PARTY / ROUTED LEAD")),AND(OR(C43="LOCAL PROVIDER",C43="FRANCHISE / LOCAL OPERATOR"),OR(H43="THIRD PARTY / ROUTED LEAD",H43="INFORMATION ONLY"))),"CONTRADICTION","OK"))</x:f>
      </x:c>
      <x:c r="X43" s="80" t="str">
        <x:f>IF(A43="","",IF(OR(V43="INVALID - EVIDENCE ID",V43="INVALID - DUPLICATE EVIDENCE ID",V43="INVALID - EVIDENCE OWNER",V43="INVALID - DUPLICATE ID",V43="INVALID - CONTROL TOKEN",V43="INVALID - CANDIDATE ID",V43="INCOMPLETE"),"LINK ERROR",IF(V43="STALE - REFRESH","STALE",IF(OR(V43="NOT CHECKED",V43="UNRESOLVED",I43="NOT CHECKED",D43="UNCLEAR",E43="UNCLEAR",F43="UNCLEAR",G43="UNCLEAR",H43="UNCLEAR"),"INSUFFICIENT",IF(W43="CONTRADICTION","TYPE / FULFILMENT CONTRADICTION",IF(K43="CONTRADICTS","FIRST-PARTY CONTRADICTION","CLEAR"))))))</x:f>
      </x:c>
      <x:c r="Y43" s="80" t="str">
        <x:f>IF(A43="","",IF(OR(C43="DIRECTORY / LEAD MARKETPLACE",H43="THIRD PARTY / ROUTED LEAD"),"INTERMEDIARY / LEAD COMPETITOR",IF(OR(C43="PUBLISHER / REFERENCE",H43="INFORMATION ONLY"),"INFORMATION / REFERENCE COMPETITOR","")))</x:f>
      </x:c>
      <x:c r="Z43" s="80" t="str">
        <x:f>IF(A43="","",IF(OR(C43="ADJACENT SERVICE",D43="NO",F43="NO"),"INDIRECT / CONDITIONAL COMPETITOR",IF(OR(E43="NO",G43="NO"),"OUT OF DIRECT SCOPE",IF(AND(D43="YES",E43="YES",F43="YES",G43="YES",H43="OWN TEAM / LOCAL OPERATOR"),"DIRECT LOCAL COMPETITOR","CONDITIONAL / REVIEW REQUIRED"))))</x:f>
      </x:c>
      <x:c r="AA43" s="80" t="str">
        <x:f>IF(A43="","",IF(Y43&lt;&gt;"",Y43,Z43))</x:f>
      </x:c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38"/>
      <x:c r="N44" s="12"/>
      <x:c r="O44" s="12" t="str">
        <x:f>IF(A44="","",IF(COUNTIF($A$6:$A$205,A44)&gt;1,"INVALID - DUPLICATE ID",IF(OR(B44="",C44="",D44="",E44="",F44="",G44="",H44="",I44="",J44="",K44="",L44="",M44="",N44=""),"INCOMPLETE",IF(AND(OR(EXACT(C44,"LOCAL PROVIDER"),EXACT(C44,"FRANCHISE / LOCAL OPERATOR"),EXACT(C44,"DIRECTORY / LEAD MARKETPLACE"),EXACT(C44,"NATIONAL BRAND"),EXACT(C44,"PUBLISHER / REFERENCE"),EXACT(C44,"ADJACENT SERVICE"),EXACT(C44,"OTHER")),OR(EXACT(D44,"YES"),EXACT(D44,"NO"),EXACT(D44,"UNCLEAR")),OR(EXACT(E44,"YES"),EXACT(E44,"NO"),EXACT(E44,"UNCLEAR")),OR(EXACT(F44,"YES"),EXACT(F44,"NO"),EXACT(F44,"UNCLEAR")),OR(EXACT(G44,"YES"),EXACT(G44,"NO"),EXACT(G44,"UNCLEAR")),OR(EXACT(H44,"OWN TEAM / LOCAL OPERATOR"),EXACT(H44,"THIRD PARTY / ROUTED LEAD"),EXACT(H44,"INFORMATION ONLY"),EXACT(H44,"UNCLEAR")),OR(EXACT(I44,"CURRENT"),EXACT(I44,"STALE"),EXACT(I44,"NOT CHECKED")),OR(EXACT(J44,"LOCAL PACK / MAPS"),EXACT(J44,"ORGANIC"),EXACT(J44,"PAID / LOCAL SERVICES"),EXACT(J44,"MIXED"),EXACT(J44,"NOT OBSERVED")),OR(EXACT(K44,"SUPPORTS"),EXACT(K44,"CONTRADICTS"),EXACT(K44,"NOT AVAILABLE"))),"VALID","INVALID - CONTROL TOKEN"))))</x:f>
      </x:c>
      <x:c r="P44" s="12" t="str">
        <x:f>IF(A44="","",IF(O44&lt;&gt;"VALID","CONTROL ERROR",IF(X44="LINK ERROR","EVIDENCE LINK ERROR",IF(X44="STALE","EVIDENCE STALE - REFRESH",IF(X44="INSUFFICIENT","EVIDENCE INSUFFICIENT - ROLE",IF(X44="TYPE / FULFILMENT CONTRADICTION","EVIDENCE CONTRADICTION - TYPE / FULFILMENT",IF(X44="FIRST-PARTY CONTRADICTION","EVIDENCE CONTRADICTION - FIRST PARTY",AA44)))))))</x:f>
      </x:c>
      <x:c r="Q44" s="12" t="str">
        <x:f>IF(A44="","",IF(OR(O44&lt;&gt;"VALID",X44="LINK ERROR"),"NOT READY",IF(AND(V44="READY",X44="CLEAR",OR(P44="DIRECT LOCAL COMPETITOR",P44="INTERMEDIARY / LEAD COMPETITOR",P44="INFORMATION / REFERENCE COMPETITOR",P44="INDIRECT / CONDITIONAL COMPETITOR",P44="OUT OF DIRECT SCOPE")),"READY","UNRESOLVED")))</x:f>
      </x:c>
      <x:c r="R44" s="12" t="str">
        <x:f>IF(A44="","",IF(P44="DIRECT LOCAL COMPETITOR","INCLUDE DIRECT",IF(P44="INDIRECT / CONDITIONAL COMPETITOR","INCLUDE INDIRECT",IF(OR(P44="INTERMEDIARY / LEAD COMPETITOR",P44="INFORMATION / REFERENCE COMPETITOR"),"INCLUDE REFERENCE",IF(P44="OUT OF DIRECT SCOPE","EXCLUDE DIRECT","MONITOR / CONDITIONAL")))))</x:f>
      </x:c>
      <x:c r="S44" s="12" t="str">
        <x:f>IF(A44="","",IF(P44="DIRECT LOCAL COMPETITOR","Scoped service offer; service-area clarity; contact/booking path; trust and local visibility",IF(P44="INTERMEDIARY / LEAD COMPETITOR","Lead capture; comparison UX; local discovery and routing mechanics",IF(P44="INFORMATION / REFERENCE COMPETITOR","Information coverage; evidence; decision support and answer usefulness",IF(P44="INDIRECT / CONDITIONAL COMPETITOR","Substitution; adjacent-need framing; conditional availability",IF(P44="OUT OF DIRECT SCOPE","Reference only if another decision requires it","No direct benchmark until resolved"))))))</x:f>
      </x:c>
      <x:c r="T44" s="12" t="str">
        <x:f>IF(A44="","",IF(P44="DIRECT LOCAL COMPETITOR","Do not infer capacity, market share or revenue from visibility/reviews",IF(P44="INTERMEDIARY / LEAD COMPETITOR","Do not infer that the intermediary performs the job",IF(P44="INFORMATION / REFERENCE COMPETITOR","Do not infer service substitution from information visibility",IF(P44="INDIRECT / CONDITIONAL COMPETITOR","Do not force adjacent or differently timed service into direct parity",IF(P44="OUT OF DIRECT SCOPE","Do not generalise this exclusion to every service/geography","Do not force a direct label from incomplete evidence"))))))</x:f>
      </x:c>
      <x:c r="U44" s="12" t="str">
        <x:f>IF(A44="","",IF(P44="INTERMEDIARY / LEAD COMPETITOR","Reopen if platform begins fulfilling the service directly",IF(P44="INFORMATION / REFERENCE COMPETITOR","Reopen if source begins selling/fulfilling the service",IF(P44="OUT OF DIRECT SCOPE","Reopen if job, buyer or service area changes","Reopen when service, geography, timing, fulfilment, ownership or buyer evidence changes materially"))))</x:f>
      </x:c>
      <x:c r="V44" s="12" t="str">
        <x:f>IF(A44="","",IF(COUNTIF(EVIDENCE_PACKET!$A$6:$A$205,L44)=0,"INVALID - EVIDENCE ID",IF(COUNTIF(EVIDENCE_PACKET!$A$6:$A$205,L44)&gt;1,"INVALID - DUPLICATE EVIDENCE ID",IF(COUNTIFS(EVIDENCE_PACKET!$A$6:$A$205,L44,EVIDENCE_PACKET!$B$6:$B$205,A44)=0,"INVALID - EVIDENCE OWNER",INDEX(EVIDENCE_PACKET!$L$6:$L$205,MATCH(L44,EVIDENCE_PACKET!$A$6:$A$205,0))))))</x:f>
      </x:c>
      <x:c r="W44" s="80" t="str">
        <x:f>IF(A44="","",IF(OR(AND(C44="DIRECTORY / LEAD MARKETPLACE",H44="OWN TEAM / LOCAL OPERATOR"),AND(C44="PUBLISHER / REFERENCE",OR(H44="OWN TEAM / LOCAL OPERATOR",H44="THIRD PARTY / ROUTED LEAD")),AND(OR(C44="LOCAL PROVIDER",C44="FRANCHISE / LOCAL OPERATOR"),OR(H44="THIRD PARTY / ROUTED LEAD",H44="INFORMATION ONLY"))),"CONTRADICTION","OK"))</x:f>
      </x:c>
      <x:c r="X44" s="80" t="str">
        <x:f>IF(A44="","",IF(OR(V44="INVALID - EVIDENCE ID",V44="INVALID - DUPLICATE EVIDENCE ID",V44="INVALID - EVIDENCE OWNER",V44="INVALID - DUPLICATE ID",V44="INVALID - CONTROL TOKEN",V44="INVALID - CANDIDATE ID",V44="INCOMPLETE"),"LINK ERROR",IF(V44="STALE - REFRESH","STALE",IF(OR(V44="NOT CHECKED",V44="UNRESOLVED",I44="NOT CHECKED",D44="UNCLEAR",E44="UNCLEAR",F44="UNCLEAR",G44="UNCLEAR",H44="UNCLEAR"),"INSUFFICIENT",IF(W44="CONTRADICTION","TYPE / FULFILMENT CONTRADICTION",IF(K44="CONTRADICTS","FIRST-PARTY CONTRADICTION","CLEAR"))))))</x:f>
      </x:c>
      <x:c r="Y44" s="80" t="str">
        <x:f>IF(A44="","",IF(OR(C44="DIRECTORY / LEAD MARKETPLACE",H44="THIRD PARTY / ROUTED LEAD"),"INTERMEDIARY / LEAD COMPETITOR",IF(OR(C44="PUBLISHER / REFERENCE",H44="INFORMATION ONLY"),"INFORMATION / REFERENCE COMPETITOR","")))</x:f>
      </x:c>
      <x:c r="Z44" s="80" t="str">
        <x:f>IF(A44="","",IF(OR(C44="ADJACENT SERVICE",D44="NO",F44="NO"),"INDIRECT / CONDITIONAL COMPETITOR",IF(OR(E44="NO",G44="NO"),"OUT OF DIRECT SCOPE",IF(AND(D44="YES",E44="YES",F44="YES",G44="YES",H44="OWN TEAM / LOCAL OPERATOR"),"DIRECT LOCAL COMPETITOR","CONDITIONAL / REVIEW REQUIRED"))))</x:f>
      </x:c>
      <x:c r="AA44" s="80" t="str">
        <x:f>IF(A44="","",IF(Y44&lt;&gt;"",Y44,Z44))</x:f>
      </x:c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38"/>
      <x:c r="N45" s="12"/>
      <x:c r="O45" s="12" t="str">
        <x:f>IF(A45="","",IF(COUNTIF($A$6:$A$205,A45)&gt;1,"INVALID - DUPLICATE ID",IF(OR(B45="",C45="",D45="",E45="",F45="",G45="",H45="",I45="",J45="",K45="",L45="",M45="",N45=""),"INCOMPLETE",IF(AND(OR(EXACT(C45,"LOCAL PROVIDER"),EXACT(C45,"FRANCHISE / LOCAL OPERATOR"),EXACT(C45,"DIRECTORY / LEAD MARKETPLACE"),EXACT(C45,"NATIONAL BRAND"),EXACT(C45,"PUBLISHER / REFERENCE"),EXACT(C45,"ADJACENT SERVICE"),EXACT(C45,"OTHER")),OR(EXACT(D45,"YES"),EXACT(D45,"NO"),EXACT(D45,"UNCLEAR")),OR(EXACT(E45,"YES"),EXACT(E45,"NO"),EXACT(E45,"UNCLEAR")),OR(EXACT(F45,"YES"),EXACT(F45,"NO"),EXACT(F45,"UNCLEAR")),OR(EXACT(G45,"YES"),EXACT(G45,"NO"),EXACT(G45,"UNCLEAR")),OR(EXACT(H45,"OWN TEAM / LOCAL OPERATOR"),EXACT(H45,"THIRD PARTY / ROUTED LEAD"),EXACT(H45,"INFORMATION ONLY"),EXACT(H45,"UNCLEAR")),OR(EXACT(I45,"CURRENT"),EXACT(I45,"STALE"),EXACT(I45,"NOT CHECKED")),OR(EXACT(J45,"LOCAL PACK / MAPS"),EXACT(J45,"ORGANIC"),EXACT(J45,"PAID / LOCAL SERVICES"),EXACT(J45,"MIXED"),EXACT(J45,"NOT OBSERVED")),OR(EXACT(K45,"SUPPORTS"),EXACT(K45,"CONTRADICTS"),EXACT(K45,"NOT AVAILABLE"))),"VALID","INVALID - CONTROL TOKEN"))))</x:f>
      </x:c>
      <x:c r="P45" s="12" t="str">
        <x:f>IF(A45="","",IF(O45&lt;&gt;"VALID","CONTROL ERROR",IF(X45="LINK ERROR","EVIDENCE LINK ERROR",IF(X45="STALE","EVIDENCE STALE - REFRESH",IF(X45="INSUFFICIENT","EVIDENCE INSUFFICIENT - ROLE",IF(X45="TYPE / FULFILMENT CONTRADICTION","EVIDENCE CONTRADICTION - TYPE / FULFILMENT",IF(X45="FIRST-PARTY CONTRADICTION","EVIDENCE CONTRADICTION - FIRST PARTY",AA45)))))))</x:f>
      </x:c>
      <x:c r="Q45" s="12" t="str">
        <x:f>IF(A45="","",IF(OR(O45&lt;&gt;"VALID",X45="LINK ERROR"),"NOT READY",IF(AND(V45="READY",X45="CLEAR",OR(P45="DIRECT LOCAL COMPETITOR",P45="INTERMEDIARY / LEAD COMPETITOR",P45="INFORMATION / REFERENCE COMPETITOR",P45="INDIRECT / CONDITIONAL COMPETITOR",P45="OUT OF DIRECT SCOPE")),"READY","UNRESOLVED")))</x:f>
      </x:c>
      <x:c r="R45" s="12" t="str">
        <x:f>IF(A45="","",IF(P45="DIRECT LOCAL COMPETITOR","INCLUDE DIRECT",IF(P45="INDIRECT / CONDITIONAL COMPETITOR","INCLUDE INDIRECT",IF(OR(P45="INTERMEDIARY / LEAD COMPETITOR",P45="INFORMATION / REFERENCE COMPETITOR"),"INCLUDE REFERENCE",IF(P45="OUT OF DIRECT SCOPE","EXCLUDE DIRECT","MONITOR / CONDITIONAL")))))</x:f>
      </x:c>
      <x:c r="S45" s="12" t="str">
        <x:f>IF(A45="","",IF(P45="DIRECT LOCAL COMPETITOR","Scoped service offer; service-area clarity; contact/booking path; trust and local visibility",IF(P45="INTERMEDIARY / LEAD COMPETITOR","Lead capture; comparison UX; local discovery and routing mechanics",IF(P45="INFORMATION / REFERENCE COMPETITOR","Information coverage; evidence; decision support and answer usefulness",IF(P45="INDIRECT / CONDITIONAL COMPETITOR","Substitution; adjacent-need framing; conditional availability",IF(P45="OUT OF DIRECT SCOPE","Reference only if another decision requires it","No direct benchmark until resolved"))))))</x:f>
      </x:c>
      <x:c r="T45" s="12" t="str">
        <x:f>IF(A45="","",IF(P45="DIRECT LOCAL COMPETITOR","Do not infer capacity, market share or revenue from visibility/reviews",IF(P45="INTERMEDIARY / LEAD COMPETITOR","Do not infer that the intermediary performs the job",IF(P45="INFORMATION / REFERENCE COMPETITOR","Do not infer service substitution from information visibility",IF(P45="INDIRECT / CONDITIONAL COMPETITOR","Do not force adjacent or differently timed service into direct parity",IF(P45="OUT OF DIRECT SCOPE","Do not generalise this exclusion to every service/geography","Do not force a direct label from incomplete evidence"))))))</x:f>
      </x:c>
      <x:c r="U45" s="12" t="str">
        <x:f>IF(A45="","",IF(P45="INTERMEDIARY / LEAD COMPETITOR","Reopen if platform begins fulfilling the service directly",IF(P45="INFORMATION / REFERENCE COMPETITOR","Reopen if source begins selling/fulfilling the service",IF(P45="OUT OF DIRECT SCOPE","Reopen if job, buyer or service area changes","Reopen when service, geography, timing, fulfilment, ownership or buyer evidence changes materially"))))</x:f>
      </x:c>
      <x:c r="V45" s="12" t="str">
        <x:f>IF(A45="","",IF(COUNTIF(EVIDENCE_PACKET!$A$6:$A$205,L45)=0,"INVALID - EVIDENCE ID",IF(COUNTIF(EVIDENCE_PACKET!$A$6:$A$205,L45)&gt;1,"INVALID - DUPLICATE EVIDENCE ID",IF(COUNTIFS(EVIDENCE_PACKET!$A$6:$A$205,L45,EVIDENCE_PACKET!$B$6:$B$205,A45)=0,"INVALID - EVIDENCE OWNER",INDEX(EVIDENCE_PACKET!$L$6:$L$205,MATCH(L45,EVIDENCE_PACKET!$A$6:$A$205,0))))))</x:f>
      </x:c>
      <x:c r="W45" s="80" t="str">
        <x:f>IF(A45="","",IF(OR(AND(C45="DIRECTORY / LEAD MARKETPLACE",H45="OWN TEAM / LOCAL OPERATOR"),AND(C45="PUBLISHER / REFERENCE",OR(H45="OWN TEAM / LOCAL OPERATOR",H45="THIRD PARTY / ROUTED LEAD")),AND(OR(C45="LOCAL PROVIDER",C45="FRANCHISE / LOCAL OPERATOR"),OR(H45="THIRD PARTY / ROUTED LEAD",H45="INFORMATION ONLY"))),"CONTRADICTION","OK"))</x:f>
      </x:c>
      <x:c r="X45" s="80" t="str">
        <x:f>IF(A45="","",IF(OR(V45="INVALID - EVIDENCE ID",V45="INVALID - DUPLICATE EVIDENCE ID",V45="INVALID - EVIDENCE OWNER",V45="INVALID - DUPLICATE ID",V45="INVALID - CONTROL TOKEN",V45="INVALID - CANDIDATE ID",V45="INCOMPLETE"),"LINK ERROR",IF(V45="STALE - REFRESH","STALE",IF(OR(V45="NOT CHECKED",V45="UNRESOLVED",I45="NOT CHECKED",D45="UNCLEAR",E45="UNCLEAR",F45="UNCLEAR",G45="UNCLEAR",H45="UNCLEAR"),"INSUFFICIENT",IF(W45="CONTRADICTION","TYPE / FULFILMENT CONTRADICTION",IF(K45="CONTRADICTS","FIRST-PARTY CONTRADICTION","CLEAR"))))))</x:f>
      </x:c>
      <x:c r="Y45" s="80" t="str">
        <x:f>IF(A45="","",IF(OR(C45="DIRECTORY / LEAD MARKETPLACE",H45="THIRD PARTY / ROUTED LEAD"),"INTERMEDIARY / LEAD COMPETITOR",IF(OR(C45="PUBLISHER / REFERENCE",H45="INFORMATION ONLY"),"INFORMATION / REFERENCE COMPETITOR","")))</x:f>
      </x:c>
      <x:c r="Z45" s="80" t="str">
        <x:f>IF(A45="","",IF(OR(C45="ADJACENT SERVICE",D45="NO",F45="NO"),"INDIRECT / CONDITIONAL COMPETITOR",IF(OR(E45="NO",G45="NO"),"OUT OF DIRECT SCOPE",IF(AND(D45="YES",E45="YES",F45="YES",G45="YES",H45="OWN TEAM / LOCAL OPERATOR"),"DIRECT LOCAL COMPETITOR","CONDITIONAL / REVIEW REQUIRED"))))</x:f>
      </x:c>
      <x:c r="AA45" s="80" t="str">
        <x:f>IF(A45="","",IF(Y45&lt;&gt;"",Y45,Z45))</x:f>
      </x:c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38"/>
      <x:c r="N46" s="12"/>
      <x:c r="O46" s="12" t="str">
        <x:f>IF(A46="","",IF(COUNTIF($A$6:$A$205,A46)&gt;1,"INVALID - DUPLICATE ID",IF(OR(B46="",C46="",D46="",E46="",F46="",G46="",H46="",I46="",J46="",K46="",L46="",M46="",N46=""),"INCOMPLETE",IF(AND(OR(EXACT(C46,"LOCAL PROVIDER"),EXACT(C46,"FRANCHISE / LOCAL OPERATOR"),EXACT(C46,"DIRECTORY / LEAD MARKETPLACE"),EXACT(C46,"NATIONAL BRAND"),EXACT(C46,"PUBLISHER / REFERENCE"),EXACT(C46,"ADJACENT SERVICE"),EXACT(C46,"OTHER")),OR(EXACT(D46,"YES"),EXACT(D46,"NO"),EXACT(D46,"UNCLEAR")),OR(EXACT(E46,"YES"),EXACT(E46,"NO"),EXACT(E46,"UNCLEAR")),OR(EXACT(F46,"YES"),EXACT(F46,"NO"),EXACT(F46,"UNCLEAR")),OR(EXACT(G46,"YES"),EXACT(G46,"NO"),EXACT(G46,"UNCLEAR")),OR(EXACT(H46,"OWN TEAM / LOCAL OPERATOR"),EXACT(H46,"THIRD PARTY / ROUTED LEAD"),EXACT(H46,"INFORMATION ONLY"),EXACT(H46,"UNCLEAR")),OR(EXACT(I46,"CURRENT"),EXACT(I46,"STALE"),EXACT(I46,"NOT CHECKED")),OR(EXACT(J46,"LOCAL PACK / MAPS"),EXACT(J46,"ORGANIC"),EXACT(J46,"PAID / LOCAL SERVICES"),EXACT(J46,"MIXED"),EXACT(J46,"NOT OBSERVED")),OR(EXACT(K46,"SUPPORTS"),EXACT(K46,"CONTRADICTS"),EXACT(K46,"NOT AVAILABLE"))),"VALID","INVALID - CONTROL TOKEN"))))</x:f>
      </x:c>
      <x:c r="P46" s="12" t="str">
        <x:f>IF(A46="","",IF(O46&lt;&gt;"VALID","CONTROL ERROR",IF(X46="LINK ERROR","EVIDENCE LINK ERROR",IF(X46="STALE","EVIDENCE STALE - REFRESH",IF(X46="INSUFFICIENT","EVIDENCE INSUFFICIENT - ROLE",IF(X46="TYPE / FULFILMENT CONTRADICTION","EVIDENCE CONTRADICTION - TYPE / FULFILMENT",IF(X46="FIRST-PARTY CONTRADICTION","EVIDENCE CONTRADICTION - FIRST PARTY",AA46)))))))</x:f>
      </x:c>
      <x:c r="Q46" s="12" t="str">
        <x:f>IF(A46="","",IF(OR(O46&lt;&gt;"VALID",X46="LINK ERROR"),"NOT READY",IF(AND(V46="READY",X46="CLEAR",OR(P46="DIRECT LOCAL COMPETITOR",P46="INTERMEDIARY / LEAD COMPETITOR",P46="INFORMATION / REFERENCE COMPETITOR",P46="INDIRECT / CONDITIONAL COMPETITOR",P46="OUT OF DIRECT SCOPE")),"READY","UNRESOLVED")))</x:f>
      </x:c>
      <x:c r="R46" s="12" t="str">
        <x:f>IF(A46="","",IF(P46="DIRECT LOCAL COMPETITOR","INCLUDE DIRECT",IF(P46="INDIRECT / CONDITIONAL COMPETITOR","INCLUDE INDIRECT",IF(OR(P46="INTERMEDIARY / LEAD COMPETITOR",P46="INFORMATION / REFERENCE COMPETITOR"),"INCLUDE REFERENCE",IF(P46="OUT OF DIRECT SCOPE","EXCLUDE DIRECT","MONITOR / CONDITIONAL")))))</x:f>
      </x:c>
      <x:c r="S46" s="12" t="str">
        <x:f>IF(A46="","",IF(P46="DIRECT LOCAL COMPETITOR","Scoped service offer; service-area clarity; contact/booking path; trust and local visibility",IF(P46="INTERMEDIARY / LEAD COMPETITOR","Lead capture; comparison UX; local discovery and routing mechanics",IF(P46="INFORMATION / REFERENCE COMPETITOR","Information coverage; evidence; decision support and answer usefulness",IF(P46="INDIRECT / CONDITIONAL COMPETITOR","Substitution; adjacent-need framing; conditional availability",IF(P46="OUT OF DIRECT SCOPE","Reference only if another decision requires it","No direct benchmark until resolved"))))))</x:f>
      </x:c>
      <x:c r="T46" s="12" t="str">
        <x:f>IF(A46="","",IF(P46="DIRECT LOCAL COMPETITOR","Do not infer capacity, market share or revenue from visibility/reviews",IF(P46="INTERMEDIARY / LEAD COMPETITOR","Do not infer that the intermediary performs the job",IF(P46="INFORMATION / REFERENCE COMPETITOR","Do not infer service substitution from information visibility",IF(P46="INDIRECT / CONDITIONAL COMPETITOR","Do not force adjacent or differently timed service into direct parity",IF(P46="OUT OF DIRECT SCOPE","Do not generalise this exclusion to every service/geography","Do not force a direct label from incomplete evidence"))))))</x:f>
      </x:c>
      <x:c r="U46" s="12" t="str">
        <x:f>IF(A46="","",IF(P46="INTERMEDIARY / LEAD COMPETITOR","Reopen if platform begins fulfilling the service directly",IF(P46="INFORMATION / REFERENCE COMPETITOR","Reopen if source begins selling/fulfilling the service",IF(P46="OUT OF DIRECT SCOPE","Reopen if job, buyer or service area changes","Reopen when service, geography, timing, fulfilment, ownership or buyer evidence changes materially"))))</x:f>
      </x:c>
      <x:c r="V46" s="12" t="str">
        <x:f>IF(A46="","",IF(COUNTIF(EVIDENCE_PACKET!$A$6:$A$205,L46)=0,"INVALID - EVIDENCE ID",IF(COUNTIF(EVIDENCE_PACKET!$A$6:$A$205,L46)&gt;1,"INVALID - DUPLICATE EVIDENCE ID",IF(COUNTIFS(EVIDENCE_PACKET!$A$6:$A$205,L46,EVIDENCE_PACKET!$B$6:$B$205,A46)=0,"INVALID - EVIDENCE OWNER",INDEX(EVIDENCE_PACKET!$L$6:$L$205,MATCH(L46,EVIDENCE_PACKET!$A$6:$A$205,0))))))</x:f>
      </x:c>
      <x:c r="W46" s="80" t="str">
        <x:f>IF(A46="","",IF(OR(AND(C46="DIRECTORY / LEAD MARKETPLACE",H46="OWN TEAM / LOCAL OPERATOR"),AND(C46="PUBLISHER / REFERENCE",OR(H46="OWN TEAM / LOCAL OPERATOR",H46="THIRD PARTY / ROUTED LEAD")),AND(OR(C46="LOCAL PROVIDER",C46="FRANCHISE / LOCAL OPERATOR"),OR(H46="THIRD PARTY / ROUTED LEAD",H46="INFORMATION ONLY"))),"CONTRADICTION","OK"))</x:f>
      </x:c>
      <x:c r="X46" s="80" t="str">
        <x:f>IF(A46="","",IF(OR(V46="INVALID - EVIDENCE ID",V46="INVALID - DUPLICATE EVIDENCE ID",V46="INVALID - EVIDENCE OWNER",V46="INVALID - DUPLICATE ID",V46="INVALID - CONTROL TOKEN",V46="INVALID - CANDIDATE ID",V46="INCOMPLETE"),"LINK ERROR",IF(V46="STALE - REFRESH","STALE",IF(OR(V46="NOT CHECKED",V46="UNRESOLVED",I46="NOT CHECKED",D46="UNCLEAR",E46="UNCLEAR",F46="UNCLEAR",G46="UNCLEAR",H46="UNCLEAR"),"INSUFFICIENT",IF(W46="CONTRADICTION","TYPE / FULFILMENT CONTRADICTION",IF(K46="CONTRADICTS","FIRST-PARTY CONTRADICTION","CLEAR"))))))</x:f>
      </x:c>
      <x:c r="Y46" s="80" t="str">
        <x:f>IF(A46="","",IF(OR(C46="DIRECTORY / LEAD MARKETPLACE",H46="THIRD PARTY / ROUTED LEAD"),"INTERMEDIARY / LEAD COMPETITOR",IF(OR(C46="PUBLISHER / REFERENCE",H46="INFORMATION ONLY"),"INFORMATION / REFERENCE COMPETITOR","")))</x:f>
      </x:c>
      <x:c r="Z46" s="80" t="str">
        <x:f>IF(A46="","",IF(OR(C46="ADJACENT SERVICE",D46="NO",F46="NO"),"INDIRECT / CONDITIONAL COMPETITOR",IF(OR(E46="NO",G46="NO"),"OUT OF DIRECT SCOPE",IF(AND(D46="YES",E46="YES",F46="YES",G46="YES",H46="OWN TEAM / LOCAL OPERATOR"),"DIRECT LOCAL COMPETITOR","CONDITIONAL / REVIEW REQUIRED"))))</x:f>
      </x:c>
      <x:c r="AA46" s="80" t="str">
        <x:f>IF(A46="","",IF(Y46&lt;&gt;"",Y46,Z46))</x:f>
      </x:c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38"/>
      <x:c r="N47" s="12"/>
      <x:c r="O47" s="12" t="str">
        <x:f>IF(A47="","",IF(COUNTIF($A$6:$A$205,A47)&gt;1,"INVALID - DUPLICATE ID",IF(OR(B47="",C47="",D47="",E47="",F47="",G47="",H47="",I47="",J47="",K47="",L47="",M47="",N47=""),"INCOMPLETE",IF(AND(OR(EXACT(C47,"LOCAL PROVIDER"),EXACT(C47,"FRANCHISE / LOCAL OPERATOR"),EXACT(C47,"DIRECTORY / LEAD MARKETPLACE"),EXACT(C47,"NATIONAL BRAND"),EXACT(C47,"PUBLISHER / REFERENCE"),EXACT(C47,"ADJACENT SERVICE"),EXACT(C47,"OTHER")),OR(EXACT(D47,"YES"),EXACT(D47,"NO"),EXACT(D47,"UNCLEAR")),OR(EXACT(E47,"YES"),EXACT(E47,"NO"),EXACT(E47,"UNCLEAR")),OR(EXACT(F47,"YES"),EXACT(F47,"NO"),EXACT(F47,"UNCLEAR")),OR(EXACT(G47,"YES"),EXACT(G47,"NO"),EXACT(G47,"UNCLEAR")),OR(EXACT(H47,"OWN TEAM / LOCAL OPERATOR"),EXACT(H47,"THIRD PARTY / ROUTED LEAD"),EXACT(H47,"INFORMATION ONLY"),EXACT(H47,"UNCLEAR")),OR(EXACT(I47,"CURRENT"),EXACT(I47,"STALE"),EXACT(I47,"NOT CHECKED")),OR(EXACT(J47,"LOCAL PACK / MAPS"),EXACT(J47,"ORGANIC"),EXACT(J47,"PAID / LOCAL SERVICES"),EXACT(J47,"MIXED"),EXACT(J47,"NOT OBSERVED")),OR(EXACT(K47,"SUPPORTS"),EXACT(K47,"CONTRADICTS"),EXACT(K47,"NOT AVAILABLE"))),"VALID","INVALID - CONTROL TOKEN"))))</x:f>
      </x:c>
      <x:c r="P47" s="12" t="str">
        <x:f>IF(A47="","",IF(O47&lt;&gt;"VALID","CONTROL ERROR",IF(X47="LINK ERROR","EVIDENCE LINK ERROR",IF(X47="STALE","EVIDENCE STALE - REFRESH",IF(X47="INSUFFICIENT","EVIDENCE INSUFFICIENT - ROLE",IF(X47="TYPE / FULFILMENT CONTRADICTION","EVIDENCE CONTRADICTION - TYPE / FULFILMENT",IF(X47="FIRST-PARTY CONTRADICTION","EVIDENCE CONTRADICTION - FIRST PARTY",AA47)))))))</x:f>
      </x:c>
      <x:c r="Q47" s="12" t="str">
        <x:f>IF(A47="","",IF(OR(O47&lt;&gt;"VALID",X47="LINK ERROR"),"NOT READY",IF(AND(V47="READY",X47="CLEAR",OR(P47="DIRECT LOCAL COMPETITOR",P47="INTERMEDIARY / LEAD COMPETITOR",P47="INFORMATION / REFERENCE COMPETITOR",P47="INDIRECT / CONDITIONAL COMPETITOR",P47="OUT OF DIRECT SCOPE")),"READY","UNRESOLVED")))</x:f>
      </x:c>
      <x:c r="R47" s="12" t="str">
        <x:f>IF(A47="","",IF(P47="DIRECT LOCAL COMPETITOR","INCLUDE DIRECT",IF(P47="INDIRECT / CONDITIONAL COMPETITOR","INCLUDE INDIRECT",IF(OR(P47="INTERMEDIARY / LEAD COMPETITOR",P47="INFORMATION / REFERENCE COMPETITOR"),"INCLUDE REFERENCE",IF(P47="OUT OF DIRECT SCOPE","EXCLUDE DIRECT","MONITOR / CONDITIONAL")))))</x:f>
      </x:c>
      <x:c r="S47" s="12" t="str">
        <x:f>IF(A47="","",IF(P47="DIRECT LOCAL COMPETITOR","Scoped service offer; service-area clarity; contact/booking path; trust and local visibility",IF(P47="INTERMEDIARY / LEAD COMPETITOR","Lead capture; comparison UX; local discovery and routing mechanics",IF(P47="INFORMATION / REFERENCE COMPETITOR","Information coverage; evidence; decision support and answer usefulness",IF(P47="INDIRECT / CONDITIONAL COMPETITOR","Substitution; adjacent-need framing; conditional availability",IF(P47="OUT OF DIRECT SCOPE","Reference only if another decision requires it","No direct benchmark until resolved"))))))</x:f>
      </x:c>
      <x:c r="T47" s="12" t="str">
        <x:f>IF(A47="","",IF(P47="DIRECT LOCAL COMPETITOR","Do not infer capacity, market share or revenue from visibility/reviews",IF(P47="INTERMEDIARY / LEAD COMPETITOR","Do not infer that the intermediary performs the job",IF(P47="INFORMATION / REFERENCE COMPETITOR","Do not infer service substitution from information visibility",IF(P47="INDIRECT / CONDITIONAL COMPETITOR","Do not force adjacent or differently timed service into direct parity",IF(P47="OUT OF DIRECT SCOPE","Do not generalise this exclusion to every service/geography","Do not force a direct label from incomplete evidence"))))))</x:f>
      </x:c>
      <x:c r="U47" s="12" t="str">
        <x:f>IF(A47="","",IF(P47="INTERMEDIARY / LEAD COMPETITOR","Reopen if platform begins fulfilling the service directly",IF(P47="INFORMATION / REFERENCE COMPETITOR","Reopen if source begins selling/fulfilling the service",IF(P47="OUT OF DIRECT SCOPE","Reopen if job, buyer or service area changes","Reopen when service, geography, timing, fulfilment, ownership or buyer evidence changes materially"))))</x:f>
      </x:c>
      <x:c r="V47" s="12" t="str">
        <x:f>IF(A47="","",IF(COUNTIF(EVIDENCE_PACKET!$A$6:$A$205,L47)=0,"INVALID - EVIDENCE ID",IF(COUNTIF(EVIDENCE_PACKET!$A$6:$A$205,L47)&gt;1,"INVALID - DUPLICATE EVIDENCE ID",IF(COUNTIFS(EVIDENCE_PACKET!$A$6:$A$205,L47,EVIDENCE_PACKET!$B$6:$B$205,A47)=0,"INVALID - EVIDENCE OWNER",INDEX(EVIDENCE_PACKET!$L$6:$L$205,MATCH(L47,EVIDENCE_PACKET!$A$6:$A$205,0))))))</x:f>
      </x:c>
      <x:c r="W47" s="80" t="str">
        <x:f>IF(A47="","",IF(OR(AND(C47="DIRECTORY / LEAD MARKETPLACE",H47="OWN TEAM / LOCAL OPERATOR"),AND(C47="PUBLISHER / REFERENCE",OR(H47="OWN TEAM / LOCAL OPERATOR",H47="THIRD PARTY / ROUTED LEAD")),AND(OR(C47="LOCAL PROVIDER",C47="FRANCHISE / LOCAL OPERATOR"),OR(H47="THIRD PARTY / ROUTED LEAD",H47="INFORMATION ONLY"))),"CONTRADICTION","OK"))</x:f>
      </x:c>
      <x:c r="X47" s="80" t="str">
        <x:f>IF(A47="","",IF(OR(V47="INVALID - EVIDENCE ID",V47="INVALID - DUPLICATE EVIDENCE ID",V47="INVALID - EVIDENCE OWNER",V47="INVALID - DUPLICATE ID",V47="INVALID - CONTROL TOKEN",V47="INVALID - CANDIDATE ID",V47="INCOMPLETE"),"LINK ERROR",IF(V47="STALE - REFRESH","STALE",IF(OR(V47="NOT CHECKED",V47="UNRESOLVED",I47="NOT CHECKED",D47="UNCLEAR",E47="UNCLEAR",F47="UNCLEAR",G47="UNCLEAR",H47="UNCLEAR"),"INSUFFICIENT",IF(W47="CONTRADICTION","TYPE / FULFILMENT CONTRADICTION",IF(K47="CONTRADICTS","FIRST-PARTY CONTRADICTION","CLEAR"))))))</x:f>
      </x:c>
      <x:c r="Y47" s="80" t="str">
        <x:f>IF(A47="","",IF(OR(C47="DIRECTORY / LEAD MARKETPLACE",H47="THIRD PARTY / ROUTED LEAD"),"INTERMEDIARY / LEAD COMPETITOR",IF(OR(C47="PUBLISHER / REFERENCE",H47="INFORMATION ONLY"),"INFORMATION / REFERENCE COMPETITOR","")))</x:f>
      </x:c>
      <x:c r="Z47" s="80" t="str">
        <x:f>IF(A47="","",IF(OR(C47="ADJACENT SERVICE",D47="NO",F47="NO"),"INDIRECT / CONDITIONAL COMPETITOR",IF(OR(E47="NO",G47="NO"),"OUT OF DIRECT SCOPE",IF(AND(D47="YES",E47="YES",F47="YES",G47="YES",H47="OWN TEAM / LOCAL OPERATOR"),"DIRECT LOCAL COMPETITOR","CONDITIONAL / REVIEW REQUIRED"))))</x:f>
      </x:c>
      <x:c r="AA47" s="80" t="str">
        <x:f>IF(A47="","",IF(Y47&lt;&gt;"",Y47,Z47))</x:f>
      </x:c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38"/>
      <x:c r="N48" s="12"/>
      <x:c r="O48" s="12" t="str">
        <x:f>IF(A48="","",IF(COUNTIF($A$6:$A$205,A48)&gt;1,"INVALID - DUPLICATE ID",IF(OR(B48="",C48="",D48="",E48="",F48="",G48="",H48="",I48="",J48="",K48="",L48="",M48="",N48=""),"INCOMPLETE",IF(AND(OR(EXACT(C48,"LOCAL PROVIDER"),EXACT(C48,"FRANCHISE / LOCAL OPERATOR"),EXACT(C48,"DIRECTORY / LEAD MARKETPLACE"),EXACT(C48,"NATIONAL BRAND"),EXACT(C48,"PUBLISHER / REFERENCE"),EXACT(C48,"ADJACENT SERVICE"),EXACT(C48,"OTHER")),OR(EXACT(D48,"YES"),EXACT(D48,"NO"),EXACT(D48,"UNCLEAR")),OR(EXACT(E48,"YES"),EXACT(E48,"NO"),EXACT(E48,"UNCLEAR")),OR(EXACT(F48,"YES"),EXACT(F48,"NO"),EXACT(F48,"UNCLEAR")),OR(EXACT(G48,"YES"),EXACT(G48,"NO"),EXACT(G48,"UNCLEAR")),OR(EXACT(H48,"OWN TEAM / LOCAL OPERATOR"),EXACT(H48,"THIRD PARTY / ROUTED LEAD"),EXACT(H48,"INFORMATION ONLY"),EXACT(H48,"UNCLEAR")),OR(EXACT(I48,"CURRENT"),EXACT(I48,"STALE"),EXACT(I48,"NOT CHECKED")),OR(EXACT(J48,"LOCAL PACK / MAPS"),EXACT(J48,"ORGANIC"),EXACT(J48,"PAID / LOCAL SERVICES"),EXACT(J48,"MIXED"),EXACT(J48,"NOT OBSERVED")),OR(EXACT(K48,"SUPPORTS"),EXACT(K48,"CONTRADICTS"),EXACT(K48,"NOT AVAILABLE"))),"VALID","INVALID - CONTROL TOKEN"))))</x:f>
      </x:c>
      <x:c r="P48" s="12" t="str">
        <x:f>IF(A48="","",IF(O48&lt;&gt;"VALID","CONTROL ERROR",IF(X48="LINK ERROR","EVIDENCE LINK ERROR",IF(X48="STALE","EVIDENCE STALE - REFRESH",IF(X48="INSUFFICIENT","EVIDENCE INSUFFICIENT - ROLE",IF(X48="TYPE / FULFILMENT CONTRADICTION","EVIDENCE CONTRADICTION - TYPE / FULFILMENT",IF(X48="FIRST-PARTY CONTRADICTION","EVIDENCE CONTRADICTION - FIRST PARTY",AA48)))))))</x:f>
      </x:c>
      <x:c r="Q48" s="12" t="str">
        <x:f>IF(A48="","",IF(OR(O48&lt;&gt;"VALID",X48="LINK ERROR"),"NOT READY",IF(AND(V48="READY",X48="CLEAR",OR(P48="DIRECT LOCAL COMPETITOR",P48="INTERMEDIARY / LEAD COMPETITOR",P48="INFORMATION / REFERENCE COMPETITOR",P48="INDIRECT / CONDITIONAL COMPETITOR",P48="OUT OF DIRECT SCOPE")),"READY","UNRESOLVED")))</x:f>
      </x:c>
      <x:c r="R48" s="12" t="str">
        <x:f>IF(A48="","",IF(P48="DIRECT LOCAL COMPETITOR","INCLUDE DIRECT",IF(P48="INDIRECT / CONDITIONAL COMPETITOR","INCLUDE INDIRECT",IF(OR(P48="INTERMEDIARY / LEAD COMPETITOR",P48="INFORMATION / REFERENCE COMPETITOR"),"INCLUDE REFERENCE",IF(P48="OUT OF DIRECT SCOPE","EXCLUDE DIRECT","MONITOR / CONDITIONAL")))))</x:f>
      </x:c>
      <x:c r="S48" s="12" t="str">
        <x:f>IF(A48="","",IF(P48="DIRECT LOCAL COMPETITOR","Scoped service offer; service-area clarity; contact/booking path; trust and local visibility",IF(P48="INTERMEDIARY / LEAD COMPETITOR","Lead capture; comparison UX; local discovery and routing mechanics",IF(P48="INFORMATION / REFERENCE COMPETITOR","Information coverage; evidence; decision support and answer usefulness",IF(P48="INDIRECT / CONDITIONAL COMPETITOR","Substitution; adjacent-need framing; conditional availability",IF(P48="OUT OF DIRECT SCOPE","Reference only if another decision requires it","No direct benchmark until resolved"))))))</x:f>
      </x:c>
      <x:c r="T48" s="12" t="str">
        <x:f>IF(A48="","",IF(P48="DIRECT LOCAL COMPETITOR","Do not infer capacity, market share or revenue from visibility/reviews",IF(P48="INTERMEDIARY / LEAD COMPETITOR","Do not infer that the intermediary performs the job",IF(P48="INFORMATION / REFERENCE COMPETITOR","Do not infer service substitution from information visibility",IF(P48="INDIRECT / CONDITIONAL COMPETITOR","Do not force adjacent or differently timed service into direct parity",IF(P48="OUT OF DIRECT SCOPE","Do not generalise this exclusion to every service/geography","Do not force a direct label from incomplete evidence"))))))</x:f>
      </x:c>
      <x:c r="U48" s="12" t="str">
        <x:f>IF(A48="","",IF(P48="INTERMEDIARY / LEAD COMPETITOR","Reopen if platform begins fulfilling the service directly",IF(P48="INFORMATION / REFERENCE COMPETITOR","Reopen if source begins selling/fulfilling the service",IF(P48="OUT OF DIRECT SCOPE","Reopen if job, buyer or service area changes","Reopen when service, geography, timing, fulfilment, ownership or buyer evidence changes materially"))))</x:f>
      </x:c>
      <x:c r="V48" s="12" t="str">
        <x:f>IF(A48="","",IF(COUNTIF(EVIDENCE_PACKET!$A$6:$A$205,L48)=0,"INVALID - EVIDENCE ID",IF(COUNTIF(EVIDENCE_PACKET!$A$6:$A$205,L48)&gt;1,"INVALID - DUPLICATE EVIDENCE ID",IF(COUNTIFS(EVIDENCE_PACKET!$A$6:$A$205,L48,EVIDENCE_PACKET!$B$6:$B$205,A48)=0,"INVALID - EVIDENCE OWNER",INDEX(EVIDENCE_PACKET!$L$6:$L$205,MATCH(L48,EVIDENCE_PACKET!$A$6:$A$205,0))))))</x:f>
      </x:c>
      <x:c r="W48" s="80" t="str">
        <x:f>IF(A48="","",IF(OR(AND(C48="DIRECTORY / LEAD MARKETPLACE",H48="OWN TEAM / LOCAL OPERATOR"),AND(C48="PUBLISHER / REFERENCE",OR(H48="OWN TEAM / LOCAL OPERATOR",H48="THIRD PARTY / ROUTED LEAD")),AND(OR(C48="LOCAL PROVIDER",C48="FRANCHISE / LOCAL OPERATOR"),OR(H48="THIRD PARTY / ROUTED LEAD",H48="INFORMATION ONLY"))),"CONTRADICTION","OK"))</x:f>
      </x:c>
      <x:c r="X48" s="80" t="str">
        <x:f>IF(A48="","",IF(OR(V48="INVALID - EVIDENCE ID",V48="INVALID - DUPLICATE EVIDENCE ID",V48="INVALID - EVIDENCE OWNER",V48="INVALID - DUPLICATE ID",V48="INVALID - CONTROL TOKEN",V48="INVALID - CANDIDATE ID",V48="INCOMPLETE"),"LINK ERROR",IF(V48="STALE - REFRESH","STALE",IF(OR(V48="NOT CHECKED",V48="UNRESOLVED",I48="NOT CHECKED",D48="UNCLEAR",E48="UNCLEAR",F48="UNCLEAR",G48="UNCLEAR",H48="UNCLEAR"),"INSUFFICIENT",IF(W48="CONTRADICTION","TYPE / FULFILMENT CONTRADICTION",IF(K48="CONTRADICTS","FIRST-PARTY CONTRADICTION","CLEAR"))))))</x:f>
      </x:c>
      <x:c r="Y48" s="80" t="str">
        <x:f>IF(A48="","",IF(OR(C48="DIRECTORY / LEAD MARKETPLACE",H48="THIRD PARTY / ROUTED LEAD"),"INTERMEDIARY / LEAD COMPETITOR",IF(OR(C48="PUBLISHER / REFERENCE",H48="INFORMATION ONLY"),"INFORMATION / REFERENCE COMPETITOR","")))</x:f>
      </x:c>
      <x:c r="Z48" s="80" t="str">
        <x:f>IF(A48="","",IF(OR(C48="ADJACENT SERVICE",D48="NO",F48="NO"),"INDIRECT / CONDITIONAL COMPETITOR",IF(OR(E48="NO",G48="NO"),"OUT OF DIRECT SCOPE",IF(AND(D48="YES",E48="YES",F48="YES",G48="YES",H48="OWN TEAM / LOCAL OPERATOR"),"DIRECT LOCAL COMPETITOR","CONDITIONAL / REVIEW REQUIRED"))))</x:f>
      </x:c>
      <x:c r="AA48" s="80" t="str">
        <x:f>IF(A48="","",IF(Y48&lt;&gt;"",Y48,Z48))</x:f>
      </x:c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38"/>
      <x:c r="N49" s="12"/>
      <x:c r="O49" s="12" t="str">
        <x:f>IF(A49="","",IF(COUNTIF($A$6:$A$205,A49)&gt;1,"INVALID - DUPLICATE ID",IF(OR(B49="",C49="",D49="",E49="",F49="",G49="",H49="",I49="",J49="",K49="",L49="",M49="",N49=""),"INCOMPLETE",IF(AND(OR(EXACT(C49,"LOCAL PROVIDER"),EXACT(C49,"FRANCHISE / LOCAL OPERATOR"),EXACT(C49,"DIRECTORY / LEAD MARKETPLACE"),EXACT(C49,"NATIONAL BRAND"),EXACT(C49,"PUBLISHER / REFERENCE"),EXACT(C49,"ADJACENT SERVICE"),EXACT(C49,"OTHER")),OR(EXACT(D49,"YES"),EXACT(D49,"NO"),EXACT(D49,"UNCLEAR")),OR(EXACT(E49,"YES"),EXACT(E49,"NO"),EXACT(E49,"UNCLEAR")),OR(EXACT(F49,"YES"),EXACT(F49,"NO"),EXACT(F49,"UNCLEAR")),OR(EXACT(G49,"YES"),EXACT(G49,"NO"),EXACT(G49,"UNCLEAR")),OR(EXACT(H49,"OWN TEAM / LOCAL OPERATOR"),EXACT(H49,"THIRD PARTY / ROUTED LEAD"),EXACT(H49,"INFORMATION ONLY"),EXACT(H49,"UNCLEAR")),OR(EXACT(I49,"CURRENT"),EXACT(I49,"STALE"),EXACT(I49,"NOT CHECKED")),OR(EXACT(J49,"LOCAL PACK / MAPS"),EXACT(J49,"ORGANIC"),EXACT(J49,"PAID / LOCAL SERVICES"),EXACT(J49,"MIXED"),EXACT(J49,"NOT OBSERVED")),OR(EXACT(K49,"SUPPORTS"),EXACT(K49,"CONTRADICTS"),EXACT(K49,"NOT AVAILABLE"))),"VALID","INVALID - CONTROL TOKEN"))))</x:f>
      </x:c>
      <x:c r="P49" s="12" t="str">
        <x:f>IF(A49="","",IF(O49&lt;&gt;"VALID","CONTROL ERROR",IF(X49="LINK ERROR","EVIDENCE LINK ERROR",IF(X49="STALE","EVIDENCE STALE - REFRESH",IF(X49="INSUFFICIENT","EVIDENCE INSUFFICIENT - ROLE",IF(X49="TYPE / FULFILMENT CONTRADICTION","EVIDENCE CONTRADICTION - TYPE / FULFILMENT",IF(X49="FIRST-PARTY CONTRADICTION","EVIDENCE CONTRADICTION - FIRST PARTY",AA49)))))))</x:f>
      </x:c>
      <x:c r="Q49" s="12" t="str">
        <x:f>IF(A49="","",IF(OR(O49&lt;&gt;"VALID",X49="LINK ERROR"),"NOT READY",IF(AND(V49="READY",X49="CLEAR",OR(P49="DIRECT LOCAL COMPETITOR",P49="INTERMEDIARY / LEAD COMPETITOR",P49="INFORMATION / REFERENCE COMPETITOR",P49="INDIRECT / CONDITIONAL COMPETITOR",P49="OUT OF DIRECT SCOPE")),"READY","UNRESOLVED")))</x:f>
      </x:c>
      <x:c r="R49" s="12" t="str">
        <x:f>IF(A49="","",IF(P49="DIRECT LOCAL COMPETITOR","INCLUDE DIRECT",IF(P49="INDIRECT / CONDITIONAL COMPETITOR","INCLUDE INDIRECT",IF(OR(P49="INTERMEDIARY / LEAD COMPETITOR",P49="INFORMATION / REFERENCE COMPETITOR"),"INCLUDE REFERENCE",IF(P49="OUT OF DIRECT SCOPE","EXCLUDE DIRECT","MONITOR / CONDITIONAL")))))</x:f>
      </x:c>
      <x:c r="S49" s="12" t="str">
        <x:f>IF(A49="","",IF(P49="DIRECT LOCAL COMPETITOR","Scoped service offer; service-area clarity; contact/booking path; trust and local visibility",IF(P49="INTERMEDIARY / LEAD COMPETITOR","Lead capture; comparison UX; local discovery and routing mechanics",IF(P49="INFORMATION / REFERENCE COMPETITOR","Information coverage; evidence; decision support and answer usefulness",IF(P49="INDIRECT / CONDITIONAL COMPETITOR","Substitution; adjacent-need framing; conditional availability",IF(P49="OUT OF DIRECT SCOPE","Reference only if another decision requires it","No direct benchmark until resolved"))))))</x:f>
      </x:c>
      <x:c r="T49" s="12" t="str">
        <x:f>IF(A49="","",IF(P49="DIRECT LOCAL COMPETITOR","Do not infer capacity, market share or revenue from visibility/reviews",IF(P49="INTERMEDIARY / LEAD COMPETITOR","Do not infer that the intermediary performs the job",IF(P49="INFORMATION / REFERENCE COMPETITOR","Do not infer service substitution from information visibility",IF(P49="INDIRECT / CONDITIONAL COMPETITOR","Do not force adjacent or differently timed service into direct parity",IF(P49="OUT OF DIRECT SCOPE","Do not generalise this exclusion to every service/geography","Do not force a direct label from incomplete evidence"))))))</x:f>
      </x:c>
      <x:c r="U49" s="12" t="str">
        <x:f>IF(A49="","",IF(P49="INTERMEDIARY / LEAD COMPETITOR","Reopen if platform begins fulfilling the service directly",IF(P49="INFORMATION / REFERENCE COMPETITOR","Reopen if source begins selling/fulfilling the service",IF(P49="OUT OF DIRECT SCOPE","Reopen if job, buyer or service area changes","Reopen when service, geography, timing, fulfilment, ownership or buyer evidence changes materially"))))</x:f>
      </x:c>
      <x:c r="V49" s="12" t="str">
        <x:f>IF(A49="","",IF(COUNTIF(EVIDENCE_PACKET!$A$6:$A$205,L49)=0,"INVALID - EVIDENCE ID",IF(COUNTIF(EVIDENCE_PACKET!$A$6:$A$205,L49)&gt;1,"INVALID - DUPLICATE EVIDENCE ID",IF(COUNTIFS(EVIDENCE_PACKET!$A$6:$A$205,L49,EVIDENCE_PACKET!$B$6:$B$205,A49)=0,"INVALID - EVIDENCE OWNER",INDEX(EVIDENCE_PACKET!$L$6:$L$205,MATCH(L49,EVIDENCE_PACKET!$A$6:$A$205,0))))))</x:f>
      </x:c>
      <x:c r="W49" s="80" t="str">
        <x:f>IF(A49="","",IF(OR(AND(C49="DIRECTORY / LEAD MARKETPLACE",H49="OWN TEAM / LOCAL OPERATOR"),AND(C49="PUBLISHER / REFERENCE",OR(H49="OWN TEAM / LOCAL OPERATOR",H49="THIRD PARTY / ROUTED LEAD")),AND(OR(C49="LOCAL PROVIDER",C49="FRANCHISE / LOCAL OPERATOR"),OR(H49="THIRD PARTY / ROUTED LEAD",H49="INFORMATION ONLY"))),"CONTRADICTION","OK"))</x:f>
      </x:c>
      <x:c r="X49" s="80" t="str">
        <x:f>IF(A49="","",IF(OR(V49="INVALID - EVIDENCE ID",V49="INVALID - DUPLICATE EVIDENCE ID",V49="INVALID - EVIDENCE OWNER",V49="INVALID - DUPLICATE ID",V49="INVALID - CONTROL TOKEN",V49="INVALID - CANDIDATE ID",V49="INCOMPLETE"),"LINK ERROR",IF(V49="STALE - REFRESH","STALE",IF(OR(V49="NOT CHECKED",V49="UNRESOLVED",I49="NOT CHECKED",D49="UNCLEAR",E49="UNCLEAR",F49="UNCLEAR",G49="UNCLEAR",H49="UNCLEAR"),"INSUFFICIENT",IF(W49="CONTRADICTION","TYPE / FULFILMENT CONTRADICTION",IF(K49="CONTRADICTS","FIRST-PARTY CONTRADICTION","CLEAR"))))))</x:f>
      </x:c>
      <x:c r="Y49" s="80" t="str">
        <x:f>IF(A49="","",IF(OR(C49="DIRECTORY / LEAD MARKETPLACE",H49="THIRD PARTY / ROUTED LEAD"),"INTERMEDIARY / LEAD COMPETITOR",IF(OR(C49="PUBLISHER / REFERENCE",H49="INFORMATION ONLY"),"INFORMATION / REFERENCE COMPETITOR","")))</x:f>
      </x:c>
      <x:c r="Z49" s="80" t="str">
        <x:f>IF(A49="","",IF(OR(C49="ADJACENT SERVICE",D49="NO",F49="NO"),"INDIRECT / CONDITIONAL COMPETITOR",IF(OR(E49="NO",G49="NO"),"OUT OF DIRECT SCOPE",IF(AND(D49="YES",E49="YES",F49="YES",G49="YES",H49="OWN TEAM / LOCAL OPERATOR"),"DIRECT LOCAL COMPETITOR","CONDITIONAL / REVIEW REQUIRED"))))</x:f>
      </x:c>
      <x:c r="AA49" s="80" t="str">
        <x:f>IF(A49="","",IF(Y49&lt;&gt;"",Y49,Z49))</x:f>
      </x:c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38"/>
      <x:c r="N50" s="12"/>
      <x:c r="O50" s="12" t="str">
        <x:f>IF(A50="","",IF(COUNTIF($A$6:$A$205,A50)&gt;1,"INVALID - DUPLICATE ID",IF(OR(B50="",C50="",D50="",E50="",F50="",G50="",H50="",I50="",J50="",K50="",L50="",M50="",N50=""),"INCOMPLETE",IF(AND(OR(EXACT(C50,"LOCAL PROVIDER"),EXACT(C50,"FRANCHISE / LOCAL OPERATOR"),EXACT(C50,"DIRECTORY / LEAD MARKETPLACE"),EXACT(C50,"NATIONAL BRAND"),EXACT(C50,"PUBLISHER / REFERENCE"),EXACT(C50,"ADJACENT SERVICE"),EXACT(C50,"OTHER")),OR(EXACT(D50,"YES"),EXACT(D50,"NO"),EXACT(D50,"UNCLEAR")),OR(EXACT(E50,"YES"),EXACT(E50,"NO"),EXACT(E50,"UNCLEAR")),OR(EXACT(F50,"YES"),EXACT(F50,"NO"),EXACT(F50,"UNCLEAR")),OR(EXACT(G50,"YES"),EXACT(G50,"NO"),EXACT(G50,"UNCLEAR")),OR(EXACT(H50,"OWN TEAM / LOCAL OPERATOR"),EXACT(H50,"THIRD PARTY / ROUTED LEAD"),EXACT(H50,"INFORMATION ONLY"),EXACT(H50,"UNCLEAR")),OR(EXACT(I50,"CURRENT"),EXACT(I50,"STALE"),EXACT(I50,"NOT CHECKED")),OR(EXACT(J50,"LOCAL PACK / MAPS"),EXACT(J50,"ORGANIC"),EXACT(J50,"PAID / LOCAL SERVICES"),EXACT(J50,"MIXED"),EXACT(J50,"NOT OBSERVED")),OR(EXACT(K50,"SUPPORTS"),EXACT(K50,"CONTRADICTS"),EXACT(K50,"NOT AVAILABLE"))),"VALID","INVALID - CONTROL TOKEN"))))</x:f>
      </x:c>
      <x:c r="P50" s="12" t="str">
        <x:f>IF(A50="","",IF(O50&lt;&gt;"VALID","CONTROL ERROR",IF(X50="LINK ERROR","EVIDENCE LINK ERROR",IF(X50="STALE","EVIDENCE STALE - REFRESH",IF(X50="INSUFFICIENT","EVIDENCE INSUFFICIENT - ROLE",IF(X50="TYPE / FULFILMENT CONTRADICTION","EVIDENCE CONTRADICTION - TYPE / FULFILMENT",IF(X50="FIRST-PARTY CONTRADICTION","EVIDENCE CONTRADICTION - FIRST PARTY",AA50)))))))</x:f>
      </x:c>
      <x:c r="Q50" s="12" t="str">
        <x:f>IF(A50="","",IF(OR(O50&lt;&gt;"VALID",X50="LINK ERROR"),"NOT READY",IF(AND(V50="READY",X50="CLEAR",OR(P50="DIRECT LOCAL COMPETITOR",P50="INTERMEDIARY / LEAD COMPETITOR",P50="INFORMATION / REFERENCE COMPETITOR",P50="INDIRECT / CONDITIONAL COMPETITOR",P50="OUT OF DIRECT SCOPE")),"READY","UNRESOLVED")))</x:f>
      </x:c>
      <x:c r="R50" s="12" t="str">
        <x:f>IF(A50="","",IF(P50="DIRECT LOCAL COMPETITOR","INCLUDE DIRECT",IF(P50="INDIRECT / CONDITIONAL COMPETITOR","INCLUDE INDIRECT",IF(OR(P50="INTERMEDIARY / LEAD COMPETITOR",P50="INFORMATION / REFERENCE COMPETITOR"),"INCLUDE REFERENCE",IF(P50="OUT OF DIRECT SCOPE","EXCLUDE DIRECT","MONITOR / CONDITIONAL")))))</x:f>
      </x:c>
      <x:c r="S50" s="12" t="str">
        <x:f>IF(A50="","",IF(P50="DIRECT LOCAL COMPETITOR","Scoped service offer; service-area clarity; contact/booking path; trust and local visibility",IF(P50="INTERMEDIARY / LEAD COMPETITOR","Lead capture; comparison UX; local discovery and routing mechanics",IF(P50="INFORMATION / REFERENCE COMPETITOR","Information coverage; evidence; decision support and answer usefulness",IF(P50="INDIRECT / CONDITIONAL COMPETITOR","Substitution; adjacent-need framing; conditional availability",IF(P50="OUT OF DIRECT SCOPE","Reference only if another decision requires it","No direct benchmark until resolved"))))))</x:f>
      </x:c>
      <x:c r="T50" s="12" t="str">
        <x:f>IF(A50="","",IF(P50="DIRECT LOCAL COMPETITOR","Do not infer capacity, market share or revenue from visibility/reviews",IF(P50="INTERMEDIARY / LEAD COMPETITOR","Do not infer that the intermediary performs the job",IF(P50="INFORMATION / REFERENCE COMPETITOR","Do not infer service substitution from information visibility",IF(P50="INDIRECT / CONDITIONAL COMPETITOR","Do not force adjacent or differently timed service into direct parity",IF(P50="OUT OF DIRECT SCOPE","Do not generalise this exclusion to every service/geography","Do not force a direct label from incomplete evidence"))))))</x:f>
      </x:c>
      <x:c r="U50" s="12" t="str">
        <x:f>IF(A50="","",IF(P50="INTERMEDIARY / LEAD COMPETITOR","Reopen if platform begins fulfilling the service directly",IF(P50="INFORMATION / REFERENCE COMPETITOR","Reopen if source begins selling/fulfilling the service",IF(P50="OUT OF DIRECT SCOPE","Reopen if job, buyer or service area changes","Reopen when service, geography, timing, fulfilment, ownership or buyer evidence changes materially"))))</x:f>
      </x:c>
      <x:c r="V50" s="12" t="str">
        <x:f>IF(A50="","",IF(COUNTIF(EVIDENCE_PACKET!$A$6:$A$205,L50)=0,"INVALID - EVIDENCE ID",IF(COUNTIF(EVIDENCE_PACKET!$A$6:$A$205,L50)&gt;1,"INVALID - DUPLICATE EVIDENCE ID",IF(COUNTIFS(EVIDENCE_PACKET!$A$6:$A$205,L50,EVIDENCE_PACKET!$B$6:$B$205,A50)=0,"INVALID - EVIDENCE OWNER",INDEX(EVIDENCE_PACKET!$L$6:$L$205,MATCH(L50,EVIDENCE_PACKET!$A$6:$A$205,0))))))</x:f>
      </x:c>
      <x:c r="W50" s="80" t="str">
        <x:f>IF(A50="","",IF(OR(AND(C50="DIRECTORY / LEAD MARKETPLACE",H50="OWN TEAM / LOCAL OPERATOR"),AND(C50="PUBLISHER / REFERENCE",OR(H50="OWN TEAM / LOCAL OPERATOR",H50="THIRD PARTY / ROUTED LEAD")),AND(OR(C50="LOCAL PROVIDER",C50="FRANCHISE / LOCAL OPERATOR"),OR(H50="THIRD PARTY / ROUTED LEAD",H50="INFORMATION ONLY"))),"CONTRADICTION","OK"))</x:f>
      </x:c>
      <x:c r="X50" s="80" t="str">
        <x:f>IF(A50="","",IF(OR(V50="INVALID - EVIDENCE ID",V50="INVALID - DUPLICATE EVIDENCE ID",V50="INVALID - EVIDENCE OWNER",V50="INVALID - DUPLICATE ID",V50="INVALID - CONTROL TOKEN",V50="INVALID - CANDIDATE ID",V50="INCOMPLETE"),"LINK ERROR",IF(V50="STALE - REFRESH","STALE",IF(OR(V50="NOT CHECKED",V50="UNRESOLVED",I50="NOT CHECKED",D50="UNCLEAR",E50="UNCLEAR",F50="UNCLEAR",G50="UNCLEAR",H50="UNCLEAR"),"INSUFFICIENT",IF(W50="CONTRADICTION","TYPE / FULFILMENT CONTRADICTION",IF(K50="CONTRADICTS","FIRST-PARTY CONTRADICTION","CLEAR"))))))</x:f>
      </x:c>
      <x:c r="Y50" s="80" t="str">
        <x:f>IF(A50="","",IF(OR(C50="DIRECTORY / LEAD MARKETPLACE",H50="THIRD PARTY / ROUTED LEAD"),"INTERMEDIARY / LEAD COMPETITOR",IF(OR(C50="PUBLISHER / REFERENCE",H50="INFORMATION ONLY"),"INFORMATION / REFERENCE COMPETITOR","")))</x:f>
      </x:c>
      <x:c r="Z50" s="80" t="str">
        <x:f>IF(A50="","",IF(OR(C50="ADJACENT SERVICE",D50="NO",F50="NO"),"INDIRECT / CONDITIONAL COMPETITOR",IF(OR(E50="NO",G50="NO"),"OUT OF DIRECT SCOPE",IF(AND(D50="YES",E50="YES",F50="YES",G50="YES",H50="OWN TEAM / LOCAL OPERATOR"),"DIRECT LOCAL COMPETITOR","CONDITIONAL / REVIEW REQUIRED"))))</x:f>
      </x:c>
      <x:c r="AA50" s="80" t="str">
        <x:f>IF(A50="","",IF(Y50&lt;&gt;"",Y50,Z50))</x:f>
      </x:c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38"/>
      <x:c r="N51" s="12"/>
      <x:c r="O51" s="12" t="str">
        <x:f>IF(A51="","",IF(COUNTIF($A$6:$A$205,A51)&gt;1,"INVALID - DUPLICATE ID",IF(OR(B51="",C51="",D51="",E51="",F51="",G51="",H51="",I51="",J51="",K51="",L51="",M51="",N51=""),"INCOMPLETE",IF(AND(OR(EXACT(C51,"LOCAL PROVIDER"),EXACT(C51,"FRANCHISE / LOCAL OPERATOR"),EXACT(C51,"DIRECTORY / LEAD MARKETPLACE"),EXACT(C51,"NATIONAL BRAND"),EXACT(C51,"PUBLISHER / REFERENCE"),EXACT(C51,"ADJACENT SERVICE"),EXACT(C51,"OTHER")),OR(EXACT(D51,"YES"),EXACT(D51,"NO"),EXACT(D51,"UNCLEAR")),OR(EXACT(E51,"YES"),EXACT(E51,"NO"),EXACT(E51,"UNCLEAR")),OR(EXACT(F51,"YES"),EXACT(F51,"NO"),EXACT(F51,"UNCLEAR")),OR(EXACT(G51,"YES"),EXACT(G51,"NO"),EXACT(G51,"UNCLEAR")),OR(EXACT(H51,"OWN TEAM / LOCAL OPERATOR"),EXACT(H51,"THIRD PARTY / ROUTED LEAD"),EXACT(H51,"INFORMATION ONLY"),EXACT(H51,"UNCLEAR")),OR(EXACT(I51,"CURRENT"),EXACT(I51,"STALE"),EXACT(I51,"NOT CHECKED")),OR(EXACT(J51,"LOCAL PACK / MAPS"),EXACT(J51,"ORGANIC"),EXACT(J51,"PAID / LOCAL SERVICES"),EXACT(J51,"MIXED"),EXACT(J51,"NOT OBSERVED")),OR(EXACT(K51,"SUPPORTS"),EXACT(K51,"CONTRADICTS"),EXACT(K51,"NOT AVAILABLE"))),"VALID","INVALID - CONTROL TOKEN"))))</x:f>
      </x:c>
      <x:c r="P51" s="12" t="str">
        <x:f>IF(A51="","",IF(O51&lt;&gt;"VALID","CONTROL ERROR",IF(X51="LINK ERROR","EVIDENCE LINK ERROR",IF(X51="STALE","EVIDENCE STALE - REFRESH",IF(X51="INSUFFICIENT","EVIDENCE INSUFFICIENT - ROLE",IF(X51="TYPE / FULFILMENT CONTRADICTION","EVIDENCE CONTRADICTION - TYPE / FULFILMENT",IF(X51="FIRST-PARTY CONTRADICTION","EVIDENCE CONTRADICTION - FIRST PARTY",AA51)))))))</x:f>
      </x:c>
      <x:c r="Q51" s="12" t="str">
        <x:f>IF(A51="","",IF(OR(O51&lt;&gt;"VALID",X51="LINK ERROR"),"NOT READY",IF(AND(V51="READY",X51="CLEAR",OR(P51="DIRECT LOCAL COMPETITOR",P51="INTERMEDIARY / LEAD COMPETITOR",P51="INFORMATION / REFERENCE COMPETITOR",P51="INDIRECT / CONDITIONAL COMPETITOR",P51="OUT OF DIRECT SCOPE")),"READY","UNRESOLVED")))</x:f>
      </x:c>
      <x:c r="R51" s="12" t="str">
        <x:f>IF(A51="","",IF(P51="DIRECT LOCAL COMPETITOR","INCLUDE DIRECT",IF(P51="INDIRECT / CONDITIONAL COMPETITOR","INCLUDE INDIRECT",IF(OR(P51="INTERMEDIARY / LEAD COMPETITOR",P51="INFORMATION / REFERENCE COMPETITOR"),"INCLUDE REFERENCE",IF(P51="OUT OF DIRECT SCOPE","EXCLUDE DIRECT","MONITOR / CONDITIONAL")))))</x:f>
      </x:c>
      <x:c r="S51" s="12" t="str">
        <x:f>IF(A51="","",IF(P51="DIRECT LOCAL COMPETITOR","Scoped service offer; service-area clarity; contact/booking path; trust and local visibility",IF(P51="INTERMEDIARY / LEAD COMPETITOR","Lead capture; comparison UX; local discovery and routing mechanics",IF(P51="INFORMATION / REFERENCE COMPETITOR","Information coverage; evidence; decision support and answer usefulness",IF(P51="INDIRECT / CONDITIONAL COMPETITOR","Substitution; adjacent-need framing; conditional availability",IF(P51="OUT OF DIRECT SCOPE","Reference only if another decision requires it","No direct benchmark until resolved"))))))</x:f>
      </x:c>
      <x:c r="T51" s="12" t="str">
        <x:f>IF(A51="","",IF(P51="DIRECT LOCAL COMPETITOR","Do not infer capacity, market share or revenue from visibility/reviews",IF(P51="INTERMEDIARY / LEAD COMPETITOR","Do not infer that the intermediary performs the job",IF(P51="INFORMATION / REFERENCE COMPETITOR","Do not infer service substitution from information visibility",IF(P51="INDIRECT / CONDITIONAL COMPETITOR","Do not force adjacent or differently timed service into direct parity",IF(P51="OUT OF DIRECT SCOPE","Do not generalise this exclusion to every service/geography","Do not force a direct label from incomplete evidence"))))))</x:f>
      </x:c>
      <x:c r="U51" s="12" t="str">
        <x:f>IF(A51="","",IF(P51="INTERMEDIARY / LEAD COMPETITOR","Reopen if platform begins fulfilling the service directly",IF(P51="INFORMATION / REFERENCE COMPETITOR","Reopen if source begins selling/fulfilling the service",IF(P51="OUT OF DIRECT SCOPE","Reopen if job, buyer or service area changes","Reopen when service, geography, timing, fulfilment, ownership or buyer evidence changes materially"))))</x:f>
      </x:c>
      <x:c r="V51" s="12" t="str">
        <x:f>IF(A51="","",IF(COUNTIF(EVIDENCE_PACKET!$A$6:$A$205,L51)=0,"INVALID - EVIDENCE ID",IF(COUNTIF(EVIDENCE_PACKET!$A$6:$A$205,L51)&gt;1,"INVALID - DUPLICATE EVIDENCE ID",IF(COUNTIFS(EVIDENCE_PACKET!$A$6:$A$205,L51,EVIDENCE_PACKET!$B$6:$B$205,A51)=0,"INVALID - EVIDENCE OWNER",INDEX(EVIDENCE_PACKET!$L$6:$L$205,MATCH(L51,EVIDENCE_PACKET!$A$6:$A$205,0))))))</x:f>
      </x:c>
      <x:c r="W51" s="80" t="str">
        <x:f>IF(A51="","",IF(OR(AND(C51="DIRECTORY / LEAD MARKETPLACE",H51="OWN TEAM / LOCAL OPERATOR"),AND(C51="PUBLISHER / REFERENCE",OR(H51="OWN TEAM / LOCAL OPERATOR",H51="THIRD PARTY / ROUTED LEAD")),AND(OR(C51="LOCAL PROVIDER",C51="FRANCHISE / LOCAL OPERATOR"),OR(H51="THIRD PARTY / ROUTED LEAD",H51="INFORMATION ONLY"))),"CONTRADICTION","OK"))</x:f>
      </x:c>
      <x:c r="X51" s="80" t="str">
        <x:f>IF(A51="","",IF(OR(V51="INVALID - EVIDENCE ID",V51="INVALID - DUPLICATE EVIDENCE ID",V51="INVALID - EVIDENCE OWNER",V51="INVALID - DUPLICATE ID",V51="INVALID - CONTROL TOKEN",V51="INVALID - CANDIDATE ID",V51="INCOMPLETE"),"LINK ERROR",IF(V51="STALE - REFRESH","STALE",IF(OR(V51="NOT CHECKED",V51="UNRESOLVED",I51="NOT CHECKED",D51="UNCLEAR",E51="UNCLEAR",F51="UNCLEAR",G51="UNCLEAR",H51="UNCLEAR"),"INSUFFICIENT",IF(W51="CONTRADICTION","TYPE / FULFILMENT CONTRADICTION",IF(K51="CONTRADICTS","FIRST-PARTY CONTRADICTION","CLEAR"))))))</x:f>
      </x:c>
      <x:c r="Y51" s="80" t="str">
        <x:f>IF(A51="","",IF(OR(C51="DIRECTORY / LEAD MARKETPLACE",H51="THIRD PARTY / ROUTED LEAD"),"INTERMEDIARY / LEAD COMPETITOR",IF(OR(C51="PUBLISHER / REFERENCE",H51="INFORMATION ONLY"),"INFORMATION / REFERENCE COMPETITOR","")))</x:f>
      </x:c>
      <x:c r="Z51" s="80" t="str">
        <x:f>IF(A51="","",IF(OR(C51="ADJACENT SERVICE",D51="NO",F51="NO"),"INDIRECT / CONDITIONAL COMPETITOR",IF(OR(E51="NO",G51="NO"),"OUT OF DIRECT SCOPE",IF(AND(D51="YES",E51="YES",F51="YES",G51="YES",H51="OWN TEAM / LOCAL OPERATOR"),"DIRECT LOCAL COMPETITOR","CONDITIONAL / REVIEW REQUIRED"))))</x:f>
      </x:c>
      <x:c r="AA51" s="80" t="str">
        <x:f>IF(A51="","",IF(Y51&lt;&gt;"",Y51,Z51))</x:f>
      </x:c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38"/>
      <x:c r="N52" s="12"/>
      <x:c r="O52" s="12" t="str">
        <x:f>IF(A52="","",IF(COUNTIF($A$6:$A$205,A52)&gt;1,"INVALID - DUPLICATE ID",IF(OR(B52="",C52="",D52="",E52="",F52="",G52="",H52="",I52="",J52="",K52="",L52="",M52="",N52=""),"INCOMPLETE",IF(AND(OR(EXACT(C52,"LOCAL PROVIDER"),EXACT(C52,"FRANCHISE / LOCAL OPERATOR"),EXACT(C52,"DIRECTORY / LEAD MARKETPLACE"),EXACT(C52,"NATIONAL BRAND"),EXACT(C52,"PUBLISHER / REFERENCE"),EXACT(C52,"ADJACENT SERVICE"),EXACT(C52,"OTHER")),OR(EXACT(D52,"YES"),EXACT(D52,"NO"),EXACT(D52,"UNCLEAR")),OR(EXACT(E52,"YES"),EXACT(E52,"NO"),EXACT(E52,"UNCLEAR")),OR(EXACT(F52,"YES"),EXACT(F52,"NO"),EXACT(F52,"UNCLEAR")),OR(EXACT(G52,"YES"),EXACT(G52,"NO"),EXACT(G52,"UNCLEAR")),OR(EXACT(H52,"OWN TEAM / LOCAL OPERATOR"),EXACT(H52,"THIRD PARTY / ROUTED LEAD"),EXACT(H52,"INFORMATION ONLY"),EXACT(H52,"UNCLEAR")),OR(EXACT(I52,"CURRENT"),EXACT(I52,"STALE"),EXACT(I52,"NOT CHECKED")),OR(EXACT(J52,"LOCAL PACK / MAPS"),EXACT(J52,"ORGANIC"),EXACT(J52,"PAID / LOCAL SERVICES"),EXACT(J52,"MIXED"),EXACT(J52,"NOT OBSERVED")),OR(EXACT(K52,"SUPPORTS"),EXACT(K52,"CONTRADICTS"),EXACT(K52,"NOT AVAILABLE"))),"VALID","INVALID - CONTROL TOKEN"))))</x:f>
      </x:c>
      <x:c r="P52" s="12" t="str">
        <x:f>IF(A52="","",IF(O52&lt;&gt;"VALID","CONTROL ERROR",IF(X52="LINK ERROR","EVIDENCE LINK ERROR",IF(X52="STALE","EVIDENCE STALE - REFRESH",IF(X52="INSUFFICIENT","EVIDENCE INSUFFICIENT - ROLE",IF(X52="TYPE / FULFILMENT CONTRADICTION","EVIDENCE CONTRADICTION - TYPE / FULFILMENT",IF(X52="FIRST-PARTY CONTRADICTION","EVIDENCE CONTRADICTION - FIRST PARTY",AA52)))))))</x:f>
      </x:c>
      <x:c r="Q52" s="12" t="str">
        <x:f>IF(A52="","",IF(OR(O52&lt;&gt;"VALID",X52="LINK ERROR"),"NOT READY",IF(AND(V52="READY",X52="CLEAR",OR(P52="DIRECT LOCAL COMPETITOR",P52="INTERMEDIARY / LEAD COMPETITOR",P52="INFORMATION / REFERENCE COMPETITOR",P52="INDIRECT / CONDITIONAL COMPETITOR",P52="OUT OF DIRECT SCOPE")),"READY","UNRESOLVED")))</x:f>
      </x:c>
      <x:c r="R52" s="12" t="str">
        <x:f>IF(A52="","",IF(P52="DIRECT LOCAL COMPETITOR","INCLUDE DIRECT",IF(P52="INDIRECT / CONDITIONAL COMPETITOR","INCLUDE INDIRECT",IF(OR(P52="INTERMEDIARY / LEAD COMPETITOR",P52="INFORMATION / REFERENCE COMPETITOR"),"INCLUDE REFERENCE",IF(P52="OUT OF DIRECT SCOPE","EXCLUDE DIRECT","MONITOR / CONDITIONAL")))))</x:f>
      </x:c>
      <x:c r="S52" s="12" t="str">
        <x:f>IF(A52="","",IF(P52="DIRECT LOCAL COMPETITOR","Scoped service offer; service-area clarity; contact/booking path; trust and local visibility",IF(P52="INTERMEDIARY / LEAD COMPETITOR","Lead capture; comparison UX; local discovery and routing mechanics",IF(P52="INFORMATION / REFERENCE COMPETITOR","Information coverage; evidence; decision support and answer usefulness",IF(P52="INDIRECT / CONDITIONAL COMPETITOR","Substitution; adjacent-need framing; conditional availability",IF(P52="OUT OF DIRECT SCOPE","Reference only if another decision requires it","No direct benchmark until resolved"))))))</x:f>
      </x:c>
      <x:c r="T52" s="12" t="str">
        <x:f>IF(A52="","",IF(P52="DIRECT LOCAL COMPETITOR","Do not infer capacity, market share or revenue from visibility/reviews",IF(P52="INTERMEDIARY / LEAD COMPETITOR","Do not infer that the intermediary performs the job",IF(P52="INFORMATION / REFERENCE COMPETITOR","Do not infer service substitution from information visibility",IF(P52="INDIRECT / CONDITIONAL COMPETITOR","Do not force adjacent or differently timed service into direct parity",IF(P52="OUT OF DIRECT SCOPE","Do not generalise this exclusion to every service/geography","Do not force a direct label from incomplete evidence"))))))</x:f>
      </x:c>
      <x:c r="U52" s="12" t="str">
        <x:f>IF(A52="","",IF(P52="INTERMEDIARY / LEAD COMPETITOR","Reopen if platform begins fulfilling the service directly",IF(P52="INFORMATION / REFERENCE COMPETITOR","Reopen if source begins selling/fulfilling the service",IF(P52="OUT OF DIRECT SCOPE","Reopen if job, buyer or service area changes","Reopen when service, geography, timing, fulfilment, ownership or buyer evidence changes materially"))))</x:f>
      </x:c>
      <x:c r="V52" s="12" t="str">
        <x:f>IF(A52="","",IF(COUNTIF(EVIDENCE_PACKET!$A$6:$A$205,L52)=0,"INVALID - EVIDENCE ID",IF(COUNTIF(EVIDENCE_PACKET!$A$6:$A$205,L52)&gt;1,"INVALID - DUPLICATE EVIDENCE ID",IF(COUNTIFS(EVIDENCE_PACKET!$A$6:$A$205,L52,EVIDENCE_PACKET!$B$6:$B$205,A52)=0,"INVALID - EVIDENCE OWNER",INDEX(EVIDENCE_PACKET!$L$6:$L$205,MATCH(L52,EVIDENCE_PACKET!$A$6:$A$205,0))))))</x:f>
      </x:c>
      <x:c r="W52" s="80" t="str">
        <x:f>IF(A52="","",IF(OR(AND(C52="DIRECTORY / LEAD MARKETPLACE",H52="OWN TEAM / LOCAL OPERATOR"),AND(C52="PUBLISHER / REFERENCE",OR(H52="OWN TEAM / LOCAL OPERATOR",H52="THIRD PARTY / ROUTED LEAD")),AND(OR(C52="LOCAL PROVIDER",C52="FRANCHISE / LOCAL OPERATOR"),OR(H52="THIRD PARTY / ROUTED LEAD",H52="INFORMATION ONLY"))),"CONTRADICTION","OK"))</x:f>
      </x:c>
      <x:c r="X52" s="80" t="str">
        <x:f>IF(A52="","",IF(OR(V52="INVALID - EVIDENCE ID",V52="INVALID - DUPLICATE EVIDENCE ID",V52="INVALID - EVIDENCE OWNER",V52="INVALID - DUPLICATE ID",V52="INVALID - CONTROL TOKEN",V52="INVALID - CANDIDATE ID",V52="INCOMPLETE"),"LINK ERROR",IF(V52="STALE - REFRESH","STALE",IF(OR(V52="NOT CHECKED",V52="UNRESOLVED",I52="NOT CHECKED",D52="UNCLEAR",E52="UNCLEAR",F52="UNCLEAR",G52="UNCLEAR",H52="UNCLEAR"),"INSUFFICIENT",IF(W52="CONTRADICTION","TYPE / FULFILMENT CONTRADICTION",IF(K52="CONTRADICTS","FIRST-PARTY CONTRADICTION","CLEAR"))))))</x:f>
      </x:c>
      <x:c r="Y52" s="80" t="str">
        <x:f>IF(A52="","",IF(OR(C52="DIRECTORY / LEAD MARKETPLACE",H52="THIRD PARTY / ROUTED LEAD"),"INTERMEDIARY / LEAD COMPETITOR",IF(OR(C52="PUBLISHER / REFERENCE",H52="INFORMATION ONLY"),"INFORMATION / REFERENCE COMPETITOR","")))</x:f>
      </x:c>
      <x:c r="Z52" s="80" t="str">
        <x:f>IF(A52="","",IF(OR(C52="ADJACENT SERVICE",D52="NO",F52="NO"),"INDIRECT / CONDITIONAL COMPETITOR",IF(OR(E52="NO",G52="NO"),"OUT OF DIRECT SCOPE",IF(AND(D52="YES",E52="YES",F52="YES",G52="YES",H52="OWN TEAM / LOCAL OPERATOR"),"DIRECT LOCAL COMPETITOR","CONDITIONAL / REVIEW REQUIRED"))))</x:f>
      </x:c>
      <x:c r="AA52" s="80" t="str">
        <x:f>IF(A52="","",IF(Y52&lt;&gt;"",Y52,Z52))</x:f>
      </x:c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38"/>
      <x:c r="N53" s="12"/>
      <x:c r="O53" s="12" t="str">
        <x:f>IF(A53="","",IF(COUNTIF($A$6:$A$205,A53)&gt;1,"INVALID - DUPLICATE ID",IF(OR(B53="",C53="",D53="",E53="",F53="",G53="",H53="",I53="",J53="",K53="",L53="",M53="",N53=""),"INCOMPLETE",IF(AND(OR(EXACT(C53,"LOCAL PROVIDER"),EXACT(C53,"FRANCHISE / LOCAL OPERATOR"),EXACT(C53,"DIRECTORY / LEAD MARKETPLACE"),EXACT(C53,"NATIONAL BRAND"),EXACT(C53,"PUBLISHER / REFERENCE"),EXACT(C53,"ADJACENT SERVICE"),EXACT(C53,"OTHER")),OR(EXACT(D53,"YES"),EXACT(D53,"NO"),EXACT(D53,"UNCLEAR")),OR(EXACT(E53,"YES"),EXACT(E53,"NO"),EXACT(E53,"UNCLEAR")),OR(EXACT(F53,"YES"),EXACT(F53,"NO"),EXACT(F53,"UNCLEAR")),OR(EXACT(G53,"YES"),EXACT(G53,"NO"),EXACT(G53,"UNCLEAR")),OR(EXACT(H53,"OWN TEAM / LOCAL OPERATOR"),EXACT(H53,"THIRD PARTY / ROUTED LEAD"),EXACT(H53,"INFORMATION ONLY"),EXACT(H53,"UNCLEAR")),OR(EXACT(I53,"CURRENT"),EXACT(I53,"STALE"),EXACT(I53,"NOT CHECKED")),OR(EXACT(J53,"LOCAL PACK / MAPS"),EXACT(J53,"ORGANIC"),EXACT(J53,"PAID / LOCAL SERVICES"),EXACT(J53,"MIXED"),EXACT(J53,"NOT OBSERVED")),OR(EXACT(K53,"SUPPORTS"),EXACT(K53,"CONTRADICTS"),EXACT(K53,"NOT AVAILABLE"))),"VALID","INVALID - CONTROL TOKEN"))))</x:f>
      </x:c>
      <x:c r="P53" s="12" t="str">
        <x:f>IF(A53="","",IF(O53&lt;&gt;"VALID","CONTROL ERROR",IF(X53="LINK ERROR","EVIDENCE LINK ERROR",IF(X53="STALE","EVIDENCE STALE - REFRESH",IF(X53="INSUFFICIENT","EVIDENCE INSUFFICIENT - ROLE",IF(X53="TYPE / FULFILMENT CONTRADICTION","EVIDENCE CONTRADICTION - TYPE / FULFILMENT",IF(X53="FIRST-PARTY CONTRADICTION","EVIDENCE CONTRADICTION - FIRST PARTY",AA53)))))))</x:f>
      </x:c>
      <x:c r="Q53" s="12" t="str">
        <x:f>IF(A53="","",IF(OR(O53&lt;&gt;"VALID",X53="LINK ERROR"),"NOT READY",IF(AND(V53="READY",X53="CLEAR",OR(P53="DIRECT LOCAL COMPETITOR",P53="INTERMEDIARY / LEAD COMPETITOR",P53="INFORMATION / REFERENCE COMPETITOR",P53="INDIRECT / CONDITIONAL COMPETITOR",P53="OUT OF DIRECT SCOPE")),"READY","UNRESOLVED")))</x:f>
      </x:c>
      <x:c r="R53" s="12" t="str">
        <x:f>IF(A53="","",IF(P53="DIRECT LOCAL COMPETITOR","INCLUDE DIRECT",IF(P53="INDIRECT / CONDITIONAL COMPETITOR","INCLUDE INDIRECT",IF(OR(P53="INTERMEDIARY / LEAD COMPETITOR",P53="INFORMATION / REFERENCE COMPETITOR"),"INCLUDE REFERENCE",IF(P53="OUT OF DIRECT SCOPE","EXCLUDE DIRECT","MONITOR / CONDITIONAL")))))</x:f>
      </x:c>
      <x:c r="S53" s="12" t="str">
        <x:f>IF(A53="","",IF(P53="DIRECT LOCAL COMPETITOR","Scoped service offer; service-area clarity; contact/booking path; trust and local visibility",IF(P53="INTERMEDIARY / LEAD COMPETITOR","Lead capture; comparison UX; local discovery and routing mechanics",IF(P53="INFORMATION / REFERENCE COMPETITOR","Information coverage; evidence; decision support and answer usefulness",IF(P53="INDIRECT / CONDITIONAL COMPETITOR","Substitution; adjacent-need framing; conditional availability",IF(P53="OUT OF DIRECT SCOPE","Reference only if another decision requires it","No direct benchmark until resolved"))))))</x:f>
      </x:c>
      <x:c r="T53" s="12" t="str">
        <x:f>IF(A53="","",IF(P53="DIRECT LOCAL COMPETITOR","Do not infer capacity, market share or revenue from visibility/reviews",IF(P53="INTERMEDIARY / LEAD COMPETITOR","Do not infer that the intermediary performs the job",IF(P53="INFORMATION / REFERENCE COMPETITOR","Do not infer service substitution from information visibility",IF(P53="INDIRECT / CONDITIONAL COMPETITOR","Do not force adjacent or differently timed service into direct parity",IF(P53="OUT OF DIRECT SCOPE","Do not generalise this exclusion to every service/geography","Do not force a direct label from incomplete evidence"))))))</x:f>
      </x:c>
      <x:c r="U53" s="12" t="str">
        <x:f>IF(A53="","",IF(P53="INTERMEDIARY / LEAD COMPETITOR","Reopen if platform begins fulfilling the service directly",IF(P53="INFORMATION / REFERENCE COMPETITOR","Reopen if source begins selling/fulfilling the service",IF(P53="OUT OF DIRECT SCOPE","Reopen if job, buyer or service area changes","Reopen when service, geography, timing, fulfilment, ownership or buyer evidence changes materially"))))</x:f>
      </x:c>
      <x:c r="V53" s="12" t="str">
        <x:f>IF(A53="","",IF(COUNTIF(EVIDENCE_PACKET!$A$6:$A$205,L53)=0,"INVALID - EVIDENCE ID",IF(COUNTIF(EVIDENCE_PACKET!$A$6:$A$205,L53)&gt;1,"INVALID - DUPLICATE EVIDENCE ID",IF(COUNTIFS(EVIDENCE_PACKET!$A$6:$A$205,L53,EVIDENCE_PACKET!$B$6:$B$205,A53)=0,"INVALID - EVIDENCE OWNER",INDEX(EVIDENCE_PACKET!$L$6:$L$205,MATCH(L53,EVIDENCE_PACKET!$A$6:$A$205,0))))))</x:f>
      </x:c>
      <x:c r="W53" s="80" t="str">
        <x:f>IF(A53="","",IF(OR(AND(C53="DIRECTORY / LEAD MARKETPLACE",H53="OWN TEAM / LOCAL OPERATOR"),AND(C53="PUBLISHER / REFERENCE",OR(H53="OWN TEAM / LOCAL OPERATOR",H53="THIRD PARTY / ROUTED LEAD")),AND(OR(C53="LOCAL PROVIDER",C53="FRANCHISE / LOCAL OPERATOR"),OR(H53="THIRD PARTY / ROUTED LEAD",H53="INFORMATION ONLY"))),"CONTRADICTION","OK"))</x:f>
      </x:c>
      <x:c r="X53" s="80" t="str">
        <x:f>IF(A53="","",IF(OR(V53="INVALID - EVIDENCE ID",V53="INVALID - DUPLICATE EVIDENCE ID",V53="INVALID - EVIDENCE OWNER",V53="INVALID - DUPLICATE ID",V53="INVALID - CONTROL TOKEN",V53="INVALID - CANDIDATE ID",V53="INCOMPLETE"),"LINK ERROR",IF(V53="STALE - REFRESH","STALE",IF(OR(V53="NOT CHECKED",V53="UNRESOLVED",I53="NOT CHECKED",D53="UNCLEAR",E53="UNCLEAR",F53="UNCLEAR",G53="UNCLEAR",H53="UNCLEAR"),"INSUFFICIENT",IF(W53="CONTRADICTION","TYPE / FULFILMENT CONTRADICTION",IF(K53="CONTRADICTS","FIRST-PARTY CONTRADICTION","CLEAR"))))))</x:f>
      </x:c>
      <x:c r="Y53" s="80" t="str">
        <x:f>IF(A53="","",IF(OR(C53="DIRECTORY / LEAD MARKETPLACE",H53="THIRD PARTY / ROUTED LEAD"),"INTERMEDIARY / LEAD COMPETITOR",IF(OR(C53="PUBLISHER / REFERENCE",H53="INFORMATION ONLY"),"INFORMATION / REFERENCE COMPETITOR","")))</x:f>
      </x:c>
      <x:c r="Z53" s="80" t="str">
        <x:f>IF(A53="","",IF(OR(C53="ADJACENT SERVICE",D53="NO",F53="NO"),"INDIRECT / CONDITIONAL COMPETITOR",IF(OR(E53="NO",G53="NO"),"OUT OF DIRECT SCOPE",IF(AND(D53="YES",E53="YES",F53="YES",G53="YES",H53="OWN TEAM / LOCAL OPERATOR"),"DIRECT LOCAL COMPETITOR","CONDITIONAL / REVIEW REQUIRED"))))</x:f>
      </x:c>
      <x:c r="AA53" s="80" t="str">
        <x:f>IF(A53="","",IF(Y53&lt;&gt;"",Y53,Z53))</x:f>
      </x:c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38"/>
      <x:c r="N54" s="12"/>
      <x:c r="O54" s="12" t="str">
        <x:f>IF(A54="","",IF(COUNTIF($A$6:$A$205,A54)&gt;1,"INVALID - DUPLICATE ID",IF(OR(B54="",C54="",D54="",E54="",F54="",G54="",H54="",I54="",J54="",K54="",L54="",M54="",N54=""),"INCOMPLETE",IF(AND(OR(EXACT(C54,"LOCAL PROVIDER"),EXACT(C54,"FRANCHISE / LOCAL OPERATOR"),EXACT(C54,"DIRECTORY / LEAD MARKETPLACE"),EXACT(C54,"NATIONAL BRAND"),EXACT(C54,"PUBLISHER / REFERENCE"),EXACT(C54,"ADJACENT SERVICE"),EXACT(C54,"OTHER")),OR(EXACT(D54,"YES"),EXACT(D54,"NO"),EXACT(D54,"UNCLEAR")),OR(EXACT(E54,"YES"),EXACT(E54,"NO"),EXACT(E54,"UNCLEAR")),OR(EXACT(F54,"YES"),EXACT(F54,"NO"),EXACT(F54,"UNCLEAR")),OR(EXACT(G54,"YES"),EXACT(G54,"NO"),EXACT(G54,"UNCLEAR")),OR(EXACT(H54,"OWN TEAM / LOCAL OPERATOR"),EXACT(H54,"THIRD PARTY / ROUTED LEAD"),EXACT(H54,"INFORMATION ONLY"),EXACT(H54,"UNCLEAR")),OR(EXACT(I54,"CURRENT"),EXACT(I54,"STALE"),EXACT(I54,"NOT CHECKED")),OR(EXACT(J54,"LOCAL PACK / MAPS"),EXACT(J54,"ORGANIC"),EXACT(J54,"PAID / LOCAL SERVICES"),EXACT(J54,"MIXED"),EXACT(J54,"NOT OBSERVED")),OR(EXACT(K54,"SUPPORTS"),EXACT(K54,"CONTRADICTS"),EXACT(K54,"NOT AVAILABLE"))),"VALID","INVALID - CONTROL TOKEN"))))</x:f>
      </x:c>
      <x:c r="P54" s="12" t="str">
        <x:f>IF(A54="","",IF(O54&lt;&gt;"VALID","CONTROL ERROR",IF(X54="LINK ERROR","EVIDENCE LINK ERROR",IF(X54="STALE","EVIDENCE STALE - REFRESH",IF(X54="INSUFFICIENT","EVIDENCE INSUFFICIENT - ROLE",IF(X54="TYPE / FULFILMENT CONTRADICTION","EVIDENCE CONTRADICTION - TYPE / FULFILMENT",IF(X54="FIRST-PARTY CONTRADICTION","EVIDENCE CONTRADICTION - FIRST PARTY",AA54)))))))</x:f>
      </x:c>
      <x:c r="Q54" s="12" t="str">
        <x:f>IF(A54="","",IF(OR(O54&lt;&gt;"VALID",X54="LINK ERROR"),"NOT READY",IF(AND(V54="READY",X54="CLEAR",OR(P54="DIRECT LOCAL COMPETITOR",P54="INTERMEDIARY / LEAD COMPETITOR",P54="INFORMATION / REFERENCE COMPETITOR",P54="INDIRECT / CONDITIONAL COMPETITOR",P54="OUT OF DIRECT SCOPE")),"READY","UNRESOLVED")))</x:f>
      </x:c>
      <x:c r="R54" s="12" t="str">
        <x:f>IF(A54="","",IF(P54="DIRECT LOCAL COMPETITOR","INCLUDE DIRECT",IF(P54="INDIRECT / CONDITIONAL COMPETITOR","INCLUDE INDIRECT",IF(OR(P54="INTERMEDIARY / LEAD COMPETITOR",P54="INFORMATION / REFERENCE COMPETITOR"),"INCLUDE REFERENCE",IF(P54="OUT OF DIRECT SCOPE","EXCLUDE DIRECT","MONITOR / CONDITIONAL")))))</x:f>
      </x:c>
      <x:c r="S54" s="12" t="str">
        <x:f>IF(A54="","",IF(P54="DIRECT LOCAL COMPETITOR","Scoped service offer; service-area clarity; contact/booking path; trust and local visibility",IF(P54="INTERMEDIARY / LEAD COMPETITOR","Lead capture; comparison UX; local discovery and routing mechanics",IF(P54="INFORMATION / REFERENCE COMPETITOR","Information coverage; evidence; decision support and answer usefulness",IF(P54="INDIRECT / CONDITIONAL COMPETITOR","Substitution; adjacent-need framing; conditional availability",IF(P54="OUT OF DIRECT SCOPE","Reference only if another decision requires it","No direct benchmark until resolved"))))))</x:f>
      </x:c>
      <x:c r="T54" s="12" t="str">
        <x:f>IF(A54="","",IF(P54="DIRECT LOCAL COMPETITOR","Do not infer capacity, market share or revenue from visibility/reviews",IF(P54="INTERMEDIARY / LEAD COMPETITOR","Do not infer that the intermediary performs the job",IF(P54="INFORMATION / REFERENCE COMPETITOR","Do not infer service substitution from information visibility",IF(P54="INDIRECT / CONDITIONAL COMPETITOR","Do not force adjacent or differently timed service into direct parity",IF(P54="OUT OF DIRECT SCOPE","Do not generalise this exclusion to every service/geography","Do not force a direct label from incomplete evidence"))))))</x:f>
      </x:c>
      <x:c r="U54" s="12" t="str">
        <x:f>IF(A54="","",IF(P54="INTERMEDIARY / LEAD COMPETITOR","Reopen if platform begins fulfilling the service directly",IF(P54="INFORMATION / REFERENCE COMPETITOR","Reopen if source begins selling/fulfilling the service",IF(P54="OUT OF DIRECT SCOPE","Reopen if job, buyer or service area changes","Reopen when service, geography, timing, fulfilment, ownership or buyer evidence changes materially"))))</x:f>
      </x:c>
      <x:c r="V54" s="12" t="str">
        <x:f>IF(A54="","",IF(COUNTIF(EVIDENCE_PACKET!$A$6:$A$205,L54)=0,"INVALID - EVIDENCE ID",IF(COUNTIF(EVIDENCE_PACKET!$A$6:$A$205,L54)&gt;1,"INVALID - DUPLICATE EVIDENCE ID",IF(COUNTIFS(EVIDENCE_PACKET!$A$6:$A$205,L54,EVIDENCE_PACKET!$B$6:$B$205,A54)=0,"INVALID - EVIDENCE OWNER",INDEX(EVIDENCE_PACKET!$L$6:$L$205,MATCH(L54,EVIDENCE_PACKET!$A$6:$A$205,0))))))</x:f>
      </x:c>
      <x:c r="W54" s="80" t="str">
        <x:f>IF(A54="","",IF(OR(AND(C54="DIRECTORY / LEAD MARKETPLACE",H54="OWN TEAM / LOCAL OPERATOR"),AND(C54="PUBLISHER / REFERENCE",OR(H54="OWN TEAM / LOCAL OPERATOR",H54="THIRD PARTY / ROUTED LEAD")),AND(OR(C54="LOCAL PROVIDER",C54="FRANCHISE / LOCAL OPERATOR"),OR(H54="THIRD PARTY / ROUTED LEAD",H54="INFORMATION ONLY"))),"CONTRADICTION","OK"))</x:f>
      </x:c>
      <x:c r="X54" s="80" t="str">
        <x:f>IF(A54="","",IF(OR(V54="INVALID - EVIDENCE ID",V54="INVALID - DUPLICATE EVIDENCE ID",V54="INVALID - EVIDENCE OWNER",V54="INVALID - DUPLICATE ID",V54="INVALID - CONTROL TOKEN",V54="INVALID - CANDIDATE ID",V54="INCOMPLETE"),"LINK ERROR",IF(V54="STALE - REFRESH","STALE",IF(OR(V54="NOT CHECKED",V54="UNRESOLVED",I54="NOT CHECKED",D54="UNCLEAR",E54="UNCLEAR",F54="UNCLEAR",G54="UNCLEAR",H54="UNCLEAR"),"INSUFFICIENT",IF(W54="CONTRADICTION","TYPE / FULFILMENT CONTRADICTION",IF(K54="CONTRADICTS","FIRST-PARTY CONTRADICTION","CLEAR"))))))</x:f>
      </x:c>
      <x:c r="Y54" s="80" t="str">
        <x:f>IF(A54="","",IF(OR(C54="DIRECTORY / LEAD MARKETPLACE",H54="THIRD PARTY / ROUTED LEAD"),"INTERMEDIARY / LEAD COMPETITOR",IF(OR(C54="PUBLISHER / REFERENCE",H54="INFORMATION ONLY"),"INFORMATION / REFERENCE COMPETITOR","")))</x:f>
      </x:c>
      <x:c r="Z54" s="80" t="str">
        <x:f>IF(A54="","",IF(OR(C54="ADJACENT SERVICE",D54="NO",F54="NO"),"INDIRECT / CONDITIONAL COMPETITOR",IF(OR(E54="NO",G54="NO"),"OUT OF DIRECT SCOPE",IF(AND(D54="YES",E54="YES",F54="YES",G54="YES",H54="OWN TEAM / LOCAL OPERATOR"),"DIRECT LOCAL COMPETITOR","CONDITIONAL / REVIEW REQUIRED"))))</x:f>
      </x:c>
      <x:c r="AA54" s="80" t="str">
        <x:f>IF(A54="","",IF(Y54&lt;&gt;"",Y54,Z54))</x:f>
      </x:c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38"/>
      <x:c r="N55" s="12"/>
      <x:c r="O55" s="12" t="str">
        <x:f>IF(A55="","",IF(COUNTIF($A$6:$A$205,A55)&gt;1,"INVALID - DUPLICATE ID",IF(OR(B55="",C55="",D55="",E55="",F55="",G55="",H55="",I55="",J55="",K55="",L55="",M55="",N55=""),"INCOMPLETE",IF(AND(OR(EXACT(C55,"LOCAL PROVIDER"),EXACT(C55,"FRANCHISE / LOCAL OPERATOR"),EXACT(C55,"DIRECTORY / LEAD MARKETPLACE"),EXACT(C55,"NATIONAL BRAND"),EXACT(C55,"PUBLISHER / REFERENCE"),EXACT(C55,"ADJACENT SERVICE"),EXACT(C55,"OTHER")),OR(EXACT(D55,"YES"),EXACT(D55,"NO"),EXACT(D55,"UNCLEAR")),OR(EXACT(E55,"YES"),EXACT(E55,"NO"),EXACT(E55,"UNCLEAR")),OR(EXACT(F55,"YES"),EXACT(F55,"NO"),EXACT(F55,"UNCLEAR")),OR(EXACT(G55,"YES"),EXACT(G55,"NO"),EXACT(G55,"UNCLEAR")),OR(EXACT(H55,"OWN TEAM / LOCAL OPERATOR"),EXACT(H55,"THIRD PARTY / ROUTED LEAD"),EXACT(H55,"INFORMATION ONLY"),EXACT(H55,"UNCLEAR")),OR(EXACT(I55,"CURRENT"),EXACT(I55,"STALE"),EXACT(I55,"NOT CHECKED")),OR(EXACT(J55,"LOCAL PACK / MAPS"),EXACT(J55,"ORGANIC"),EXACT(J55,"PAID / LOCAL SERVICES"),EXACT(J55,"MIXED"),EXACT(J55,"NOT OBSERVED")),OR(EXACT(K55,"SUPPORTS"),EXACT(K55,"CONTRADICTS"),EXACT(K55,"NOT AVAILABLE"))),"VALID","INVALID - CONTROL TOKEN"))))</x:f>
      </x:c>
      <x:c r="P55" s="12" t="str">
        <x:f>IF(A55="","",IF(O55&lt;&gt;"VALID","CONTROL ERROR",IF(X55="LINK ERROR","EVIDENCE LINK ERROR",IF(X55="STALE","EVIDENCE STALE - REFRESH",IF(X55="INSUFFICIENT","EVIDENCE INSUFFICIENT - ROLE",IF(X55="TYPE / FULFILMENT CONTRADICTION","EVIDENCE CONTRADICTION - TYPE / FULFILMENT",IF(X55="FIRST-PARTY CONTRADICTION","EVIDENCE CONTRADICTION - FIRST PARTY",AA55)))))))</x:f>
      </x:c>
      <x:c r="Q55" s="12" t="str">
        <x:f>IF(A55="","",IF(OR(O55&lt;&gt;"VALID",X55="LINK ERROR"),"NOT READY",IF(AND(V55="READY",X55="CLEAR",OR(P55="DIRECT LOCAL COMPETITOR",P55="INTERMEDIARY / LEAD COMPETITOR",P55="INFORMATION / REFERENCE COMPETITOR",P55="INDIRECT / CONDITIONAL COMPETITOR",P55="OUT OF DIRECT SCOPE")),"READY","UNRESOLVED")))</x:f>
      </x:c>
      <x:c r="R55" s="12" t="str">
        <x:f>IF(A55="","",IF(P55="DIRECT LOCAL COMPETITOR","INCLUDE DIRECT",IF(P55="INDIRECT / CONDITIONAL COMPETITOR","INCLUDE INDIRECT",IF(OR(P55="INTERMEDIARY / LEAD COMPETITOR",P55="INFORMATION / REFERENCE COMPETITOR"),"INCLUDE REFERENCE",IF(P55="OUT OF DIRECT SCOPE","EXCLUDE DIRECT","MONITOR / CONDITIONAL")))))</x:f>
      </x:c>
      <x:c r="S55" s="12" t="str">
        <x:f>IF(A55="","",IF(P55="DIRECT LOCAL COMPETITOR","Scoped service offer; service-area clarity; contact/booking path; trust and local visibility",IF(P55="INTERMEDIARY / LEAD COMPETITOR","Lead capture; comparison UX; local discovery and routing mechanics",IF(P55="INFORMATION / REFERENCE COMPETITOR","Information coverage; evidence; decision support and answer usefulness",IF(P55="INDIRECT / CONDITIONAL COMPETITOR","Substitution; adjacent-need framing; conditional availability",IF(P55="OUT OF DIRECT SCOPE","Reference only if another decision requires it","No direct benchmark until resolved"))))))</x:f>
      </x:c>
      <x:c r="T55" s="12" t="str">
        <x:f>IF(A55="","",IF(P55="DIRECT LOCAL COMPETITOR","Do not infer capacity, market share or revenue from visibility/reviews",IF(P55="INTERMEDIARY / LEAD COMPETITOR","Do not infer that the intermediary performs the job",IF(P55="INFORMATION / REFERENCE COMPETITOR","Do not infer service substitution from information visibility",IF(P55="INDIRECT / CONDITIONAL COMPETITOR","Do not force adjacent or differently timed service into direct parity",IF(P55="OUT OF DIRECT SCOPE","Do not generalise this exclusion to every service/geography","Do not force a direct label from incomplete evidence"))))))</x:f>
      </x:c>
      <x:c r="U55" s="12" t="str">
        <x:f>IF(A55="","",IF(P55="INTERMEDIARY / LEAD COMPETITOR","Reopen if platform begins fulfilling the service directly",IF(P55="INFORMATION / REFERENCE COMPETITOR","Reopen if source begins selling/fulfilling the service",IF(P55="OUT OF DIRECT SCOPE","Reopen if job, buyer or service area changes","Reopen when service, geography, timing, fulfilment, ownership or buyer evidence changes materially"))))</x:f>
      </x:c>
      <x:c r="V55" s="12" t="str">
        <x:f>IF(A55="","",IF(COUNTIF(EVIDENCE_PACKET!$A$6:$A$205,L55)=0,"INVALID - EVIDENCE ID",IF(COUNTIF(EVIDENCE_PACKET!$A$6:$A$205,L55)&gt;1,"INVALID - DUPLICATE EVIDENCE ID",IF(COUNTIFS(EVIDENCE_PACKET!$A$6:$A$205,L55,EVIDENCE_PACKET!$B$6:$B$205,A55)=0,"INVALID - EVIDENCE OWNER",INDEX(EVIDENCE_PACKET!$L$6:$L$205,MATCH(L55,EVIDENCE_PACKET!$A$6:$A$205,0))))))</x:f>
      </x:c>
      <x:c r="W55" s="80" t="str">
        <x:f>IF(A55="","",IF(OR(AND(C55="DIRECTORY / LEAD MARKETPLACE",H55="OWN TEAM / LOCAL OPERATOR"),AND(C55="PUBLISHER / REFERENCE",OR(H55="OWN TEAM / LOCAL OPERATOR",H55="THIRD PARTY / ROUTED LEAD")),AND(OR(C55="LOCAL PROVIDER",C55="FRANCHISE / LOCAL OPERATOR"),OR(H55="THIRD PARTY / ROUTED LEAD",H55="INFORMATION ONLY"))),"CONTRADICTION","OK"))</x:f>
      </x:c>
      <x:c r="X55" s="80" t="str">
        <x:f>IF(A55="","",IF(OR(V55="INVALID - EVIDENCE ID",V55="INVALID - DUPLICATE EVIDENCE ID",V55="INVALID - EVIDENCE OWNER",V55="INVALID - DUPLICATE ID",V55="INVALID - CONTROL TOKEN",V55="INVALID - CANDIDATE ID",V55="INCOMPLETE"),"LINK ERROR",IF(V55="STALE - REFRESH","STALE",IF(OR(V55="NOT CHECKED",V55="UNRESOLVED",I55="NOT CHECKED",D55="UNCLEAR",E55="UNCLEAR",F55="UNCLEAR",G55="UNCLEAR",H55="UNCLEAR"),"INSUFFICIENT",IF(W55="CONTRADICTION","TYPE / FULFILMENT CONTRADICTION",IF(K55="CONTRADICTS","FIRST-PARTY CONTRADICTION","CLEAR"))))))</x:f>
      </x:c>
      <x:c r="Y55" s="80" t="str">
        <x:f>IF(A55="","",IF(OR(C55="DIRECTORY / LEAD MARKETPLACE",H55="THIRD PARTY / ROUTED LEAD"),"INTERMEDIARY / LEAD COMPETITOR",IF(OR(C55="PUBLISHER / REFERENCE",H55="INFORMATION ONLY"),"INFORMATION / REFERENCE COMPETITOR","")))</x:f>
      </x:c>
      <x:c r="Z55" s="80" t="str">
        <x:f>IF(A55="","",IF(OR(C55="ADJACENT SERVICE",D55="NO",F55="NO"),"INDIRECT / CONDITIONAL COMPETITOR",IF(OR(E55="NO",G55="NO"),"OUT OF DIRECT SCOPE",IF(AND(D55="YES",E55="YES",F55="YES",G55="YES",H55="OWN TEAM / LOCAL OPERATOR"),"DIRECT LOCAL COMPETITOR","CONDITIONAL / REVIEW REQUIRED"))))</x:f>
      </x:c>
      <x:c r="AA55" s="80" t="str">
        <x:f>IF(A55="","",IF(Y55&lt;&gt;"",Y55,Z55))</x:f>
      </x:c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38"/>
      <x:c r="N56" s="12"/>
      <x:c r="O56" s="12" t="str">
        <x:f>IF(A56="","",IF(COUNTIF($A$6:$A$205,A56)&gt;1,"INVALID - DUPLICATE ID",IF(OR(B56="",C56="",D56="",E56="",F56="",G56="",H56="",I56="",J56="",K56="",L56="",M56="",N56=""),"INCOMPLETE",IF(AND(OR(EXACT(C56,"LOCAL PROVIDER"),EXACT(C56,"FRANCHISE / LOCAL OPERATOR"),EXACT(C56,"DIRECTORY / LEAD MARKETPLACE"),EXACT(C56,"NATIONAL BRAND"),EXACT(C56,"PUBLISHER / REFERENCE"),EXACT(C56,"ADJACENT SERVICE"),EXACT(C56,"OTHER")),OR(EXACT(D56,"YES"),EXACT(D56,"NO"),EXACT(D56,"UNCLEAR")),OR(EXACT(E56,"YES"),EXACT(E56,"NO"),EXACT(E56,"UNCLEAR")),OR(EXACT(F56,"YES"),EXACT(F56,"NO"),EXACT(F56,"UNCLEAR")),OR(EXACT(G56,"YES"),EXACT(G56,"NO"),EXACT(G56,"UNCLEAR")),OR(EXACT(H56,"OWN TEAM / LOCAL OPERATOR"),EXACT(H56,"THIRD PARTY / ROUTED LEAD"),EXACT(H56,"INFORMATION ONLY"),EXACT(H56,"UNCLEAR")),OR(EXACT(I56,"CURRENT"),EXACT(I56,"STALE"),EXACT(I56,"NOT CHECKED")),OR(EXACT(J56,"LOCAL PACK / MAPS"),EXACT(J56,"ORGANIC"),EXACT(J56,"PAID / LOCAL SERVICES"),EXACT(J56,"MIXED"),EXACT(J56,"NOT OBSERVED")),OR(EXACT(K56,"SUPPORTS"),EXACT(K56,"CONTRADICTS"),EXACT(K56,"NOT AVAILABLE"))),"VALID","INVALID - CONTROL TOKEN"))))</x:f>
      </x:c>
      <x:c r="P56" s="12" t="str">
        <x:f>IF(A56="","",IF(O56&lt;&gt;"VALID","CONTROL ERROR",IF(X56="LINK ERROR","EVIDENCE LINK ERROR",IF(X56="STALE","EVIDENCE STALE - REFRESH",IF(X56="INSUFFICIENT","EVIDENCE INSUFFICIENT - ROLE",IF(X56="TYPE / FULFILMENT CONTRADICTION","EVIDENCE CONTRADICTION - TYPE / FULFILMENT",IF(X56="FIRST-PARTY CONTRADICTION","EVIDENCE CONTRADICTION - FIRST PARTY",AA56)))))))</x:f>
      </x:c>
      <x:c r="Q56" s="12" t="str">
        <x:f>IF(A56="","",IF(OR(O56&lt;&gt;"VALID",X56="LINK ERROR"),"NOT READY",IF(AND(V56="READY",X56="CLEAR",OR(P56="DIRECT LOCAL COMPETITOR",P56="INTERMEDIARY / LEAD COMPETITOR",P56="INFORMATION / REFERENCE COMPETITOR",P56="INDIRECT / CONDITIONAL COMPETITOR",P56="OUT OF DIRECT SCOPE")),"READY","UNRESOLVED")))</x:f>
      </x:c>
      <x:c r="R56" s="12" t="str">
        <x:f>IF(A56="","",IF(P56="DIRECT LOCAL COMPETITOR","INCLUDE DIRECT",IF(P56="INDIRECT / CONDITIONAL COMPETITOR","INCLUDE INDIRECT",IF(OR(P56="INTERMEDIARY / LEAD COMPETITOR",P56="INFORMATION / REFERENCE COMPETITOR"),"INCLUDE REFERENCE",IF(P56="OUT OF DIRECT SCOPE","EXCLUDE DIRECT","MONITOR / CONDITIONAL")))))</x:f>
      </x:c>
      <x:c r="S56" s="12" t="str">
        <x:f>IF(A56="","",IF(P56="DIRECT LOCAL COMPETITOR","Scoped service offer; service-area clarity; contact/booking path; trust and local visibility",IF(P56="INTERMEDIARY / LEAD COMPETITOR","Lead capture; comparison UX; local discovery and routing mechanics",IF(P56="INFORMATION / REFERENCE COMPETITOR","Information coverage; evidence; decision support and answer usefulness",IF(P56="INDIRECT / CONDITIONAL COMPETITOR","Substitution; adjacent-need framing; conditional availability",IF(P56="OUT OF DIRECT SCOPE","Reference only if another decision requires it","No direct benchmark until resolved"))))))</x:f>
      </x:c>
      <x:c r="T56" s="12" t="str">
        <x:f>IF(A56="","",IF(P56="DIRECT LOCAL COMPETITOR","Do not infer capacity, market share or revenue from visibility/reviews",IF(P56="INTERMEDIARY / LEAD COMPETITOR","Do not infer that the intermediary performs the job",IF(P56="INFORMATION / REFERENCE COMPETITOR","Do not infer service substitution from information visibility",IF(P56="INDIRECT / CONDITIONAL COMPETITOR","Do not force adjacent or differently timed service into direct parity",IF(P56="OUT OF DIRECT SCOPE","Do not generalise this exclusion to every service/geography","Do not force a direct label from incomplete evidence"))))))</x:f>
      </x:c>
      <x:c r="U56" s="12" t="str">
        <x:f>IF(A56="","",IF(P56="INTERMEDIARY / LEAD COMPETITOR","Reopen if platform begins fulfilling the service directly",IF(P56="INFORMATION / REFERENCE COMPETITOR","Reopen if source begins selling/fulfilling the service",IF(P56="OUT OF DIRECT SCOPE","Reopen if job, buyer or service area changes","Reopen when service, geography, timing, fulfilment, ownership or buyer evidence changes materially"))))</x:f>
      </x:c>
      <x:c r="V56" s="12" t="str">
        <x:f>IF(A56="","",IF(COUNTIF(EVIDENCE_PACKET!$A$6:$A$205,L56)=0,"INVALID - EVIDENCE ID",IF(COUNTIF(EVIDENCE_PACKET!$A$6:$A$205,L56)&gt;1,"INVALID - DUPLICATE EVIDENCE ID",IF(COUNTIFS(EVIDENCE_PACKET!$A$6:$A$205,L56,EVIDENCE_PACKET!$B$6:$B$205,A56)=0,"INVALID - EVIDENCE OWNER",INDEX(EVIDENCE_PACKET!$L$6:$L$205,MATCH(L56,EVIDENCE_PACKET!$A$6:$A$205,0))))))</x:f>
      </x:c>
      <x:c r="W56" s="80" t="str">
        <x:f>IF(A56="","",IF(OR(AND(C56="DIRECTORY / LEAD MARKETPLACE",H56="OWN TEAM / LOCAL OPERATOR"),AND(C56="PUBLISHER / REFERENCE",OR(H56="OWN TEAM / LOCAL OPERATOR",H56="THIRD PARTY / ROUTED LEAD")),AND(OR(C56="LOCAL PROVIDER",C56="FRANCHISE / LOCAL OPERATOR"),OR(H56="THIRD PARTY / ROUTED LEAD",H56="INFORMATION ONLY"))),"CONTRADICTION","OK"))</x:f>
      </x:c>
      <x:c r="X56" s="80" t="str">
        <x:f>IF(A56="","",IF(OR(V56="INVALID - EVIDENCE ID",V56="INVALID - DUPLICATE EVIDENCE ID",V56="INVALID - EVIDENCE OWNER",V56="INVALID - DUPLICATE ID",V56="INVALID - CONTROL TOKEN",V56="INVALID - CANDIDATE ID",V56="INCOMPLETE"),"LINK ERROR",IF(V56="STALE - REFRESH","STALE",IF(OR(V56="NOT CHECKED",V56="UNRESOLVED",I56="NOT CHECKED",D56="UNCLEAR",E56="UNCLEAR",F56="UNCLEAR",G56="UNCLEAR",H56="UNCLEAR"),"INSUFFICIENT",IF(W56="CONTRADICTION","TYPE / FULFILMENT CONTRADICTION",IF(K56="CONTRADICTS","FIRST-PARTY CONTRADICTION","CLEAR"))))))</x:f>
      </x:c>
      <x:c r="Y56" s="80" t="str">
        <x:f>IF(A56="","",IF(OR(C56="DIRECTORY / LEAD MARKETPLACE",H56="THIRD PARTY / ROUTED LEAD"),"INTERMEDIARY / LEAD COMPETITOR",IF(OR(C56="PUBLISHER / REFERENCE",H56="INFORMATION ONLY"),"INFORMATION / REFERENCE COMPETITOR","")))</x:f>
      </x:c>
      <x:c r="Z56" s="80" t="str">
        <x:f>IF(A56="","",IF(OR(C56="ADJACENT SERVICE",D56="NO",F56="NO"),"INDIRECT / CONDITIONAL COMPETITOR",IF(OR(E56="NO",G56="NO"),"OUT OF DIRECT SCOPE",IF(AND(D56="YES",E56="YES",F56="YES",G56="YES",H56="OWN TEAM / LOCAL OPERATOR"),"DIRECT LOCAL COMPETITOR","CONDITIONAL / REVIEW REQUIRED"))))</x:f>
      </x:c>
      <x:c r="AA56" s="80" t="str">
        <x:f>IF(A56="","",IF(Y56&lt;&gt;"",Y56,Z56))</x:f>
      </x:c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38"/>
      <x:c r="N57" s="12"/>
      <x:c r="O57" s="12" t="str">
        <x:f>IF(A57="","",IF(COUNTIF($A$6:$A$205,A57)&gt;1,"INVALID - DUPLICATE ID",IF(OR(B57="",C57="",D57="",E57="",F57="",G57="",H57="",I57="",J57="",K57="",L57="",M57="",N57=""),"INCOMPLETE",IF(AND(OR(EXACT(C57,"LOCAL PROVIDER"),EXACT(C57,"FRANCHISE / LOCAL OPERATOR"),EXACT(C57,"DIRECTORY / LEAD MARKETPLACE"),EXACT(C57,"NATIONAL BRAND"),EXACT(C57,"PUBLISHER / REFERENCE"),EXACT(C57,"ADJACENT SERVICE"),EXACT(C57,"OTHER")),OR(EXACT(D57,"YES"),EXACT(D57,"NO"),EXACT(D57,"UNCLEAR")),OR(EXACT(E57,"YES"),EXACT(E57,"NO"),EXACT(E57,"UNCLEAR")),OR(EXACT(F57,"YES"),EXACT(F57,"NO"),EXACT(F57,"UNCLEAR")),OR(EXACT(G57,"YES"),EXACT(G57,"NO"),EXACT(G57,"UNCLEAR")),OR(EXACT(H57,"OWN TEAM / LOCAL OPERATOR"),EXACT(H57,"THIRD PARTY / ROUTED LEAD"),EXACT(H57,"INFORMATION ONLY"),EXACT(H57,"UNCLEAR")),OR(EXACT(I57,"CURRENT"),EXACT(I57,"STALE"),EXACT(I57,"NOT CHECKED")),OR(EXACT(J57,"LOCAL PACK / MAPS"),EXACT(J57,"ORGANIC"),EXACT(J57,"PAID / LOCAL SERVICES"),EXACT(J57,"MIXED"),EXACT(J57,"NOT OBSERVED")),OR(EXACT(K57,"SUPPORTS"),EXACT(K57,"CONTRADICTS"),EXACT(K57,"NOT AVAILABLE"))),"VALID","INVALID - CONTROL TOKEN"))))</x:f>
      </x:c>
      <x:c r="P57" s="12" t="str">
        <x:f>IF(A57="","",IF(O57&lt;&gt;"VALID","CONTROL ERROR",IF(X57="LINK ERROR","EVIDENCE LINK ERROR",IF(X57="STALE","EVIDENCE STALE - REFRESH",IF(X57="INSUFFICIENT","EVIDENCE INSUFFICIENT - ROLE",IF(X57="TYPE / FULFILMENT CONTRADICTION","EVIDENCE CONTRADICTION - TYPE / FULFILMENT",IF(X57="FIRST-PARTY CONTRADICTION","EVIDENCE CONTRADICTION - FIRST PARTY",AA57)))))))</x:f>
      </x:c>
      <x:c r="Q57" s="12" t="str">
        <x:f>IF(A57="","",IF(OR(O57&lt;&gt;"VALID",X57="LINK ERROR"),"NOT READY",IF(AND(V57="READY",X57="CLEAR",OR(P57="DIRECT LOCAL COMPETITOR",P57="INTERMEDIARY / LEAD COMPETITOR",P57="INFORMATION / REFERENCE COMPETITOR",P57="INDIRECT / CONDITIONAL COMPETITOR",P57="OUT OF DIRECT SCOPE")),"READY","UNRESOLVED")))</x:f>
      </x:c>
      <x:c r="R57" s="12" t="str">
        <x:f>IF(A57="","",IF(P57="DIRECT LOCAL COMPETITOR","INCLUDE DIRECT",IF(P57="INDIRECT / CONDITIONAL COMPETITOR","INCLUDE INDIRECT",IF(OR(P57="INTERMEDIARY / LEAD COMPETITOR",P57="INFORMATION / REFERENCE COMPETITOR"),"INCLUDE REFERENCE",IF(P57="OUT OF DIRECT SCOPE","EXCLUDE DIRECT","MONITOR / CONDITIONAL")))))</x:f>
      </x:c>
      <x:c r="S57" s="12" t="str">
        <x:f>IF(A57="","",IF(P57="DIRECT LOCAL COMPETITOR","Scoped service offer; service-area clarity; contact/booking path; trust and local visibility",IF(P57="INTERMEDIARY / LEAD COMPETITOR","Lead capture; comparison UX; local discovery and routing mechanics",IF(P57="INFORMATION / REFERENCE COMPETITOR","Information coverage; evidence; decision support and answer usefulness",IF(P57="INDIRECT / CONDITIONAL COMPETITOR","Substitution; adjacent-need framing; conditional availability",IF(P57="OUT OF DIRECT SCOPE","Reference only if another decision requires it","No direct benchmark until resolved"))))))</x:f>
      </x:c>
      <x:c r="T57" s="12" t="str">
        <x:f>IF(A57="","",IF(P57="DIRECT LOCAL COMPETITOR","Do not infer capacity, market share or revenue from visibility/reviews",IF(P57="INTERMEDIARY / LEAD COMPETITOR","Do not infer that the intermediary performs the job",IF(P57="INFORMATION / REFERENCE COMPETITOR","Do not infer service substitution from information visibility",IF(P57="INDIRECT / CONDITIONAL COMPETITOR","Do not force adjacent or differently timed service into direct parity",IF(P57="OUT OF DIRECT SCOPE","Do not generalise this exclusion to every service/geography","Do not force a direct label from incomplete evidence"))))))</x:f>
      </x:c>
      <x:c r="U57" s="12" t="str">
        <x:f>IF(A57="","",IF(P57="INTERMEDIARY / LEAD COMPETITOR","Reopen if platform begins fulfilling the service directly",IF(P57="INFORMATION / REFERENCE COMPETITOR","Reopen if source begins selling/fulfilling the service",IF(P57="OUT OF DIRECT SCOPE","Reopen if job, buyer or service area changes","Reopen when service, geography, timing, fulfilment, ownership or buyer evidence changes materially"))))</x:f>
      </x:c>
      <x:c r="V57" s="12" t="str">
        <x:f>IF(A57="","",IF(COUNTIF(EVIDENCE_PACKET!$A$6:$A$205,L57)=0,"INVALID - EVIDENCE ID",IF(COUNTIF(EVIDENCE_PACKET!$A$6:$A$205,L57)&gt;1,"INVALID - DUPLICATE EVIDENCE ID",IF(COUNTIFS(EVIDENCE_PACKET!$A$6:$A$205,L57,EVIDENCE_PACKET!$B$6:$B$205,A57)=0,"INVALID - EVIDENCE OWNER",INDEX(EVIDENCE_PACKET!$L$6:$L$205,MATCH(L57,EVIDENCE_PACKET!$A$6:$A$205,0))))))</x:f>
      </x:c>
      <x:c r="W57" s="80" t="str">
        <x:f>IF(A57="","",IF(OR(AND(C57="DIRECTORY / LEAD MARKETPLACE",H57="OWN TEAM / LOCAL OPERATOR"),AND(C57="PUBLISHER / REFERENCE",OR(H57="OWN TEAM / LOCAL OPERATOR",H57="THIRD PARTY / ROUTED LEAD")),AND(OR(C57="LOCAL PROVIDER",C57="FRANCHISE / LOCAL OPERATOR"),OR(H57="THIRD PARTY / ROUTED LEAD",H57="INFORMATION ONLY"))),"CONTRADICTION","OK"))</x:f>
      </x:c>
      <x:c r="X57" s="80" t="str">
        <x:f>IF(A57="","",IF(OR(V57="INVALID - EVIDENCE ID",V57="INVALID - DUPLICATE EVIDENCE ID",V57="INVALID - EVIDENCE OWNER",V57="INVALID - DUPLICATE ID",V57="INVALID - CONTROL TOKEN",V57="INVALID - CANDIDATE ID",V57="INCOMPLETE"),"LINK ERROR",IF(V57="STALE - REFRESH","STALE",IF(OR(V57="NOT CHECKED",V57="UNRESOLVED",I57="NOT CHECKED",D57="UNCLEAR",E57="UNCLEAR",F57="UNCLEAR",G57="UNCLEAR",H57="UNCLEAR"),"INSUFFICIENT",IF(W57="CONTRADICTION","TYPE / FULFILMENT CONTRADICTION",IF(K57="CONTRADICTS","FIRST-PARTY CONTRADICTION","CLEAR"))))))</x:f>
      </x:c>
      <x:c r="Y57" s="80" t="str">
        <x:f>IF(A57="","",IF(OR(C57="DIRECTORY / LEAD MARKETPLACE",H57="THIRD PARTY / ROUTED LEAD"),"INTERMEDIARY / LEAD COMPETITOR",IF(OR(C57="PUBLISHER / REFERENCE",H57="INFORMATION ONLY"),"INFORMATION / REFERENCE COMPETITOR","")))</x:f>
      </x:c>
      <x:c r="Z57" s="80" t="str">
        <x:f>IF(A57="","",IF(OR(C57="ADJACENT SERVICE",D57="NO",F57="NO"),"INDIRECT / CONDITIONAL COMPETITOR",IF(OR(E57="NO",G57="NO"),"OUT OF DIRECT SCOPE",IF(AND(D57="YES",E57="YES",F57="YES",G57="YES",H57="OWN TEAM / LOCAL OPERATOR"),"DIRECT LOCAL COMPETITOR","CONDITIONAL / REVIEW REQUIRED"))))</x:f>
      </x:c>
      <x:c r="AA57" s="80" t="str">
        <x:f>IF(A57="","",IF(Y57&lt;&gt;"",Y57,Z57))</x:f>
      </x:c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38"/>
      <x:c r="N58" s="12"/>
      <x:c r="O58" s="12" t="str">
        <x:f>IF(A58="","",IF(COUNTIF($A$6:$A$205,A58)&gt;1,"INVALID - DUPLICATE ID",IF(OR(B58="",C58="",D58="",E58="",F58="",G58="",H58="",I58="",J58="",K58="",L58="",M58="",N58=""),"INCOMPLETE",IF(AND(OR(EXACT(C58,"LOCAL PROVIDER"),EXACT(C58,"FRANCHISE / LOCAL OPERATOR"),EXACT(C58,"DIRECTORY / LEAD MARKETPLACE"),EXACT(C58,"NATIONAL BRAND"),EXACT(C58,"PUBLISHER / REFERENCE"),EXACT(C58,"ADJACENT SERVICE"),EXACT(C58,"OTHER")),OR(EXACT(D58,"YES"),EXACT(D58,"NO"),EXACT(D58,"UNCLEAR")),OR(EXACT(E58,"YES"),EXACT(E58,"NO"),EXACT(E58,"UNCLEAR")),OR(EXACT(F58,"YES"),EXACT(F58,"NO"),EXACT(F58,"UNCLEAR")),OR(EXACT(G58,"YES"),EXACT(G58,"NO"),EXACT(G58,"UNCLEAR")),OR(EXACT(H58,"OWN TEAM / LOCAL OPERATOR"),EXACT(H58,"THIRD PARTY / ROUTED LEAD"),EXACT(H58,"INFORMATION ONLY"),EXACT(H58,"UNCLEAR")),OR(EXACT(I58,"CURRENT"),EXACT(I58,"STALE"),EXACT(I58,"NOT CHECKED")),OR(EXACT(J58,"LOCAL PACK / MAPS"),EXACT(J58,"ORGANIC"),EXACT(J58,"PAID / LOCAL SERVICES"),EXACT(J58,"MIXED"),EXACT(J58,"NOT OBSERVED")),OR(EXACT(K58,"SUPPORTS"),EXACT(K58,"CONTRADICTS"),EXACT(K58,"NOT AVAILABLE"))),"VALID","INVALID - CONTROL TOKEN"))))</x:f>
      </x:c>
      <x:c r="P58" s="12" t="str">
        <x:f>IF(A58="","",IF(O58&lt;&gt;"VALID","CONTROL ERROR",IF(X58="LINK ERROR","EVIDENCE LINK ERROR",IF(X58="STALE","EVIDENCE STALE - REFRESH",IF(X58="INSUFFICIENT","EVIDENCE INSUFFICIENT - ROLE",IF(X58="TYPE / FULFILMENT CONTRADICTION","EVIDENCE CONTRADICTION - TYPE / FULFILMENT",IF(X58="FIRST-PARTY CONTRADICTION","EVIDENCE CONTRADICTION - FIRST PARTY",AA58)))))))</x:f>
      </x:c>
      <x:c r="Q58" s="12" t="str">
        <x:f>IF(A58="","",IF(OR(O58&lt;&gt;"VALID",X58="LINK ERROR"),"NOT READY",IF(AND(V58="READY",X58="CLEAR",OR(P58="DIRECT LOCAL COMPETITOR",P58="INTERMEDIARY / LEAD COMPETITOR",P58="INFORMATION / REFERENCE COMPETITOR",P58="INDIRECT / CONDITIONAL COMPETITOR",P58="OUT OF DIRECT SCOPE")),"READY","UNRESOLVED")))</x:f>
      </x:c>
      <x:c r="R58" s="12" t="str">
        <x:f>IF(A58="","",IF(P58="DIRECT LOCAL COMPETITOR","INCLUDE DIRECT",IF(P58="INDIRECT / CONDITIONAL COMPETITOR","INCLUDE INDIRECT",IF(OR(P58="INTERMEDIARY / LEAD COMPETITOR",P58="INFORMATION / REFERENCE COMPETITOR"),"INCLUDE REFERENCE",IF(P58="OUT OF DIRECT SCOPE","EXCLUDE DIRECT","MONITOR / CONDITIONAL")))))</x:f>
      </x:c>
      <x:c r="S58" s="12" t="str">
        <x:f>IF(A58="","",IF(P58="DIRECT LOCAL COMPETITOR","Scoped service offer; service-area clarity; contact/booking path; trust and local visibility",IF(P58="INTERMEDIARY / LEAD COMPETITOR","Lead capture; comparison UX; local discovery and routing mechanics",IF(P58="INFORMATION / REFERENCE COMPETITOR","Information coverage; evidence; decision support and answer usefulness",IF(P58="INDIRECT / CONDITIONAL COMPETITOR","Substitution; adjacent-need framing; conditional availability",IF(P58="OUT OF DIRECT SCOPE","Reference only if another decision requires it","No direct benchmark until resolved"))))))</x:f>
      </x:c>
      <x:c r="T58" s="12" t="str">
        <x:f>IF(A58="","",IF(P58="DIRECT LOCAL COMPETITOR","Do not infer capacity, market share or revenue from visibility/reviews",IF(P58="INTERMEDIARY / LEAD COMPETITOR","Do not infer that the intermediary performs the job",IF(P58="INFORMATION / REFERENCE COMPETITOR","Do not infer service substitution from information visibility",IF(P58="INDIRECT / CONDITIONAL COMPETITOR","Do not force adjacent or differently timed service into direct parity",IF(P58="OUT OF DIRECT SCOPE","Do not generalise this exclusion to every service/geography","Do not force a direct label from incomplete evidence"))))))</x:f>
      </x:c>
      <x:c r="U58" s="12" t="str">
        <x:f>IF(A58="","",IF(P58="INTERMEDIARY / LEAD COMPETITOR","Reopen if platform begins fulfilling the service directly",IF(P58="INFORMATION / REFERENCE COMPETITOR","Reopen if source begins selling/fulfilling the service",IF(P58="OUT OF DIRECT SCOPE","Reopen if job, buyer or service area changes","Reopen when service, geography, timing, fulfilment, ownership or buyer evidence changes materially"))))</x:f>
      </x:c>
      <x:c r="V58" s="12" t="str">
        <x:f>IF(A58="","",IF(COUNTIF(EVIDENCE_PACKET!$A$6:$A$205,L58)=0,"INVALID - EVIDENCE ID",IF(COUNTIF(EVIDENCE_PACKET!$A$6:$A$205,L58)&gt;1,"INVALID - DUPLICATE EVIDENCE ID",IF(COUNTIFS(EVIDENCE_PACKET!$A$6:$A$205,L58,EVIDENCE_PACKET!$B$6:$B$205,A58)=0,"INVALID - EVIDENCE OWNER",INDEX(EVIDENCE_PACKET!$L$6:$L$205,MATCH(L58,EVIDENCE_PACKET!$A$6:$A$205,0))))))</x:f>
      </x:c>
      <x:c r="W58" s="80" t="str">
        <x:f>IF(A58="","",IF(OR(AND(C58="DIRECTORY / LEAD MARKETPLACE",H58="OWN TEAM / LOCAL OPERATOR"),AND(C58="PUBLISHER / REFERENCE",OR(H58="OWN TEAM / LOCAL OPERATOR",H58="THIRD PARTY / ROUTED LEAD")),AND(OR(C58="LOCAL PROVIDER",C58="FRANCHISE / LOCAL OPERATOR"),OR(H58="THIRD PARTY / ROUTED LEAD",H58="INFORMATION ONLY"))),"CONTRADICTION","OK"))</x:f>
      </x:c>
      <x:c r="X58" s="80" t="str">
        <x:f>IF(A58="","",IF(OR(V58="INVALID - EVIDENCE ID",V58="INVALID - DUPLICATE EVIDENCE ID",V58="INVALID - EVIDENCE OWNER",V58="INVALID - DUPLICATE ID",V58="INVALID - CONTROL TOKEN",V58="INVALID - CANDIDATE ID",V58="INCOMPLETE"),"LINK ERROR",IF(V58="STALE - REFRESH","STALE",IF(OR(V58="NOT CHECKED",V58="UNRESOLVED",I58="NOT CHECKED",D58="UNCLEAR",E58="UNCLEAR",F58="UNCLEAR",G58="UNCLEAR",H58="UNCLEAR"),"INSUFFICIENT",IF(W58="CONTRADICTION","TYPE / FULFILMENT CONTRADICTION",IF(K58="CONTRADICTS","FIRST-PARTY CONTRADICTION","CLEAR"))))))</x:f>
      </x:c>
      <x:c r="Y58" s="80" t="str">
        <x:f>IF(A58="","",IF(OR(C58="DIRECTORY / LEAD MARKETPLACE",H58="THIRD PARTY / ROUTED LEAD"),"INTERMEDIARY / LEAD COMPETITOR",IF(OR(C58="PUBLISHER / REFERENCE",H58="INFORMATION ONLY"),"INFORMATION / REFERENCE COMPETITOR","")))</x:f>
      </x:c>
      <x:c r="Z58" s="80" t="str">
        <x:f>IF(A58="","",IF(OR(C58="ADJACENT SERVICE",D58="NO",F58="NO"),"INDIRECT / CONDITIONAL COMPETITOR",IF(OR(E58="NO",G58="NO"),"OUT OF DIRECT SCOPE",IF(AND(D58="YES",E58="YES",F58="YES",G58="YES",H58="OWN TEAM / LOCAL OPERATOR"),"DIRECT LOCAL COMPETITOR","CONDITIONAL / REVIEW REQUIRED"))))</x:f>
      </x:c>
      <x:c r="AA58" s="80" t="str">
        <x:f>IF(A58="","",IF(Y58&lt;&gt;"",Y58,Z58))</x:f>
      </x:c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38"/>
      <x:c r="N59" s="12"/>
      <x:c r="O59" s="12" t="str">
        <x:f>IF(A59="","",IF(COUNTIF($A$6:$A$205,A59)&gt;1,"INVALID - DUPLICATE ID",IF(OR(B59="",C59="",D59="",E59="",F59="",G59="",H59="",I59="",J59="",K59="",L59="",M59="",N59=""),"INCOMPLETE",IF(AND(OR(EXACT(C59,"LOCAL PROVIDER"),EXACT(C59,"FRANCHISE / LOCAL OPERATOR"),EXACT(C59,"DIRECTORY / LEAD MARKETPLACE"),EXACT(C59,"NATIONAL BRAND"),EXACT(C59,"PUBLISHER / REFERENCE"),EXACT(C59,"ADJACENT SERVICE"),EXACT(C59,"OTHER")),OR(EXACT(D59,"YES"),EXACT(D59,"NO"),EXACT(D59,"UNCLEAR")),OR(EXACT(E59,"YES"),EXACT(E59,"NO"),EXACT(E59,"UNCLEAR")),OR(EXACT(F59,"YES"),EXACT(F59,"NO"),EXACT(F59,"UNCLEAR")),OR(EXACT(G59,"YES"),EXACT(G59,"NO"),EXACT(G59,"UNCLEAR")),OR(EXACT(H59,"OWN TEAM / LOCAL OPERATOR"),EXACT(H59,"THIRD PARTY / ROUTED LEAD"),EXACT(H59,"INFORMATION ONLY"),EXACT(H59,"UNCLEAR")),OR(EXACT(I59,"CURRENT"),EXACT(I59,"STALE"),EXACT(I59,"NOT CHECKED")),OR(EXACT(J59,"LOCAL PACK / MAPS"),EXACT(J59,"ORGANIC"),EXACT(J59,"PAID / LOCAL SERVICES"),EXACT(J59,"MIXED"),EXACT(J59,"NOT OBSERVED")),OR(EXACT(K59,"SUPPORTS"),EXACT(K59,"CONTRADICTS"),EXACT(K59,"NOT AVAILABLE"))),"VALID","INVALID - CONTROL TOKEN"))))</x:f>
      </x:c>
      <x:c r="P59" s="12" t="str">
        <x:f>IF(A59="","",IF(O59&lt;&gt;"VALID","CONTROL ERROR",IF(X59="LINK ERROR","EVIDENCE LINK ERROR",IF(X59="STALE","EVIDENCE STALE - REFRESH",IF(X59="INSUFFICIENT","EVIDENCE INSUFFICIENT - ROLE",IF(X59="TYPE / FULFILMENT CONTRADICTION","EVIDENCE CONTRADICTION - TYPE / FULFILMENT",IF(X59="FIRST-PARTY CONTRADICTION","EVIDENCE CONTRADICTION - FIRST PARTY",AA59)))))))</x:f>
      </x:c>
      <x:c r="Q59" s="12" t="str">
        <x:f>IF(A59="","",IF(OR(O59&lt;&gt;"VALID",X59="LINK ERROR"),"NOT READY",IF(AND(V59="READY",X59="CLEAR",OR(P59="DIRECT LOCAL COMPETITOR",P59="INTERMEDIARY / LEAD COMPETITOR",P59="INFORMATION / REFERENCE COMPETITOR",P59="INDIRECT / CONDITIONAL COMPETITOR",P59="OUT OF DIRECT SCOPE")),"READY","UNRESOLVED")))</x:f>
      </x:c>
      <x:c r="R59" s="12" t="str">
        <x:f>IF(A59="","",IF(P59="DIRECT LOCAL COMPETITOR","INCLUDE DIRECT",IF(P59="INDIRECT / CONDITIONAL COMPETITOR","INCLUDE INDIRECT",IF(OR(P59="INTERMEDIARY / LEAD COMPETITOR",P59="INFORMATION / REFERENCE COMPETITOR"),"INCLUDE REFERENCE",IF(P59="OUT OF DIRECT SCOPE","EXCLUDE DIRECT","MONITOR / CONDITIONAL")))))</x:f>
      </x:c>
      <x:c r="S59" s="12" t="str">
        <x:f>IF(A59="","",IF(P59="DIRECT LOCAL COMPETITOR","Scoped service offer; service-area clarity; contact/booking path; trust and local visibility",IF(P59="INTERMEDIARY / LEAD COMPETITOR","Lead capture; comparison UX; local discovery and routing mechanics",IF(P59="INFORMATION / REFERENCE COMPETITOR","Information coverage; evidence; decision support and answer usefulness",IF(P59="INDIRECT / CONDITIONAL COMPETITOR","Substitution; adjacent-need framing; conditional availability",IF(P59="OUT OF DIRECT SCOPE","Reference only if another decision requires it","No direct benchmark until resolved"))))))</x:f>
      </x:c>
      <x:c r="T59" s="12" t="str">
        <x:f>IF(A59="","",IF(P59="DIRECT LOCAL COMPETITOR","Do not infer capacity, market share or revenue from visibility/reviews",IF(P59="INTERMEDIARY / LEAD COMPETITOR","Do not infer that the intermediary performs the job",IF(P59="INFORMATION / REFERENCE COMPETITOR","Do not infer service substitution from information visibility",IF(P59="INDIRECT / CONDITIONAL COMPETITOR","Do not force adjacent or differently timed service into direct parity",IF(P59="OUT OF DIRECT SCOPE","Do not generalise this exclusion to every service/geography","Do not force a direct label from incomplete evidence"))))))</x:f>
      </x:c>
      <x:c r="U59" s="12" t="str">
        <x:f>IF(A59="","",IF(P59="INTERMEDIARY / LEAD COMPETITOR","Reopen if platform begins fulfilling the service directly",IF(P59="INFORMATION / REFERENCE COMPETITOR","Reopen if source begins selling/fulfilling the service",IF(P59="OUT OF DIRECT SCOPE","Reopen if job, buyer or service area changes","Reopen when service, geography, timing, fulfilment, ownership or buyer evidence changes materially"))))</x:f>
      </x:c>
      <x:c r="V59" s="12" t="str">
        <x:f>IF(A59="","",IF(COUNTIF(EVIDENCE_PACKET!$A$6:$A$205,L59)=0,"INVALID - EVIDENCE ID",IF(COUNTIF(EVIDENCE_PACKET!$A$6:$A$205,L59)&gt;1,"INVALID - DUPLICATE EVIDENCE ID",IF(COUNTIFS(EVIDENCE_PACKET!$A$6:$A$205,L59,EVIDENCE_PACKET!$B$6:$B$205,A59)=0,"INVALID - EVIDENCE OWNER",INDEX(EVIDENCE_PACKET!$L$6:$L$205,MATCH(L59,EVIDENCE_PACKET!$A$6:$A$205,0))))))</x:f>
      </x:c>
      <x:c r="W59" s="80" t="str">
        <x:f>IF(A59="","",IF(OR(AND(C59="DIRECTORY / LEAD MARKETPLACE",H59="OWN TEAM / LOCAL OPERATOR"),AND(C59="PUBLISHER / REFERENCE",OR(H59="OWN TEAM / LOCAL OPERATOR",H59="THIRD PARTY / ROUTED LEAD")),AND(OR(C59="LOCAL PROVIDER",C59="FRANCHISE / LOCAL OPERATOR"),OR(H59="THIRD PARTY / ROUTED LEAD",H59="INFORMATION ONLY"))),"CONTRADICTION","OK"))</x:f>
      </x:c>
      <x:c r="X59" s="80" t="str">
        <x:f>IF(A59="","",IF(OR(V59="INVALID - EVIDENCE ID",V59="INVALID - DUPLICATE EVIDENCE ID",V59="INVALID - EVIDENCE OWNER",V59="INVALID - DUPLICATE ID",V59="INVALID - CONTROL TOKEN",V59="INVALID - CANDIDATE ID",V59="INCOMPLETE"),"LINK ERROR",IF(V59="STALE - REFRESH","STALE",IF(OR(V59="NOT CHECKED",V59="UNRESOLVED",I59="NOT CHECKED",D59="UNCLEAR",E59="UNCLEAR",F59="UNCLEAR",G59="UNCLEAR",H59="UNCLEAR"),"INSUFFICIENT",IF(W59="CONTRADICTION","TYPE / FULFILMENT CONTRADICTION",IF(K59="CONTRADICTS","FIRST-PARTY CONTRADICTION","CLEAR"))))))</x:f>
      </x:c>
      <x:c r="Y59" s="80" t="str">
        <x:f>IF(A59="","",IF(OR(C59="DIRECTORY / LEAD MARKETPLACE",H59="THIRD PARTY / ROUTED LEAD"),"INTERMEDIARY / LEAD COMPETITOR",IF(OR(C59="PUBLISHER / REFERENCE",H59="INFORMATION ONLY"),"INFORMATION / REFERENCE COMPETITOR","")))</x:f>
      </x:c>
      <x:c r="Z59" s="80" t="str">
        <x:f>IF(A59="","",IF(OR(C59="ADJACENT SERVICE",D59="NO",F59="NO"),"INDIRECT / CONDITIONAL COMPETITOR",IF(OR(E59="NO",G59="NO"),"OUT OF DIRECT SCOPE",IF(AND(D59="YES",E59="YES",F59="YES",G59="YES",H59="OWN TEAM / LOCAL OPERATOR"),"DIRECT LOCAL COMPETITOR","CONDITIONAL / REVIEW REQUIRED"))))</x:f>
      </x:c>
      <x:c r="AA59" s="80" t="str">
        <x:f>IF(A59="","",IF(Y59&lt;&gt;"",Y59,Z59))</x:f>
      </x:c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38"/>
      <x:c r="N60" s="12"/>
      <x:c r="O60" s="12" t="str">
        <x:f>IF(A60="","",IF(COUNTIF($A$6:$A$205,A60)&gt;1,"INVALID - DUPLICATE ID",IF(OR(B60="",C60="",D60="",E60="",F60="",G60="",H60="",I60="",J60="",K60="",L60="",M60="",N60=""),"INCOMPLETE",IF(AND(OR(EXACT(C60,"LOCAL PROVIDER"),EXACT(C60,"FRANCHISE / LOCAL OPERATOR"),EXACT(C60,"DIRECTORY / LEAD MARKETPLACE"),EXACT(C60,"NATIONAL BRAND"),EXACT(C60,"PUBLISHER / REFERENCE"),EXACT(C60,"ADJACENT SERVICE"),EXACT(C60,"OTHER")),OR(EXACT(D60,"YES"),EXACT(D60,"NO"),EXACT(D60,"UNCLEAR")),OR(EXACT(E60,"YES"),EXACT(E60,"NO"),EXACT(E60,"UNCLEAR")),OR(EXACT(F60,"YES"),EXACT(F60,"NO"),EXACT(F60,"UNCLEAR")),OR(EXACT(G60,"YES"),EXACT(G60,"NO"),EXACT(G60,"UNCLEAR")),OR(EXACT(H60,"OWN TEAM / LOCAL OPERATOR"),EXACT(H60,"THIRD PARTY / ROUTED LEAD"),EXACT(H60,"INFORMATION ONLY"),EXACT(H60,"UNCLEAR")),OR(EXACT(I60,"CURRENT"),EXACT(I60,"STALE"),EXACT(I60,"NOT CHECKED")),OR(EXACT(J60,"LOCAL PACK / MAPS"),EXACT(J60,"ORGANIC"),EXACT(J60,"PAID / LOCAL SERVICES"),EXACT(J60,"MIXED"),EXACT(J60,"NOT OBSERVED")),OR(EXACT(K60,"SUPPORTS"),EXACT(K60,"CONTRADICTS"),EXACT(K60,"NOT AVAILABLE"))),"VALID","INVALID - CONTROL TOKEN"))))</x:f>
      </x:c>
      <x:c r="P60" s="12" t="str">
        <x:f>IF(A60="","",IF(O60&lt;&gt;"VALID","CONTROL ERROR",IF(X60="LINK ERROR","EVIDENCE LINK ERROR",IF(X60="STALE","EVIDENCE STALE - REFRESH",IF(X60="INSUFFICIENT","EVIDENCE INSUFFICIENT - ROLE",IF(X60="TYPE / FULFILMENT CONTRADICTION","EVIDENCE CONTRADICTION - TYPE / FULFILMENT",IF(X60="FIRST-PARTY CONTRADICTION","EVIDENCE CONTRADICTION - FIRST PARTY",AA60)))))))</x:f>
      </x:c>
      <x:c r="Q60" s="12" t="str">
        <x:f>IF(A60="","",IF(OR(O60&lt;&gt;"VALID",X60="LINK ERROR"),"NOT READY",IF(AND(V60="READY",X60="CLEAR",OR(P60="DIRECT LOCAL COMPETITOR",P60="INTERMEDIARY / LEAD COMPETITOR",P60="INFORMATION / REFERENCE COMPETITOR",P60="INDIRECT / CONDITIONAL COMPETITOR",P60="OUT OF DIRECT SCOPE")),"READY","UNRESOLVED")))</x:f>
      </x:c>
      <x:c r="R60" s="12" t="str">
        <x:f>IF(A60="","",IF(P60="DIRECT LOCAL COMPETITOR","INCLUDE DIRECT",IF(P60="INDIRECT / CONDITIONAL COMPETITOR","INCLUDE INDIRECT",IF(OR(P60="INTERMEDIARY / LEAD COMPETITOR",P60="INFORMATION / REFERENCE COMPETITOR"),"INCLUDE REFERENCE",IF(P60="OUT OF DIRECT SCOPE","EXCLUDE DIRECT","MONITOR / CONDITIONAL")))))</x:f>
      </x:c>
      <x:c r="S60" s="12" t="str">
        <x:f>IF(A60="","",IF(P60="DIRECT LOCAL COMPETITOR","Scoped service offer; service-area clarity; contact/booking path; trust and local visibility",IF(P60="INTERMEDIARY / LEAD COMPETITOR","Lead capture; comparison UX; local discovery and routing mechanics",IF(P60="INFORMATION / REFERENCE COMPETITOR","Information coverage; evidence; decision support and answer usefulness",IF(P60="INDIRECT / CONDITIONAL COMPETITOR","Substitution; adjacent-need framing; conditional availability",IF(P60="OUT OF DIRECT SCOPE","Reference only if another decision requires it","No direct benchmark until resolved"))))))</x:f>
      </x:c>
      <x:c r="T60" s="12" t="str">
        <x:f>IF(A60="","",IF(P60="DIRECT LOCAL COMPETITOR","Do not infer capacity, market share or revenue from visibility/reviews",IF(P60="INTERMEDIARY / LEAD COMPETITOR","Do not infer that the intermediary performs the job",IF(P60="INFORMATION / REFERENCE COMPETITOR","Do not infer service substitution from information visibility",IF(P60="INDIRECT / CONDITIONAL COMPETITOR","Do not force adjacent or differently timed service into direct parity",IF(P60="OUT OF DIRECT SCOPE","Do not generalise this exclusion to every service/geography","Do not force a direct label from incomplete evidence"))))))</x:f>
      </x:c>
      <x:c r="U60" s="12" t="str">
        <x:f>IF(A60="","",IF(P60="INTERMEDIARY / LEAD COMPETITOR","Reopen if platform begins fulfilling the service directly",IF(P60="INFORMATION / REFERENCE COMPETITOR","Reopen if source begins selling/fulfilling the service",IF(P60="OUT OF DIRECT SCOPE","Reopen if job, buyer or service area changes","Reopen when service, geography, timing, fulfilment, ownership or buyer evidence changes materially"))))</x:f>
      </x:c>
      <x:c r="V60" s="12" t="str">
        <x:f>IF(A60="","",IF(COUNTIF(EVIDENCE_PACKET!$A$6:$A$205,L60)=0,"INVALID - EVIDENCE ID",IF(COUNTIF(EVIDENCE_PACKET!$A$6:$A$205,L60)&gt;1,"INVALID - DUPLICATE EVIDENCE ID",IF(COUNTIFS(EVIDENCE_PACKET!$A$6:$A$205,L60,EVIDENCE_PACKET!$B$6:$B$205,A60)=0,"INVALID - EVIDENCE OWNER",INDEX(EVIDENCE_PACKET!$L$6:$L$205,MATCH(L60,EVIDENCE_PACKET!$A$6:$A$205,0))))))</x:f>
      </x:c>
      <x:c r="W60" s="80" t="str">
        <x:f>IF(A60="","",IF(OR(AND(C60="DIRECTORY / LEAD MARKETPLACE",H60="OWN TEAM / LOCAL OPERATOR"),AND(C60="PUBLISHER / REFERENCE",OR(H60="OWN TEAM / LOCAL OPERATOR",H60="THIRD PARTY / ROUTED LEAD")),AND(OR(C60="LOCAL PROVIDER",C60="FRANCHISE / LOCAL OPERATOR"),OR(H60="THIRD PARTY / ROUTED LEAD",H60="INFORMATION ONLY"))),"CONTRADICTION","OK"))</x:f>
      </x:c>
      <x:c r="X60" s="80" t="str">
        <x:f>IF(A60="","",IF(OR(V60="INVALID - EVIDENCE ID",V60="INVALID - DUPLICATE EVIDENCE ID",V60="INVALID - EVIDENCE OWNER",V60="INVALID - DUPLICATE ID",V60="INVALID - CONTROL TOKEN",V60="INVALID - CANDIDATE ID",V60="INCOMPLETE"),"LINK ERROR",IF(V60="STALE - REFRESH","STALE",IF(OR(V60="NOT CHECKED",V60="UNRESOLVED",I60="NOT CHECKED",D60="UNCLEAR",E60="UNCLEAR",F60="UNCLEAR",G60="UNCLEAR",H60="UNCLEAR"),"INSUFFICIENT",IF(W60="CONTRADICTION","TYPE / FULFILMENT CONTRADICTION",IF(K60="CONTRADICTS","FIRST-PARTY CONTRADICTION","CLEAR"))))))</x:f>
      </x:c>
      <x:c r="Y60" s="80" t="str">
        <x:f>IF(A60="","",IF(OR(C60="DIRECTORY / LEAD MARKETPLACE",H60="THIRD PARTY / ROUTED LEAD"),"INTERMEDIARY / LEAD COMPETITOR",IF(OR(C60="PUBLISHER / REFERENCE",H60="INFORMATION ONLY"),"INFORMATION / REFERENCE COMPETITOR","")))</x:f>
      </x:c>
      <x:c r="Z60" s="80" t="str">
        <x:f>IF(A60="","",IF(OR(C60="ADJACENT SERVICE",D60="NO",F60="NO"),"INDIRECT / CONDITIONAL COMPETITOR",IF(OR(E60="NO",G60="NO"),"OUT OF DIRECT SCOPE",IF(AND(D60="YES",E60="YES",F60="YES",G60="YES",H60="OWN TEAM / LOCAL OPERATOR"),"DIRECT LOCAL COMPETITOR","CONDITIONAL / REVIEW REQUIRED"))))</x:f>
      </x:c>
      <x:c r="AA60" s="80" t="str">
        <x:f>IF(A60="","",IF(Y60&lt;&gt;"",Y60,Z60))</x:f>
      </x:c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38"/>
      <x:c r="N61" s="12"/>
      <x:c r="O61" s="12" t="str">
        <x:f>IF(A61="","",IF(COUNTIF($A$6:$A$205,A61)&gt;1,"INVALID - DUPLICATE ID",IF(OR(B61="",C61="",D61="",E61="",F61="",G61="",H61="",I61="",J61="",K61="",L61="",M61="",N61=""),"INCOMPLETE",IF(AND(OR(EXACT(C61,"LOCAL PROVIDER"),EXACT(C61,"FRANCHISE / LOCAL OPERATOR"),EXACT(C61,"DIRECTORY / LEAD MARKETPLACE"),EXACT(C61,"NATIONAL BRAND"),EXACT(C61,"PUBLISHER / REFERENCE"),EXACT(C61,"ADJACENT SERVICE"),EXACT(C61,"OTHER")),OR(EXACT(D61,"YES"),EXACT(D61,"NO"),EXACT(D61,"UNCLEAR")),OR(EXACT(E61,"YES"),EXACT(E61,"NO"),EXACT(E61,"UNCLEAR")),OR(EXACT(F61,"YES"),EXACT(F61,"NO"),EXACT(F61,"UNCLEAR")),OR(EXACT(G61,"YES"),EXACT(G61,"NO"),EXACT(G61,"UNCLEAR")),OR(EXACT(H61,"OWN TEAM / LOCAL OPERATOR"),EXACT(H61,"THIRD PARTY / ROUTED LEAD"),EXACT(H61,"INFORMATION ONLY"),EXACT(H61,"UNCLEAR")),OR(EXACT(I61,"CURRENT"),EXACT(I61,"STALE"),EXACT(I61,"NOT CHECKED")),OR(EXACT(J61,"LOCAL PACK / MAPS"),EXACT(J61,"ORGANIC"),EXACT(J61,"PAID / LOCAL SERVICES"),EXACT(J61,"MIXED"),EXACT(J61,"NOT OBSERVED")),OR(EXACT(K61,"SUPPORTS"),EXACT(K61,"CONTRADICTS"),EXACT(K61,"NOT AVAILABLE"))),"VALID","INVALID - CONTROL TOKEN"))))</x:f>
      </x:c>
      <x:c r="P61" s="12" t="str">
        <x:f>IF(A61="","",IF(O61&lt;&gt;"VALID","CONTROL ERROR",IF(X61="LINK ERROR","EVIDENCE LINK ERROR",IF(X61="STALE","EVIDENCE STALE - REFRESH",IF(X61="INSUFFICIENT","EVIDENCE INSUFFICIENT - ROLE",IF(X61="TYPE / FULFILMENT CONTRADICTION","EVIDENCE CONTRADICTION - TYPE / FULFILMENT",IF(X61="FIRST-PARTY CONTRADICTION","EVIDENCE CONTRADICTION - FIRST PARTY",AA61)))))))</x:f>
      </x:c>
      <x:c r="Q61" s="12" t="str">
        <x:f>IF(A61="","",IF(OR(O61&lt;&gt;"VALID",X61="LINK ERROR"),"NOT READY",IF(AND(V61="READY",X61="CLEAR",OR(P61="DIRECT LOCAL COMPETITOR",P61="INTERMEDIARY / LEAD COMPETITOR",P61="INFORMATION / REFERENCE COMPETITOR",P61="INDIRECT / CONDITIONAL COMPETITOR",P61="OUT OF DIRECT SCOPE")),"READY","UNRESOLVED")))</x:f>
      </x:c>
      <x:c r="R61" s="12" t="str">
        <x:f>IF(A61="","",IF(P61="DIRECT LOCAL COMPETITOR","INCLUDE DIRECT",IF(P61="INDIRECT / CONDITIONAL COMPETITOR","INCLUDE INDIRECT",IF(OR(P61="INTERMEDIARY / LEAD COMPETITOR",P61="INFORMATION / REFERENCE COMPETITOR"),"INCLUDE REFERENCE",IF(P61="OUT OF DIRECT SCOPE","EXCLUDE DIRECT","MONITOR / CONDITIONAL")))))</x:f>
      </x:c>
      <x:c r="S61" s="12" t="str">
        <x:f>IF(A61="","",IF(P61="DIRECT LOCAL COMPETITOR","Scoped service offer; service-area clarity; contact/booking path; trust and local visibility",IF(P61="INTERMEDIARY / LEAD COMPETITOR","Lead capture; comparison UX; local discovery and routing mechanics",IF(P61="INFORMATION / REFERENCE COMPETITOR","Information coverage; evidence; decision support and answer usefulness",IF(P61="INDIRECT / CONDITIONAL COMPETITOR","Substitution; adjacent-need framing; conditional availability",IF(P61="OUT OF DIRECT SCOPE","Reference only if another decision requires it","No direct benchmark until resolved"))))))</x:f>
      </x:c>
      <x:c r="T61" s="12" t="str">
        <x:f>IF(A61="","",IF(P61="DIRECT LOCAL COMPETITOR","Do not infer capacity, market share or revenue from visibility/reviews",IF(P61="INTERMEDIARY / LEAD COMPETITOR","Do not infer that the intermediary performs the job",IF(P61="INFORMATION / REFERENCE COMPETITOR","Do not infer service substitution from information visibility",IF(P61="INDIRECT / CONDITIONAL COMPETITOR","Do not force adjacent or differently timed service into direct parity",IF(P61="OUT OF DIRECT SCOPE","Do not generalise this exclusion to every service/geography","Do not force a direct label from incomplete evidence"))))))</x:f>
      </x:c>
      <x:c r="U61" s="12" t="str">
        <x:f>IF(A61="","",IF(P61="INTERMEDIARY / LEAD COMPETITOR","Reopen if platform begins fulfilling the service directly",IF(P61="INFORMATION / REFERENCE COMPETITOR","Reopen if source begins selling/fulfilling the service",IF(P61="OUT OF DIRECT SCOPE","Reopen if job, buyer or service area changes","Reopen when service, geography, timing, fulfilment, ownership or buyer evidence changes materially"))))</x:f>
      </x:c>
      <x:c r="V61" s="12" t="str">
        <x:f>IF(A61="","",IF(COUNTIF(EVIDENCE_PACKET!$A$6:$A$205,L61)=0,"INVALID - EVIDENCE ID",IF(COUNTIF(EVIDENCE_PACKET!$A$6:$A$205,L61)&gt;1,"INVALID - DUPLICATE EVIDENCE ID",IF(COUNTIFS(EVIDENCE_PACKET!$A$6:$A$205,L61,EVIDENCE_PACKET!$B$6:$B$205,A61)=0,"INVALID - EVIDENCE OWNER",INDEX(EVIDENCE_PACKET!$L$6:$L$205,MATCH(L61,EVIDENCE_PACKET!$A$6:$A$205,0))))))</x:f>
      </x:c>
      <x:c r="W61" s="80" t="str">
        <x:f>IF(A61="","",IF(OR(AND(C61="DIRECTORY / LEAD MARKETPLACE",H61="OWN TEAM / LOCAL OPERATOR"),AND(C61="PUBLISHER / REFERENCE",OR(H61="OWN TEAM / LOCAL OPERATOR",H61="THIRD PARTY / ROUTED LEAD")),AND(OR(C61="LOCAL PROVIDER",C61="FRANCHISE / LOCAL OPERATOR"),OR(H61="THIRD PARTY / ROUTED LEAD",H61="INFORMATION ONLY"))),"CONTRADICTION","OK"))</x:f>
      </x:c>
      <x:c r="X61" s="80" t="str">
        <x:f>IF(A61="","",IF(OR(V61="INVALID - EVIDENCE ID",V61="INVALID - DUPLICATE EVIDENCE ID",V61="INVALID - EVIDENCE OWNER",V61="INVALID - DUPLICATE ID",V61="INVALID - CONTROL TOKEN",V61="INVALID - CANDIDATE ID",V61="INCOMPLETE"),"LINK ERROR",IF(V61="STALE - REFRESH","STALE",IF(OR(V61="NOT CHECKED",V61="UNRESOLVED",I61="NOT CHECKED",D61="UNCLEAR",E61="UNCLEAR",F61="UNCLEAR",G61="UNCLEAR",H61="UNCLEAR"),"INSUFFICIENT",IF(W61="CONTRADICTION","TYPE / FULFILMENT CONTRADICTION",IF(K61="CONTRADICTS","FIRST-PARTY CONTRADICTION","CLEAR"))))))</x:f>
      </x:c>
      <x:c r="Y61" s="80" t="str">
        <x:f>IF(A61="","",IF(OR(C61="DIRECTORY / LEAD MARKETPLACE",H61="THIRD PARTY / ROUTED LEAD"),"INTERMEDIARY / LEAD COMPETITOR",IF(OR(C61="PUBLISHER / REFERENCE",H61="INFORMATION ONLY"),"INFORMATION / REFERENCE COMPETITOR","")))</x:f>
      </x:c>
      <x:c r="Z61" s="80" t="str">
        <x:f>IF(A61="","",IF(OR(C61="ADJACENT SERVICE",D61="NO",F61="NO"),"INDIRECT / CONDITIONAL COMPETITOR",IF(OR(E61="NO",G61="NO"),"OUT OF DIRECT SCOPE",IF(AND(D61="YES",E61="YES",F61="YES",G61="YES",H61="OWN TEAM / LOCAL OPERATOR"),"DIRECT LOCAL COMPETITOR","CONDITIONAL / REVIEW REQUIRED"))))</x:f>
      </x:c>
      <x:c r="AA61" s="80" t="str">
        <x:f>IF(A61="","",IF(Y61&lt;&gt;"",Y61,Z61))</x:f>
      </x:c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38"/>
      <x:c r="N62" s="12"/>
      <x:c r="O62" s="12" t="str">
        <x:f>IF(A62="","",IF(COUNTIF($A$6:$A$205,A62)&gt;1,"INVALID - DUPLICATE ID",IF(OR(B62="",C62="",D62="",E62="",F62="",G62="",H62="",I62="",J62="",K62="",L62="",M62="",N62=""),"INCOMPLETE",IF(AND(OR(EXACT(C62,"LOCAL PROVIDER"),EXACT(C62,"FRANCHISE / LOCAL OPERATOR"),EXACT(C62,"DIRECTORY / LEAD MARKETPLACE"),EXACT(C62,"NATIONAL BRAND"),EXACT(C62,"PUBLISHER / REFERENCE"),EXACT(C62,"ADJACENT SERVICE"),EXACT(C62,"OTHER")),OR(EXACT(D62,"YES"),EXACT(D62,"NO"),EXACT(D62,"UNCLEAR")),OR(EXACT(E62,"YES"),EXACT(E62,"NO"),EXACT(E62,"UNCLEAR")),OR(EXACT(F62,"YES"),EXACT(F62,"NO"),EXACT(F62,"UNCLEAR")),OR(EXACT(G62,"YES"),EXACT(G62,"NO"),EXACT(G62,"UNCLEAR")),OR(EXACT(H62,"OWN TEAM / LOCAL OPERATOR"),EXACT(H62,"THIRD PARTY / ROUTED LEAD"),EXACT(H62,"INFORMATION ONLY"),EXACT(H62,"UNCLEAR")),OR(EXACT(I62,"CURRENT"),EXACT(I62,"STALE"),EXACT(I62,"NOT CHECKED")),OR(EXACT(J62,"LOCAL PACK / MAPS"),EXACT(J62,"ORGANIC"),EXACT(J62,"PAID / LOCAL SERVICES"),EXACT(J62,"MIXED"),EXACT(J62,"NOT OBSERVED")),OR(EXACT(K62,"SUPPORTS"),EXACT(K62,"CONTRADICTS"),EXACT(K62,"NOT AVAILABLE"))),"VALID","INVALID - CONTROL TOKEN"))))</x:f>
      </x:c>
      <x:c r="P62" s="12" t="str">
        <x:f>IF(A62="","",IF(O62&lt;&gt;"VALID","CONTROL ERROR",IF(X62="LINK ERROR","EVIDENCE LINK ERROR",IF(X62="STALE","EVIDENCE STALE - REFRESH",IF(X62="INSUFFICIENT","EVIDENCE INSUFFICIENT - ROLE",IF(X62="TYPE / FULFILMENT CONTRADICTION","EVIDENCE CONTRADICTION - TYPE / FULFILMENT",IF(X62="FIRST-PARTY CONTRADICTION","EVIDENCE CONTRADICTION - FIRST PARTY",AA62)))))))</x:f>
      </x:c>
      <x:c r="Q62" s="12" t="str">
        <x:f>IF(A62="","",IF(OR(O62&lt;&gt;"VALID",X62="LINK ERROR"),"NOT READY",IF(AND(V62="READY",X62="CLEAR",OR(P62="DIRECT LOCAL COMPETITOR",P62="INTERMEDIARY / LEAD COMPETITOR",P62="INFORMATION / REFERENCE COMPETITOR",P62="INDIRECT / CONDITIONAL COMPETITOR",P62="OUT OF DIRECT SCOPE")),"READY","UNRESOLVED")))</x:f>
      </x:c>
      <x:c r="R62" s="12" t="str">
        <x:f>IF(A62="","",IF(P62="DIRECT LOCAL COMPETITOR","INCLUDE DIRECT",IF(P62="INDIRECT / CONDITIONAL COMPETITOR","INCLUDE INDIRECT",IF(OR(P62="INTERMEDIARY / LEAD COMPETITOR",P62="INFORMATION / REFERENCE COMPETITOR"),"INCLUDE REFERENCE",IF(P62="OUT OF DIRECT SCOPE","EXCLUDE DIRECT","MONITOR / CONDITIONAL")))))</x:f>
      </x:c>
      <x:c r="S62" s="12" t="str">
        <x:f>IF(A62="","",IF(P62="DIRECT LOCAL COMPETITOR","Scoped service offer; service-area clarity; contact/booking path; trust and local visibility",IF(P62="INTERMEDIARY / LEAD COMPETITOR","Lead capture; comparison UX; local discovery and routing mechanics",IF(P62="INFORMATION / REFERENCE COMPETITOR","Information coverage; evidence; decision support and answer usefulness",IF(P62="INDIRECT / CONDITIONAL COMPETITOR","Substitution; adjacent-need framing; conditional availability",IF(P62="OUT OF DIRECT SCOPE","Reference only if another decision requires it","No direct benchmark until resolved"))))))</x:f>
      </x:c>
      <x:c r="T62" s="12" t="str">
        <x:f>IF(A62="","",IF(P62="DIRECT LOCAL COMPETITOR","Do not infer capacity, market share or revenue from visibility/reviews",IF(P62="INTERMEDIARY / LEAD COMPETITOR","Do not infer that the intermediary performs the job",IF(P62="INFORMATION / REFERENCE COMPETITOR","Do not infer service substitution from information visibility",IF(P62="INDIRECT / CONDITIONAL COMPETITOR","Do not force adjacent or differently timed service into direct parity",IF(P62="OUT OF DIRECT SCOPE","Do not generalise this exclusion to every service/geography","Do not force a direct label from incomplete evidence"))))))</x:f>
      </x:c>
      <x:c r="U62" s="12" t="str">
        <x:f>IF(A62="","",IF(P62="INTERMEDIARY / LEAD COMPETITOR","Reopen if platform begins fulfilling the service directly",IF(P62="INFORMATION / REFERENCE COMPETITOR","Reopen if source begins selling/fulfilling the service",IF(P62="OUT OF DIRECT SCOPE","Reopen if job, buyer or service area changes","Reopen when service, geography, timing, fulfilment, ownership or buyer evidence changes materially"))))</x:f>
      </x:c>
      <x:c r="V62" s="12" t="str">
        <x:f>IF(A62="","",IF(COUNTIF(EVIDENCE_PACKET!$A$6:$A$205,L62)=0,"INVALID - EVIDENCE ID",IF(COUNTIF(EVIDENCE_PACKET!$A$6:$A$205,L62)&gt;1,"INVALID - DUPLICATE EVIDENCE ID",IF(COUNTIFS(EVIDENCE_PACKET!$A$6:$A$205,L62,EVIDENCE_PACKET!$B$6:$B$205,A62)=0,"INVALID - EVIDENCE OWNER",INDEX(EVIDENCE_PACKET!$L$6:$L$205,MATCH(L62,EVIDENCE_PACKET!$A$6:$A$205,0))))))</x:f>
      </x:c>
      <x:c r="W62" s="80" t="str">
        <x:f>IF(A62="","",IF(OR(AND(C62="DIRECTORY / LEAD MARKETPLACE",H62="OWN TEAM / LOCAL OPERATOR"),AND(C62="PUBLISHER / REFERENCE",OR(H62="OWN TEAM / LOCAL OPERATOR",H62="THIRD PARTY / ROUTED LEAD")),AND(OR(C62="LOCAL PROVIDER",C62="FRANCHISE / LOCAL OPERATOR"),OR(H62="THIRD PARTY / ROUTED LEAD",H62="INFORMATION ONLY"))),"CONTRADICTION","OK"))</x:f>
      </x:c>
      <x:c r="X62" s="80" t="str">
        <x:f>IF(A62="","",IF(OR(V62="INVALID - EVIDENCE ID",V62="INVALID - DUPLICATE EVIDENCE ID",V62="INVALID - EVIDENCE OWNER",V62="INVALID - DUPLICATE ID",V62="INVALID - CONTROL TOKEN",V62="INVALID - CANDIDATE ID",V62="INCOMPLETE"),"LINK ERROR",IF(V62="STALE - REFRESH","STALE",IF(OR(V62="NOT CHECKED",V62="UNRESOLVED",I62="NOT CHECKED",D62="UNCLEAR",E62="UNCLEAR",F62="UNCLEAR",G62="UNCLEAR",H62="UNCLEAR"),"INSUFFICIENT",IF(W62="CONTRADICTION","TYPE / FULFILMENT CONTRADICTION",IF(K62="CONTRADICTS","FIRST-PARTY CONTRADICTION","CLEAR"))))))</x:f>
      </x:c>
      <x:c r="Y62" s="80" t="str">
        <x:f>IF(A62="","",IF(OR(C62="DIRECTORY / LEAD MARKETPLACE",H62="THIRD PARTY / ROUTED LEAD"),"INTERMEDIARY / LEAD COMPETITOR",IF(OR(C62="PUBLISHER / REFERENCE",H62="INFORMATION ONLY"),"INFORMATION / REFERENCE COMPETITOR","")))</x:f>
      </x:c>
      <x:c r="Z62" s="80" t="str">
        <x:f>IF(A62="","",IF(OR(C62="ADJACENT SERVICE",D62="NO",F62="NO"),"INDIRECT / CONDITIONAL COMPETITOR",IF(OR(E62="NO",G62="NO"),"OUT OF DIRECT SCOPE",IF(AND(D62="YES",E62="YES",F62="YES",G62="YES",H62="OWN TEAM / LOCAL OPERATOR"),"DIRECT LOCAL COMPETITOR","CONDITIONAL / REVIEW REQUIRED"))))</x:f>
      </x:c>
      <x:c r="AA62" s="80" t="str">
        <x:f>IF(A62="","",IF(Y62&lt;&gt;"",Y62,Z62))</x:f>
      </x:c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38"/>
      <x:c r="N63" s="12"/>
      <x:c r="O63" s="12" t="str">
        <x:f>IF(A63="","",IF(COUNTIF($A$6:$A$205,A63)&gt;1,"INVALID - DUPLICATE ID",IF(OR(B63="",C63="",D63="",E63="",F63="",G63="",H63="",I63="",J63="",K63="",L63="",M63="",N63=""),"INCOMPLETE",IF(AND(OR(EXACT(C63,"LOCAL PROVIDER"),EXACT(C63,"FRANCHISE / LOCAL OPERATOR"),EXACT(C63,"DIRECTORY / LEAD MARKETPLACE"),EXACT(C63,"NATIONAL BRAND"),EXACT(C63,"PUBLISHER / REFERENCE"),EXACT(C63,"ADJACENT SERVICE"),EXACT(C63,"OTHER")),OR(EXACT(D63,"YES"),EXACT(D63,"NO"),EXACT(D63,"UNCLEAR")),OR(EXACT(E63,"YES"),EXACT(E63,"NO"),EXACT(E63,"UNCLEAR")),OR(EXACT(F63,"YES"),EXACT(F63,"NO"),EXACT(F63,"UNCLEAR")),OR(EXACT(G63,"YES"),EXACT(G63,"NO"),EXACT(G63,"UNCLEAR")),OR(EXACT(H63,"OWN TEAM / LOCAL OPERATOR"),EXACT(H63,"THIRD PARTY / ROUTED LEAD"),EXACT(H63,"INFORMATION ONLY"),EXACT(H63,"UNCLEAR")),OR(EXACT(I63,"CURRENT"),EXACT(I63,"STALE"),EXACT(I63,"NOT CHECKED")),OR(EXACT(J63,"LOCAL PACK / MAPS"),EXACT(J63,"ORGANIC"),EXACT(J63,"PAID / LOCAL SERVICES"),EXACT(J63,"MIXED"),EXACT(J63,"NOT OBSERVED")),OR(EXACT(K63,"SUPPORTS"),EXACT(K63,"CONTRADICTS"),EXACT(K63,"NOT AVAILABLE"))),"VALID","INVALID - CONTROL TOKEN"))))</x:f>
      </x:c>
      <x:c r="P63" s="12" t="str">
        <x:f>IF(A63="","",IF(O63&lt;&gt;"VALID","CONTROL ERROR",IF(X63="LINK ERROR","EVIDENCE LINK ERROR",IF(X63="STALE","EVIDENCE STALE - REFRESH",IF(X63="INSUFFICIENT","EVIDENCE INSUFFICIENT - ROLE",IF(X63="TYPE / FULFILMENT CONTRADICTION","EVIDENCE CONTRADICTION - TYPE / FULFILMENT",IF(X63="FIRST-PARTY CONTRADICTION","EVIDENCE CONTRADICTION - FIRST PARTY",AA63)))))))</x:f>
      </x:c>
      <x:c r="Q63" s="12" t="str">
        <x:f>IF(A63="","",IF(OR(O63&lt;&gt;"VALID",X63="LINK ERROR"),"NOT READY",IF(AND(V63="READY",X63="CLEAR",OR(P63="DIRECT LOCAL COMPETITOR",P63="INTERMEDIARY / LEAD COMPETITOR",P63="INFORMATION / REFERENCE COMPETITOR",P63="INDIRECT / CONDITIONAL COMPETITOR",P63="OUT OF DIRECT SCOPE")),"READY","UNRESOLVED")))</x:f>
      </x:c>
      <x:c r="R63" s="12" t="str">
        <x:f>IF(A63="","",IF(P63="DIRECT LOCAL COMPETITOR","INCLUDE DIRECT",IF(P63="INDIRECT / CONDITIONAL COMPETITOR","INCLUDE INDIRECT",IF(OR(P63="INTERMEDIARY / LEAD COMPETITOR",P63="INFORMATION / REFERENCE COMPETITOR"),"INCLUDE REFERENCE",IF(P63="OUT OF DIRECT SCOPE","EXCLUDE DIRECT","MONITOR / CONDITIONAL")))))</x:f>
      </x:c>
      <x:c r="S63" s="12" t="str">
        <x:f>IF(A63="","",IF(P63="DIRECT LOCAL COMPETITOR","Scoped service offer; service-area clarity; contact/booking path; trust and local visibility",IF(P63="INTERMEDIARY / LEAD COMPETITOR","Lead capture; comparison UX; local discovery and routing mechanics",IF(P63="INFORMATION / REFERENCE COMPETITOR","Information coverage; evidence; decision support and answer usefulness",IF(P63="INDIRECT / CONDITIONAL COMPETITOR","Substitution; adjacent-need framing; conditional availability",IF(P63="OUT OF DIRECT SCOPE","Reference only if another decision requires it","No direct benchmark until resolved"))))))</x:f>
      </x:c>
      <x:c r="T63" s="12" t="str">
        <x:f>IF(A63="","",IF(P63="DIRECT LOCAL COMPETITOR","Do not infer capacity, market share or revenue from visibility/reviews",IF(P63="INTERMEDIARY / LEAD COMPETITOR","Do not infer that the intermediary performs the job",IF(P63="INFORMATION / REFERENCE COMPETITOR","Do not infer service substitution from information visibility",IF(P63="INDIRECT / CONDITIONAL COMPETITOR","Do not force adjacent or differently timed service into direct parity",IF(P63="OUT OF DIRECT SCOPE","Do not generalise this exclusion to every service/geography","Do not force a direct label from incomplete evidence"))))))</x:f>
      </x:c>
      <x:c r="U63" s="12" t="str">
        <x:f>IF(A63="","",IF(P63="INTERMEDIARY / LEAD COMPETITOR","Reopen if platform begins fulfilling the service directly",IF(P63="INFORMATION / REFERENCE COMPETITOR","Reopen if source begins selling/fulfilling the service",IF(P63="OUT OF DIRECT SCOPE","Reopen if job, buyer or service area changes","Reopen when service, geography, timing, fulfilment, ownership or buyer evidence changes materially"))))</x:f>
      </x:c>
      <x:c r="V63" s="12" t="str">
        <x:f>IF(A63="","",IF(COUNTIF(EVIDENCE_PACKET!$A$6:$A$205,L63)=0,"INVALID - EVIDENCE ID",IF(COUNTIF(EVIDENCE_PACKET!$A$6:$A$205,L63)&gt;1,"INVALID - DUPLICATE EVIDENCE ID",IF(COUNTIFS(EVIDENCE_PACKET!$A$6:$A$205,L63,EVIDENCE_PACKET!$B$6:$B$205,A63)=0,"INVALID - EVIDENCE OWNER",INDEX(EVIDENCE_PACKET!$L$6:$L$205,MATCH(L63,EVIDENCE_PACKET!$A$6:$A$205,0))))))</x:f>
      </x:c>
      <x:c r="W63" s="80" t="str">
        <x:f>IF(A63="","",IF(OR(AND(C63="DIRECTORY / LEAD MARKETPLACE",H63="OWN TEAM / LOCAL OPERATOR"),AND(C63="PUBLISHER / REFERENCE",OR(H63="OWN TEAM / LOCAL OPERATOR",H63="THIRD PARTY / ROUTED LEAD")),AND(OR(C63="LOCAL PROVIDER",C63="FRANCHISE / LOCAL OPERATOR"),OR(H63="THIRD PARTY / ROUTED LEAD",H63="INFORMATION ONLY"))),"CONTRADICTION","OK"))</x:f>
      </x:c>
      <x:c r="X63" s="80" t="str">
        <x:f>IF(A63="","",IF(OR(V63="INVALID - EVIDENCE ID",V63="INVALID - DUPLICATE EVIDENCE ID",V63="INVALID - EVIDENCE OWNER",V63="INVALID - DUPLICATE ID",V63="INVALID - CONTROL TOKEN",V63="INVALID - CANDIDATE ID",V63="INCOMPLETE"),"LINK ERROR",IF(V63="STALE - REFRESH","STALE",IF(OR(V63="NOT CHECKED",V63="UNRESOLVED",I63="NOT CHECKED",D63="UNCLEAR",E63="UNCLEAR",F63="UNCLEAR",G63="UNCLEAR",H63="UNCLEAR"),"INSUFFICIENT",IF(W63="CONTRADICTION","TYPE / FULFILMENT CONTRADICTION",IF(K63="CONTRADICTS","FIRST-PARTY CONTRADICTION","CLEAR"))))))</x:f>
      </x:c>
      <x:c r="Y63" s="80" t="str">
        <x:f>IF(A63="","",IF(OR(C63="DIRECTORY / LEAD MARKETPLACE",H63="THIRD PARTY / ROUTED LEAD"),"INTERMEDIARY / LEAD COMPETITOR",IF(OR(C63="PUBLISHER / REFERENCE",H63="INFORMATION ONLY"),"INFORMATION / REFERENCE COMPETITOR","")))</x:f>
      </x:c>
      <x:c r="Z63" s="80" t="str">
        <x:f>IF(A63="","",IF(OR(C63="ADJACENT SERVICE",D63="NO",F63="NO"),"INDIRECT / CONDITIONAL COMPETITOR",IF(OR(E63="NO",G63="NO"),"OUT OF DIRECT SCOPE",IF(AND(D63="YES",E63="YES",F63="YES",G63="YES",H63="OWN TEAM / LOCAL OPERATOR"),"DIRECT LOCAL COMPETITOR","CONDITIONAL / REVIEW REQUIRED"))))</x:f>
      </x:c>
      <x:c r="AA63" s="80" t="str">
        <x:f>IF(A63="","",IF(Y63&lt;&gt;"",Y63,Z63))</x:f>
      </x:c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38"/>
      <x:c r="N64" s="12"/>
      <x:c r="O64" s="12" t="str">
        <x:f>IF(A64="","",IF(COUNTIF($A$6:$A$205,A64)&gt;1,"INVALID - DUPLICATE ID",IF(OR(B64="",C64="",D64="",E64="",F64="",G64="",H64="",I64="",J64="",K64="",L64="",M64="",N64=""),"INCOMPLETE",IF(AND(OR(EXACT(C64,"LOCAL PROVIDER"),EXACT(C64,"FRANCHISE / LOCAL OPERATOR"),EXACT(C64,"DIRECTORY / LEAD MARKETPLACE"),EXACT(C64,"NATIONAL BRAND"),EXACT(C64,"PUBLISHER / REFERENCE"),EXACT(C64,"ADJACENT SERVICE"),EXACT(C64,"OTHER")),OR(EXACT(D64,"YES"),EXACT(D64,"NO"),EXACT(D64,"UNCLEAR")),OR(EXACT(E64,"YES"),EXACT(E64,"NO"),EXACT(E64,"UNCLEAR")),OR(EXACT(F64,"YES"),EXACT(F64,"NO"),EXACT(F64,"UNCLEAR")),OR(EXACT(G64,"YES"),EXACT(G64,"NO"),EXACT(G64,"UNCLEAR")),OR(EXACT(H64,"OWN TEAM / LOCAL OPERATOR"),EXACT(H64,"THIRD PARTY / ROUTED LEAD"),EXACT(H64,"INFORMATION ONLY"),EXACT(H64,"UNCLEAR")),OR(EXACT(I64,"CURRENT"),EXACT(I64,"STALE"),EXACT(I64,"NOT CHECKED")),OR(EXACT(J64,"LOCAL PACK / MAPS"),EXACT(J64,"ORGANIC"),EXACT(J64,"PAID / LOCAL SERVICES"),EXACT(J64,"MIXED"),EXACT(J64,"NOT OBSERVED")),OR(EXACT(K64,"SUPPORTS"),EXACT(K64,"CONTRADICTS"),EXACT(K64,"NOT AVAILABLE"))),"VALID","INVALID - CONTROL TOKEN"))))</x:f>
      </x:c>
      <x:c r="P64" s="12" t="str">
        <x:f>IF(A64="","",IF(O64&lt;&gt;"VALID","CONTROL ERROR",IF(X64="LINK ERROR","EVIDENCE LINK ERROR",IF(X64="STALE","EVIDENCE STALE - REFRESH",IF(X64="INSUFFICIENT","EVIDENCE INSUFFICIENT - ROLE",IF(X64="TYPE / FULFILMENT CONTRADICTION","EVIDENCE CONTRADICTION - TYPE / FULFILMENT",IF(X64="FIRST-PARTY CONTRADICTION","EVIDENCE CONTRADICTION - FIRST PARTY",AA64)))))))</x:f>
      </x:c>
      <x:c r="Q64" s="12" t="str">
        <x:f>IF(A64="","",IF(OR(O64&lt;&gt;"VALID",X64="LINK ERROR"),"NOT READY",IF(AND(V64="READY",X64="CLEAR",OR(P64="DIRECT LOCAL COMPETITOR",P64="INTERMEDIARY / LEAD COMPETITOR",P64="INFORMATION / REFERENCE COMPETITOR",P64="INDIRECT / CONDITIONAL COMPETITOR",P64="OUT OF DIRECT SCOPE")),"READY","UNRESOLVED")))</x:f>
      </x:c>
      <x:c r="R64" s="12" t="str">
        <x:f>IF(A64="","",IF(P64="DIRECT LOCAL COMPETITOR","INCLUDE DIRECT",IF(P64="INDIRECT / CONDITIONAL COMPETITOR","INCLUDE INDIRECT",IF(OR(P64="INTERMEDIARY / LEAD COMPETITOR",P64="INFORMATION / REFERENCE COMPETITOR"),"INCLUDE REFERENCE",IF(P64="OUT OF DIRECT SCOPE","EXCLUDE DIRECT","MONITOR / CONDITIONAL")))))</x:f>
      </x:c>
      <x:c r="S64" s="12" t="str">
        <x:f>IF(A64="","",IF(P64="DIRECT LOCAL COMPETITOR","Scoped service offer; service-area clarity; contact/booking path; trust and local visibility",IF(P64="INTERMEDIARY / LEAD COMPETITOR","Lead capture; comparison UX; local discovery and routing mechanics",IF(P64="INFORMATION / REFERENCE COMPETITOR","Information coverage; evidence; decision support and answer usefulness",IF(P64="INDIRECT / CONDITIONAL COMPETITOR","Substitution; adjacent-need framing; conditional availability",IF(P64="OUT OF DIRECT SCOPE","Reference only if another decision requires it","No direct benchmark until resolved"))))))</x:f>
      </x:c>
      <x:c r="T64" s="12" t="str">
        <x:f>IF(A64="","",IF(P64="DIRECT LOCAL COMPETITOR","Do not infer capacity, market share or revenue from visibility/reviews",IF(P64="INTERMEDIARY / LEAD COMPETITOR","Do not infer that the intermediary performs the job",IF(P64="INFORMATION / REFERENCE COMPETITOR","Do not infer service substitution from information visibility",IF(P64="INDIRECT / CONDITIONAL COMPETITOR","Do not force adjacent or differently timed service into direct parity",IF(P64="OUT OF DIRECT SCOPE","Do not generalise this exclusion to every service/geography","Do not force a direct label from incomplete evidence"))))))</x:f>
      </x:c>
      <x:c r="U64" s="12" t="str">
        <x:f>IF(A64="","",IF(P64="INTERMEDIARY / LEAD COMPETITOR","Reopen if platform begins fulfilling the service directly",IF(P64="INFORMATION / REFERENCE COMPETITOR","Reopen if source begins selling/fulfilling the service",IF(P64="OUT OF DIRECT SCOPE","Reopen if job, buyer or service area changes","Reopen when service, geography, timing, fulfilment, ownership or buyer evidence changes materially"))))</x:f>
      </x:c>
      <x:c r="V64" s="12" t="str">
        <x:f>IF(A64="","",IF(COUNTIF(EVIDENCE_PACKET!$A$6:$A$205,L64)=0,"INVALID - EVIDENCE ID",IF(COUNTIF(EVIDENCE_PACKET!$A$6:$A$205,L64)&gt;1,"INVALID - DUPLICATE EVIDENCE ID",IF(COUNTIFS(EVIDENCE_PACKET!$A$6:$A$205,L64,EVIDENCE_PACKET!$B$6:$B$205,A64)=0,"INVALID - EVIDENCE OWNER",INDEX(EVIDENCE_PACKET!$L$6:$L$205,MATCH(L64,EVIDENCE_PACKET!$A$6:$A$205,0))))))</x:f>
      </x:c>
      <x:c r="W64" s="80" t="str">
        <x:f>IF(A64="","",IF(OR(AND(C64="DIRECTORY / LEAD MARKETPLACE",H64="OWN TEAM / LOCAL OPERATOR"),AND(C64="PUBLISHER / REFERENCE",OR(H64="OWN TEAM / LOCAL OPERATOR",H64="THIRD PARTY / ROUTED LEAD")),AND(OR(C64="LOCAL PROVIDER",C64="FRANCHISE / LOCAL OPERATOR"),OR(H64="THIRD PARTY / ROUTED LEAD",H64="INFORMATION ONLY"))),"CONTRADICTION","OK"))</x:f>
      </x:c>
      <x:c r="X64" s="80" t="str">
        <x:f>IF(A64="","",IF(OR(V64="INVALID - EVIDENCE ID",V64="INVALID - DUPLICATE EVIDENCE ID",V64="INVALID - EVIDENCE OWNER",V64="INVALID - DUPLICATE ID",V64="INVALID - CONTROL TOKEN",V64="INVALID - CANDIDATE ID",V64="INCOMPLETE"),"LINK ERROR",IF(V64="STALE - REFRESH","STALE",IF(OR(V64="NOT CHECKED",V64="UNRESOLVED",I64="NOT CHECKED",D64="UNCLEAR",E64="UNCLEAR",F64="UNCLEAR",G64="UNCLEAR",H64="UNCLEAR"),"INSUFFICIENT",IF(W64="CONTRADICTION","TYPE / FULFILMENT CONTRADICTION",IF(K64="CONTRADICTS","FIRST-PARTY CONTRADICTION","CLEAR"))))))</x:f>
      </x:c>
      <x:c r="Y64" s="80" t="str">
        <x:f>IF(A64="","",IF(OR(C64="DIRECTORY / LEAD MARKETPLACE",H64="THIRD PARTY / ROUTED LEAD"),"INTERMEDIARY / LEAD COMPETITOR",IF(OR(C64="PUBLISHER / REFERENCE",H64="INFORMATION ONLY"),"INFORMATION / REFERENCE COMPETITOR","")))</x:f>
      </x:c>
      <x:c r="Z64" s="80" t="str">
        <x:f>IF(A64="","",IF(OR(C64="ADJACENT SERVICE",D64="NO",F64="NO"),"INDIRECT / CONDITIONAL COMPETITOR",IF(OR(E64="NO",G64="NO"),"OUT OF DIRECT SCOPE",IF(AND(D64="YES",E64="YES",F64="YES",G64="YES",H64="OWN TEAM / LOCAL OPERATOR"),"DIRECT LOCAL COMPETITOR","CONDITIONAL / REVIEW REQUIRED"))))</x:f>
      </x:c>
      <x:c r="AA64" s="80" t="str">
        <x:f>IF(A64="","",IF(Y64&lt;&gt;"",Y64,Z64))</x:f>
      </x:c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38"/>
      <x:c r="N65" s="12"/>
      <x:c r="O65" s="12" t="str">
        <x:f>IF(A65="","",IF(COUNTIF($A$6:$A$205,A65)&gt;1,"INVALID - DUPLICATE ID",IF(OR(B65="",C65="",D65="",E65="",F65="",G65="",H65="",I65="",J65="",K65="",L65="",M65="",N65=""),"INCOMPLETE",IF(AND(OR(EXACT(C65,"LOCAL PROVIDER"),EXACT(C65,"FRANCHISE / LOCAL OPERATOR"),EXACT(C65,"DIRECTORY / LEAD MARKETPLACE"),EXACT(C65,"NATIONAL BRAND"),EXACT(C65,"PUBLISHER / REFERENCE"),EXACT(C65,"ADJACENT SERVICE"),EXACT(C65,"OTHER")),OR(EXACT(D65,"YES"),EXACT(D65,"NO"),EXACT(D65,"UNCLEAR")),OR(EXACT(E65,"YES"),EXACT(E65,"NO"),EXACT(E65,"UNCLEAR")),OR(EXACT(F65,"YES"),EXACT(F65,"NO"),EXACT(F65,"UNCLEAR")),OR(EXACT(G65,"YES"),EXACT(G65,"NO"),EXACT(G65,"UNCLEAR")),OR(EXACT(H65,"OWN TEAM / LOCAL OPERATOR"),EXACT(H65,"THIRD PARTY / ROUTED LEAD"),EXACT(H65,"INFORMATION ONLY"),EXACT(H65,"UNCLEAR")),OR(EXACT(I65,"CURRENT"),EXACT(I65,"STALE"),EXACT(I65,"NOT CHECKED")),OR(EXACT(J65,"LOCAL PACK / MAPS"),EXACT(J65,"ORGANIC"),EXACT(J65,"PAID / LOCAL SERVICES"),EXACT(J65,"MIXED"),EXACT(J65,"NOT OBSERVED")),OR(EXACT(K65,"SUPPORTS"),EXACT(K65,"CONTRADICTS"),EXACT(K65,"NOT AVAILABLE"))),"VALID","INVALID - CONTROL TOKEN"))))</x:f>
      </x:c>
      <x:c r="P65" s="12" t="str">
        <x:f>IF(A65="","",IF(O65&lt;&gt;"VALID","CONTROL ERROR",IF(X65="LINK ERROR","EVIDENCE LINK ERROR",IF(X65="STALE","EVIDENCE STALE - REFRESH",IF(X65="INSUFFICIENT","EVIDENCE INSUFFICIENT - ROLE",IF(X65="TYPE / FULFILMENT CONTRADICTION","EVIDENCE CONTRADICTION - TYPE / FULFILMENT",IF(X65="FIRST-PARTY CONTRADICTION","EVIDENCE CONTRADICTION - FIRST PARTY",AA65)))))))</x:f>
      </x:c>
      <x:c r="Q65" s="12" t="str">
        <x:f>IF(A65="","",IF(OR(O65&lt;&gt;"VALID",X65="LINK ERROR"),"NOT READY",IF(AND(V65="READY",X65="CLEAR",OR(P65="DIRECT LOCAL COMPETITOR",P65="INTERMEDIARY / LEAD COMPETITOR",P65="INFORMATION / REFERENCE COMPETITOR",P65="INDIRECT / CONDITIONAL COMPETITOR",P65="OUT OF DIRECT SCOPE")),"READY","UNRESOLVED")))</x:f>
      </x:c>
      <x:c r="R65" s="12" t="str">
        <x:f>IF(A65="","",IF(P65="DIRECT LOCAL COMPETITOR","INCLUDE DIRECT",IF(P65="INDIRECT / CONDITIONAL COMPETITOR","INCLUDE INDIRECT",IF(OR(P65="INTERMEDIARY / LEAD COMPETITOR",P65="INFORMATION / REFERENCE COMPETITOR"),"INCLUDE REFERENCE",IF(P65="OUT OF DIRECT SCOPE","EXCLUDE DIRECT","MONITOR / CONDITIONAL")))))</x:f>
      </x:c>
      <x:c r="S65" s="12" t="str">
        <x:f>IF(A65="","",IF(P65="DIRECT LOCAL COMPETITOR","Scoped service offer; service-area clarity; contact/booking path; trust and local visibility",IF(P65="INTERMEDIARY / LEAD COMPETITOR","Lead capture; comparison UX; local discovery and routing mechanics",IF(P65="INFORMATION / REFERENCE COMPETITOR","Information coverage; evidence; decision support and answer usefulness",IF(P65="INDIRECT / CONDITIONAL COMPETITOR","Substitution; adjacent-need framing; conditional availability",IF(P65="OUT OF DIRECT SCOPE","Reference only if another decision requires it","No direct benchmark until resolved"))))))</x:f>
      </x:c>
      <x:c r="T65" s="12" t="str">
        <x:f>IF(A65="","",IF(P65="DIRECT LOCAL COMPETITOR","Do not infer capacity, market share or revenue from visibility/reviews",IF(P65="INTERMEDIARY / LEAD COMPETITOR","Do not infer that the intermediary performs the job",IF(P65="INFORMATION / REFERENCE COMPETITOR","Do not infer service substitution from information visibility",IF(P65="INDIRECT / CONDITIONAL COMPETITOR","Do not force adjacent or differently timed service into direct parity",IF(P65="OUT OF DIRECT SCOPE","Do not generalise this exclusion to every service/geography","Do not force a direct label from incomplete evidence"))))))</x:f>
      </x:c>
      <x:c r="U65" s="12" t="str">
        <x:f>IF(A65="","",IF(P65="INTERMEDIARY / LEAD COMPETITOR","Reopen if platform begins fulfilling the service directly",IF(P65="INFORMATION / REFERENCE COMPETITOR","Reopen if source begins selling/fulfilling the service",IF(P65="OUT OF DIRECT SCOPE","Reopen if job, buyer or service area changes","Reopen when service, geography, timing, fulfilment, ownership or buyer evidence changes materially"))))</x:f>
      </x:c>
      <x:c r="V65" s="12" t="str">
        <x:f>IF(A65="","",IF(COUNTIF(EVIDENCE_PACKET!$A$6:$A$205,L65)=0,"INVALID - EVIDENCE ID",IF(COUNTIF(EVIDENCE_PACKET!$A$6:$A$205,L65)&gt;1,"INVALID - DUPLICATE EVIDENCE ID",IF(COUNTIFS(EVIDENCE_PACKET!$A$6:$A$205,L65,EVIDENCE_PACKET!$B$6:$B$205,A65)=0,"INVALID - EVIDENCE OWNER",INDEX(EVIDENCE_PACKET!$L$6:$L$205,MATCH(L65,EVIDENCE_PACKET!$A$6:$A$205,0))))))</x:f>
      </x:c>
      <x:c r="W65" s="80" t="str">
        <x:f>IF(A65="","",IF(OR(AND(C65="DIRECTORY / LEAD MARKETPLACE",H65="OWN TEAM / LOCAL OPERATOR"),AND(C65="PUBLISHER / REFERENCE",OR(H65="OWN TEAM / LOCAL OPERATOR",H65="THIRD PARTY / ROUTED LEAD")),AND(OR(C65="LOCAL PROVIDER",C65="FRANCHISE / LOCAL OPERATOR"),OR(H65="THIRD PARTY / ROUTED LEAD",H65="INFORMATION ONLY"))),"CONTRADICTION","OK"))</x:f>
      </x:c>
      <x:c r="X65" s="80" t="str">
        <x:f>IF(A65="","",IF(OR(V65="INVALID - EVIDENCE ID",V65="INVALID - DUPLICATE EVIDENCE ID",V65="INVALID - EVIDENCE OWNER",V65="INVALID - DUPLICATE ID",V65="INVALID - CONTROL TOKEN",V65="INVALID - CANDIDATE ID",V65="INCOMPLETE"),"LINK ERROR",IF(V65="STALE - REFRESH","STALE",IF(OR(V65="NOT CHECKED",V65="UNRESOLVED",I65="NOT CHECKED",D65="UNCLEAR",E65="UNCLEAR",F65="UNCLEAR",G65="UNCLEAR",H65="UNCLEAR"),"INSUFFICIENT",IF(W65="CONTRADICTION","TYPE / FULFILMENT CONTRADICTION",IF(K65="CONTRADICTS","FIRST-PARTY CONTRADICTION","CLEAR"))))))</x:f>
      </x:c>
      <x:c r="Y65" s="80" t="str">
        <x:f>IF(A65="","",IF(OR(C65="DIRECTORY / LEAD MARKETPLACE",H65="THIRD PARTY / ROUTED LEAD"),"INTERMEDIARY / LEAD COMPETITOR",IF(OR(C65="PUBLISHER / REFERENCE",H65="INFORMATION ONLY"),"INFORMATION / REFERENCE COMPETITOR","")))</x:f>
      </x:c>
      <x:c r="Z65" s="80" t="str">
        <x:f>IF(A65="","",IF(OR(C65="ADJACENT SERVICE",D65="NO",F65="NO"),"INDIRECT / CONDITIONAL COMPETITOR",IF(OR(E65="NO",G65="NO"),"OUT OF DIRECT SCOPE",IF(AND(D65="YES",E65="YES",F65="YES",G65="YES",H65="OWN TEAM / LOCAL OPERATOR"),"DIRECT LOCAL COMPETITOR","CONDITIONAL / REVIEW REQUIRED"))))</x:f>
      </x:c>
      <x:c r="AA65" s="80" t="str">
        <x:f>IF(A65="","",IF(Y65&lt;&gt;"",Y65,Z65))</x:f>
      </x:c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38"/>
      <x:c r="N66" s="12"/>
      <x:c r="O66" s="12" t="str">
        <x:f>IF(A66="","",IF(COUNTIF($A$6:$A$205,A66)&gt;1,"INVALID - DUPLICATE ID",IF(OR(B66="",C66="",D66="",E66="",F66="",G66="",H66="",I66="",J66="",K66="",L66="",M66="",N66=""),"INCOMPLETE",IF(AND(OR(EXACT(C66,"LOCAL PROVIDER"),EXACT(C66,"FRANCHISE / LOCAL OPERATOR"),EXACT(C66,"DIRECTORY / LEAD MARKETPLACE"),EXACT(C66,"NATIONAL BRAND"),EXACT(C66,"PUBLISHER / REFERENCE"),EXACT(C66,"ADJACENT SERVICE"),EXACT(C66,"OTHER")),OR(EXACT(D66,"YES"),EXACT(D66,"NO"),EXACT(D66,"UNCLEAR")),OR(EXACT(E66,"YES"),EXACT(E66,"NO"),EXACT(E66,"UNCLEAR")),OR(EXACT(F66,"YES"),EXACT(F66,"NO"),EXACT(F66,"UNCLEAR")),OR(EXACT(G66,"YES"),EXACT(G66,"NO"),EXACT(G66,"UNCLEAR")),OR(EXACT(H66,"OWN TEAM / LOCAL OPERATOR"),EXACT(H66,"THIRD PARTY / ROUTED LEAD"),EXACT(H66,"INFORMATION ONLY"),EXACT(H66,"UNCLEAR")),OR(EXACT(I66,"CURRENT"),EXACT(I66,"STALE"),EXACT(I66,"NOT CHECKED")),OR(EXACT(J66,"LOCAL PACK / MAPS"),EXACT(J66,"ORGANIC"),EXACT(J66,"PAID / LOCAL SERVICES"),EXACT(J66,"MIXED"),EXACT(J66,"NOT OBSERVED")),OR(EXACT(K66,"SUPPORTS"),EXACT(K66,"CONTRADICTS"),EXACT(K66,"NOT AVAILABLE"))),"VALID","INVALID - CONTROL TOKEN"))))</x:f>
      </x:c>
      <x:c r="P66" s="12" t="str">
        <x:f>IF(A66="","",IF(O66&lt;&gt;"VALID","CONTROL ERROR",IF(X66="LINK ERROR","EVIDENCE LINK ERROR",IF(X66="STALE","EVIDENCE STALE - REFRESH",IF(X66="INSUFFICIENT","EVIDENCE INSUFFICIENT - ROLE",IF(X66="TYPE / FULFILMENT CONTRADICTION","EVIDENCE CONTRADICTION - TYPE / FULFILMENT",IF(X66="FIRST-PARTY CONTRADICTION","EVIDENCE CONTRADICTION - FIRST PARTY",AA66)))))))</x:f>
      </x:c>
      <x:c r="Q66" s="12" t="str">
        <x:f>IF(A66="","",IF(OR(O66&lt;&gt;"VALID",X66="LINK ERROR"),"NOT READY",IF(AND(V66="READY",X66="CLEAR",OR(P66="DIRECT LOCAL COMPETITOR",P66="INTERMEDIARY / LEAD COMPETITOR",P66="INFORMATION / REFERENCE COMPETITOR",P66="INDIRECT / CONDITIONAL COMPETITOR",P66="OUT OF DIRECT SCOPE")),"READY","UNRESOLVED")))</x:f>
      </x:c>
      <x:c r="R66" s="12" t="str">
        <x:f>IF(A66="","",IF(P66="DIRECT LOCAL COMPETITOR","INCLUDE DIRECT",IF(P66="INDIRECT / CONDITIONAL COMPETITOR","INCLUDE INDIRECT",IF(OR(P66="INTERMEDIARY / LEAD COMPETITOR",P66="INFORMATION / REFERENCE COMPETITOR"),"INCLUDE REFERENCE",IF(P66="OUT OF DIRECT SCOPE","EXCLUDE DIRECT","MONITOR / CONDITIONAL")))))</x:f>
      </x:c>
      <x:c r="S66" s="12" t="str">
        <x:f>IF(A66="","",IF(P66="DIRECT LOCAL COMPETITOR","Scoped service offer; service-area clarity; contact/booking path; trust and local visibility",IF(P66="INTERMEDIARY / LEAD COMPETITOR","Lead capture; comparison UX; local discovery and routing mechanics",IF(P66="INFORMATION / REFERENCE COMPETITOR","Information coverage; evidence; decision support and answer usefulness",IF(P66="INDIRECT / CONDITIONAL COMPETITOR","Substitution; adjacent-need framing; conditional availability",IF(P66="OUT OF DIRECT SCOPE","Reference only if another decision requires it","No direct benchmark until resolved"))))))</x:f>
      </x:c>
      <x:c r="T66" s="12" t="str">
        <x:f>IF(A66="","",IF(P66="DIRECT LOCAL COMPETITOR","Do not infer capacity, market share or revenue from visibility/reviews",IF(P66="INTERMEDIARY / LEAD COMPETITOR","Do not infer that the intermediary performs the job",IF(P66="INFORMATION / REFERENCE COMPETITOR","Do not infer service substitution from information visibility",IF(P66="INDIRECT / CONDITIONAL COMPETITOR","Do not force adjacent or differently timed service into direct parity",IF(P66="OUT OF DIRECT SCOPE","Do not generalise this exclusion to every service/geography","Do not force a direct label from incomplete evidence"))))))</x:f>
      </x:c>
      <x:c r="U66" s="12" t="str">
        <x:f>IF(A66="","",IF(P66="INTERMEDIARY / LEAD COMPETITOR","Reopen if platform begins fulfilling the service directly",IF(P66="INFORMATION / REFERENCE COMPETITOR","Reopen if source begins selling/fulfilling the service",IF(P66="OUT OF DIRECT SCOPE","Reopen if job, buyer or service area changes","Reopen when service, geography, timing, fulfilment, ownership or buyer evidence changes materially"))))</x:f>
      </x:c>
      <x:c r="V66" s="12" t="str">
        <x:f>IF(A66="","",IF(COUNTIF(EVIDENCE_PACKET!$A$6:$A$205,L66)=0,"INVALID - EVIDENCE ID",IF(COUNTIF(EVIDENCE_PACKET!$A$6:$A$205,L66)&gt;1,"INVALID - DUPLICATE EVIDENCE ID",IF(COUNTIFS(EVIDENCE_PACKET!$A$6:$A$205,L66,EVIDENCE_PACKET!$B$6:$B$205,A66)=0,"INVALID - EVIDENCE OWNER",INDEX(EVIDENCE_PACKET!$L$6:$L$205,MATCH(L66,EVIDENCE_PACKET!$A$6:$A$205,0))))))</x:f>
      </x:c>
      <x:c r="W66" s="80" t="str">
        <x:f>IF(A66="","",IF(OR(AND(C66="DIRECTORY / LEAD MARKETPLACE",H66="OWN TEAM / LOCAL OPERATOR"),AND(C66="PUBLISHER / REFERENCE",OR(H66="OWN TEAM / LOCAL OPERATOR",H66="THIRD PARTY / ROUTED LEAD")),AND(OR(C66="LOCAL PROVIDER",C66="FRANCHISE / LOCAL OPERATOR"),OR(H66="THIRD PARTY / ROUTED LEAD",H66="INFORMATION ONLY"))),"CONTRADICTION","OK"))</x:f>
      </x:c>
      <x:c r="X66" s="80" t="str">
        <x:f>IF(A66="","",IF(OR(V66="INVALID - EVIDENCE ID",V66="INVALID - DUPLICATE EVIDENCE ID",V66="INVALID - EVIDENCE OWNER",V66="INVALID - DUPLICATE ID",V66="INVALID - CONTROL TOKEN",V66="INVALID - CANDIDATE ID",V66="INCOMPLETE"),"LINK ERROR",IF(V66="STALE - REFRESH","STALE",IF(OR(V66="NOT CHECKED",V66="UNRESOLVED",I66="NOT CHECKED",D66="UNCLEAR",E66="UNCLEAR",F66="UNCLEAR",G66="UNCLEAR",H66="UNCLEAR"),"INSUFFICIENT",IF(W66="CONTRADICTION","TYPE / FULFILMENT CONTRADICTION",IF(K66="CONTRADICTS","FIRST-PARTY CONTRADICTION","CLEAR"))))))</x:f>
      </x:c>
      <x:c r="Y66" s="80" t="str">
        <x:f>IF(A66="","",IF(OR(C66="DIRECTORY / LEAD MARKETPLACE",H66="THIRD PARTY / ROUTED LEAD"),"INTERMEDIARY / LEAD COMPETITOR",IF(OR(C66="PUBLISHER / REFERENCE",H66="INFORMATION ONLY"),"INFORMATION / REFERENCE COMPETITOR","")))</x:f>
      </x:c>
      <x:c r="Z66" s="80" t="str">
        <x:f>IF(A66="","",IF(OR(C66="ADJACENT SERVICE",D66="NO",F66="NO"),"INDIRECT / CONDITIONAL COMPETITOR",IF(OR(E66="NO",G66="NO"),"OUT OF DIRECT SCOPE",IF(AND(D66="YES",E66="YES",F66="YES",G66="YES",H66="OWN TEAM / LOCAL OPERATOR"),"DIRECT LOCAL COMPETITOR","CONDITIONAL / REVIEW REQUIRED"))))</x:f>
      </x:c>
      <x:c r="AA66" s="80" t="str">
        <x:f>IF(A66="","",IF(Y66&lt;&gt;"",Y66,Z66))</x:f>
      </x:c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38"/>
      <x:c r="N67" s="12"/>
      <x:c r="O67" s="12" t="str">
        <x:f>IF(A67="","",IF(COUNTIF($A$6:$A$205,A67)&gt;1,"INVALID - DUPLICATE ID",IF(OR(B67="",C67="",D67="",E67="",F67="",G67="",H67="",I67="",J67="",K67="",L67="",M67="",N67=""),"INCOMPLETE",IF(AND(OR(EXACT(C67,"LOCAL PROVIDER"),EXACT(C67,"FRANCHISE / LOCAL OPERATOR"),EXACT(C67,"DIRECTORY / LEAD MARKETPLACE"),EXACT(C67,"NATIONAL BRAND"),EXACT(C67,"PUBLISHER / REFERENCE"),EXACT(C67,"ADJACENT SERVICE"),EXACT(C67,"OTHER")),OR(EXACT(D67,"YES"),EXACT(D67,"NO"),EXACT(D67,"UNCLEAR")),OR(EXACT(E67,"YES"),EXACT(E67,"NO"),EXACT(E67,"UNCLEAR")),OR(EXACT(F67,"YES"),EXACT(F67,"NO"),EXACT(F67,"UNCLEAR")),OR(EXACT(G67,"YES"),EXACT(G67,"NO"),EXACT(G67,"UNCLEAR")),OR(EXACT(H67,"OWN TEAM / LOCAL OPERATOR"),EXACT(H67,"THIRD PARTY / ROUTED LEAD"),EXACT(H67,"INFORMATION ONLY"),EXACT(H67,"UNCLEAR")),OR(EXACT(I67,"CURRENT"),EXACT(I67,"STALE"),EXACT(I67,"NOT CHECKED")),OR(EXACT(J67,"LOCAL PACK / MAPS"),EXACT(J67,"ORGANIC"),EXACT(J67,"PAID / LOCAL SERVICES"),EXACT(J67,"MIXED"),EXACT(J67,"NOT OBSERVED")),OR(EXACT(K67,"SUPPORTS"),EXACT(K67,"CONTRADICTS"),EXACT(K67,"NOT AVAILABLE"))),"VALID","INVALID - CONTROL TOKEN"))))</x:f>
      </x:c>
      <x:c r="P67" s="12" t="str">
        <x:f>IF(A67="","",IF(O67&lt;&gt;"VALID","CONTROL ERROR",IF(X67="LINK ERROR","EVIDENCE LINK ERROR",IF(X67="STALE","EVIDENCE STALE - REFRESH",IF(X67="INSUFFICIENT","EVIDENCE INSUFFICIENT - ROLE",IF(X67="TYPE / FULFILMENT CONTRADICTION","EVIDENCE CONTRADICTION - TYPE / FULFILMENT",IF(X67="FIRST-PARTY CONTRADICTION","EVIDENCE CONTRADICTION - FIRST PARTY",AA67)))))))</x:f>
      </x:c>
      <x:c r="Q67" s="12" t="str">
        <x:f>IF(A67="","",IF(OR(O67&lt;&gt;"VALID",X67="LINK ERROR"),"NOT READY",IF(AND(V67="READY",X67="CLEAR",OR(P67="DIRECT LOCAL COMPETITOR",P67="INTERMEDIARY / LEAD COMPETITOR",P67="INFORMATION / REFERENCE COMPETITOR",P67="INDIRECT / CONDITIONAL COMPETITOR",P67="OUT OF DIRECT SCOPE")),"READY","UNRESOLVED")))</x:f>
      </x:c>
      <x:c r="R67" s="12" t="str">
        <x:f>IF(A67="","",IF(P67="DIRECT LOCAL COMPETITOR","INCLUDE DIRECT",IF(P67="INDIRECT / CONDITIONAL COMPETITOR","INCLUDE INDIRECT",IF(OR(P67="INTERMEDIARY / LEAD COMPETITOR",P67="INFORMATION / REFERENCE COMPETITOR"),"INCLUDE REFERENCE",IF(P67="OUT OF DIRECT SCOPE","EXCLUDE DIRECT","MONITOR / CONDITIONAL")))))</x:f>
      </x:c>
      <x:c r="S67" s="12" t="str">
        <x:f>IF(A67="","",IF(P67="DIRECT LOCAL COMPETITOR","Scoped service offer; service-area clarity; contact/booking path; trust and local visibility",IF(P67="INTERMEDIARY / LEAD COMPETITOR","Lead capture; comparison UX; local discovery and routing mechanics",IF(P67="INFORMATION / REFERENCE COMPETITOR","Information coverage; evidence; decision support and answer usefulness",IF(P67="INDIRECT / CONDITIONAL COMPETITOR","Substitution; adjacent-need framing; conditional availability",IF(P67="OUT OF DIRECT SCOPE","Reference only if another decision requires it","No direct benchmark until resolved"))))))</x:f>
      </x:c>
      <x:c r="T67" s="12" t="str">
        <x:f>IF(A67="","",IF(P67="DIRECT LOCAL COMPETITOR","Do not infer capacity, market share or revenue from visibility/reviews",IF(P67="INTERMEDIARY / LEAD COMPETITOR","Do not infer that the intermediary performs the job",IF(P67="INFORMATION / REFERENCE COMPETITOR","Do not infer service substitution from information visibility",IF(P67="INDIRECT / CONDITIONAL COMPETITOR","Do not force adjacent or differently timed service into direct parity",IF(P67="OUT OF DIRECT SCOPE","Do not generalise this exclusion to every service/geography","Do not force a direct label from incomplete evidence"))))))</x:f>
      </x:c>
      <x:c r="U67" s="12" t="str">
        <x:f>IF(A67="","",IF(P67="INTERMEDIARY / LEAD COMPETITOR","Reopen if platform begins fulfilling the service directly",IF(P67="INFORMATION / REFERENCE COMPETITOR","Reopen if source begins selling/fulfilling the service",IF(P67="OUT OF DIRECT SCOPE","Reopen if job, buyer or service area changes","Reopen when service, geography, timing, fulfilment, ownership or buyer evidence changes materially"))))</x:f>
      </x:c>
      <x:c r="V67" s="12" t="str">
        <x:f>IF(A67="","",IF(COUNTIF(EVIDENCE_PACKET!$A$6:$A$205,L67)=0,"INVALID - EVIDENCE ID",IF(COUNTIF(EVIDENCE_PACKET!$A$6:$A$205,L67)&gt;1,"INVALID - DUPLICATE EVIDENCE ID",IF(COUNTIFS(EVIDENCE_PACKET!$A$6:$A$205,L67,EVIDENCE_PACKET!$B$6:$B$205,A67)=0,"INVALID - EVIDENCE OWNER",INDEX(EVIDENCE_PACKET!$L$6:$L$205,MATCH(L67,EVIDENCE_PACKET!$A$6:$A$205,0))))))</x:f>
      </x:c>
      <x:c r="W67" s="80" t="str">
        <x:f>IF(A67="","",IF(OR(AND(C67="DIRECTORY / LEAD MARKETPLACE",H67="OWN TEAM / LOCAL OPERATOR"),AND(C67="PUBLISHER / REFERENCE",OR(H67="OWN TEAM / LOCAL OPERATOR",H67="THIRD PARTY / ROUTED LEAD")),AND(OR(C67="LOCAL PROVIDER",C67="FRANCHISE / LOCAL OPERATOR"),OR(H67="THIRD PARTY / ROUTED LEAD",H67="INFORMATION ONLY"))),"CONTRADICTION","OK"))</x:f>
      </x:c>
      <x:c r="X67" s="80" t="str">
        <x:f>IF(A67="","",IF(OR(V67="INVALID - EVIDENCE ID",V67="INVALID - DUPLICATE EVIDENCE ID",V67="INVALID - EVIDENCE OWNER",V67="INVALID - DUPLICATE ID",V67="INVALID - CONTROL TOKEN",V67="INVALID - CANDIDATE ID",V67="INCOMPLETE"),"LINK ERROR",IF(V67="STALE - REFRESH","STALE",IF(OR(V67="NOT CHECKED",V67="UNRESOLVED",I67="NOT CHECKED",D67="UNCLEAR",E67="UNCLEAR",F67="UNCLEAR",G67="UNCLEAR",H67="UNCLEAR"),"INSUFFICIENT",IF(W67="CONTRADICTION","TYPE / FULFILMENT CONTRADICTION",IF(K67="CONTRADICTS","FIRST-PARTY CONTRADICTION","CLEAR"))))))</x:f>
      </x:c>
      <x:c r="Y67" s="80" t="str">
        <x:f>IF(A67="","",IF(OR(C67="DIRECTORY / LEAD MARKETPLACE",H67="THIRD PARTY / ROUTED LEAD"),"INTERMEDIARY / LEAD COMPETITOR",IF(OR(C67="PUBLISHER / REFERENCE",H67="INFORMATION ONLY"),"INFORMATION / REFERENCE COMPETITOR","")))</x:f>
      </x:c>
      <x:c r="Z67" s="80" t="str">
        <x:f>IF(A67="","",IF(OR(C67="ADJACENT SERVICE",D67="NO",F67="NO"),"INDIRECT / CONDITIONAL COMPETITOR",IF(OR(E67="NO",G67="NO"),"OUT OF DIRECT SCOPE",IF(AND(D67="YES",E67="YES",F67="YES",G67="YES",H67="OWN TEAM / LOCAL OPERATOR"),"DIRECT LOCAL COMPETITOR","CONDITIONAL / REVIEW REQUIRED"))))</x:f>
      </x:c>
      <x:c r="AA67" s="80" t="str">
        <x:f>IF(A67="","",IF(Y67&lt;&gt;"",Y67,Z67))</x:f>
      </x:c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38"/>
      <x:c r="N68" s="12"/>
      <x:c r="O68" s="12" t="str">
        <x:f>IF(A68="","",IF(COUNTIF($A$6:$A$205,A68)&gt;1,"INVALID - DUPLICATE ID",IF(OR(B68="",C68="",D68="",E68="",F68="",G68="",H68="",I68="",J68="",K68="",L68="",M68="",N68=""),"INCOMPLETE",IF(AND(OR(EXACT(C68,"LOCAL PROVIDER"),EXACT(C68,"FRANCHISE / LOCAL OPERATOR"),EXACT(C68,"DIRECTORY / LEAD MARKETPLACE"),EXACT(C68,"NATIONAL BRAND"),EXACT(C68,"PUBLISHER / REFERENCE"),EXACT(C68,"ADJACENT SERVICE"),EXACT(C68,"OTHER")),OR(EXACT(D68,"YES"),EXACT(D68,"NO"),EXACT(D68,"UNCLEAR")),OR(EXACT(E68,"YES"),EXACT(E68,"NO"),EXACT(E68,"UNCLEAR")),OR(EXACT(F68,"YES"),EXACT(F68,"NO"),EXACT(F68,"UNCLEAR")),OR(EXACT(G68,"YES"),EXACT(G68,"NO"),EXACT(G68,"UNCLEAR")),OR(EXACT(H68,"OWN TEAM / LOCAL OPERATOR"),EXACT(H68,"THIRD PARTY / ROUTED LEAD"),EXACT(H68,"INFORMATION ONLY"),EXACT(H68,"UNCLEAR")),OR(EXACT(I68,"CURRENT"),EXACT(I68,"STALE"),EXACT(I68,"NOT CHECKED")),OR(EXACT(J68,"LOCAL PACK / MAPS"),EXACT(J68,"ORGANIC"),EXACT(J68,"PAID / LOCAL SERVICES"),EXACT(J68,"MIXED"),EXACT(J68,"NOT OBSERVED")),OR(EXACT(K68,"SUPPORTS"),EXACT(K68,"CONTRADICTS"),EXACT(K68,"NOT AVAILABLE"))),"VALID","INVALID - CONTROL TOKEN"))))</x:f>
      </x:c>
      <x:c r="P68" s="12" t="str">
        <x:f>IF(A68="","",IF(O68&lt;&gt;"VALID","CONTROL ERROR",IF(X68="LINK ERROR","EVIDENCE LINK ERROR",IF(X68="STALE","EVIDENCE STALE - REFRESH",IF(X68="INSUFFICIENT","EVIDENCE INSUFFICIENT - ROLE",IF(X68="TYPE / FULFILMENT CONTRADICTION","EVIDENCE CONTRADICTION - TYPE / FULFILMENT",IF(X68="FIRST-PARTY CONTRADICTION","EVIDENCE CONTRADICTION - FIRST PARTY",AA68)))))))</x:f>
      </x:c>
      <x:c r="Q68" s="12" t="str">
        <x:f>IF(A68="","",IF(OR(O68&lt;&gt;"VALID",X68="LINK ERROR"),"NOT READY",IF(AND(V68="READY",X68="CLEAR",OR(P68="DIRECT LOCAL COMPETITOR",P68="INTERMEDIARY / LEAD COMPETITOR",P68="INFORMATION / REFERENCE COMPETITOR",P68="INDIRECT / CONDITIONAL COMPETITOR",P68="OUT OF DIRECT SCOPE")),"READY","UNRESOLVED")))</x:f>
      </x:c>
      <x:c r="R68" s="12" t="str">
        <x:f>IF(A68="","",IF(P68="DIRECT LOCAL COMPETITOR","INCLUDE DIRECT",IF(P68="INDIRECT / CONDITIONAL COMPETITOR","INCLUDE INDIRECT",IF(OR(P68="INTERMEDIARY / LEAD COMPETITOR",P68="INFORMATION / REFERENCE COMPETITOR"),"INCLUDE REFERENCE",IF(P68="OUT OF DIRECT SCOPE","EXCLUDE DIRECT","MONITOR / CONDITIONAL")))))</x:f>
      </x:c>
      <x:c r="S68" s="12" t="str">
        <x:f>IF(A68="","",IF(P68="DIRECT LOCAL COMPETITOR","Scoped service offer; service-area clarity; contact/booking path; trust and local visibility",IF(P68="INTERMEDIARY / LEAD COMPETITOR","Lead capture; comparison UX; local discovery and routing mechanics",IF(P68="INFORMATION / REFERENCE COMPETITOR","Information coverage; evidence; decision support and answer usefulness",IF(P68="INDIRECT / CONDITIONAL COMPETITOR","Substitution; adjacent-need framing; conditional availability",IF(P68="OUT OF DIRECT SCOPE","Reference only if another decision requires it","No direct benchmark until resolved"))))))</x:f>
      </x:c>
      <x:c r="T68" s="12" t="str">
        <x:f>IF(A68="","",IF(P68="DIRECT LOCAL COMPETITOR","Do not infer capacity, market share or revenue from visibility/reviews",IF(P68="INTERMEDIARY / LEAD COMPETITOR","Do not infer that the intermediary performs the job",IF(P68="INFORMATION / REFERENCE COMPETITOR","Do not infer service substitution from information visibility",IF(P68="INDIRECT / CONDITIONAL COMPETITOR","Do not force adjacent or differently timed service into direct parity",IF(P68="OUT OF DIRECT SCOPE","Do not generalise this exclusion to every service/geography","Do not force a direct label from incomplete evidence"))))))</x:f>
      </x:c>
      <x:c r="U68" s="12" t="str">
        <x:f>IF(A68="","",IF(P68="INTERMEDIARY / LEAD COMPETITOR","Reopen if platform begins fulfilling the service directly",IF(P68="INFORMATION / REFERENCE COMPETITOR","Reopen if source begins selling/fulfilling the service",IF(P68="OUT OF DIRECT SCOPE","Reopen if job, buyer or service area changes","Reopen when service, geography, timing, fulfilment, ownership or buyer evidence changes materially"))))</x:f>
      </x:c>
      <x:c r="V68" s="12" t="str">
        <x:f>IF(A68="","",IF(COUNTIF(EVIDENCE_PACKET!$A$6:$A$205,L68)=0,"INVALID - EVIDENCE ID",IF(COUNTIF(EVIDENCE_PACKET!$A$6:$A$205,L68)&gt;1,"INVALID - DUPLICATE EVIDENCE ID",IF(COUNTIFS(EVIDENCE_PACKET!$A$6:$A$205,L68,EVIDENCE_PACKET!$B$6:$B$205,A68)=0,"INVALID - EVIDENCE OWNER",INDEX(EVIDENCE_PACKET!$L$6:$L$205,MATCH(L68,EVIDENCE_PACKET!$A$6:$A$205,0))))))</x:f>
      </x:c>
      <x:c r="W68" s="80" t="str">
        <x:f>IF(A68="","",IF(OR(AND(C68="DIRECTORY / LEAD MARKETPLACE",H68="OWN TEAM / LOCAL OPERATOR"),AND(C68="PUBLISHER / REFERENCE",OR(H68="OWN TEAM / LOCAL OPERATOR",H68="THIRD PARTY / ROUTED LEAD")),AND(OR(C68="LOCAL PROVIDER",C68="FRANCHISE / LOCAL OPERATOR"),OR(H68="THIRD PARTY / ROUTED LEAD",H68="INFORMATION ONLY"))),"CONTRADICTION","OK"))</x:f>
      </x:c>
      <x:c r="X68" s="80" t="str">
        <x:f>IF(A68="","",IF(OR(V68="INVALID - EVIDENCE ID",V68="INVALID - DUPLICATE EVIDENCE ID",V68="INVALID - EVIDENCE OWNER",V68="INVALID - DUPLICATE ID",V68="INVALID - CONTROL TOKEN",V68="INVALID - CANDIDATE ID",V68="INCOMPLETE"),"LINK ERROR",IF(V68="STALE - REFRESH","STALE",IF(OR(V68="NOT CHECKED",V68="UNRESOLVED",I68="NOT CHECKED",D68="UNCLEAR",E68="UNCLEAR",F68="UNCLEAR",G68="UNCLEAR",H68="UNCLEAR"),"INSUFFICIENT",IF(W68="CONTRADICTION","TYPE / FULFILMENT CONTRADICTION",IF(K68="CONTRADICTS","FIRST-PARTY CONTRADICTION","CLEAR"))))))</x:f>
      </x:c>
      <x:c r="Y68" s="80" t="str">
        <x:f>IF(A68="","",IF(OR(C68="DIRECTORY / LEAD MARKETPLACE",H68="THIRD PARTY / ROUTED LEAD"),"INTERMEDIARY / LEAD COMPETITOR",IF(OR(C68="PUBLISHER / REFERENCE",H68="INFORMATION ONLY"),"INFORMATION / REFERENCE COMPETITOR","")))</x:f>
      </x:c>
      <x:c r="Z68" s="80" t="str">
        <x:f>IF(A68="","",IF(OR(C68="ADJACENT SERVICE",D68="NO",F68="NO"),"INDIRECT / CONDITIONAL COMPETITOR",IF(OR(E68="NO",G68="NO"),"OUT OF DIRECT SCOPE",IF(AND(D68="YES",E68="YES",F68="YES",G68="YES",H68="OWN TEAM / LOCAL OPERATOR"),"DIRECT LOCAL COMPETITOR","CONDITIONAL / REVIEW REQUIRED"))))</x:f>
      </x:c>
      <x:c r="AA68" s="80" t="str">
        <x:f>IF(A68="","",IF(Y68&lt;&gt;"",Y68,Z68))</x:f>
      </x:c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38"/>
      <x:c r="N69" s="12"/>
      <x:c r="O69" s="12" t="str">
        <x:f>IF(A69="","",IF(COUNTIF($A$6:$A$205,A69)&gt;1,"INVALID - DUPLICATE ID",IF(OR(B69="",C69="",D69="",E69="",F69="",G69="",H69="",I69="",J69="",K69="",L69="",M69="",N69=""),"INCOMPLETE",IF(AND(OR(EXACT(C69,"LOCAL PROVIDER"),EXACT(C69,"FRANCHISE / LOCAL OPERATOR"),EXACT(C69,"DIRECTORY / LEAD MARKETPLACE"),EXACT(C69,"NATIONAL BRAND"),EXACT(C69,"PUBLISHER / REFERENCE"),EXACT(C69,"ADJACENT SERVICE"),EXACT(C69,"OTHER")),OR(EXACT(D69,"YES"),EXACT(D69,"NO"),EXACT(D69,"UNCLEAR")),OR(EXACT(E69,"YES"),EXACT(E69,"NO"),EXACT(E69,"UNCLEAR")),OR(EXACT(F69,"YES"),EXACT(F69,"NO"),EXACT(F69,"UNCLEAR")),OR(EXACT(G69,"YES"),EXACT(G69,"NO"),EXACT(G69,"UNCLEAR")),OR(EXACT(H69,"OWN TEAM / LOCAL OPERATOR"),EXACT(H69,"THIRD PARTY / ROUTED LEAD"),EXACT(H69,"INFORMATION ONLY"),EXACT(H69,"UNCLEAR")),OR(EXACT(I69,"CURRENT"),EXACT(I69,"STALE"),EXACT(I69,"NOT CHECKED")),OR(EXACT(J69,"LOCAL PACK / MAPS"),EXACT(J69,"ORGANIC"),EXACT(J69,"PAID / LOCAL SERVICES"),EXACT(J69,"MIXED"),EXACT(J69,"NOT OBSERVED")),OR(EXACT(K69,"SUPPORTS"),EXACT(K69,"CONTRADICTS"),EXACT(K69,"NOT AVAILABLE"))),"VALID","INVALID - CONTROL TOKEN"))))</x:f>
      </x:c>
      <x:c r="P69" s="12" t="str">
        <x:f>IF(A69="","",IF(O69&lt;&gt;"VALID","CONTROL ERROR",IF(X69="LINK ERROR","EVIDENCE LINK ERROR",IF(X69="STALE","EVIDENCE STALE - REFRESH",IF(X69="INSUFFICIENT","EVIDENCE INSUFFICIENT - ROLE",IF(X69="TYPE / FULFILMENT CONTRADICTION","EVIDENCE CONTRADICTION - TYPE / FULFILMENT",IF(X69="FIRST-PARTY CONTRADICTION","EVIDENCE CONTRADICTION - FIRST PARTY",AA69)))))))</x:f>
      </x:c>
      <x:c r="Q69" s="12" t="str">
        <x:f>IF(A69="","",IF(OR(O69&lt;&gt;"VALID",X69="LINK ERROR"),"NOT READY",IF(AND(V69="READY",X69="CLEAR",OR(P69="DIRECT LOCAL COMPETITOR",P69="INTERMEDIARY / LEAD COMPETITOR",P69="INFORMATION / REFERENCE COMPETITOR",P69="INDIRECT / CONDITIONAL COMPETITOR",P69="OUT OF DIRECT SCOPE")),"READY","UNRESOLVED")))</x:f>
      </x:c>
      <x:c r="R69" s="12" t="str">
        <x:f>IF(A69="","",IF(P69="DIRECT LOCAL COMPETITOR","INCLUDE DIRECT",IF(P69="INDIRECT / CONDITIONAL COMPETITOR","INCLUDE INDIRECT",IF(OR(P69="INTERMEDIARY / LEAD COMPETITOR",P69="INFORMATION / REFERENCE COMPETITOR"),"INCLUDE REFERENCE",IF(P69="OUT OF DIRECT SCOPE","EXCLUDE DIRECT","MONITOR / CONDITIONAL")))))</x:f>
      </x:c>
      <x:c r="S69" s="12" t="str">
        <x:f>IF(A69="","",IF(P69="DIRECT LOCAL COMPETITOR","Scoped service offer; service-area clarity; contact/booking path; trust and local visibility",IF(P69="INTERMEDIARY / LEAD COMPETITOR","Lead capture; comparison UX; local discovery and routing mechanics",IF(P69="INFORMATION / REFERENCE COMPETITOR","Information coverage; evidence; decision support and answer usefulness",IF(P69="INDIRECT / CONDITIONAL COMPETITOR","Substitution; adjacent-need framing; conditional availability",IF(P69="OUT OF DIRECT SCOPE","Reference only if another decision requires it","No direct benchmark until resolved"))))))</x:f>
      </x:c>
      <x:c r="T69" s="12" t="str">
        <x:f>IF(A69="","",IF(P69="DIRECT LOCAL COMPETITOR","Do not infer capacity, market share or revenue from visibility/reviews",IF(P69="INTERMEDIARY / LEAD COMPETITOR","Do not infer that the intermediary performs the job",IF(P69="INFORMATION / REFERENCE COMPETITOR","Do not infer service substitution from information visibility",IF(P69="INDIRECT / CONDITIONAL COMPETITOR","Do not force adjacent or differently timed service into direct parity",IF(P69="OUT OF DIRECT SCOPE","Do not generalise this exclusion to every service/geography","Do not force a direct label from incomplete evidence"))))))</x:f>
      </x:c>
      <x:c r="U69" s="12" t="str">
        <x:f>IF(A69="","",IF(P69="INTERMEDIARY / LEAD COMPETITOR","Reopen if platform begins fulfilling the service directly",IF(P69="INFORMATION / REFERENCE COMPETITOR","Reopen if source begins selling/fulfilling the service",IF(P69="OUT OF DIRECT SCOPE","Reopen if job, buyer or service area changes","Reopen when service, geography, timing, fulfilment, ownership or buyer evidence changes materially"))))</x:f>
      </x:c>
      <x:c r="V69" s="12" t="str">
        <x:f>IF(A69="","",IF(COUNTIF(EVIDENCE_PACKET!$A$6:$A$205,L69)=0,"INVALID - EVIDENCE ID",IF(COUNTIF(EVIDENCE_PACKET!$A$6:$A$205,L69)&gt;1,"INVALID - DUPLICATE EVIDENCE ID",IF(COUNTIFS(EVIDENCE_PACKET!$A$6:$A$205,L69,EVIDENCE_PACKET!$B$6:$B$205,A69)=0,"INVALID - EVIDENCE OWNER",INDEX(EVIDENCE_PACKET!$L$6:$L$205,MATCH(L69,EVIDENCE_PACKET!$A$6:$A$205,0))))))</x:f>
      </x:c>
      <x:c r="W69" s="80" t="str">
        <x:f>IF(A69="","",IF(OR(AND(C69="DIRECTORY / LEAD MARKETPLACE",H69="OWN TEAM / LOCAL OPERATOR"),AND(C69="PUBLISHER / REFERENCE",OR(H69="OWN TEAM / LOCAL OPERATOR",H69="THIRD PARTY / ROUTED LEAD")),AND(OR(C69="LOCAL PROVIDER",C69="FRANCHISE / LOCAL OPERATOR"),OR(H69="THIRD PARTY / ROUTED LEAD",H69="INFORMATION ONLY"))),"CONTRADICTION","OK"))</x:f>
      </x:c>
      <x:c r="X69" s="80" t="str">
        <x:f>IF(A69="","",IF(OR(V69="INVALID - EVIDENCE ID",V69="INVALID - DUPLICATE EVIDENCE ID",V69="INVALID - EVIDENCE OWNER",V69="INVALID - DUPLICATE ID",V69="INVALID - CONTROL TOKEN",V69="INVALID - CANDIDATE ID",V69="INCOMPLETE"),"LINK ERROR",IF(V69="STALE - REFRESH","STALE",IF(OR(V69="NOT CHECKED",V69="UNRESOLVED",I69="NOT CHECKED",D69="UNCLEAR",E69="UNCLEAR",F69="UNCLEAR",G69="UNCLEAR",H69="UNCLEAR"),"INSUFFICIENT",IF(W69="CONTRADICTION","TYPE / FULFILMENT CONTRADICTION",IF(K69="CONTRADICTS","FIRST-PARTY CONTRADICTION","CLEAR"))))))</x:f>
      </x:c>
      <x:c r="Y69" s="80" t="str">
        <x:f>IF(A69="","",IF(OR(C69="DIRECTORY / LEAD MARKETPLACE",H69="THIRD PARTY / ROUTED LEAD"),"INTERMEDIARY / LEAD COMPETITOR",IF(OR(C69="PUBLISHER / REFERENCE",H69="INFORMATION ONLY"),"INFORMATION / REFERENCE COMPETITOR","")))</x:f>
      </x:c>
      <x:c r="Z69" s="80" t="str">
        <x:f>IF(A69="","",IF(OR(C69="ADJACENT SERVICE",D69="NO",F69="NO"),"INDIRECT / CONDITIONAL COMPETITOR",IF(OR(E69="NO",G69="NO"),"OUT OF DIRECT SCOPE",IF(AND(D69="YES",E69="YES",F69="YES",G69="YES",H69="OWN TEAM / LOCAL OPERATOR"),"DIRECT LOCAL COMPETITOR","CONDITIONAL / REVIEW REQUIRED"))))</x:f>
      </x:c>
      <x:c r="AA69" s="80" t="str">
        <x:f>IF(A69="","",IF(Y69&lt;&gt;"",Y69,Z69))</x:f>
      </x:c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38"/>
      <x:c r="N70" s="12"/>
      <x:c r="O70" s="12" t="str">
        <x:f>IF(A70="","",IF(COUNTIF($A$6:$A$205,A70)&gt;1,"INVALID - DUPLICATE ID",IF(OR(B70="",C70="",D70="",E70="",F70="",G70="",H70="",I70="",J70="",K70="",L70="",M70="",N70=""),"INCOMPLETE",IF(AND(OR(EXACT(C70,"LOCAL PROVIDER"),EXACT(C70,"FRANCHISE / LOCAL OPERATOR"),EXACT(C70,"DIRECTORY / LEAD MARKETPLACE"),EXACT(C70,"NATIONAL BRAND"),EXACT(C70,"PUBLISHER / REFERENCE"),EXACT(C70,"ADJACENT SERVICE"),EXACT(C70,"OTHER")),OR(EXACT(D70,"YES"),EXACT(D70,"NO"),EXACT(D70,"UNCLEAR")),OR(EXACT(E70,"YES"),EXACT(E70,"NO"),EXACT(E70,"UNCLEAR")),OR(EXACT(F70,"YES"),EXACT(F70,"NO"),EXACT(F70,"UNCLEAR")),OR(EXACT(G70,"YES"),EXACT(G70,"NO"),EXACT(G70,"UNCLEAR")),OR(EXACT(H70,"OWN TEAM / LOCAL OPERATOR"),EXACT(H70,"THIRD PARTY / ROUTED LEAD"),EXACT(H70,"INFORMATION ONLY"),EXACT(H70,"UNCLEAR")),OR(EXACT(I70,"CURRENT"),EXACT(I70,"STALE"),EXACT(I70,"NOT CHECKED")),OR(EXACT(J70,"LOCAL PACK / MAPS"),EXACT(J70,"ORGANIC"),EXACT(J70,"PAID / LOCAL SERVICES"),EXACT(J70,"MIXED"),EXACT(J70,"NOT OBSERVED")),OR(EXACT(K70,"SUPPORTS"),EXACT(K70,"CONTRADICTS"),EXACT(K70,"NOT AVAILABLE"))),"VALID","INVALID - CONTROL TOKEN"))))</x:f>
      </x:c>
      <x:c r="P70" s="12" t="str">
        <x:f>IF(A70="","",IF(O70&lt;&gt;"VALID","CONTROL ERROR",IF(X70="LINK ERROR","EVIDENCE LINK ERROR",IF(X70="STALE","EVIDENCE STALE - REFRESH",IF(X70="INSUFFICIENT","EVIDENCE INSUFFICIENT - ROLE",IF(X70="TYPE / FULFILMENT CONTRADICTION","EVIDENCE CONTRADICTION - TYPE / FULFILMENT",IF(X70="FIRST-PARTY CONTRADICTION","EVIDENCE CONTRADICTION - FIRST PARTY",AA70)))))))</x:f>
      </x:c>
      <x:c r="Q70" s="12" t="str">
        <x:f>IF(A70="","",IF(OR(O70&lt;&gt;"VALID",X70="LINK ERROR"),"NOT READY",IF(AND(V70="READY",X70="CLEAR",OR(P70="DIRECT LOCAL COMPETITOR",P70="INTERMEDIARY / LEAD COMPETITOR",P70="INFORMATION / REFERENCE COMPETITOR",P70="INDIRECT / CONDITIONAL COMPETITOR",P70="OUT OF DIRECT SCOPE")),"READY","UNRESOLVED")))</x:f>
      </x:c>
      <x:c r="R70" s="12" t="str">
        <x:f>IF(A70="","",IF(P70="DIRECT LOCAL COMPETITOR","INCLUDE DIRECT",IF(P70="INDIRECT / CONDITIONAL COMPETITOR","INCLUDE INDIRECT",IF(OR(P70="INTERMEDIARY / LEAD COMPETITOR",P70="INFORMATION / REFERENCE COMPETITOR"),"INCLUDE REFERENCE",IF(P70="OUT OF DIRECT SCOPE","EXCLUDE DIRECT","MONITOR / CONDITIONAL")))))</x:f>
      </x:c>
      <x:c r="S70" s="12" t="str">
        <x:f>IF(A70="","",IF(P70="DIRECT LOCAL COMPETITOR","Scoped service offer; service-area clarity; contact/booking path; trust and local visibility",IF(P70="INTERMEDIARY / LEAD COMPETITOR","Lead capture; comparison UX; local discovery and routing mechanics",IF(P70="INFORMATION / REFERENCE COMPETITOR","Information coverage; evidence; decision support and answer usefulness",IF(P70="INDIRECT / CONDITIONAL COMPETITOR","Substitution; adjacent-need framing; conditional availability",IF(P70="OUT OF DIRECT SCOPE","Reference only if another decision requires it","No direct benchmark until resolved"))))))</x:f>
      </x:c>
      <x:c r="T70" s="12" t="str">
        <x:f>IF(A70="","",IF(P70="DIRECT LOCAL COMPETITOR","Do not infer capacity, market share or revenue from visibility/reviews",IF(P70="INTERMEDIARY / LEAD COMPETITOR","Do not infer that the intermediary performs the job",IF(P70="INFORMATION / REFERENCE COMPETITOR","Do not infer service substitution from information visibility",IF(P70="INDIRECT / CONDITIONAL COMPETITOR","Do not force adjacent or differently timed service into direct parity",IF(P70="OUT OF DIRECT SCOPE","Do not generalise this exclusion to every service/geography","Do not force a direct label from incomplete evidence"))))))</x:f>
      </x:c>
      <x:c r="U70" s="12" t="str">
        <x:f>IF(A70="","",IF(P70="INTERMEDIARY / LEAD COMPETITOR","Reopen if platform begins fulfilling the service directly",IF(P70="INFORMATION / REFERENCE COMPETITOR","Reopen if source begins selling/fulfilling the service",IF(P70="OUT OF DIRECT SCOPE","Reopen if job, buyer or service area changes","Reopen when service, geography, timing, fulfilment, ownership or buyer evidence changes materially"))))</x:f>
      </x:c>
      <x:c r="V70" s="12" t="str">
        <x:f>IF(A70="","",IF(COUNTIF(EVIDENCE_PACKET!$A$6:$A$205,L70)=0,"INVALID - EVIDENCE ID",IF(COUNTIF(EVIDENCE_PACKET!$A$6:$A$205,L70)&gt;1,"INVALID - DUPLICATE EVIDENCE ID",IF(COUNTIFS(EVIDENCE_PACKET!$A$6:$A$205,L70,EVIDENCE_PACKET!$B$6:$B$205,A70)=0,"INVALID - EVIDENCE OWNER",INDEX(EVIDENCE_PACKET!$L$6:$L$205,MATCH(L70,EVIDENCE_PACKET!$A$6:$A$205,0))))))</x:f>
      </x:c>
      <x:c r="W70" s="80" t="str">
        <x:f>IF(A70="","",IF(OR(AND(C70="DIRECTORY / LEAD MARKETPLACE",H70="OWN TEAM / LOCAL OPERATOR"),AND(C70="PUBLISHER / REFERENCE",OR(H70="OWN TEAM / LOCAL OPERATOR",H70="THIRD PARTY / ROUTED LEAD")),AND(OR(C70="LOCAL PROVIDER",C70="FRANCHISE / LOCAL OPERATOR"),OR(H70="THIRD PARTY / ROUTED LEAD",H70="INFORMATION ONLY"))),"CONTRADICTION","OK"))</x:f>
      </x:c>
      <x:c r="X70" s="80" t="str">
        <x:f>IF(A70="","",IF(OR(V70="INVALID - EVIDENCE ID",V70="INVALID - DUPLICATE EVIDENCE ID",V70="INVALID - EVIDENCE OWNER",V70="INVALID - DUPLICATE ID",V70="INVALID - CONTROL TOKEN",V70="INVALID - CANDIDATE ID",V70="INCOMPLETE"),"LINK ERROR",IF(V70="STALE - REFRESH","STALE",IF(OR(V70="NOT CHECKED",V70="UNRESOLVED",I70="NOT CHECKED",D70="UNCLEAR",E70="UNCLEAR",F70="UNCLEAR",G70="UNCLEAR",H70="UNCLEAR"),"INSUFFICIENT",IF(W70="CONTRADICTION","TYPE / FULFILMENT CONTRADICTION",IF(K70="CONTRADICTS","FIRST-PARTY CONTRADICTION","CLEAR"))))))</x:f>
      </x:c>
      <x:c r="Y70" s="80" t="str">
        <x:f>IF(A70="","",IF(OR(C70="DIRECTORY / LEAD MARKETPLACE",H70="THIRD PARTY / ROUTED LEAD"),"INTERMEDIARY / LEAD COMPETITOR",IF(OR(C70="PUBLISHER / REFERENCE",H70="INFORMATION ONLY"),"INFORMATION / REFERENCE COMPETITOR","")))</x:f>
      </x:c>
      <x:c r="Z70" s="80" t="str">
        <x:f>IF(A70="","",IF(OR(C70="ADJACENT SERVICE",D70="NO",F70="NO"),"INDIRECT / CONDITIONAL COMPETITOR",IF(OR(E70="NO",G70="NO"),"OUT OF DIRECT SCOPE",IF(AND(D70="YES",E70="YES",F70="YES",G70="YES",H70="OWN TEAM / LOCAL OPERATOR"),"DIRECT LOCAL COMPETITOR","CONDITIONAL / REVIEW REQUIRED"))))</x:f>
      </x:c>
      <x:c r="AA70" s="80" t="str">
        <x:f>IF(A70="","",IF(Y70&lt;&gt;"",Y70,Z70))</x:f>
      </x:c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38"/>
      <x:c r="N71" s="12"/>
      <x:c r="O71" s="12" t="str">
        <x:f>IF(A71="","",IF(COUNTIF($A$6:$A$205,A71)&gt;1,"INVALID - DUPLICATE ID",IF(OR(B71="",C71="",D71="",E71="",F71="",G71="",H71="",I71="",J71="",K71="",L71="",M71="",N71=""),"INCOMPLETE",IF(AND(OR(EXACT(C71,"LOCAL PROVIDER"),EXACT(C71,"FRANCHISE / LOCAL OPERATOR"),EXACT(C71,"DIRECTORY / LEAD MARKETPLACE"),EXACT(C71,"NATIONAL BRAND"),EXACT(C71,"PUBLISHER / REFERENCE"),EXACT(C71,"ADJACENT SERVICE"),EXACT(C71,"OTHER")),OR(EXACT(D71,"YES"),EXACT(D71,"NO"),EXACT(D71,"UNCLEAR")),OR(EXACT(E71,"YES"),EXACT(E71,"NO"),EXACT(E71,"UNCLEAR")),OR(EXACT(F71,"YES"),EXACT(F71,"NO"),EXACT(F71,"UNCLEAR")),OR(EXACT(G71,"YES"),EXACT(G71,"NO"),EXACT(G71,"UNCLEAR")),OR(EXACT(H71,"OWN TEAM / LOCAL OPERATOR"),EXACT(H71,"THIRD PARTY / ROUTED LEAD"),EXACT(H71,"INFORMATION ONLY"),EXACT(H71,"UNCLEAR")),OR(EXACT(I71,"CURRENT"),EXACT(I71,"STALE"),EXACT(I71,"NOT CHECKED")),OR(EXACT(J71,"LOCAL PACK / MAPS"),EXACT(J71,"ORGANIC"),EXACT(J71,"PAID / LOCAL SERVICES"),EXACT(J71,"MIXED"),EXACT(J71,"NOT OBSERVED")),OR(EXACT(K71,"SUPPORTS"),EXACT(K71,"CONTRADICTS"),EXACT(K71,"NOT AVAILABLE"))),"VALID","INVALID - CONTROL TOKEN"))))</x:f>
      </x:c>
      <x:c r="P71" s="12" t="str">
        <x:f>IF(A71="","",IF(O71&lt;&gt;"VALID","CONTROL ERROR",IF(X71="LINK ERROR","EVIDENCE LINK ERROR",IF(X71="STALE","EVIDENCE STALE - REFRESH",IF(X71="INSUFFICIENT","EVIDENCE INSUFFICIENT - ROLE",IF(X71="TYPE / FULFILMENT CONTRADICTION","EVIDENCE CONTRADICTION - TYPE / FULFILMENT",IF(X71="FIRST-PARTY CONTRADICTION","EVIDENCE CONTRADICTION - FIRST PARTY",AA71)))))))</x:f>
      </x:c>
      <x:c r="Q71" s="12" t="str">
        <x:f>IF(A71="","",IF(OR(O71&lt;&gt;"VALID",X71="LINK ERROR"),"NOT READY",IF(AND(V71="READY",X71="CLEAR",OR(P71="DIRECT LOCAL COMPETITOR",P71="INTERMEDIARY / LEAD COMPETITOR",P71="INFORMATION / REFERENCE COMPETITOR",P71="INDIRECT / CONDITIONAL COMPETITOR",P71="OUT OF DIRECT SCOPE")),"READY","UNRESOLVED")))</x:f>
      </x:c>
      <x:c r="R71" s="12" t="str">
        <x:f>IF(A71="","",IF(P71="DIRECT LOCAL COMPETITOR","INCLUDE DIRECT",IF(P71="INDIRECT / CONDITIONAL COMPETITOR","INCLUDE INDIRECT",IF(OR(P71="INTERMEDIARY / LEAD COMPETITOR",P71="INFORMATION / REFERENCE COMPETITOR"),"INCLUDE REFERENCE",IF(P71="OUT OF DIRECT SCOPE","EXCLUDE DIRECT","MONITOR / CONDITIONAL")))))</x:f>
      </x:c>
      <x:c r="S71" s="12" t="str">
        <x:f>IF(A71="","",IF(P71="DIRECT LOCAL COMPETITOR","Scoped service offer; service-area clarity; contact/booking path; trust and local visibility",IF(P71="INTERMEDIARY / LEAD COMPETITOR","Lead capture; comparison UX; local discovery and routing mechanics",IF(P71="INFORMATION / REFERENCE COMPETITOR","Information coverage; evidence; decision support and answer usefulness",IF(P71="INDIRECT / CONDITIONAL COMPETITOR","Substitution; adjacent-need framing; conditional availability",IF(P71="OUT OF DIRECT SCOPE","Reference only if another decision requires it","No direct benchmark until resolved"))))))</x:f>
      </x:c>
      <x:c r="T71" s="12" t="str">
        <x:f>IF(A71="","",IF(P71="DIRECT LOCAL COMPETITOR","Do not infer capacity, market share or revenue from visibility/reviews",IF(P71="INTERMEDIARY / LEAD COMPETITOR","Do not infer that the intermediary performs the job",IF(P71="INFORMATION / REFERENCE COMPETITOR","Do not infer service substitution from information visibility",IF(P71="INDIRECT / CONDITIONAL COMPETITOR","Do not force adjacent or differently timed service into direct parity",IF(P71="OUT OF DIRECT SCOPE","Do not generalise this exclusion to every service/geography","Do not force a direct label from incomplete evidence"))))))</x:f>
      </x:c>
      <x:c r="U71" s="12" t="str">
        <x:f>IF(A71="","",IF(P71="INTERMEDIARY / LEAD COMPETITOR","Reopen if platform begins fulfilling the service directly",IF(P71="INFORMATION / REFERENCE COMPETITOR","Reopen if source begins selling/fulfilling the service",IF(P71="OUT OF DIRECT SCOPE","Reopen if job, buyer or service area changes","Reopen when service, geography, timing, fulfilment, ownership or buyer evidence changes materially"))))</x:f>
      </x:c>
      <x:c r="V71" s="12" t="str">
        <x:f>IF(A71="","",IF(COUNTIF(EVIDENCE_PACKET!$A$6:$A$205,L71)=0,"INVALID - EVIDENCE ID",IF(COUNTIF(EVIDENCE_PACKET!$A$6:$A$205,L71)&gt;1,"INVALID - DUPLICATE EVIDENCE ID",IF(COUNTIFS(EVIDENCE_PACKET!$A$6:$A$205,L71,EVIDENCE_PACKET!$B$6:$B$205,A71)=0,"INVALID - EVIDENCE OWNER",INDEX(EVIDENCE_PACKET!$L$6:$L$205,MATCH(L71,EVIDENCE_PACKET!$A$6:$A$205,0))))))</x:f>
      </x:c>
      <x:c r="W71" s="80" t="str">
        <x:f>IF(A71="","",IF(OR(AND(C71="DIRECTORY / LEAD MARKETPLACE",H71="OWN TEAM / LOCAL OPERATOR"),AND(C71="PUBLISHER / REFERENCE",OR(H71="OWN TEAM / LOCAL OPERATOR",H71="THIRD PARTY / ROUTED LEAD")),AND(OR(C71="LOCAL PROVIDER",C71="FRANCHISE / LOCAL OPERATOR"),OR(H71="THIRD PARTY / ROUTED LEAD",H71="INFORMATION ONLY"))),"CONTRADICTION","OK"))</x:f>
      </x:c>
      <x:c r="X71" s="80" t="str">
        <x:f>IF(A71="","",IF(OR(V71="INVALID - EVIDENCE ID",V71="INVALID - DUPLICATE EVIDENCE ID",V71="INVALID - EVIDENCE OWNER",V71="INVALID - DUPLICATE ID",V71="INVALID - CONTROL TOKEN",V71="INVALID - CANDIDATE ID",V71="INCOMPLETE"),"LINK ERROR",IF(V71="STALE - REFRESH","STALE",IF(OR(V71="NOT CHECKED",V71="UNRESOLVED",I71="NOT CHECKED",D71="UNCLEAR",E71="UNCLEAR",F71="UNCLEAR",G71="UNCLEAR",H71="UNCLEAR"),"INSUFFICIENT",IF(W71="CONTRADICTION","TYPE / FULFILMENT CONTRADICTION",IF(K71="CONTRADICTS","FIRST-PARTY CONTRADICTION","CLEAR"))))))</x:f>
      </x:c>
      <x:c r="Y71" s="80" t="str">
        <x:f>IF(A71="","",IF(OR(C71="DIRECTORY / LEAD MARKETPLACE",H71="THIRD PARTY / ROUTED LEAD"),"INTERMEDIARY / LEAD COMPETITOR",IF(OR(C71="PUBLISHER / REFERENCE",H71="INFORMATION ONLY"),"INFORMATION / REFERENCE COMPETITOR","")))</x:f>
      </x:c>
      <x:c r="Z71" s="80" t="str">
        <x:f>IF(A71="","",IF(OR(C71="ADJACENT SERVICE",D71="NO",F71="NO"),"INDIRECT / CONDITIONAL COMPETITOR",IF(OR(E71="NO",G71="NO"),"OUT OF DIRECT SCOPE",IF(AND(D71="YES",E71="YES",F71="YES",G71="YES",H71="OWN TEAM / LOCAL OPERATOR"),"DIRECT LOCAL COMPETITOR","CONDITIONAL / REVIEW REQUIRED"))))</x:f>
      </x:c>
      <x:c r="AA71" s="80" t="str">
        <x:f>IF(A71="","",IF(Y71&lt;&gt;"",Y71,Z71))</x:f>
      </x:c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38"/>
      <x:c r="N72" s="12"/>
      <x:c r="O72" s="12" t="str">
        <x:f>IF(A72="","",IF(COUNTIF($A$6:$A$205,A72)&gt;1,"INVALID - DUPLICATE ID",IF(OR(B72="",C72="",D72="",E72="",F72="",G72="",H72="",I72="",J72="",K72="",L72="",M72="",N72=""),"INCOMPLETE",IF(AND(OR(EXACT(C72,"LOCAL PROVIDER"),EXACT(C72,"FRANCHISE / LOCAL OPERATOR"),EXACT(C72,"DIRECTORY / LEAD MARKETPLACE"),EXACT(C72,"NATIONAL BRAND"),EXACT(C72,"PUBLISHER / REFERENCE"),EXACT(C72,"ADJACENT SERVICE"),EXACT(C72,"OTHER")),OR(EXACT(D72,"YES"),EXACT(D72,"NO"),EXACT(D72,"UNCLEAR")),OR(EXACT(E72,"YES"),EXACT(E72,"NO"),EXACT(E72,"UNCLEAR")),OR(EXACT(F72,"YES"),EXACT(F72,"NO"),EXACT(F72,"UNCLEAR")),OR(EXACT(G72,"YES"),EXACT(G72,"NO"),EXACT(G72,"UNCLEAR")),OR(EXACT(H72,"OWN TEAM / LOCAL OPERATOR"),EXACT(H72,"THIRD PARTY / ROUTED LEAD"),EXACT(H72,"INFORMATION ONLY"),EXACT(H72,"UNCLEAR")),OR(EXACT(I72,"CURRENT"),EXACT(I72,"STALE"),EXACT(I72,"NOT CHECKED")),OR(EXACT(J72,"LOCAL PACK / MAPS"),EXACT(J72,"ORGANIC"),EXACT(J72,"PAID / LOCAL SERVICES"),EXACT(J72,"MIXED"),EXACT(J72,"NOT OBSERVED")),OR(EXACT(K72,"SUPPORTS"),EXACT(K72,"CONTRADICTS"),EXACT(K72,"NOT AVAILABLE"))),"VALID","INVALID - CONTROL TOKEN"))))</x:f>
      </x:c>
      <x:c r="P72" s="12" t="str">
        <x:f>IF(A72="","",IF(O72&lt;&gt;"VALID","CONTROL ERROR",IF(X72="LINK ERROR","EVIDENCE LINK ERROR",IF(X72="STALE","EVIDENCE STALE - REFRESH",IF(X72="INSUFFICIENT","EVIDENCE INSUFFICIENT - ROLE",IF(X72="TYPE / FULFILMENT CONTRADICTION","EVIDENCE CONTRADICTION - TYPE / FULFILMENT",IF(X72="FIRST-PARTY CONTRADICTION","EVIDENCE CONTRADICTION - FIRST PARTY",AA72)))))))</x:f>
      </x:c>
      <x:c r="Q72" s="12" t="str">
        <x:f>IF(A72="","",IF(OR(O72&lt;&gt;"VALID",X72="LINK ERROR"),"NOT READY",IF(AND(V72="READY",X72="CLEAR",OR(P72="DIRECT LOCAL COMPETITOR",P72="INTERMEDIARY / LEAD COMPETITOR",P72="INFORMATION / REFERENCE COMPETITOR",P72="INDIRECT / CONDITIONAL COMPETITOR",P72="OUT OF DIRECT SCOPE")),"READY","UNRESOLVED")))</x:f>
      </x:c>
      <x:c r="R72" s="12" t="str">
        <x:f>IF(A72="","",IF(P72="DIRECT LOCAL COMPETITOR","INCLUDE DIRECT",IF(P72="INDIRECT / CONDITIONAL COMPETITOR","INCLUDE INDIRECT",IF(OR(P72="INTERMEDIARY / LEAD COMPETITOR",P72="INFORMATION / REFERENCE COMPETITOR"),"INCLUDE REFERENCE",IF(P72="OUT OF DIRECT SCOPE","EXCLUDE DIRECT","MONITOR / CONDITIONAL")))))</x:f>
      </x:c>
      <x:c r="S72" s="12" t="str">
        <x:f>IF(A72="","",IF(P72="DIRECT LOCAL COMPETITOR","Scoped service offer; service-area clarity; contact/booking path; trust and local visibility",IF(P72="INTERMEDIARY / LEAD COMPETITOR","Lead capture; comparison UX; local discovery and routing mechanics",IF(P72="INFORMATION / REFERENCE COMPETITOR","Information coverage; evidence; decision support and answer usefulness",IF(P72="INDIRECT / CONDITIONAL COMPETITOR","Substitution; adjacent-need framing; conditional availability",IF(P72="OUT OF DIRECT SCOPE","Reference only if another decision requires it","No direct benchmark until resolved"))))))</x:f>
      </x:c>
      <x:c r="T72" s="12" t="str">
        <x:f>IF(A72="","",IF(P72="DIRECT LOCAL COMPETITOR","Do not infer capacity, market share or revenue from visibility/reviews",IF(P72="INTERMEDIARY / LEAD COMPETITOR","Do not infer that the intermediary performs the job",IF(P72="INFORMATION / REFERENCE COMPETITOR","Do not infer service substitution from information visibility",IF(P72="INDIRECT / CONDITIONAL COMPETITOR","Do not force adjacent or differently timed service into direct parity",IF(P72="OUT OF DIRECT SCOPE","Do not generalise this exclusion to every service/geography","Do not force a direct label from incomplete evidence"))))))</x:f>
      </x:c>
      <x:c r="U72" s="12" t="str">
        <x:f>IF(A72="","",IF(P72="INTERMEDIARY / LEAD COMPETITOR","Reopen if platform begins fulfilling the service directly",IF(P72="INFORMATION / REFERENCE COMPETITOR","Reopen if source begins selling/fulfilling the service",IF(P72="OUT OF DIRECT SCOPE","Reopen if job, buyer or service area changes","Reopen when service, geography, timing, fulfilment, ownership or buyer evidence changes materially"))))</x:f>
      </x:c>
      <x:c r="V72" s="12" t="str">
        <x:f>IF(A72="","",IF(COUNTIF(EVIDENCE_PACKET!$A$6:$A$205,L72)=0,"INVALID - EVIDENCE ID",IF(COUNTIF(EVIDENCE_PACKET!$A$6:$A$205,L72)&gt;1,"INVALID - DUPLICATE EVIDENCE ID",IF(COUNTIFS(EVIDENCE_PACKET!$A$6:$A$205,L72,EVIDENCE_PACKET!$B$6:$B$205,A72)=0,"INVALID - EVIDENCE OWNER",INDEX(EVIDENCE_PACKET!$L$6:$L$205,MATCH(L72,EVIDENCE_PACKET!$A$6:$A$205,0))))))</x:f>
      </x:c>
      <x:c r="W72" s="80" t="str">
        <x:f>IF(A72="","",IF(OR(AND(C72="DIRECTORY / LEAD MARKETPLACE",H72="OWN TEAM / LOCAL OPERATOR"),AND(C72="PUBLISHER / REFERENCE",OR(H72="OWN TEAM / LOCAL OPERATOR",H72="THIRD PARTY / ROUTED LEAD")),AND(OR(C72="LOCAL PROVIDER",C72="FRANCHISE / LOCAL OPERATOR"),OR(H72="THIRD PARTY / ROUTED LEAD",H72="INFORMATION ONLY"))),"CONTRADICTION","OK"))</x:f>
      </x:c>
      <x:c r="X72" s="80" t="str">
        <x:f>IF(A72="","",IF(OR(V72="INVALID - EVIDENCE ID",V72="INVALID - DUPLICATE EVIDENCE ID",V72="INVALID - EVIDENCE OWNER",V72="INVALID - DUPLICATE ID",V72="INVALID - CONTROL TOKEN",V72="INVALID - CANDIDATE ID",V72="INCOMPLETE"),"LINK ERROR",IF(V72="STALE - REFRESH","STALE",IF(OR(V72="NOT CHECKED",V72="UNRESOLVED",I72="NOT CHECKED",D72="UNCLEAR",E72="UNCLEAR",F72="UNCLEAR",G72="UNCLEAR",H72="UNCLEAR"),"INSUFFICIENT",IF(W72="CONTRADICTION","TYPE / FULFILMENT CONTRADICTION",IF(K72="CONTRADICTS","FIRST-PARTY CONTRADICTION","CLEAR"))))))</x:f>
      </x:c>
      <x:c r="Y72" s="80" t="str">
        <x:f>IF(A72="","",IF(OR(C72="DIRECTORY / LEAD MARKETPLACE",H72="THIRD PARTY / ROUTED LEAD"),"INTERMEDIARY / LEAD COMPETITOR",IF(OR(C72="PUBLISHER / REFERENCE",H72="INFORMATION ONLY"),"INFORMATION / REFERENCE COMPETITOR","")))</x:f>
      </x:c>
      <x:c r="Z72" s="80" t="str">
        <x:f>IF(A72="","",IF(OR(C72="ADJACENT SERVICE",D72="NO",F72="NO"),"INDIRECT / CONDITIONAL COMPETITOR",IF(OR(E72="NO",G72="NO"),"OUT OF DIRECT SCOPE",IF(AND(D72="YES",E72="YES",F72="YES",G72="YES",H72="OWN TEAM / LOCAL OPERATOR"),"DIRECT LOCAL COMPETITOR","CONDITIONAL / REVIEW REQUIRED"))))</x:f>
      </x:c>
      <x:c r="AA72" s="80" t="str">
        <x:f>IF(A72="","",IF(Y72&lt;&gt;"",Y72,Z72))</x:f>
      </x:c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38"/>
      <x:c r="N73" s="12"/>
      <x:c r="O73" s="12" t="str">
        <x:f>IF(A73="","",IF(COUNTIF($A$6:$A$205,A73)&gt;1,"INVALID - DUPLICATE ID",IF(OR(B73="",C73="",D73="",E73="",F73="",G73="",H73="",I73="",J73="",K73="",L73="",M73="",N73=""),"INCOMPLETE",IF(AND(OR(EXACT(C73,"LOCAL PROVIDER"),EXACT(C73,"FRANCHISE / LOCAL OPERATOR"),EXACT(C73,"DIRECTORY / LEAD MARKETPLACE"),EXACT(C73,"NATIONAL BRAND"),EXACT(C73,"PUBLISHER / REFERENCE"),EXACT(C73,"ADJACENT SERVICE"),EXACT(C73,"OTHER")),OR(EXACT(D73,"YES"),EXACT(D73,"NO"),EXACT(D73,"UNCLEAR")),OR(EXACT(E73,"YES"),EXACT(E73,"NO"),EXACT(E73,"UNCLEAR")),OR(EXACT(F73,"YES"),EXACT(F73,"NO"),EXACT(F73,"UNCLEAR")),OR(EXACT(G73,"YES"),EXACT(G73,"NO"),EXACT(G73,"UNCLEAR")),OR(EXACT(H73,"OWN TEAM / LOCAL OPERATOR"),EXACT(H73,"THIRD PARTY / ROUTED LEAD"),EXACT(H73,"INFORMATION ONLY"),EXACT(H73,"UNCLEAR")),OR(EXACT(I73,"CURRENT"),EXACT(I73,"STALE"),EXACT(I73,"NOT CHECKED")),OR(EXACT(J73,"LOCAL PACK / MAPS"),EXACT(J73,"ORGANIC"),EXACT(J73,"PAID / LOCAL SERVICES"),EXACT(J73,"MIXED"),EXACT(J73,"NOT OBSERVED")),OR(EXACT(K73,"SUPPORTS"),EXACT(K73,"CONTRADICTS"),EXACT(K73,"NOT AVAILABLE"))),"VALID","INVALID - CONTROL TOKEN"))))</x:f>
      </x:c>
      <x:c r="P73" s="12" t="str">
        <x:f>IF(A73="","",IF(O73&lt;&gt;"VALID","CONTROL ERROR",IF(X73="LINK ERROR","EVIDENCE LINK ERROR",IF(X73="STALE","EVIDENCE STALE - REFRESH",IF(X73="INSUFFICIENT","EVIDENCE INSUFFICIENT - ROLE",IF(X73="TYPE / FULFILMENT CONTRADICTION","EVIDENCE CONTRADICTION - TYPE / FULFILMENT",IF(X73="FIRST-PARTY CONTRADICTION","EVIDENCE CONTRADICTION - FIRST PARTY",AA73)))))))</x:f>
      </x:c>
      <x:c r="Q73" s="12" t="str">
        <x:f>IF(A73="","",IF(OR(O73&lt;&gt;"VALID",X73="LINK ERROR"),"NOT READY",IF(AND(V73="READY",X73="CLEAR",OR(P73="DIRECT LOCAL COMPETITOR",P73="INTERMEDIARY / LEAD COMPETITOR",P73="INFORMATION / REFERENCE COMPETITOR",P73="INDIRECT / CONDITIONAL COMPETITOR",P73="OUT OF DIRECT SCOPE")),"READY","UNRESOLVED")))</x:f>
      </x:c>
      <x:c r="R73" s="12" t="str">
        <x:f>IF(A73="","",IF(P73="DIRECT LOCAL COMPETITOR","INCLUDE DIRECT",IF(P73="INDIRECT / CONDITIONAL COMPETITOR","INCLUDE INDIRECT",IF(OR(P73="INTERMEDIARY / LEAD COMPETITOR",P73="INFORMATION / REFERENCE COMPETITOR"),"INCLUDE REFERENCE",IF(P73="OUT OF DIRECT SCOPE","EXCLUDE DIRECT","MONITOR / CONDITIONAL")))))</x:f>
      </x:c>
      <x:c r="S73" s="12" t="str">
        <x:f>IF(A73="","",IF(P73="DIRECT LOCAL COMPETITOR","Scoped service offer; service-area clarity; contact/booking path; trust and local visibility",IF(P73="INTERMEDIARY / LEAD COMPETITOR","Lead capture; comparison UX; local discovery and routing mechanics",IF(P73="INFORMATION / REFERENCE COMPETITOR","Information coverage; evidence; decision support and answer usefulness",IF(P73="INDIRECT / CONDITIONAL COMPETITOR","Substitution; adjacent-need framing; conditional availability",IF(P73="OUT OF DIRECT SCOPE","Reference only if another decision requires it","No direct benchmark until resolved"))))))</x:f>
      </x:c>
      <x:c r="T73" s="12" t="str">
        <x:f>IF(A73="","",IF(P73="DIRECT LOCAL COMPETITOR","Do not infer capacity, market share or revenue from visibility/reviews",IF(P73="INTERMEDIARY / LEAD COMPETITOR","Do not infer that the intermediary performs the job",IF(P73="INFORMATION / REFERENCE COMPETITOR","Do not infer service substitution from information visibility",IF(P73="INDIRECT / CONDITIONAL COMPETITOR","Do not force adjacent or differently timed service into direct parity",IF(P73="OUT OF DIRECT SCOPE","Do not generalise this exclusion to every service/geography","Do not force a direct label from incomplete evidence"))))))</x:f>
      </x:c>
      <x:c r="U73" s="12" t="str">
        <x:f>IF(A73="","",IF(P73="INTERMEDIARY / LEAD COMPETITOR","Reopen if platform begins fulfilling the service directly",IF(P73="INFORMATION / REFERENCE COMPETITOR","Reopen if source begins selling/fulfilling the service",IF(P73="OUT OF DIRECT SCOPE","Reopen if job, buyer or service area changes","Reopen when service, geography, timing, fulfilment, ownership or buyer evidence changes materially"))))</x:f>
      </x:c>
      <x:c r="V73" s="12" t="str">
        <x:f>IF(A73="","",IF(COUNTIF(EVIDENCE_PACKET!$A$6:$A$205,L73)=0,"INVALID - EVIDENCE ID",IF(COUNTIF(EVIDENCE_PACKET!$A$6:$A$205,L73)&gt;1,"INVALID - DUPLICATE EVIDENCE ID",IF(COUNTIFS(EVIDENCE_PACKET!$A$6:$A$205,L73,EVIDENCE_PACKET!$B$6:$B$205,A73)=0,"INVALID - EVIDENCE OWNER",INDEX(EVIDENCE_PACKET!$L$6:$L$205,MATCH(L73,EVIDENCE_PACKET!$A$6:$A$205,0))))))</x:f>
      </x:c>
      <x:c r="W73" s="80" t="str">
        <x:f>IF(A73="","",IF(OR(AND(C73="DIRECTORY / LEAD MARKETPLACE",H73="OWN TEAM / LOCAL OPERATOR"),AND(C73="PUBLISHER / REFERENCE",OR(H73="OWN TEAM / LOCAL OPERATOR",H73="THIRD PARTY / ROUTED LEAD")),AND(OR(C73="LOCAL PROVIDER",C73="FRANCHISE / LOCAL OPERATOR"),OR(H73="THIRD PARTY / ROUTED LEAD",H73="INFORMATION ONLY"))),"CONTRADICTION","OK"))</x:f>
      </x:c>
      <x:c r="X73" s="80" t="str">
        <x:f>IF(A73="","",IF(OR(V73="INVALID - EVIDENCE ID",V73="INVALID - DUPLICATE EVIDENCE ID",V73="INVALID - EVIDENCE OWNER",V73="INVALID - DUPLICATE ID",V73="INVALID - CONTROL TOKEN",V73="INVALID - CANDIDATE ID",V73="INCOMPLETE"),"LINK ERROR",IF(V73="STALE - REFRESH","STALE",IF(OR(V73="NOT CHECKED",V73="UNRESOLVED",I73="NOT CHECKED",D73="UNCLEAR",E73="UNCLEAR",F73="UNCLEAR",G73="UNCLEAR",H73="UNCLEAR"),"INSUFFICIENT",IF(W73="CONTRADICTION","TYPE / FULFILMENT CONTRADICTION",IF(K73="CONTRADICTS","FIRST-PARTY CONTRADICTION","CLEAR"))))))</x:f>
      </x:c>
      <x:c r="Y73" s="80" t="str">
        <x:f>IF(A73="","",IF(OR(C73="DIRECTORY / LEAD MARKETPLACE",H73="THIRD PARTY / ROUTED LEAD"),"INTERMEDIARY / LEAD COMPETITOR",IF(OR(C73="PUBLISHER / REFERENCE",H73="INFORMATION ONLY"),"INFORMATION / REFERENCE COMPETITOR","")))</x:f>
      </x:c>
      <x:c r="Z73" s="80" t="str">
        <x:f>IF(A73="","",IF(OR(C73="ADJACENT SERVICE",D73="NO",F73="NO"),"INDIRECT / CONDITIONAL COMPETITOR",IF(OR(E73="NO",G73="NO"),"OUT OF DIRECT SCOPE",IF(AND(D73="YES",E73="YES",F73="YES",G73="YES",H73="OWN TEAM / LOCAL OPERATOR"),"DIRECT LOCAL COMPETITOR","CONDITIONAL / REVIEW REQUIRED"))))</x:f>
      </x:c>
      <x:c r="AA73" s="80" t="str">
        <x:f>IF(A73="","",IF(Y73&lt;&gt;"",Y73,Z73))</x:f>
      </x:c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38"/>
      <x:c r="N74" s="12"/>
      <x:c r="O74" s="12" t="str">
        <x:f>IF(A74="","",IF(COUNTIF($A$6:$A$205,A74)&gt;1,"INVALID - DUPLICATE ID",IF(OR(B74="",C74="",D74="",E74="",F74="",G74="",H74="",I74="",J74="",K74="",L74="",M74="",N74=""),"INCOMPLETE",IF(AND(OR(EXACT(C74,"LOCAL PROVIDER"),EXACT(C74,"FRANCHISE / LOCAL OPERATOR"),EXACT(C74,"DIRECTORY / LEAD MARKETPLACE"),EXACT(C74,"NATIONAL BRAND"),EXACT(C74,"PUBLISHER / REFERENCE"),EXACT(C74,"ADJACENT SERVICE"),EXACT(C74,"OTHER")),OR(EXACT(D74,"YES"),EXACT(D74,"NO"),EXACT(D74,"UNCLEAR")),OR(EXACT(E74,"YES"),EXACT(E74,"NO"),EXACT(E74,"UNCLEAR")),OR(EXACT(F74,"YES"),EXACT(F74,"NO"),EXACT(F74,"UNCLEAR")),OR(EXACT(G74,"YES"),EXACT(G74,"NO"),EXACT(G74,"UNCLEAR")),OR(EXACT(H74,"OWN TEAM / LOCAL OPERATOR"),EXACT(H74,"THIRD PARTY / ROUTED LEAD"),EXACT(H74,"INFORMATION ONLY"),EXACT(H74,"UNCLEAR")),OR(EXACT(I74,"CURRENT"),EXACT(I74,"STALE"),EXACT(I74,"NOT CHECKED")),OR(EXACT(J74,"LOCAL PACK / MAPS"),EXACT(J74,"ORGANIC"),EXACT(J74,"PAID / LOCAL SERVICES"),EXACT(J74,"MIXED"),EXACT(J74,"NOT OBSERVED")),OR(EXACT(K74,"SUPPORTS"),EXACT(K74,"CONTRADICTS"),EXACT(K74,"NOT AVAILABLE"))),"VALID","INVALID - CONTROL TOKEN"))))</x:f>
      </x:c>
      <x:c r="P74" s="12" t="str">
        <x:f>IF(A74="","",IF(O74&lt;&gt;"VALID","CONTROL ERROR",IF(X74="LINK ERROR","EVIDENCE LINK ERROR",IF(X74="STALE","EVIDENCE STALE - REFRESH",IF(X74="INSUFFICIENT","EVIDENCE INSUFFICIENT - ROLE",IF(X74="TYPE / FULFILMENT CONTRADICTION","EVIDENCE CONTRADICTION - TYPE / FULFILMENT",IF(X74="FIRST-PARTY CONTRADICTION","EVIDENCE CONTRADICTION - FIRST PARTY",AA74)))))))</x:f>
      </x:c>
      <x:c r="Q74" s="12" t="str">
        <x:f>IF(A74="","",IF(OR(O74&lt;&gt;"VALID",X74="LINK ERROR"),"NOT READY",IF(AND(V74="READY",X74="CLEAR",OR(P74="DIRECT LOCAL COMPETITOR",P74="INTERMEDIARY / LEAD COMPETITOR",P74="INFORMATION / REFERENCE COMPETITOR",P74="INDIRECT / CONDITIONAL COMPETITOR",P74="OUT OF DIRECT SCOPE")),"READY","UNRESOLVED")))</x:f>
      </x:c>
      <x:c r="R74" s="12" t="str">
        <x:f>IF(A74="","",IF(P74="DIRECT LOCAL COMPETITOR","INCLUDE DIRECT",IF(P74="INDIRECT / CONDITIONAL COMPETITOR","INCLUDE INDIRECT",IF(OR(P74="INTERMEDIARY / LEAD COMPETITOR",P74="INFORMATION / REFERENCE COMPETITOR"),"INCLUDE REFERENCE",IF(P74="OUT OF DIRECT SCOPE","EXCLUDE DIRECT","MONITOR / CONDITIONAL")))))</x:f>
      </x:c>
      <x:c r="S74" s="12" t="str">
        <x:f>IF(A74="","",IF(P74="DIRECT LOCAL COMPETITOR","Scoped service offer; service-area clarity; contact/booking path; trust and local visibility",IF(P74="INTERMEDIARY / LEAD COMPETITOR","Lead capture; comparison UX; local discovery and routing mechanics",IF(P74="INFORMATION / REFERENCE COMPETITOR","Information coverage; evidence; decision support and answer usefulness",IF(P74="INDIRECT / CONDITIONAL COMPETITOR","Substitution; adjacent-need framing; conditional availability",IF(P74="OUT OF DIRECT SCOPE","Reference only if another decision requires it","No direct benchmark until resolved"))))))</x:f>
      </x:c>
      <x:c r="T74" s="12" t="str">
        <x:f>IF(A74="","",IF(P74="DIRECT LOCAL COMPETITOR","Do not infer capacity, market share or revenue from visibility/reviews",IF(P74="INTERMEDIARY / LEAD COMPETITOR","Do not infer that the intermediary performs the job",IF(P74="INFORMATION / REFERENCE COMPETITOR","Do not infer service substitution from information visibility",IF(P74="INDIRECT / CONDITIONAL COMPETITOR","Do not force adjacent or differently timed service into direct parity",IF(P74="OUT OF DIRECT SCOPE","Do not generalise this exclusion to every service/geography","Do not force a direct label from incomplete evidence"))))))</x:f>
      </x:c>
      <x:c r="U74" s="12" t="str">
        <x:f>IF(A74="","",IF(P74="INTERMEDIARY / LEAD COMPETITOR","Reopen if platform begins fulfilling the service directly",IF(P74="INFORMATION / REFERENCE COMPETITOR","Reopen if source begins selling/fulfilling the service",IF(P74="OUT OF DIRECT SCOPE","Reopen if job, buyer or service area changes","Reopen when service, geography, timing, fulfilment, ownership or buyer evidence changes materially"))))</x:f>
      </x:c>
      <x:c r="V74" s="12" t="str">
        <x:f>IF(A74="","",IF(COUNTIF(EVIDENCE_PACKET!$A$6:$A$205,L74)=0,"INVALID - EVIDENCE ID",IF(COUNTIF(EVIDENCE_PACKET!$A$6:$A$205,L74)&gt;1,"INVALID - DUPLICATE EVIDENCE ID",IF(COUNTIFS(EVIDENCE_PACKET!$A$6:$A$205,L74,EVIDENCE_PACKET!$B$6:$B$205,A74)=0,"INVALID - EVIDENCE OWNER",INDEX(EVIDENCE_PACKET!$L$6:$L$205,MATCH(L74,EVIDENCE_PACKET!$A$6:$A$205,0))))))</x:f>
      </x:c>
      <x:c r="W74" s="80" t="str">
        <x:f>IF(A74="","",IF(OR(AND(C74="DIRECTORY / LEAD MARKETPLACE",H74="OWN TEAM / LOCAL OPERATOR"),AND(C74="PUBLISHER / REFERENCE",OR(H74="OWN TEAM / LOCAL OPERATOR",H74="THIRD PARTY / ROUTED LEAD")),AND(OR(C74="LOCAL PROVIDER",C74="FRANCHISE / LOCAL OPERATOR"),OR(H74="THIRD PARTY / ROUTED LEAD",H74="INFORMATION ONLY"))),"CONTRADICTION","OK"))</x:f>
      </x:c>
      <x:c r="X74" s="80" t="str">
        <x:f>IF(A74="","",IF(OR(V74="INVALID - EVIDENCE ID",V74="INVALID - DUPLICATE EVIDENCE ID",V74="INVALID - EVIDENCE OWNER",V74="INVALID - DUPLICATE ID",V74="INVALID - CONTROL TOKEN",V74="INVALID - CANDIDATE ID",V74="INCOMPLETE"),"LINK ERROR",IF(V74="STALE - REFRESH","STALE",IF(OR(V74="NOT CHECKED",V74="UNRESOLVED",I74="NOT CHECKED",D74="UNCLEAR",E74="UNCLEAR",F74="UNCLEAR",G74="UNCLEAR",H74="UNCLEAR"),"INSUFFICIENT",IF(W74="CONTRADICTION","TYPE / FULFILMENT CONTRADICTION",IF(K74="CONTRADICTS","FIRST-PARTY CONTRADICTION","CLEAR"))))))</x:f>
      </x:c>
      <x:c r="Y74" s="80" t="str">
        <x:f>IF(A74="","",IF(OR(C74="DIRECTORY / LEAD MARKETPLACE",H74="THIRD PARTY / ROUTED LEAD"),"INTERMEDIARY / LEAD COMPETITOR",IF(OR(C74="PUBLISHER / REFERENCE",H74="INFORMATION ONLY"),"INFORMATION / REFERENCE COMPETITOR","")))</x:f>
      </x:c>
      <x:c r="Z74" s="80" t="str">
        <x:f>IF(A74="","",IF(OR(C74="ADJACENT SERVICE",D74="NO",F74="NO"),"INDIRECT / CONDITIONAL COMPETITOR",IF(OR(E74="NO",G74="NO"),"OUT OF DIRECT SCOPE",IF(AND(D74="YES",E74="YES",F74="YES",G74="YES",H74="OWN TEAM / LOCAL OPERATOR"),"DIRECT LOCAL COMPETITOR","CONDITIONAL / REVIEW REQUIRED"))))</x:f>
      </x:c>
      <x:c r="AA74" s="80" t="str">
        <x:f>IF(A74="","",IF(Y74&lt;&gt;"",Y74,Z74))</x:f>
      </x:c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38"/>
      <x:c r="N75" s="12"/>
      <x:c r="O75" s="12" t="str">
        <x:f>IF(A75="","",IF(COUNTIF($A$6:$A$205,A75)&gt;1,"INVALID - DUPLICATE ID",IF(OR(B75="",C75="",D75="",E75="",F75="",G75="",H75="",I75="",J75="",K75="",L75="",M75="",N75=""),"INCOMPLETE",IF(AND(OR(EXACT(C75,"LOCAL PROVIDER"),EXACT(C75,"FRANCHISE / LOCAL OPERATOR"),EXACT(C75,"DIRECTORY / LEAD MARKETPLACE"),EXACT(C75,"NATIONAL BRAND"),EXACT(C75,"PUBLISHER / REFERENCE"),EXACT(C75,"ADJACENT SERVICE"),EXACT(C75,"OTHER")),OR(EXACT(D75,"YES"),EXACT(D75,"NO"),EXACT(D75,"UNCLEAR")),OR(EXACT(E75,"YES"),EXACT(E75,"NO"),EXACT(E75,"UNCLEAR")),OR(EXACT(F75,"YES"),EXACT(F75,"NO"),EXACT(F75,"UNCLEAR")),OR(EXACT(G75,"YES"),EXACT(G75,"NO"),EXACT(G75,"UNCLEAR")),OR(EXACT(H75,"OWN TEAM / LOCAL OPERATOR"),EXACT(H75,"THIRD PARTY / ROUTED LEAD"),EXACT(H75,"INFORMATION ONLY"),EXACT(H75,"UNCLEAR")),OR(EXACT(I75,"CURRENT"),EXACT(I75,"STALE"),EXACT(I75,"NOT CHECKED")),OR(EXACT(J75,"LOCAL PACK / MAPS"),EXACT(J75,"ORGANIC"),EXACT(J75,"PAID / LOCAL SERVICES"),EXACT(J75,"MIXED"),EXACT(J75,"NOT OBSERVED")),OR(EXACT(K75,"SUPPORTS"),EXACT(K75,"CONTRADICTS"),EXACT(K75,"NOT AVAILABLE"))),"VALID","INVALID - CONTROL TOKEN"))))</x:f>
      </x:c>
      <x:c r="P75" s="12" t="str">
        <x:f>IF(A75="","",IF(O75&lt;&gt;"VALID","CONTROL ERROR",IF(X75="LINK ERROR","EVIDENCE LINK ERROR",IF(X75="STALE","EVIDENCE STALE - REFRESH",IF(X75="INSUFFICIENT","EVIDENCE INSUFFICIENT - ROLE",IF(X75="TYPE / FULFILMENT CONTRADICTION","EVIDENCE CONTRADICTION - TYPE / FULFILMENT",IF(X75="FIRST-PARTY CONTRADICTION","EVIDENCE CONTRADICTION - FIRST PARTY",AA75)))))))</x:f>
      </x:c>
      <x:c r="Q75" s="12" t="str">
        <x:f>IF(A75="","",IF(OR(O75&lt;&gt;"VALID",X75="LINK ERROR"),"NOT READY",IF(AND(V75="READY",X75="CLEAR",OR(P75="DIRECT LOCAL COMPETITOR",P75="INTERMEDIARY / LEAD COMPETITOR",P75="INFORMATION / REFERENCE COMPETITOR",P75="INDIRECT / CONDITIONAL COMPETITOR",P75="OUT OF DIRECT SCOPE")),"READY","UNRESOLVED")))</x:f>
      </x:c>
      <x:c r="R75" s="12" t="str">
        <x:f>IF(A75="","",IF(P75="DIRECT LOCAL COMPETITOR","INCLUDE DIRECT",IF(P75="INDIRECT / CONDITIONAL COMPETITOR","INCLUDE INDIRECT",IF(OR(P75="INTERMEDIARY / LEAD COMPETITOR",P75="INFORMATION / REFERENCE COMPETITOR"),"INCLUDE REFERENCE",IF(P75="OUT OF DIRECT SCOPE","EXCLUDE DIRECT","MONITOR / CONDITIONAL")))))</x:f>
      </x:c>
      <x:c r="S75" s="12" t="str">
        <x:f>IF(A75="","",IF(P75="DIRECT LOCAL COMPETITOR","Scoped service offer; service-area clarity; contact/booking path; trust and local visibility",IF(P75="INTERMEDIARY / LEAD COMPETITOR","Lead capture; comparison UX; local discovery and routing mechanics",IF(P75="INFORMATION / REFERENCE COMPETITOR","Information coverage; evidence; decision support and answer usefulness",IF(P75="INDIRECT / CONDITIONAL COMPETITOR","Substitution; adjacent-need framing; conditional availability",IF(P75="OUT OF DIRECT SCOPE","Reference only if another decision requires it","No direct benchmark until resolved"))))))</x:f>
      </x:c>
      <x:c r="T75" s="12" t="str">
        <x:f>IF(A75="","",IF(P75="DIRECT LOCAL COMPETITOR","Do not infer capacity, market share or revenue from visibility/reviews",IF(P75="INTERMEDIARY / LEAD COMPETITOR","Do not infer that the intermediary performs the job",IF(P75="INFORMATION / REFERENCE COMPETITOR","Do not infer service substitution from information visibility",IF(P75="INDIRECT / CONDITIONAL COMPETITOR","Do not force adjacent or differently timed service into direct parity",IF(P75="OUT OF DIRECT SCOPE","Do not generalise this exclusion to every service/geography","Do not force a direct label from incomplete evidence"))))))</x:f>
      </x:c>
      <x:c r="U75" s="12" t="str">
        <x:f>IF(A75="","",IF(P75="INTERMEDIARY / LEAD COMPETITOR","Reopen if platform begins fulfilling the service directly",IF(P75="INFORMATION / REFERENCE COMPETITOR","Reopen if source begins selling/fulfilling the service",IF(P75="OUT OF DIRECT SCOPE","Reopen if job, buyer or service area changes","Reopen when service, geography, timing, fulfilment, ownership or buyer evidence changes materially"))))</x:f>
      </x:c>
      <x:c r="V75" s="12" t="str">
        <x:f>IF(A75="","",IF(COUNTIF(EVIDENCE_PACKET!$A$6:$A$205,L75)=0,"INVALID - EVIDENCE ID",IF(COUNTIF(EVIDENCE_PACKET!$A$6:$A$205,L75)&gt;1,"INVALID - DUPLICATE EVIDENCE ID",IF(COUNTIFS(EVIDENCE_PACKET!$A$6:$A$205,L75,EVIDENCE_PACKET!$B$6:$B$205,A75)=0,"INVALID - EVIDENCE OWNER",INDEX(EVIDENCE_PACKET!$L$6:$L$205,MATCH(L75,EVIDENCE_PACKET!$A$6:$A$205,0))))))</x:f>
      </x:c>
      <x:c r="W75" s="80" t="str">
        <x:f>IF(A75="","",IF(OR(AND(C75="DIRECTORY / LEAD MARKETPLACE",H75="OWN TEAM / LOCAL OPERATOR"),AND(C75="PUBLISHER / REFERENCE",OR(H75="OWN TEAM / LOCAL OPERATOR",H75="THIRD PARTY / ROUTED LEAD")),AND(OR(C75="LOCAL PROVIDER",C75="FRANCHISE / LOCAL OPERATOR"),OR(H75="THIRD PARTY / ROUTED LEAD",H75="INFORMATION ONLY"))),"CONTRADICTION","OK"))</x:f>
      </x:c>
      <x:c r="X75" s="80" t="str">
        <x:f>IF(A75="","",IF(OR(V75="INVALID - EVIDENCE ID",V75="INVALID - DUPLICATE EVIDENCE ID",V75="INVALID - EVIDENCE OWNER",V75="INVALID - DUPLICATE ID",V75="INVALID - CONTROL TOKEN",V75="INVALID - CANDIDATE ID",V75="INCOMPLETE"),"LINK ERROR",IF(V75="STALE - REFRESH","STALE",IF(OR(V75="NOT CHECKED",V75="UNRESOLVED",I75="NOT CHECKED",D75="UNCLEAR",E75="UNCLEAR",F75="UNCLEAR",G75="UNCLEAR",H75="UNCLEAR"),"INSUFFICIENT",IF(W75="CONTRADICTION","TYPE / FULFILMENT CONTRADICTION",IF(K75="CONTRADICTS","FIRST-PARTY CONTRADICTION","CLEAR"))))))</x:f>
      </x:c>
      <x:c r="Y75" s="80" t="str">
        <x:f>IF(A75="","",IF(OR(C75="DIRECTORY / LEAD MARKETPLACE",H75="THIRD PARTY / ROUTED LEAD"),"INTERMEDIARY / LEAD COMPETITOR",IF(OR(C75="PUBLISHER / REFERENCE",H75="INFORMATION ONLY"),"INFORMATION / REFERENCE COMPETITOR","")))</x:f>
      </x:c>
      <x:c r="Z75" s="80" t="str">
        <x:f>IF(A75="","",IF(OR(C75="ADJACENT SERVICE",D75="NO",F75="NO"),"INDIRECT / CONDITIONAL COMPETITOR",IF(OR(E75="NO",G75="NO"),"OUT OF DIRECT SCOPE",IF(AND(D75="YES",E75="YES",F75="YES",G75="YES",H75="OWN TEAM / LOCAL OPERATOR"),"DIRECT LOCAL COMPETITOR","CONDITIONAL / REVIEW REQUIRED"))))</x:f>
      </x:c>
      <x:c r="AA75" s="80" t="str">
        <x:f>IF(A75="","",IF(Y75&lt;&gt;"",Y75,Z75))</x:f>
      </x:c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38"/>
      <x:c r="N76" s="12"/>
      <x:c r="O76" s="12" t="str">
        <x:f>IF(A76="","",IF(COUNTIF($A$6:$A$205,A76)&gt;1,"INVALID - DUPLICATE ID",IF(OR(B76="",C76="",D76="",E76="",F76="",G76="",H76="",I76="",J76="",K76="",L76="",M76="",N76=""),"INCOMPLETE",IF(AND(OR(EXACT(C76,"LOCAL PROVIDER"),EXACT(C76,"FRANCHISE / LOCAL OPERATOR"),EXACT(C76,"DIRECTORY / LEAD MARKETPLACE"),EXACT(C76,"NATIONAL BRAND"),EXACT(C76,"PUBLISHER / REFERENCE"),EXACT(C76,"ADJACENT SERVICE"),EXACT(C76,"OTHER")),OR(EXACT(D76,"YES"),EXACT(D76,"NO"),EXACT(D76,"UNCLEAR")),OR(EXACT(E76,"YES"),EXACT(E76,"NO"),EXACT(E76,"UNCLEAR")),OR(EXACT(F76,"YES"),EXACT(F76,"NO"),EXACT(F76,"UNCLEAR")),OR(EXACT(G76,"YES"),EXACT(G76,"NO"),EXACT(G76,"UNCLEAR")),OR(EXACT(H76,"OWN TEAM / LOCAL OPERATOR"),EXACT(H76,"THIRD PARTY / ROUTED LEAD"),EXACT(H76,"INFORMATION ONLY"),EXACT(H76,"UNCLEAR")),OR(EXACT(I76,"CURRENT"),EXACT(I76,"STALE"),EXACT(I76,"NOT CHECKED")),OR(EXACT(J76,"LOCAL PACK / MAPS"),EXACT(J76,"ORGANIC"),EXACT(J76,"PAID / LOCAL SERVICES"),EXACT(J76,"MIXED"),EXACT(J76,"NOT OBSERVED")),OR(EXACT(K76,"SUPPORTS"),EXACT(K76,"CONTRADICTS"),EXACT(K76,"NOT AVAILABLE"))),"VALID","INVALID - CONTROL TOKEN"))))</x:f>
      </x:c>
      <x:c r="P76" s="12" t="str">
        <x:f>IF(A76="","",IF(O76&lt;&gt;"VALID","CONTROL ERROR",IF(X76="LINK ERROR","EVIDENCE LINK ERROR",IF(X76="STALE","EVIDENCE STALE - REFRESH",IF(X76="INSUFFICIENT","EVIDENCE INSUFFICIENT - ROLE",IF(X76="TYPE / FULFILMENT CONTRADICTION","EVIDENCE CONTRADICTION - TYPE / FULFILMENT",IF(X76="FIRST-PARTY CONTRADICTION","EVIDENCE CONTRADICTION - FIRST PARTY",AA76)))))))</x:f>
      </x:c>
      <x:c r="Q76" s="12" t="str">
        <x:f>IF(A76="","",IF(OR(O76&lt;&gt;"VALID",X76="LINK ERROR"),"NOT READY",IF(AND(V76="READY",X76="CLEAR",OR(P76="DIRECT LOCAL COMPETITOR",P76="INTERMEDIARY / LEAD COMPETITOR",P76="INFORMATION / REFERENCE COMPETITOR",P76="INDIRECT / CONDITIONAL COMPETITOR",P76="OUT OF DIRECT SCOPE")),"READY","UNRESOLVED")))</x:f>
      </x:c>
      <x:c r="R76" s="12" t="str">
        <x:f>IF(A76="","",IF(P76="DIRECT LOCAL COMPETITOR","INCLUDE DIRECT",IF(P76="INDIRECT / CONDITIONAL COMPETITOR","INCLUDE INDIRECT",IF(OR(P76="INTERMEDIARY / LEAD COMPETITOR",P76="INFORMATION / REFERENCE COMPETITOR"),"INCLUDE REFERENCE",IF(P76="OUT OF DIRECT SCOPE","EXCLUDE DIRECT","MONITOR / CONDITIONAL")))))</x:f>
      </x:c>
      <x:c r="S76" s="12" t="str">
        <x:f>IF(A76="","",IF(P76="DIRECT LOCAL COMPETITOR","Scoped service offer; service-area clarity; contact/booking path; trust and local visibility",IF(P76="INTERMEDIARY / LEAD COMPETITOR","Lead capture; comparison UX; local discovery and routing mechanics",IF(P76="INFORMATION / REFERENCE COMPETITOR","Information coverage; evidence; decision support and answer usefulness",IF(P76="INDIRECT / CONDITIONAL COMPETITOR","Substitution; adjacent-need framing; conditional availability",IF(P76="OUT OF DIRECT SCOPE","Reference only if another decision requires it","No direct benchmark until resolved"))))))</x:f>
      </x:c>
      <x:c r="T76" s="12" t="str">
        <x:f>IF(A76="","",IF(P76="DIRECT LOCAL COMPETITOR","Do not infer capacity, market share or revenue from visibility/reviews",IF(P76="INTERMEDIARY / LEAD COMPETITOR","Do not infer that the intermediary performs the job",IF(P76="INFORMATION / REFERENCE COMPETITOR","Do not infer service substitution from information visibility",IF(P76="INDIRECT / CONDITIONAL COMPETITOR","Do not force adjacent or differently timed service into direct parity",IF(P76="OUT OF DIRECT SCOPE","Do not generalise this exclusion to every service/geography","Do not force a direct label from incomplete evidence"))))))</x:f>
      </x:c>
      <x:c r="U76" s="12" t="str">
        <x:f>IF(A76="","",IF(P76="INTERMEDIARY / LEAD COMPETITOR","Reopen if platform begins fulfilling the service directly",IF(P76="INFORMATION / REFERENCE COMPETITOR","Reopen if source begins selling/fulfilling the service",IF(P76="OUT OF DIRECT SCOPE","Reopen if job, buyer or service area changes","Reopen when service, geography, timing, fulfilment, ownership or buyer evidence changes materially"))))</x:f>
      </x:c>
      <x:c r="V76" s="12" t="str">
        <x:f>IF(A76="","",IF(COUNTIF(EVIDENCE_PACKET!$A$6:$A$205,L76)=0,"INVALID - EVIDENCE ID",IF(COUNTIF(EVIDENCE_PACKET!$A$6:$A$205,L76)&gt;1,"INVALID - DUPLICATE EVIDENCE ID",IF(COUNTIFS(EVIDENCE_PACKET!$A$6:$A$205,L76,EVIDENCE_PACKET!$B$6:$B$205,A76)=0,"INVALID - EVIDENCE OWNER",INDEX(EVIDENCE_PACKET!$L$6:$L$205,MATCH(L76,EVIDENCE_PACKET!$A$6:$A$205,0))))))</x:f>
      </x:c>
      <x:c r="W76" s="80" t="str">
        <x:f>IF(A76="","",IF(OR(AND(C76="DIRECTORY / LEAD MARKETPLACE",H76="OWN TEAM / LOCAL OPERATOR"),AND(C76="PUBLISHER / REFERENCE",OR(H76="OWN TEAM / LOCAL OPERATOR",H76="THIRD PARTY / ROUTED LEAD")),AND(OR(C76="LOCAL PROVIDER",C76="FRANCHISE / LOCAL OPERATOR"),OR(H76="THIRD PARTY / ROUTED LEAD",H76="INFORMATION ONLY"))),"CONTRADICTION","OK"))</x:f>
      </x:c>
      <x:c r="X76" s="80" t="str">
        <x:f>IF(A76="","",IF(OR(V76="INVALID - EVIDENCE ID",V76="INVALID - DUPLICATE EVIDENCE ID",V76="INVALID - EVIDENCE OWNER",V76="INVALID - DUPLICATE ID",V76="INVALID - CONTROL TOKEN",V76="INVALID - CANDIDATE ID",V76="INCOMPLETE"),"LINK ERROR",IF(V76="STALE - REFRESH","STALE",IF(OR(V76="NOT CHECKED",V76="UNRESOLVED",I76="NOT CHECKED",D76="UNCLEAR",E76="UNCLEAR",F76="UNCLEAR",G76="UNCLEAR",H76="UNCLEAR"),"INSUFFICIENT",IF(W76="CONTRADICTION","TYPE / FULFILMENT CONTRADICTION",IF(K76="CONTRADICTS","FIRST-PARTY CONTRADICTION","CLEAR"))))))</x:f>
      </x:c>
      <x:c r="Y76" s="80" t="str">
        <x:f>IF(A76="","",IF(OR(C76="DIRECTORY / LEAD MARKETPLACE",H76="THIRD PARTY / ROUTED LEAD"),"INTERMEDIARY / LEAD COMPETITOR",IF(OR(C76="PUBLISHER / REFERENCE",H76="INFORMATION ONLY"),"INFORMATION / REFERENCE COMPETITOR","")))</x:f>
      </x:c>
      <x:c r="Z76" s="80" t="str">
        <x:f>IF(A76="","",IF(OR(C76="ADJACENT SERVICE",D76="NO",F76="NO"),"INDIRECT / CONDITIONAL COMPETITOR",IF(OR(E76="NO",G76="NO"),"OUT OF DIRECT SCOPE",IF(AND(D76="YES",E76="YES",F76="YES",G76="YES",H76="OWN TEAM / LOCAL OPERATOR"),"DIRECT LOCAL COMPETITOR","CONDITIONAL / REVIEW REQUIRED"))))</x:f>
      </x:c>
      <x:c r="AA76" s="80" t="str">
        <x:f>IF(A76="","",IF(Y76&lt;&gt;"",Y76,Z76))</x:f>
      </x:c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38"/>
      <x:c r="N77" s="12"/>
      <x:c r="O77" s="12" t="str">
        <x:f>IF(A77="","",IF(COUNTIF($A$6:$A$205,A77)&gt;1,"INVALID - DUPLICATE ID",IF(OR(B77="",C77="",D77="",E77="",F77="",G77="",H77="",I77="",J77="",K77="",L77="",M77="",N77=""),"INCOMPLETE",IF(AND(OR(EXACT(C77,"LOCAL PROVIDER"),EXACT(C77,"FRANCHISE / LOCAL OPERATOR"),EXACT(C77,"DIRECTORY / LEAD MARKETPLACE"),EXACT(C77,"NATIONAL BRAND"),EXACT(C77,"PUBLISHER / REFERENCE"),EXACT(C77,"ADJACENT SERVICE"),EXACT(C77,"OTHER")),OR(EXACT(D77,"YES"),EXACT(D77,"NO"),EXACT(D77,"UNCLEAR")),OR(EXACT(E77,"YES"),EXACT(E77,"NO"),EXACT(E77,"UNCLEAR")),OR(EXACT(F77,"YES"),EXACT(F77,"NO"),EXACT(F77,"UNCLEAR")),OR(EXACT(G77,"YES"),EXACT(G77,"NO"),EXACT(G77,"UNCLEAR")),OR(EXACT(H77,"OWN TEAM / LOCAL OPERATOR"),EXACT(H77,"THIRD PARTY / ROUTED LEAD"),EXACT(H77,"INFORMATION ONLY"),EXACT(H77,"UNCLEAR")),OR(EXACT(I77,"CURRENT"),EXACT(I77,"STALE"),EXACT(I77,"NOT CHECKED")),OR(EXACT(J77,"LOCAL PACK / MAPS"),EXACT(J77,"ORGANIC"),EXACT(J77,"PAID / LOCAL SERVICES"),EXACT(J77,"MIXED"),EXACT(J77,"NOT OBSERVED")),OR(EXACT(K77,"SUPPORTS"),EXACT(K77,"CONTRADICTS"),EXACT(K77,"NOT AVAILABLE"))),"VALID","INVALID - CONTROL TOKEN"))))</x:f>
      </x:c>
      <x:c r="P77" s="12" t="str">
        <x:f>IF(A77="","",IF(O77&lt;&gt;"VALID","CONTROL ERROR",IF(X77="LINK ERROR","EVIDENCE LINK ERROR",IF(X77="STALE","EVIDENCE STALE - REFRESH",IF(X77="INSUFFICIENT","EVIDENCE INSUFFICIENT - ROLE",IF(X77="TYPE / FULFILMENT CONTRADICTION","EVIDENCE CONTRADICTION - TYPE / FULFILMENT",IF(X77="FIRST-PARTY CONTRADICTION","EVIDENCE CONTRADICTION - FIRST PARTY",AA77)))))))</x:f>
      </x:c>
      <x:c r="Q77" s="12" t="str">
        <x:f>IF(A77="","",IF(OR(O77&lt;&gt;"VALID",X77="LINK ERROR"),"NOT READY",IF(AND(V77="READY",X77="CLEAR",OR(P77="DIRECT LOCAL COMPETITOR",P77="INTERMEDIARY / LEAD COMPETITOR",P77="INFORMATION / REFERENCE COMPETITOR",P77="INDIRECT / CONDITIONAL COMPETITOR",P77="OUT OF DIRECT SCOPE")),"READY","UNRESOLVED")))</x:f>
      </x:c>
      <x:c r="R77" s="12" t="str">
        <x:f>IF(A77="","",IF(P77="DIRECT LOCAL COMPETITOR","INCLUDE DIRECT",IF(P77="INDIRECT / CONDITIONAL COMPETITOR","INCLUDE INDIRECT",IF(OR(P77="INTERMEDIARY / LEAD COMPETITOR",P77="INFORMATION / REFERENCE COMPETITOR"),"INCLUDE REFERENCE",IF(P77="OUT OF DIRECT SCOPE","EXCLUDE DIRECT","MONITOR / CONDITIONAL")))))</x:f>
      </x:c>
      <x:c r="S77" s="12" t="str">
        <x:f>IF(A77="","",IF(P77="DIRECT LOCAL COMPETITOR","Scoped service offer; service-area clarity; contact/booking path; trust and local visibility",IF(P77="INTERMEDIARY / LEAD COMPETITOR","Lead capture; comparison UX; local discovery and routing mechanics",IF(P77="INFORMATION / REFERENCE COMPETITOR","Information coverage; evidence; decision support and answer usefulness",IF(P77="INDIRECT / CONDITIONAL COMPETITOR","Substitution; adjacent-need framing; conditional availability",IF(P77="OUT OF DIRECT SCOPE","Reference only if another decision requires it","No direct benchmark until resolved"))))))</x:f>
      </x:c>
      <x:c r="T77" s="12" t="str">
        <x:f>IF(A77="","",IF(P77="DIRECT LOCAL COMPETITOR","Do not infer capacity, market share or revenue from visibility/reviews",IF(P77="INTERMEDIARY / LEAD COMPETITOR","Do not infer that the intermediary performs the job",IF(P77="INFORMATION / REFERENCE COMPETITOR","Do not infer service substitution from information visibility",IF(P77="INDIRECT / CONDITIONAL COMPETITOR","Do not force adjacent or differently timed service into direct parity",IF(P77="OUT OF DIRECT SCOPE","Do not generalise this exclusion to every service/geography","Do not force a direct label from incomplete evidence"))))))</x:f>
      </x:c>
      <x:c r="U77" s="12" t="str">
        <x:f>IF(A77="","",IF(P77="INTERMEDIARY / LEAD COMPETITOR","Reopen if platform begins fulfilling the service directly",IF(P77="INFORMATION / REFERENCE COMPETITOR","Reopen if source begins selling/fulfilling the service",IF(P77="OUT OF DIRECT SCOPE","Reopen if job, buyer or service area changes","Reopen when service, geography, timing, fulfilment, ownership or buyer evidence changes materially"))))</x:f>
      </x:c>
      <x:c r="V77" s="12" t="str">
        <x:f>IF(A77="","",IF(COUNTIF(EVIDENCE_PACKET!$A$6:$A$205,L77)=0,"INVALID - EVIDENCE ID",IF(COUNTIF(EVIDENCE_PACKET!$A$6:$A$205,L77)&gt;1,"INVALID - DUPLICATE EVIDENCE ID",IF(COUNTIFS(EVIDENCE_PACKET!$A$6:$A$205,L77,EVIDENCE_PACKET!$B$6:$B$205,A77)=0,"INVALID - EVIDENCE OWNER",INDEX(EVIDENCE_PACKET!$L$6:$L$205,MATCH(L77,EVIDENCE_PACKET!$A$6:$A$205,0))))))</x:f>
      </x:c>
      <x:c r="W77" s="80" t="str">
        <x:f>IF(A77="","",IF(OR(AND(C77="DIRECTORY / LEAD MARKETPLACE",H77="OWN TEAM / LOCAL OPERATOR"),AND(C77="PUBLISHER / REFERENCE",OR(H77="OWN TEAM / LOCAL OPERATOR",H77="THIRD PARTY / ROUTED LEAD")),AND(OR(C77="LOCAL PROVIDER",C77="FRANCHISE / LOCAL OPERATOR"),OR(H77="THIRD PARTY / ROUTED LEAD",H77="INFORMATION ONLY"))),"CONTRADICTION","OK"))</x:f>
      </x:c>
      <x:c r="X77" s="80" t="str">
        <x:f>IF(A77="","",IF(OR(V77="INVALID - EVIDENCE ID",V77="INVALID - DUPLICATE EVIDENCE ID",V77="INVALID - EVIDENCE OWNER",V77="INVALID - DUPLICATE ID",V77="INVALID - CONTROL TOKEN",V77="INVALID - CANDIDATE ID",V77="INCOMPLETE"),"LINK ERROR",IF(V77="STALE - REFRESH","STALE",IF(OR(V77="NOT CHECKED",V77="UNRESOLVED",I77="NOT CHECKED",D77="UNCLEAR",E77="UNCLEAR",F77="UNCLEAR",G77="UNCLEAR",H77="UNCLEAR"),"INSUFFICIENT",IF(W77="CONTRADICTION","TYPE / FULFILMENT CONTRADICTION",IF(K77="CONTRADICTS","FIRST-PARTY CONTRADICTION","CLEAR"))))))</x:f>
      </x:c>
      <x:c r="Y77" s="80" t="str">
        <x:f>IF(A77="","",IF(OR(C77="DIRECTORY / LEAD MARKETPLACE",H77="THIRD PARTY / ROUTED LEAD"),"INTERMEDIARY / LEAD COMPETITOR",IF(OR(C77="PUBLISHER / REFERENCE",H77="INFORMATION ONLY"),"INFORMATION / REFERENCE COMPETITOR","")))</x:f>
      </x:c>
      <x:c r="Z77" s="80" t="str">
        <x:f>IF(A77="","",IF(OR(C77="ADJACENT SERVICE",D77="NO",F77="NO"),"INDIRECT / CONDITIONAL COMPETITOR",IF(OR(E77="NO",G77="NO"),"OUT OF DIRECT SCOPE",IF(AND(D77="YES",E77="YES",F77="YES",G77="YES",H77="OWN TEAM / LOCAL OPERATOR"),"DIRECT LOCAL COMPETITOR","CONDITIONAL / REVIEW REQUIRED"))))</x:f>
      </x:c>
      <x:c r="AA77" s="80" t="str">
        <x:f>IF(A77="","",IF(Y77&lt;&gt;"",Y77,Z77))</x:f>
      </x:c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38"/>
      <x:c r="N78" s="12"/>
      <x:c r="O78" s="12" t="str">
        <x:f>IF(A78="","",IF(COUNTIF($A$6:$A$205,A78)&gt;1,"INVALID - DUPLICATE ID",IF(OR(B78="",C78="",D78="",E78="",F78="",G78="",H78="",I78="",J78="",K78="",L78="",M78="",N78=""),"INCOMPLETE",IF(AND(OR(EXACT(C78,"LOCAL PROVIDER"),EXACT(C78,"FRANCHISE / LOCAL OPERATOR"),EXACT(C78,"DIRECTORY / LEAD MARKETPLACE"),EXACT(C78,"NATIONAL BRAND"),EXACT(C78,"PUBLISHER / REFERENCE"),EXACT(C78,"ADJACENT SERVICE"),EXACT(C78,"OTHER")),OR(EXACT(D78,"YES"),EXACT(D78,"NO"),EXACT(D78,"UNCLEAR")),OR(EXACT(E78,"YES"),EXACT(E78,"NO"),EXACT(E78,"UNCLEAR")),OR(EXACT(F78,"YES"),EXACT(F78,"NO"),EXACT(F78,"UNCLEAR")),OR(EXACT(G78,"YES"),EXACT(G78,"NO"),EXACT(G78,"UNCLEAR")),OR(EXACT(H78,"OWN TEAM / LOCAL OPERATOR"),EXACT(H78,"THIRD PARTY / ROUTED LEAD"),EXACT(H78,"INFORMATION ONLY"),EXACT(H78,"UNCLEAR")),OR(EXACT(I78,"CURRENT"),EXACT(I78,"STALE"),EXACT(I78,"NOT CHECKED")),OR(EXACT(J78,"LOCAL PACK / MAPS"),EXACT(J78,"ORGANIC"),EXACT(J78,"PAID / LOCAL SERVICES"),EXACT(J78,"MIXED"),EXACT(J78,"NOT OBSERVED")),OR(EXACT(K78,"SUPPORTS"),EXACT(K78,"CONTRADICTS"),EXACT(K78,"NOT AVAILABLE"))),"VALID","INVALID - CONTROL TOKEN"))))</x:f>
      </x:c>
      <x:c r="P78" s="12" t="str">
        <x:f>IF(A78="","",IF(O78&lt;&gt;"VALID","CONTROL ERROR",IF(X78="LINK ERROR","EVIDENCE LINK ERROR",IF(X78="STALE","EVIDENCE STALE - REFRESH",IF(X78="INSUFFICIENT","EVIDENCE INSUFFICIENT - ROLE",IF(X78="TYPE / FULFILMENT CONTRADICTION","EVIDENCE CONTRADICTION - TYPE / FULFILMENT",IF(X78="FIRST-PARTY CONTRADICTION","EVIDENCE CONTRADICTION - FIRST PARTY",AA78)))))))</x:f>
      </x:c>
      <x:c r="Q78" s="12" t="str">
        <x:f>IF(A78="","",IF(OR(O78&lt;&gt;"VALID",X78="LINK ERROR"),"NOT READY",IF(AND(V78="READY",X78="CLEAR",OR(P78="DIRECT LOCAL COMPETITOR",P78="INTERMEDIARY / LEAD COMPETITOR",P78="INFORMATION / REFERENCE COMPETITOR",P78="INDIRECT / CONDITIONAL COMPETITOR",P78="OUT OF DIRECT SCOPE")),"READY","UNRESOLVED")))</x:f>
      </x:c>
      <x:c r="R78" s="12" t="str">
        <x:f>IF(A78="","",IF(P78="DIRECT LOCAL COMPETITOR","INCLUDE DIRECT",IF(P78="INDIRECT / CONDITIONAL COMPETITOR","INCLUDE INDIRECT",IF(OR(P78="INTERMEDIARY / LEAD COMPETITOR",P78="INFORMATION / REFERENCE COMPETITOR"),"INCLUDE REFERENCE",IF(P78="OUT OF DIRECT SCOPE","EXCLUDE DIRECT","MONITOR / CONDITIONAL")))))</x:f>
      </x:c>
      <x:c r="S78" s="12" t="str">
        <x:f>IF(A78="","",IF(P78="DIRECT LOCAL COMPETITOR","Scoped service offer; service-area clarity; contact/booking path; trust and local visibility",IF(P78="INTERMEDIARY / LEAD COMPETITOR","Lead capture; comparison UX; local discovery and routing mechanics",IF(P78="INFORMATION / REFERENCE COMPETITOR","Information coverage; evidence; decision support and answer usefulness",IF(P78="INDIRECT / CONDITIONAL COMPETITOR","Substitution; adjacent-need framing; conditional availability",IF(P78="OUT OF DIRECT SCOPE","Reference only if another decision requires it","No direct benchmark until resolved"))))))</x:f>
      </x:c>
      <x:c r="T78" s="12" t="str">
        <x:f>IF(A78="","",IF(P78="DIRECT LOCAL COMPETITOR","Do not infer capacity, market share or revenue from visibility/reviews",IF(P78="INTERMEDIARY / LEAD COMPETITOR","Do not infer that the intermediary performs the job",IF(P78="INFORMATION / REFERENCE COMPETITOR","Do not infer service substitution from information visibility",IF(P78="INDIRECT / CONDITIONAL COMPETITOR","Do not force adjacent or differently timed service into direct parity",IF(P78="OUT OF DIRECT SCOPE","Do not generalise this exclusion to every service/geography","Do not force a direct label from incomplete evidence"))))))</x:f>
      </x:c>
      <x:c r="U78" s="12" t="str">
        <x:f>IF(A78="","",IF(P78="INTERMEDIARY / LEAD COMPETITOR","Reopen if platform begins fulfilling the service directly",IF(P78="INFORMATION / REFERENCE COMPETITOR","Reopen if source begins selling/fulfilling the service",IF(P78="OUT OF DIRECT SCOPE","Reopen if job, buyer or service area changes","Reopen when service, geography, timing, fulfilment, ownership or buyer evidence changes materially"))))</x:f>
      </x:c>
      <x:c r="V78" s="12" t="str">
        <x:f>IF(A78="","",IF(COUNTIF(EVIDENCE_PACKET!$A$6:$A$205,L78)=0,"INVALID - EVIDENCE ID",IF(COUNTIF(EVIDENCE_PACKET!$A$6:$A$205,L78)&gt;1,"INVALID - DUPLICATE EVIDENCE ID",IF(COUNTIFS(EVIDENCE_PACKET!$A$6:$A$205,L78,EVIDENCE_PACKET!$B$6:$B$205,A78)=0,"INVALID - EVIDENCE OWNER",INDEX(EVIDENCE_PACKET!$L$6:$L$205,MATCH(L78,EVIDENCE_PACKET!$A$6:$A$205,0))))))</x:f>
      </x:c>
      <x:c r="W78" s="80" t="str">
        <x:f>IF(A78="","",IF(OR(AND(C78="DIRECTORY / LEAD MARKETPLACE",H78="OWN TEAM / LOCAL OPERATOR"),AND(C78="PUBLISHER / REFERENCE",OR(H78="OWN TEAM / LOCAL OPERATOR",H78="THIRD PARTY / ROUTED LEAD")),AND(OR(C78="LOCAL PROVIDER",C78="FRANCHISE / LOCAL OPERATOR"),OR(H78="THIRD PARTY / ROUTED LEAD",H78="INFORMATION ONLY"))),"CONTRADICTION","OK"))</x:f>
      </x:c>
      <x:c r="X78" s="80" t="str">
        <x:f>IF(A78="","",IF(OR(V78="INVALID - EVIDENCE ID",V78="INVALID - DUPLICATE EVIDENCE ID",V78="INVALID - EVIDENCE OWNER",V78="INVALID - DUPLICATE ID",V78="INVALID - CONTROL TOKEN",V78="INVALID - CANDIDATE ID",V78="INCOMPLETE"),"LINK ERROR",IF(V78="STALE - REFRESH","STALE",IF(OR(V78="NOT CHECKED",V78="UNRESOLVED",I78="NOT CHECKED",D78="UNCLEAR",E78="UNCLEAR",F78="UNCLEAR",G78="UNCLEAR",H78="UNCLEAR"),"INSUFFICIENT",IF(W78="CONTRADICTION","TYPE / FULFILMENT CONTRADICTION",IF(K78="CONTRADICTS","FIRST-PARTY CONTRADICTION","CLEAR"))))))</x:f>
      </x:c>
      <x:c r="Y78" s="80" t="str">
        <x:f>IF(A78="","",IF(OR(C78="DIRECTORY / LEAD MARKETPLACE",H78="THIRD PARTY / ROUTED LEAD"),"INTERMEDIARY / LEAD COMPETITOR",IF(OR(C78="PUBLISHER / REFERENCE",H78="INFORMATION ONLY"),"INFORMATION / REFERENCE COMPETITOR","")))</x:f>
      </x:c>
      <x:c r="Z78" s="80" t="str">
        <x:f>IF(A78="","",IF(OR(C78="ADJACENT SERVICE",D78="NO",F78="NO"),"INDIRECT / CONDITIONAL COMPETITOR",IF(OR(E78="NO",G78="NO"),"OUT OF DIRECT SCOPE",IF(AND(D78="YES",E78="YES",F78="YES",G78="YES",H78="OWN TEAM / LOCAL OPERATOR"),"DIRECT LOCAL COMPETITOR","CONDITIONAL / REVIEW REQUIRED"))))</x:f>
      </x:c>
      <x:c r="AA78" s="80" t="str">
        <x:f>IF(A78="","",IF(Y78&lt;&gt;"",Y78,Z78))</x:f>
      </x:c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38"/>
      <x:c r="N79" s="12"/>
      <x:c r="O79" s="12" t="str">
        <x:f>IF(A79="","",IF(COUNTIF($A$6:$A$205,A79)&gt;1,"INVALID - DUPLICATE ID",IF(OR(B79="",C79="",D79="",E79="",F79="",G79="",H79="",I79="",J79="",K79="",L79="",M79="",N79=""),"INCOMPLETE",IF(AND(OR(EXACT(C79,"LOCAL PROVIDER"),EXACT(C79,"FRANCHISE / LOCAL OPERATOR"),EXACT(C79,"DIRECTORY / LEAD MARKETPLACE"),EXACT(C79,"NATIONAL BRAND"),EXACT(C79,"PUBLISHER / REFERENCE"),EXACT(C79,"ADJACENT SERVICE"),EXACT(C79,"OTHER")),OR(EXACT(D79,"YES"),EXACT(D79,"NO"),EXACT(D79,"UNCLEAR")),OR(EXACT(E79,"YES"),EXACT(E79,"NO"),EXACT(E79,"UNCLEAR")),OR(EXACT(F79,"YES"),EXACT(F79,"NO"),EXACT(F79,"UNCLEAR")),OR(EXACT(G79,"YES"),EXACT(G79,"NO"),EXACT(G79,"UNCLEAR")),OR(EXACT(H79,"OWN TEAM / LOCAL OPERATOR"),EXACT(H79,"THIRD PARTY / ROUTED LEAD"),EXACT(H79,"INFORMATION ONLY"),EXACT(H79,"UNCLEAR")),OR(EXACT(I79,"CURRENT"),EXACT(I79,"STALE"),EXACT(I79,"NOT CHECKED")),OR(EXACT(J79,"LOCAL PACK / MAPS"),EXACT(J79,"ORGANIC"),EXACT(J79,"PAID / LOCAL SERVICES"),EXACT(J79,"MIXED"),EXACT(J79,"NOT OBSERVED")),OR(EXACT(K79,"SUPPORTS"),EXACT(K79,"CONTRADICTS"),EXACT(K79,"NOT AVAILABLE"))),"VALID","INVALID - CONTROL TOKEN"))))</x:f>
      </x:c>
      <x:c r="P79" s="12" t="str">
        <x:f>IF(A79="","",IF(O79&lt;&gt;"VALID","CONTROL ERROR",IF(X79="LINK ERROR","EVIDENCE LINK ERROR",IF(X79="STALE","EVIDENCE STALE - REFRESH",IF(X79="INSUFFICIENT","EVIDENCE INSUFFICIENT - ROLE",IF(X79="TYPE / FULFILMENT CONTRADICTION","EVIDENCE CONTRADICTION - TYPE / FULFILMENT",IF(X79="FIRST-PARTY CONTRADICTION","EVIDENCE CONTRADICTION - FIRST PARTY",AA79)))))))</x:f>
      </x:c>
      <x:c r="Q79" s="12" t="str">
        <x:f>IF(A79="","",IF(OR(O79&lt;&gt;"VALID",X79="LINK ERROR"),"NOT READY",IF(AND(V79="READY",X79="CLEAR",OR(P79="DIRECT LOCAL COMPETITOR",P79="INTERMEDIARY / LEAD COMPETITOR",P79="INFORMATION / REFERENCE COMPETITOR",P79="INDIRECT / CONDITIONAL COMPETITOR",P79="OUT OF DIRECT SCOPE")),"READY","UNRESOLVED")))</x:f>
      </x:c>
      <x:c r="R79" s="12" t="str">
        <x:f>IF(A79="","",IF(P79="DIRECT LOCAL COMPETITOR","INCLUDE DIRECT",IF(P79="INDIRECT / CONDITIONAL COMPETITOR","INCLUDE INDIRECT",IF(OR(P79="INTERMEDIARY / LEAD COMPETITOR",P79="INFORMATION / REFERENCE COMPETITOR"),"INCLUDE REFERENCE",IF(P79="OUT OF DIRECT SCOPE","EXCLUDE DIRECT","MONITOR / CONDITIONAL")))))</x:f>
      </x:c>
      <x:c r="S79" s="12" t="str">
        <x:f>IF(A79="","",IF(P79="DIRECT LOCAL COMPETITOR","Scoped service offer; service-area clarity; contact/booking path; trust and local visibility",IF(P79="INTERMEDIARY / LEAD COMPETITOR","Lead capture; comparison UX; local discovery and routing mechanics",IF(P79="INFORMATION / REFERENCE COMPETITOR","Information coverage; evidence; decision support and answer usefulness",IF(P79="INDIRECT / CONDITIONAL COMPETITOR","Substitution; adjacent-need framing; conditional availability",IF(P79="OUT OF DIRECT SCOPE","Reference only if another decision requires it","No direct benchmark until resolved"))))))</x:f>
      </x:c>
      <x:c r="T79" s="12" t="str">
        <x:f>IF(A79="","",IF(P79="DIRECT LOCAL COMPETITOR","Do not infer capacity, market share or revenue from visibility/reviews",IF(P79="INTERMEDIARY / LEAD COMPETITOR","Do not infer that the intermediary performs the job",IF(P79="INFORMATION / REFERENCE COMPETITOR","Do not infer service substitution from information visibility",IF(P79="INDIRECT / CONDITIONAL COMPETITOR","Do not force adjacent or differently timed service into direct parity",IF(P79="OUT OF DIRECT SCOPE","Do not generalise this exclusion to every service/geography","Do not force a direct label from incomplete evidence"))))))</x:f>
      </x:c>
      <x:c r="U79" s="12" t="str">
        <x:f>IF(A79="","",IF(P79="INTERMEDIARY / LEAD COMPETITOR","Reopen if platform begins fulfilling the service directly",IF(P79="INFORMATION / REFERENCE COMPETITOR","Reopen if source begins selling/fulfilling the service",IF(P79="OUT OF DIRECT SCOPE","Reopen if job, buyer or service area changes","Reopen when service, geography, timing, fulfilment, ownership or buyer evidence changes materially"))))</x:f>
      </x:c>
      <x:c r="V79" s="12" t="str">
        <x:f>IF(A79="","",IF(COUNTIF(EVIDENCE_PACKET!$A$6:$A$205,L79)=0,"INVALID - EVIDENCE ID",IF(COUNTIF(EVIDENCE_PACKET!$A$6:$A$205,L79)&gt;1,"INVALID - DUPLICATE EVIDENCE ID",IF(COUNTIFS(EVIDENCE_PACKET!$A$6:$A$205,L79,EVIDENCE_PACKET!$B$6:$B$205,A79)=0,"INVALID - EVIDENCE OWNER",INDEX(EVIDENCE_PACKET!$L$6:$L$205,MATCH(L79,EVIDENCE_PACKET!$A$6:$A$205,0))))))</x:f>
      </x:c>
      <x:c r="W79" s="80" t="str">
        <x:f>IF(A79="","",IF(OR(AND(C79="DIRECTORY / LEAD MARKETPLACE",H79="OWN TEAM / LOCAL OPERATOR"),AND(C79="PUBLISHER / REFERENCE",OR(H79="OWN TEAM / LOCAL OPERATOR",H79="THIRD PARTY / ROUTED LEAD")),AND(OR(C79="LOCAL PROVIDER",C79="FRANCHISE / LOCAL OPERATOR"),OR(H79="THIRD PARTY / ROUTED LEAD",H79="INFORMATION ONLY"))),"CONTRADICTION","OK"))</x:f>
      </x:c>
      <x:c r="X79" s="80" t="str">
        <x:f>IF(A79="","",IF(OR(V79="INVALID - EVIDENCE ID",V79="INVALID - DUPLICATE EVIDENCE ID",V79="INVALID - EVIDENCE OWNER",V79="INVALID - DUPLICATE ID",V79="INVALID - CONTROL TOKEN",V79="INVALID - CANDIDATE ID",V79="INCOMPLETE"),"LINK ERROR",IF(V79="STALE - REFRESH","STALE",IF(OR(V79="NOT CHECKED",V79="UNRESOLVED",I79="NOT CHECKED",D79="UNCLEAR",E79="UNCLEAR",F79="UNCLEAR",G79="UNCLEAR",H79="UNCLEAR"),"INSUFFICIENT",IF(W79="CONTRADICTION","TYPE / FULFILMENT CONTRADICTION",IF(K79="CONTRADICTS","FIRST-PARTY CONTRADICTION","CLEAR"))))))</x:f>
      </x:c>
      <x:c r="Y79" s="80" t="str">
        <x:f>IF(A79="","",IF(OR(C79="DIRECTORY / LEAD MARKETPLACE",H79="THIRD PARTY / ROUTED LEAD"),"INTERMEDIARY / LEAD COMPETITOR",IF(OR(C79="PUBLISHER / REFERENCE",H79="INFORMATION ONLY"),"INFORMATION / REFERENCE COMPETITOR","")))</x:f>
      </x:c>
      <x:c r="Z79" s="80" t="str">
        <x:f>IF(A79="","",IF(OR(C79="ADJACENT SERVICE",D79="NO",F79="NO"),"INDIRECT / CONDITIONAL COMPETITOR",IF(OR(E79="NO",G79="NO"),"OUT OF DIRECT SCOPE",IF(AND(D79="YES",E79="YES",F79="YES",G79="YES",H79="OWN TEAM / LOCAL OPERATOR"),"DIRECT LOCAL COMPETITOR","CONDITIONAL / REVIEW REQUIRED"))))</x:f>
      </x:c>
      <x:c r="AA79" s="80" t="str">
        <x:f>IF(A79="","",IF(Y79&lt;&gt;"",Y79,Z79))</x:f>
      </x:c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38"/>
      <x:c r="N80" s="12"/>
      <x:c r="O80" s="12" t="str">
        <x:f>IF(A80="","",IF(COUNTIF($A$6:$A$205,A80)&gt;1,"INVALID - DUPLICATE ID",IF(OR(B80="",C80="",D80="",E80="",F80="",G80="",H80="",I80="",J80="",K80="",L80="",M80="",N80=""),"INCOMPLETE",IF(AND(OR(EXACT(C80,"LOCAL PROVIDER"),EXACT(C80,"FRANCHISE / LOCAL OPERATOR"),EXACT(C80,"DIRECTORY / LEAD MARKETPLACE"),EXACT(C80,"NATIONAL BRAND"),EXACT(C80,"PUBLISHER / REFERENCE"),EXACT(C80,"ADJACENT SERVICE"),EXACT(C80,"OTHER")),OR(EXACT(D80,"YES"),EXACT(D80,"NO"),EXACT(D80,"UNCLEAR")),OR(EXACT(E80,"YES"),EXACT(E80,"NO"),EXACT(E80,"UNCLEAR")),OR(EXACT(F80,"YES"),EXACT(F80,"NO"),EXACT(F80,"UNCLEAR")),OR(EXACT(G80,"YES"),EXACT(G80,"NO"),EXACT(G80,"UNCLEAR")),OR(EXACT(H80,"OWN TEAM / LOCAL OPERATOR"),EXACT(H80,"THIRD PARTY / ROUTED LEAD"),EXACT(H80,"INFORMATION ONLY"),EXACT(H80,"UNCLEAR")),OR(EXACT(I80,"CURRENT"),EXACT(I80,"STALE"),EXACT(I80,"NOT CHECKED")),OR(EXACT(J80,"LOCAL PACK / MAPS"),EXACT(J80,"ORGANIC"),EXACT(J80,"PAID / LOCAL SERVICES"),EXACT(J80,"MIXED"),EXACT(J80,"NOT OBSERVED")),OR(EXACT(K80,"SUPPORTS"),EXACT(K80,"CONTRADICTS"),EXACT(K80,"NOT AVAILABLE"))),"VALID","INVALID - CONTROL TOKEN"))))</x:f>
      </x:c>
      <x:c r="P80" s="12" t="str">
        <x:f>IF(A80="","",IF(O80&lt;&gt;"VALID","CONTROL ERROR",IF(X80="LINK ERROR","EVIDENCE LINK ERROR",IF(X80="STALE","EVIDENCE STALE - REFRESH",IF(X80="INSUFFICIENT","EVIDENCE INSUFFICIENT - ROLE",IF(X80="TYPE / FULFILMENT CONTRADICTION","EVIDENCE CONTRADICTION - TYPE / FULFILMENT",IF(X80="FIRST-PARTY CONTRADICTION","EVIDENCE CONTRADICTION - FIRST PARTY",AA80)))))))</x:f>
      </x:c>
      <x:c r="Q80" s="12" t="str">
        <x:f>IF(A80="","",IF(OR(O80&lt;&gt;"VALID",X80="LINK ERROR"),"NOT READY",IF(AND(V80="READY",X80="CLEAR",OR(P80="DIRECT LOCAL COMPETITOR",P80="INTERMEDIARY / LEAD COMPETITOR",P80="INFORMATION / REFERENCE COMPETITOR",P80="INDIRECT / CONDITIONAL COMPETITOR",P80="OUT OF DIRECT SCOPE")),"READY","UNRESOLVED")))</x:f>
      </x:c>
      <x:c r="R80" s="12" t="str">
        <x:f>IF(A80="","",IF(P80="DIRECT LOCAL COMPETITOR","INCLUDE DIRECT",IF(P80="INDIRECT / CONDITIONAL COMPETITOR","INCLUDE INDIRECT",IF(OR(P80="INTERMEDIARY / LEAD COMPETITOR",P80="INFORMATION / REFERENCE COMPETITOR"),"INCLUDE REFERENCE",IF(P80="OUT OF DIRECT SCOPE","EXCLUDE DIRECT","MONITOR / CONDITIONAL")))))</x:f>
      </x:c>
      <x:c r="S80" s="12" t="str">
        <x:f>IF(A80="","",IF(P80="DIRECT LOCAL COMPETITOR","Scoped service offer; service-area clarity; contact/booking path; trust and local visibility",IF(P80="INTERMEDIARY / LEAD COMPETITOR","Lead capture; comparison UX; local discovery and routing mechanics",IF(P80="INFORMATION / REFERENCE COMPETITOR","Information coverage; evidence; decision support and answer usefulness",IF(P80="INDIRECT / CONDITIONAL COMPETITOR","Substitution; adjacent-need framing; conditional availability",IF(P80="OUT OF DIRECT SCOPE","Reference only if another decision requires it","No direct benchmark until resolved"))))))</x:f>
      </x:c>
      <x:c r="T80" s="12" t="str">
        <x:f>IF(A80="","",IF(P80="DIRECT LOCAL COMPETITOR","Do not infer capacity, market share or revenue from visibility/reviews",IF(P80="INTERMEDIARY / LEAD COMPETITOR","Do not infer that the intermediary performs the job",IF(P80="INFORMATION / REFERENCE COMPETITOR","Do not infer service substitution from information visibility",IF(P80="INDIRECT / CONDITIONAL COMPETITOR","Do not force adjacent or differently timed service into direct parity",IF(P80="OUT OF DIRECT SCOPE","Do not generalise this exclusion to every service/geography","Do not force a direct label from incomplete evidence"))))))</x:f>
      </x:c>
      <x:c r="U80" s="12" t="str">
        <x:f>IF(A80="","",IF(P80="INTERMEDIARY / LEAD COMPETITOR","Reopen if platform begins fulfilling the service directly",IF(P80="INFORMATION / REFERENCE COMPETITOR","Reopen if source begins selling/fulfilling the service",IF(P80="OUT OF DIRECT SCOPE","Reopen if job, buyer or service area changes","Reopen when service, geography, timing, fulfilment, ownership or buyer evidence changes materially"))))</x:f>
      </x:c>
      <x:c r="V80" s="12" t="str">
        <x:f>IF(A80="","",IF(COUNTIF(EVIDENCE_PACKET!$A$6:$A$205,L80)=0,"INVALID - EVIDENCE ID",IF(COUNTIF(EVIDENCE_PACKET!$A$6:$A$205,L80)&gt;1,"INVALID - DUPLICATE EVIDENCE ID",IF(COUNTIFS(EVIDENCE_PACKET!$A$6:$A$205,L80,EVIDENCE_PACKET!$B$6:$B$205,A80)=0,"INVALID - EVIDENCE OWNER",INDEX(EVIDENCE_PACKET!$L$6:$L$205,MATCH(L80,EVIDENCE_PACKET!$A$6:$A$205,0))))))</x:f>
      </x:c>
      <x:c r="W80" s="80" t="str">
        <x:f>IF(A80="","",IF(OR(AND(C80="DIRECTORY / LEAD MARKETPLACE",H80="OWN TEAM / LOCAL OPERATOR"),AND(C80="PUBLISHER / REFERENCE",OR(H80="OWN TEAM / LOCAL OPERATOR",H80="THIRD PARTY / ROUTED LEAD")),AND(OR(C80="LOCAL PROVIDER",C80="FRANCHISE / LOCAL OPERATOR"),OR(H80="THIRD PARTY / ROUTED LEAD",H80="INFORMATION ONLY"))),"CONTRADICTION","OK"))</x:f>
      </x:c>
      <x:c r="X80" s="80" t="str">
        <x:f>IF(A80="","",IF(OR(V80="INVALID - EVIDENCE ID",V80="INVALID - DUPLICATE EVIDENCE ID",V80="INVALID - EVIDENCE OWNER",V80="INVALID - DUPLICATE ID",V80="INVALID - CONTROL TOKEN",V80="INVALID - CANDIDATE ID",V80="INCOMPLETE"),"LINK ERROR",IF(V80="STALE - REFRESH","STALE",IF(OR(V80="NOT CHECKED",V80="UNRESOLVED",I80="NOT CHECKED",D80="UNCLEAR",E80="UNCLEAR",F80="UNCLEAR",G80="UNCLEAR",H80="UNCLEAR"),"INSUFFICIENT",IF(W80="CONTRADICTION","TYPE / FULFILMENT CONTRADICTION",IF(K80="CONTRADICTS","FIRST-PARTY CONTRADICTION","CLEAR"))))))</x:f>
      </x:c>
      <x:c r="Y80" s="80" t="str">
        <x:f>IF(A80="","",IF(OR(C80="DIRECTORY / LEAD MARKETPLACE",H80="THIRD PARTY / ROUTED LEAD"),"INTERMEDIARY / LEAD COMPETITOR",IF(OR(C80="PUBLISHER / REFERENCE",H80="INFORMATION ONLY"),"INFORMATION / REFERENCE COMPETITOR","")))</x:f>
      </x:c>
      <x:c r="Z80" s="80" t="str">
        <x:f>IF(A80="","",IF(OR(C80="ADJACENT SERVICE",D80="NO",F80="NO"),"INDIRECT / CONDITIONAL COMPETITOR",IF(OR(E80="NO",G80="NO"),"OUT OF DIRECT SCOPE",IF(AND(D80="YES",E80="YES",F80="YES",G80="YES",H80="OWN TEAM / LOCAL OPERATOR"),"DIRECT LOCAL COMPETITOR","CONDITIONAL / REVIEW REQUIRED"))))</x:f>
      </x:c>
      <x:c r="AA80" s="80" t="str">
        <x:f>IF(A80="","",IF(Y80&lt;&gt;"",Y80,Z80))</x:f>
      </x:c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38"/>
      <x:c r="N81" s="12"/>
      <x:c r="O81" s="12" t="str">
        <x:f>IF(A81="","",IF(COUNTIF($A$6:$A$205,A81)&gt;1,"INVALID - DUPLICATE ID",IF(OR(B81="",C81="",D81="",E81="",F81="",G81="",H81="",I81="",J81="",K81="",L81="",M81="",N81=""),"INCOMPLETE",IF(AND(OR(EXACT(C81,"LOCAL PROVIDER"),EXACT(C81,"FRANCHISE / LOCAL OPERATOR"),EXACT(C81,"DIRECTORY / LEAD MARKETPLACE"),EXACT(C81,"NATIONAL BRAND"),EXACT(C81,"PUBLISHER / REFERENCE"),EXACT(C81,"ADJACENT SERVICE"),EXACT(C81,"OTHER")),OR(EXACT(D81,"YES"),EXACT(D81,"NO"),EXACT(D81,"UNCLEAR")),OR(EXACT(E81,"YES"),EXACT(E81,"NO"),EXACT(E81,"UNCLEAR")),OR(EXACT(F81,"YES"),EXACT(F81,"NO"),EXACT(F81,"UNCLEAR")),OR(EXACT(G81,"YES"),EXACT(G81,"NO"),EXACT(G81,"UNCLEAR")),OR(EXACT(H81,"OWN TEAM / LOCAL OPERATOR"),EXACT(H81,"THIRD PARTY / ROUTED LEAD"),EXACT(H81,"INFORMATION ONLY"),EXACT(H81,"UNCLEAR")),OR(EXACT(I81,"CURRENT"),EXACT(I81,"STALE"),EXACT(I81,"NOT CHECKED")),OR(EXACT(J81,"LOCAL PACK / MAPS"),EXACT(J81,"ORGANIC"),EXACT(J81,"PAID / LOCAL SERVICES"),EXACT(J81,"MIXED"),EXACT(J81,"NOT OBSERVED")),OR(EXACT(K81,"SUPPORTS"),EXACT(K81,"CONTRADICTS"),EXACT(K81,"NOT AVAILABLE"))),"VALID","INVALID - CONTROL TOKEN"))))</x:f>
      </x:c>
      <x:c r="P81" s="12" t="str">
        <x:f>IF(A81="","",IF(O81&lt;&gt;"VALID","CONTROL ERROR",IF(X81="LINK ERROR","EVIDENCE LINK ERROR",IF(X81="STALE","EVIDENCE STALE - REFRESH",IF(X81="INSUFFICIENT","EVIDENCE INSUFFICIENT - ROLE",IF(X81="TYPE / FULFILMENT CONTRADICTION","EVIDENCE CONTRADICTION - TYPE / FULFILMENT",IF(X81="FIRST-PARTY CONTRADICTION","EVIDENCE CONTRADICTION - FIRST PARTY",AA81)))))))</x:f>
      </x:c>
      <x:c r="Q81" s="12" t="str">
        <x:f>IF(A81="","",IF(OR(O81&lt;&gt;"VALID",X81="LINK ERROR"),"NOT READY",IF(AND(V81="READY",X81="CLEAR",OR(P81="DIRECT LOCAL COMPETITOR",P81="INTERMEDIARY / LEAD COMPETITOR",P81="INFORMATION / REFERENCE COMPETITOR",P81="INDIRECT / CONDITIONAL COMPETITOR",P81="OUT OF DIRECT SCOPE")),"READY","UNRESOLVED")))</x:f>
      </x:c>
      <x:c r="R81" s="12" t="str">
        <x:f>IF(A81="","",IF(P81="DIRECT LOCAL COMPETITOR","INCLUDE DIRECT",IF(P81="INDIRECT / CONDITIONAL COMPETITOR","INCLUDE INDIRECT",IF(OR(P81="INTERMEDIARY / LEAD COMPETITOR",P81="INFORMATION / REFERENCE COMPETITOR"),"INCLUDE REFERENCE",IF(P81="OUT OF DIRECT SCOPE","EXCLUDE DIRECT","MONITOR / CONDITIONAL")))))</x:f>
      </x:c>
      <x:c r="S81" s="12" t="str">
        <x:f>IF(A81="","",IF(P81="DIRECT LOCAL COMPETITOR","Scoped service offer; service-area clarity; contact/booking path; trust and local visibility",IF(P81="INTERMEDIARY / LEAD COMPETITOR","Lead capture; comparison UX; local discovery and routing mechanics",IF(P81="INFORMATION / REFERENCE COMPETITOR","Information coverage; evidence; decision support and answer usefulness",IF(P81="INDIRECT / CONDITIONAL COMPETITOR","Substitution; adjacent-need framing; conditional availability",IF(P81="OUT OF DIRECT SCOPE","Reference only if another decision requires it","No direct benchmark until resolved"))))))</x:f>
      </x:c>
      <x:c r="T81" s="12" t="str">
        <x:f>IF(A81="","",IF(P81="DIRECT LOCAL COMPETITOR","Do not infer capacity, market share or revenue from visibility/reviews",IF(P81="INTERMEDIARY / LEAD COMPETITOR","Do not infer that the intermediary performs the job",IF(P81="INFORMATION / REFERENCE COMPETITOR","Do not infer service substitution from information visibility",IF(P81="INDIRECT / CONDITIONAL COMPETITOR","Do not force adjacent or differently timed service into direct parity",IF(P81="OUT OF DIRECT SCOPE","Do not generalise this exclusion to every service/geography","Do not force a direct label from incomplete evidence"))))))</x:f>
      </x:c>
      <x:c r="U81" s="12" t="str">
        <x:f>IF(A81="","",IF(P81="INTERMEDIARY / LEAD COMPETITOR","Reopen if platform begins fulfilling the service directly",IF(P81="INFORMATION / REFERENCE COMPETITOR","Reopen if source begins selling/fulfilling the service",IF(P81="OUT OF DIRECT SCOPE","Reopen if job, buyer or service area changes","Reopen when service, geography, timing, fulfilment, ownership or buyer evidence changes materially"))))</x:f>
      </x:c>
      <x:c r="V81" s="12" t="str">
        <x:f>IF(A81="","",IF(COUNTIF(EVIDENCE_PACKET!$A$6:$A$205,L81)=0,"INVALID - EVIDENCE ID",IF(COUNTIF(EVIDENCE_PACKET!$A$6:$A$205,L81)&gt;1,"INVALID - DUPLICATE EVIDENCE ID",IF(COUNTIFS(EVIDENCE_PACKET!$A$6:$A$205,L81,EVIDENCE_PACKET!$B$6:$B$205,A81)=0,"INVALID - EVIDENCE OWNER",INDEX(EVIDENCE_PACKET!$L$6:$L$205,MATCH(L81,EVIDENCE_PACKET!$A$6:$A$205,0))))))</x:f>
      </x:c>
      <x:c r="W81" s="80" t="str">
        <x:f>IF(A81="","",IF(OR(AND(C81="DIRECTORY / LEAD MARKETPLACE",H81="OWN TEAM / LOCAL OPERATOR"),AND(C81="PUBLISHER / REFERENCE",OR(H81="OWN TEAM / LOCAL OPERATOR",H81="THIRD PARTY / ROUTED LEAD")),AND(OR(C81="LOCAL PROVIDER",C81="FRANCHISE / LOCAL OPERATOR"),OR(H81="THIRD PARTY / ROUTED LEAD",H81="INFORMATION ONLY"))),"CONTRADICTION","OK"))</x:f>
      </x:c>
      <x:c r="X81" s="80" t="str">
        <x:f>IF(A81="","",IF(OR(V81="INVALID - EVIDENCE ID",V81="INVALID - DUPLICATE EVIDENCE ID",V81="INVALID - EVIDENCE OWNER",V81="INVALID - DUPLICATE ID",V81="INVALID - CONTROL TOKEN",V81="INVALID - CANDIDATE ID",V81="INCOMPLETE"),"LINK ERROR",IF(V81="STALE - REFRESH","STALE",IF(OR(V81="NOT CHECKED",V81="UNRESOLVED",I81="NOT CHECKED",D81="UNCLEAR",E81="UNCLEAR",F81="UNCLEAR",G81="UNCLEAR",H81="UNCLEAR"),"INSUFFICIENT",IF(W81="CONTRADICTION","TYPE / FULFILMENT CONTRADICTION",IF(K81="CONTRADICTS","FIRST-PARTY CONTRADICTION","CLEAR"))))))</x:f>
      </x:c>
      <x:c r="Y81" s="80" t="str">
        <x:f>IF(A81="","",IF(OR(C81="DIRECTORY / LEAD MARKETPLACE",H81="THIRD PARTY / ROUTED LEAD"),"INTERMEDIARY / LEAD COMPETITOR",IF(OR(C81="PUBLISHER / REFERENCE",H81="INFORMATION ONLY"),"INFORMATION / REFERENCE COMPETITOR","")))</x:f>
      </x:c>
      <x:c r="Z81" s="80" t="str">
        <x:f>IF(A81="","",IF(OR(C81="ADJACENT SERVICE",D81="NO",F81="NO"),"INDIRECT / CONDITIONAL COMPETITOR",IF(OR(E81="NO",G81="NO"),"OUT OF DIRECT SCOPE",IF(AND(D81="YES",E81="YES",F81="YES",G81="YES",H81="OWN TEAM / LOCAL OPERATOR"),"DIRECT LOCAL COMPETITOR","CONDITIONAL / REVIEW REQUIRED"))))</x:f>
      </x:c>
      <x:c r="AA81" s="80" t="str">
        <x:f>IF(A81="","",IF(Y81&lt;&gt;"",Y81,Z81))</x:f>
      </x:c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38"/>
      <x:c r="N82" s="12"/>
      <x:c r="O82" s="12" t="str">
        <x:f>IF(A82="","",IF(COUNTIF($A$6:$A$205,A82)&gt;1,"INVALID - DUPLICATE ID",IF(OR(B82="",C82="",D82="",E82="",F82="",G82="",H82="",I82="",J82="",K82="",L82="",M82="",N82=""),"INCOMPLETE",IF(AND(OR(EXACT(C82,"LOCAL PROVIDER"),EXACT(C82,"FRANCHISE / LOCAL OPERATOR"),EXACT(C82,"DIRECTORY / LEAD MARKETPLACE"),EXACT(C82,"NATIONAL BRAND"),EXACT(C82,"PUBLISHER / REFERENCE"),EXACT(C82,"ADJACENT SERVICE"),EXACT(C82,"OTHER")),OR(EXACT(D82,"YES"),EXACT(D82,"NO"),EXACT(D82,"UNCLEAR")),OR(EXACT(E82,"YES"),EXACT(E82,"NO"),EXACT(E82,"UNCLEAR")),OR(EXACT(F82,"YES"),EXACT(F82,"NO"),EXACT(F82,"UNCLEAR")),OR(EXACT(G82,"YES"),EXACT(G82,"NO"),EXACT(G82,"UNCLEAR")),OR(EXACT(H82,"OWN TEAM / LOCAL OPERATOR"),EXACT(H82,"THIRD PARTY / ROUTED LEAD"),EXACT(H82,"INFORMATION ONLY"),EXACT(H82,"UNCLEAR")),OR(EXACT(I82,"CURRENT"),EXACT(I82,"STALE"),EXACT(I82,"NOT CHECKED")),OR(EXACT(J82,"LOCAL PACK / MAPS"),EXACT(J82,"ORGANIC"),EXACT(J82,"PAID / LOCAL SERVICES"),EXACT(J82,"MIXED"),EXACT(J82,"NOT OBSERVED")),OR(EXACT(K82,"SUPPORTS"),EXACT(K82,"CONTRADICTS"),EXACT(K82,"NOT AVAILABLE"))),"VALID","INVALID - CONTROL TOKEN"))))</x:f>
      </x:c>
      <x:c r="P82" s="12" t="str">
        <x:f>IF(A82="","",IF(O82&lt;&gt;"VALID","CONTROL ERROR",IF(X82="LINK ERROR","EVIDENCE LINK ERROR",IF(X82="STALE","EVIDENCE STALE - REFRESH",IF(X82="INSUFFICIENT","EVIDENCE INSUFFICIENT - ROLE",IF(X82="TYPE / FULFILMENT CONTRADICTION","EVIDENCE CONTRADICTION - TYPE / FULFILMENT",IF(X82="FIRST-PARTY CONTRADICTION","EVIDENCE CONTRADICTION - FIRST PARTY",AA82)))))))</x:f>
      </x:c>
      <x:c r="Q82" s="12" t="str">
        <x:f>IF(A82="","",IF(OR(O82&lt;&gt;"VALID",X82="LINK ERROR"),"NOT READY",IF(AND(V82="READY",X82="CLEAR",OR(P82="DIRECT LOCAL COMPETITOR",P82="INTERMEDIARY / LEAD COMPETITOR",P82="INFORMATION / REFERENCE COMPETITOR",P82="INDIRECT / CONDITIONAL COMPETITOR",P82="OUT OF DIRECT SCOPE")),"READY","UNRESOLVED")))</x:f>
      </x:c>
      <x:c r="R82" s="12" t="str">
        <x:f>IF(A82="","",IF(P82="DIRECT LOCAL COMPETITOR","INCLUDE DIRECT",IF(P82="INDIRECT / CONDITIONAL COMPETITOR","INCLUDE INDIRECT",IF(OR(P82="INTERMEDIARY / LEAD COMPETITOR",P82="INFORMATION / REFERENCE COMPETITOR"),"INCLUDE REFERENCE",IF(P82="OUT OF DIRECT SCOPE","EXCLUDE DIRECT","MONITOR / CONDITIONAL")))))</x:f>
      </x:c>
      <x:c r="S82" s="12" t="str">
        <x:f>IF(A82="","",IF(P82="DIRECT LOCAL COMPETITOR","Scoped service offer; service-area clarity; contact/booking path; trust and local visibility",IF(P82="INTERMEDIARY / LEAD COMPETITOR","Lead capture; comparison UX; local discovery and routing mechanics",IF(P82="INFORMATION / REFERENCE COMPETITOR","Information coverage; evidence; decision support and answer usefulness",IF(P82="INDIRECT / CONDITIONAL COMPETITOR","Substitution; adjacent-need framing; conditional availability",IF(P82="OUT OF DIRECT SCOPE","Reference only if another decision requires it","No direct benchmark until resolved"))))))</x:f>
      </x:c>
      <x:c r="T82" s="12" t="str">
        <x:f>IF(A82="","",IF(P82="DIRECT LOCAL COMPETITOR","Do not infer capacity, market share or revenue from visibility/reviews",IF(P82="INTERMEDIARY / LEAD COMPETITOR","Do not infer that the intermediary performs the job",IF(P82="INFORMATION / REFERENCE COMPETITOR","Do not infer service substitution from information visibility",IF(P82="INDIRECT / CONDITIONAL COMPETITOR","Do not force adjacent or differently timed service into direct parity",IF(P82="OUT OF DIRECT SCOPE","Do not generalise this exclusion to every service/geography","Do not force a direct label from incomplete evidence"))))))</x:f>
      </x:c>
      <x:c r="U82" s="12" t="str">
        <x:f>IF(A82="","",IF(P82="INTERMEDIARY / LEAD COMPETITOR","Reopen if platform begins fulfilling the service directly",IF(P82="INFORMATION / REFERENCE COMPETITOR","Reopen if source begins selling/fulfilling the service",IF(P82="OUT OF DIRECT SCOPE","Reopen if job, buyer or service area changes","Reopen when service, geography, timing, fulfilment, ownership or buyer evidence changes materially"))))</x:f>
      </x:c>
      <x:c r="V82" s="12" t="str">
        <x:f>IF(A82="","",IF(COUNTIF(EVIDENCE_PACKET!$A$6:$A$205,L82)=0,"INVALID - EVIDENCE ID",IF(COUNTIF(EVIDENCE_PACKET!$A$6:$A$205,L82)&gt;1,"INVALID - DUPLICATE EVIDENCE ID",IF(COUNTIFS(EVIDENCE_PACKET!$A$6:$A$205,L82,EVIDENCE_PACKET!$B$6:$B$205,A82)=0,"INVALID - EVIDENCE OWNER",INDEX(EVIDENCE_PACKET!$L$6:$L$205,MATCH(L82,EVIDENCE_PACKET!$A$6:$A$205,0))))))</x:f>
      </x:c>
      <x:c r="W82" s="80" t="str">
        <x:f>IF(A82="","",IF(OR(AND(C82="DIRECTORY / LEAD MARKETPLACE",H82="OWN TEAM / LOCAL OPERATOR"),AND(C82="PUBLISHER / REFERENCE",OR(H82="OWN TEAM / LOCAL OPERATOR",H82="THIRD PARTY / ROUTED LEAD")),AND(OR(C82="LOCAL PROVIDER",C82="FRANCHISE / LOCAL OPERATOR"),OR(H82="THIRD PARTY / ROUTED LEAD",H82="INFORMATION ONLY"))),"CONTRADICTION","OK"))</x:f>
      </x:c>
      <x:c r="X82" s="80" t="str">
        <x:f>IF(A82="","",IF(OR(V82="INVALID - EVIDENCE ID",V82="INVALID - DUPLICATE EVIDENCE ID",V82="INVALID - EVIDENCE OWNER",V82="INVALID - DUPLICATE ID",V82="INVALID - CONTROL TOKEN",V82="INVALID - CANDIDATE ID",V82="INCOMPLETE"),"LINK ERROR",IF(V82="STALE - REFRESH","STALE",IF(OR(V82="NOT CHECKED",V82="UNRESOLVED",I82="NOT CHECKED",D82="UNCLEAR",E82="UNCLEAR",F82="UNCLEAR",G82="UNCLEAR",H82="UNCLEAR"),"INSUFFICIENT",IF(W82="CONTRADICTION","TYPE / FULFILMENT CONTRADICTION",IF(K82="CONTRADICTS","FIRST-PARTY CONTRADICTION","CLEAR"))))))</x:f>
      </x:c>
      <x:c r="Y82" s="80" t="str">
        <x:f>IF(A82="","",IF(OR(C82="DIRECTORY / LEAD MARKETPLACE",H82="THIRD PARTY / ROUTED LEAD"),"INTERMEDIARY / LEAD COMPETITOR",IF(OR(C82="PUBLISHER / REFERENCE",H82="INFORMATION ONLY"),"INFORMATION / REFERENCE COMPETITOR","")))</x:f>
      </x:c>
      <x:c r="Z82" s="80" t="str">
        <x:f>IF(A82="","",IF(OR(C82="ADJACENT SERVICE",D82="NO",F82="NO"),"INDIRECT / CONDITIONAL COMPETITOR",IF(OR(E82="NO",G82="NO"),"OUT OF DIRECT SCOPE",IF(AND(D82="YES",E82="YES",F82="YES",G82="YES",H82="OWN TEAM / LOCAL OPERATOR"),"DIRECT LOCAL COMPETITOR","CONDITIONAL / REVIEW REQUIRED"))))</x:f>
      </x:c>
      <x:c r="AA82" s="80" t="str">
        <x:f>IF(A82="","",IF(Y82&lt;&gt;"",Y82,Z82))</x:f>
      </x:c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38"/>
      <x:c r="N83" s="12"/>
      <x:c r="O83" s="12" t="str">
        <x:f>IF(A83="","",IF(COUNTIF($A$6:$A$205,A83)&gt;1,"INVALID - DUPLICATE ID",IF(OR(B83="",C83="",D83="",E83="",F83="",G83="",H83="",I83="",J83="",K83="",L83="",M83="",N83=""),"INCOMPLETE",IF(AND(OR(EXACT(C83,"LOCAL PROVIDER"),EXACT(C83,"FRANCHISE / LOCAL OPERATOR"),EXACT(C83,"DIRECTORY / LEAD MARKETPLACE"),EXACT(C83,"NATIONAL BRAND"),EXACT(C83,"PUBLISHER / REFERENCE"),EXACT(C83,"ADJACENT SERVICE"),EXACT(C83,"OTHER")),OR(EXACT(D83,"YES"),EXACT(D83,"NO"),EXACT(D83,"UNCLEAR")),OR(EXACT(E83,"YES"),EXACT(E83,"NO"),EXACT(E83,"UNCLEAR")),OR(EXACT(F83,"YES"),EXACT(F83,"NO"),EXACT(F83,"UNCLEAR")),OR(EXACT(G83,"YES"),EXACT(G83,"NO"),EXACT(G83,"UNCLEAR")),OR(EXACT(H83,"OWN TEAM / LOCAL OPERATOR"),EXACT(H83,"THIRD PARTY / ROUTED LEAD"),EXACT(H83,"INFORMATION ONLY"),EXACT(H83,"UNCLEAR")),OR(EXACT(I83,"CURRENT"),EXACT(I83,"STALE"),EXACT(I83,"NOT CHECKED")),OR(EXACT(J83,"LOCAL PACK / MAPS"),EXACT(J83,"ORGANIC"),EXACT(J83,"PAID / LOCAL SERVICES"),EXACT(J83,"MIXED"),EXACT(J83,"NOT OBSERVED")),OR(EXACT(K83,"SUPPORTS"),EXACT(K83,"CONTRADICTS"),EXACT(K83,"NOT AVAILABLE"))),"VALID","INVALID - CONTROL TOKEN"))))</x:f>
      </x:c>
      <x:c r="P83" s="12" t="str">
        <x:f>IF(A83="","",IF(O83&lt;&gt;"VALID","CONTROL ERROR",IF(X83="LINK ERROR","EVIDENCE LINK ERROR",IF(X83="STALE","EVIDENCE STALE - REFRESH",IF(X83="INSUFFICIENT","EVIDENCE INSUFFICIENT - ROLE",IF(X83="TYPE / FULFILMENT CONTRADICTION","EVIDENCE CONTRADICTION - TYPE / FULFILMENT",IF(X83="FIRST-PARTY CONTRADICTION","EVIDENCE CONTRADICTION - FIRST PARTY",AA83)))))))</x:f>
      </x:c>
      <x:c r="Q83" s="12" t="str">
        <x:f>IF(A83="","",IF(OR(O83&lt;&gt;"VALID",X83="LINK ERROR"),"NOT READY",IF(AND(V83="READY",X83="CLEAR",OR(P83="DIRECT LOCAL COMPETITOR",P83="INTERMEDIARY / LEAD COMPETITOR",P83="INFORMATION / REFERENCE COMPETITOR",P83="INDIRECT / CONDITIONAL COMPETITOR",P83="OUT OF DIRECT SCOPE")),"READY","UNRESOLVED")))</x:f>
      </x:c>
      <x:c r="R83" s="12" t="str">
        <x:f>IF(A83="","",IF(P83="DIRECT LOCAL COMPETITOR","INCLUDE DIRECT",IF(P83="INDIRECT / CONDITIONAL COMPETITOR","INCLUDE INDIRECT",IF(OR(P83="INTERMEDIARY / LEAD COMPETITOR",P83="INFORMATION / REFERENCE COMPETITOR"),"INCLUDE REFERENCE",IF(P83="OUT OF DIRECT SCOPE","EXCLUDE DIRECT","MONITOR / CONDITIONAL")))))</x:f>
      </x:c>
      <x:c r="S83" s="12" t="str">
        <x:f>IF(A83="","",IF(P83="DIRECT LOCAL COMPETITOR","Scoped service offer; service-area clarity; contact/booking path; trust and local visibility",IF(P83="INTERMEDIARY / LEAD COMPETITOR","Lead capture; comparison UX; local discovery and routing mechanics",IF(P83="INFORMATION / REFERENCE COMPETITOR","Information coverage; evidence; decision support and answer usefulness",IF(P83="INDIRECT / CONDITIONAL COMPETITOR","Substitution; adjacent-need framing; conditional availability",IF(P83="OUT OF DIRECT SCOPE","Reference only if another decision requires it","No direct benchmark until resolved"))))))</x:f>
      </x:c>
      <x:c r="T83" s="12" t="str">
        <x:f>IF(A83="","",IF(P83="DIRECT LOCAL COMPETITOR","Do not infer capacity, market share or revenue from visibility/reviews",IF(P83="INTERMEDIARY / LEAD COMPETITOR","Do not infer that the intermediary performs the job",IF(P83="INFORMATION / REFERENCE COMPETITOR","Do not infer service substitution from information visibility",IF(P83="INDIRECT / CONDITIONAL COMPETITOR","Do not force adjacent or differently timed service into direct parity",IF(P83="OUT OF DIRECT SCOPE","Do not generalise this exclusion to every service/geography","Do not force a direct label from incomplete evidence"))))))</x:f>
      </x:c>
      <x:c r="U83" s="12" t="str">
        <x:f>IF(A83="","",IF(P83="INTERMEDIARY / LEAD COMPETITOR","Reopen if platform begins fulfilling the service directly",IF(P83="INFORMATION / REFERENCE COMPETITOR","Reopen if source begins selling/fulfilling the service",IF(P83="OUT OF DIRECT SCOPE","Reopen if job, buyer or service area changes","Reopen when service, geography, timing, fulfilment, ownership or buyer evidence changes materially"))))</x:f>
      </x:c>
      <x:c r="V83" s="12" t="str">
        <x:f>IF(A83="","",IF(COUNTIF(EVIDENCE_PACKET!$A$6:$A$205,L83)=0,"INVALID - EVIDENCE ID",IF(COUNTIF(EVIDENCE_PACKET!$A$6:$A$205,L83)&gt;1,"INVALID - DUPLICATE EVIDENCE ID",IF(COUNTIFS(EVIDENCE_PACKET!$A$6:$A$205,L83,EVIDENCE_PACKET!$B$6:$B$205,A83)=0,"INVALID - EVIDENCE OWNER",INDEX(EVIDENCE_PACKET!$L$6:$L$205,MATCH(L83,EVIDENCE_PACKET!$A$6:$A$205,0))))))</x:f>
      </x:c>
      <x:c r="W83" s="80" t="str">
        <x:f>IF(A83="","",IF(OR(AND(C83="DIRECTORY / LEAD MARKETPLACE",H83="OWN TEAM / LOCAL OPERATOR"),AND(C83="PUBLISHER / REFERENCE",OR(H83="OWN TEAM / LOCAL OPERATOR",H83="THIRD PARTY / ROUTED LEAD")),AND(OR(C83="LOCAL PROVIDER",C83="FRANCHISE / LOCAL OPERATOR"),OR(H83="THIRD PARTY / ROUTED LEAD",H83="INFORMATION ONLY"))),"CONTRADICTION","OK"))</x:f>
      </x:c>
      <x:c r="X83" s="80" t="str">
        <x:f>IF(A83="","",IF(OR(V83="INVALID - EVIDENCE ID",V83="INVALID - DUPLICATE EVIDENCE ID",V83="INVALID - EVIDENCE OWNER",V83="INVALID - DUPLICATE ID",V83="INVALID - CONTROL TOKEN",V83="INVALID - CANDIDATE ID",V83="INCOMPLETE"),"LINK ERROR",IF(V83="STALE - REFRESH","STALE",IF(OR(V83="NOT CHECKED",V83="UNRESOLVED",I83="NOT CHECKED",D83="UNCLEAR",E83="UNCLEAR",F83="UNCLEAR",G83="UNCLEAR",H83="UNCLEAR"),"INSUFFICIENT",IF(W83="CONTRADICTION","TYPE / FULFILMENT CONTRADICTION",IF(K83="CONTRADICTS","FIRST-PARTY CONTRADICTION","CLEAR"))))))</x:f>
      </x:c>
      <x:c r="Y83" s="80" t="str">
        <x:f>IF(A83="","",IF(OR(C83="DIRECTORY / LEAD MARKETPLACE",H83="THIRD PARTY / ROUTED LEAD"),"INTERMEDIARY / LEAD COMPETITOR",IF(OR(C83="PUBLISHER / REFERENCE",H83="INFORMATION ONLY"),"INFORMATION / REFERENCE COMPETITOR","")))</x:f>
      </x:c>
      <x:c r="Z83" s="80" t="str">
        <x:f>IF(A83="","",IF(OR(C83="ADJACENT SERVICE",D83="NO",F83="NO"),"INDIRECT / CONDITIONAL COMPETITOR",IF(OR(E83="NO",G83="NO"),"OUT OF DIRECT SCOPE",IF(AND(D83="YES",E83="YES",F83="YES",G83="YES",H83="OWN TEAM / LOCAL OPERATOR"),"DIRECT LOCAL COMPETITOR","CONDITIONAL / REVIEW REQUIRED"))))</x:f>
      </x:c>
      <x:c r="AA83" s="80" t="str">
        <x:f>IF(A83="","",IF(Y83&lt;&gt;"",Y83,Z83))</x:f>
      </x:c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38"/>
      <x:c r="N84" s="12"/>
      <x:c r="O84" s="12" t="str">
        <x:f>IF(A84="","",IF(COUNTIF($A$6:$A$205,A84)&gt;1,"INVALID - DUPLICATE ID",IF(OR(B84="",C84="",D84="",E84="",F84="",G84="",H84="",I84="",J84="",K84="",L84="",M84="",N84=""),"INCOMPLETE",IF(AND(OR(EXACT(C84,"LOCAL PROVIDER"),EXACT(C84,"FRANCHISE / LOCAL OPERATOR"),EXACT(C84,"DIRECTORY / LEAD MARKETPLACE"),EXACT(C84,"NATIONAL BRAND"),EXACT(C84,"PUBLISHER / REFERENCE"),EXACT(C84,"ADJACENT SERVICE"),EXACT(C84,"OTHER")),OR(EXACT(D84,"YES"),EXACT(D84,"NO"),EXACT(D84,"UNCLEAR")),OR(EXACT(E84,"YES"),EXACT(E84,"NO"),EXACT(E84,"UNCLEAR")),OR(EXACT(F84,"YES"),EXACT(F84,"NO"),EXACT(F84,"UNCLEAR")),OR(EXACT(G84,"YES"),EXACT(G84,"NO"),EXACT(G84,"UNCLEAR")),OR(EXACT(H84,"OWN TEAM / LOCAL OPERATOR"),EXACT(H84,"THIRD PARTY / ROUTED LEAD"),EXACT(H84,"INFORMATION ONLY"),EXACT(H84,"UNCLEAR")),OR(EXACT(I84,"CURRENT"),EXACT(I84,"STALE"),EXACT(I84,"NOT CHECKED")),OR(EXACT(J84,"LOCAL PACK / MAPS"),EXACT(J84,"ORGANIC"),EXACT(J84,"PAID / LOCAL SERVICES"),EXACT(J84,"MIXED"),EXACT(J84,"NOT OBSERVED")),OR(EXACT(K84,"SUPPORTS"),EXACT(K84,"CONTRADICTS"),EXACT(K84,"NOT AVAILABLE"))),"VALID","INVALID - CONTROL TOKEN"))))</x:f>
      </x:c>
      <x:c r="P84" s="12" t="str">
        <x:f>IF(A84="","",IF(O84&lt;&gt;"VALID","CONTROL ERROR",IF(X84="LINK ERROR","EVIDENCE LINK ERROR",IF(X84="STALE","EVIDENCE STALE - REFRESH",IF(X84="INSUFFICIENT","EVIDENCE INSUFFICIENT - ROLE",IF(X84="TYPE / FULFILMENT CONTRADICTION","EVIDENCE CONTRADICTION - TYPE / FULFILMENT",IF(X84="FIRST-PARTY CONTRADICTION","EVIDENCE CONTRADICTION - FIRST PARTY",AA84)))))))</x:f>
      </x:c>
      <x:c r="Q84" s="12" t="str">
        <x:f>IF(A84="","",IF(OR(O84&lt;&gt;"VALID",X84="LINK ERROR"),"NOT READY",IF(AND(V84="READY",X84="CLEAR",OR(P84="DIRECT LOCAL COMPETITOR",P84="INTERMEDIARY / LEAD COMPETITOR",P84="INFORMATION / REFERENCE COMPETITOR",P84="INDIRECT / CONDITIONAL COMPETITOR",P84="OUT OF DIRECT SCOPE")),"READY","UNRESOLVED")))</x:f>
      </x:c>
      <x:c r="R84" s="12" t="str">
        <x:f>IF(A84="","",IF(P84="DIRECT LOCAL COMPETITOR","INCLUDE DIRECT",IF(P84="INDIRECT / CONDITIONAL COMPETITOR","INCLUDE INDIRECT",IF(OR(P84="INTERMEDIARY / LEAD COMPETITOR",P84="INFORMATION / REFERENCE COMPETITOR"),"INCLUDE REFERENCE",IF(P84="OUT OF DIRECT SCOPE","EXCLUDE DIRECT","MONITOR / CONDITIONAL")))))</x:f>
      </x:c>
      <x:c r="S84" s="12" t="str">
        <x:f>IF(A84="","",IF(P84="DIRECT LOCAL COMPETITOR","Scoped service offer; service-area clarity; contact/booking path; trust and local visibility",IF(P84="INTERMEDIARY / LEAD COMPETITOR","Lead capture; comparison UX; local discovery and routing mechanics",IF(P84="INFORMATION / REFERENCE COMPETITOR","Information coverage; evidence; decision support and answer usefulness",IF(P84="INDIRECT / CONDITIONAL COMPETITOR","Substitution; adjacent-need framing; conditional availability",IF(P84="OUT OF DIRECT SCOPE","Reference only if another decision requires it","No direct benchmark until resolved"))))))</x:f>
      </x:c>
      <x:c r="T84" s="12" t="str">
        <x:f>IF(A84="","",IF(P84="DIRECT LOCAL COMPETITOR","Do not infer capacity, market share or revenue from visibility/reviews",IF(P84="INTERMEDIARY / LEAD COMPETITOR","Do not infer that the intermediary performs the job",IF(P84="INFORMATION / REFERENCE COMPETITOR","Do not infer service substitution from information visibility",IF(P84="INDIRECT / CONDITIONAL COMPETITOR","Do not force adjacent or differently timed service into direct parity",IF(P84="OUT OF DIRECT SCOPE","Do not generalise this exclusion to every service/geography","Do not force a direct label from incomplete evidence"))))))</x:f>
      </x:c>
      <x:c r="U84" s="12" t="str">
        <x:f>IF(A84="","",IF(P84="INTERMEDIARY / LEAD COMPETITOR","Reopen if platform begins fulfilling the service directly",IF(P84="INFORMATION / REFERENCE COMPETITOR","Reopen if source begins selling/fulfilling the service",IF(P84="OUT OF DIRECT SCOPE","Reopen if job, buyer or service area changes","Reopen when service, geography, timing, fulfilment, ownership or buyer evidence changes materially"))))</x:f>
      </x:c>
      <x:c r="V84" s="12" t="str">
        <x:f>IF(A84="","",IF(COUNTIF(EVIDENCE_PACKET!$A$6:$A$205,L84)=0,"INVALID - EVIDENCE ID",IF(COUNTIF(EVIDENCE_PACKET!$A$6:$A$205,L84)&gt;1,"INVALID - DUPLICATE EVIDENCE ID",IF(COUNTIFS(EVIDENCE_PACKET!$A$6:$A$205,L84,EVIDENCE_PACKET!$B$6:$B$205,A84)=0,"INVALID - EVIDENCE OWNER",INDEX(EVIDENCE_PACKET!$L$6:$L$205,MATCH(L84,EVIDENCE_PACKET!$A$6:$A$205,0))))))</x:f>
      </x:c>
      <x:c r="W84" s="80" t="str">
        <x:f>IF(A84="","",IF(OR(AND(C84="DIRECTORY / LEAD MARKETPLACE",H84="OWN TEAM / LOCAL OPERATOR"),AND(C84="PUBLISHER / REFERENCE",OR(H84="OWN TEAM / LOCAL OPERATOR",H84="THIRD PARTY / ROUTED LEAD")),AND(OR(C84="LOCAL PROVIDER",C84="FRANCHISE / LOCAL OPERATOR"),OR(H84="THIRD PARTY / ROUTED LEAD",H84="INFORMATION ONLY"))),"CONTRADICTION","OK"))</x:f>
      </x:c>
      <x:c r="X84" s="80" t="str">
        <x:f>IF(A84="","",IF(OR(V84="INVALID - EVIDENCE ID",V84="INVALID - DUPLICATE EVIDENCE ID",V84="INVALID - EVIDENCE OWNER",V84="INVALID - DUPLICATE ID",V84="INVALID - CONTROL TOKEN",V84="INVALID - CANDIDATE ID",V84="INCOMPLETE"),"LINK ERROR",IF(V84="STALE - REFRESH","STALE",IF(OR(V84="NOT CHECKED",V84="UNRESOLVED",I84="NOT CHECKED",D84="UNCLEAR",E84="UNCLEAR",F84="UNCLEAR",G84="UNCLEAR",H84="UNCLEAR"),"INSUFFICIENT",IF(W84="CONTRADICTION","TYPE / FULFILMENT CONTRADICTION",IF(K84="CONTRADICTS","FIRST-PARTY CONTRADICTION","CLEAR"))))))</x:f>
      </x:c>
      <x:c r="Y84" s="80" t="str">
        <x:f>IF(A84="","",IF(OR(C84="DIRECTORY / LEAD MARKETPLACE",H84="THIRD PARTY / ROUTED LEAD"),"INTERMEDIARY / LEAD COMPETITOR",IF(OR(C84="PUBLISHER / REFERENCE",H84="INFORMATION ONLY"),"INFORMATION / REFERENCE COMPETITOR","")))</x:f>
      </x:c>
      <x:c r="Z84" s="80" t="str">
        <x:f>IF(A84="","",IF(OR(C84="ADJACENT SERVICE",D84="NO",F84="NO"),"INDIRECT / CONDITIONAL COMPETITOR",IF(OR(E84="NO",G84="NO"),"OUT OF DIRECT SCOPE",IF(AND(D84="YES",E84="YES",F84="YES",G84="YES",H84="OWN TEAM / LOCAL OPERATOR"),"DIRECT LOCAL COMPETITOR","CONDITIONAL / REVIEW REQUIRED"))))</x:f>
      </x:c>
      <x:c r="AA84" s="80" t="str">
        <x:f>IF(A84="","",IF(Y84&lt;&gt;"",Y84,Z84))</x:f>
      </x:c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38"/>
      <x:c r="N85" s="12"/>
      <x:c r="O85" s="12" t="str">
        <x:f>IF(A85="","",IF(COUNTIF($A$6:$A$205,A85)&gt;1,"INVALID - DUPLICATE ID",IF(OR(B85="",C85="",D85="",E85="",F85="",G85="",H85="",I85="",J85="",K85="",L85="",M85="",N85=""),"INCOMPLETE",IF(AND(OR(EXACT(C85,"LOCAL PROVIDER"),EXACT(C85,"FRANCHISE / LOCAL OPERATOR"),EXACT(C85,"DIRECTORY / LEAD MARKETPLACE"),EXACT(C85,"NATIONAL BRAND"),EXACT(C85,"PUBLISHER / REFERENCE"),EXACT(C85,"ADJACENT SERVICE"),EXACT(C85,"OTHER")),OR(EXACT(D85,"YES"),EXACT(D85,"NO"),EXACT(D85,"UNCLEAR")),OR(EXACT(E85,"YES"),EXACT(E85,"NO"),EXACT(E85,"UNCLEAR")),OR(EXACT(F85,"YES"),EXACT(F85,"NO"),EXACT(F85,"UNCLEAR")),OR(EXACT(G85,"YES"),EXACT(G85,"NO"),EXACT(G85,"UNCLEAR")),OR(EXACT(H85,"OWN TEAM / LOCAL OPERATOR"),EXACT(H85,"THIRD PARTY / ROUTED LEAD"),EXACT(H85,"INFORMATION ONLY"),EXACT(H85,"UNCLEAR")),OR(EXACT(I85,"CURRENT"),EXACT(I85,"STALE"),EXACT(I85,"NOT CHECKED")),OR(EXACT(J85,"LOCAL PACK / MAPS"),EXACT(J85,"ORGANIC"),EXACT(J85,"PAID / LOCAL SERVICES"),EXACT(J85,"MIXED"),EXACT(J85,"NOT OBSERVED")),OR(EXACT(K85,"SUPPORTS"),EXACT(K85,"CONTRADICTS"),EXACT(K85,"NOT AVAILABLE"))),"VALID","INVALID - CONTROL TOKEN"))))</x:f>
      </x:c>
      <x:c r="P85" s="12" t="str">
        <x:f>IF(A85="","",IF(O85&lt;&gt;"VALID","CONTROL ERROR",IF(X85="LINK ERROR","EVIDENCE LINK ERROR",IF(X85="STALE","EVIDENCE STALE - REFRESH",IF(X85="INSUFFICIENT","EVIDENCE INSUFFICIENT - ROLE",IF(X85="TYPE / FULFILMENT CONTRADICTION","EVIDENCE CONTRADICTION - TYPE / FULFILMENT",IF(X85="FIRST-PARTY CONTRADICTION","EVIDENCE CONTRADICTION - FIRST PARTY",AA85)))))))</x:f>
      </x:c>
      <x:c r="Q85" s="12" t="str">
        <x:f>IF(A85="","",IF(OR(O85&lt;&gt;"VALID",X85="LINK ERROR"),"NOT READY",IF(AND(V85="READY",X85="CLEAR",OR(P85="DIRECT LOCAL COMPETITOR",P85="INTERMEDIARY / LEAD COMPETITOR",P85="INFORMATION / REFERENCE COMPETITOR",P85="INDIRECT / CONDITIONAL COMPETITOR",P85="OUT OF DIRECT SCOPE")),"READY","UNRESOLVED")))</x:f>
      </x:c>
      <x:c r="R85" s="12" t="str">
        <x:f>IF(A85="","",IF(P85="DIRECT LOCAL COMPETITOR","INCLUDE DIRECT",IF(P85="INDIRECT / CONDITIONAL COMPETITOR","INCLUDE INDIRECT",IF(OR(P85="INTERMEDIARY / LEAD COMPETITOR",P85="INFORMATION / REFERENCE COMPETITOR"),"INCLUDE REFERENCE",IF(P85="OUT OF DIRECT SCOPE","EXCLUDE DIRECT","MONITOR / CONDITIONAL")))))</x:f>
      </x:c>
      <x:c r="S85" s="12" t="str">
        <x:f>IF(A85="","",IF(P85="DIRECT LOCAL COMPETITOR","Scoped service offer; service-area clarity; contact/booking path; trust and local visibility",IF(P85="INTERMEDIARY / LEAD COMPETITOR","Lead capture; comparison UX; local discovery and routing mechanics",IF(P85="INFORMATION / REFERENCE COMPETITOR","Information coverage; evidence; decision support and answer usefulness",IF(P85="INDIRECT / CONDITIONAL COMPETITOR","Substitution; adjacent-need framing; conditional availability",IF(P85="OUT OF DIRECT SCOPE","Reference only if another decision requires it","No direct benchmark until resolved"))))))</x:f>
      </x:c>
      <x:c r="T85" s="12" t="str">
        <x:f>IF(A85="","",IF(P85="DIRECT LOCAL COMPETITOR","Do not infer capacity, market share or revenue from visibility/reviews",IF(P85="INTERMEDIARY / LEAD COMPETITOR","Do not infer that the intermediary performs the job",IF(P85="INFORMATION / REFERENCE COMPETITOR","Do not infer service substitution from information visibility",IF(P85="INDIRECT / CONDITIONAL COMPETITOR","Do not force adjacent or differently timed service into direct parity",IF(P85="OUT OF DIRECT SCOPE","Do not generalise this exclusion to every service/geography","Do not force a direct label from incomplete evidence"))))))</x:f>
      </x:c>
      <x:c r="U85" s="12" t="str">
        <x:f>IF(A85="","",IF(P85="INTERMEDIARY / LEAD COMPETITOR","Reopen if platform begins fulfilling the service directly",IF(P85="INFORMATION / REFERENCE COMPETITOR","Reopen if source begins selling/fulfilling the service",IF(P85="OUT OF DIRECT SCOPE","Reopen if job, buyer or service area changes","Reopen when service, geography, timing, fulfilment, ownership or buyer evidence changes materially"))))</x:f>
      </x:c>
      <x:c r="V85" s="12" t="str">
        <x:f>IF(A85="","",IF(COUNTIF(EVIDENCE_PACKET!$A$6:$A$205,L85)=0,"INVALID - EVIDENCE ID",IF(COUNTIF(EVIDENCE_PACKET!$A$6:$A$205,L85)&gt;1,"INVALID - DUPLICATE EVIDENCE ID",IF(COUNTIFS(EVIDENCE_PACKET!$A$6:$A$205,L85,EVIDENCE_PACKET!$B$6:$B$205,A85)=0,"INVALID - EVIDENCE OWNER",INDEX(EVIDENCE_PACKET!$L$6:$L$205,MATCH(L85,EVIDENCE_PACKET!$A$6:$A$205,0))))))</x:f>
      </x:c>
      <x:c r="W85" s="80" t="str">
        <x:f>IF(A85="","",IF(OR(AND(C85="DIRECTORY / LEAD MARKETPLACE",H85="OWN TEAM / LOCAL OPERATOR"),AND(C85="PUBLISHER / REFERENCE",OR(H85="OWN TEAM / LOCAL OPERATOR",H85="THIRD PARTY / ROUTED LEAD")),AND(OR(C85="LOCAL PROVIDER",C85="FRANCHISE / LOCAL OPERATOR"),OR(H85="THIRD PARTY / ROUTED LEAD",H85="INFORMATION ONLY"))),"CONTRADICTION","OK"))</x:f>
      </x:c>
      <x:c r="X85" s="80" t="str">
        <x:f>IF(A85="","",IF(OR(V85="INVALID - EVIDENCE ID",V85="INVALID - DUPLICATE EVIDENCE ID",V85="INVALID - EVIDENCE OWNER",V85="INVALID - DUPLICATE ID",V85="INVALID - CONTROL TOKEN",V85="INVALID - CANDIDATE ID",V85="INCOMPLETE"),"LINK ERROR",IF(V85="STALE - REFRESH","STALE",IF(OR(V85="NOT CHECKED",V85="UNRESOLVED",I85="NOT CHECKED",D85="UNCLEAR",E85="UNCLEAR",F85="UNCLEAR",G85="UNCLEAR",H85="UNCLEAR"),"INSUFFICIENT",IF(W85="CONTRADICTION","TYPE / FULFILMENT CONTRADICTION",IF(K85="CONTRADICTS","FIRST-PARTY CONTRADICTION","CLEAR"))))))</x:f>
      </x:c>
      <x:c r="Y85" s="80" t="str">
        <x:f>IF(A85="","",IF(OR(C85="DIRECTORY / LEAD MARKETPLACE",H85="THIRD PARTY / ROUTED LEAD"),"INTERMEDIARY / LEAD COMPETITOR",IF(OR(C85="PUBLISHER / REFERENCE",H85="INFORMATION ONLY"),"INFORMATION / REFERENCE COMPETITOR","")))</x:f>
      </x:c>
      <x:c r="Z85" s="80" t="str">
        <x:f>IF(A85="","",IF(OR(C85="ADJACENT SERVICE",D85="NO",F85="NO"),"INDIRECT / CONDITIONAL COMPETITOR",IF(OR(E85="NO",G85="NO"),"OUT OF DIRECT SCOPE",IF(AND(D85="YES",E85="YES",F85="YES",G85="YES",H85="OWN TEAM / LOCAL OPERATOR"),"DIRECT LOCAL COMPETITOR","CONDITIONAL / REVIEW REQUIRED"))))</x:f>
      </x:c>
      <x:c r="AA85" s="80" t="str">
        <x:f>IF(A85="","",IF(Y85&lt;&gt;"",Y85,Z85))</x:f>
      </x:c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38"/>
      <x:c r="N86" s="12"/>
      <x:c r="O86" s="12" t="str">
        <x:f>IF(A86="","",IF(COUNTIF($A$6:$A$205,A86)&gt;1,"INVALID - DUPLICATE ID",IF(OR(B86="",C86="",D86="",E86="",F86="",G86="",H86="",I86="",J86="",K86="",L86="",M86="",N86=""),"INCOMPLETE",IF(AND(OR(EXACT(C86,"LOCAL PROVIDER"),EXACT(C86,"FRANCHISE / LOCAL OPERATOR"),EXACT(C86,"DIRECTORY / LEAD MARKETPLACE"),EXACT(C86,"NATIONAL BRAND"),EXACT(C86,"PUBLISHER / REFERENCE"),EXACT(C86,"ADJACENT SERVICE"),EXACT(C86,"OTHER")),OR(EXACT(D86,"YES"),EXACT(D86,"NO"),EXACT(D86,"UNCLEAR")),OR(EXACT(E86,"YES"),EXACT(E86,"NO"),EXACT(E86,"UNCLEAR")),OR(EXACT(F86,"YES"),EXACT(F86,"NO"),EXACT(F86,"UNCLEAR")),OR(EXACT(G86,"YES"),EXACT(G86,"NO"),EXACT(G86,"UNCLEAR")),OR(EXACT(H86,"OWN TEAM / LOCAL OPERATOR"),EXACT(H86,"THIRD PARTY / ROUTED LEAD"),EXACT(H86,"INFORMATION ONLY"),EXACT(H86,"UNCLEAR")),OR(EXACT(I86,"CURRENT"),EXACT(I86,"STALE"),EXACT(I86,"NOT CHECKED")),OR(EXACT(J86,"LOCAL PACK / MAPS"),EXACT(J86,"ORGANIC"),EXACT(J86,"PAID / LOCAL SERVICES"),EXACT(J86,"MIXED"),EXACT(J86,"NOT OBSERVED")),OR(EXACT(K86,"SUPPORTS"),EXACT(K86,"CONTRADICTS"),EXACT(K86,"NOT AVAILABLE"))),"VALID","INVALID - CONTROL TOKEN"))))</x:f>
      </x:c>
      <x:c r="P86" s="12" t="str">
        <x:f>IF(A86="","",IF(O86&lt;&gt;"VALID","CONTROL ERROR",IF(X86="LINK ERROR","EVIDENCE LINK ERROR",IF(X86="STALE","EVIDENCE STALE - REFRESH",IF(X86="INSUFFICIENT","EVIDENCE INSUFFICIENT - ROLE",IF(X86="TYPE / FULFILMENT CONTRADICTION","EVIDENCE CONTRADICTION - TYPE / FULFILMENT",IF(X86="FIRST-PARTY CONTRADICTION","EVIDENCE CONTRADICTION - FIRST PARTY",AA86)))))))</x:f>
      </x:c>
      <x:c r="Q86" s="12" t="str">
        <x:f>IF(A86="","",IF(OR(O86&lt;&gt;"VALID",X86="LINK ERROR"),"NOT READY",IF(AND(V86="READY",X86="CLEAR",OR(P86="DIRECT LOCAL COMPETITOR",P86="INTERMEDIARY / LEAD COMPETITOR",P86="INFORMATION / REFERENCE COMPETITOR",P86="INDIRECT / CONDITIONAL COMPETITOR",P86="OUT OF DIRECT SCOPE")),"READY","UNRESOLVED")))</x:f>
      </x:c>
      <x:c r="R86" s="12" t="str">
        <x:f>IF(A86="","",IF(P86="DIRECT LOCAL COMPETITOR","INCLUDE DIRECT",IF(P86="INDIRECT / CONDITIONAL COMPETITOR","INCLUDE INDIRECT",IF(OR(P86="INTERMEDIARY / LEAD COMPETITOR",P86="INFORMATION / REFERENCE COMPETITOR"),"INCLUDE REFERENCE",IF(P86="OUT OF DIRECT SCOPE","EXCLUDE DIRECT","MONITOR / CONDITIONAL")))))</x:f>
      </x:c>
      <x:c r="S86" s="12" t="str">
        <x:f>IF(A86="","",IF(P86="DIRECT LOCAL COMPETITOR","Scoped service offer; service-area clarity; contact/booking path; trust and local visibility",IF(P86="INTERMEDIARY / LEAD COMPETITOR","Lead capture; comparison UX; local discovery and routing mechanics",IF(P86="INFORMATION / REFERENCE COMPETITOR","Information coverage; evidence; decision support and answer usefulness",IF(P86="INDIRECT / CONDITIONAL COMPETITOR","Substitution; adjacent-need framing; conditional availability",IF(P86="OUT OF DIRECT SCOPE","Reference only if another decision requires it","No direct benchmark until resolved"))))))</x:f>
      </x:c>
      <x:c r="T86" s="12" t="str">
        <x:f>IF(A86="","",IF(P86="DIRECT LOCAL COMPETITOR","Do not infer capacity, market share or revenue from visibility/reviews",IF(P86="INTERMEDIARY / LEAD COMPETITOR","Do not infer that the intermediary performs the job",IF(P86="INFORMATION / REFERENCE COMPETITOR","Do not infer service substitution from information visibility",IF(P86="INDIRECT / CONDITIONAL COMPETITOR","Do not force adjacent or differently timed service into direct parity",IF(P86="OUT OF DIRECT SCOPE","Do not generalise this exclusion to every service/geography","Do not force a direct label from incomplete evidence"))))))</x:f>
      </x:c>
      <x:c r="U86" s="12" t="str">
        <x:f>IF(A86="","",IF(P86="INTERMEDIARY / LEAD COMPETITOR","Reopen if platform begins fulfilling the service directly",IF(P86="INFORMATION / REFERENCE COMPETITOR","Reopen if source begins selling/fulfilling the service",IF(P86="OUT OF DIRECT SCOPE","Reopen if job, buyer or service area changes","Reopen when service, geography, timing, fulfilment, ownership or buyer evidence changes materially"))))</x:f>
      </x:c>
      <x:c r="V86" s="12" t="str">
        <x:f>IF(A86="","",IF(COUNTIF(EVIDENCE_PACKET!$A$6:$A$205,L86)=0,"INVALID - EVIDENCE ID",IF(COUNTIF(EVIDENCE_PACKET!$A$6:$A$205,L86)&gt;1,"INVALID - DUPLICATE EVIDENCE ID",IF(COUNTIFS(EVIDENCE_PACKET!$A$6:$A$205,L86,EVIDENCE_PACKET!$B$6:$B$205,A86)=0,"INVALID - EVIDENCE OWNER",INDEX(EVIDENCE_PACKET!$L$6:$L$205,MATCH(L86,EVIDENCE_PACKET!$A$6:$A$205,0))))))</x:f>
      </x:c>
      <x:c r="W86" s="80" t="str">
        <x:f>IF(A86="","",IF(OR(AND(C86="DIRECTORY / LEAD MARKETPLACE",H86="OWN TEAM / LOCAL OPERATOR"),AND(C86="PUBLISHER / REFERENCE",OR(H86="OWN TEAM / LOCAL OPERATOR",H86="THIRD PARTY / ROUTED LEAD")),AND(OR(C86="LOCAL PROVIDER",C86="FRANCHISE / LOCAL OPERATOR"),OR(H86="THIRD PARTY / ROUTED LEAD",H86="INFORMATION ONLY"))),"CONTRADICTION","OK"))</x:f>
      </x:c>
      <x:c r="X86" s="80" t="str">
        <x:f>IF(A86="","",IF(OR(V86="INVALID - EVIDENCE ID",V86="INVALID - DUPLICATE EVIDENCE ID",V86="INVALID - EVIDENCE OWNER",V86="INVALID - DUPLICATE ID",V86="INVALID - CONTROL TOKEN",V86="INVALID - CANDIDATE ID",V86="INCOMPLETE"),"LINK ERROR",IF(V86="STALE - REFRESH","STALE",IF(OR(V86="NOT CHECKED",V86="UNRESOLVED",I86="NOT CHECKED",D86="UNCLEAR",E86="UNCLEAR",F86="UNCLEAR",G86="UNCLEAR",H86="UNCLEAR"),"INSUFFICIENT",IF(W86="CONTRADICTION","TYPE / FULFILMENT CONTRADICTION",IF(K86="CONTRADICTS","FIRST-PARTY CONTRADICTION","CLEAR"))))))</x:f>
      </x:c>
      <x:c r="Y86" s="80" t="str">
        <x:f>IF(A86="","",IF(OR(C86="DIRECTORY / LEAD MARKETPLACE",H86="THIRD PARTY / ROUTED LEAD"),"INTERMEDIARY / LEAD COMPETITOR",IF(OR(C86="PUBLISHER / REFERENCE",H86="INFORMATION ONLY"),"INFORMATION / REFERENCE COMPETITOR","")))</x:f>
      </x:c>
      <x:c r="Z86" s="80" t="str">
        <x:f>IF(A86="","",IF(OR(C86="ADJACENT SERVICE",D86="NO",F86="NO"),"INDIRECT / CONDITIONAL COMPETITOR",IF(OR(E86="NO",G86="NO"),"OUT OF DIRECT SCOPE",IF(AND(D86="YES",E86="YES",F86="YES",G86="YES",H86="OWN TEAM / LOCAL OPERATOR"),"DIRECT LOCAL COMPETITOR","CONDITIONAL / REVIEW REQUIRED"))))</x:f>
      </x:c>
      <x:c r="AA86" s="80" t="str">
        <x:f>IF(A86="","",IF(Y86&lt;&gt;"",Y86,Z86))</x:f>
      </x:c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38"/>
      <x:c r="N87" s="12"/>
      <x:c r="O87" s="12" t="str">
        <x:f>IF(A87="","",IF(COUNTIF($A$6:$A$205,A87)&gt;1,"INVALID - DUPLICATE ID",IF(OR(B87="",C87="",D87="",E87="",F87="",G87="",H87="",I87="",J87="",K87="",L87="",M87="",N87=""),"INCOMPLETE",IF(AND(OR(EXACT(C87,"LOCAL PROVIDER"),EXACT(C87,"FRANCHISE / LOCAL OPERATOR"),EXACT(C87,"DIRECTORY / LEAD MARKETPLACE"),EXACT(C87,"NATIONAL BRAND"),EXACT(C87,"PUBLISHER / REFERENCE"),EXACT(C87,"ADJACENT SERVICE"),EXACT(C87,"OTHER")),OR(EXACT(D87,"YES"),EXACT(D87,"NO"),EXACT(D87,"UNCLEAR")),OR(EXACT(E87,"YES"),EXACT(E87,"NO"),EXACT(E87,"UNCLEAR")),OR(EXACT(F87,"YES"),EXACT(F87,"NO"),EXACT(F87,"UNCLEAR")),OR(EXACT(G87,"YES"),EXACT(G87,"NO"),EXACT(G87,"UNCLEAR")),OR(EXACT(H87,"OWN TEAM / LOCAL OPERATOR"),EXACT(H87,"THIRD PARTY / ROUTED LEAD"),EXACT(H87,"INFORMATION ONLY"),EXACT(H87,"UNCLEAR")),OR(EXACT(I87,"CURRENT"),EXACT(I87,"STALE"),EXACT(I87,"NOT CHECKED")),OR(EXACT(J87,"LOCAL PACK / MAPS"),EXACT(J87,"ORGANIC"),EXACT(J87,"PAID / LOCAL SERVICES"),EXACT(J87,"MIXED"),EXACT(J87,"NOT OBSERVED")),OR(EXACT(K87,"SUPPORTS"),EXACT(K87,"CONTRADICTS"),EXACT(K87,"NOT AVAILABLE"))),"VALID","INVALID - CONTROL TOKEN"))))</x:f>
      </x:c>
      <x:c r="P87" s="12" t="str">
        <x:f>IF(A87="","",IF(O87&lt;&gt;"VALID","CONTROL ERROR",IF(X87="LINK ERROR","EVIDENCE LINK ERROR",IF(X87="STALE","EVIDENCE STALE - REFRESH",IF(X87="INSUFFICIENT","EVIDENCE INSUFFICIENT - ROLE",IF(X87="TYPE / FULFILMENT CONTRADICTION","EVIDENCE CONTRADICTION - TYPE / FULFILMENT",IF(X87="FIRST-PARTY CONTRADICTION","EVIDENCE CONTRADICTION - FIRST PARTY",AA87)))))))</x:f>
      </x:c>
      <x:c r="Q87" s="12" t="str">
        <x:f>IF(A87="","",IF(OR(O87&lt;&gt;"VALID",X87="LINK ERROR"),"NOT READY",IF(AND(V87="READY",X87="CLEAR",OR(P87="DIRECT LOCAL COMPETITOR",P87="INTERMEDIARY / LEAD COMPETITOR",P87="INFORMATION / REFERENCE COMPETITOR",P87="INDIRECT / CONDITIONAL COMPETITOR",P87="OUT OF DIRECT SCOPE")),"READY","UNRESOLVED")))</x:f>
      </x:c>
      <x:c r="R87" s="12" t="str">
        <x:f>IF(A87="","",IF(P87="DIRECT LOCAL COMPETITOR","INCLUDE DIRECT",IF(P87="INDIRECT / CONDITIONAL COMPETITOR","INCLUDE INDIRECT",IF(OR(P87="INTERMEDIARY / LEAD COMPETITOR",P87="INFORMATION / REFERENCE COMPETITOR"),"INCLUDE REFERENCE",IF(P87="OUT OF DIRECT SCOPE","EXCLUDE DIRECT","MONITOR / CONDITIONAL")))))</x:f>
      </x:c>
      <x:c r="S87" s="12" t="str">
        <x:f>IF(A87="","",IF(P87="DIRECT LOCAL COMPETITOR","Scoped service offer; service-area clarity; contact/booking path; trust and local visibility",IF(P87="INTERMEDIARY / LEAD COMPETITOR","Lead capture; comparison UX; local discovery and routing mechanics",IF(P87="INFORMATION / REFERENCE COMPETITOR","Information coverage; evidence; decision support and answer usefulness",IF(P87="INDIRECT / CONDITIONAL COMPETITOR","Substitution; adjacent-need framing; conditional availability",IF(P87="OUT OF DIRECT SCOPE","Reference only if another decision requires it","No direct benchmark until resolved"))))))</x:f>
      </x:c>
      <x:c r="T87" s="12" t="str">
        <x:f>IF(A87="","",IF(P87="DIRECT LOCAL COMPETITOR","Do not infer capacity, market share or revenue from visibility/reviews",IF(P87="INTERMEDIARY / LEAD COMPETITOR","Do not infer that the intermediary performs the job",IF(P87="INFORMATION / REFERENCE COMPETITOR","Do not infer service substitution from information visibility",IF(P87="INDIRECT / CONDITIONAL COMPETITOR","Do not force adjacent or differently timed service into direct parity",IF(P87="OUT OF DIRECT SCOPE","Do not generalise this exclusion to every service/geography","Do not force a direct label from incomplete evidence"))))))</x:f>
      </x:c>
      <x:c r="U87" s="12" t="str">
        <x:f>IF(A87="","",IF(P87="INTERMEDIARY / LEAD COMPETITOR","Reopen if platform begins fulfilling the service directly",IF(P87="INFORMATION / REFERENCE COMPETITOR","Reopen if source begins selling/fulfilling the service",IF(P87="OUT OF DIRECT SCOPE","Reopen if job, buyer or service area changes","Reopen when service, geography, timing, fulfilment, ownership or buyer evidence changes materially"))))</x:f>
      </x:c>
      <x:c r="V87" s="12" t="str">
        <x:f>IF(A87="","",IF(COUNTIF(EVIDENCE_PACKET!$A$6:$A$205,L87)=0,"INVALID - EVIDENCE ID",IF(COUNTIF(EVIDENCE_PACKET!$A$6:$A$205,L87)&gt;1,"INVALID - DUPLICATE EVIDENCE ID",IF(COUNTIFS(EVIDENCE_PACKET!$A$6:$A$205,L87,EVIDENCE_PACKET!$B$6:$B$205,A87)=0,"INVALID - EVIDENCE OWNER",INDEX(EVIDENCE_PACKET!$L$6:$L$205,MATCH(L87,EVIDENCE_PACKET!$A$6:$A$205,0))))))</x:f>
      </x:c>
      <x:c r="W87" s="80" t="str">
        <x:f>IF(A87="","",IF(OR(AND(C87="DIRECTORY / LEAD MARKETPLACE",H87="OWN TEAM / LOCAL OPERATOR"),AND(C87="PUBLISHER / REFERENCE",OR(H87="OWN TEAM / LOCAL OPERATOR",H87="THIRD PARTY / ROUTED LEAD")),AND(OR(C87="LOCAL PROVIDER",C87="FRANCHISE / LOCAL OPERATOR"),OR(H87="THIRD PARTY / ROUTED LEAD",H87="INFORMATION ONLY"))),"CONTRADICTION","OK"))</x:f>
      </x:c>
      <x:c r="X87" s="80" t="str">
        <x:f>IF(A87="","",IF(OR(V87="INVALID - EVIDENCE ID",V87="INVALID - DUPLICATE EVIDENCE ID",V87="INVALID - EVIDENCE OWNER",V87="INVALID - DUPLICATE ID",V87="INVALID - CONTROL TOKEN",V87="INVALID - CANDIDATE ID",V87="INCOMPLETE"),"LINK ERROR",IF(V87="STALE - REFRESH","STALE",IF(OR(V87="NOT CHECKED",V87="UNRESOLVED",I87="NOT CHECKED",D87="UNCLEAR",E87="UNCLEAR",F87="UNCLEAR",G87="UNCLEAR",H87="UNCLEAR"),"INSUFFICIENT",IF(W87="CONTRADICTION","TYPE / FULFILMENT CONTRADICTION",IF(K87="CONTRADICTS","FIRST-PARTY CONTRADICTION","CLEAR"))))))</x:f>
      </x:c>
      <x:c r="Y87" s="80" t="str">
        <x:f>IF(A87="","",IF(OR(C87="DIRECTORY / LEAD MARKETPLACE",H87="THIRD PARTY / ROUTED LEAD"),"INTERMEDIARY / LEAD COMPETITOR",IF(OR(C87="PUBLISHER / REFERENCE",H87="INFORMATION ONLY"),"INFORMATION / REFERENCE COMPETITOR","")))</x:f>
      </x:c>
      <x:c r="Z87" s="80" t="str">
        <x:f>IF(A87="","",IF(OR(C87="ADJACENT SERVICE",D87="NO",F87="NO"),"INDIRECT / CONDITIONAL COMPETITOR",IF(OR(E87="NO",G87="NO"),"OUT OF DIRECT SCOPE",IF(AND(D87="YES",E87="YES",F87="YES",G87="YES",H87="OWN TEAM / LOCAL OPERATOR"),"DIRECT LOCAL COMPETITOR","CONDITIONAL / REVIEW REQUIRED"))))</x:f>
      </x:c>
      <x:c r="AA87" s="80" t="str">
        <x:f>IF(A87="","",IF(Y87&lt;&gt;"",Y87,Z87))</x:f>
      </x:c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38"/>
      <x:c r="N88" s="12"/>
      <x:c r="O88" s="12" t="str">
        <x:f>IF(A88="","",IF(COUNTIF($A$6:$A$205,A88)&gt;1,"INVALID - DUPLICATE ID",IF(OR(B88="",C88="",D88="",E88="",F88="",G88="",H88="",I88="",J88="",K88="",L88="",M88="",N88=""),"INCOMPLETE",IF(AND(OR(EXACT(C88,"LOCAL PROVIDER"),EXACT(C88,"FRANCHISE / LOCAL OPERATOR"),EXACT(C88,"DIRECTORY / LEAD MARKETPLACE"),EXACT(C88,"NATIONAL BRAND"),EXACT(C88,"PUBLISHER / REFERENCE"),EXACT(C88,"ADJACENT SERVICE"),EXACT(C88,"OTHER")),OR(EXACT(D88,"YES"),EXACT(D88,"NO"),EXACT(D88,"UNCLEAR")),OR(EXACT(E88,"YES"),EXACT(E88,"NO"),EXACT(E88,"UNCLEAR")),OR(EXACT(F88,"YES"),EXACT(F88,"NO"),EXACT(F88,"UNCLEAR")),OR(EXACT(G88,"YES"),EXACT(G88,"NO"),EXACT(G88,"UNCLEAR")),OR(EXACT(H88,"OWN TEAM / LOCAL OPERATOR"),EXACT(H88,"THIRD PARTY / ROUTED LEAD"),EXACT(H88,"INFORMATION ONLY"),EXACT(H88,"UNCLEAR")),OR(EXACT(I88,"CURRENT"),EXACT(I88,"STALE"),EXACT(I88,"NOT CHECKED")),OR(EXACT(J88,"LOCAL PACK / MAPS"),EXACT(J88,"ORGANIC"),EXACT(J88,"PAID / LOCAL SERVICES"),EXACT(J88,"MIXED"),EXACT(J88,"NOT OBSERVED")),OR(EXACT(K88,"SUPPORTS"),EXACT(K88,"CONTRADICTS"),EXACT(K88,"NOT AVAILABLE"))),"VALID","INVALID - CONTROL TOKEN"))))</x:f>
      </x:c>
      <x:c r="P88" s="12" t="str">
        <x:f>IF(A88="","",IF(O88&lt;&gt;"VALID","CONTROL ERROR",IF(X88="LINK ERROR","EVIDENCE LINK ERROR",IF(X88="STALE","EVIDENCE STALE - REFRESH",IF(X88="INSUFFICIENT","EVIDENCE INSUFFICIENT - ROLE",IF(X88="TYPE / FULFILMENT CONTRADICTION","EVIDENCE CONTRADICTION - TYPE / FULFILMENT",IF(X88="FIRST-PARTY CONTRADICTION","EVIDENCE CONTRADICTION - FIRST PARTY",AA88)))))))</x:f>
      </x:c>
      <x:c r="Q88" s="12" t="str">
        <x:f>IF(A88="","",IF(OR(O88&lt;&gt;"VALID",X88="LINK ERROR"),"NOT READY",IF(AND(V88="READY",X88="CLEAR",OR(P88="DIRECT LOCAL COMPETITOR",P88="INTERMEDIARY / LEAD COMPETITOR",P88="INFORMATION / REFERENCE COMPETITOR",P88="INDIRECT / CONDITIONAL COMPETITOR",P88="OUT OF DIRECT SCOPE")),"READY","UNRESOLVED")))</x:f>
      </x:c>
      <x:c r="R88" s="12" t="str">
        <x:f>IF(A88="","",IF(P88="DIRECT LOCAL COMPETITOR","INCLUDE DIRECT",IF(P88="INDIRECT / CONDITIONAL COMPETITOR","INCLUDE INDIRECT",IF(OR(P88="INTERMEDIARY / LEAD COMPETITOR",P88="INFORMATION / REFERENCE COMPETITOR"),"INCLUDE REFERENCE",IF(P88="OUT OF DIRECT SCOPE","EXCLUDE DIRECT","MONITOR / CONDITIONAL")))))</x:f>
      </x:c>
      <x:c r="S88" s="12" t="str">
        <x:f>IF(A88="","",IF(P88="DIRECT LOCAL COMPETITOR","Scoped service offer; service-area clarity; contact/booking path; trust and local visibility",IF(P88="INTERMEDIARY / LEAD COMPETITOR","Lead capture; comparison UX; local discovery and routing mechanics",IF(P88="INFORMATION / REFERENCE COMPETITOR","Information coverage; evidence; decision support and answer usefulness",IF(P88="INDIRECT / CONDITIONAL COMPETITOR","Substitution; adjacent-need framing; conditional availability",IF(P88="OUT OF DIRECT SCOPE","Reference only if another decision requires it","No direct benchmark until resolved"))))))</x:f>
      </x:c>
      <x:c r="T88" s="12" t="str">
        <x:f>IF(A88="","",IF(P88="DIRECT LOCAL COMPETITOR","Do not infer capacity, market share or revenue from visibility/reviews",IF(P88="INTERMEDIARY / LEAD COMPETITOR","Do not infer that the intermediary performs the job",IF(P88="INFORMATION / REFERENCE COMPETITOR","Do not infer service substitution from information visibility",IF(P88="INDIRECT / CONDITIONAL COMPETITOR","Do not force adjacent or differently timed service into direct parity",IF(P88="OUT OF DIRECT SCOPE","Do not generalise this exclusion to every service/geography","Do not force a direct label from incomplete evidence"))))))</x:f>
      </x:c>
      <x:c r="U88" s="12" t="str">
        <x:f>IF(A88="","",IF(P88="INTERMEDIARY / LEAD COMPETITOR","Reopen if platform begins fulfilling the service directly",IF(P88="INFORMATION / REFERENCE COMPETITOR","Reopen if source begins selling/fulfilling the service",IF(P88="OUT OF DIRECT SCOPE","Reopen if job, buyer or service area changes","Reopen when service, geography, timing, fulfilment, ownership or buyer evidence changes materially"))))</x:f>
      </x:c>
      <x:c r="V88" s="12" t="str">
        <x:f>IF(A88="","",IF(COUNTIF(EVIDENCE_PACKET!$A$6:$A$205,L88)=0,"INVALID - EVIDENCE ID",IF(COUNTIF(EVIDENCE_PACKET!$A$6:$A$205,L88)&gt;1,"INVALID - DUPLICATE EVIDENCE ID",IF(COUNTIFS(EVIDENCE_PACKET!$A$6:$A$205,L88,EVIDENCE_PACKET!$B$6:$B$205,A88)=0,"INVALID - EVIDENCE OWNER",INDEX(EVIDENCE_PACKET!$L$6:$L$205,MATCH(L88,EVIDENCE_PACKET!$A$6:$A$205,0))))))</x:f>
      </x:c>
      <x:c r="W88" s="80" t="str">
        <x:f>IF(A88="","",IF(OR(AND(C88="DIRECTORY / LEAD MARKETPLACE",H88="OWN TEAM / LOCAL OPERATOR"),AND(C88="PUBLISHER / REFERENCE",OR(H88="OWN TEAM / LOCAL OPERATOR",H88="THIRD PARTY / ROUTED LEAD")),AND(OR(C88="LOCAL PROVIDER",C88="FRANCHISE / LOCAL OPERATOR"),OR(H88="THIRD PARTY / ROUTED LEAD",H88="INFORMATION ONLY"))),"CONTRADICTION","OK"))</x:f>
      </x:c>
      <x:c r="X88" s="80" t="str">
        <x:f>IF(A88="","",IF(OR(V88="INVALID - EVIDENCE ID",V88="INVALID - DUPLICATE EVIDENCE ID",V88="INVALID - EVIDENCE OWNER",V88="INVALID - DUPLICATE ID",V88="INVALID - CONTROL TOKEN",V88="INVALID - CANDIDATE ID",V88="INCOMPLETE"),"LINK ERROR",IF(V88="STALE - REFRESH","STALE",IF(OR(V88="NOT CHECKED",V88="UNRESOLVED",I88="NOT CHECKED",D88="UNCLEAR",E88="UNCLEAR",F88="UNCLEAR",G88="UNCLEAR",H88="UNCLEAR"),"INSUFFICIENT",IF(W88="CONTRADICTION","TYPE / FULFILMENT CONTRADICTION",IF(K88="CONTRADICTS","FIRST-PARTY CONTRADICTION","CLEAR"))))))</x:f>
      </x:c>
      <x:c r="Y88" s="80" t="str">
        <x:f>IF(A88="","",IF(OR(C88="DIRECTORY / LEAD MARKETPLACE",H88="THIRD PARTY / ROUTED LEAD"),"INTERMEDIARY / LEAD COMPETITOR",IF(OR(C88="PUBLISHER / REFERENCE",H88="INFORMATION ONLY"),"INFORMATION / REFERENCE COMPETITOR","")))</x:f>
      </x:c>
      <x:c r="Z88" s="80" t="str">
        <x:f>IF(A88="","",IF(OR(C88="ADJACENT SERVICE",D88="NO",F88="NO"),"INDIRECT / CONDITIONAL COMPETITOR",IF(OR(E88="NO",G88="NO"),"OUT OF DIRECT SCOPE",IF(AND(D88="YES",E88="YES",F88="YES",G88="YES",H88="OWN TEAM / LOCAL OPERATOR"),"DIRECT LOCAL COMPETITOR","CONDITIONAL / REVIEW REQUIRED"))))</x:f>
      </x:c>
      <x:c r="AA88" s="80" t="str">
        <x:f>IF(A88="","",IF(Y88&lt;&gt;"",Y88,Z88))</x:f>
      </x:c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38"/>
      <x:c r="N89" s="12"/>
      <x:c r="O89" s="12" t="str">
        <x:f>IF(A89="","",IF(COUNTIF($A$6:$A$205,A89)&gt;1,"INVALID - DUPLICATE ID",IF(OR(B89="",C89="",D89="",E89="",F89="",G89="",H89="",I89="",J89="",K89="",L89="",M89="",N89=""),"INCOMPLETE",IF(AND(OR(EXACT(C89,"LOCAL PROVIDER"),EXACT(C89,"FRANCHISE / LOCAL OPERATOR"),EXACT(C89,"DIRECTORY / LEAD MARKETPLACE"),EXACT(C89,"NATIONAL BRAND"),EXACT(C89,"PUBLISHER / REFERENCE"),EXACT(C89,"ADJACENT SERVICE"),EXACT(C89,"OTHER")),OR(EXACT(D89,"YES"),EXACT(D89,"NO"),EXACT(D89,"UNCLEAR")),OR(EXACT(E89,"YES"),EXACT(E89,"NO"),EXACT(E89,"UNCLEAR")),OR(EXACT(F89,"YES"),EXACT(F89,"NO"),EXACT(F89,"UNCLEAR")),OR(EXACT(G89,"YES"),EXACT(G89,"NO"),EXACT(G89,"UNCLEAR")),OR(EXACT(H89,"OWN TEAM / LOCAL OPERATOR"),EXACT(H89,"THIRD PARTY / ROUTED LEAD"),EXACT(H89,"INFORMATION ONLY"),EXACT(H89,"UNCLEAR")),OR(EXACT(I89,"CURRENT"),EXACT(I89,"STALE"),EXACT(I89,"NOT CHECKED")),OR(EXACT(J89,"LOCAL PACK / MAPS"),EXACT(J89,"ORGANIC"),EXACT(J89,"PAID / LOCAL SERVICES"),EXACT(J89,"MIXED"),EXACT(J89,"NOT OBSERVED")),OR(EXACT(K89,"SUPPORTS"),EXACT(K89,"CONTRADICTS"),EXACT(K89,"NOT AVAILABLE"))),"VALID","INVALID - CONTROL TOKEN"))))</x:f>
      </x:c>
      <x:c r="P89" s="12" t="str">
        <x:f>IF(A89="","",IF(O89&lt;&gt;"VALID","CONTROL ERROR",IF(X89="LINK ERROR","EVIDENCE LINK ERROR",IF(X89="STALE","EVIDENCE STALE - REFRESH",IF(X89="INSUFFICIENT","EVIDENCE INSUFFICIENT - ROLE",IF(X89="TYPE / FULFILMENT CONTRADICTION","EVIDENCE CONTRADICTION - TYPE / FULFILMENT",IF(X89="FIRST-PARTY CONTRADICTION","EVIDENCE CONTRADICTION - FIRST PARTY",AA89)))))))</x:f>
      </x:c>
      <x:c r="Q89" s="12" t="str">
        <x:f>IF(A89="","",IF(OR(O89&lt;&gt;"VALID",X89="LINK ERROR"),"NOT READY",IF(AND(V89="READY",X89="CLEAR",OR(P89="DIRECT LOCAL COMPETITOR",P89="INTERMEDIARY / LEAD COMPETITOR",P89="INFORMATION / REFERENCE COMPETITOR",P89="INDIRECT / CONDITIONAL COMPETITOR",P89="OUT OF DIRECT SCOPE")),"READY","UNRESOLVED")))</x:f>
      </x:c>
      <x:c r="R89" s="12" t="str">
        <x:f>IF(A89="","",IF(P89="DIRECT LOCAL COMPETITOR","INCLUDE DIRECT",IF(P89="INDIRECT / CONDITIONAL COMPETITOR","INCLUDE INDIRECT",IF(OR(P89="INTERMEDIARY / LEAD COMPETITOR",P89="INFORMATION / REFERENCE COMPETITOR"),"INCLUDE REFERENCE",IF(P89="OUT OF DIRECT SCOPE","EXCLUDE DIRECT","MONITOR / CONDITIONAL")))))</x:f>
      </x:c>
      <x:c r="S89" s="12" t="str">
        <x:f>IF(A89="","",IF(P89="DIRECT LOCAL COMPETITOR","Scoped service offer; service-area clarity; contact/booking path; trust and local visibility",IF(P89="INTERMEDIARY / LEAD COMPETITOR","Lead capture; comparison UX; local discovery and routing mechanics",IF(P89="INFORMATION / REFERENCE COMPETITOR","Information coverage; evidence; decision support and answer usefulness",IF(P89="INDIRECT / CONDITIONAL COMPETITOR","Substitution; adjacent-need framing; conditional availability",IF(P89="OUT OF DIRECT SCOPE","Reference only if another decision requires it","No direct benchmark until resolved"))))))</x:f>
      </x:c>
      <x:c r="T89" s="12" t="str">
        <x:f>IF(A89="","",IF(P89="DIRECT LOCAL COMPETITOR","Do not infer capacity, market share or revenue from visibility/reviews",IF(P89="INTERMEDIARY / LEAD COMPETITOR","Do not infer that the intermediary performs the job",IF(P89="INFORMATION / REFERENCE COMPETITOR","Do not infer service substitution from information visibility",IF(P89="INDIRECT / CONDITIONAL COMPETITOR","Do not force adjacent or differently timed service into direct parity",IF(P89="OUT OF DIRECT SCOPE","Do not generalise this exclusion to every service/geography","Do not force a direct label from incomplete evidence"))))))</x:f>
      </x:c>
      <x:c r="U89" s="12" t="str">
        <x:f>IF(A89="","",IF(P89="INTERMEDIARY / LEAD COMPETITOR","Reopen if platform begins fulfilling the service directly",IF(P89="INFORMATION / REFERENCE COMPETITOR","Reopen if source begins selling/fulfilling the service",IF(P89="OUT OF DIRECT SCOPE","Reopen if job, buyer or service area changes","Reopen when service, geography, timing, fulfilment, ownership or buyer evidence changes materially"))))</x:f>
      </x:c>
      <x:c r="V89" s="12" t="str">
        <x:f>IF(A89="","",IF(COUNTIF(EVIDENCE_PACKET!$A$6:$A$205,L89)=0,"INVALID - EVIDENCE ID",IF(COUNTIF(EVIDENCE_PACKET!$A$6:$A$205,L89)&gt;1,"INVALID - DUPLICATE EVIDENCE ID",IF(COUNTIFS(EVIDENCE_PACKET!$A$6:$A$205,L89,EVIDENCE_PACKET!$B$6:$B$205,A89)=0,"INVALID - EVIDENCE OWNER",INDEX(EVIDENCE_PACKET!$L$6:$L$205,MATCH(L89,EVIDENCE_PACKET!$A$6:$A$205,0))))))</x:f>
      </x:c>
      <x:c r="W89" s="80" t="str">
        <x:f>IF(A89="","",IF(OR(AND(C89="DIRECTORY / LEAD MARKETPLACE",H89="OWN TEAM / LOCAL OPERATOR"),AND(C89="PUBLISHER / REFERENCE",OR(H89="OWN TEAM / LOCAL OPERATOR",H89="THIRD PARTY / ROUTED LEAD")),AND(OR(C89="LOCAL PROVIDER",C89="FRANCHISE / LOCAL OPERATOR"),OR(H89="THIRD PARTY / ROUTED LEAD",H89="INFORMATION ONLY"))),"CONTRADICTION","OK"))</x:f>
      </x:c>
      <x:c r="X89" s="80" t="str">
        <x:f>IF(A89="","",IF(OR(V89="INVALID - EVIDENCE ID",V89="INVALID - DUPLICATE EVIDENCE ID",V89="INVALID - EVIDENCE OWNER",V89="INVALID - DUPLICATE ID",V89="INVALID - CONTROL TOKEN",V89="INVALID - CANDIDATE ID",V89="INCOMPLETE"),"LINK ERROR",IF(V89="STALE - REFRESH","STALE",IF(OR(V89="NOT CHECKED",V89="UNRESOLVED",I89="NOT CHECKED",D89="UNCLEAR",E89="UNCLEAR",F89="UNCLEAR",G89="UNCLEAR",H89="UNCLEAR"),"INSUFFICIENT",IF(W89="CONTRADICTION","TYPE / FULFILMENT CONTRADICTION",IF(K89="CONTRADICTS","FIRST-PARTY CONTRADICTION","CLEAR"))))))</x:f>
      </x:c>
      <x:c r="Y89" s="80" t="str">
        <x:f>IF(A89="","",IF(OR(C89="DIRECTORY / LEAD MARKETPLACE",H89="THIRD PARTY / ROUTED LEAD"),"INTERMEDIARY / LEAD COMPETITOR",IF(OR(C89="PUBLISHER / REFERENCE",H89="INFORMATION ONLY"),"INFORMATION / REFERENCE COMPETITOR","")))</x:f>
      </x:c>
      <x:c r="Z89" s="80" t="str">
        <x:f>IF(A89="","",IF(OR(C89="ADJACENT SERVICE",D89="NO",F89="NO"),"INDIRECT / CONDITIONAL COMPETITOR",IF(OR(E89="NO",G89="NO"),"OUT OF DIRECT SCOPE",IF(AND(D89="YES",E89="YES",F89="YES",G89="YES",H89="OWN TEAM / LOCAL OPERATOR"),"DIRECT LOCAL COMPETITOR","CONDITIONAL / REVIEW REQUIRED"))))</x:f>
      </x:c>
      <x:c r="AA89" s="80" t="str">
        <x:f>IF(A89="","",IF(Y89&lt;&gt;"",Y89,Z89))</x:f>
      </x:c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38"/>
      <x:c r="N90" s="12"/>
      <x:c r="O90" s="12" t="str">
        <x:f>IF(A90="","",IF(COUNTIF($A$6:$A$205,A90)&gt;1,"INVALID - DUPLICATE ID",IF(OR(B90="",C90="",D90="",E90="",F90="",G90="",H90="",I90="",J90="",K90="",L90="",M90="",N90=""),"INCOMPLETE",IF(AND(OR(EXACT(C90,"LOCAL PROVIDER"),EXACT(C90,"FRANCHISE / LOCAL OPERATOR"),EXACT(C90,"DIRECTORY / LEAD MARKETPLACE"),EXACT(C90,"NATIONAL BRAND"),EXACT(C90,"PUBLISHER / REFERENCE"),EXACT(C90,"ADJACENT SERVICE"),EXACT(C90,"OTHER")),OR(EXACT(D90,"YES"),EXACT(D90,"NO"),EXACT(D90,"UNCLEAR")),OR(EXACT(E90,"YES"),EXACT(E90,"NO"),EXACT(E90,"UNCLEAR")),OR(EXACT(F90,"YES"),EXACT(F90,"NO"),EXACT(F90,"UNCLEAR")),OR(EXACT(G90,"YES"),EXACT(G90,"NO"),EXACT(G90,"UNCLEAR")),OR(EXACT(H90,"OWN TEAM / LOCAL OPERATOR"),EXACT(H90,"THIRD PARTY / ROUTED LEAD"),EXACT(H90,"INFORMATION ONLY"),EXACT(H90,"UNCLEAR")),OR(EXACT(I90,"CURRENT"),EXACT(I90,"STALE"),EXACT(I90,"NOT CHECKED")),OR(EXACT(J90,"LOCAL PACK / MAPS"),EXACT(J90,"ORGANIC"),EXACT(J90,"PAID / LOCAL SERVICES"),EXACT(J90,"MIXED"),EXACT(J90,"NOT OBSERVED")),OR(EXACT(K90,"SUPPORTS"),EXACT(K90,"CONTRADICTS"),EXACT(K90,"NOT AVAILABLE"))),"VALID","INVALID - CONTROL TOKEN"))))</x:f>
      </x:c>
      <x:c r="P90" s="12" t="str">
        <x:f>IF(A90="","",IF(O90&lt;&gt;"VALID","CONTROL ERROR",IF(X90="LINK ERROR","EVIDENCE LINK ERROR",IF(X90="STALE","EVIDENCE STALE - REFRESH",IF(X90="INSUFFICIENT","EVIDENCE INSUFFICIENT - ROLE",IF(X90="TYPE / FULFILMENT CONTRADICTION","EVIDENCE CONTRADICTION - TYPE / FULFILMENT",IF(X90="FIRST-PARTY CONTRADICTION","EVIDENCE CONTRADICTION - FIRST PARTY",AA90)))))))</x:f>
      </x:c>
      <x:c r="Q90" s="12" t="str">
        <x:f>IF(A90="","",IF(OR(O90&lt;&gt;"VALID",X90="LINK ERROR"),"NOT READY",IF(AND(V90="READY",X90="CLEAR",OR(P90="DIRECT LOCAL COMPETITOR",P90="INTERMEDIARY / LEAD COMPETITOR",P90="INFORMATION / REFERENCE COMPETITOR",P90="INDIRECT / CONDITIONAL COMPETITOR",P90="OUT OF DIRECT SCOPE")),"READY","UNRESOLVED")))</x:f>
      </x:c>
      <x:c r="R90" s="12" t="str">
        <x:f>IF(A90="","",IF(P90="DIRECT LOCAL COMPETITOR","INCLUDE DIRECT",IF(P90="INDIRECT / CONDITIONAL COMPETITOR","INCLUDE INDIRECT",IF(OR(P90="INTERMEDIARY / LEAD COMPETITOR",P90="INFORMATION / REFERENCE COMPETITOR"),"INCLUDE REFERENCE",IF(P90="OUT OF DIRECT SCOPE","EXCLUDE DIRECT","MONITOR / CONDITIONAL")))))</x:f>
      </x:c>
      <x:c r="S90" s="12" t="str">
        <x:f>IF(A90="","",IF(P90="DIRECT LOCAL COMPETITOR","Scoped service offer; service-area clarity; contact/booking path; trust and local visibility",IF(P90="INTERMEDIARY / LEAD COMPETITOR","Lead capture; comparison UX; local discovery and routing mechanics",IF(P90="INFORMATION / REFERENCE COMPETITOR","Information coverage; evidence; decision support and answer usefulness",IF(P90="INDIRECT / CONDITIONAL COMPETITOR","Substitution; adjacent-need framing; conditional availability",IF(P90="OUT OF DIRECT SCOPE","Reference only if another decision requires it","No direct benchmark until resolved"))))))</x:f>
      </x:c>
      <x:c r="T90" s="12" t="str">
        <x:f>IF(A90="","",IF(P90="DIRECT LOCAL COMPETITOR","Do not infer capacity, market share or revenue from visibility/reviews",IF(P90="INTERMEDIARY / LEAD COMPETITOR","Do not infer that the intermediary performs the job",IF(P90="INFORMATION / REFERENCE COMPETITOR","Do not infer service substitution from information visibility",IF(P90="INDIRECT / CONDITIONAL COMPETITOR","Do not force adjacent or differently timed service into direct parity",IF(P90="OUT OF DIRECT SCOPE","Do not generalise this exclusion to every service/geography","Do not force a direct label from incomplete evidence"))))))</x:f>
      </x:c>
      <x:c r="U90" s="12" t="str">
        <x:f>IF(A90="","",IF(P90="INTERMEDIARY / LEAD COMPETITOR","Reopen if platform begins fulfilling the service directly",IF(P90="INFORMATION / REFERENCE COMPETITOR","Reopen if source begins selling/fulfilling the service",IF(P90="OUT OF DIRECT SCOPE","Reopen if job, buyer or service area changes","Reopen when service, geography, timing, fulfilment, ownership or buyer evidence changes materially"))))</x:f>
      </x:c>
      <x:c r="V90" s="12" t="str">
        <x:f>IF(A90="","",IF(COUNTIF(EVIDENCE_PACKET!$A$6:$A$205,L90)=0,"INVALID - EVIDENCE ID",IF(COUNTIF(EVIDENCE_PACKET!$A$6:$A$205,L90)&gt;1,"INVALID - DUPLICATE EVIDENCE ID",IF(COUNTIFS(EVIDENCE_PACKET!$A$6:$A$205,L90,EVIDENCE_PACKET!$B$6:$B$205,A90)=0,"INVALID - EVIDENCE OWNER",INDEX(EVIDENCE_PACKET!$L$6:$L$205,MATCH(L90,EVIDENCE_PACKET!$A$6:$A$205,0))))))</x:f>
      </x:c>
      <x:c r="W90" s="80" t="str">
        <x:f>IF(A90="","",IF(OR(AND(C90="DIRECTORY / LEAD MARKETPLACE",H90="OWN TEAM / LOCAL OPERATOR"),AND(C90="PUBLISHER / REFERENCE",OR(H90="OWN TEAM / LOCAL OPERATOR",H90="THIRD PARTY / ROUTED LEAD")),AND(OR(C90="LOCAL PROVIDER",C90="FRANCHISE / LOCAL OPERATOR"),OR(H90="THIRD PARTY / ROUTED LEAD",H90="INFORMATION ONLY"))),"CONTRADICTION","OK"))</x:f>
      </x:c>
      <x:c r="X90" s="80" t="str">
        <x:f>IF(A90="","",IF(OR(V90="INVALID - EVIDENCE ID",V90="INVALID - DUPLICATE EVIDENCE ID",V90="INVALID - EVIDENCE OWNER",V90="INVALID - DUPLICATE ID",V90="INVALID - CONTROL TOKEN",V90="INVALID - CANDIDATE ID",V90="INCOMPLETE"),"LINK ERROR",IF(V90="STALE - REFRESH","STALE",IF(OR(V90="NOT CHECKED",V90="UNRESOLVED",I90="NOT CHECKED",D90="UNCLEAR",E90="UNCLEAR",F90="UNCLEAR",G90="UNCLEAR",H90="UNCLEAR"),"INSUFFICIENT",IF(W90="CONTRADICTION","TYPE / FULFILMENT CONTRADICTION",IF(K90="CONTRADICTS","FIRST-PARTY CONTRADICTION","CLEAR"))))))</x:f>
      </x:c>
      <x:c r="Y90" s="80" t="str">
        <x:f>IF(A90="","",IF(OR(C90="DIRECTORY / LEAD MARKETPLACE",H90="THIRD PARTY / ROUTED LEAD"),"INTERMEDIARY / LEAD COMPETITOR",IF(OR(C90="PUBLISHER / REFERENCE",H90="INFORMATION ONLY"),"INFORMATION / REFERENCE COMPETITOR","")))</x:f>
      </x:c>
      <x:c r="Z90" s="80" t="str">
        <x:f>IF(A90="","",IF(OR(C90="ADJACENT SERVICE",D90="NO",F90="NO"),"INDIRECT / CONDITIONAL COMPETITOR",IF(OR(E90="NO",G90="NO"),"OUT OF DIRECT SCOPE",IF(AND(D90="YES",E90="YES",F90="YES",G90="YES",H90="OWN TEAM / LOCAL OPERATOR"),"DIRECT LOCAL COMPETITOR","CONDITIONAL / REVIEW REQUIRED"))))</x:f>
      </x:c>
      <x:c r="AA90" s="80" t="str">
        <x:f>IF(A90="","",IF(Y90&lt;&gt;"",Y90,Z90))</x:f>
      </x:c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38"/>
      <x:c r="N91" s="12"/>
      <x:c r="O91" s="12" t="str">
        <x:f>IF(A91="","",IF(COUNTIF($A$6:$A$205,A91)&gt;1,"INVALID - DUPLICATE ID",IF(OR(B91="",C91="",D91="",E91="",F91="",G91="",H91="",I91="",J91="",K91="",L91="",M91="",N91=""),"INCOMPLETE",IF(AND(OR(EXACT(C91,"LOCAL PROVIDER"),EXACT(C91,"FRANCHISE / LOCAL OPERATOR"),EXACT(C91,"DIRECTORY / LEAD MARKETPLACE"),EXACT(C91,"NATIONAL BRAND"),EXACT(C91,"PUBLISHER / REFERENCE"),EXACT(C91,"ADJACENT SERVICE"),EXACT(C91,"OTHER")),OR(EXACT(D91,"YES"),EXACT(D91,"NO"),EXACT(D91,"UNCLEAR")),OR(EXACT(E91,"YES"),EXACT(E91,"NO"),EXACT(E91,"UNCLEAR")),OR(EXACT(F91,"YES"),EXACT(F91,"NO"),EXACT(F91,"UNCLEAR")),OR(EXACT(G91,"YES"),EXACT(G91,"NO"),EXACT(G91,"UNCLEAR")),OR(EXACT(H91,"OWN TEAM / LOCAL OPERATOR"),EXACT(H91,"THIRD PARTY / ROUTED LEAD"),EXACT(H91,"INFORMATION ONLY"),EXACT(H91,"UNCLEAR")),OR(EXACT(I91,"CURRENT"),EXACT(I91,"STALE"),EXACT(I91,"NOT CHECKED")),OR(EXACT(J91,"LOCAL PACK / MAPS"),EXACT(J91,"ORGANIC"),EXACT(J91,"PAID / LOCAL SERVICES"),EXACT(J91,"MIXED"),EXACT(J91,"NOT OBSERVED")),OR(EXACT(K91,"SUPPORTS"),EXACT(K91,"CONTRADICTS"),EXACT(K91,"NOT AVAILABLE"))),"VALID","INVALID - CONTROL TOKEN"))))</x:f>
      </x:c>
      <x:c r="P91" s="12" t="str">
        <x:f>IF(A91="","",IF(O91&lt;&gt;"VALID","CONTROL ERROR",IF(X91="LINK ERROR","EVIDENCE LINK ERROR",IF(X91="STALE","EVIDENCE STALE - REFRESH",IF(X91="INSUFFICIENT","EVIDENCE INSUFFICIENT - ROLE",IF(X91="TYPE / FULFILMENT CONTRADICTION","EVIDENCE CONTRADICTION - TYPE / FULFILMENT",IF(X91="FIRST-PARTY CONTRADICTION","EVIDENCE CONTRADICTION - FIRST PARTY",AA91)))))))</x:f>
      </x:c>
      <x:c r="Q91" s="12" t="str">
        <x:f>IF(A91="","",IF(OR(O91&lt;&gt;"VALID",X91="LINK ERROR"),"NOT READY",IF(AND(V91="READY",X91="CLEAR",OR(P91="DIRECT LOCAL COMPETITOR",P91="INTERMEDIARY / LEAD COMPETITOR",P91="INFORMATION / REFERENCE COMPETITOR",P91="INDIRECT / CONDITIONAL COMPETITOR",P91="OUT OF DIRECT SCOPE")),"READY","UNRESOLVED")))</x:f>
      </x:c>
      <x:c r="R91" s="12" t="str">
        <x:f>IF(A91="","",IF(P91="DIRECT LOCAL COMPETITOR","INCLUDE DIRECT",IF(P91="INDIRECT / CONDITIONAL COMPETITOR","INCLUDE INDIRECT",IF(OR(P91="INTERMEDIARY / LEAD COMPETITOR",P91="INFORMATION / REFERENCE COMPETITOR"),"INCLUDE REFERENCE",IF(P91="OUT OF DIRECT SCOPE","EXCLUDE DIRECT","MONITOR / CONDITIONAL")))))</x:f>
      </x:c>
      <x:c r="S91" s="12" t="str">
        <x:f>IF(A91="","",IF(P91="DIRECT LOCAL COMPETITOR","Scoped service offer; service-area clarity; contact/booking path; trust and local visibility",IF(P91="INTERMEDIARY / LEAD COMPETITOR","Lead capture; comparison UX; local discovery and routing mechanics",IF(P91="INFORMATION / REFERENCE COMPETITOR","Information coverage; evidence; decision support and answer usefulness",IF(P91="INDIRECT / CONDITIONAL COMPETITOR","Substitution; adjacent-need framing; conditional availability",IF(P91="OUT OF DIRECT SCOPE","Reference only if another decision requires it","No direct benchmark until resolved"))))))</x:f>
      </x:c>
      <x:c r="T91" s="12" t="str">
        <x:f>IF(A91="","",IF(P91="DIRECT LOCAL COMPETITOR","Do not infer capacity, market share or revenue from visibility/reviews",IF(P91="INTERMEDIARY / LEAD COMPETITOR","Do not infer that the intermediary performs the job",IF(P91="INFORMATION / REFERENCE COMPETITOR","Do not infer service substitution from information visibility",IF(P91="INDIRECT / CONDITIONAL COMPETITOR","Do not force adjacent or differently timed service into direct parity",IF(P91="OUT OF DIRECT SCOPE","Do not generalise this exclusion to every service/geography","Do not force a direct label from incomplete evidence"))))))</x:f>
      </x:c>
      <x:c r="U91" s="12" t="str">
        <x:f>IF(A91="","",IF(P91="INTERMEDIARY / LEAD COMPETITOR","Reopen if platform begins fulfilling the service directly",IF(P91="INFORMATION / REFERENCE COMPETITOR","Reopen if source begins selling/fulfilling the service",IF(P91="OUT OF DIRECT SCOPE","Reopen if job, buyer or service area changes","Reopen when service, geography, timing, fulfilment, ownership or buyer evidence changes materially"))))</x:f>
      </x:c>
      <x:c r="V91" s="12" t="str">
        <x:f>IF(A91="","",IF(COUNTIF(EVIDENCE_PACKET!$A$6:$A$205,L91)=0,"INVALID - EVIDENCE ID",IF(COUNTIF(EVIDENCE_PACKET!$A$6:$A$205,L91)&gt;1,"INVALID - DUPLICATE EVIDENCE ID",IF(COUNTIFS(EVIDENCE_PACKET!$A$6:$A$205,L91,EVIDENCE_PACKET!$B$6:$B$205,A91)=0,"INVALID - EVIDENCE OWNER",INDEX(EVIDENCE_PACKET!$L$6:$L$205,MATCH(L91,EVIDENCE_PACKET!$A$6:$A$205,0))))))</x:f>
      </x:c>
      <x:c r="W91" s="80" t="str">
        <x:f>IF(A91="","",IF(OR(AND(C91="DIRECTORY / LEAD MARKETPLACE",H91="OWN TEAM / LOCAL OPERATOR"),AND(C91="PUBLISHER / REFERENCE",OR(H91="OWN TEAM / LOCAL OPERATOR",H91="THIRD PARTY / ROUTED LEAD")),AND(OR(C91="LOCAL PROVIDER",C91="FRANCHISE / LOCAL OPERATOR"),OR(H91="THIRD PARTY / ROUTED LEAD",H91="INFORMATION ONLY"))),"CONTRADICTION","OK"))</x:f>
      </x:c>
      <x:c r="X91" s="80" t="str">
        <x:f>IF(A91="","",IF(OR(V91="INVALID - EVIDENCE ID",V91="INVALID - DUPLICATE EVIDENCE ID",V91="INVALID - EVIDENCE OWNER",V91="INVALID - DUPLICATE ID",V91="INVALID - CONTROL TOKEN",V91="INVALID - CANDIDATE ID",V91="INCOMPLETE"),"LINK ERROR",IF(V91="STALE - REFRESH","STALE",IF(OR(V91="NOT CHECKED",V91="UNRESOLVED",I91="NOT CHECKED",D91="UNCLEAR",E91="UNCLEAR",F91="UNCLEAR",G91="UNCLEAR",H91="UNCLEAR"),"INSUFFICIENT",IF(W91="CONTRADICTION","TYPE / FULFILMENT CONTRADICTION",IF(K91="CONTRADICTS","FIRST-PARTY CONTRADICTION","CLEAR"))))))</x:f>
      </x:c>
      <x:c r="Y91" s="80" t="str">
        <x:f>IF(A91="","",IF(OR(C91="DIRECTORY / LEAD MARKETPLACE",H91="THIRD PARTY / ROUTED LEAD"),"INTERMEDIARY / LEAD COMPETITOR",IF(OR(C91="PUBLISHER / REFERENCE",H91="INFORMATION ONLY"),"INFORMATION / REFERENCE COMPETITOR","")))</x:f>
      </x:c>
      <x:c r="Z91" s="80" t="str">
        <x:f>IF(A91="","",IF(OR(C91="ADJACENT SERVICE",D91="NO",F91="NO"),"INDIRECT / CONDITIONAL COMPETITOR",IF(OR(E91="NO",G91="NO"),"OUT OF DIRECT SCOPE",IF(AND(D91="YES",E91="YES",F91="YES",G91="YES",H91="OWN TEAM / LOCAL OPERATOR"),"DIRECT LOCAL COMPETITOR","CONDITIONAL / REVIEW REQUIRED"))))</x:f>
      </x:c>
      <x:c r="AA91" s="80" t="str">
        <x:f>IF(A91="","",IF(Y91&lt;&gt;"",Y91,Z91))</x:f>
      </x:c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38"/>
      <x:c r="N92" s="12"/>
      <x:c r="O92" s="12" t="str">
        <x:f>IF(A92="","",IF(COUNTIF($A$6:$A$205,A92)&gt;1,"INVALID - DUPLICATE ID",IF(OR(B92="",C92="",D92="",E92="",F92="",G92="",H92="",I92="",J92="",K92="",L92="",M92="",N92=""),"INCOMPLETE",IF(AND(OR(EXACT(C92,"LOCAL PROVIDER"),EXACT(C92,"FRANCHISE / LOCAL OPERATOR"),EXACT(C92,"DIRECTORY / LEAD MARKETPLACE"),EXACT(C92,"NATIONAL BRAND"),EXACT(C92,"PUBLISHER / REFERENCE"),EXACT(C92,"ADJACENT SERVICE"),EXACT(C92,"OTHER")),OR(EXACT(D92,"YES"),EXACT(D92,"NO"),EXACT(D92,"UNCLEAR")),OR(EXACT(E92,"YES"),EXACT(E92,"NO"),EXACT(E92,"UNCLEAR")),OR(EXACT(F92,"YES"),EXACT(F92,"NO"),EXACT(F92,"UNCLEAR")),OR(EXACT(G92,"YES"),EXACT(G92,"NO"),EXACT(G92,"UNCLEAR")),OR(EXACT(H92,"OWN TEAM / LOCAL OPERATOR"),EXACT(H92,"THIRD PARTY / ROUTED LEAD"),EXACT(H92,"INFORMATION ONLY"),EXACT(H92,"UNCLEAR")),OR(EXACT(I92,"CURRENT"),EXACT(I92,"STALE"),EXACT(I92,"NOT CHECKED")),OR(EXACT(J92,"LOCAL PACK / MAPS"),EXACT(J92,"ORGANIC"),EXACT(J92,"PAID / LOCAL SERVICES"),EXACT(J92,"MIXED"),EXACT(J92,"NOT OBSERVED")),OR(EXACT(K92,"SUPPORTS"),EXACT(K92,"CONTRADICTS"),EXACT(K92,"NOT AVAILABLE"))),"VALID","INVALID - CONTROL TOKEN"))))</x:f>
      </x:c>
      <x:c r="P92" s="12" t="str">
        <x:f>IF(A92="","",IF(O92&lt;&gt;"VALID","CONTROL ERROR",IF(X92="LINK ERROR","EVIDENCE LINK ERROR",IF(X92="STALE","EVIDENCE STALE - REFRESH",IF(X92="INSUFFICIENT","EVIDENCE INSUFFICIENT - ROLE",IF(X92="TYPE / FULFILMENT CONTRADICTION","EVIDENCE CONTRADICTION - TYPE / FULFILMENT",IF(X92="FIRST-PARTY CONTRADICTION","EVIDENCE CONTRADICTION - FIRST PARTY",AA92)))))))</x:f>
      </x:c>
      <x:c r="Q92" s="12" t="str">
        <x:f>IF(A92="","",IF(OR(O92&lt;&gt;"VALID",X92="LINK ERROR"),"NOT READY",IF(AND(V92="READY",X92="CLEAR",OR(P92="DIRECT LOCAL COMPETITOR",P92="INTERMEDIARY / LEAD COMPETITOR",P92="INFORMATION / REFERENCE COMPETITOR",P92="INDIRECT / CONDITIONAL COMPETITOR",P92="OUT OF DIRECT SCOPE")),"READY","UNRESOLVED")))</x:f>
      </x:c>
      <x:c r="R92" s="12" t="str">
        <x:f>IF(A92="","",IF(P92="DIRECT LOCAL COMPETITOR","INCLUDE DIRECT",IF(P92="INDIRECT / CONDITIONAL COMPETITOR","INCLUDE INDIRECT",IF(OR(P92="INTERMEDIARY / LEAD COMPETITOR",P92="INFORMATION / REFERENCE COMPETITOR"),"INCLUDE REFERENCE",IF(P92="OUT OF DIRECT SCOPE","EXCLUDE DIRECT","MONITOR / CONDITIONAL")))))</x:f>
      </x:c>
      <x:c r="S92" s="12" t="str">
        <x:f>IF(A92="","",IF(P92="DIRECT LOCAL COMPETITOR","Scoped service offer; service-area clarity; contact/booking path; trust and local visibility",IF(P92="INTERMEDIARY / LEAD COMPETITOR","Lead capture; comparison UX; local discovery and routing mechanics",IF(P92="INFORMATION / REFERENCE COMPETITOR","Information coverage; evidence; decision support and answer usefulness",IF(P92="INDIRECT / CONDITIONAL COMPETITOR","Substitution; adjacent-need framing; conditional availability",IF(P92="OUT OF DIRECT SCOPE","Reference only if another decision requires it","No direct benchmark until resolved"))))))</x:f>
      </x:c>
      <x:c r="T92" s="12" t="str">
        <x:f>IF(A92="","",IF(P92="DIRECT LOCAL COMPETITOR","Do not infer capacity, market share or revenue from visibility/reviews",IF(P92="INTERMEDIARY / LEAD COMPETITOR","Do not infer that the intermediary performs the job",IF(P92="INFORMATION / REFERENCE COMPETITOR","Do not infer service substitution from information visibility",IF(P92="INDIRECT / CONDITIONAL COMPETITOR","Do not force adjacent or differently timed service into direct parity",IF(P92="OUT OF DIRECT SCOPE","Do not generalise this exclusion to every service/geography","Do not force a direct label from incomplete evidence"))))))</x:f>
      </x:c>
      <x:c r="U92" s="12" t="str">
        <x:f>IF(A92="","",IF(P92="INTERMEDIARY / LEAD COMPETITOR","Reopen if platform begins fulfilling the service directly",IF(P92="INFORMATION / REFERENCE COMPETITOR","Reopen if source begins selling/fulfilling the service",IF(P92="OUT OF DIRECT SCOPE","Reopen if job, buyer or service area changes","Reopen when service, geography, timing, fulfilment, ownership or buyer evidence changes materially"))))</x:f>
      </x:c>
      <x:c r="V92" s="12" t="str">
        <x:f>IF(A92="","",IF(COUNTIF(EVIDENCE_PACKET!$A$6:$A$205,L92)=0,"INVALID - EVIDENCE ID",IF(COUNTIF(EVIDENCE_PACKET!$A$6:$A$205,L92)&gt;1,"INVALID - DUPLICATE EVIDENCE ID",IF(COUNTIFS(EVIDENCE_PACKET!$A$6:$A$205,L92,EVIDENCE_PACKET!$B$6:$B$205,A92)=0,"INVALID - EVIDENCE OWNER",INDEX(EVIDENCE_PACKET!$L$6:$L$205,MATCH(L92,EVIDENCE_PACKET!$A$6:$A$205,0))))))</x:f>
      </x:c>
      <x:c r="W92" s="80" t="str">
        <x:f>IF(A92="","",IF(OR(AND(C92="DIRECTORY / LEAD MARKETPLACE",H92="OWN TEAM / LOCAL OPERATOR"),AND(C92="PUBLISHER / REFERENCE",OR(H92="OWN TEAM / LOCAL OPERATOR",H92="THIRD PARTY / ROUTED LEAD")),AND(OR(C92="LOCAL PROVIDER",C92="FRANCHISE / LOCAL OPERATOR"),OR(H92="THIRD PARTY / ROUTED LEAD",H92="INFORMATION ONLY"))),"CONTRADICTION","OK"))</x:f>
      </x:c>
      <x:c r="X92" s="80" t="str">
        <x:f>IF(A92="","",IF(OR(V92="INVALID - EVIDENCE ID",V92="INVALID - DUPLICATE EVIDENCE ID",V92="INVALID - EVIDENCE OWNER",V92="INVALID - DUPLICATE ID",V92="INVALID - CONTROL TOKEN",V92="INVALID - CANDIDATE ID",V92="INCOMPLETE"),"LINK ERROR",IF(V92="STALE - REFRESH","STALE",IF(OR(V92="NOT CHECKED",V92="UNRESOLVED",I92="NOT CHECKED",D92="UNCLEAR",E92="UNCLEAR",F92="UNCLEAR",G92="UNCLEAR",H92="UNCLEAR"),"INSUFFICIENT",IF(W92="CONTRADICTION","TYPE / FULFILMENT CONTRADICTION",IF(K92="CONTRADICTS","FIRST-PARTY CONTRADICTION","CLEAR"))))))</x:f>
      </x:c>
      <x:c r="Y92" s="80" t="str">
        <x:f>IF(A92="","",IF(OR(C92="DIRECTORY / LEAD MARKETPLACE",H92="THIRD PARTY / ROUTED LEAD"),"INTERMEDIARY / LEAD COMPETITOR",IF(OR(C92="PUBLISHER / REFERENCE",H92="INFORMATION ONLY"),"INFORMATION / REFERENCE COMPETITOR","")))</x:f>
      </x:c>
      <x:c r="Z92" s="80" t="str">
        <x:f>IF(A92="","",IF(OR(C92="ADJACENT SERVICE",D92="NO",F92="NO"),"INDIRECT / CONDITIONAL COMPETITOR",IF(OR(E92="NO",G92="NO"),"OUT OF DIRECT SCOPE",IF(AND(D92="YES",E92="YES",F92="YES",G92="YES",H92="OWN TEAM / LOCAL OPERATOR"),"DIRECT LOCAL COMPETITOR","CONDITIONAL / REVIEW REQUIRED"))))</x:f>
      </x:c>
      <x:c r="AA92" s="80" t="str">
        <x:f>IF(A92="","",IF(Y92&lt;&gt;"",Y92,Z92))</x:f>
      </x:c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38"/>
      <x:c r="N93" s="12"/>
      <x:c r="O93" s="12" t="str">
        <x:f>IF(A93="","",IF(COUNTIF($A$6:$A$205,A93)&gt;1,"INVALID - DUPLICATE ID",IF(OR(B93="",C93="",D93="",E93="",F93="",G93="",H93="",I93="",J93="",K93="",L93="",M93="",N93=""),"INCOMPLETE",IF(AND(OR(EXACT(C93,"LOCAL PROVIDER"),EXACT(C93,"FRANCHISE / LOCAL OPERATOR"),EXACT(C93,"DIRECTORY / LEAD MARKETPLACE"),EXACT(C93,"NATIONAL BRAND"),EXACT(C93,"PUBLISHER / REFERENCE"),EXACT(C93,"ADJACENT SERVICE"),EXACT(C93,"OTHER")),OR(EXACT(D93,"YES"),EXACT(D93,"NO"),EXACT(D93,"UNCLEAR")),OR(EXACT(E93,"YES"),EXACT(E93,"NO"),EXACT(E93,"UNCLEAR")),OR(EXACT(F93,"YES"),EXACT(F93,"NO"),EXACT(F93,"UNCLEAR")),OR(EXACT(G93,"YES"),EXACT(G93,"NO"),EXACT(G93,"UNCLEAR")),OR(EXACT(H93,"OWN TEAM / LOCAL OPERATOR"),EXACT(H93,"THIRD PARTY / ROUTED LEAD"),EXACT(H93,"INFORMATION ONLY"),EXACT(H93,"UNCLEAR")),OR(EXACT(I93,"CURRENT"),EXACT(I93,"STALE"),EXACT(I93,"NOT CHECKED")),OR(EXACT(J93,"LOCAL PACK / MAPS"),EXACT(J93,"ORGANIC"),EXACT(J93,"PAID / LOCAL SERVICES"),EXACT(J93,"MIXED"),EXACT(J93,"NOT OBSERVED")),OR(EXACT(K93,"SUPPORTS"),EXACT(K93,"CONTRADICTS"),EXACT(K93,"NOT AVAILABLE"))),"VALID","INVALID - CONTROL TOKEN"))))</x:f>
      </x:c>
      <x:c r="P93" s="12" t="str">
        <x:f>IF(A93="","",IF(O93&lt;&gt;"VALID","CONTROL ERROR",IF(X93="LINK ERROR","EVIDENCE LINK ERROR",IF(X93="STALE","EVIDENCE STALE - REFRESH",IF(X93="INSUFFICIENT","EVIDENCE INSUFFICIENT - ROLE",IF(X93="TYPE / FULFILMENT CONTRADICTION","EVIDENCE CONTRADICTION - TYPE / FULFILMENT",IF(X93="FIRST-PARTY CONTRADICTION","EVIDENCE CONTRADICTION - FIRST PARTY",AA93)))))))</x:f>
      </x:c>
      <x:c r="Q93" s="12" t="str">
        <x:f>IF(A93="","",IF(OR(O93&lt;&gt;"VALID",X93="LINK ERROR"),"NOT READY",IF(AND(V93="READY",X93="CLEAR",OR(P93="DIRECT LOCAL COMPETITOR",P93="INTERMEDIARY / LEAD COMPETITOR",P93="INFORMATION / REFERENCE COMPETITOR",P93="INDIRECT / CONDITIONAL COMPETITOR",P93="OUT OF DIRECT SCOPE")),"READY","UNRESOLVED")))</x:f>
      </x:c>
      <x:c r="R93" s="12" t="str">
        <x:f>IF(A93="","",IF(P93="DIRECT LOCAL COMPETITOR","INCLUDE DIRECT",IF(P93="INDIRECT / CONDITIONAL COMPETITOR","INCLUDE INDIRECT",IF(OR(P93="INTERMEDIARY / LEAD COMPETITOR",P93="INFORMATION / REFERENCE COMPETITOR"),"INCLUDE REFERENCE",IF(P93="OUT OF DIRECT SCOPE","EXCLUDE DIRECT","MONITOR / CONDITIONAL")))))</x:f>
      </x:c>
      <x:c r="S93" s="12" t="str">
        <x:f>IF(A93="","",IF(P93="DIRECT LOCAL COMPETITOR","Scoped service offer; service-area clarity; contact/booking path; trust and local visibility",IF(P93="INTERMEDIARY / LEAD COMPETITOR","Lead capture; comparison UX; local discovery and routing mechanics",IF(P93="INFORMATION / REFERENCE COMPETITOR","Information coverage; evidence; decision support and answer usefulness",IF(P93="INDIRECT / CONDITIONAL COMPETITOR","Substitution; adjacent-need framing; conditional availability",IF(P93="OUT OF DIRECT SCOPE","Reference only if another decision requires it","No direct benchmark until resolved"))))))</x:f>
      </x:c>
      <x:c r="T93" s="12" t="str">
        <x:f>IF(A93="","",IF(P93="DIRECT LOCAL COMPETITOR","Do not infer capacity, market share or revenue from visibility/reviews",IF(P93="INTERMEDIARY / LEAD COMPETITOR","Do not infer that the intermediary performs the job",IF(P93="INFORMATION / REFERENCE COMPETITOR","Do not infer service substitution from information visibility",IF(P93="INDIRECT / CONDITIONAL COMPETITOR","Do not force adjacent or differently timed service into direct parity",IF(P93="OUT OF DIRECT SCOPE","Do not generalise this exclusion to every service/geography","Do not force a direct label from incomplete evidence"))))))</x:f>
      </x:c>
      <x:c r="U93" s="12" t="str">
        <x:f>IF(A93="","",IF(P93="INTERMEDIARY / LEAD COMPETITOR","Reopen if platform begins fulfilling the service directly",IF(P93="INFORMATION / REFERENCE COMPETITOR","Reopen if source begins selling/fulfilling the service",IF(P93="OUT OF DIRECT SCOPE","Reopen if job, buyer or service area changes","Reopen when service, geography, timing, fulfilment, ownership or buyer evidence changes materially"))))</x:f>
      </x:c>
      <x:c r="V93" s="12" t="str">
        <x:f>IF(A93="","",IF(COUNTIF(EVIDENCE_PACKET!$A$6:$A$205,L93)=0,"INVALID - EVIDENCE ID",IF(COUNTIF(EVIDENCE_PACKET!$A$6:$A$205,L93)&gt;1,"INVALID - DUPLICATE EVIDENCE ID",IF(COUNTIFS(EVIDENCE_PACKET!$A$6:$A$205,L93,EVIDENCE_PACKET!$B$6:$B$205,A93)=0,"INVALID - EVIDENCE OWNER",INDEX(EVIDENCE_PACKET!$L$6:$L$205,MATCH(L93,EVIDENCE_PACKET!$A$6:$A$205,0))))))</x:f>
      </x:c>
      <x:c r="W93" s="80" t="str">
        <x:f>IF(A93="","",IF(OR(AND(C93="DIRECTORY / LEAD MARKETPLACE",H93="OWN TEAM / LOCAL OPERATOR"),AND(C93="PUBLISHER / REFERENCE",OR(H93="OWN TEAM / LOCAL OPERATOR",H93="THIRD PARTY / ROUTED LEAD")),AND(OR(C93="LOCAL PROVIDER",C93="FRANCHISE / LOCAL OPERATOR"),OR(H93="THIRD PARTY / ROUTED LEAD",H93="INFORMATION ONLY"))),"CONTRADICTION","OK"))</x:f>
      </x:c>
      <x:c r="X93" s="80" t="str">
        <x:f>IF(A93="","",IF(OR(V93="INVALID - EVIDENCE ID",V93="INVALID - DUPLICATE EVIDENCE ID",V93="INVALID - EVIDENCE OWNER",V93="INVALID - DUPLICATE ID",V93="INVALID - CONTROL TOKEN",V93="INVALID - CANDIDATE ID",V93="INCOMPLETE"),"LINK ERROR",IF(V93="STALE - REFRESH","STALE",IF(OR(V93="NOT CHECKED",V93="UNRESOLVED",I93="NOT CHECKED",D93="UNCLEAR",E93="UNCLEAR",F93="UNCLEAR",G93="UNCLEAR",H93="UNCLEAR"),"INSUFFICIENT",IF(W93="CONTRADICTION","TYPE / FULFILMENT CONTRADICTION",IF(K93="CONTRADICTS","FIRST-PARTY CONTRADICTION","CLEAR"))))))</x:f>
      </x:c>
      <x:c r="Y93" s="80" t="str">
        <x:f>IF(A93="","",IF(OR(C93="DIRECTORY / LEAD MARKETPLACE",H93="THIRD PARTY / ROUTED LEAD"),"INTERMEDIARY / LEAD COMPETITOR",IF(OR(C93="PUBLISHER / REFERENCE",H93="INFORMATION ONLY"),"INFORMATION / REFERENCE COMPETITOR","")))</x:f>
      </x:c>
      <x:c r="Z93" s="80" t="str">
        <x:f>IF(A93="","",IF(OR(C93="ADJACENT SERVICE",D93="NO",F93="NO"),"INDIRECT / CONDITIONAL COMPETITOR",IF(OR(E93="NO",G93="NO"),"OUT OF DIRECT SCOPE",IF(AND(D93="YES",E93="YES",F93="YES",G93="YES",H93="OWN TEAM / LOCAL OPERATOR"),"DIRECT LOCAL COMPETITOR","CONDITIONAL / REVIEW REQUIRED"))))</x:f>
      </x:c>
      <x:c r="AA93" s="80" t="str">
        <x:f>IF(A93="","",IF(Y93&lt;&gt;"",Y93,Z93))</x:f>
      </x:c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38"/>
      <x:c r="N94" s="12"/>
      <x:c r="O94" s="12" t="str">
        <x:f>IF(A94="","",IF(COUNTIF($A$6:$A$205,A94)&gt;1,"INVALID - DUPLICATE ID",IF(OR(B94="",C94="",D94="",E94="",F94="",G94="",H94="",I94="",J94="",K94="",L94="",M94="",N94=""),"INCOMPLETE",IF(AND(OR(EXACT(C94,"LOCAL PROVIDER"),EXACT(C94,"FRANCHISE / LOCAL OPERATOR"),EXACT(C94,"DIRECTORY / LEAD MARKETPLACE"),EXACT(C94,"NATIONAL BRAND"),EXACT(C94,"PUBLISHER / REFERENCE"),EXACT(C94,"ADJACENT SERVICE"),EXACT(C94,"OTHER")),OR(EXACT(D94,"YES"),EXACT(D94,"NO"),EXACT(D94,"UNCLEAR")),OR(EXACT(E94,"YES"),EXACT(E94,"NO"),EXACT(E94,"UNCLEAR")),OR(EXACT(F94,"YES"),EXACT(F94,"NO"),EXACT(F94,"UNCLEAR")),OR(EXACT(G94,"YES"),EXACT(G94,"NO"),EXACT(G94,"UNCLEAR")),OR(EXACT(H94,"OWN TEAM / LOCAL OPERATOR"),EXACT(H94,"THIRD PARTY / ROUTED LEAD"),EXACT(H94,"INFORMATION ONLY"),EXACT(H94,"UNCLEAR")),OR(EXACT(I94,"CURRENT"),EXACT(I94,"STALE"),EXACT(I94,"NOT CHECKED")),OR(EXACT(J94,"LOCAL PACK / MAPS"),EXACT(J94,"ORGANIC"),EXACT(J94,"PAID / LOCAL SERVICES"),EXACT(J94,"MIXED"),EXACT(J94,"NOT OBSERVED")),OR(EXACT(K94,"SUPPORTS"),EXACT(K94,"CONTRADICTS"),EXACT(K94,"NOT AVAILABLE"))),"VALID","INVALID - CONTROL TOKEN"))))</x:f>
      </x:c>
      <x:c r="P94" s="12" t="str">
        <x:f>IF(A94="","",IF(O94&lt;&gt;"VALID","CONTROL ERROR",IF(X94="LINK ERROR","EVIDENCE LINK ERROR",IF(X94="STALE","EVIDENCE STALE - REFRESH",IF(X94="INSUFFICIENT","EVIDENCE INSUFFICIENT - ROLE",IF(X94="TYPE / FULFILMENT CONTRADICTION","EVIDENCE CONTRADICTION - TYPE / FULFILMENT",IF(X94="FIRST-PARTY CONTRADICTION","EVIDENCE CONTRADICTION - FIRST PARTY",AA94)))))))</x:f>
      </x:c>
      <x:c r="Q94" s="12" t="str">
        <x:f>IF(A94="","",IF(OR(O94&lt;&gt;"VALID",X94="LINK ERROR"),"NOT READY",IF(AND(V94="READY",X94="CLEAR",OR(P94="DIRECT LOCAL COMPETITOR",P94="INTERMEDIARY / LEAD COMPETITOR",P94="INFORMATION / REFERENCE COMPETITOR",P94="INDIRECT / CONDITIONAL COMPETITOR",P94="OUT OF DIRECT SCOPE")),"READY","UNRESOLVED")))</x:f>
      </x:c>
      <x:c r="R94" s="12" t="str">
        <x:f>IF(A94="","",IF(P94="DIRECT LOCAL COMPETITOR","INCLUDE DIRECT",IF(P94="INDIRECT / CONDITIONAL COMPETITOR","INCLUDE INDIRECT",IF(OR(P94="INTERMEDIARY / LEAD COMPETITOR",P94="INFORMATION / REFERENCE COMPETITOR"),"INCLUDE REFERENCE",IF(P94="OUT OF DIRECT SCOPE","EXCLUDE DIRECT","MONITOR / CONDITIONAL")))))</x:f>
      </x:c>
      <x:c r="S94" s="12" t="str">
        <x:f>IF(A94="","",IF(P94="DIRECT LOCAL COMPETITOR","Scoped service offer; service-area clarity; contact/booking path; trust and local visibility",IF(P94="INTERMEDIARY / LEAD COMPETITOR","Lead capture; comparison UX; local discovery and routing mechanics",IF(P94="INFORMATION / REFERENCE COMPETITOR","Information coverage; evidence; decision support and answer usefulness",IF(P94="INDIRECT / CONDITIONAL COMPETITOR","Substitution; adjacent-need framing; conditional availability",IF(P94="OUT OF DIRECT SCOPE","Reference only if another decision requires it","No direct benchmark until resolved"))))))</x:f>
      </x:c>
      <x:c r="T94" s="12" t="str">
        <x:f>IF(A94="","",IF(P94="DIRECT LOCAL COMPETITOR","Do not infer capacity, market share or revenue from visibility/reviews",IF(P94="INTERMEDIARY / LEAD COMPETITOR","Do not infer that the intermediary performs the job",IF(P94="INFORMATION / REFERENCE COMPETITOR","Do not infer service substitution from information visibility",IF(P94="INDIRECT / CONDITIONAL COMPETITOR","Do not force adjacent or differently timed service into direct parity",IF(P94="OUT OF DIRECT SCOPE","Do not generalise this exclusion to every service/geography","Do not force a direct label from incomplete evidence"))))))</x:f>
      </x:c>
      <x:c r="U94" s="12" t="str">
        <x:f>IF(A94="","",IF(P94="INTERMEDIARY / LEAD COMPETITOR","Reopen if platform begins fulfilling the service directly",IF(P94="INFORMATION / REFERENCE COMPETITOR","Reopen if source begins selling/fulfilling the service",IF(P94="OUT OF DIRECT SCOPE","Reopen if job, buyer or service area changes","Reopen when service, geography, timing, fulfilment, ownership or buyer evidence changes materially"))))</x:f>
      </x:c>
      <x:c r="V94" s="12" t="str">
        <x:f>IF(A94="","",IF(COUNTIF(EVIDENCE_PACKET!$A$6:$A$205,L94)=0,"INVALID - EVIDENCE ID",IF(COUNTIF(EVIDENCE_PACKET!$A$6:$A$205,L94)&gt;1,"INVALID - DUPLICATE EVIDENCE ID",IF(COUNTIFS(EVIDENCE_PACKET!$A$6:$A$205,L94,EVIDENCE_PACKET!$B$6:$B$205,A94)=0,"INVALID - EVIDENCE OWNER",INDEX(EVIDENCE_PACKET!$L$6:$L$205,MATCH(L94,EVIDENCE_PACKET!$A$6:$A$205,0))))))</x:f>
      </x:c>
      <x:c r="W94" s="80" t="str">
        <x:f>IF(A94="","",IF(OR(AND(C94="DIRECTORY / LEAD MARKETPLACE",H94="OWN TEAM / LOCAL OPERATOR"),AND(C94="PUBLISHER / REFERENCE",OR(H94="OWN TEAM / LOCAL OPERATOR",H94="THIRD PARTY / ROUTED LEAD")),AND(OR(C94="LOCAL PROVIDER",C94="FRANCHISE / LOCAL OPERATOR"),OR(H94="THIRD PARTY / ROUTED LEAD",H94="INFORMATION ONLY"))),"CONTRADICTION","OK"))</x:f>
      </x:c>
      <x:c r="X94" s="80" t="str">
        <x:f>IF(A94="","",IF(OR(V94="INVALID - EVIDENCE ID",V94="INVALID - DUPLICATE EVIDENCE ID",V94="INVALID - EVIDENCE OWNER",V94="INVALID - DUPLICATE ID",V94="INVALID - CONTROL TOKEN",V94="INVALID - CANDIDATE ID",V94="INCOMPLETE"),"LINK ERROR",IF(V94="STALE - REFRESH","STALE",IF(OR(V94="NOT CHECKED",V94="UNRESOLVED",I94="NOT CHECKED",D94="UNCLEAR",E94="UNCLEAR",F94="UNCLEAR",G94="UNCLEAR",H94="UNCLEAR"),"INSUFFICIENT",IF(W94="CONTRADICTION","TYPE / FULFILMENT CONTRADICTION",IF(K94="CONTRADICTS","FIRST-PARTY CONTRADICTION","CLEAR"))))))</x:f>
      </x:c>
      <x:c r="Y94" s="80" t="str">
        <x:f>IF(A94="","",IF(OR(C94="DIRECTORY / LEAD MARKETPLACE",H94="THIRD PARTY / ROUTED LEAD"),"INTERMEDIARY / LEAD COMPETITOR",IF(OR(C94="PUBLISHER / REFERENCE",H94="INFORMATION ONLY"),"INFORMATION / REFERENCE COMPETITOR","")))</x:f>
      </x:c>
      <x:c r="Z94" s="80" t="str">
        <x:f>IF(A94="","",IF(OR(C94="ADJACENT SERVICE",D94="NO",F94="NO"),"INDIRECT / CONDITIONAL COMPETITOR",IF(OR(E94="NO",G94="NO"),"OUT OF DIRECT SCOPE",IF(AND(D94="YES",E94="YES",F94="YES",G94="YES",H94="OWN TEAM / LOCAL OPERATOR"),"DIRECT LOCAL COMPETITOR","CONDITIONAL / REVIEW REQUIRED"))))</x:f>
      </x:c>
      <x:c r="AA94" s="80" t="str">
        <x:f>IF(A94="","",IF(Y94&lt;&gt;"",Y94,Z94))</x:f>
      </x:c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38"/>
      <x:c r="N95" s="12"/>
      <x:c r="O95" s="12" t="str">
        <x:f>IF(A95="","",IF(COUNTIF($A$6:$A$205,A95)&gt;1,"INVALID - DUPLICATE ID",IF(OR(B95="",C95="",D95="",E95="",F95="",G95="",H95="",I95="",J95="",K95="",L95="",M95="",N95=""),"INCOMPLETE",IF(AND(OR(EXACT(C95,"LOCAL PROVIDER"),EXACT(C95,"FRANCHISE / LOCAL OPERATOR"),EXACT(C95,"DIRECTORY / LEAD MARKETPLACE"),EXACT(C95,"NATIONAL BRAND"),EXACT(C95,"PUBLISHER / REFERENCE"),EXACT(C95,"ADJACENT SERVICE"),EXACT(C95,"OTHER")),OR(EXACT(D95,"YES"),EXACT(D95,"NO"),EXACT(D95,"UNCLEAR")),OR(EXACT(E95,"YES"),EXACT(E95,"NO"),EXACT(E95,"UNCLEAR")),OR(EXACT(F95,"YES"),EXACT(F95,"NO"),EXACT(F95,"UNCLEAR")),OR(EXACT(G95,"YES"),EXACT(G95,"NO"),EXACT(G95,"UNCLEAR")),OR(EXACT(H95,"OWN TEAM / LOCAL OPERATOR"),EXACT(H95,"THIRD PARTY / ROUTED LEAD"),EXACT(H95,"INFORMATION ONLY"),EXACT(H95,"UNCLEAR")),OR(EXACT(I95,"CURRENT"),EXACT(I95,"STALE"),EXACT(I95,"NOT CHECKED")),OR(EXACT(J95,"LOCAL PACK / MAPS"),EXACT(J95,"ORGANIC"),EXACT(J95,"PAID / LOCAL SERVICES"),EXACT(J95,"MIXED"),EXACT(J95,"NOT OBSERVED")),OR(EXACT(K95,"SUPPORTS"),EXACT(K95,"CONTRADICTS"),EXACT(K95,"NOT AVAILABLE"))),"VALID","INVALID - CONTROL TOKEN"))))</x:f>
      </x:c>
      <x:c r="P95" s="12" t="str">
        <x:f>IF(A95="","",IF(O95&lt;&gt;"VALID","CONTROL ERROR",IF(X95="LINK ERROR","EVIDENCE LINK ERROR",IF(X95="STALE","EVIDENCE STALE - REFRESH",IF(X95="INSUFFICIENT","EVIDENCE INSUFFICIENT - ROLE",IF(X95="TYPE / FULFILMENT CONTRADICTION","EVIDENCE CONTRADICTION - TYPE / FULFILMENT",IF(X95="FIRST-PARTY CONTRADICTION","EVIDENCE CONTRADICTION - FIRST PARTY",AA95)))))))</x:f>
      </x:c>
      <x:c r="Q95" s="12" t="str">
        <x:f>IF(A95="","",IF(OR(O95&lt;&gt;"VALID",X95="LINK ERROR"),"NOT READY",IF(AND(V95="READY",X95="CLEAR",OR(P95="DIRECT LOCAL COMPETITOR",P95="INTERMEDIARY / LEAD COMPETITOR",P95="INFORMATION / REFERENCE COMPETITOR",P95="INDIRECT / CONDITIONAL COMPETITOR",P95="OUT OF DIRECT SCOPE")),"READY","UNRESOLVED")))</x:f>
      </x:c>
      <x:c r="R95" s="12" t="str">
        <x:f>IF(A95="","",IF(P95="DIRECT LOCAL COMPETITOR","INCLUDE DIRECT",IF(P95="INDIRECT / CONDITIONAL COMPETITOR","INCLUDE INDIRECT",IF(OR(P95="INTERMEDIARY / LEAD COMPETITOR",P95="INFORMATION / REFERENCE COMPETITOR"),"INCLUDE REFERENCE",IF(P95="OUT OF DIRECT SCOPE","EXCLUDE DIRECT","MONITOR / CONDITIONAL")))))</x:f>
      </x:c>
      <x:c r="S95" s="12" t="str">
        <x:f>IF(A95="","",IF(P95="DIRECT LOCAL COMPETITOR","Scoped service offer; service-area clarity; contact/booking path; trust and local visibility",IF(P95="INTERMEDIARY / LEAD COMPETITOR","Lead capture; comparison UX; local discovery and routing mechanics",IF(P95="INFORMATION / REFERENCE COMPETITOR","Information coverage; evidence; decision support and answer usefulness",IF(P95="INDIRECT / CONDITIONAL COMPETITOR","Substitution; adjacent-need framing; conditional availability",IF(P95="OUT OF DIRECT SCOPE","Reference only if another decision requires it","No direct benchmark until resolved"))))))</x:f>
      </x:c>
      <x:c r="T95" s="12" t="str">
        <x:f>IF(A95="","",IF(P95="DIRECT LOCAL COMPETITOR","Do not infer capacity, market share or revenue from visibility/reviews",IF(P95="INTERMEDIARY / LEAD COMPETITOR","Do not infer that the intermediary performs the job",IF(P95="INFORMATION / REFERENCE COMPETITOR","Do not infer service substitution from information visibility",IF(P95="INDIRECT / CONDITIONAL COMPETITOR","Do not force adjacent or differently timed service into direct parity",IF(P95="OUT OF DIRECT SCOPE","Do not generalise this exclusion to every service/geography","Do not force a direct label from incomplete evidence"))))))</x:f>
      </x:c>
      <x:c r="U95" s="12" t="str">
        <x:f>IF(A95="","",IF(P95="INTERMEDIARY / LEAD COMPETITOR","Reopen if platform begins fulfilling the service directly",IF(P95="INFORMATION / REFERENCE COMPETITOR","Reopen if source begins selling/fulfilling the service",IF(P95="OUT OF DIRECT SCOPE","Reopen if job, buyer or service area changes","Reopen when service, geography, timing, fulfilment, ownership or buyer evidence changes materially"))))</x:f>
      </x:c>
      <x:c r="V95" s="12" t="str">
        <x:f>IF(A95="","",IF(COUNTIF(EVIDENCE_PACKET!$A$6:$A$205,L95)=0,"INVALID - EVIDENCE ID",IF(COUNTIF(EVIDENCE_PACKET!$A$6:$A$205,L95)&gt;1,"INVALID - DUPLICATE EVIDENCE ID",IF(COUNTIFS(EVIDENCE_PACKET!$A$6:$A$205,L95,EVIDENCE_PACKET!$B$6:$B$205,A95)=0,"INVALID - EVIDENCE OWNER",INDEX(EVIDENCE_PACKET!$L$6:$L$205,MATCH(L95,EVIDENCE_PACKET!$A$6:$A$205,0))))))</x:f>
      </x:c>
      <x:c r="W95" s="80" t="str">
        <x:f>IF(A95="","",IF(OR(AND(C95="DIRECTORY / LEAD MARKETPLACE",H95="OWN TEAM / LOCAL OPERATOR"),AND(C95="PUBLISHER / REFERENCE",OR(H95="OWN TEAM / LOCAL OPERATOR",H95="THIRD PARTY / ROUTED LEAD")),AND(OR(C95="LOCAL PROVIDER",C95="FRANCHISE / LOCAL OPERATOR"),OR(H95="THIRD PARTY / ROUTED LEAD",H95="INFORMATION ONLY"))),"CONTRADICTION","OK"))</x:f>
      </x:c>
      <x:c r="X95" s="80" t="str">
        <x:f>IF(A95="","",IF(OR(V95="INVALID - EVIDENCE ID",V95="INVALID - DUPLICATE EVIDENCE ID",V95="INVALID - EVIDENCE OWNER",V95="INVALID - DUPLICATE ID",V95="INVALID - CONTROL TOKEN",V95="INVALID - CANDIDATE ID",V95="INCOMPLETE"),"LINK ERROR",IF(V95="STALE - REFRESH","STALE",IF(OR(V95="NOT CHECKED",V95="UNRESOLVED",I95="NOT CHECKED",D95="UNCLEAR",E95="UNCLEAR",F95="UNCLEAR",G95="UNCLEAR",H95="UNCLEAR"),"INSUFFICIENT",IF(W95="CONTRADICTION","TYPE / FULFILMENT CONTRADICTION",IF(K95="CONTRADICTS","FIRST-PARTY CONTRADICTION","CLEAR"))))))</x:f>
      </x:c>
      <x:c r="Y95" s="80" t="str">
        <x:f>IF(A95="","",IF(OR(C95="DIRECTORY / LEAD MARKETPLACE",H95="THIRD PARTY / ROUTED LEAD"),"INTERMEDIARY / LEAD COMPETITOR",IF(OR(C95="PUBLISHER / REFERENCE",H95="INFORMATION ONLY"),"INFORMATION / REFERENCE COMPETITOR","")))</x:f>
      </x:c>
      <x:c r="Z95" s="80" t="str">
        <x:f>IF(A95="","",IF(OR(C95="ADJACENT SERVICE",D95="NO",F95="NO"),"INDIRECT / CONDITIONAL COMPETITOR",IF(OR(E95="NO",G95="NO"),"OUT OF DIRECT SCOPE",IF(AND(D95="YES",E95="YES",F95="YES",G95="YES",H95="OWN TEAM / LOCAL OPERATOR"),"DIRECT LOCAL COMPETITOR","CONDITIONAL / REVIEW REQUIRED"))))</x:f>
      </x:c>
      <x:c r="AA95" s="80" t="str">
        <x:f>IF(A95="","",IF(Y95&lt;&gt;"",Y95,Z95))</x:f>
      </x:c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38"/>
      <x:c r="N96" s="12"/>
      <x:c r="O96" s="12" t="str">
        <x:f>IF(A96="","",IF(COUNTIF($A$6:$A$205,A96)&gt;1,"INVALID - DUPLICATE ID",IF(OR(B96="",C96="",D96="",E96="",F96="",G96="",H96="",I96="",J96="",K96="",L96="",M96="",N96=""),"INCOMPLETE",IF(AND(OR(EXACT(C96,"LOCAL PROVIDER"),EXACT(C96,"FRANCHISE / LOCAL OPERATOR"),EXACT(C96,"DIRECTORY / LEAD MARKETPLACE"),EXACT(C96,"NATIONAL BRAND"),EXACT(C96,"PUBLISHER / REFERENCE"),EXACT(C96,"ADJACENT SERVICE"),EXACT(C96,"OTHER")),OR(EXACT(D96,"YES"),EXACT(D96,"NO"),EXACT(D96,"UNCLEAR")),OR(EXACT(E96,"YES"),EXACT(E96,"NO"),EXACT(E96,"UNCLEAR")),OR(EXACT(F96,"YES"),EXACT(F96,"NO"),EXACT(F96,"UNCLEAR")),OR(EXACT(G96,"YES"),EXACT(G96,"NO"),EXACT(G96,"UNCLEAR")),OR(EXACT(H96,"OWN TEAM / LOCAL OPERATOR"),EXACT(H96,"THIRD PARTY / ROUTED LEAD"),EXACT(H96,"INFORMATION ONLY"),EXACT(H96,"UNCLEAR")),OR(EXACT(I96,"CURRENT"),EXACT(I96,"STALE"),EXACT(I96,"NOT CHECKED")),OR(EXACT(J96,"LOCAL PACK / MAPS"),EXACT(J96,"ORGANIC"),EXACT(J96,"PAID / LOCAL SERVICES"),EXACT(J96,"MIXED"),EXACT(J96,"NOT OBSERVED")),OR(EXACT(K96,"SUPPORTS"),EXACT(K96,"CONTRADICTS"),EXACT(K96,"NOT AVAILABLE"))),"VALID","INVALID - CONTROL TOKEN"))))</x:f>
      </x:c>
      <x:c r="P96" s="12" t="str">
        <x:f>IF(A96="","",IF(O96&lt;&gt;"VALID","CONTROL ERROR",IF(X96="LINK ERROR","EVIDENCE LINK ERROR",IF(X96="STALE","EVIDENCE STALE - REFRESH",IF(X96="INSUFFICIENT","EVIDENCE INSUFFICIENT - ROLE",IF(X96="TYPE / FULFILMENT CONTRADICTION","EVIDENCE CONTRADICTION - TYPE / FULFILMENT",IF(X96="FIRST-PARTY CONTRADICTION","EVIDENCE CONTRADICTION - FIRST PARTY",AA96)))))))</x:f>
      </x:c>
      <x:c r="Q96" s="12" t="str">
        <x:f>IF(A96="","",IF(OR(O96&lt;&gt;"VALID",X96="LINK ERROR"),"NOT READY",IF(AND(V96="READY",X96="CLEAR",OR(P96="DIRECT LOCAL COMPETITOR",P96="INTERMEDIARY / LEAD COMPETITOR",P96="INFORMATION / REFERENCE COMPETITOR",P96="INDIRECT / CONDITIONAL COMPETITOR",P96="OUT OF DIRECT SCOPE")),"READY","UNRESOLVED")))</x:f>
      </x:c>
      <x:c r="R96" s="12" t="str">
        <x:f>IF(A96="","",IF(P96="DIRECT LOCAL COMPETITOR","INCLUDE DIRECT",IF(P96="INDIRECT / CONDITIONAL COMPETITOR","INCLUDE INDIRECT",IF(OR(P96="INTERMEDIARY / LEAD COMPETITOR",P96="INFORMATION / REFERENCE COMPETITOR"),"INCLUDE REFERENCE",IF(P96="OUT OF DIRECT SCOPE","EXCLUDE DIRECT","MONITOR / CONDITIONAL")))))</x:f>
      </x:c>
      <x:c r="S96" s="12" t="str">
        <x:f>IF(A96="","",IF(P96="DIRECT LOCAL COMPETITOR","Scoped service offer; service-area clarity; contact/booking path; trust and local visibility",IF(P96="INTERMEDIARY / LEAD COMPETITOR","Lead capture; comparison UX; local discovery and routing mechanics",IF(P96="INFORMATION / REFERENCE COMPETITOR","Information coverage; evidence; decision support and answer usefulness",IF(P96="INDIRECT / CONDITIONAL COMPETITOR","Substitution; adjacent-need framing; conditional availability",IF(P96="OUT OF DIRECT SCOPE","Reference only if another decision requires it","No direct benchmark until resolved"))))))</x:f>
      </x:c>
      <x:c r="T96" s="12" t="str">
        <x:f>IF(A96="","",IF(P96="DIRECT LOCAL COMPETITOR","Do not infer capacity, market share or revenue from visibility/reviews",IF(P96="INTERMEDIARY / LEAD COMPETITOR","Do not infer that the intermediary performs the job",IF(P96="INFORMATION / REFERENCE COMPETITOR","Do not infer service substitution from information visibility",IF(P96="INDIRECT / CONDITIONAL COMPETITOR","Do not force adjacent or differently timed service into direct parity",IF(P96="OUT OF DIRECT SCOPE","Do not generalise this exclusion to every service/geography","Do not force a direct label from incomplete evidence"))))))</x:f>
      </x:c>
      <x:c r="U96" s="12" t="str">
        <x:f>IF(A96="","",IF(P96="INTERMEDIARY / LEAD COMPETITOR","Reopen if platform begins fulfilling the service directly",IF(P96="INFORMATION / REFERENCE COMPETITOR","Reopen if source begins selling/fulfilling the service",IF(P96="OUT OF DIRECT SCOPE","Reopen if job, buyer or service area changes","Reopen when service, geography, timing, fulfilment, ownership or buyer evidence changes materially"))))</x:f>
      </x:c>
      <x:c r="V96" s="12" t="str">
        <x:f>IF(A96="","",IF(COUNTIF(EVIDENCE_PACKET!$A$6:$A$205,L96)=0,"INVALID - EVIDENCE ID",IF(COUNTIF(EVIDENCE_PACKET!$A$6:$A$205,L96)&gt;1,"INVALID - DUPLICATE EVIDENCE ID",IF(COUNTIFS(EVIDENCE_PACKET!$A$6:$A$205,L96,EVIDENCE_PACKET!$B$6:$B$205,A96)=0,"INVALID - EVIDENCE OWNER",INDEX(EVIDENCE_PACKET!$L$6:$L$205,MATCH(L96,EVIDENCE_PACKET!$A$6:$A$205,0))))))</x:f>
      </x:c>
      <x:c r="W96" s="80" t="str">
        <x:f>IF(A96="","",IF(OR(AND(C96="DIRECTORY / LEAD MARKETPLACE",H96="OWN TEAM / LOCAL OPERATOR"),AND(C96="PUBLISHER / REFERENCE",OR(H96="OWN TEAM / LOCAL OPERATOR",H96="THIRD PARTY / ROUTED LEAD")),AND(OR(C96="LOCAL PROVIDER",C96="FRANCHISE / LOCAL OPERATOR"),OR(H96="THIRD PARTY / ROUTED LEAD",H96="INFORMATION ONLY"))),"CONTRADICTION","OK"))</x:f>
      </x:c>
      <x:c r="X96" s="80" t="str">
        <x:f>IF(A96="","",IF(OR(V96="INVALID - EVIDENCE ID",V96="INVALID - DUPLICATE EVIDENCE ID",V96="INVALID - EVIDENCE OWNER",V96="INVALID - DUPLICATE ID",V96="INVALID - CONTROL TOKEN",V96="INVALID - CANDIDATE ID",V96="INCOMPLETE"),"LINK ERROR",IF(V96="STALE - REFRESH","STALE",IF(OR(V96="NOT CHECKED",V96="UNRESOLVED",I96="NOT CHECKED",D96="UNCLEAR",E96="UNCLEAR",F96="UNCLEAR",G96="UNCLEAR",H96="UNCLEAR"),"INSUFFICIENT",IF(W96="CONTRADICTION","TYPE / FULFILMENT CONTRADICTION",IF(K96="CONTRADICTS","FIRST-PARTY CONTRADICTION","CLEAR"))))))</x:f>
      </x:c>
      <x:c r="Y96" s="80" t="str">
        <x:f>IF(A96="","",IF(OR(C96="DIRECTORY / LEAD MARKETPLACE",H96="THIRD PARTY / ROUTED LEAD"),"INTERMEDIARY / LEAD COMPETITOR",IF(OR(C96="PUBLISHER / REFERENCE",H96="INFORMATION ONLY"),"INFORMATION / REFERENCE COMPETITOR","")))</x:f>
      </x:c>
      <x:c r="Z96" s="80" t="str">
        <x:f>IF(A96="","",IF(OR(C96="ADJACENT SERVICE",D96="NO",F96="NO"),"INDIRECT / CONDITIONAL COMPETITOR",IF(OR(E96="NO",G96="NO"),"OUT OF DIRECT SCOPE",IF(AND(D96="YES",E96="YES",F96="YES",G96="YES",H96="OWN TEAM / LOCAL OPERATOR"),"DIRECT LOCAL COMPETITOR","CONDITIONAL / REVIEW REQUIRED"))))</x:f>
      </x:c>
      <x:c r="AA96" s="80" t="str">
        <x:f>IF(A96="","",IF(Y96&lt;&gt;"",Y96,Z96))</x:f>
      </x:c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38"/>
      <x:c r="N97" s="12"/>
      <x:c r="O97" s="12" t="str">
        <x:f>IF(A97="","",IF(COUNTIF($A$6:$A$205,A97)&gt;1,"INVALID - DUPLICATE ID",IF(OR(B97="",C97="",D97="",E97="",F97="",G97="",H97="",I97="",J97="",K97="",L97="",M97="",N97=""),"INCOMPLETE",IF(AND(OR(EXACT(C97,"LOCAL PROVIDER"),EXACT(C97,"FRANCHISE / LOCAL OPERATOR"),EXACT(C97,"DIRECTORY / LEAD MARKETPLACE"),EXACT(C97,"NATIONAL BRAND"),EXACT(C97,"PUBLISHER / REFERENCE"),EXACT(C97,"ADJACENT SERVICE"),EXACT(C97,"OTHER")),OR(EXACT(D97,"YES"),EXACT(D97,"NO"),EXACT(D97,"UNCLEAR")),OR(EXACT(E97,"YES"),EXACT(E97,"NO"),EXACT(E97,"UNCLEAR")),OR(EXACT(F97,"YES"),EXACT(F97,"NO"),EXACT(F97,"UNCLEAR")),OR(EXACT(G97,"YES"),EXACT(G97,"NO"),EXACT(G97,"UNCLEAR")),OR(EXACT(H97,"OWN TEAM / LOCAL OPERATOR"),EXACT(H97,"THIRD PARTY / ROUTED LEAD"),EXACT(H97,"INFORMATION ONLY"),EXACT(H97,"UNCLEAR")),OR(EXACT(I97,"CURRENT"),EXACT(I97,"STALE"),EXACT(I97,"NOT CHECKED")),OR(EXACT(J97,"LOCAL PACK / MAPS"),EXACT(J97,"ORGANIC"),EXACT(J97,"PAID / LOCAL SERVICES"),EXACT(J97,"MIXED"),EXACT(J97,"NOT OBSERVED")),OR(EXACT(K97,"SUPPORTS"),EXACT(K97,"CONTRADICTS"),EXACT(K97,"NOT AVAILABLE"))),"VALID","INVALID - CONTROL TOKEN"))))</x:f>
      </x:c>
      <x:c r="P97" s="12" t="str">
        <x:f>IF(A97="","",IF(O97&lt;&gt;"VALID","CONTROL ERROR",IF(X97="LINK ERROR","EVIDENCE LINK ERROR",IF(X97="STALE","EVIDENCE STALE - REFRESH",IF(X97="INSUFFICIENT","EVIDENCE INSUFFICIENT - ROLE",IF(X97="TYPE / FULFILMENT CONTRADICTION","EVIDENCE CONTRADICTION - TYPE / FULFILMENT",IF(X97="FIRST-PARTY CONTRADICTION","EVIDENCE CONTRADICTION - FIRST PARTY",AA97)))))))</x:f>
      </x:c>
      <x:c r="Q97" s="12" t="str">
        <x:f>IF(A97="","",IF(OR(O97&lt;&gt;"VALID",X97="LINK ERROR"),"NOT READY",IF(AND(V97="READY",X97="CLEAR",OR(P97="DIRECT LOCAL COMPETITOR",P97="INTERMEDIARY / LEAD COMPETITOR",P97="INFORMATION / REFERENCE COMPETITOR",P97="INDIRECT / CONDITIONAL COMPETITOR",P97="OUT OF DIRECT SCOPE")),"READY","UNRESOLVED")))</x:f>
      </x:c>
      <x:c r="R97" s="12" t="str">
        <x:f>IF(A97="","",IF(P97="DIRECT LOCAL COMPETITOR","INCLUDE DIRECT",IF(P97="INDIRECT / CONDITIONAL COMPETITOR","INCLUDE INDIRECT",IF(OR(P97="INTERMEDIARY / LEAD COMPETITOR",P97="INFORMATION / REFERENCE COMPETITOR"),"INCLUDE REFERENCE",IF(P97="OUT OF DIRECT SCOPE","EXCLUDE DIRECT","MONITOR / CONDITIONAL")))))</x:f>
      </x:c>
      <x:c r="S97" s="12" t="str">
        <x:f>IF(A97="","",IF(P97="DIRECT LOCAL COMPETITOR","Scoped service offer; service-area clarity; contact/booking path; trust and local visibility",IF(P97="INTERMEDIARY / LEAD COMPETITOR","Lead capture; comparison UX; local discovery and routing mechanics",IF(P97="INFORMATION / REFERENCE COMPETITOR","Information coverage; evidence; decision support and answer usefulness",IF(P97="INDIRECT / CONDITIONAL COMPETITOR","Substitution; adjacent-need framing; conditional availability",IF(P97="OUT OF DIRECT SCOPE","Reference only if another decision requires it","No direct benchmark until resolved"))))))</x:f>
      </x:c>
      <x:c r="T97" s="12" t="str">
        <x:f>IF(A97="","",IF(P97="DIRECT LOCAL COMPETITOR","Do not infer capacity, market share or revenue from visibility/reviews",IF(P97="INTERMEDIARY / LEAD COMPETITOR","Do not infer that the intermediary performs the job",IF(P97="INFORMATION / REFERENCE COMPETITOR","Do not infer service substitution from information visibility",IF(P97="INDIRECT / CONDITIONAL COMPETITOR","Do not force adjacent or differently timed service into direct parity",IF(P97="OUT OF DIRECT SCOPE","Do not generalise this exclusion to every service/geography","Do not force a direct label from incomplete evidence"))))))</x:f>
      </x:c>
      <x:c r="U97" s="12" t="str">
        <x:f>IF(A97="","",IF(P97="INTERMEDIARY / LEAD COMPETITOR","Reopen if platform begins fulfilling the service directly",IF(P97="INFORMATION / REFERENCE COMPETITOR","Reopen if source begins selling/fulfilling the service",IF(P97="OUT OF DIRECT SCOPE","Reopen if job, buyer or service area changes","Reopen when service, geography, timing, fulfilment, ownership or buyer evidence changes materially"))))</x:f>
      </x:c>
      <x:c r="V97" s="12" t="str">
        <x:f>IF(A97="","",IF(COUNTIF(EVIDENCE_PACKET!$A$6:$A$205,L97)=0,"INVALID - EVIDENCE ID",IF(COUNTIF(EVIDENCE_PACKET!$A$6:$A$205,L97)&gt;1,"INVALID - DUPLICATE EVIDENCE ID",IF(COUNTIFS(EVIDENCE_PACKET!$A$6:$A$205,L97,EVIDENCE_PACKET!$B$6:$B$205,A97)=0,"INVALID - EVIDENCE OWNER",INDEX(EVIDENCE_PACKET!$L$6:$L$205,MATCH(L97,EVIDENCE_PACKET!$A$6:$A$205,0))))))</x:f>
      </x:c>
      <x:c r="W97" s="80" t="str">
        <x:f>IF(A97="","",IF(OR(AND(C97="DIRECTORY / LEAD MARKETPLACE",H97="OWN TEAM / LOCAL OPERATOR"),AND(C97="PUBLISHER / REFERENCE",OR(H97="OWN TEAM / LOCAL OPERATOR",H97="THIRD PARTY / ROUTED LEAD")),AND(OR(C97="LOCAL PROVIDER",C97="FRANCHISE / LOCAL OPERATOR"),OR(H97="THIRD PARTY / ROUTED LEAD",H97="INFORMATION ONLY"))),"CONTRADICTION","OK"))</x:f>
      </x:c>
      <x:c r="X97" s="80" t="str">
        <x:f>IF(A97="","",IF(OR(V97="INVALID - EVIDENCE ID",V97="INVALID - DUPLICATE EVIDENCE ID",V97="INVALID - EVIDENCE OWNER",V97="INVALID - DUPLICATE ID",V97="INVALID - CONTROL TOKEN",V97="INVALID - CANDIDATE ID",V97="INCOMPLETE"),"LINK ERROR",IF(V97="STALE - REFRESH","STALE",IF(OR(V97="NOT CHECKED",V97="UNRESOLVED",I97="NOT CHECKED",D97="UNCLEAR",E97="UNCLEAR",F97="UNCLEAR",G97="UNCLEAR",H97="UNCLEAR"),"INSUFFICIENT",IF(W97="CONTRADICTION","TYPE / FULFILMENT CONTRADICTION",IF(K97="CONTRADICTS","FIRST-PARTY CONTRADICTION","CLEAR"))))))</x:f>
      </x:c>
      <x:c r="Y97" s="80" t="str">
        <x:f>IF(A97="","",IF(OR(C97="DIRECTORY / LEAD MARKETPLACE",H97="THIRD PARTY / ROUTED LEAD"),"INTERMEDIARY / LEAD COMPETITOR",IF(OR(C97="PUBLISHER / REFERENCE",H97="INFORMATION ONLY"),"INFORMATION / REFERENCE COMPETITOR","")))</x:f>
      </x:c>
      <x:c r="Z97" s="80" t="str">
        <x:f>IF(A97="","",IF(OR(C97="ADJACENT SERVICE",D97="NO",F97="NO"),"INDIRECT / CONDITIONAL COMPETITOR",IF(OR(E97="NO",G97="NO"),"OUT OF DIRECT SCOPE",IF(AND(D97="YES",E97="YES",F97="YES",G97="YES",H97="OWN TEAM / LOCAL OPERATOR"),"DIRECT LOCAL COMPETITOR","CONDITIONAL / REVIEW REQUIRED"))))</x:f>
      </x:c>
      <x:c r="AA97" s="80" t="str">
        <x:f>IF(A97="","",IF(Y97&lt;&gt;"",Y97,Z97))</x:f>
      </x:c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38"/>
      <x:c r="N98" s="12"/>
      <x:c r="O98" s="12" t="str">
        <x:f>IF(A98="","",IF(COUNTIF($A$6:$A$205,A98)&gt;1,"INVALID - DUPLICATE ID",IF(OR(B98="",C98="",D98="",E98="",F98="",G98="",H98="",I98="",J98="",K98="",L98="",M98="",N98=""),"INCOMPLETE",IF(AND(OR(EXACT(C98,"LOCAL PROVIDER"),EXACT(C98,"FRANCHISE / LOCAL OPERATOR"),EXACT(C98,"DIRECTORY / LEAD MARKETPLACE"),EXACT(C98,"NATIONAL BRAND"),EXACT(C98,"PUBLISHER / REFERENCE"),EXACT(C98,"ADJACENT SERVICE"),EXACT(C98,"OTHER")),OR(EXACT(D98,"YES"),EXACT(D98,"NO"),EXACT(D98,"UNCLEAR")),OR(EXACT(E98,"YES"),EXACT(E98,"NO"),EXACT(E98,"UNCLEAR")),OR(EXACT(F98,"YES"),EXACT(F98,"NO"),EXACT(F98,"UNCLEAR")),OR(EXACT(G98,"YES"),EXACT(G98,"NO"),EXACT(G98,"UNCLEAR")),OR(EXACT(H98,"OWN TEAM / LOCAL OPERATOR"),EXACT(H98,"THIRD PARTY / ROUTED LEAD"),EXACT(H98,"INFORMATION ONLY"),EXACT(H98,"UNCLEAR")),OR(EXACT(I98,"CURRENT"),EXACT(I98,"STALE"),EXACT(I98,"NOT CHECKED")),OR(EXACT(J98,"LOCAL PACK / MAPS"),EXACT(J98,"ORGANIC"),EXACT(J98,"PAID / LOCAL SERVICES"),EXACT(J98,"MIXED"),EXACT(J98,"NOT OBSERVED")),OR(EXACT(K98,"SUPPORTS"),EXACT(K98,"CONTRADICTS"),EXACT(K98,"NOT AVAILABLE"))),"VALID","INVALID - CONTROL TOKEN"))))</x:f>
      </x:c>
      <x:c r="P98" s="12" t="str">
        <x:f>IF(A98="","",IF(O98&lt;&gt;"VALID","CONTROL ERROR",IF(X98="LINK ERROR","EVIDENCE LINK ERROR",IF(X98="STALE","EVIDENCE STALE - REFRESH",IF(X98="INSUFFICIENT","EVIDENCE INSUFFICIENT - ROLE",IF(X98="TYPE / FULFILMENT CONTRADICTION","EVIDENCE CONTRADICTION - TYPE / FULFILMENT",IF(X98="FIRST-PARTY CONTRADICTION","EVIDENCE CONTRADICTION - FIRST PARTY",AA98)))))))</x:f>
      </x:c>
      <x:c r="Q98" s="12" t="str">
        <x:f>IF(A98="","",IF(OR(O98&lt;&gt;"VALID",X98="LINK ERROR"),"NOT READY",IF(AND(V98="READY",X98="CLEAR",OR(P98="DIRECT LOCAL COMPETITOR",P98="INTERMEDIARY / LEAD COMPETITOR",P98="INFORMATION / REFERENCE COMPETITOR",P98="INDIRECT / CONDITIONAL COMPETITOR",P98="OUT OF DIRECT SCOPE")),"READY","UNRESOLVED")))</x:f>
      </x:c>
      <x:c r="R98" s="12" t="str">
        <x:f>IF(A98="","",IF(P98="DIRECT LOCAL COMPETITOR","INCLUDE DIRECT",IF(P98="INDIRECT / CONDITIONAL COMPETITOR","INCLUDE INDIRECT",IF(OR(P98="INTERMEDIARY / LEAD COMPETITOR",P98="INFORMATION / REFERENCE COMPETITOR"),"INCLUDE REFERENCE",IF(P98="OUT OF DIRECT SCOPE","EXCLUDE DIRECT","MONITOR / CONDITIONAL")))))</x:f>
      </x:c>
      <x:c r="S98" s="12" t="str">
        <x:f>IF(A98="","",IF(P98="DIRECT LOCAL COMPETITOR","Scoped service offer; service-area clarity; contact/booking path; trust and local visibility",IF(P98="INTERMEDIARY / LEAD COMPETITOR","Lead capture; comparison UX; local discovery and routing mechanics",IF(P98="INFORMATION / REFERENCE COMPETITOR","Information coverage; evidence; decision support and answer usefulness",IF(P98="INDIRECT / CONDITIONAL COMPETITOR","Substitution; adjacent-need framing; conditional availability",IF(P98="OUT OF DIRECT SCOPE","Reference only if another decision requires it","No direct benchmark until resolved"))))))</x:f>
      </x:c>
      <x:c r="T98" s="12" t="str">
        <x:f>IF(A98="","",IF(P98="DIRECT LOCAL COMPETITOR","Do not infer capacity, market share or revenue from visibility/reviews",IF(P98="INTERMEDIARY / LEAD COMPETITOR","Do not infer that the intermediary performs the job",IF(P98="INFORMATION / REFERENCE COMPETITOR","Do not infer service substitution from information visibility",IF(P98="INDIRECT / CONDITIONAL COMPETITOR","Do not force adjacent or differently timed service into direct parity",IF(P98="OUT OF DIRECT SCOPE","Do not generalise this exclusion to every service/geography","Do not force a direct label from incomplete evidence"))))))</x:f>
      </x:c>
      <x:c r="U98" s="12" t="str">
        <x:f>IF(A98="","",IF(P98="INTERMEDIARY / LEAD COMPETITOR","Reopen if platform begins fulfilling the service directly",IF(P98="INFORMATION / REFERENCE COMPETITOR","Reopen if source begins selling/fulfilling the service",IF(P98="OUT OF DIRECT SCOPE","Reopen if job, buyer or service area changes","Reopen when service, geography, timing, fulfilment, ownership or buyer evidence changes materially"))))</x:f>
      </x:c>
      <x:c r="V98" s="12" t="str">
        <x:f>IF(A98="","",IF(COUNTIF(EVIDENCE_PACKET!$A$6:$A$205,L98)=0,"INVALID - EVIDENCE ID",IF(COUNTIF(EVIDENCE_PACKET!$A$6:$A$205,L98)&gt;1,"INVALID - DUPLICATE EVIDENCE ID",IF(COUNTIFS(EVIDENCE_PACKET!$A$6:$A$205,L98,EVIDENCE_PACKET!$B$6:$B$205,A98)=0,"INVALID - EVIDENCE OWNER",INDEX(EVIDENCE_PACKET!$L$6:$L$205,MATCH(L98,EVIDENCE_PACKET!$A$6:$A$205,0))))))</x:f>
      </x:c>
      <x:c r="W98" s="80" t="str">
        <x:f>IF(A98="","",IF(OR(AND(C98="DIRECTORY / LEAD MARKETPLACE",H98="OWN TEAM / LOCAL OPERATOR"),AND(C98="PUBLISHER / REFERENCE",OR(H98="OWN TEAM / LOCAL OPERATOR",H98="THIRD PARTY / ROUTED LEAD")),AND(OR(C98="LOCAL PROVIDER",C98="FRANCHISE / LOCAL OPERATOR"),OR(H98="THIRD PARTY / ROUTED LEAD",H98="INFORMATION ONLY"))),"CONTRADICTION","OK"))</x:f>
      </x:c>
      <x:c r="X98" s="80" t="str">
        <x:f>IF(A98="","",IF(OR(V98="INVALID - EVIDENCE ID",V98="INVALID - DUPLICATE EVIDENCE ID",V98="INVALID - EVIDENCE OWNER",V98="INVALID - DUPLICATE ID",V98="INVALID - CONTROL TOKEN",V98="INVALID - CANDIDATE ID",V98="INCOMPLETE"),"LINK ERROR",IF(V98="STALE - REFRESH","STALE",IF(OR(V98="NOT CHECKED",V98="UNRESOLVED",I98="NOT CHECKED",D98="UNCLEAR",E98="UNCLEAR",F98="UNCLEAR",G98="UNCLEAR",H98="UNCLEAR"),"INSUFFICIENT",IF(W98="CONTRADICTION","TYPE / FULFILMENT CONTRADICTION",IF(K98="CONTRADICTS","FIRST-PARTY CONTRADICTION","CLEAR"))))))</x:f>
      </x:c>
      <x:c r="Y98" s="80" t="str">
        <x:f>IF(A98="","",IF(OR(C98="DIRECTORY / LEAD MARKETPLACE",H98="THIRD PARTY / ROUTED LEAD"),"INTERMEDIARY / LEAD COMPETITOR",IF(OR(C98="PUBLISHER / REFERENCE",H98="INFORMATION ONLY"),"INFORMATION / REFERENCE COMPETITOR","")))</x:f>
      </x:c>
      <x:c r="Z98" s="80" t="str">
        <x:f>IF(A98="","",IF(OR(C98="ADJACENT SERVICE",D98="NO",F98="NO"),"INDIRECT / CONDITIONAL COMPETITOR",IF(OR(E98="NO",G98="NO"),"OUT OF DIRECT SCOPE",IF(AND(D98="YES",E98="YES",F98="YES",G98="YES",H98="OWN TEAM / LOCAL OPERATOR"),"DIRECT LOCAL COMPETITOR","CONDITIONAL / REVIEW REQUIRED"))))</x:f>
      </x:c>
      <x:c r="AA98" s="80" t="str">
        <x:f>IF(A98="","",IF(Y98&lt;&gt;"",Y98,Z98))</x:f>
      </x:c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38"/>
      <x:c r="N99" s="12"/>
      <x:c r="O99" s="12" t="str">
        <x:f>IF(A99="","",IF(COUNTIF($A$6:$A$205,A99)&gt;1,"INVALID - DUPLICATE ID",IF(OR(B99="",C99="",D99="",E99="",F99="",G99="",H99="",I99="",J99="",K99="",L99="",M99="",N99=""),"INCOMPLETE",IF(AND(OR(EXACT(C99,"LOCAL PROVIDER"),EXACT(C99,"FRANCHISE / LOCAL OPERATOR"),EXACT(C99,"DIRECTORY / LEAD MARKETPLACE"),EXACT(C99,"NATIONAL BRAND"),EXACT(C99,"PUBLISHER / REFERENCE"),EXACT(C99,"ADJACENT SERVICE"),EXACT(C99,"OTHER")),OR(EXACT(D99,"YES"),EXACT(D99,"NO"),EXACT(D99,"UNCLEAR")),OR(EXACT(E99,"YES"),EXACT(E99,"NO"),EXACT(E99,"UNCLEAR")),OR(EXACT(F99,"YES"),EXACT(F99,"NO"),EXACT(F99,"UNCLEAR")),OR(EXACT(G99,"YES"),EXACT(G99,"NO"),EXACT(G99,"UNCLEAR")),OR(EXACT(H99,"OWN TEAM / LOCAL OPERATOR"),EXACT(H99,"THIRD PARTY / ROUTED LEAD"),EXACT(H99,"INFORMATION ONLY"),EXACT(H99,"UNCLEAR")),OR(EXACT(I99,"CURRENT"),EXACT(I99,"STALE"),EXACT(I99,"NOT CHECKED")),OR(EXACT(J99,"LOCAL PACK / MAPS"),EXACT(J99,"ORGANIC"),EXACT(J99,"PAID / LOCAL SERVICES"),EXACT(J99,"MIXED"),EXACT(J99,"NOT OBSERVED")),OR(EXACT(K99,"SUPPORTS"),EXACT(K99,"CONTRADICTS"),EXACT(K99,"NOT AVAILABLE"))),"VALID","INVALID - CONTROL TOKEN"))))</x:f>
      </x:c>
      <x:c r="P99" s="12" t="str">
        <x:f>IF(A99="","",IF(O99&lt;&gt;"VALID","CONTROL ERROR",IF(X99="LINK ERROR","EVIDENCE LINK ERROR",IF(X99="STALE","EVIDENCE STALE - REFRESH",IF(X99="INSUFFICIENT","EVIDENCE INSUFFICIENT - ROLE",IF(X99="TYPE / FULFILMENT CONTRADICTION","EVIDENCE CONTRADICTION - TYPE / FULFILMENT",IF(X99="FIRST-PARTY CONTRADICTION","EVIDENCE CONTRADICTION - FIRST PARTY",AA99)))))))</x:f>
      </x:c>
      <x:c r="Q99" s="12" t="str">
        <x:f>IF(A99="","",IF(OR(O99&lt;&gt;"VALID",X99="LINK ERROR"),"NOT READY",IF(AND(V99="READY",X99="CLEAR",OR(P99="DIRECT LOCAL COMPETITOR",P99="INTERMEDIARY / LEAD COMPETITOR",P99="INFORMATION / REFERENCE COMPETITOR",P99="INDIRECT / CONDITIONAL COMPETITOR",P99="OUT OF DIRECT SCOPE")),"READY","UNRESOLVED")))</x:f>
      </x:c>
      <x:c r="R99" s="12" t="str">
        <x:f>IF(A99="","",IF(P99="DIRECT LOCAL COMPETITOR","INCLUDE DIRECT",IF(P99="INDIRECT / CONDITIONAL COMPETITOR","INCLUDE INDIRECT",IF(OR(P99="INTERMEDIARY / LEAD COMPETITOR",P99="INFORMATION / REFERENCE COMPETITOR"),"INCLUDE REFERENCE",IF(P99="OUT OF DIRECT SCOPE","EXCLUDE DIRECT","MONITOR / CONDITIONAL")))))</x:f>
      </x:c>
      <x:c r="S99" s="12" t="str">
        <x:f>IF(A99="","",IF(P99="DIRECT LOCAL COMPETITOR","Scoped service offer; service-area clarity; contact/booking path; trust and local visibility",IF(P99="INTERMEDIARY / LEAD COMPETITOR","Lead capture; comparison UX; local discovery and routing mechanics",IF(P99="INFORMATION / REFERENCE COMPETITOR","Information coverage; evidence; decision support and answer usefulness",IF(P99="INDIRECT / CONDITIONAL COMPETITOR","Substitution; adjacent-need framing; conditional availability",IF(P99="OUT OF DIRECT SCOPE","Reference only if another decision requires it","No direct benchmark until resolved"))))))</x:f>
      </x:c>
      <x:c r="T99" s="12" t="str">
        <x:f>IF(A99="","",IF(P99="DIRECT LOCAL COMPETITOR","Do not infer capacity, market share or revenue from visibility/reviews",IF(P99="INTERMEDIARY / LEAD COMPETITOR","Do not infer that the intermediary performs the job",IF(P99="INFORMATION / REFERENCE COMPETITOR","Do not infer service substitution from information visibility",IF(P99="INDIRECT / CONDITIONAL COMPETITOR","Do not force adjacent or differently timed service into direct parity",IF(P99="OUT OF DIRECT SCOPE","Do not generalise this exclusion to every service/geography","Do not force a direct label from incomplete evidence"))))))</x:f>
      </x:c>
      <x:c r="U99" s="12" t="str">
        <x:f>IF(A99="","",IF(P99="INTERMEDIARY / LEAD COMPETITOR","Reopen if platform begins fulfilling the service directly",IF(P99="INFORMATION / REFERENCE COMPETITOR","Reopen if source begins selling/fulfilling the service",IF(P99="OUT OF DIRECT SCOPE","Reopen if job, buyer or service area changes","Reopen when service, geography, timing, fulfilment, ownership or buyer evidence changes materially"))))</x:f>
      </x:c>
      <x:c r="V99" s="12" t="str">
        <x:f>IF(A99="","",IF(COUNTIF(EVIDENCE_PACKET!$A$6:$A$205,L99)=0,"INVALID - EVIDENCE ID",IF(COUNTIF(EVIDENCE_PACKET!$A$6:$A$205,L99)&gt;1,"INVALID - DUPLICATE EVIDENCE ID",IF(COUNTIFS(EVIDENCE_PACKET!$A$6:$A$205,L99,EVIDENCE_PACKET!$B$6:$B$205,A99)=0,"INVALID - EVIDENCE OWNER",INDEX(EVIDENCE_PACKET!$L$6:$L$205,MATCH(L99,EVIDENCE_PACKET!$A$6:$A$205,0))))))</x:f>
      </x:c>
      <x:c r="W99" s="80" t="str">
        <x:f>IF(A99="","",IF(OR(AND(C99="DIRECTORY / LEAD MARKETPLACE",H99="OWN TEAM / LOCAL OPERATOR"),AND(C99="PUBLISHER / REFERENCE",OR(H99="OWN TEAM / LOCAL OPERATOR",H99="THIRD PARTY / ROUTED LEAD")),AND(OR(C99="LOCAL PROVIDER",C99="FRANCHISE / LOCAL OPERATOR"),OR(H99="THIRD PARTY / ROUTED LEAD",H99="INFORMATION ONLY"))),"CONTRADICTION","OK"))</x:f>
      </x:c>
      <x:c r="X99" s="80" t="str">
        <x:f>IF(A99="","",IF(OR(V99="INVALID - EVIDENCE ID",V99="INVALID - DUPLICATE EVIDENCE ID",V99="INVALID - EVIDENCE OWNER",V99="INVALID - DUPLICATE ID",V99="INVALID - CONTROL TOKEN",V99="INVALID - CANDIDATE ID",V99="INCOMPLETE"),"LINK ERROR",IF(V99="STALE - REFRESH","STALE",IF(OR(V99="NOT CHECKED",V99="UNRESOLVED",I99="NOT CHECKED",D99="UNCLEAR",E99="UNCLEAR",F99="UNCLEAR",G99="UNCLEAR",H99="UNCLEAR"),"INSUFFICIENT",IF(W99="CONTRADICTION","TYPE / FULFILMENT CONTRADICTION",IF(K99="CONTRADICTS","FIRST-PARTY CONTRADICTION","CLEAR"))))))</x:f>
      </x:c>
      <x:c r="Y99" s="80" t="str">
        <x:f>IF(A99="","",IF(OR(C99="DIRECTORY / LEAD MARKETPLACE",H99="THIRD PARTY / ROUTED LEAD"),"INTERMEDIARY / LEAD COMPETITOR",IF(OR(C99="PUBLISHER / REFERENCE",H99="INFORMATION ONLY"),"INFORMATION / REFERENCE COMPETITOR","")))</x:f>
      </x:c>
      <x:c r="Z99" s="80" t="str">
        <x:f>IF(A99="","",IF(OR(C99="ADJACENT SERVICE",D99="NO",F99="NO"),"INDIRECT / CONDITIONAL COMPETITOR",IF(OR(E99="NO",G99="NO"),"OUT OF DIRECT SCOPE",IF(AND(D99="YES",E99="YES",F99="YES",G99="YES",H99="OWN TEAM / LOCAL OPERATOR"),"DIRECT LOCAL COMPETITOR","CONDITIONAL / REVIEW REQUIRED"))))</x:f>
      </x:c>
      <x:c r="AA99" s="80" t="str">
        <x:f>IF(A99="","",IF(Y99&lt;&gt;"",Y99,Z99))</x:f>
      </x:c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38"/>
      <x:c r="N100" s="12"/>
      <x:c r="O100" s="12" t="str">
        <x:f>IF(A100="","",IF(COUNTIF($A$6:$A$205,A100)&gt;1,"INVALID - DUPLICATE ID",IF(OR(B100="",C100="",D100="",E100="",F100="",G100="",H100="",I100="",J100="",K100="",L100="",M100="",N100=""),"INCOMPLETE",IF(AND(OR(EXACT(C100,"LOCAL PROVIDER"),EXACT(C100,"FRANCHISE / LOCAL OPERATOR"),EXACT(C100,"DIRECTORY / LEAD MARKETPLACE"),EXACT(C100,"NATIONAL BRAND"),EXACT(C100,"PUBLISHER / REFERENCE"),EXACT(C100,"ADJACENT SERVICE"),EXACT(C100,"OTHER")),OR(EXACT(D100,"YES"),EXACT(D100,"NO"),EXACT(D100,"UNCLEAR")),OR(EXACT(E100,"YES"),EXACT(E100,"NO"),EXACT(E100,"UNCLEAR")),OR(EXACT(F100,"YES"),EXACT(F100,"NO"),EXACT(F100,"UNCLEAR")),OR(EXACT(G100,"YES"),EXACT(G100,"NO"),EXACT(G100,"UNCLEAR")),OR(EXACT(H100,"OWN TEAM / LOCAL OPERATOR"),EXACT(H100,"THIRD PARTY / ROUTED LEAD"),EXACT(H100,"INFORMATION ONLY"),EXACT(H100,"UNCLEAR")),OR(EXACT(I100,"CURRENT"),EXACT(I100,"STALE"),EXACT(I100,"NOT CHECKED")),OR(EXACT(J100,"LOCAL PACK / MAPS"),EXACT(J100,"ORGANIC"),EXACT(J100,"PAID / LOCAL SERVICES"),EXACT(J100,"MIXED"),EXACT(J100,"NOT OBSERVED")),OR(EXACT(K100,"SUPPORTS"),EXACT(K100,"CONTRADICTS"),EXACT(K100,"NOT AVAILABLE"))),"VALID","INVALID - CONTROL TOKEN"))))</x:f>
      </x:c>
      <x:c r="P100" s="12" t="str">
        <x:f>IF(A100="","",IF(O100&lt;&gt;"VALID","CONTROL ERROR",IF(X100="LINK ERROR","EVIDENCE LINK ERROR",IF(X100="STALE","EVIDENCE STALE - REFRESH",IF(X100="INSUFFICIENT","EVIDENCE INSUFFICIENT - ROLE",IF(X100="TYPE / FULFILMENT CONTRADICTION","EVIDENCE CONTRADICTION - TYPE / FULFILMENT",IF(X100="FIRST-PARTY CONTRADICTION","EVIDENCE CONTRADICTION - FIRST PARTY",AA100)))))))</x:f>
      </x:c>
      <x:c r="Q100" s="12" t="str">
        <x:f>IF(A100="","",IF(OR(O100&lt;&gt;"VALID",X100="LINK ERROR"),"NOT READY",IF(AND(V100="READY",X100="CLEAR",OR(P100="DIRECT LOCAL COMPETITOR",P100="INTERMEDIARY / LEAD COMPETITOR",P100="INFORMATION / REFERENCE COMPETITOR",P100="INDIRECT / CONDITIONAL COMPETITOR",P100="OUT OF DIRECT SCOPE")),"READY","UNRESOLVED")))</x:f>
      </x:c>
      <x:c r="R100" s="12" t="str">
        <x:f>IF(A100="","",IF(P100="DIRECT LOCAL COMPETITOR","INCLUDE DIRECT",IF(P100="INDIRECT / CONDITIONAL COMPETITOR","INCLUDE INDIRECT",IF(OR(P100="INTERMEDIARY / LEAD COMPETITOR",P100="INFORMATION / REFERENCE COMPETITOR"),"INCLUDE REFERENCE",IF(P100="OUT OF DIRECT SCOPE","EXCLUDE DIRECT","MONITOR / CONDITIONAL")))))</x:f>
      </x:c>
      <x:c r="S100" s="12" t="str">
        <x:f>IF(A100="","",IF(P100="DIRECT LOCAL COMPETITOR","Scoped service offer; service-area clarity; contact/booking path; trust and local visibility",IF(P100="INTERMEDIARY / LEAD COMPETITOR","Lead capture; comparison UX; local discovery and routing mechanics",IF(P100="INFORMATION / REFERENCE COMPETITOR","Information coverage; evidence; decision support and answer usefulness",IF(P100="INDIRECT / CONDITIONAL COMPETITOR","Substitution; adjacent-need framing; conditional availability",IF(P100="OUT OF DIRECT SCOPE","Reference only if another decision requires it","No direct benchmark until resolved"))))))</x:f>
      </x:c>
      <x:c r="T100" s="12" t="str">
        <x:f>IF(A100="","",IF(P100="DIRECT LOCAL COMPETITOR","Do not infer capacity, market share or revenue from visibility/reviews",IF(P100="INTERMEDIARY / LEAD COMPETITOR","Do not infer that the intermediary performs the job",IF(P100="INFORMATION / REFERENCE COMPETITOR","Do not infer service substitution from information visibility",IF(P100="INDIRECT / CONDITIONAL COMPETITOR","Do not force adjacent or differently timed service into direct parity",IF(P100="OUT OF DIRECT SCOPE","Do not generalise this exclusion to every service/geography","Do not force a direct label from incomplete evidence"))))))</x:f>
      </x:c>
      <x:c r="U100" s="12" t="str">
        <x:f>IF(A100="","",IF(P100="INTERMEDIARY / LEAD COMPETITOR","Reopen if platform begins fulfilling the service directly",IF(P100="INFORMATION / REFERENCE COMPETITOR","Reopen if source begins selling/fulfilling the service",IF(P100="OUT OF DIRECT SCOPE","Reopen if job, buyer or service area changes","Reopen when service, geography, timing, fulfilment, ownership or buyer evidence changes materially"))))</x:f>
      </x:c>
      <x:c r="V100" s="12" t="str">
        <x:f>IF(A100="","",IF(COUNTIF(EVIDENCE_PACKET!$A$6:$A$205,L100)=0,"INVALID - EVIDENCE ID",IF(COUNTIF(EVIDENCE_PACKET!$A$6:$A$205,L100)&gt;1,"INVALID - DUPLICATE EVIDENCE ID",IF(COUNTIFS(EVIDENCE_PACKET!$A$6:$A$205,L100,EVIDENCE_PACKET!$B$6:$B$205,A100)=0,"INVALID - EVIDENCE OWNER",INDEX(EVIDENCE_PACKET!$L$6:$L$205,MATCH(L100,EVIDENCE_PACKET!$A$6:$A$205,0))))))</x:f>
      </x:c>
      <x:c r="W100" s="80" t="str">
        <x:f>IF(A100="","",IF(OR(AND(C100="DIRECTORY / LEAD MARKETPLACE",H100="OWN TEAM / LOCAL OPERATOR"),AND(C100="PUBLISHER / REFERENCE",OR(H100="OWN TEAM / LOCAL OPERATOR",H100="THIRD PARTY / ROUTED LEAD")),AND(OR(C100="LOCAL PROVIDER",C100="FRANCHISE / LOCAL OPERATOR"),OR(H100="THIRD PARTY / ROUTED LEAD",H100="INFORMATION ONLY"))),"CONTRADICTION","OK"))</x:f>
      </x:c>
      <x:c r="X100" s="80" t="str">
        <x:f>IF(A100="","",IF(OR(V100="INVALID - EVIDENCE ID",V100="INVALID - DUPLICATE EVIDENCE ID",V100="INVALID - EVIDENCE OWNER",V100="INVALID - DUPLICATE ID",V100="INVALID - CONTROL TOKEN",V100="INVALID - CANDIDATE ID",V100="INCOMPLETE"),"LINK ERROR",IF(V100="STALE - REFRESH","STALE",IF(OR(V100="NOT CHECKED",V100="UNRESOLVED",I100="NOT CHECKED",D100="UNCLEAR",E100="UNCLEAR",F100="UNCLEAR",G100="UNCLEAR",H100="UNCLEAR"),"INSUFFICIENT",IF(W100="CONTRADICTION","TYPE / FULFILMENT CONTRADICTION",IF(K100="CONTRADICTS","FIRST-PARTY CONTRADICTION","CLEAR"))))))</x:f>
      </x:c>
      <x:c r="Y100" s="80" t="str">
        <x:f>IF(A100="","",IF(OR(C100="DIRECTORY / LEAD MARKETPLACE",H100="THIRD PARTY / ROUTED LEAD"),"INTERMEDIARY / LEAD COMPETITOR",IF(OR(C100="PUBLISHER / REFERENCE",H100="INFORMATION ONLY"),"INFORMATION / REFERENCE COMPETITOR","")))</x:f>
      </x:c>
      <x:c r="Z100" s="80" t="str">
        <x:f>IF(A100="","",IF(OR(C100="ADJACENT SERVICE",D100="NO",F100="NO"),"INDIRECT / CONDITIONAL COMPETITOR",IF(OR(E100="NO",G100="NO"),"OUT OF DIRECT SCOPE",IF(AND(D100="YES",E100="YES",F100="YES",G100="YES",H100="OWN TEAM / LOCAL OPERATOR"),"DIRECT LOCAL COMPETITOR","CONDITIONAL / REVIEW REQUIRED"))))</x:f>
      </x:c>
      <x:c r="AA100" s="80" t="str">
        <x:f>IF(A100="","",IF(Y100&lt;&gt;"",Y100,Z100))</x:f>
      </x:c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38"/>
      <x:c r="N101" s="12"/>
      <x:c r="O101" s="12" t="str">
        <x:f>IF(A101="","",IF(COUNTIF($A$6:$A$205,A101)&gt;1,"INVALID - DUPLICATE ID",IF(OR(B101="",C101="",D101="",E101="",F101="",G101="",H101="",I101="",J101="",K101="",L101="",M101="",N101=""),"INCOMPLETE",IF(AND(OR(EXACT(C101,"LOCAL PROVIDER"),EXACT(C101,"FRANCHISE / LOCAL OPERATOR"),EXACT(C101,"DIRECTORY / LEAD MARKETPLACE"),EXACT(C101,"NATIONAL BRAND"),EXACT(C101,"PUBLISHER / REFERENCE"),EXACT(C101,"ADJACENT SERVICE"),EXACT(C101,"OTHER")),OR(EXACT(D101,"YES"),EXACT(D101,"NO"),EXACT(D101,"UNCLEAR")),OR(EXACT(E101,"YES"),EXACT(E101,"NO"),EXACT(E101,"UNCLEAR")),OR(EXACT(F101,"YES"),EXACT(F101,"NO"),EXACT(F101,"UNCLEAR")),OR(EXACT(G101,"YES"),EXACT(G101,"NO"),EXACT(G101,"UNCLEAR")),OR(EXACT(H101,"OWN TEAM / LOCAL OPERATOR"),EXACT(H101,"THIRD PARTY / ROUTED LEAD"),EXACT(H101,"INFORMATION ONLY"),EXACT(H101,"UNCLEAR")),OR(EXACT(I101,"CURRENT"),EXACT(I101,"STALE"),EXACT(I101,"NOT CHECKED")),OR(EXACT(J101,"LOCAL PACK / MAPS"),EXACT(J101,"ORGANIC"),EXACT(J101,"PAID / LOCAL SERVICES"),EXACT(J101,"MIXED"),EXACT(J101,"NOT OBSERVED")),OR(EXACT(K101,"SUPPORTS"),EXACT(K101,"CONTRADICTS"),EXACT(K101,"NOT AVAILABLE"))),"VALID","INVALID - CONTROL TOKEN"))))</x:f>
      </x:c>
      <x:c r="P101" s="12" t="str">
        <x:f>IF(A101="","",IF(O101&lt;&gt;"VALID","CONTROL ERROR",IF(X101="LINK ERROR","EVIDENCE LINK ERROR",IF(X101="STALE","EVIDENCE STALE - REFRESH",IF(X101="INSUFFICIENT","EVIDENCE INSUFFICIENT - ROLE",IF(X101="TYPE / FULFILMENT CONTRADICTION","EVIDENCE CONTRADICTION - TYPE / FULFILMENT",IF(X101="FIRST-PARTY CONTRADICTION","EVIDENCE CONTRADICTION - FIRST PARTY",AA101)))))))</x:f>
      </x:c>
      <x:c r="Q101" s="12" t="str">
        <x:f>IF(A101="","",IF(OR(O101&lt;&gt;"VALID",X101="LINK ERROR"),"NOT READY",IF(AND(V101="READY",X101="CLEAR",OR(P101="DIRECT LOCAL COMPETITOR",P101="INTERMEDIARY / LEAD COMPETITOR",P101="INFORMATION / REFERENCE COMPETITOR",P101="INDIRECT / CONDITIONAL COMPETITOR",P101="OUT OF DIRECT SCOPE")),"READY","UNRESOLVED")))</x:f>
      </x:c>
      <x:c r="R101" s="12" t="str">
        <x:f>IF(A101="","",IF(P101="DIRECT LOCAL COMPETITOR","INCLUDE DIRECT",IF(P101="INDIRECT / CONDITIONAL COMPETITOR","INCLUDE INDIRECT",IF(OR(P101="INTERMEDIARY / LEAD COMPETITOR",P101="INFORMATION / REFERENCE COMPETITOR"),"INCLUDE REFERENCE",IF(P101="OUT OF DIRECT SCOPE","EXCLUDE DIRECT","MONITOR / CONDITIONAL")))))</x:f>
      </x:c>
      <x:c r="S101" s="12" t="str">
        <x:f>IF(A101="","",IF(P101="DIRECT LOCAL COMPETITOR","Scoped service offer; service-area clarity; contact/booking path; trust and local visibility",IF(P101="INTERMEDIARY / LEAD COMPETITOR","Lead capture; comparison UX; local discovery and routing mechanics",IF(P101="INFORMATION / REFERENCE COMPETITOR","Information coverage; evidence; decision support and answer usefulness",IF(P101="INDIRECT / CONDITIONAL COMPETITOR","Substitution; adjacent-need framing; conditional availability",IF(P101="OUT OF DIRECT SCOPE","Reference only if another decision requires it","No direct benchmark until resolved"))))))</x:f>
      </x:c>
      <x:c r="T101" s="12" t="str">
        <x:f>IF(A101="","",IF(P101="DIRECT LOCAL COMPETITOR","Do not infer capacity, market share or revenue from visibility/reviews",IF(P101="INTERMEDIARY / LEAD COMPETITOR","Do not infer that the intermediary performs the job",IF(P101="INFORMATION / REFERENCE COMPETITOR","Do not infer service substitution from information visibility",IF(P101="INDIRECT / CONDITIONAL COMPETITOR","Do not force adjacent or differently timed service into direct parity",IF(P101="OUT OF DIRECT SCOPE","Do not generalise this exclusion to every service/geography","Do not force a direct label from incomplete evidence"))))))</x:f>
      </x:c>
      <x:c r="U101" s="12" t="str">
        <x:f>IF(A101="","",IF(P101="INTERMEDIARY / LEAD COMPETITOR","Reopen if platform begins fulfilling the service directly",IF(P101="INFORMATION / REFERENCE COMPETITOR","Reopen if source begins selling/fulfilling the service",IF(P101="OUT OF DIRECT SCOPE","Reopen if job, buyer or service area changes","Reopen when service, geography, timing, fulfilment, ownership or buyer evidence changes materially"))))</x:f>
      </x:c>
      <x:c r="V101" s="12" t="str">
        <x:f>IF(A101="","",IF(COUNTIF(EVIDENCE_PACKET!$A$6:$A$205,L101)=0,"INVALID - EVIDENCE ID",IF(COUNTIF(EVIDENCE_PACKET!$A$6:$A$205,L101)&gt;1,"INVALID - DUPLICATE EVIDENCE ID",IF(COUNTIFS(EVIDENCE_PACKET!$A$6:$A$205,L101,EVIDENCE_PACKET!$B$6:$B$205,A101)=0,"INVALID - EVIDENCE OWNER",INDEX(EVIDENCE_PACKET!$L$6:$L$205,MATCH(L101,EVIDENCE_PACKET!$A$6:$A$205,0))))))</x:f>
      </x:c>
      <x:c r="W101" s="80" t="str">
        <x:f>IF(A101="","",IF(OR(AND(C101="DIRECTORY / LEAD MARKETPLACE",H101="OWN TEAM / LOCAL OPERATOR"),AND(C101="PUBLISHER / REFERENCE",OR(H101="OWN TEAM / LOCAL OPERATOR",H101="THIRD PARTY / ROUTED LEAD")),AND(OR(C101="LOCAL PROVIDER",C101="FRANCHISE / LOCAL OPERATOR"),OR(H101="THIRD PARTY / ROUTED LEAD",H101="INFORMATION ONLY"))),"CONTRADICTION","OK"))</x:f>
      </x:c>
      <x:c r="X101" s="80" t="str">
        <x:f>IF(A101="","",IF(OR(V101="INVALID - EVIDENCE ID",V101="INVALID - DUPLICATE EVIDENCE ID",V101="INVALID - EVIDENCE OWNER",V101="INVALID - DUPLICATE ID",V101="INVALID - CONTROL TOKEN",V101="INVALID - CANDIDATE ID",V101="INCOMPLETE"),"LINK ERROR",IF(V101="STALE - REFRESH","STALE",IF(OR(V101="NOT CHECKED",V101="UNRESOLVED",I101="NOT CHECKED",D101="UNCLEAR",E101="UNCLEAR",F101="UNCLEAR",G101="UNCLEAR",H101="UNCLEAR"),"INSUFFICIENT",IF(W101="CONTRADICTION","TYPE / FULFILMENT CONTRADICTION",IF(K101="CONTRADICTS","FIRST-PARTY CONTRADICTION","CLEAR"))))))</x:f>
      </x:c>
      <x:c r="Y101" s="80" t="str">
        <x:f>IF(A101="","",IF(OR(C101="DIRECTORY / LEAD MARKETPLACE",H101="THIRD PARTY / ROUTED LEAD"),"INTERMEDIARY / LEAD COMPETITOR",IF(OR(C101="PUBLISHER / REFERENCE",H101="INFORMATION ONLY"),"INFORMATION / REFERENCE COMPETITOR","")))</x:f>
      </x:c>
      <x:c r="Z101" s="80" t="str">
        <x:f>IF(A101="","",IF(OR(C101="ADJACENT SERVICE",D101="NO",F101="NO"),"INDIRECT / CONDITIONAL COMPETITOR",IF(OR(E101="NO",G101="NO"),"OUT OF DIRECT SCOPE",IF(AND(D101="YES",E101="YES",F101="YES",G101="YES",H101="OWN TEAM / LOCAL OPERATOR"),"DIRECT LOCAL COMPETITOR","CONDITIONAL / REVIEW REQUIRED"))))</x:f>
      </x:c>
      <x:c r="AA101" s="80" t="str">
        <x:f>IF(A101="","",IF(Y101&lt;&gt;"",Y101,Z101))</x:f>
      </x:c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38"/>
      <x:c r="N102" s="12"/>
      <x:c r="O102" s="12" t="str">
        <x:f>IF(A102="","",IF(COUNTIF($A$6:$A$205,A102)&gt;1,"INVALID - DUPLICATE ID",IF(OR(B102="",C102="",D102="",E102="",F102="",G102="",H102="",I102="",J102="",K102="",L102="",M102="",N102=""),"INCOMPLETE",IF(AND(OR(EXACT(C102,"LOCAL PROVIDER"),EXACT(C102,"FRANCHISE / LOCAL OPERATOR"),EXACT(C102,"DIRECTORY / LEAD MARKETPLACE"),EXACT(C102,"NATIONAL BRAND"),EXACT(C102,"PUBLISHER / REFERENCE"),EXACT(C102,"ADJACENT SERVICE"),EXACT(C102,"OTHER")),OR(EXACT(D102,"YES"),EXACT(D102,"NO"),EXACT(D102,"UNCLEAR")),OR(EXACT(E102,"YES"),EXACT(E102,"NO"),EXACT(E102,"UNCLEAR")),OR(EXACT(F102,"YES"),EXACT(F102,"NO"),EXACT(F102,"UNCLEAR")),OR(EXACT(G102,"YES"),EXACT(G102,"NO"),EXACT(G102,"UNCLEAR")),OR(EXACT(H102,"OWN TEAM / LOCAL OPERATOR"),EXACT(H102,"THIRD PARTY / ROUTED LEAD"),EXACT(H102,"INFORMATION ONLY"),EXACT(H102,"UNCLEAR")),OR(EXACT(I102,"CURRENT"),EXACT(I102,"STALE"),EXACT(I102,"NOT CHECKED")),OR(EXACT(J102,"LOCAL PACK / MAPS"),EXACT(J102,"ORGANIC"),EXACT(J102,"PAID / LOCAL SERVICES"),EXACT(J102,"MIXED"),EXACT(J102,"NOT OBSERVED")),OR(EXACT(K102,"SUPPORTS"),EXACT(K102,"CONTRADICTS"),EXACT(K102,"NOT AVAILABLE"))),"VALID","INVALID - CONTROL TOKEN"))))</x:f>
      </x:c>
      <x:c r="P102" s="12" t="str">
        <x:f>IF(A102="","",IF(O102&lt;&gt;"VALID","CONTROL ERROR",IF(X102="LINK ERROR","EVIDENCE LINK ERROR",IF(X102="STALE","EVIDENCE STALE - REFRESH",IF(X102="INSUFFICIENT","EVIDENCE INSUFFICIENT - ROLE",IF(X102="TYPE / FULFILMENT CONTRADICTION","EVIDENCE CONTRADICTION - TYPE / FULFILMENT",IF(X102="FIRST-PARTY CONTRADICTION","EVIDENCE CONTRADICTION - FIRST PARTY",AA102)))))))</x:f>
      </x:c>
      <x:c r="Q102" s="12" t="str">
        <x:f>IF(A102="","",IF(OR(O102&lt;&gt;"VALID",X102="LINK ERROR"),"NOT READY",IF(AND(V102="READY",X102="CLEAR",OR(P102="DIRECT LOCAL COMPETITOR",P102="INTERMEDIARY / LEAD COMPETITOR",P102="INFORMATION / REFERENCE COMPETITOR",P102="INDIRECT / CONDITIONAL COMPETITOR",P102="OUT OF DIRECT SCOPE")),"READY","UNRESOLVED")))</x:f>
      </x:c>
      <x:c r="R102" s="12" t="str">
        <x:f>IF(A102="","",IF(P102="DIRECT LOCAL COMPETITOR","INCLUDE DIRECT",IF(P102="INDIRECT / CONDITIONAL COMPETITOR","INCLUDE INDIRECT",IF(OR(P102="INTERMEDIARY / LEAD COMPETITOR",P102="INFORMATION / REFERENCE COMPETITOR"),"INCLUDE REFERENCE",IF(P102="OUT OF DIRECT SCOPE","EXCLUDE DIRECT","MONITOR / CONDITIONAL")))))</x:f>
      </x:c>
      <x:c r="S102" s="12" t="str">
        <x:f>IF(A102="","",IF(P102="DIRECT LOCAL COMPETITOR","Scoped service offer; service-area clarity; contact/booking path; trust and local visibility",IF(P102="INTERMEDIARY / LEAD COMPETITOR","Lead capture; comparison UX; local discovery and routing mechanics",IF(P102="INFORMATION / REFERENCE COMPETITOR","Information coverage; evidence; decision support and answer usefulness",IF(P102="INDIRECT / CONDITIONAL COMPETITOR","Substitution; adjacent-need framing; conditional availability",IF(P102="OUT OF DIRECT SCOPE","Reference only if another decision requires it","No direct benchmark until resolved"))))))</x:f>
      </x:c>
      <x:c r="T102" s="12" t="str">
        <x:f>IF(A102="","",IF(P102="DIRECT LOCAL COMPETITOR","Do not infer capacity, market share or revenue from visibility/reviews",IF(P102="INTERMEDIARY / LEAD COMPETITOR","Do not infer that the intermediary performs the job",IF(P102="INFORMATION / REFERENCE COMPETITOR","Do not infer service substitution from information visibility",IF(P102="INDIRECT / CONDITIONAL COMPETITOR","Do not force adjacent or differently timed service into direct parity",IF(P102="OUT OF DIRECT SCOPE","Do not generalise this exclusion to every service/geography","Do not force a direct label from incomplete evidence"))))))</x:f>
      </x:c>
      <x:c r="U102" s="12" t="str">
        <x:f>IF(A102="","",IF(P102="INTERMEDIARY / LEAD COMPETITOR","Reopen if platform begins fulfilling the service directly",IF(P102="INFORMATION / REFERENCE COMPETITOR","Reopen if source begins selling/fulfilling the service",IF(P102="OUT OF DIRECT SCOPE","Reopen if job, buyer or service area changes","Reopen when service, geography, timing, fulfilment, ownership or buyer evidence changes materially"))))</x:f>
      </x:c>
      <x:c r="V102" s="12" t="str">
        <x:f>IF(A102="","",IF(COUNTIF(EVIDENCE_PACKET!$A$6:$A$205,L102)=0,"INVALID - EVIDENCE ID",IF(COUNTIF(EVIDENCE_PACKET!$A$6:$A$205,L102)&gt;1,"INVALID - DUPLICATE EVIDENCE ID",IF(COUNTIFS(EVIDENCE_PACKET!$A$6:$A$205,L102,EVIDENCE_PACKET!$B$6:$B$205,A102)=0,"INVALID - EVIDENCE OWNER",INDEX(EVIDENCE_PACKET!$L$6:$L$205,MATCH(L102,EVIDENCE_PACKET!$A$6:$A$205,0))))))</x:f>
      </x:c>
      <x:c r="W102" s="80" t="str">
        <x:f>IF(A102="","",IF(OR(AND(C102="DIRECTORY / LEAD MARKETPLACE",H102="OWN TEAM / LOCAL OPERATOR"),AND(C102="PUBLISHER / REFERENCE",OR(H102="OWN TEAM / LOCAL OPERATOR",H102="THIRD PARTY / ROUTED LEAD")),AND(OR(C102="LOCAL PROVIDER",C102="FRANCHISE / LOCAL OPERATOR"),OR(H102="THIRD PARTY / ROUTED LEAD",H102="INFORMATION ONLY"))),"CONTRADICTION","OK"))</x:f>
      </x:c>
      <x:c r="X102" s="80" t="str">
        <x:f>IF(A102="","",IF(OR(V102="INVALID - EVIDENCE ID",V102="INVALID - DUPLICATE EVIDENCE ID",V102="INVALID - EVIDENCE OWNER",V102="INVALID - DUPLICATE ID",V102="INVALID - CONTROL TOKEN",V102="INVALID - CANDIDATE ID",V102="INCOMPLETE"),"LINK ERROR",IF(V102="STALE - REFRESH","STALE",IF(OR(V102="NOT CHECKED",V102="UNRESOLVED",I102="NOT CHECKED",D102="UNCLEAR",E102="UNCLEAR",F102="UNCLEAR",G102="UNCLEAR",H102="UNCLEAR"),"INSUFFICIENT",IF(W102="CONTRADICTION","TYPE / FULFILMENT CONTRADICTION",IF(K102="CONTRADICTS","FIRST-PARTY CONTRADICTION","CLEAR"))))))</x:f>
      </x:c>
      <x:c r="Y102" s="80" t="str">
        <x:f>IF(A102="","",IF(OR(C102="DIRECTORY / LEAD MARKETPLACE",H102="THIRD PARTY / ROUTED LEAD"),"INTERMEDIARY / LEAD COMPETITOR",IF(OR(C102="PUBLISHER / REFERENCE",H102="INFORMATION ONLY"),"INFORMATION / REFERENCE COMPETITOR","")))</x:f>
      </x:c>
      <x:c r="Z102" s="80" t="str">
        <x:f>IF(A102="","",IF(OR(C102="ADJACENT SERVICE",D102="NO",F102="NO"),"INDIRECT / CONDITIONAL COMPETITOR",IF(OR(E102="NO",G102="NO"),"OUT OF DIRECT SCOPE",IF(AND(D102="YES",E102="YES",F102="YES",G102="YES",H102="OWN TEAM / LOCAL OPERATOR"),"DIRECT LOCAL COMPETITOR","CONDITIONAL / REVIEW REQUIRED"))))</x:f>
      </x:c>
      <x:c r="AA102" s="80" t="str">
        <x:f>IF(A102="","",IF(Y102&lt;&gt;"",Y102,Z102))</x:f>
      </x:c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38"/>
      <x:c r="N103" s="12"/>
      <x:c r="O103" s="12" t="str">
        <x:f>IF(A103="","",IF(COUNTIF($A$6:$A$205,A103)&gt;1,"INVALID - DUPLICATE ID",IF(OR(B103="",C103="",D103="",E103="",F103="",G103="",H103="",I103="",J103="",K103="",L103="",M103="",N103=""),"INCOMPLETE",IF(AND(OR(EXACT(C103,"LOCAL PROVIDER"),EXACT(C103,"FRANCHISE / LOCAL OPERATOR"),EXACT(C103,"DIRECTORY / LEAD MARKETPLACE"),EXACT(C103,"NATIONAL BRAND"),EXACT(C103,"PUBLISHER / REFERENCE"),EXACT(C103,"ADJACENT SERVICE"),EXACT(C103,"OTHER")),OR(EXACT(D103,"YES"),EXACT(D103,"NO"),EXACT(D103,"UNCLEAR")),OR(EXACT(E103,"YES"),EXACT(E103,"NO"),EXACT(E103,"UNCLEAR")),OR(EXACT(F103,"YES"),EXACT(F103,"NO"),EXACT(F103,"UNCLEAR")),OR(EXACT(G103,"YES"),EXACT(G103,"NO"),EXACT(G103,"UNCLEAR")),OR(EXACT(H103,"OWN TEAM / LOCAL OPERATOR"),EXACT(H103,"THIRD PARTY / ROUTED LEAD"),EXACT(H103,"INFORMATION ONLY"),EXACT(H103,"UNCLEAR")),OR(EXACT(I103,"CURRENT"),EXACT(I103,"STALE"),EXACT(I103,"NOT CHECKED")),OR(EXACT(J103,"LOCAL PACK / MAPS"),EXACT(J103,"ORGANIC"),EXACT(J103,"PAID / LOCAL SERVICES"),EXACT(J103,"MIXED"),EXACT(J103,"NOT OBSERVED")),OR(EXACT(K103,"SUPPORTS"),EXACT(K103,"CONTRADICTS"),EXACT(K103,"NOT AVAILABLE"))),"VALID","INVALID - CONTROL TOKEN"))))</x:f>
      </x:c>
      <x:c r="P103" s="12" t="str">
        <x:f>IF(A103="","",IF(O103&lt;&gt;"VALID","CONTROL ERROR",IF(X103="LINK ERROR","EVIDENCE LINK ERROR",IF(X103="STALE","EVIDENCE STALE - REFRESH",IF(X103="INSUFFICIENT","EVIDENCE INSUFFICIENT - ROLE",IF(X103="TYPE / FULFILMENT CONTRADICTION","EVIDENCE CONTRADICTION - TYPE / FULFILMENT",IF(X103="FIRST-PARTY CONTRADICTION","EVIDENCE CONTRADICTION - FIRST PARTY",AA103)))))))</x:f>
      </x:c>
      <x:c r="Q103" s="12" t="str">
        <x:f>IF(A103="","",IF(OR(O103&lt;&gt;"VALID",X103="LINK ERROR"),"NOT READY",IF(AND(V103="READY",X103="CLEAR",OR(P103="DIRECT LOCAL COMPETITOR",P103="INTERMEDIARY / LEAD COMPETITOR",P103="INFORMATION / REFERENCE COMPETITOR",P103="INDIRECT / CONDITIONAL COMPETITOR",P103="OUT OF DIRECT SCOPE")),"READY","UNRESOLVED")))</x:f>
      </x:c>
      <x:c r="R103" s="12" t="str">
        <x:f>IF(A103="","",IF(P103="DIRECT LOCAL COMPETITOR","INCLUDE DIRECT",IF(P103="INDIRECT / CONDITIONAL COMPETITOR","INCLUDE INDIRECT",IF(OR(P103="INTERMEDIARY / LEAD COMPETITOR",P103="INFORMATION / REFERENCE COMPETITOR"),"INCLUDE REFERENCE",IF(P103="OUT OF DIRECT SCOPE","EXCLUDE DIRECT","MONITOR / CONDITIONAL")))))</x:f>
      </x:c>
      <x:c r="S103" s="12" t="str">
        <x:f>IF(A103="","",IF(P103="DIRECT LOCAL COMPETITOR","Scoped service offer; service-area clarity; contact/booking path; trust and local visibility",IF(P103="INTERMEDIARY / LEAD COMPETITOR","Lead capture; comparison UX; local discovery and routing mechanics",IF(P103="INFORMATION / REFERENCE COMPETITOR","Information coverage; evidence; decision support and answer usefulness",IF(P103="INDIRECT / CONDITIONAL COMPETITOR","Substitution; adjacent-need framing; conditional availability",IF(P103="OUT OF DIRECT SCOPE","Reference only if another decision requires it","No direct benchmark until resolved"))))))</x:f>
      </x:c>
      <x:c r="T103" s="12" t="str">
        <x:f>IF(A103="","",IF(P103="DIRECT LOCAL COMPETITOR","Do not infer capacity, market share or revenue from visibility/reviews",IF(P103="INTERMEDIARY / LEAD COMPETITOR","Do not infer that the intermediary performs the job",IF(P103="INFORMATION / REFERENCE COMPETITOR","Do not infer service substitution from information visibility",IF(P103="INDIRECT / CONDITIONAL COMPETITOR","Do not force adjacent or differently timed service into direct parity",IF(P103="OUT OF DIRECT SCOPE","Do not generalise this exclusion to every service/geography","Do not force a direct label from incomplete evidence"))))))</x:f>
      </x:c>
      <x:c r="U103" s="12" t="str">
        <x:f>IF(A103="","",IF(P103="INTERMEDIARY / LEAD COMPETITOR","Reopen if platform begins fulfilling the service directly",IF(P103="INFORMATION / REFERENCE COMPETITOR","Reopen if source begins selling/fulfilling the service",IF(P103="OUT OF DIRECT SCOPE","Reopen if job, buyer or service area changes","Reopen when service, geography, timing, fulfilment, ownership or buyer evidence changes materially"))))</x:f>
      </x:c>
      <x:c r="V103" s="12" t="str">
        <x:f>IF(A103="","",IF(COUNTIF(EVIDENCE_PACKET!$A$6:$A$205,L103)=0,"INVALID - EVIDENCE ID",IF(COUNTIF(EVIDENCE_PACKET!$A$6:$A$205,L103)&gt;1,"INVALID - DUPLICATE EVIDENCE ID",IF(COUNTIFS(EVIDENCE_PACKET!$A$6:$A$205,L103,EVIDENCE_PACKET!$B$6:$B$205,A103)=0,"INVALID - EVIDENCE OWNER",INDEX(EVIDENCE_PACKET!$L$6:$L$205,MATCH(L103,EVIDENCE_PACKET!$A$6:$A$205,0))))))</x:f>
      </x:c>
      <x:c r="W103" s="80" t="str">
        <x:f>IF(A103="","",IF(OR(AND(C103="DIRECTORY / LEAD MARKETPLACE",H103="OWN TEAM / LOCAL OPERATOR"),AND(C103="PUBLISHER / REFERENCE",OR(H103="OWN TEAM / LOCAL OPERATOR",H103="THIRD PARTY / ROUTED LEAD")),AND(OR(C103="LOCAL PROVIDER",C103="FRANCHISE / LOCAL OPERATOR"),OR(H103="THIRD PARTY / ROUTED LEAD",H103="INFORMATION ONLY"))),"CONTRADICTION","OK"))</x:f>
      </x:c>
      <x:c r="X103" s="80" t="str">
        <x:f>IF(A103="","",IF(OR(V103="INVALID - EVIDENCE ID",V103="INVALID - DUPLICATE EVIDENCE ID",V103="INVALID - EVIDENCE OWNER",V103="INVALID - DUPLICATE ID",V103="INVALID - CONTROL TOKEN",V103="INVALID - CANDIDATE ID",V103="INCOMPLETE"),"LINK ERROR",IF(V103="STALE - REFRESH","STALE",IF(OR(V103="NOT CHECKED",V103="UNRESOLVED",I103="NOT CHECKED",D103="UNCLEAR",E103="UNCLEAR",F103="UNCLEAR",G103="UNCLEAR",H103="UNCLEAR"),"INSUFFICIENT",IF(W103="CONTRADICTION","TYPE / FULFILMENT CONTRADICTION",IF(K103="CONTRADICTS","FIRST-PARTY CONTRADICTION","CLEAR"))))))</x:f>
      </x:c>
      <x:c r="Y103" s="80" t="str">
        <x:f>IF(A103="","",IF(OR(C103="DIRECTORY / LEAD MARKETPLACE",H103="THIRD PARTY / ROUTED LEAD"),"INTERMEDIARY / LEAD COMPETITOR",IF(OR(C103="PUBLISHER / REFERENCE",H103="INFORMATION ONLY"),"INFORMATION / REFERENCE COMPETITOR","")))</x:f>
      </x:c>
      <x:c r="Z103" s="80" t="str">
        <x:f>IF(A103="","",IF(OR(C103="ADJACENT SERVICE",D103="NO",F103="NO"),"INDIRECT / CONDITIONAL COMPETITOR",IF(OR(E103="NO",G103="NO"),"OUT OF DIRECT SCOPE",IF(AND(D103="YES",E103="YES",F103="YES",G103="YES",H103="OWN TEAM / LOCAL OPERATOR"),"DIRECT LOCAL COMPETITOR","CONDITIONAL / REVIEW REQUIRED"))))</x:f>
      </x:c>
      <x:c r="AA103" s="80" t="str">
        <x:f>IF(A103="","",IF(Y103&lt;&gt;"",Y103,Z103))</x:f>
      </x:c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38"/>
      <x:c r="N104" s="12"/>
      <x:c r="O104" s="12" t="str">
        <x:f>IF(A104="","",IF(COUNTIF($A$6:$A$205,A104)&gt;1,"INVALID - DUPLICATE ID",IF(OR(B104="",C104="",D104="",E104="",F104="",G104="",H104="",I104="",J104="",K104="",L104="",M104="",N104=""),"INCOMPLETE",IF(AND(OR(EXACT(C104,"LOCAL PROVIDER"),EXACT(C104,"FRANCHISE / LOCAL OPERATOR"),EXACT(C104,"DIRECTORY / LEAD MARKETPLACE"),EXACT(C104,"NATIONAL BRAND"),EXACT(C104,"PUBLISHER / REFERENCE"),EXACT(C104,"ADJACENT SERVICE"),EXACT(C104,"OTHER")),OR(EXACT(D104,"YES"),EXACT(D104,"NO"),EXACT(D104,"UNCLEAR")),OR(EXACT(E104,"YES"),EXACT(E104,"NO"),EXACT(E104,"UNCLEAR")),OR(EXACT(F104,"YES"),EXACT(F104,"NO"),EXACT(F104,"UNCLEAR")),OR(EXACT(G104,"YES"),EXACT(G104,"NO"),EXACT(G104,"UNCLEAR")),OR(EXACT(H104,"OWN TEAM / LOCAL OPERATOR"),EXACT(H104,"THIRD PARTY / ROUTED LEAD"),EXACT(H104,"INFORMATION ONLY"),EXACT(H104,"UNCLEAR")),OR(EXACT(I104,"CURRENT"),EXACT(I104,"STALE"),EXACT(I104,"NOT CHECKED")),OR(EXACT(J104,"LOCAL PACK / MAPS"),EXACT(J104,"ORGANIC"),EXACT(J104,"PAID / LOCAL SERVICES"),EXACT(J104,"MIXED"),EXACT(J104,"NOT OBSERVED")),OR(EXACT(K104,"SUPPORTS"),EXACT(K104,"CONTRADICTS"),EXACT(K104,"NOT AVAILABLE"))),"VALID","INVALID - CONTROL TOKEN"))))</x:f>
      </x:c>
      <x:c r="P104" s="12" t="str">
        <x:f>IF(A104="","",IF(O104&lt;&gt;"VALID","CONTROL ERROR",IF(X104="LINK ERROR","EVIDENCE LINK ERROR",IF(X104="STALE","EVIDENCE STALE - REFRESH",IF(X104="INSUFFICIENT","EVIDENCE INSUFFICIENT - ROLE",IF(X104="TYPE / FULFILMENT CONTRADICTION","EVIDENCE CONTRADICTION - TYPE / FULFILMENT",IF(X104="FIRST-PARTY CONTRADICTION","EVIDENCE CONTRADICTION - FIRST PARTY",AA104)))))))</x:f>
      </x:c>
      <x:c r="Q104" s="12" t="str">
        <x:f>IF(A104="","",IF(OR(O104&lt;&gt;"VALID",X104="LINK ERROR"),"NOT READY",IF(AND(V104="READY",X104="CLEAR",OR(P104="DIRECT LOCAL COMPETITOR",P104="INTERMEDIARY / LEAD COMPETITOR",P104="INFORMATION / REFERENCE COMPETITOR",P104="INDIRECT / CONDITIONAL COMPETITOR",P104="OUT OF DIRECT SCOPE")),"READY","UNRESOLVED")))</x:f>
      </x:c>
      <x:c r="R104" s="12" t="str">
        <x:f>IF(A104="","",IF(P104="DIRECT LOCAL COMPETITOR","INCLUDE DIRECT",IF(P104="INDIRECT / CONDITIONAL COMPETITOR","INCLUDE INDIRECT",IF(OR(P104="INTERMEDIARY / LEAD COMPETITOR",P104="INFORMATION / REFERENCE COMPETITOR"),"INCLUDE REFERENCE",IF(P104="OUT OF DIRECT SCOPE","EXCLUDE DIRECT","MONITOR / CONDITIONAL")))))</x:f>
      </x:c>
      <x:c r="S104" s="12" t="str">
        <x:f>IF(A104="","",IF(P104="DIRECT LOCAL COMPETITOR","Scoped service offer; service-area clarity; contact/booking path; trust and local visibility",IF(P104="INTERMEDIARY / LEAD COMPETITOR","Lead capture; comparison UX; local discovery and routing mechanics",IF(P104="INFORMATION / REFERENCE COMPETITOR","Information coverage; evidence; decision support and answer usefulness",IF(P104="INDIRECT / CONDITIONAL COMPETITOR","Substitution; adjacent-need framing; conditional availability",IF(P104="OUT OF DIRECT SCOPE","Reference only if another decision requires it","No direct benchmark until resolved"))))))</x:f>
      </x:c>
      <x:c r="T104" s="12" t="str">
        <x:f>IF(A104="","",IF(P104="DIRECT LOCAL COMPETITOR","Do not infer capacity, market share or revenue from visibility/reviews",IF(P104="INTERMEDIARY / LEAD COMPETITOR","Do not infer that the intermediary performs the job",IF(P104="INFORMATION / REFERENCE COMPETITOR","Do not infer service substitution from information visibility",IF(P104="INDIRECT / CONDITIONAL COMPETITOR","Do not force adjacent or differently timed service into direct parity",IF(P104="OUT OF DIRECT SCOPE","Do not generalise this exclusion to every service/geography","Do not force a direct label from incomplete evidence"))))))</x:f>
      </x:c>
      <x:c r="U104" s="12" t="str">
        <x:f>IF(A104="","",IF(P104="INTERMEDIARY / LEAD COMPETITOR","Reopen if platform begins fulfilling the service directly",IF(P104="INFORMATION / REFERENCE COMPETITOR","Reopen if source begins selling/fulfilling the service",IF(P104="OUT OF DIRECT SCOPE","Reopen if job, buyer or service area changes","Reopen when service, geography, timing, fulfilment, ownership or buyer evidence changes materially"))))</x:f>
      </x:c>
      <x:c r="V104" s="12" t="str">
        <x:f>IF(A104="","",IF(COUNTIF(EVIDENCE_PACKET!$A$6:$A$205,L104)=0,"INVALID - EVIDENCE ID",IF(COUNTIF(EVIDENCE_PACKET!$A$6:$A$205,L104)&gt;1,"INVALID - DUPLICATE EVIDENCE ID",IF(COUNTIFS(EVIDENCE_PACKET!$A$6:$A$205,L104,EVIDENCE_PACKET!$B$6:$B$205,A104)=0,"INVALID - EVIDENCE OWNER",INDEX(EVIDENCE_PACKET!$L$6:$L$205,MATCH(L104,EVIDENCE_PACKET!$A$6:$A$205,0))))))</x:f>
      </x:c>
      <x:c r="W104" s="80" t="str">
        <x:f>IF(A104="","",IF(OR(AND(C104="DIRECTORY / LEAD MARKETPLACE",H104="OWN TEAM / LOCAL OPERATOR"),AND(C104="PUBLISHER / REFERENCE",OR(H104="OWN TEAM / LOCAL OPERATOR",H104="THIRD PARTY / ROUTED LEAD")),AND(OR(C104="LOCAL PROVIDER",C104="FRANCHISE / LOCAL OPERATOR"),OR(H104="THIRD PARTY / ROUTED LEAD",H104="INFORMATION ONLY"))),"CONTRADICTION","OK"))</x:f>
      </x:c>
      <x:c r="X104" s="80" t="str">
        <x:f>IF(A104="","",IF(OR(V104="INVALID - EVIDENCE ID",V104="INVALID - DUPLICATE EVIDENCE ID",V104="INVALID - EVIDENCE OWNER",V104="INVALID - DUPLICATE ID",V104="INVALID - CONTROL TOKEN",V104="INVALID - CANDIDATE ID",V104="INCOMPLETE"),"LINK ERROR",IF(V104="STALE - REFRESH","STALE",IF(OR(V104="NOT CHECKED",V104="UNRESOLVED",I104="NOT CHECKED",D104="UNCLEAR",E104="UNCLEAR",F104="UNCLEAR",G104="UNCLEAR",H104="UNCLEAR"),"INSUFFICIENT",IF(W104="CONTRADICTION","TYPE / FULFILMENT CONTRADICTION",IF(K104="CONTRADICTS","FIRST-PARTY CONTRADICTION","CLEAR"))))))</x:f>
      </x:c>
      <x:c r="Y104" s="80" t="str">
        <x:f>IF(A104="","",IF(OR(C104="DIRECTORY / LEAD MARKETPLACE",H104="THIRD PARTY / ROUTED LEAD"),"INTERMEDIARY / LEAD COMPETITOR",IF(OR(C104="PUBLISHER / REFERENCE",H104="INFORMATION ONLY"),"INFORMATION / REFERENCE COMPETITOR","")))</x:f>
      </x:c>
      <x:c r="Z104" s="80" t="str">
        <x:f>IF(A104="","",IF(OR(C104="ADJACENT SERVICE",D104="NO",F104="NO"),"INDIRECT / CONDITIONAL COMPETITOR",IF(OR(E104="NO",G104="NO"),"OUT OF DIRECT SCOPE",IF(AND(D104="YES",E104="YES",F104="YES",G104="YES",H104="OWN TEAM / LOCAL OPERATOR"),"DIRECT LOCAL COMPETITOR","CONDITIONAL / REVIEW REQUIRED"))))</x:f>
      </x:c>
      <x:c r="AA104" s="80" t="str">
        <x:f>IF(A104="","",IF(Y104&lt;&gt;"",Y104,Z104))</x:f>
      </x:c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38"/>
      <x:c r="N105" s="12"/>
      <x:c r="O105" s="12" t="str">
        <x:f>IF(A105="","",IF(COUNTIF($A$6:$A$205,A105)&gt;1,"INVALID - DUPLICATE ID",IF(OR(B105="",C105="",D105="",E105="",F105="",G105="",H105="",I105="",J105="",K105="",L105="",M105="",N105=""),"INCOMPLETE",IF(AND(OR(EXACT(C105,"LOCAL PROVIDER"),EXACT(C105,"FRANCHISE / LOCAL OPERATOR"),EXACT(C105,"DIRECTORY / LEAD MARKETPLACE"),EXACT(C105,"NATIONAL BRAND"),EXACT(C105,"PUBLISHER / REFERENCE"),EXACT(C105,"ADJACENT SERVICE"),EXACT(C105,"OTHER")),OR(EXACT(D105,"YES"),EXACT(D105,"NO"),EXACT(D105,"UNCLEAR")),OR(EXACT(E105,"YES"),EXACT(E105,"NO"),EXACT(E105,"UNCLEAR")),OR(EXACT(F105,"YES"),EXACT(F105,"NO"),EXACT(F105,"UNCLEAR")),OR(EXACT(G105,"YES"),EXACT(G105,"NO"),EXACT(G105,"UNCLEAR")),OR(EXACT(H105,"OWN TEAM / LOCAL OPERATOR"),EXACT(H105,"THIRD PARTY / ROUTED LEAD"),EXACT(H105,"INFORMATION ONLY"),EXACT(H105,"UNCLEAR")),OR(EXACT(I105,"CURRENT"),EXACT(I105,"STALE"),EXACT(I105,"NOT CHECKED")),OR(EXACT(J105,"LOCAL PACK / MAPS"),EXACT(J105,"ORGANIC"),EXACT(J105,"PAID / LOCAL SERVICES"),EXACT(J105,"MIXED"),EXACT(J105,"NOT OBSERVED")),OR(EXACT(K105,"SUPPORTS"),EXACT(K105,"CONTRADICTS"),EXACT(K105,"NOT AVAILABLE"))),"VALID","INVALID - CONTROL TOKEN"))))</x:f>
      </x:c>
      <x:c r="P105" s="12" t="str">
        <x:f>IF(A105="","",IF(O105&lt;&gt;"VALID","CONTROL ERROR",IF(X105="LINK ERROR","EVIDENCE LINK ERROR",IF(X105="STALE","EVIDENCE STALE - REFRESH",IF(X105="INSUFFICIENT","EVIDENCE INSUFFICIENT - ROLE",IF(X105="TYPE / FULFILMENT CONTRADICTION","EVIDENCE CONTRADICTION - TYPE / FULFILMENT",IF(X105="FIRST-PARTY CONTRADICTION","EVIDENCE CONTRADICTION - FIRST PARTY",AA105)))))))</x:f>
      </x:c>
      <x:c r="Q105" s="12" t="str">
        <x:f>IF(A105="","",IF(OR(O105&lt;&gt;"VALID",X105="LINK ERROR"),"NOT READY",IF(AND(V105="READY",X105="CLEAR",OR(P105="DIRECT LOCAL COMPETITOR",P105="INTERMEDIARY / LEAD COMPETITOR",P105="INFORMATION / REFERENCE COMPETITOR",P105="INDIRECT / CONDITIONAL COMPETITOR",P105="OUT OF DIRECT SCOPE")),"READY","UNRESOLVED")))</x:f>
      </x:c>
      <x:c r="R105" s="12" t="str">
        <x:f>IF(A105="","",IF(P105="DIRECT LOCAL COMPETITOR","INCLUDE DIRECT",IF(P105="INDIRECT / CONDITIONAL COMPETITOR","INCLUDE INDIRECT",IF(OR(P105="INTERMEDIARY / LEAD COMPETITOR",P105="INFORMATION / REFERENCE COMPETITOR"),"INCLUDE REFERENCE",IF(P105="OUT OF DIRECT SCOPE","EXCLUDE DIRECT","MONITOR / CONDITIONAL")))))</x:f>
      </x:c>
      <x:c r="S105" s="12" t="str">
        <x:f>IF(A105="","",IF(P105="DIRECT LOCAL COMPETITOR","Scoped service offer; service-area clarity; contact/booking path; trust and local visibility",IF(P105="INTERMEDIARY / LEAD COMPETITOR","Lead capture; comparison UX; local discovery and routing mechanics",IF(P105="INFORMATION / REFERENCE COMPETITOR","Information coverage; evidence; decision support and answer usefulness",IF(P105="INDIRECT / CONDITIONAL COMPETITOR","Substitution; adjacent-need framing; conditional availability",IF(P105="OUT OF DIRECT SCOPE","Reference only if another decision requires it","No direct benchmark until resolved"))))))</x:f>
      </x:c>
      <x:c r="T105" s="12" t="str">
        <x:f>IF(A105="","",IF(P105="DIRECT LOCAL COMPETITOR","Do not infer capacity, market share or revenue from visibility/reviews",IF(P105="INTERMEDIARY / LEAD COMPETITOR","Do not infer that the intermediary performs the job",IF(P105="INFORMATION / REFERENCE COMPETITOR","Do not infer service substitution from information visibility",IF(P105="INDIRECT / CONDITIONAL COMPETITOR","Do not force adjacent or differently timed service into direct parity",IF(P105="OUT OF DIRECT SCOPE","Do not generalise this exclusion to every service/geography","Do not force a direct label from incomplete evidence"))))))</x:f>
      </x:c>
      <x:c r="U105" s="12" t="str">
        <x:f>IF(A105="","",IF(P105="INTERMEDIARY / LEAD COMPETITOR","Reopen if platform begins fulfilling the service directly",IF(P105="INFORMATION / REFERENCE COMPETITOR","Reopen if source begins selling/fulfilling the service",IF(P105="OUT OF DIRECT SCOPE","Reopen if job, buyer or service area changes","Reopen when service, geography, timing, fulfilment, ownership or buyer evidence changes materially"))))</x:f>
      </x:c>
      <x:c r="V105" s="12" t="str">
        <x:f>IF(A105="","",IF(COUNTIF(EVIDENCE_PACKET!$A$6:$A$205,L105)=0,"INVALID - EVIDENCE ID",IF(COUNTIF(EVIDENCE_PACKET!$A$6:$A$205,L105)&gt;1,"INVALID - DUPLICATE EVIDENCE ID",IF(COUNTIFS(EVIDENCE_PACKET!$A$6:$A$205,L105,EVIDENCE_PACKET!$B$6:$B$205,A105)=0,"INVALID - EVIDENCE OWNER",INDEX(EVIDENCE_PACKET!$L$6:$L$205,MATCH(L105,EVIDENCE_PACKET!$A$6:$A$205,0))))))</x:f>
      </x:c>
      <x:c r="W105" s="80" t="str">
        <x:f>IF(A105="","",IF(OR(AND(C105="DIRECTORY / LEAD MARKETPLACE",H105="OWN TEAM / LOCAL OPERATOR"),AND(C105="PUBLISHER / REFERENCE",OR(H105="OWN TEAM / LOCAL OPERATOR",H105="THIRD PARTY / ROUTED LEAD")),AND(OR(C105="LOCAL PROVIDER",C105="FRANCHISE / LOCAL OPERATOR"),OR(H105="THIRD PARTY / ROUTED LEAD",H105="INFORMATION ONLY"))),"CONTRADICTION","OK"))</x:f>
      </x:c>
      <x:c r="X105" s="80" t="str">
        <x:f>IF(A105="","",IF(OR(V105="INVALID - EVIDENCE ID",V105="INVALID - DUPLICATE EVIDENCE ID",V105="INVALID - EVIDENCE OWNER",V105="INVALID - DUPLICATE ID",V105="INVALID - CONTROL TOKEN",V105="INVALID - CANDIDATE ID",V105="INCOMPLETE"),"LINK ERROR",IF(V105="STALE - REFRESH","STALE",IF(OR(V105="NOT CHECKED",V105="UNRESOLVED",I105="NOT CHECKED",D105="UNCLEAR",E105="UNCLEAR",F105="UNCLEAR",G105="UNCLEAR",H105="UNCLEAR"),"INSUFFICIENT",IF(W105="CONTRADICTION","TYPE / FULFILMENT CONTRADICTION",IF(K105="CONTRADICTS","FIRST-PARTY CONTRADICTION","CLEAR"))))))</x:f>
      </x:c>
      <x:c r="Y105" s="80" t="str">
        <x:f>IF(A105="","",IF(OR(C105="DIRECTORY / LEAD MARKETPLACE",H105="THIRD PARTY / ROUTED LEAD"),"INTERMEDIARY / LEAD COMPETITOR",IF(OR(C105="PUBLISHER / REFERENCE",H105="INFORMATION ONLY"),"INFORMATION / REFERENCE COMPETITOR","")))</x:f>
      </x:c>
      <x:c r="Z105" s="80" t="str">
        <x:f>IF(A105="","",IF(OR(C105="ADJACENT SERVICE",D105="NO",F105="NO"),"INDIRECT / CONDITIONAL COMPETITOR",IF(OR(E105="NO",G105="NO"),"OUT OF DIRECT SCOPE",IF(AND(D105="YES",E105="YES",F105="YES",G105="YES",H105="OWN TEAM / LOCAL OPERATOR"),"DIRECT LOCAL COMPETITOR","CONDITIONAL / REVIEW REQUIRED"))))</x:f>
      </x:c>
      <x:c r="AA105" s="80" t="str">
        <x:f>IF(A105="","",IF(Y105&lt;&gt;"",Y105,Z105))</x:f>
      </x:c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38"/>
      <x:c r="N106" s="12"/>
      <x:c r="O106" s="12" t="str">
        <x:f>IF(A106="","",IF(COUNTIF($A$6:$A$205,A106)&gt;1,"INVALID - DUPLICATE ID",IF(OR(B106="",C106="",D106="",E106="",F106="",G106="",H106="",I106="",J106="",K106="",L106="",M106="",N106=""),"INCOMPLETE",IF(AND(OR(EXACT(C106,"LOCAL PROVIDER"),EXACT(C106,"FRANCHISE / LOCAL OPERATOR"),EXACT(C106,"DIRECTORY / LEAD MARKETPLACE"),EXACT(C106,"NATIONAL BRAND"),EXACT(C106,"PUBLISHER / REFERENCE"),EXACT(C106,"ADJACENT SERVICE"),EXACT(C106,"OTHER")),OR(EXACT(D106,"YES"),EXACT(D106,"NO"),EXACT(D106,"UNCLEAR")),OR(EXACT(E106,"YES"),EXACT(E106,"NO"),EXACT(E106,"UNCLEAR")),OR(EXACT(F106,"YES"),EXACT(F106,"NO"),EXACT(F106,"UNCLEAR")),OR(EXACT(G106,"YES"),EXACT(G106,"NO"),EXACT(G106,"UNCLEAR")),OR(EXACT(H106,"OWN TEAM / LOCAL OPERATOR"),EXACT(H106,"THIRD PARTY / ROUTED LEAD"),EXACT(H106,"INFORMATION ONLY"),EXACT(H106,"UNCLEAR")),OR(EXACT(I106,"CURRENT"),EXACT(I106,"STALE"),EXACT(I106,"NOT CHECKED")),OR(EXACT(J106,"LOCAL PACK / MAPS"),EXACT(J106,"ORGANIC"),EXACT(J106,"PAID / LOCAL SERVICES"),EXACT(J106,"MIXED"),EXACT(J106,"NOT OBSERVED")),OR(EXACT(K106,"SUPPORTS"),EXACT(K106,"CONTRADICTS"),EXACT(K106,"NOT AVAILABLE"))),"VALID","INVALID - CONTROL TOKEN"))))</x:f>
      </x:c>
      <x:c r="P106" s="12" t="str">
        <x:f>IF(A106="","",IF(O106&lt;&gt;"VALID","CONTROL ERROR",IF(X106="LINK ERROR","EVIDENCE LINK ERROR",IF(X106="STALE","EVIDENCE STALE - REFRESH",IF(X106="INSUFFICIENT","EVIDENCE INSUFFICIENT - ROLE",IF(X106="TYPE / FULFILMENT CONTRADICTION","EVIDENCE CONTRADICTION - TYPE / FULFILMENT",IF(X106="FIRST-PARTY CONTRADICTION","EVIDENCE CONTRADICTION - FIRST PARTY",AA106)))))))</x:f>
      </x:c>
      <x:c r="Q106" s="12" t="str">
        <x:f>IF(A106="","",IF(OR(O106&lt;&gt;"VALID",X106="LINK ERROR"),"NOT READY",IF(AND(V106="READY",X106="CLEAR",OR(P106="DIRECT LOCAL COMPETITOR",P106="INTERMEDIARY / LEAD COMPETITOR",P106="INFORMATION / REFERENCE COMPETITOR",P106="INDIRECT / CONDITIONAL COMPETITOR",P106="OUT OF DIRECT SCOPE")),"READY","UNRESOLVED")))</x:f>
      </x:c>
      <x:c r="R106" s="12" t="str">
        <x:f>IF(A106="","",IF(P106="DIRECT LOCAL COMPETITOR","INCLUDE DIRECT",IF(P106="INDIRECT / CONDITIONAL COMPETITOR","INCLUDE INDIRECT",IF(OR(P106="INTERMEDIARY / LEAD COMPETITOR",P106="INFORMATION / REFERENCE COMPETITOR"),"INCLUDE REFERENCE",IF(P106="OUT OF DIRECT SCOPE","EXCLUDE DIRECT","MONITOR / CONDITIONAL")))))</x:f>
      </x:c>
      <x:c r="S106" s="12" t="str">
        <x:f>IF(A106="","",IF(P106="DIRECT LOCAL COMPETITOR","Scoped service offer; service-area clarity; contact/booking path; trust and local visibility",IF(P106="INTERMEDIARY / LEAD COMPETITOR","Lead capture; comparison UX; local discovery and routing mechanics",IF(P106="INFORMATION / REFERENCE COMPETITOR","Information coverage; evidence; decision support and answer usefulness",IF(P106="INDIRECT / CONDITIONAL COMPETITOR","Substitution; adjacent-need framing; conditional availability",IF(P106="OUT OF DIRECT SCOPE","Reference only if another decision requires it","No direct benchmark until resolved"))))))</x:f>
      </x:c>
      <x:c r="T106" s="12" t="str">
        <x:f>IF(A106="","",IF(P106="DIRECT LOCAL COMPETITOR","Do not infer capacity, market share or revenue from visibility/reviews",IF(P106="INTERMEDIARY / LEAD COMPETITOR","Do not infer that the intermediary performs the job",IF(P106="INFORMATION / REFERENCE COMPETITOR","Do not infer service substitution from information visibility",IF(P106="INDIRECT / CONDITIONAL COMPETITOR","Do not force adjacent or differently timed service into direct parity",IF(P106="OUT OF DIRECT SCOPE","Do not generalise this exclusion to every service/geography","Do not force a direct label from incomplete evidence"))))))</x:f>
      </x:c>
      <x:c r="U106" s="12" t="str">
        <x:f>IF(A106="","",IF(P106="INTERMEDIARY / LEAD COMPETITOR","Reopen if platform begins fulfilling the service directly",IF(P106="INFORMATION / REFERENCE COMPETITOR","Reopen if source begins selling/fulfilling the service",IF(P106="OUT OF DIRECT SCOPE","Reopen if job, buyer or service area changes","Reopen when service, geography, timing, fulfilment, ownership or buyer evidence changes materially"))))</x:f>
      </x:c>
      <x:c r="V106" s="12" t="str">
        <x:f>IF(A106="","",IF(COUNTIF(EVIDENCE_PACKET!$A$6:$A$205,L106)=0,"INVALID - EVIDENCE ID",IF(COUNTIF(EVIDENCE_PACKET!$A$6:$A$205,L106)&gt;1,"INVALID - DUPLICATE EVIDENCE ID",IF(COUNTIFS(EVIDENCE_PACKET!$A$6:$A$205,L106,EVIDENCE_PACKET!$B$6:$B$205,A106)=0,"INVALID - EVIDENCE OWNER",INDEX(EVIDENCE_PACKET!$L$6:$L$205,MATCH(L106,EVIDENCE_PACKET!$A$6:$A$205,0))))))</x:f>
      </x:c>
      <x:c r="W106" s="80" t="str">
        <x:f>IF(A106="","",IF(OR(AND(C106="DIRECTORY / LEAD MARKETPLACE",H106="OWN TEAM / LOCAL OPERATOR"),AND(C106="PUBLISHER / REFERENCE",OR(H106="OWN TEAM / LOCAL OPERATOR",H106="THIRD PARTY / ROUTED LEAD")),AND(OR(C106="LOCAL PROVIDER",C106="FRANCHISE / LOCAL OPERATOR"),OR(H106="THIRD PARTY / ROUTED LEAD",H106="INFORMATION ONLY"))),"CONTRADICTION","OK"))</x:f>
      </x:c>
      <x:c r="X106" s="80" t="str">
        <x:f>IF(A106="","",IF(OR(V106="INVALID - EVIDENCE ID",V106="INVALID - DUPLICATE EVIDENCE ID",V106="INVALID - EVIDENCE OWNER",V106="INVALID - DUPLICATE ID",V106="INVALID - CONTROL TOKEN",V106="INVALID - CANDIDATE ID",V106="INCOMPLETE"),"LINK ERROR",IF(V106="STALE - REFRESH","STALE",IF(OR(V106="NOT CHECKED",V106="UNRESOLVED",I106="NOT CHECKED",D106="UNCLEAR",E106="UNCLEAR",F106="UNCLEAR",G106="UNCLEAR",H106="UNCLEAR"),"INSUFFICIENT",IF(W106="CONTRADICTION","TYPE / FULFILMENT CONTRADICTION",IF(K106="CONTRADICTS","FIRST-PARTY CONTRADICTION","CLEAR"))))))</x:f>
      </x:c>
      <x:c r="Y106" s="80" t="str">
        <x:f>IF(A106="","",IF(OR(C106="DIRECTORY / LEAD MARKETPLACE",H106="THIRD PARTY / ROUTED LEAD"),"INTERMEDIARY / LEAD COMPETITOR",IF(OR(C106="PUBLISHER / REFERENCE",H106="INFORMATION ONLY"),"INFORMATION / REFERENCE COMPETITOR","")))</x:f>
      </x:c>
      <x:c r="Z106" s="80" t="str">
        <x:f>IF(A106="","",IF(OR(C106="ADJACENT SERVICE",D106="NO",F106="NO"),"INDIRECT / CONDITIONAL COMPETITOR",IF(OR(E106="NO",G106="NO"),"OUT OF DIRECT SCOPE",IF(AND(D106="YES",E106="YES",F106="YES",G106="YES",H106="OWN TEAM / LOCAL OPERATOR"),"DIRECT LOCAL COMPETITOR","CONDITIONAL / REVIEW REQUIRED"))))</x:f>
      </x:c>
      <x:c r="AA106" s="80" t="str">
        <x:f>IF(A106="","",IF(Y106&lt;&gt;"",Y106,Z106))</x:f>
      </x:c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38"/>
      <x:c r="N107" s="12"/>
      <x:c r="O107" s="12" t="str">
        <x:f>IF(A107="","",IF(COUNTIF($A$6:$A$205,A107)&gt;1,"INVALID - DUPLICATE ID",IF(OR(B107="",C107="",D107="",E107="",F107="",G107="",H107="",I107="",J107="",K107="",L107="",M107="",N107=""),"INCOMPLETE",IF(AND(OR(EXACT(C107,"LOCAL PROVIDER"),EXACT(C107,"FRANCHISE / LOCAL OPERATOR"),EXACT(C107,"DIRECTORY / LEAD MARKETPLACE"),EXACT(C107,"NATIONAL BRAND"),EXACT(C107,"PUBLISHER / REFERENCE"),EXACT(C107,"ADJACENT SERVICE"),EXACT(C107,"OTHER")),OR(EXACT(D107,"YES"),EXACT(D107,"NO"),EXACT(D107,"UNCLEAR")),OR(EXACT(E107,"YES"),EXACT(E107,"NO"),EXACT(E107,"UNCLEAR")),OR(EXACT(F107,"YES"),EXACT(F107,"NO"),EXACT(F107,"UNCLEAR")),OR(EXACT(G107,"YES"),EXACT(G107,"NO"),EXACT(G107,"UNCLEAR")),OR(EXACT(H107,"OWN TEAM / LOCAL OPERATOR"),EXACT(H107,"THIRD PARTY / ROUTED LEAD"),EXACT(H107,"INFORMATION ONLY"),EXACT(H107,"UNCLEAR")),OR(EXACT(I107,"CURRENT"),EXACT(I107,"STALE"),EXACT(I107,"NOT CHECKED")),OR(EXACT(J107,"LOCAL PACK / MAPS"),EXACT(J107,"ORGANIC"),EXACT(J107,"PAID / LOCAL SERVICES"),EXACT(J107,"MIXED"),EXACT(J107,"NOT OBSERVED")),OR(EXACT(K107,"SUPPORTS"),EXACT(K107,"CONTRADICTS"),EXACT(K107,"NOT AVAILABLE"))),"VALID","INVALID - CONTROL TOKEN"))))</x:f>
      </x:c>
      <x:c r="P107" s="12" t="str">
        <x:f>IF(A107="","",IF(O107&lt;&gt;"VALID","CONTROL ERROR",IF(X107="LINK ERROR","EVIDENCE LINK ERROR",IF(X107="STALE","EVIDENCE STALE - REFRESH",IF(X107="INSUFFICIENT","EVIDENCE INSUFFICIENT - ROLE",IF(X107="TYPE / FULFILMENT CONTRADICTION","EVIDENCE CONTRADICTION - TYPE / FULFILMENT",IF(X107="FIRST-PARTY CONTRADICTION","EVIDENCE CONTRADICTION - FIRST PARTY",AA107)))))))</x:f>
      </x:c>
      <x:c r="Q107" s="12" t="str">
        <x:f>IF(A107="","",IF(OR(O107&lt;&gt;"VALID",X107="LINK ERROR"),"NOT READY",IF(AND(V107="READY",X107="CLEAR",OR(P107="DIRECT LOCAL COMPETITOR",P107="INTERMEDIARY / LEAD COMPETITOR",P107="INFORMATION / REFERENCE COMPETITOR",P107="INDIRECT / CONDITIONAL COMPETITOR",P107="OUT OF DIRECT SCOPE")),"READY","UNRESOLVED")))</x:f>
      </x:c>
      <x:c r="R107" s="12" t="str">
        <x:f>IF(A107="","",IF(P107="DIRECT LOCAL COMPETITOR","INCLUDE DIRECT",IF(P107="INDIRECT / CONDITIONAL COMPETITOR","INCLUDE INDIRECT",IF(OR(P107="INTERMEDIARY / LEAD COMPETITOR",P107="INFORMATION / REFERENCE COMPETITOR"),"INCLUDE REFERENCE",IF(P107="OUT OF DIRECT SCOPE","EXCLUDE DIRECT","MONITOR / CONDITIONAL")))))</x:f>
      </x:c>
      <x:c r="S107" s="12" t="str">
        <x:f>IF(A107="","",IF(P107="DIRECT LOCAL COMPETITOR","Scoped service offer; service-area clarity; contact/booking path; trust and local visibility",IF(P107="INTERMEDIARY / LEAD COMPETITOR","Lead capture; comparison UX; local discovery and routing mechanics",IF(P107="INFORMATION / REFERENCE COMPETITOR","Information coverage; evidence; decision support and answer usefulness",IF(P107="INDIRECT / CONDITIONAL COMPETITOR","Substitution; adjacent-need framing; conditional availability",IF(P107="OUT OF DIRECT SCOPE","Reference only if another decision requires it","No direct benchmark until resolved"))))))</x:f>
      </x:c>
      <x:c r="T107" s="12" t="str">
        <x:f>IF(A107="","",IF(P107="DIRECT LOCAL COMPETITOR","Do not infer capacity, market share or revenue from visibility/reviews",IF(P107="INTERMEDIARY / LEAD COMPETITOR","Do not infer that the intermediary performs the job",IF(P107="INFORMATION / REFERENCE COMPETITOR","Do not infer service substitution from information visibility",IF(P107="INDIRECT / CONDITIONAL COMPETITOR","Do not force adjacent or differently timed service into direct parity",IF(P107="OUT OF DIRECT SCOPE","Do not generalise this exclusion to every service/geography","Do not force a direct label from incomplete evidence"))))))</x:f>
      </x:c>
      <x:c r="U107" s="12" t="str">
        <x:f>IF(A107="","",IF(P107="INTERMEDIARY / LEAD COMPETITOR","Reopen if platform begins fulfilling the service directly",IF(P107="INFORMATION / REFERENCE COMPETITOR","Reopen if source begins selling/fulfilling the service",IF(P107="OUT OF DIRECT SCOPE","Reopen if job, buyer or service area changes","Reopen when service, geography, timing, fulfilment, ownership or buyer evidence changes materially"))))</x:f>
      </x:c>
      <x:c r="V107" s="12" t="str">
        <x:f>IF(A107="","",IF(COUNTIF(EVIDENCE_PACKET!$A$6:$A$205,L107)=0,"INVALID - EVIDENCE ID",IF(COUNTIF(EVIDENCE_PACKET!$A$6:$A$205,L107)&gt;1,"INVALID - DUPLICATE EVIDENCE ID",IF(COUNTIFS(EVIDENCE_PACKET!$A$6:$A$205,L107,EVIDENCE_PACKET!$B$6:$B$205,A107)=0,"INVALID - EVIDENCE OWNER",INDEX(EVIDENCE_PACKET!$L$6:$L$205,MATCH(L107,EVIDENCE_PACKET!$A$6:$A$205,0))))))</x:f>
      </x:c>
      <x:c r="W107" s="80" t="str">
        <x:f>IF(A107="","",IF(OR(AND(C107="DIRECTORY / LEAD MARKETPLACE",H107="OWN TEAM / LOCAL OPERATOR"),AND(C107="PUBLISHER / REFERENCE",OR(H107="OWN TEAM / LOCAL OPERATOR",H107="THIRD PARTY / ROUTED LEAD")),AND(OR(C107="LOCAL PROVIDER",C107="FRANCHISE / LOCAL OPERATOR"),OR(H107="THIRD PARTY / ROUTED LEAD",H107="INFORMATION ONLY"))),"CONTRADICTION","OK"))</x:f>
      </x:c>
      <x:c r="X107" s="80" t="str">
        <x:f>IF(A107="","",IF(OR(V107="INVALID - EVIDENCE ID",V107="INVALID - DUPLICATE EVIDENCE ID",V107="INVALID - EVIDENCE OWNER",V107="INVALID - DUPLICATE ID",V107="INVALID - CONTROL TOKEN",V107="INVALID - CANDIDATE ID",V107="INCOMPLETE"),"LINK ERROR",IF(V107="STALE - REFRESH","STALE",IF(OR(V107="NOT CHECKED",V107="UNRESOLVED",I107="NOT CHECKED",D107="UNCLEAR",E107="UNCLEAR",F107="UNCLEAR",G107="UNCLEAR",H107="UNCLEAR"),"INSUFFICIENT",IF(W107="CONTRADICTION","TYPE / FULFILMENT CONTRADICTION",IF(K107="CONTRADICTS","FIRST-PARTY CONTRADICTION","CLEAR"))))))</x:f>
      </x:c>
      <x:c r="Y107" s="80" t="str">
        <x:f>IF(A107="","",IF(OR(C107="DIRECTORY / LEAD MARKETPLACE",H107="THIRD PARTY / ROUTED LEAD"),"INTERMEDIARY / LEAD COMPETITOR",IF(OR(C107="PUBLISHER / REFERENCE",H107="INFORMATION ONLY"),"INFORMATION / REFERENCE COMPETITOR","")))</x:f>
      </x:c>
      <x:c r="Z107" s="80" t="str">
        <x:f>IF(A107="","",IF(OR(C107="ADJACENT SERVICE",D107="NO",F107="NO"),"INDIRECT / CONDITIONAL COMPETITOR",IF(OR(E107="NO",G107="NO"),"OUT OF DIRECT SCOPE",IF(AND(D107="YES",E107="YES",F107="YES",G107="YES",H107="OWN TEAM / LOCAL OPERATOR"),"DIRECT LOCAL COMPETITOR","CONDITIONAL / REVIEW REQUIRED"))))</x:f>
      </x:c>
      <x:c r="AA107" s="80" t="str">
        <x:f>IF(A107="","",IF(Y107&lt;&gt;"",Y107,Z107))</x:f>
      </x:c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38"/>
      <x:c r="N108" s="12"/>
      <x:c r="O108" s="12" t="str">
        <x:f>IF(A108="","",IF(COUNTIF($A$6:$A$205,A108)&gt;1,"INVALID - DUPLICATE ID",IF(OR(B108="",C108="",D108="",E108="",F108="",G108="",H108="",I108="",J108="",K108="",L108="",M108="",N108=""),"INCOMPLETE",IF(AND(OR(EXACT(C108,"LOCAL PROVIDER"),EXACT(C108,"FRANCHISE / LOCAL OPERATOR"),EXACT(C108,"DIRECTORY / LEAD MARKETPLACE"),EXACT(C108,"NATIONAL BRAND"),EXACT(C108,"PUBLISHER / REFERENCE"),EXACT(C108,"ADJACENT SERVICE"),EXACT(C108,"OTHER")),OR(EXACT(D108,"YES"),EXACT(D108,"NO"),EXACT(D108,"UNCLEAR")),OR(EXACT(E108,"YES"),EXACT(E108,"NO"),EXACT(E108,"UNCLEAR")),OR(EXACT(F108,"YES"),EXACT(F108,"NO"),EXACT(F108,"UNCLEAR")),OR(EXACT(G108,"YES"),EXACT(G108,"NO"),EXACT(G108,"UNCLEAR")),OR(EXACT(H108,"OWN TEAM / LOCAL OPERATOR"),EXACT(H108,"THIRD PARTY / ROUTED LEAD"),EXACT(H108,"INFORMATION ONLY"),EXACT(H108,"UNCLEAR")),OR(EXACT(I108,"CURRENT"),EXACT(I108,"STALE"),EXACT(I108,"NOT CHECKED")),OR(EXACT(J108,"LOCAL PACK / MAPS"),EXACT(J108,"ORGANIC"),EXACT(J108,"PAID / LOCAL SERVICES"),EXACT(J108,"MIXED"),EXACT(J108,"NOT OBSERVED")),OR(EXACT(K108,"SUPPORTS"),EXACT(K108,"CONTRADICTS"),EXACT(K108,"NOT AVAILABLE"))),"VALID","INVALID - CONTROL TOKEN"))))</x:f>
      </x:c>
      <x:c r="P108" s="12" t="str">
        <x:f>IF(A108="","",IF(O108&lt;&gt;"VALID","CONTROL ERROR",IF(X108="LINK ERROR","EVIDENCE LINK ERROR",IF(X108="STALE","EVIDENCE STALE - REFRESH",IF(X108="INSUFFICIENT","EVIDENCE INSUFFICIENT - ROLE",IF(X108="TYPE / FULFILMENT CONTRADICTION","EVIDENCE CONTRADICTION - TYPE / FULFILMENT",IF(X108="FIRST-PARTY CONTRADICTION","EVIDENCE CONTRADICTION - FIRST PARTY",AA108)))))))</x:f>
      </x:c>
      <x:c r="Q108" s="12" t="str">
        <x:f>IF(A108="","",IF(OR(O108&lt;&gt;"VALID",X108="LINK ERROR"),"NOT READY",IF(AND(V108="READY",X108="CLEAR",OR(P108="DIRECT LOCAL COMPETITOR",P108="INTERMEDIARY / LEAD COMPETITOR",P108="INFORMATION / REFERENCE COMPETITOR",P108="INDIRECT / CONDITIONAL COMPETITOR",P108="OUT OF DIRECT SCOPE")),"READY","UNRESOLVED")))</x:f>
      </x:c>
      <x:c r="R108" s="12" t="str">
        <x:f>IF(A108="","",IF(P108="DIRECT LOCAL COMPETITOR","INCLUDE DIRECT",IF(P108="INDIRECT / CONDITIONAL COMPETITOR","INCLUDE INDIRECT",IF(OR(P108="INTERMEDIARY / LEAD COMPETITOR",P108="INFORMATION / REFERENCE COMPETITOR"),"INCLUDE REFERENCE",IF(P108="OUT OF DIRECT SCOPE","EXCLUDE DIRECT","MONITOR / CONDITIONAL")))))</x:f>
      </x:c>
      <x:c r="S108" s="12" t="str">
        <x:f>IF(A108="","",IF(P108="DIRECT LOCAL COMPETITOR","Scoped service offer; service-area clarity; contact/booking path; trust and local visibility",IF(P108="INTERMEDIARY / LEAD COMPETITOR","Lead capture; comparison UX; local discovery and routing mechanics",IF(P108="INFORMATION / REFERENCE COMPETITOR","Information coverage; evidence; decision support and answer usefulness",IF(P108="INDIRECT / CONDITIONAL COMPETITOR","Substitution; adjacent-need framing; conditional availability",IF(P108="OUT OF DIRECT SCOPE","Reference only if another decision requires it","No direct benchmark until resolved"))))))</x:f>
      </x:c>
      <x:c r="T108" s="12" t="str">
        <x:f>IF(A108="","",IF(P108="DIRECT LOCAL COMPETITOR","Do not infer capacity, market share or revenue from visibility/reviews",IF(P108="INTERMEDIARY / LEAD COMPETITOR","Do not infer that the intermediary performs the job",IF(P108="INFORMATION / REFERENCE COMPETITOR","Do not infer service substitution from information visibility",IF(P108="INDIRECT / CONDITIONAL COMPETITOR","Do not force adjacent or differently timed service into direct parity",IF(P108="OUT OF DIRECT SCOPE","Do not generalise this exclusion to every service/geography","Do not force a direct label from incomplete evidence"))))))</x:f>
      </x:c>
      <x:c r="U108" s="12" t="str">
        <x:f>IF(A108="","",IF(P108="INTERMEDIARY / LEAD COMPETITOR","Reopen if platform begins fulfilling the service directly",IF(P108="INFORMATION / REFERENCE COMPETITOR","Reopen if source begins selling/fulfilling the service",IF(P108="OUT OF DIRECT SCOPE","Reopen if job, buyer or service area changes","Reopen when service, geography, timing, fulfilment, ownership or buyer evidence changes materially"))))</x:f>
      </x:c>
      <x:c r="V108" s="12" t="str">
        <x:f>IF(A108="","",IF(COUNTIF(EVIDENCE_PACKET!$A$6:$A$205,L108)=0,"INVALID - EVIDENCE ID",IF(COUNTIF(EVIDENCE_PACKET!$A$6:$A$205,L108)&gt;1,"INVALID - DUPLICATE EVIDENCE ID",IF(COUNTIFS(EVIDENCE_PACKET!$A$6:$A$205,L108,EVIDENCE_PACKET!$B$6:$B$205,A108)=0,"INVALID - EVIDENCE OWNER",INDEX(EVIDENCE_PACKET!$L$6:$L$205,MATCH(L108,EVIDENCE_PACKET!$A$6:$A$205,0))))))</x:f>
      </x:c>
      <x:c r="W108" s="80" t="str">
        <x:f>IF(A108="","",IF(OR(AND(C108="DIRECTORY / LEAD MARKETPLACE",H108="OWN TEAM / LOCAL OPERATOR"),AND(C108="PUBLISHER / REFERENCE",OR(H108="OWN TEAM / LOCAL OPERATOR",H108="THIRD PARTY / ROUTED LEAD")),AND(OR(C108="LOCAL PROVIDER",C108="FRANCHISE / LOCAL OPERATOR"),OR(H108="THIRD PARTY / ROUTED LEAD",H108="INFORMATION ONLY"))),"CONTRADICTION","OK"))</x:f>
      </x:c>
      <x:c r="X108" s="80" t="str">
        <x:f>IF(A108="","",IF(OR(V108="INVALID - EVIDENCE ID",V108="INVALID - DUPLICATE EVIDENCE ID",V108="INVALID - EVIDENCE OWNER",V108="INVALID - DUPLICATE ID",V108="INVALID - CONTROL TOKEN",V108="INVALID - CANDIDATE ID",V108="INCOMPLETE"),"LINK ERROR",IF(V108="STALE - REFRESH","STALE",IF(OR(V108="NOT CHECKED",V108="UNRESOLVED",I108="NOT CHECKED",D108="UNCLEAR",E108="UNCLEAR",F108="UNCLEAR",G108="UNCLEAR",H108="UNCLEAR"),"INSUFFICIENT",IF(W108="CONTRADICTION","TYPE / FULFILMENT CONTRADICTION",IF(K108="CONTRADICTS","FIRST-PARTY CONTRADICTION","CLEAR"))))))</x:f>
      </x:c>
      <x:c r="Y108" s="80" t="str">
        <x:f>IF(A108="","",IF(OR(C108="DIRECTORY / LEAD MARKETPLACE",H108="THIRD PARTY / ROUTED LEAD"),"INTERMEDIARY / LEAD COMPETITOR",IF(OR(C108="PUBLISHER / REFERENCE",H108="INFORMATION ONLY"),"INFORMATION / REFERENCE COMPETITOR","")))</x:f>
      </x:c>
      <x:c r="Z108" s="80" t="str">
        <x:f>IF(A108="","",IF(OR(C108="ADJACENT SERVICE",D108="NO",F108="NO"),"INDIRECT / CONDITIONAL COMPETITOR",IF(OR(E108="NO",G108="NO"),"OUT OF DIRECT SCOPE",IF(AND(D108="YES",E108="YES",F108="YES",G108="YES",H108="OWN TEAM / LOCAL OPERATOR"),"DIRECT LOCAL COMPETITOR","CONDITIONAL / REVIEW REQUIRED"))))</x:f>
      </x:c>
      <x:c r="AA108" s="80" t="str">
        <x:f>IF(A108="","",IF(Y108&lt;&gt;"",Y108,Z108))</x:f>
      </x:c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38"/>
      <x:c r="N109" s="12"/>
      <x:c r="O109" s="12" t="str">
        <x:f>IF(A109="","",IF(COUNTIF($A$6:$A$205,A109)&gt;1,"INVALID - DUPLICATE ID",IF(OR(B109="",C109="",D109="",E109="",F109="",G109="",H109="",I109="",J109="",K109="",L109="",M109="",N109=""),"INCOMPLETE",IF(AND(OR(EXACT(C109,"LOCAL PROVIDER"),EXACT(C109,"FRANCHISE / LOCAL OPERATOR"),EXACT(C109,"DIRECTORY / LEAD MARKETPLACE"),EXACT(C109,"NATIONAL BRAND"),EXACT(C109,"PUBLISHER / REFERENCE"),EXACT(C109,"ADJACENT SERVICE"),EXACT(C109,"OTHER")),OR(EXACT(D109,"YES"),EXACT(D109,"NO"),EXACT(D109,"UNCLEAR")),OR(EXACT(E109,"YES"),EXACT(E109,"NO"),EXACT(E109,"UNCLEAR")),OR(EXACT(F109,"YES"),EXACT(F109,"NO"),EXACT(F109,"UNCLEAR")),OR(EXACT(G109,"YES"),EXACT(G109,"NO"),EXACT(G109,"UNCLEAR")),OR(EXACT(H109,"OWN TEAM / LOCAL OPERATOR"),EXACT(H109,"THIRD PARTY / ROUTED LEAD"),EXACT(H109,"INFORMATION ONLY"),EXACT(H109,"UNCLEAR")),OR(EXACT(I109,"CURRENT"),EXACT(I109,"STALE"),EXACT(I109,"NOT CHECKED")),OR(EXACT(J109,"LOCAL PACK / MAPS"),EXACT(J109,"ORGANIC"),EXACT(J109,"PAID / LOCAL SERVICES"),EXACT(J109,"MIXED"),EXACT(J109,"NOT OBSERVED")),OR(EXACT(K109,"SUPPORTS"),EXACT(K109,"CONTRADICTS"),EXACT(K109,"NOT AVAILABLE"))),"VALID","INVALID - CONTROL TOKEN"))))</x:f>
      </x:c>
      <x:c r="P109" s="12" t="str">
        <x:f>IF(A109="","",IF(O109&lt;&gt;"VALID","CONTROL ERROR",IF(X109="LINK ERROR","EVIDENCE LINK ERROR",IF(X109="STALE","EVIDENCE STALE - REFRESH",IF(X109="INSUFFICIENT","EVIDENCE INSUFFICIENT - ROLE",IF(X109="TYPE / FULFILMENT CONTRADICTION","EVIDENCE CONTRADICTION - TYPE / FULFILMENT",IF(X109="FIRST-PARTY CONTRADICTION","EVIDENCE CONTRADICTION - FIRST PARTY",AA109)))))))</x:f>
      </x:c>
      <x:c r="Q109" s="12" t="str">
        <x:f>IF(A109="","",IF(OR(O109&lt;&gt;"VALID",X109="LINK ERROR"),"NOT READY",IF(AND(V109="READY",X109="CLEAR",OR(P109="DIRECT LOCAL COMPETITOR",P109="INTERMEDIARY / LEAD COMPETITOR",P109="INFORMATION / REFERENCE COMPETITOR",P109="INDIRECT / CONDITIONAL COMPETITOR",P109="OUT OF DIRECT SCOPE")),"READY","UNRESOLVED")))</x:f>
      </x:c>
      <x:c r="R109" s="12" t="str">
        <x:f>IF(A109="","",IF(P109="DIRECT LOCAL COMPETITOR","INCLUDE DIRECT",IF(P109="INDIRECT / CONDITIONAL COMPETITOR","INCLUDE INDIRECT",IF(OR(P109="INTERMEDIARY / LEAD COMPETITOR",P109="INFORMATION / REFERENCE COMPETITOR"),"INCLUDE REFERENCE",IF(P109="OUT OF DIRECT SCOPE","EXCLUDE DIRECT","MONITOR / CONDITIONAL")))))</x:f>
      </x:c>
      <x:c r="S109" s="12" t="str">
        <x:f>IF(A109="","",IF(P109="DIRECT LOCAL COMPETITOR","Scoped service offer; service-area clarity; contact/booking path; trust and local visibility",IF(P109="INTERMEDIARY / LEAD COMPETITOR","Lead capture; comparison UX; local discovery and routing mechanics",IF(P109="INFORMATION / REFERENCE COMPETITOR","Information coverage; evidence; decision support and answer usefulness",IF(P109="INDIRECT / CONDITIONAL COMPETITOR","Substitution; adjacent-need framing; conditional availability",IF(P109="OUT OF DIRECT SCOPE","Reference only if another decision requires it","No direct benchmark until resolved"))))))</x:f>
      </x:c>
      <x:c r="T109" s="12" t="str">
        <x:f>IF(A109="","",IF(P109="DIRECT LOCAL COMPETITOR","Do not infer capacity, market share or revenue from visibility/reviews",IF(P109="INTERMEDIARY / LEAD COMPETITOR","Do not infer that the intermediary performs the job",IF(P109="INFORMATION / REFERENCE COMPETITOR","Do not infer service substitution from information visibility",IF(P109="INDIRECT / CONDITIONAL COMPETITOR","Do not force adjacent or differently timed service into direct parity",IF(P109="OUT OF DIRECT SCOPE","Do not generalise this exclusion to every service/geography","Do not force a direct label from incomplete evidence"))))))</x:f>
      </x:c>
      <x:c r="U109" s="12" t="str">
        <x:f>IF(A109="","",IF(P109="INTERMEDIARY / LEAD COMPETITOR","Reopen if platform begins fulfilling the service directly",IF(P109="INFORMATION / REFERENCE COMPETITOR","Reopen if source begins selling/fulfilling the service",IF(P109="OUT OF DIRECT SCOPE","Reopen if job, buyer or service area changes","Reopen when service, geography, timing, fulfilment, ownership or buyer evidence changes materially"))))</x:f>
      </x:c>
      <x:c r="V109" s="12" t="str">
        <x:f>IF(A109="","",IF(COUNTIF(EVIDENCE_PACKET!$A$6:$A$205,L109)=0,"INVALID - EVIDENCE ID",IF(COUNTIF(EVIDENCE_PACKET!$A$6:$A$205,L109)&gt;1,"INVALID - DUPLICATE EVIDENCE ID",IF(COUNTIFS(EVIDENCE_PACKET!$A$6:$A$205,L109,EVIDENCE_PACKET!$B$6:$B$205,A109)=0,"INVALID - EVIDENCE OWNER",INDEX(EVIDENCE_PACKET!$L$6:$L$205,MATCH(L109,EVIDENCE_PACKET!$A$6:$A$205,0))))))</x:f>
      </x:c>
      <x:c r="W109" s="80" t="str">
        <x:f>IF(A109="","",IF(OR(AND(C109="DIRECTORY / LEAD MARKETPLACE",H109="OWN TEAM / LOCAL OPERATOR"),AND(C109="PUBLISHER / REFERENCE",OR(H109="OWN TEAM / LOCAL OPERATOR",H109="THIRD PARTY / ROUTED LEAD")),AND(OR(C109="LOCAL PROVIDER",C109="FRANCHISE / LOCAL OPERATOR"),OR(H109="THIRD PARTY / ROUTED LEAD",H109="INFORMATION ONLY"))),"CONTRADICTION","OK"))</x:f>
      </x:c>
      <x:c r="X109" s="80" t="str">
        <x:f>IF(A109="","",IF(OR(V109="INVALID - EVIDENCE ID",V109="INVALID - DUPLICATE EVIDENCE ID",V109="INVALID - EVIDENCE OWNER",V109="INVALID - DUPLICATE ID",V109="INVALID - CONTROL TOKEN",V109="INVALID - CANDIDATE ID",V109="INCOMPLETE"),"LINK ERROR",IF(V109="STALE - REFRESH","STALE",IF(OR(V109="NOT CHECKED",V109="UNRESOLVED",I109="NOT CHECKED",D109="UNCLEAR",E109="UNCLEAR",F109="UNCLEAR",G109="UNCLEAR",H109="UNCLEAR"),"INSUFFICIENT",IF(W109="CONTRADICTION","TYPE / FULFILMENT CONTRADICTION",IF(K109="CONTRADICTS","FIRST-PARTY CONTRADICTION","CLEAR"))))))</x:f>
      </x:c>
      <x:c r="Y109" s="80" t="str">
        <x:f>IF(A109="","",IF(OR(C109="DIRECTORY / LEAD MARKETPLACE",H109="THIRD PARTY / ROUTED LEAD"),"INTERMEDIARY / LEAD COMPETITOR",IF(OR(C109="PUBLISHER / REFERENCE",H109="INFORMATION ONLY"),"INFORMATION / REFERENCE COMPETITOR","")))</x:f>
      </x:c>
      <x:c r="Z109" s="80" t="str">
        <x:f>IF(A109="","",IF(OR(C109="ADJACENT SERVICE",D109="NO",F109="NO"),"INDIRECT / CONDITIONAL COMPETITOR",IF(OR(E109="NO",G109="NO"),"OUT OF DIRECT SCOPE",IF(AND(D109="YES",E109="YES",F109="YES",G109="YES",H109="OWN TEAM / LOCAL OPERATOR"),"DIRECT LOCAL COMPETITOR","CONDITIONAL / REVIEW REQUIRED"))))</x:f>
      </x:c>
      <x:c r="AA109" s="80" t="str">
        <x:f>IF(A109="","",IF(Y109&lt;&gt;"",Y109,Z109))</x:f>
      </x:c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38"/>
      <x:c r="N110" s="12"/>
      <x:c r="O110" s="12" t="str">
        <x:f>IF(A110="","",IF(COUNTIF($A$6:$A$205,A110)&gt;1,"INVALID - DUPLICATE ID",IF(OR(B110="",C110="",D110="",E110="",F110="",G110="",H110="",I110="",J110="",K110="",L110="",M110="",N110=""),"INCOMPLETE",IF(AND(OR(EXACT(C110,"LOCAL PROVIDER"),EXACT(C110,"FRANCHISE / LOCAL OPERATOR"),EXACT(C110,"DIRECTORY / LEAD MARKETPLACE"),EXACT(C110,"NATIONAL BRAND"),EXACT(C110,"PUBLISHER / REFERENCE"),EXACT(C110,"ADJACENT SERVICE"),EXACT(C110,"OTHER")),OR(EXACT(D110,"YES"),EXACT(D110,"NO"),EXACT(D110,"UNCLEAR")),OR(EXACT(E110,"YES"),EXACT(E110,"NO"),EXACT(E110,"UNCLEAR")),OR(EXACT(F110,"YES"),EXACT(F110,"NO"),EXACT(F110,"UNCLEAR")),OR(EXACT(G110,"YES"),EXACT(G110,"NO"),EXACT(G110,"UNCLEAR")),OR(EXACT(H110,"OWN TEAM / LOCAL OPERATOR"),EXACT(H110,"THIRD PARTY / ROUTED LEAD"),EXACT(H110,"INFORMATION ONLY"),EXACT(H110,"UNCLEAR")),OR(EXACT(I110,"CURRENT"),EXACT(I110,"STALE"),EXACT(I110,"NOT CHECKED")),OR(EXACT(J110,"LOCAL PACK / MAPS"),EXACT(J110,"ORGANIC"),EXACT(J110,"PAID / LOCAL SERVICES"),EXACT(J110,"MIXED"),EXACT(J110,"NOT OBSERVED")),OR(EXACT(K110,"SUPPORTS"),EXACT(K110,"CONTRADICTS"),EXACT(K110,"NOT AVAILABLE"))),"VALID","INVALID - CONTROL TOKEN"))))</x:f>
      </x:c>
      <x:c r="P110" s="12" t="str">
        <x:f>IF(A110="","",IF(O110&lt;&gt;"VALID","CONTROL ERROR",IF(X110="LINK ERROR","EVIDENCE LINK ERROR",IF(X110="STALE","EVIDENCE STALE - REFRESH",IF(X110="INSUFFICIENT","EVIDENCE INSUFFICIENT - ROLE",IF(X110="TYPE / FULFILMENT CONTRADICTION","EVIDENCE CONTRADICTION - TYPE / FULFILMENT",IF(X110="FIRST-PARTY CONTRADICTION","EVIDENCE CONTRADICTION - FIRST PARTY",AA110)))))))</x:f>
      </x:c>
      <x:c r="Q110" s="12" t="str">
        <x:f>IF(A110="","",IF(OR(O110&lt;&gt;"VALID",X110="LINK ERROR"),"NOT READY",IF(AND(V110="READY",X110="CLEAR",OR(P110="DIRECT LOCAL COMPETITOR",P110="INTERMEDIARY / LEAD COMPETITOR",P110="INFORMATION / REFERENCE COMPETITOR",P110="INDIRECT / CONDITIONAL COMPETITOR",P110="OUT OF DIRECT SCOPE")),"READY","UNRESOLVED")))</x:f>
      </x:c>
      <x:c r="R110" s="12" t="str">
        <x:f>IF(A110="","",IF(P110="DIRECT LOCAL COMPETITOR","INCLUDE DIRECT",IF(P110="INDIRECT / CONDITIONAL COMPETITOR","INCLUDE INDIRECT",IF(OR(P110="INTERMEDIARY / LEAD COMPETITOR",P110="INFORMATION / REFERENCE COMPETITOR"),"INCLUDE REFERENCE",IF(P110="OUT OF DIRECT SCOPE","EXCLUDE DIRECT","MONITOR / CONDITIONAL")))))</x:f>
      </x:c>
      <x:c r="S110" s="12" t="str">
        <x:f>IF(A110="","",IF(P110="DIRECT LOCAL COMPETITOR","Scoped service offer; service-area clarity; contact/booking path; trust and local visibility",IF(P110="INTERMEDIARY / LEAD COMPETITOR","Lead capture; comparison UX; local discovery and routing mechanics",IF(P110="INFORMATION / REFERENCE COMPETITOR","Information coverage; evidence; decision support and answer usefulness",IF(P110="INDIRECT / CONDITIONAL COMPETITOR","Substitution; adjacent-need framing; conditional availability",IF(P110="OUT OF DIRECT SCOPE","Reference only if another decision requires it","No direct benchmark until resolved"))))))</x:f>
      </x:c>
      <x:c r="T110" s="12" t="str">
        <x:f>IF(A110="","",IF(P110="DIRECT LOCAL COMPETITOR","Do not infer capacity, market share or revenue from visibility/reviews",IF(P110="INTERMEDIARY / LEAD COMPETITOR","Do not infer that the intermediary performs the job",IF(P110="INFORMATION / REFERENCE COMPETITOR","Do not infer service substitution from information visibility",IF(P110="INDIRECT / CONDITIONAL COMPETITOR","Do not force adjacent or differently timed service into direct parity",IF(P110="OUT OF DIRECT SCOPE","Do not generalise this exclusion to every service/geography","Do not force a direct label from incomplete evidence"))))))</x:f>
      </x:c>
      <x:c r="U110" s="12" t="str">
        <x:f>IF(A110="","",IF(P110="INTERMEDIARY / LEAD COMPETITOR","Reopen if platform begins fulfilling the service directly",IF(P110="INFORMATION / REFERENCE COMPETITOR","Reopen if source begins selling/fulfilling the service",IF(P110="OUT OF DIRECT SCOPE","Reopen if job, buyer or service area changes","Reopen when service, geography, timing, fulfilment, ownership or buyer evidence changes materially"))))</x:f>
      </x:c>
      <x:c r="V110" s="12" t="str">
        <x:f>IF(A110="","",IF(COUNTIF(EVIDENCE_PACKET!$A$6:$A$205,L110)=0,"INVALID - EVIDENCE ID",IF(COUNTIF(EVIDENCE_PACKET!$A$6:$A$205,L110)&gt;1,"INVALID - DUPLICATE EVIDENCE ID",IF(COUNTIFS(EVIDENCE_PACKET!$A$6:$A$205,L110,EVIDENCE_PACKET!$B$6:$B$205,A110)=0,"INVALID - EVIDENCE OWNER",INDEX(EVIDENCE_PACKET!$L$6:$L$205,MATCH(L110,EVIDENCE_PACKET!$A$6:$A$205,0))))))</x:f>
      </x:c>
      <x:c r="W110" s="80" t="str">
        <x:f>IF(A110="","",IF(OR(AND(C110="DIRECTORY / LEAD MARKETPLACE",H110="OWN TEAM / LOCAL OPERATOR"),AND(C110="PUBLISHER / REFERENCE",OR(H110="OWN TEAM / LOCAL OPERATOR",H110="THIRD PARTY / ROUTED LEAD")),AND(OR(C110="LOCAL PROVIDER",C110="FRANCHISE / LOCAL OPERATOR"),OR(H110="THIRD PARTY / ROUTED LEAD",H110="INFORMATION ONLY"))),"CONTRADICTION","OK"))</x:f>
      </x:c>
      <x:c r="X110" s="80" t="str">
        <x:f>IF(A110="","",IF(OR(V110="INVALID - EVIDENCE ID",V110="INVALID - DUPLICATE EVIDENCE ID",V110="INVALID - EVIDENCE OWNER",V110="INVALID - DUPLICATE ID",V110="INVALID - CONTROL TOKEN",V110="INVALID - CANDIDATE ID",V110="INCOMPLETE"),"LINK ERROR",IF(V110="STALE - REFRESH","STALE",IF(OR(V110="NOT CHECKED",V110="UNRESOLVED",I110="NOT CHECKED",D110="UNCLEAR",E110="UNCLEAR",F110="UNCLEAR",G110="UNCLEAR",H110="UNCLEAR"),"INSUFFICIENT",IF(W110="CONTRADICTION","TYPE / FULFILMENT CONTRADICTION",IF(K110="CONTRADICTS","FIRST-PARTY CONTRADICTION","CLEAR"))))))</x:f>
      </x:c>
      <x:c r="Y110" s="80" t="str">
        <x:f>IF(A110="","",IF(OR(C110="DIRECTORY / LEAD MARKETPLACE",H110="THIRD PARTY / ROUTED LEAD"),"INTERMEDIARY / LEAD COMPETITOR",IF(OR(C110="PUBLISHER / REFERENCE",H110="INFORMATION ONLY"),"INFORMATION / REFERENCE COMPETITOR","")))</x:f>
      </x:c>
      <x:c r="Z110" s="80" t="str">
        <x:f>IF(A110="","",IF(OR(C110="ADJACENT SERVICE",D110="NO",F110="NO"),"INDIRECT / CONDITIONAL COMPETITOR",IF(OR(E110="NO",G110="NO"),"OUT OF DIRECT SCOPE",IF(AND(D110="YES",E110="YES",F110="YES",G110="YES",H110="OWN TEAM / LOCAL OPERATOR"),"DIRECT LOCAL COMPETITOR","CONDITIONAL / REVIEW REQUIRED"))))</x:f>
      </x:c>
      <x:c r="AA110" s="80" t="str">
        <x:f>IF(A110="","",IF(Y110&lt;&gt;"",Y110,Z110))</x:f>
      </x:c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38"/>
      <x:c r="N111" s="12"/>
      <x:c r="O111" s="12" t="str">
        <x:f>IF(A111="","",IF(COUNTIF($A$6:$A$205,A111)&gt;1,"INVALID - DUPLICATE ID",IF(OR(B111="",C111="",D111="",E111="",F111="",G111="",H111="",I111="",J111="",K111="",L111="",M111="",N111=""),"INCOMPLETE",IF(AND(OR(EXACT(C111,"LOCAL PROVIDER"),EXACT(C111,"FRANCHISE / LOCAL OPERATOR"),EXACT(C111,"DIRECTORY / LEAD MARKETPLACE"),EXACT(C111,"NATIONAL BRAND"),EXACT(C111,"PUBLISHER / REFERENCE"),EXACT(C111,"ADJACENT SERVICE"),EXACT(C111,"OTHER")),OR(EXACT(D111,"YES"),EXACT(D111,"NO"),EXACT(D111,"UNCLEAR")),OR(EXACT(E111,"YES"),EXACT(E111,"NO"),EXACT(E111,"UNCLEAR")),OR(EXACT(F111,"YES"),EXACT(F111,"NO"),EXACT(F111,"UNCLEAR")),OR(EXACT(G111,"YES"),EXACT(G111,"NO"),EXACT(G111,"UNCLEAR")),OR(EXACT(H111,"OWN TEAM / LOCAL OPERATOR"),EXACT(H111,"THIRD PARTY / ROUTED LEAD"),EXACT(H111,"INFORMATION ONLY"),EXACT(H111,"UNCLEAR")),OR(EXACT(I111,"CURRENT"),EXACT(I111,"STALE"),EXACT(I111,"NOT CHECKED")),OR(EXACT(J111,"LOCAL PACK / MAPS"),EXACT(J111,"ORGANIC"),EXACT(J111,"PAID / LOCAL SERVICES"),EXACT(J111,"MIXED"),EXACT(J111,"NOT OBSERVED")),OR(EXACT(K111,"SUPPORTS"),EXACT(K111,"CONTRADICTS"),EXACT(K111,"NOT AVAILABLE"))),"VALID","INVALID - CONTROL TOKEN"))))</x:f>
      </x:c>
      <x:c r="P111" s="12" t="str">
        <x:f>IF(A111="","",IF(O111&lt;&gt;"VALID","CONTROL ERROR",IF(X111="LINK ERROR","EVIDENCE LINK ERROR",IF(X111="STALE","EVIDENCE STALE - REFRESH",IF(X111="INSUFFICIENT","EVIDENCE INSUFFICIENT - ROLE",IF(X111="TYPE / FULFILMENT CONTRADICTION","EVIDENCE CONTRADICTION - TYPE / FULFILMENT",IF(X111="FIRST-PARTY CONTRADICTION","EVIDENCE CONTRADICTION - FIRST PARTY",AA111)))))))</x:f>
      </x:c>
      <x:c r="Q111" s="12" t="str">
        <x:f>IF(A111="","",IF(OR(O111&lt;&gt;"VALID",X111="LINK ERROR"),"NOT READY",IF(AND(V111="READY",X111="CLEAR",OR(P111="DIRECT LOCAL COMPETITOR",P111="INTERMEDIARY / LEAD COMPETITOR",P111="INFORMATION / REFERENCE COMPETITOR",P111="INDIRECT / CONDITIONAL COMPETITOR",P111="OUT OF DIRECT SCOPE")),"READY","UNRESOLVED")))</x:f>
      </x:c>
      <x:c r="R111" s="12" t="str">
        <x:f>IF(A111="","",IF(P111="DIRECT LOCAL COMPETITOR","INCLUDE DIRECT",IF(P111="INDIRECT / CONDITIONAL COMPETITOR","INCLUDE INDIRECT",IF(OR(P111="INTERMEDIARY / LEAD COMPETITOR",P111="INFORMATION / REFERENCE COMPETITOR"),"INCLUDE REFERENCE",IF(P111="OUT OF DIRECT SCOPE","EXCLUDE DIRECT","MONITOR / CONDITIONAL")))))</x:f>
      </x:c>
      <x:c r="S111" s="12" t="str">
        <x:f>IF(A111="","",IF(P111="DIRECT LOCAL COMPETITOR","Scoped service offer; service-area clarity; contact/booking path; trust and local visibility",IF(P111="INTERMEDIARY / LEAD COMPETITOR","Lead capture; comparison UX; local discovery and routing mechanics",IF(P111="INFORMATION / REFERENCE COMPETITOR","Information coverage; evidence; decision support and answer usefulness",IF(P111="INDIRECT / CONDITIONAL COMPETITOR","Substitution; adjacent-need framing; conditional availability",IF(P111="OUT OF DIRECT SCOPE","Reference only if another decision requires it","No direct benchmark until resolved"))))))</x:f>
      </x:c>
      <x:c r="T111" s="12" t="str">
        <x:f>IF(A111="","",IF(P111="DIRECT LOCAL COMPETITOR","Do not infer capacity, market share or revenue from visibility/reviews",IF(P111="INTERMEDIARY / LEAD COMPETITOR","Do not infer that the intermediary performs the job",IF(P111="INFORMATION / REFERENCE COMPETITOR","Do not infer service substitution from information visibility",IF(P111="INDIRECT / CONDITIONAL COMPETITOR","Do not force adjacent or differently timed service into direct parity",IF(P111="OUT OF DIRECT SCOPE","Do not generalise this exclusion to every service/geography","Do not force a direct label from incomplete evidence"))))))</x:f>
      </x:c>
      <x:c r="U111" s="12" t="str">
        <x:f>IF(A111="","",IF(P111="INTERMEDIARY / LEAD COMPETITOR","Reopen if platform begins fulfilling the service directly",IF(P111="INFORMATION / REFERENCE COMPETITOR","Reopen if source begins selling/fulfilling the service",IF(P111="OUT OF DIRECT SCOPE","Reopen if job, buyer or service area changes","Reopen when service, geography, timing, fulfilment, ownership or buyer evidence changes materially"))))</x:f>
      </x:c>
      <x:c r="V111" s="12" t="str">
        <x:f>IF(A111="","",IF(COUNTIF(EVIDENCE_PACKET!$A$6:$A$205,L111)=0,"INVALID - EVIDENCE ID",IF(COUNTIF(EVIDENCE_PACKET!$A$6:$A$205,L111)&gt;1,"INVALID - DUPLICATE EVIDENCE ID",IF(COUNTIFS(EVIDENCE_PACKET!$A$6:$A$205,L111,EVIDENCE_PACKET!$B$6:$B$205,A111)=0,"INVALID - EVIDENCE OWNER",INDEX(EVIDENCE_PACKET!$L$6:$L$205,MATCH(L111,EVIDENCE_PACKET!$A$6:$A$205,0))))))</x:f>
      </x:c>
      <x:c r="W111" s="80" t="str">
        <x:f>IF(A111="","",IF(OR(AND(C111="DIRECTORY / LEAD MARKETPLACE",H111="OWN TEAM / LOCAL OPERATOR"),AND(C111="PUBLISHER / REFERENCE",OR(H111="OWN TEAM / LOCAL OPERATOR",H111="THIRD PARTY / ROUTED LEAD")),AND(OR(C111="LOCAL PROVIDER",C111="FRANCHISE / LOCAL OPERATOR"),OR(H111="THIRD PARTY / ROUTED LEAD",H111="INFORMATION ONLY"))),"CONTRADICTION","OK"))</x:f>
      </x:c>
      <x:c r="X111" s="80" t="str">
        <x:f>IF(A111="","",IF(OR(V111="INVALID - EVIDENCE ID",V111="INVALID - DUPLICATE EVIDENCE ID",V111="INVALID - EVIDENCE OWNER",V111="INVALID - DUPLICATE ID",V111="INVALID - CONTROL TOKEN",V111="INVALID - CANDIDATE ID",V111="INCOMPLETE"),"LINK ERROR",IF(V111="STALE - REFRESH","STALE",IF(OR(V111="NOT CHECKED",V111="UNRESOLVED",I111="NOT CHECKED",D111="UNCLEAR",E111="UNCLEAR",F111="UNCLEAR",G111="UNCLEAR",H111="UNCLEAR"),"INSUFFICIENT",IF(W111="CONTRADICTION","TYPE / FULFILMENT CONTRADICTION",IF(K111="CONTRADICTS","FIRST-PARTY CONTRADICTION","CLEAR"))))))</x:f>
      </x:c>
      <x:c r="Y111" s="80" t="str">
        <x:f>IF(A111="","",IF(OR(C111="DIRECTORY / LEAD MARKETPLACE",H111="THIRD PARTY / ROUTED LEAD"),"INTERMEDIARY / LEAD COMPETITOR",IF(OR(C111="PUBLISHER / REFERENCE",H111="INFORMATION ONLY"),"INFORMATION / REFERENCE COMPETITOR","")))</x:f>
      </x:c>
      <x:c r="Z111" s="80" t="str">
        <x:f>IF(A111="","",IF(OR(C111="ADJACENT SERVICE",D111="NO",F111="NO"),"INDIRECT / CONDITIONAL COMPETITOR",IF(OR(E111="NO",G111="NO"),"OUT OF DIRECT SCOPE",IF(AND(D111="YES",E111="YES",F111="YES",G111="YES",H111="OWN TEAM / LOCAL OPERATOR"),"DIRECT LOCAL COMPETITOR","CONDITIONAL / REVIEW REQUIRED"))))</x:f>
      </x:c>
      <x:c r="AA111" s="80" t="str">
        <x:f>IF(A111="","",IF(Y111&lt;&gt;"",Y111,Z111))</x:f>
      </x:c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38"/>
      <x:c r="N112" s="12"/>
      <x:c r="O112" s="12" t="str">
        <x:f>IF(A112="","",IF(COUNTIF($A$6:$A$205,A112)&gt;1,"INVALID - DUPLICATE ID",IF(OR(B112="",C112="",D112="",E112="",F112="",G112="",H112="",I112="",J112="",K112="",L112="",M112="",N112=""),"INCOMPLETE",IF(AND(OR(EXACT(C112,"LOCAL PROVIDER"),EXACT(C112,"FRANCHISE / LOCAL OPERATOR"),EXACT(C112,"DIRECTORY / LEAD MARKETPLACE"),EXACT(C112,"NATIONAL BRAND"),EXACT(C112,"PUBLISHER / REFERENCE"),EXACT(C112,"ADJACENT SERVICE"),EXACT(C112,"OTHER")),OR(EXACT(D112,"YES"),EXACT(D112,"NO"),EXACT(D112,"UNCLEAR")),OR(EXACT(E112,"YES"),EXACT(E112,"NO"),EXACT(E112,"UNCLEAR")),OR(EXACT(F112,"YES"),EXACT(F112,"NO"),EXACT(F112,"UNCLEAR")),OR(EXACT(G112,"YES"),EXACT(G112,"NO"),EXACT(G112,"UNCLEAR")),OR(EXACT(H112,"OWN TEAM / LOCAL OPERATOR"),EXACT(H112,"THIRD PARTY / ROUTED LEAD"),EXACT(H112,"INFORMATION ONLY"),EXACT(H112,"UNCLEAR")),OR(EXACT(I112,"CURRENT"),EXACT(I112,"STALE"),EXACT(I112,"NOT CHECKED")),OR(EXACT(J112,"LOCAL PACK / MAPS"),EXACT(J112,"ORGANIC"),EXACT(J112,"PAID / LOCAL SERVICES"),EXACT(J112,"MIXED"),EXACT(J112,"NOT OBSERVED")),OR(EXACT(K112,"SUPPORTS"),EXACT(K112,"CONTRADICTS"),EXACT(K112,"NOT AVAILABLE"))),"VALID","INVALID - CONTROL TOKEN"))))</x:f>
      </x:c>
      <x:c r="P112" s="12" t="str">
        <x:f>IF(A112="","",IF(O112&lt;&gt;"VALID","CONTROL ERROR",IF(X112="LINK ERROR","EVIDENCE LINK ERROR",IF(X112="STALE","EVIDENCE STALE - REFRESH",IF(X112="INSUFFICIENT","EVIDENCE INSUFFICIENT - ROLE",IF(X112="TYPE / FULFILMENT CONTRADICTION","EVIDENCE CONTRADICTION - TYPE / FULFILMENT",IF(X112="FIRST-PARTY CONTRADICTION","EVIDENCE CONTRADICTION - FIRST PARTY",AA112)))))))</x:f>
      </x:c>
      <x:c r="Q112" s="12" t="str">
        <x:f>IF(A112="","",IF(OR(O112&lt;&gt;"VALID",X112="LINK ERROR"),"NOT READY",IF(AND(V112="READY",X112="CLEAR",OR(P112="DIRECT LOCAL COMPETITOR",P112="INTERMEDIARY / LEAD COMPETITOR",P112="INFORMATION / REFERENCE COMPETITOR",P112="INDIRECT / CONDITIONAL COMPETITOR",P112="OUT OF DIRECT SCOPE")),"READY","UNRESOLVED")))</x:f>
      </x:c>
      <x:c r="R112" s="12" t="str">
        <x:f>IF(A112="","",IF(P112="DIRECT LOCAL COMPETITOR","INCLUDE DIRECT",IF(P112="INDIRECT / CONDITIONAL COMPETITOR","INCLUDE INDIRECT",IF(OR(P112="INTERMEDIARY / LEAD COMPETITOR",P112="INFORMATION / REFERENCE COMPETITOR"),"INCLUDE REFERENCE",IF(P112="OUT OF DIRECT SCOPE","EXCLUDE DIRECT","MONITOR / CONDITIONAL")))))</x:f>
      </x:c>
      <x:c r="S112" s="12" t="str">
        <x:f>IF(A112="","",IF(P112="DIRECT LOCAL COMPETITOR","Scoped service offer; service-area clarity; contact/booking path; trust and local visibility",IF(P112="INTERMEDIARY / LEAD COMPETITOR","Lead capture; comparison UX; local discovery and routing mechanics",IF(P112="INFORMATION / REFERENCE COMPETITOR","Information coverage; evidence; decision support and answer usefulness",IF(P112="INDIRECT / CONDITIONAL COMPETITOR","Substitution; adjacent-need framing; conditional availability",IF(P112="OUT OF DIRECT SCOPE","Reference only if another decision requires it","No direct benchmark until resolved"))))))</x:f>
      </x:c>
      <x:c r="T112" s="12" t="str">
        <x:f>IF(A112="","",IF(P112="DIRECT LOCAL COMPETITOR","Do not infer capacity, market share or revenue from visibility/reviews",IF(P112="INTERMEDIARY / LEAD COMPETITOR","Do not infer that the intermediary performs the job",IF(P112="INFORMATION / REFERENCE COMPETITOR","Do not infer service substitution from information visibility",IF(P112="INDIRECT / CONDITIONAL COMPETITOR","Do not force adjacent or differently timed service into direct parity",IF(P112="OUT OF DIRECT SCOPE","Do not generalise this exclusion to every service/geography","Do not force a direct label from incomplete evidence"))))))</x:f>
      </x:c>
      <x:c r="U112" s="12" t="str">
        <x:f>IF(A112="","",IF(P112="INTERMEDIARY / LEAD COMPETITOR","Reopen if platform begins fulfilling the service directly",IF(P112="INFORMATION / REFERENCE COMPETITOR","Reopen if source begins selling/fulfilling the service",IF(P112="OUT OF DIRECT SCOPE","Reopen if job, buyer or service area changes","Reopen when service, geography, timing, fulfilment, ownership or buyer evidence changes materially"))))</x:f>
      </x:c>
      <x:c r="V112" s="12" t="str">
        <x:f>IF(A112="","",IF(COUNTIF(EVIDENCE_PACKET!$A$6:$A$205,L112)=0,"INVALID - EVIDENCE ID",IF(COUNTIF(EVIDENCE_PACKET!$A$6:$A$205,L112)&gt;1,"INVALID - DUPLICATE EVIDENCE ID",IF(COUNTIFS(EVIDENCE_PACKET!$A$6:$A$205,L112,EVIDENCE_PACKET!$B$6:$B$205,A112)=0,"INVALID - EVIDENCE OWNER",INDEX(EVIDENCE_PACKET!$L$6:$L$205,MATCH(L112,EVIDENCE_PACKET!$A$6:$A$205,0))))))</x:f>
      </x:c>
      <x:c r="W112" s="80" t="str">
        <x:f>IF(A112="","",IF(OR(AND(C112="DIRECTORY / LEAD MARKETPLACE",H112="OWN TEAM / LOCAL OPERATOR"),AND(C112="PUBLISHER / REFERENCE",OR(H112="OWN TEAM / LOCAL OPERATOR",H112="THIRD PARTY / ROUTED LEAD")),AND(OR(C112="LOCAL PROVIDER",C112="FRANCHISE / LOCAL OPERATOR"),OR(H112="THIRD PARTY / ROUTED LEAD",H112="INFORMATION ONLY"))),"CONTRADICTION","OK"))</x:f>
      </x:c>
      <x:c r="X112" s="80" t="str">
        <x:f>IF(A112="","",IF(OR(V112="INVALID - EVIDENCE ID",V112="INVALID - DUPLICATE EVIDENCE ID",V112="INVALID - EVIDENCE OWNER",V112="INVALID - DUPLICATE ID",V112="INVALID - CONTROL TOKEN",V112="INVALID - CANDIDATE ID",V112="INCOMPLETE"),"LINK ERROR",IF(V112="STALE - REFRESH","STALE",IF(OR(V112="NOT CHECKED",V112="UNRESOLVED",I112="NOT CHECKED",D112="UNCLEAR",E112="UNCLEAR",F112="UNCLEAR",G112="UNCLEAR",H112="UNCLEAR"),"INSUFFICIENT",IF(W112="CONTRADICTION","TYPE / FULFILMENT CONTRADICTION",IF(K112="CONTRADICTS","FIRST-PARTY CONTRADICTION","CLEAR"))))))</x:f>
      </x:c>
      <x:c r="Y112" s="80" t="str">
        <x:f>IF(A112="","",IF(OR(C112="DIRECTORY / LEAD MARKETPLACE",H112="THIRD PARTY / ROUTED LEAD"),"INTERMEDIARY / LEAD COMPETITOR",IF(OR(C112="PUBLISHER / REFERENCE",H112="INFORMATION ONLY"),"INFORMATION / REFERENCE COMPETITOR","")))</x:f>
      </x:c>
      <x:c r="Z112" s="80" t="str">
        <x:f>IF(A112="","",IF(OR(C112="ADJACENT SERVICE",D112="NO",F112="NO"),"INDIRECT / CONDITIONAL COMPETITOR",IF(OR(E112="NO",G112="NO"),"OUT OF DIRECT SCOPE",IF(AND(D112="YES",E112="YES",F112="YES",G112="YES",H112="OWN TEAM / LOCAL OPERATOR"),"DIRECT LOCAL COMPETITOR","CONDITIONAL / REVIEW REQUIRED"))))</x:f>
      </x:c>
      <x:c r="AA112" s="80" t="str">
        <x:f>IF(A112="","",IF(Y112&lt;&gt;"",Y112,Z112))</x:f>
      </x:c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38"/>
      <x:c r="N113" s="12"/>
      <x:c r="O113" s="12" t="str">
        <x:f>IF(A113="","",IF(COUNTIF($A$6:$A$205,A113)&gt;1,"INVALID - DUPLICATE ID",IF(OR(B113="",C113="",D113="",E113="",F113="",G113="",H113="",I113="",J113="",K113="",L113="",M113="",N113=""),"INCOMPLETE",IF(AND(OR(EXACT(C113,"LOCAL PROVIDER"),EXACT(C113,"FRANCHISE / LOCAL OPERATOR"),EXACT(C113,"DIRECTORY / LEAD MARKETPLACE"),EXACT(C113,"NATIONAL BRAND"),EXACT(C113,"PUBLISHER / REFERENCE"),EXACT(C113,"ADJACENT SERVICE"),EXACT(C113,"OTHER")),OR(EXACT(D113,"YES"),EXACT(D113,"NO"),EXACT(D113,"UNCLEAR")),OR(EXACT(E113,"YES"),EXACT(E113,"NO"),EXACT(E113,"UNCLEAR")),OR(EXACT(F113,"YES"),EXACT(F113,"NO"),EXACT(F113,"UNCLEAR")),OR(EXACT(G113,"YES"),EXACT(G113,"NO"),EXACT(G113,"UNCLEAR")),OR(EXACT(H113,"OWN TEAM / LOCAL OPERATOR"),EXACT(H113,"THIRD PARTY / ROUTED LEAD"),EXACT(H113,"INFORMATION ONLY"),EXACT(H113,"UNCLEAR")),OR(EXACT(I113,"CURRENT"),EXACT(I113,"STALE"),EXACT(I113,"NOT CHECKED")),OR(EXACT(J113,"LOCAL PACK / MAPS"),EXACT(J113,"ORGANIC"),EXACT(J113,"PAID / LOCAL SERVICES"),EXACT(J113,"MIXED"),EXACT(J113,"NOT OBSERVED")),OR(EXACT(K113,"SUPPORTS"),EXACT(K113,"CONTRADICTS"),EXACT(K113,"NOT AVAILABLE"))),"VALID","INVALID - CONTROL TOKEN"))))</x:f>
      </x:c>
      <x:c r="P113" s="12" t="str">
        <x:f>IF(A113="","",IF(O113&lt;&gt;"VALID","CONTROL ERROR",IF(X113="LINK ERROR","EVIDENCE LINK ERROR",IF(X113="STALE","EVIDENCE STALE - REFRESH",IF(X113="INSUFFICIENT","EVIDENCE INSUFFICIENT - ROLE",IF(X113="TYPE / FULFILMENT CONTRADICTION","EVIDENCE CONTRADICTION - TYPE / FULFILMENT",IF(X113="FIRST-PARTY CONTRADICTION","EVIDENCE CONTRADICTION - FIRST PARTY",AA113)))))))</x:f>
      </x:c>
      <x:c r="Q113" s="12" t="str">
        <x:f>IF(A113="","",IF(OR(O113&lt;&gt;"VALID",X113="LINK ERROR"),"NOT READY",IF(AND(V113="READY",X113="CLEAR",OR(P113="DIRECT LOCAL COMPETITOR",P113="INTERMEDIARY / LEAD COMPETITOR",P113="INFORMATION / REFERENCE COMPETITOR",P113="INDIRECT / CONDITIONAL COMPETITOR",P113="OUT OF DIRECT SCOPE")),"READY","UNRESOLVED")))</x:f>
      </x:c>
      <x:c r="R113" s="12" t="str">
        <x:f>IF(A113="","",IF(P113="DIRECT LOCAL COMPETITOR","INCLUDE DIRECT",IF(P113="INDIRECT / CONDITIONAL COMPETITOR","INCLUDE INDIRECT",IF(OR(P113="INTERMEDIARY / LEAD COMPETITOR",P113="INFORMATION / REFERENCE COMPETITOR"),"INCLUDE REFERENCE",IF(P113="OUT OF DIRECT SCOPE","EXCLUDE DIRECT","MONITOR / CONDITIONAL")))))</x:f>
      </x:c>
      <x:c r="S113" s="12" t="str">
        <x:f>IF(A113="","",IF(P113="DIRECT LOCAL COMPETITOR","Scoped service offer; service-area clarity; contact/booking path; trust and local visibility",IF(P113="INTERMEDIARY / LEAD COMPETITOR","Lead capture; comparison UX; local discovery and routing mechanics",IF(P113="INFORMATION / REFERENCE COMPETITOR","Information coverage; evidence; decision support and answer usefulness",IF(P113="INDIRECT / CONDITIONAL COMPETITOR","Substitution; adjacent-need framing; conditional availability",IF(P113="OUT OF DIRECT SCOPE","Reference only if another decision requires it","No direct benchmark until resolved"))))))</x:f>
      </x:c>
      <x:c r="T113" s="12" t="str">
        <x:f>IF(A113="","",IF(P113="DIRECT LOCAL COMPETITOR","Do not infer capacity, market share or revenue from visibility/reviews",IF(P113="INTERMEDIARY / LEAD COMPETITOR","Do not infer that the intermediary performs the job",IF(P113="INFORMATION / REFERENCE COMPETITOR","Do not infer service substitution from information visibility",IF(P113="INDIRECT / CONDITIONAL COMPETITOR","Do not force adjacent or differently timed service into direct parity",IF(P113="OUT OF DIRECT SCOPE","Do not generalise this exclusion to every service/geography","Do not force a direct label from incomplete evidence"))))))</x:f>
      </x:c>
      <x:c r="U113" s="12" t="str">
        <x:f>IF(A113="","",IF(P113="INTERMEDIARY / LEAD COMPETITOR","Reopen if platform begins fulfilling the service directly",IF(P113="INFORMATION / REFERENCE COMPETITOR","Reopen if source begins selling/fulfilling the service",IF(P113="OUT OF DIRECT SCOPE","Reopen if job, buyer or service area changes","Reopen when service, geography, timing, fulfilment, ownership or buyer evidence changes materially"))))</x:f>
      </x:c>
      <x:c r="V113" s="12" t="str">
        <x:f>IF(A113="","",IF(COUNTIF(EVIDENCE_PACKET!$A$6:$A$205,L113)=0,"INVALID - EVIDENCE ID",IF(COUNTIF(EVIDENCE_PACKET!$A$6:$A$205,L113)&gt;1,"INVALID - DUPLICATE EVIDENCE ID",IF(COUNTIFS(EVIDENCE_PACKET!$A$6:$A$205,L113,EVIDENCE_PACKET!$B$6:$B$205,A113)=0,"INVALID - EVIDENCE OWNER",INDEX(EVIDENCE_PACKET!$L$6:$L$205,MATCH(L113,EVIDENCE_PACKET!$A$6:$A$205,0))))))</x:f>
      </x:c>
      <x:c r="W113" s="80" t="str">
        <x:f>IF(A113="","",IF(OR(AND(C113="DIRECTORY / LEAD MARKETPLACE",H113="OWN TEAM / LOCAL OPERATOR"),AND(C113="PUBLISHER / REFERENCE",OR(H113="OWN TEAM / LOCAL OPERATOR",H113="THIRD PARTY / ROUTED LEAD")),AND(OR(C113="LOCAL PROVIDER",C113="FRANCHISE / LOCAL OPERATOR"),OR(H113="THIRD PARTY / ROUTED LEAD",H113="INFORMATION ONLY"))),"CONTRADICTION","OK"))</x:f>
      </x:c>
      <x:c r="X113" s="80" t="str">
        <x:f>IF(A113="","",IF(OR(V113="INVALID - EVIDENCE ID",V113="INVALID - DUPLICATE EVIDENCE ID",V113="INVALID - EVIDENCE OWNER",V113="INVALID - DUPLICATE ID",V113="INVALID - CONTROL TOKEN",V113="INVALID - CANDIDATE ID",V113="INCOMPLETE"),"LINK ERROR",IF(V113="STALE - REFRESH","STALE",IF(OR(V113="NOT CHECKED",V113="UNRESOLVED",I113="NOT CHECKED",D113="UNCLEAR",E113="UNCLEAR",F113="UNCLEAR",G113="UNCLEAR",H113="UNCLEAR"),"INSUFFICIENT",IF(W113="CONTRADICTION","TYPE / FULFILMENT CONTRADICTION",IF(K113="CONTRADICTS","FIRST-PARTY CONTRADICTION","CLEAR"))))))</x:f>
      </x:c>
      <x:c r="Y113" s="80" t="str">
        <x:f>IF(A113="","",IF(OR(C113="DIRECTORY / LEAD MARKETPLACE",H113="THIRD PARTY / ROUTED LEAD"),"INTERMEDIARY / LEAD COMPETITOR",IF(OR(C113="PUBLISHER / REFERENCE",H113="INFORMATION ONLY"),"INFORMATION / REFERENCE COMPETITOR","")))</x:f>
      </x:c>
      <x:c r="Z113" s="80" t="str">
        <x:f>IF(A113="","",IF(OR(C113="ADJACENT SERVICE",D113="NO",F113="NO"),"INDIRECT / CONDITIONAL COMPETITOR",IF(OR(E113="NO",G113="NO"),"OUT OF DIRECT SCOPE",IF(AND(D113="YES",E113="YES",F113="YES",G113="YES",H113="OWN TEAM / LOCAL OPERATOR"),"DIRECT LOCAL COMPETITOR","CONDITIONAL / REVIEW REQUIRED"))))</x:f>
      </x:c>
      <x:c r="AA113" s="80" t="str">
        <x:f>IF(A113="","",IF(Y113&lt;&gt;"",Y113,Z113))</x:f>
      </x:c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38"/>
      <x:c r="N114" s="12"/>
      <x:c r="O114" s="12" t="str">
        <x:f>IF(A114="","",IF(COUNTIF($A$6:$A$205,A114)&gt;1,"INVALID - DUPLICATE ID",IF(OR(B114="",C114="",D114="",E114="",F114="",G114="",H114="",I114="",J114="",K114="",L114="",M114="",N114=""),"INCOMPLETE",IF(AND(OR(EXACT(C114,"LOCAL PROVIDER"),EXACT(C114,"FRANCHISE / LOCAL OPERATOR"),EXACT(C114,"DIRECTORY / LEAD MARKETPLACE"),EXACT(C114,"NATIONAL BRAND"),EXACT(C114,"PUBLISHER / REFERENCE"),EXACT(C114,"ADJACENT SERVICE"),EXACT(C114,"OTHER")),OR(EXACT(D114,"YES"),EXACT(D114,"NO"),EXACT(D114,"UNCLEAR")),OR(EXACT(E114,"YES"),EXACT(E114,"NO"),EXACT(E114,"UNCLEAR")),OR(EXACT(F114,"YES"),EXACT(F114,"NO"),EXACT(F114,"UNCLEAR")),OR(EXACT(G114,"YES"),EXACT(G114,"NO"),EXACT(G114,"UNCLEAR")),OR(EXACT(H114,"OWN TEAM / LOCAL OPERATOR"),EXACT(H114,"THIRD PARTY / ROUTED LEAD"),EXACT(H114,"INFORMATION ONLY"),EXACT(H114,"UNCLEAR")),OR(EXACT(I114,"CURRENT"),EXACT(I114,"STALE"),EXACT(I114,"NOT CHECKED")),OR(EXACT(J114,"LOCAL PACK / MAPS"),EXACT(J114,"ORGANIC"),EXACT(J114,"PAID / LOCAL SERVICES"),EXACT(J114,"MIXED"),EXACT(J114,"NOT OBSERVED")),OR(EXACT(K114,"SUPPORTS"),EXACT(K114,"CONTRADICTS"),EXACT(K114,"NOT AVAILABLE"))),"VALID","INVALID - CONTROL TOKEN"))))</x:f>
      </x:c>
      <x:c r="P114" s="12" t="str">
        <x:f>IF(A114="","",IF(O114&lt;&gt;"VALID","CONTROL ERROR",IF(X114="LINK ERROR","EVIDENCE LINK ERROR",IF(X114="STALE","EVIDENCE STALE - REFRESH",IF(X114="INSUFFICIENT","EVIDENCE INSUFFICIENT - ROLE",IF(X114="TYPE / FULFILMENT CONTRADICTION","EVIDENCE CONTRADICTION - TYPE / FULFILMENT",IF(X114="FIRST-PARTY CONTRADICTION","EVIDENCE CONTRADICTION - FIRST PARTY",AA114)))))))</x:f>
      </x:c>
      <x:c r="Q114" s="12" t="str">
        <x:f>IF(A114="","",IF(OR(O114&lt;&gt;"VALID",X114="LINK ERROR"),"NOT READY",IF(AND(V114="READY",X114="CLEAR",OR(P114="DIRECT LOCAL COMPETITOR",P114="INTERMEDIARY / LEAD COMPETITOR",P114="INFORMATION / REFERENCE COMPETITOR",P114="INDIRECT / CONDITIONAL COMPETITOR",P114="OUT OF DIRECT SCOPE")),"READY","UNRESOLVED")))</x:f>
      </x:c>
      <x:c r="R114" s="12" t="str">
        <x:f>IF(A114="","",IF(P114="DIRECT LOCAL COMPETITOR","INCLUDE DIRECT",IF(P114="INDIRECT / CONDITIONAL COMPETITOR","INCLUDE INDIRECT",IF(OR(P114="INTERMEDIARY / LEAD COMPETITOR",P114="INFORMATION / REFERENCE COMPETITOR"),"INCLUDE REFERENCE",IF(P114="OUT OF DIRECT SCOPE","EXCLUDE DIRECT","MONITOR / CONDITIONAL")))))</x:f>
      </x:c>
      <x:c r="S114" s="12" t="str">
        <x:f>IF(A114="","",IF(P114="DIRECT LOCAL COMPETITOR","Scoped service offer; service-area clarity; contact/booking path; trust and local visibility",IF(P114="INTERMEDIARY / LEAD COMPETITOR","Lead capture; comparison UX; local discovery and routing mechanics",IF(P114="INFORMATION / REFERENCE COMPETITOR","Information coverage; evidence; decision support and answer usefulness",IF(P114="INDIRECT / CONDITIONAL COMPETITOR","Substitution; adjacent-need framing; conditional availability",IF(P114="OUT OF DIRECT SCOPE","Reference only if another decision requires it","No direct benchmark until resolved"))))))</x:f>
      </x:c>
      <x:c r="T114" s="12" t="str">
        <x:f>IF(A114="","",IF(P114="DIRECT LOCAL COMPETITOR","Do not infer capacity, market share or revenue from visibility/reviews",IF(P114="INTERMEDIARY / LEAD COMPETITOR","Do not infer that the intermediary performs the job",IF(P114="INFORMATION / REFERENCE COMPETITOR","Do not infer service substitution from information visibility",IF(P114="INDIRECT / CONDITIONAL COMPETITOR","Do not force adjacent or differently timed service into direct parity",IF(P114="OUT OF DIRECT SCOPE","Do not generalise this exclusion to every service/geography","Do not force a direct label from incomplete evidence"))))))</x:f>
      </x:c>
      <x:c r="U114" s="12" t="str">
        <x:f>IF(A114="","",IF(P114="INTERMEDIARY / LEAD COMPETITOR","Reopen if platform begins fulfilling the service directly",IF(P114="INFORMATION / REFERENCE COMPETITOR","Reopen if source begins selling/fulfilling the service",IF(P114="OUT OF DIRECT SCOPE","Reopen if job, buyer or service area changes","Reopen when service, geography, timing, fulfilment, ownership or buyer evidence changes materially"))))</x:f>
      </x:c>
      <x:c r="V114" s="12" t="str">
        <x:f>IF(A114="","",IF(COUNTIF(EVIDENCE_PACKET!$A$6:$A$205,L114)=0,"INVALID - EVIDENCE ID",IF(COUNTIF(EVIDENCE_PACKET!$A$6:$A$205,L114)&gt;1,"INVALID - DUPLICATE EVIDENCE ID",IF(COUNTIFS(EVIDENCE_PACKET!$A$6:$A$205,L114,EVIDENCE_PACKET!$B$6:$B$205,A114)=0,"INVALID - EVIDENCE OWNER",INDEX(EVIDENCE_PACKET!$L$6:$L$205,MATCH(L114,EVIDENCE_PACKET!$A$6:$A$205,0))))))</x:f>
      </x:c>
      <x:c r="W114" s="80" t="str">
        <x:f>IF(A114="","",IF(OR(AND(C114="DIRECTORY / LEAD MARKETPLACE",H114="OWN TEAM / LOCAL OPERATOR"),AND(C114="PUBLISHER / REFERENCE",OR(H114="OWN TEAM / LOCAL OPERATOR",H114="THIRD PARTY / ROUTED LEAD")),AND(OR(C114="LOCAL PROVIDER",C114="FRANCHISE / LOCAL OPERATOR"),OR(H114="THIRD PARTY / ROUTED LEAD",H114="INFORMATION ONLY"))),"CONTRADICTION","OK"))</x:f>
      </x:c>
      <x:c r="X114" s="80" t="str">
        <x:f>IF(A114="","",IF(OR(V114="INVALID - EVIDENCE ID",V114="INVALID - DUPLICATE EVIDENCE ID",V114="INVALID - EVIDENCE OWNER",V114="INVALID - DUPLICATE ID",V114="INVALID - CONTROL TOKEN",V114="INVALID - CANDIDATE ID",V114="INCOMPLETE"),"LINK ERROR",IF(V114="STALE - REFRESH","STALE",IF(OR(V114="NOT CHECKED",V114="UNRESOLVED",I114="NOT CHECKED",D114="UNCLEAR",E114="UNCLEAR",F114="UNCLEAR",G114="UNCLEAR",H114="UNCLEAR"),"INSUFFICIENT",IF(W114="CONTRADICTION","TYPE / FULFILMENT CONTRADICTION",IF(K114="CONTRADICTS","FIRST-PARTY CONTRADICTION","CLEAR"))))))</x:f>
      </x:c>
      <x:c r="Y114" s="80" t="str">
        <x:f>IF(A114="","",IF(OR(C114="DIRECTORY / LEAD MARKETPLACE",H114="THIRD PARTY / ROUTED LEAD"),"INTERMEDIARY / LEAD COMPETITOR",IF(OR(C114="PUBLISHER / REFERENCE",H114="INFORMATION ONLY"),"INFORMATION / REFERENCE COMPETITOR","")))</x:f>
      </x:c>
      <x:c r="Z114" s="80" t="str">
        <x:f>IF(A114="","",IF(OR(C114="ADJACENT SERVICE",D114="NO",F114="NO"),"INDIRECT / CONDITIONAL COMPETITOR",IF(OR(E114="NO",G114="NO"),"OUT OF DIRECT SCOPE",IF(AND(D114="YES",E114="YES",F114="YES",G114="YES",H114="OWN TEAM / LOCAL OPERATOR"),"DIRECT LOCAL COMPETITOR","CONDITIONAL / REVIEW REQUIRED"))))</x:f>
      </x:c>
      <x:c r="AA114" s="80" t="str">
        <x:f>IF(A114="","",IF(Y114&lt;&gt;"",Y114,Z114))</x:f>
      </x:c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38"/>
      <x:c r="N115" s="12"/>
      <x:c r="O115" s="12" t="str">
        <x:f>IF(A115="","",IF(COUNTIF($A$6:$A$205,A115)&gt;1,"INVALID - DUPLICATE ID",IF(OR(B115="",C115="",D115="",E115="",F115="",G115="",H115="",I115="",J115="",K115="",L115="",M115="",N115=""),"INCOMPLETE",IF(AND(OR(EXACT(C115,"LOCAL PROVIDER"),EXACT(C115,"FRANCHISE / LOCAL OPERATOR"),EXACT(C115,"DIRECTORY / LEAD MARKETPLACE"),EXACT(C115,"NATIONAL BRAND"),EXACT(C115,"PUBLISHER / REFERENCE"),EXACT(C115,"ADJACENT SERVICE"),EXACT(C115,"OTHER")),OR(EXACT(D115,"YES"),EXACT(D115,"NO"),EXACT(D115,"UNCLEAR")),OR(EXACT(E115,"YES"),EXACT(E115,"NO"),EXACT(E115,"UNCLEAR")),OR(EXACT(F115,"YES"),EXACT(F115,"NO"),EXACT(F115,"UNCLEAR")),OR(EXACT(G115,"YES"),EXACT(G115,"NO"),EXACT(G115,"UNCLEAR")),OR(EXACT(H115,"OWN TEAM / LOCAL OPERATOR"),EXACT(H115,"THIRD PARTY / ROUTED LEAD"),EXACT(H115,"INFORMATION ONLY"),EXACT(H115,"UNCLEAR")),OR(EXACT(I115,"CURRENT"),EXACT(I115,"STALE"),EXACT(I115,"NOT CHECKED")),OR(EXACT(J115,"LOCAL PACK / MAPS"),EXACT(J115,"ORGANIC"),EXACT(J115,"PAID / LOCAL SERVICES"),EXACT(J115,"MIXED"),EXACT(J115,"NOT OBSERVED")),OR(EXACT(K115,"SUPPORTS"),EXACT(K115,"CONTRADICTS"),EXACT(K115,"NOT AVAILABLE"))),"VALID","INVALID - CONTROL TOKEN"))))</x:f>
      </x:c>
      <x:c r="P115" s="12" t="str">
        <x:f>IF(A115="","",IF(O115&lt;&gt;"VALID","CONTROL ERROR",IF(X115="LINK ERROR","EVIDENCE LINK ERROR",IF(X115="STALE","EVIDENCE STALE - REFRESH",IF(X115="INSUFFICIENT","EVIDENCE INSUFFICIENT - ROLE",IF(X115="TYPE / FULFILMENT CONTRADICTION","EVIDENCE CONTRADICTION - TYPE / FULFILMENT",IF(X115="FIRST-PARTY CONTRADICTION","EVIDENCE CONTRADICTION - FIRST PARTY",AA115)))))))</x:f>
      </x:c>
      <x:c r="Q115" s="12" t="str">
        <x:f>IF(A115="","",IF(OR(O115&lt;&gt;"VALID",X115="LINK ERROR"),"NOT READY",IF(AND(V115="READY",X115="CLEAR",OR(P115="DIRECT LOCAL COMPETITOR",P115="INTERMEDIARY / LEAD COMPETITOR",P115="INFORMATION / REFERENCE COMPETITOR",P115="INDIRECT / CONDITIONAL COMPETITOR",P115="OUT OF DIRECT SCOPE")),"READY","UNRESOLVED")))</x:f>
      </x:c>
      <x:c r="R115" s="12" t="str">
        <x:f>IF(A115="","",IF(P115="DIRECT LOCAL COMPETITOR","INCLUDE DIRECT",IF(P115="INDIRECT / CONDITIONAL COMPETITOR","INCLUDE INDIRECT",IF(OR(P115="INTERMEDIARY / LEAD COMPETITOR",P115="INFORMATION / REFERENCE COMPETITOR"),"INCLUDE REFERENCE",IF(P115="OUT OF DIRECT SCOPE","EXCLUDE DIRECT","MONITOR / CONDITIONAL")))))</x:f>
      </x:c>
      <x:c r="S115" s="12" t="str">
        <x:f>IF(A115="","",IF(P115="DIRECT LOCAL COMPETITOR","Scoped service offer; service-area clarity; contact/booking path; trust and local visibility",IF(P115="INTERMEDIARY / LEAD COMPETITOR","Lead capture; comparison UX; local discovery and routing mechanics",IF(P115="INFORMATION / REFERENCE COMPETITOR","Information coverage; evidence; decision support and answer usefulness",IF(P115="INDIRECT / CONDITIONAL COMPETITOR","Substitution; adjacent-need framing; conditional availability",IF(P115="OUT OF DIRECT SCOPE","Reference only if another decision requires it","No direct benchmark until resolved"))))))</x:f>
      </x:c>
      <x:c r="T115" s="12" t="str">
        <x:f>IF(A115="","",IF(P115="DIRECT LOCAL COMPETITOR","Do not infer capacity, market share or revenue from visibility/reviews",IF(P115="INTERMEDIARY / LEAD COMPETITOR","Do not infer that the intermediary performs the job",IF(P115="INFORMATION / REFERENCE COMPETITOR","Do not infer service substitution from information visibility",IF(P115="INDIRECT / CONDITIONAL COMPETITOR","Do not force adjacent or differently timed service into direct parity",IF(P115="OUT OF DIRECT SCOPE","Do not generalise this exclusion to every service/geography","Do not force a direct label from incomplete evidence"))))))</x:f>
      </x:c>
      <x:c r="U115" s="12" t="str">
        <x:f>IF(A115="","",IF(P115="INTERMEDIARY / LEAD COMPETITOR","Reopen if platform begins fulfilling the service directly",IF(P115="INFORMATION / REFERENCE COMPETITOR","Reopen if source begins selling/fulfilling the service",IF(P115="OUT OF DIRECT SCOPE","Reopen if job, buyer or service area changes","Reopen when service, geography, timing, fulfilment, ownership or buyer evidence changes materially"))))</x:f>
      </x:c>
      <x:c r="V115" s="12" t="str">
        <x:f>IF(A115="","",IF(COUNTIF(EVIDENCE_PACKET!$A$6:$A$205,L115)=0,"INVALID - EVIDENCE ID",IF(COUNTIF(EVIDENCE_PACKET!$A$6:$A$205,L115)&gt;1,"INVALID - DUPLICATE EVIDENCE ID",IF(COUNTIFS(EVIDENCE_PACKET!$A$6:$A$205,L115,EVIDENCE_PACKET!$B$6:$B$205,A115)=0,"INVALID - EVIDENCE OWNER",INDEX(EVIDENCE_PACKET!$L$6:$L$205,MATCH(L115,EVIDENCE_PACKET!$A$6:$A$205,0))))))</x:f>
      </x:c>
      <x:c r="W115" s="80" t="str">
        <x:f>IF(A115="","",IF(OR(AND(C115="DIRECTORY / LEAD MARKETPLACE",H115="OWN TEAM / LOCAL OPERATOR"),AND(C115="PUBLISHER / REFERENCE",OR(H115="OWN TEAM / LOCAL OPERATOR",H115="THIRD PARTY / ROUTED LEAD")),AND(OR(C115="LOCAL PROVIDER",C115="FRANCHISE / LOCAL OPERATOR"),OR(H115="THIRD PARTY / ROUTED LEAD",H115="INFORMATION ONLY"))),"CONTRADICTION","OK"))</x:f>
      </x:c>
      <x:c r="X115" s="80" t="str">
        <x:f>IF(A115="","",IF(OR(V115="INVALID - EVIDENCE ID",V115="INVALID - DUPLICATE EVIDENCE ID",V115="INVALID - EVIDENCE OWNER",V115="INVALID - DUPLICATE ID",V115="INVALID - CONTROL TOKEN",V115="INVALID - CANDIDATE ID",V115="INCOMPLETE"),"LINK ERROR",IF(V115="STALE - REFRESH","STALE",IF(OR(V115="NOT CHECKED",V115="UNRESOLVED",I115="NOT CHECKED",D115="UNCLEAR",E115="UNCLEAR",F115="UNCLEAR",G115="UNCLEAR",H115="UNCLEAR"),"INSUFFICIENT",IF(W115="CONTRADICTION","TYPE / FULFILMENT CONTRADICTION",IF(K115="CONTRADICTS","FIRST-PARTY CONTRADICTION","CLEAR"))))))</x:f>
      </x:c>
      <x:c r="Y115" s="80" t="str">
        <x:f>IF(A115="","",IF(OR(C115="DIRECTORY / LEAD MARKETPLACE",H115="THIRD PARTY / ROUTED LEAD"),"INTERMEDIARY / LEAD COMPETITOR",IF(OR(C115="PUBLISHER / REFERENCE",H115="INFORMATION ONLY"),"INFORMATION / REFERENCE COMPETITOR","")))</x:f>
      </x:c>
      <x:c r="Z115" s="80" t="str">
        <x:f>IF(A115="","",IF(OR(C115="ADJACENT SERVICE",D115="NO",F115="NO"),"INDIRECT / CONDITIONAL COMPETITOR",IF(OR(E115="NO",G115="NO"),"OUT OF DIRECT SCOPE",IF(AND(D115="YES",E115="YES",F115="YES",G115="YES",H115="OWN TEAM / LOCAL OPERATOR"),"DIRECT LOCAL COMPETITOR","CONDITIONAL / REVIEW REQUIRED"))))</x:f>
      </x:c>
      <x:c r="AA115" s="80" t="str">
        <x:f>IF(A115="","",IF(Y115&lt;&gt;"",Y115,Z115))</x:f>
      </x:c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38"/>
      <x:c r="N116" s="12"/>
      <x:c r="O116" s="12" t="str">
        <x:f>IF(A116="","",IF(COUNTIF($A$6:$A$205,A116)&gt;1,"INVALID - DUPLICATE ID",IF(OR(B116="",C116="",D116="",E116="",F116="",G116="",H116="",I116="",J116="",K116="",L116="",M116="",N116=""),"INCOMPLETE",IF(AND(OR(EXACT(C116,"LOCAL PROVIDER"),EXACT(C116,"FRANCHISE / LOCAL OPERATOR"),EXACT(C116,"DIRECTORY / LEAD MARKETPLACE"),EXACT(C116,"NATIONAL BRAND"),EXACT(C116,"PUBLISHER / REFERENCE"),EXACT(C116,"ADJACENT SERVICE"),EXACT(C116,"OTHER")),OR(EXACT(D116,"YES"),EXACT(D116,"NO"),EXACT(D116,"UNCLEAR")),OR(EXACT(E116,"YES"),EXACT(E116,"NO"),EXACT(E116,"UNCLEAR")),OR(EXACT(F116,"YES"),EXACT(F116,"NO"),EXACT(F116,"UNCLEAR")),OR(EXACT(G116,"YES"),EXACT(G116,"NO"),EXACT(G116,"UNCLEAR")),OR(EXACT(H116,"OWN TEAM / LOCAL OPERATOR"),EXACT(H116,"THIRD PARTY / ROUTED LEAD"),EXACT(H116,"INFORMATION ONLY"),EXACT(H116,"UNCLEAR")),OR(EXACT(I116,"CURRENT"),EXACT(I116,"STALE"),EXACT(I116,"NOT CHECKED")),OR(EXACT(J116,"LOCAL PACK / MAPS"),EXACT(J116,"ORGANIC"),EXACT(J116,"PAID / LOCAL SERVICES"),EXACT(J116,"MIXED"),EXACT(J116,"NOT OBSERVED")),OR(EXACT(K116,"SUPPORTS"),EXACT(K116,"CONTRADICTS"),EXACT(K116,"NOT AVAILABLE"))),"VALID","INVALID - CONTROL TOKEN"))))</x:f>
      </x:c>
      <x:c r="P116" s="12" t="str">
        <x:f>IF(A116="","",IF(O116&lt;&gt;"VALID","CONTROL ERROR",IF(X116="LINK ERROR","EVIDENCE LINK ERROR",IF(X116="STALE","EVIDENCE STALE - REFRESH",IF(X116="INSUFFICIENT","EVIDENCE INSUFFICIENT - ROLE",IF(X116="TYPE / FULFILMENT CONTRADICTION","EVIDENCE CONTRADICTION - TYPE / FULFILMENT",IF(X116="FIRST-PARTY CONTRADICTION","EVIDENCE CONTRADICTION - FIRST PARTY",AA116)))))))</x:f>
      </x:c>
      <x:c r="Q116" s="12" t="str">
        <x:f>IF(A116="","",IF(OR(O116&lt;&gt;"VALID",X116="LINK ERROR"),"NOT READY",IF(AND(V116="READY",X116="CLEAR",OR(P116="DIRECT LOCAL COMPETITOR",P116="INTERMEDIARY / LEAD COMPETITOR",P116="INFORMATION / REFERENCE COMPETITOR",P116="INDIRECT / CONDITIONAL COMPETITOR",P116="OUT OF DIRECT SCOPE")),"READY","UNRESOLVED")))</x:f>
      </x:c>
      <x:c r="R116" s="12" t="str">
        <x:f>IF(A116="","",IF(P116="DIRECT LOCAL COMPETITOR","INCLUDE DIRECT",IF(P116="INDIRECT / CONDITIONAL COMPETITOR","INCLUDE INDIRECT",IF(OR(P116="INTERMEDIARY / LEAD COMPETITOR",P116="INFORMATION / REFERENCE COMPETITOR"),"INCLUDE REFERENCE",IF(P116="OUT OF DIRECT SCOPE","EXCLUDE DIRECT","MONITOR / CONDITIONAL")))))</x:f>
      </x:c>
      <x:c r="S116" s="12" t="str">
        <x:f>IF(A116="","",IF(P116="DIRECT LOCAL COMPETITOR","Scoped service offer; service-area clarity; contact/booking path; trust and local visibility",IF(P116="INTERMEDIARY / LEAD COMPETITOR","Lead capture; comparison UX; local discovery and routing mechanics",IF(P116="INFORMATION / REFERENCE COMPETITOR","Information coverage; evidence; decision support and answer usefulness",IF(P116="INDIRECT / CONDITIONAL COMPETITOR","Substitution; adjacent-need framing; conditional availability",IF(P116="OUT OF DIRECT SCOPE","Reference only if another decision requires it","No direct benchmark until resolved"))))))</x:f>
      </x:c>
      <x:c r="T116" s="12" t="str">
        <x:f>IF(A116="","",IF(P116="DIRECT LOCAL COMPETITOR","Do not infer capacity, market share or revenue from visibility/reviews",IF(P116="INTERMEDIARY / LEAD COMPETITOR","Do not infer that the intermediary performs the job",IF(P116="INFORMATION / REFERENCE COMPETITOR","Do not infer service substitution from information visibility",IF(P116="INDIRECT / CONDITIONAL COMPETITOR","Do not force adjacent or differently timed service into direct parity",IF(P116="OUT OF DIRECT SCOPE","Do not generalise this exclusion to every service/geography","Do not force a direct label from incomplete evidence"))))))</x:f>
      </x:c>
      <x:c r="U116" s="12" t="str">
        <x:f>IF(A116="","",IF(P116="INTERMEDIARY / LEAD COMPETITOR","Reopen if platform begins fulfilling the service directly",IF(P116="INFORMATION / REFERENCE COMPETITOR","Reopen if source begins selling/fulfilling the service",IF(P116="OUT OF DIRECT SCOPE","Reopen if job, buyer or service area changes","Reopen when service, geography, timing, fulfilment, ownership or buyer evidence changes materially"))))</x:f>
      </x:c>
      <x:c r="V116" s="12" t="str">
        <x:f>IF(A116="","",IF(COUNTIF(EVIDENCE_PACKET!$A$6:$A$205,L116)=0,"INVALID - EVIDENCE ID",IF(COUNTIF(EVIDENCE_PACKET!$A$6:$A$205,L116)&gt;1,"INVALID - DUPLICATE EVIDENCE ID",IF(COUNTIFS(EVIDENCE_PACKET!$A$6:$A$205,L116,EVIDENCE_PACKET!$B$6:$B$205,A116)=0,"INVALID - EVIDENCE OWNER",INDEX(EVIDENCE_PACKET!$L$6:$L$205,MATCH(L116,EVIDENCE_PACKET!$A$6:$A$205,0))))))</x:f>
      </x:c>
      <x:c r="W116" s="80" t="str">
        <x:f>IF(A116="","",IF(OR(AND(C116="DIRECTORY / LEAD MARKETPLACE",H116="OWN TEAM / LOCAL OPERATOR"),AND(C116="PUBLISHER / REFERENCE",OR(H116="OWN TEAM / LOCAL OPERATOR",H116="THIRD PARTY / ROUTED LEAD")),AND(OR(C116="LOCAL PROVIDER",C116="FRANCHISE / LOCAL OPERATOR"),OR(H116="THIRD PARTY / ROUTED LEAD",H116="INFORMATION ONLY"))),"CONTRADICTION","OK"))</x:f>
      </x:c>
      <x:c r="X116" s="80" t="str">
        <x:f>IF(A116="","",IF(OR(V116="INVALID - EVIDENCE ID",V116="INVALID - DUPLICATE EVIDENCE ID",V116="INVALID - EVIDENCE OWNER",V116="INVALID - DUPLICATE ID",V116="INVALID - CONTROL TOKEN",V116="INVALID - CANDIDATE ID",V116="INCOMPLETE"),"LINK ERROR",IF(V116="STALE - REFRESH","STALE",IF(OR(V116="NOT CHECKED",V116="UNRESOLVED",I116="NOT CHECKED",D116="UNCLEAR",E116="UNCLEAR",F116="UNCLEAR",G116="UNCLEAR",H116="UNCLEAR"),"INSUFFICIENT",IF(W116="CONTRADICTION","TYPE / FULFILMENT CONTRADICTION",IF(K116="CONTRADICTS","FIRST-PARTY CONTRADICTION","CLEAR"))))))</x:f>
      </x:c>
      <x:c r="Y116" s="80" t="str">
        <x:f>IF(A116="","",IF(OR(C116="DIRECTORY / LEAD MARKETPLACE",H116="THIRD PARTY / ROUTED LEAD"),"INTERMEDIARY / LEAD COMPETITOR",IF(OR(C116="PUBLISHER / REFERENCE",H116="INFORMATION ONLY"),"INFORMATION / REFERENCE COMPETITOR","")))</x:f>
      </x:c>
      <x:c r="Z116" s="80" t="str">
        <x:f>IF(A116="","",IF(OR(C116="ADJACENT SERVICE",D116="NO",F116="NO"),"INDIRECT / CONDITIONAL COMPETITOR",IF(OR(E116="NO",G116="NO"),"OUT OF DIRECT SCOPE",IF(AND(D116="YES",E116="YES",F116="YES",G116="YES",H116="OWN TEAM / LOCAL OPERATOR"),"DIRECT LOCAL COMPETITOR","CONDITIONAL / REVIEW REQUIRED"))))</x:f>
      </x:c>
      <x:c r="AA116" s="80" t="str">
        <x:f>IF(A116="","",IF(Y116&lt;&gt;"",Y116,Z116))</x:f>
      </x:c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38"/>
      <x:c r="N117" s="12"/>
      <x:c r="O117" s="12" t="str">
        <x:f>IF(A117="","",IF(COUNTIF($A$6:$A$205,A117)&gt;1,"INVALID - DUPLICATE ID",IF(OR(B117="",C117="",D117="",E117="",F117="",G117="",H117="",I117="",J117="",K117="",L117="",M117="",N117=""),"INCOMPLETE",IF(AND(OR(EXACT(C117,"LOCAL PROVIDER"),EXACT(C117,"FRANCHISE / LOCAL OPERATOR"),EXACT(C117,"DIRECTORY / LEAD MARKETPLACE"),EXACT(C117,"NATIONAL BRAND"),EXACT(C117,"PUBLISHER / REFERENCE"),EXACT(C117,"ADJACENT SERVICE"),EXACT(C117,"OTHER")),OR(EXACT(D117,"YES"),EXACT(D117,"NO"),EXACT(D117,"UNCLEAR")),OR(EXACT(E117,"YES"),EXACT(E117,"NO"),EXACT(E117,"UNCLEAR")),OR(EXACT(F117,"YES"),EXACT(F117,"NO"),EXACT(F117,"UNCLEAR")),OR(EXACT(G117,"YES"),EXACT(G117,"NO"),EXACT(G117,"UNCLEAR")),OR(EXACT(H117,"OWN TEAM / LOCAL OPERATOR"),EXACT(H117,"THIRD PARTY / ROUTED LEAD"),EXACT(H117,"INFORMATION ONLY"),EXACT(H117,"UNCLEAR")),OR(EXACT(I117,"CURRENT"),EXACT(I117,"STALE"),EXACT(I117,"NOT CHECKED")),OR(EXACT(J117,"LOCAL PACK / MAPS"),EXACT(J117,"ORGANIC"),EXACT(J117,"PAID / LOCAL SERVICES"),EXACT(J117,"MIXED"),EXACT(J117,"NOT OBSERVED")),OR(EXACT(K117,"SUPPORTS"),EXACT(K117,"CONTRADICTS"),EXACT(K117,"NOT AVAILABLE"))),"VALID","INVALID - CONTROL TOKEN"))))</x:f>
      </x:c>
      <x:c r="P117" s="12" t="str">
        <x:f>IF(A117="","",IF(O117&lt;&gt;"VALID","CONTROL ERROR",IF(X117="LINK ERROR","EVIDENCE LINK ERROR",IF(X117="STALE","EVIDENCE STALE - REFRESH",IF(X117="INSUFFICIENT","EVIDENCE INSUFFICIENT - ROLE",IF(X117="TYPE / FULFILMENT CONTRADICTION","EVIDENCE CONTRADICTION - TYPE / FULFILMENT",IF(X117="FIRST-PARTY CONTRADICTION","EVIDENCE CONTRADICTION - FIRST PARTY",AA117)))))))</x:f>
      </x:c>
      <x:c r="Q117" s="12" t="str">
        <x:f>IF(A117="","",IF(OR(O117&lt;&gt;"VALID",X117="LINK ERROR"),"NOT READY",IF(AND(V117="READY",X117="CLEAR",OR(P117="DIRECT LOCAL COMPETITOR",P117="INTERMEDIARY / LEAD COMPETITOR",P117="INFORMATION / REFERENCE COMPETITOR",P117="INDIRECT / CONDITIONAL COMPETITOR",P117="OUT OF DIRECT SCOPE")),"READY","UNRESOLVED")))</x:f>
      </x:c>
      <x:c r="R117" s="12" t="str">
        <x:f>IF(A117="","",IF(P117="DIRECT LOCAL COMPETITOR","INCLUDE DIRECT",IF(P117="INDIRECT / CONDITIONAL COMPETITOR","INCLUDE INDIRECT",IF(OR(P117="INTERMEDIARY / LEAD COMPETITOR",P117="INFORMATION / REFERENCE COMPETITOR"),"INCLUDE REFERENCE",IF(P117="OUT OF DIRECT SCOPE","EXCLUDE DIRECT","MONITOR / CONDITIONAL")))))</x:f>
      </x:c>
      <x:c r="S117" s="12" t="str">
        <x:f>IF(A117="","",IF(P117="DIRECT LOCAL COMPETITOR","Scoped service offer; service-area clarity; contact/booking path; trust and local visibility",IF(P117="INTERMEDIARY / LEAD COMPETITOR","Lead capture; comparison UX; local discovery and routing mechanics",IF(P117="INFORMATION / REFERENCE COMPETITOR","Information coverage; evidence; decision support and answer usefulness",IF(P117="INDIRECT / CONDITIONAL COMPETITOR","Substitution; adjacent-need framing; conditional availability",IF(P117="OUT OF DIRECT SCOPE","Reference only if another decision requires it","No direct benchmark until resolved"))))))</x:f>
      </x:c>
      <x:c r="T117" s="12" t="str">
        <x:f>IF(A117="","",IF(P117="DIRECT LOCAL COMPETITOR","Do not infer capacity, market share or revenue from visibility/reviews",IF(P117="INTERMEDIARY / LEAD COMPETITOR","Do not infer that the intermediary performs the job",IF(P117="INFORMATION / REFERENCE COMPETITOR","Do not infer service substitution from information visibility",IF(P117="INDIRECT / CONDITIONAL COMPETITOR","Do not force adjacent or differently timed service into direct parity",IF(P117="OUT OF DIRECT SCOPE","Do not generalise this exclusion to every service/geography","Do not force a direct label from incomplete evidence"))))))</x:f>
      </x:c>
      <x:c r="U117" s="12" t="str">
        <x:f>IF(A117="","",IF(P117="INTERMEDIARY / LEAD COMPETITOR","Reopen if platform begins fulfilling the service directly",IF(P117="INFORMATION / REFERENCE COMPETITOR","Reopen if source begins selling/fulfilling the service",IF(P117="OUT OF DIRECT SCOPE","Reopen if job, buyer or service area changes","Reopen when service, geography, timing, fulfilment, ownership or buyer evidence changes materially"))))</x:f>
      </x:c>
      <x:c r="V117" s="12" t="str">
        <x:f>IF(A117="","",IF(COUNTIF(EVIDENCE_PACKET!$A$6:$A$205,L117)=0,"INVALID - EVIDENCE ID",IF(COUNTIF(EVIDENCE_PACKET!$A$6:$A$205,L117)&gt;1,"INVALID - DUPLICATE EVIDENCE ID",IF(COUNTIFS(EVIDENCE_PACKET!$A$6:$A$205,L117,EVIDENCE_PACKET!$B$6:$B$205,A117)=0,"INVALID - EVIDENCE OWNER",INDEX(EVIDENCE_PACKET!$L$6:$L$205,MATCH(L117,EVIDENCE_PACKET!$A$6:$A$205,0))))))</x:f>
      </x:c>
      <x:c r="W117" s="80" t="str">
        <x:f>IF(A117="","",IF(OR(AND(C117="DIRECTORY / LEAD MARKETPLACE",H117="OWN TEAM / LOCAL OPERATOR"),AND(C117="PUBLISHER / REFERENCE",OR(H117="OWN TEAM / LOCAL OPERATOR",H117="THIRD PARTY / ROUTED LEAD")),AND(OR(C117="LOCAL PROVIDER",C117="FRANCHISE / LOCAL OPERATOR"),OR(H117="THIRD PARTY / ROUTED LEAD",H117="INFORMATION ONLY"))),"CONTRADICTION","OK"))</x:f>
      </x:c>
      <x:c r="X117" s="80" t="str">
        <x:f>IF(A117="","",IF(OR(V117="INVALID - EVIDENCE ID",V117="INVALID - DUPLICATE EVIDENCE ID",V117="INVALID - EVIDENCE OWNER",V117="INVALID - DUPLICATE ID",V117="INVALID - CONTROL TOKEN",V117="INVALID - CANDIDATE ID",V117="INCOMPLETE"),"LINK ERROR",IF(V117="STALE - REFRESH","STALE",IF(OR(V117="NOT CHECKED",V117="UNRESOLVED",I117="NOT CHECKED",D117="UNCLEAR",E117="UNCLEAR",F117="UNCLEAR",G117="UNCLEAR",H117="UNCLEAR"),"INSUFFICIENT",IF(W117="CONTRADICTION","TYPE / FULFILMENT CONTRADICTION",IF(K117="CONTRADICTS","FIRST-PARTY CONTRADICTION","CLEAR"))))))</x:f>
      </x:c>
      <x:c r="Y117" s="80" t="str">
        <x:f>IF(A117="","",IF(OR(C117="DIRECTORY / LEAD MARKETPLACE",H117="THIRD PARTY / ROUTED LEAD"),"INTERMEDIARY / LEAD COMPETITOR",IF(OR(C117="PUBLISHER / REFERENCE",H117="INFORMATION ONLY"),"INFORMATION / REFERENCE COMPETITOR","")))</x:f>
      </x:c>
      <x:c r="Z117" s="80" t="str">
        <x:f>IF(A117="","",IF(OR(C117="ADJACENT SERVICE",D117="NO",F117="NO"),"INDIRECT / CONDITIONAL COMPETITOR",IF(OR(E117="NO",G117="NO"),"OUT OF DIRECT SCOPE",IF(AND(D117="YES",E117="YES",F117="YES",G117="YES",H117="OWN TEAM / LOCAL OPERATOR"),"DIRECT LOCAL COMPETITOR","CONDITIONAL / REVIEW REQUIRED"))))</x:f>
      </x:c>
      <x:c r="AA117" s="80" t="str">
        <x:f>IF(A117="","",IF(Y117&lt;&gt;"",Y117,Z117))</x:f>
      </x:c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38"/>
      <x:c r="N118" s="12"/>
      <x:c r="O118" s="12" t="str">
        <x:f>IF(A118="","",IF(COUNTIF($A$6:$A$205,A118)&gt;1,"INVALID - DUPLICATE ID",IF(OR(B118="",C118="",D118="",E118="",F118="",G118="",H118="",I118="",J118="",K118="",L118="",M118="",N118=""),"INCOMPLETE",IF(AND(OR(EXACT(C118,"LOCAL PROVIDER"),EXACT(C118,"FRANCHISE / LOCAL OPERATOR"),EXACT(C118,"DIRECTORY / LEAD MARKETPLACE"),EXACT(C118,"NATIONAL BRAND"),EXACT(C118,"PUBLISHER / REFERENCE"),EXACT(C118,"ADJACENT SERVICE"),EXACT(C118,"OTHER")),OR(EXACT(D118,"YES"),EXACT(D118,"NO"),EXACT(D118,"UNCLEAR")),OR(EXACT(E118,"YES"),EXACT(E118,"NO"),EXACT(E118,"UNCLEAR")),OR(EXACT(F118,"YES"),EXACT(F118,"NO"),EXACT(F118,"UNCLEAR")),OR(EXACT(G118,"YES"),EXACT(G118,"NO"),EXACT(G118,"UNCLEAR")),OR(EXACT(H118,"OWN TEAM / LOCAL OPERATOR"),EXACT(H118,"THIRD PARTY / ROUTED LEAD"),EXACT(H118,"INFORMATION ONLY"),EXACT(H118,"UNCLEAR")),OR(EXACT(I118,"CURRENT"),EXACT(I118,"STALE"),EXACT(I118,"NOT CHECKED")),OR(EXACT(J118,"LOCAL PACK / MAPS"),EXACT(J118,"ORGANIC"),EXACT(J118,"PAID / LOCAL SERVICES"),EXACT(J118,"MIXED"),EXACT(J118,"NOT OBSERVED")),OR(EXACT(K118,"SUPPORTS"),EXACT(K118,"CONTRADICTS"),EXACT(K118,"NOT AVAILABLE"))),"VALID","INVALID - CONTROL TOKEN"))))</x:f>
      </x:c>
      <x:c r="P118" s="12" t="str">
        <x:f>IF(A118="","",IF(O118&lt;&gt;"VALID","CONTROL ERROR",IF(X118="LINK ERROR","EVIDENCE LINK ERROR",IF(X118="STALE","EVIDENCE STALE - REFRESH",IF(X118="INSUFFICIENT","EVIDENCE INSUFFICIENT - ROLE",IF(X118="TYPE / FULFILMENT CONTRADICTION","EVIDENCE CONTRADICTION - TYPE / FULFILMENT",IF(X118="FIRST-PARTY CONTRADICTION","EVIDENCE CONTRADICTION - FIRST PARTY",AA118)))))))</x:f>
      </x:c>
      <x:c r="Q118" s="12" t="str">
        <x:f>IF(A118="","",IF(OR(O118&lt;&gt;"VALID",X118="LINK ERROR"),"NOT READY",IF(AND(V118="READY",X118="CLEAR",OR(P118="DIRECT LOCAL COMPETITOR",P118="INTERMEDIARY / LEAD COMPETITOR",P118="INFORMATION / REFERENCE COMPETITOR",P118="INDIRECT / CONDITIONAL COMPETITOR",P118="OUT OF DIRECT SCOPE")),"READY","UNRESOLVED")))</x:f>
      </x:c>
      <x:c r="R118" s="12" t="str">
        <x:f>IF(A118="","",IF(P118="DIRECT LOCAL COMPETITOR","INCLUDE DIRECT",IF(P118="INDIRECT / CONDITIONAL COMPETITOR","INCLUDE INDIRECT",IF(OR(P118="INTERMEDIARY / LEAD COMPETITOR",P118="INFORMATION / REFERENCE COMPETITOR"),"INCLUDE REFERENCE",IF(P118="OUT OF DIRECT SCOPE","EXCLUDE DIRECT","MONITOR / CONDITIONAL")))))</x:f>
      </x:c>
      <x:c r="S118" s="12" t="str">
        <x:f>IF(A118="","",IF(P118="DIRECT LOCAL COMPETITOR","Scoped service offer; service-area clarity; contact/booking path; trust and local visibility",IF(P118="INTERMEDIARY / LEAD COMPETITOR","Lead capture; comparison UX; local discovery and routing mechanics",IF(P118="INFORMATION / REFERENCE COMPETITOR","Information coverage; evidence; decision support and answer usefulness",IF(P118="INDIRECT / CONDITIONAL COMPETITOR","Substitution; adjacent-need framing; conditional availability",IF(P118="OUT OF DIRECT SCOPE","Reference only if another decision requires it","No direct benchmark until resolved"))))))</x:f>
      </x:c>
      <x:c r="T118" s="12" t="str">
        <x:f>IF(A118="","",IF(P118="DIRECT LOCAL COMPETITOR","Do not infer capacity, market share or revenue from visibility/reviews",IF(P118="INTERMEDIARY / LEAD COMPETITOR","Do not infer that the intermediary performs the job",IF(P118="INFORMATION / REFERENCE COMPETITOR","Do not infer service substitution from information visibility",IF(P118="INDIRECT / CONDITIONAL COMPETITOR","Do not force adjacent or differently timed service into direct parity",IF(P118="OUT OF DIRECT SCOPE","Do not generalise this exclusion to every service/geography","Do not force a direct label from incomplete evidence"))))))</x:f>
      </x:c>
      <x:c r="U118" s="12" t="str">
        <x:f>IF(A118="","",IF(P118="INTERMEDIARY / LEAD COMPETITOR","Reopen if platform begins fulfilling the service directly",IF(P118="INFORMATION / REFERENCE COMPETITOR","Reopen if source begins selling/fulfilling the service",IF(P118="OUT OF DIRECT SCOPE","Reopen if job, buyer or service area changes","Reopen when service, geography, timing, fulfilment, ownership or buyer evidence changes materially"))))</x:f>
      </x:c>
      <x:c r="V118" s="12" t="str">
        <x:f>IF(A118="","",IF(COUNTIF(EVIDENCE_PACKET!$A$6:$A$205,L118)=0,"INVALID - EVIDENCE ID",IF(COUNTIF(EVIDENCE_PACKET!$A$6:$A$205,L118)&gt;1,"INVALID - DUPLICATE EVIDENCE ID",IF(COUNTIFS(EVIDENCE_PACKET!$A$6:$A$205,L118,EVIDENCE_PACKET!$B$6:$B$205,A118)=0,"INVALID - EVIDENCE OWNER",INDEX(EVIDENCE_PACKET!$L$6:$L$205,MATCH(L118,EVIDENCE_PACKET!$A$6:$A$205,0))))))</x:f>
      </x:c>
      <x:c r="W118" s="80" t="str">
        <x:f>IF(A118="","",IF(OR(AND(C118="DIRECTORY / LEAD MARKETPLACE",H118="OWN TEAM / LOCAL OPERATOR"),AND(C118="PUBLISHER / REFERENCE",OR(H118="OWN TEAM / LOCAL OPERATOR",H118="THIRD PARTY / ROUTED LEAD")),AND(OR(C118="LOCAL PROVIDER",C118="FRANCHISE / LOCAL OPERATOR"),OR(H118="THIRD PARTY / ROUTED LEAD",H118="INFORMATION ONLY"))),"CONTRADICTION","OK"))</x:f>
      </x:c>
      <x:c r="X118" s="80" t="str">
        <x:f>IF(A118="","",IF(OR(V118="INVALID - EVIDENCE ID",V118="INVALID - DUPLICATE EVIDENCE ID",V118="INVALID - EVIDENCE OWNER",V118="INVALID - DUPLICATE ID",V118="INVALID - CONTROL TOKEN",V118="INVALID - CANDIDATE ID",V118="INCOMPLETE"),"LINK ERROR",IF(V118="STALE - REFRESH","STALE",IF(OR(V118="NOT CHECKED",V118="UNRESOLVED",I118="NOT CHECKED",D118="UNCLEAR",E118="UNCLEAR",F118="UNCLEAR",G118="UNCLEAR",H118="UNCLEAR"),"INSUFFICIENT",IF(W118="CONTRADICTION","TYPE / FULFILMENT CONTRADICTION",IF(K118="CONTRADICTS","FIRST-PARTY CONTRADICTION","CLEAR"))))))</x:f>
      </x:c>
      <x:c r="Y118" s="80" t="str">
        <x:f>IF(A118="","",IF(OR(C118="DIRECTORY / LEAD MARKETPLACE",H118="THIRD PARTY / ROUTED LEAD"),"INTERMEDIARY / LEAD COMPETITOR",IF(OR(C118="PUBLISHER / REFERENCE",H118="INFORMATION ONLY"),"INFORMATION / REFERENCE COMPETITOR","")))</x:f>
      </x:c>
      <x:c r="Z118" s="80" t="str">
        <x:f>IF(A118="","",IF(OR(C118="ADJACENT SERVICE",D118="NO",F118="NO"),"INDIRECT / CONDITIONAL COMPETITOR",IF(OR(E118="NO",G118="NO"),"OUT OF DIRECT SCOPE",IF(AND(D118="YES",E118="YES",F118="YES",G118="YES",H118="OWN TEAM / LOCAL OPERATOR"),"DIRECT LOCAL COMPETITOR","CONDITIONAL / REVIEW REQUIRED"))))</x:f>
      </x:c>
      <x:c r="AA118" s="80" t="str">
        <x:f>IF(A118="","",IF(Y118&lt;&gt;"",Y118,Z118))</x:f>
      </x:c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38"/>
      <x:c r="N119" s="12"/>
      <x:c r="O119" s="12" t="str">
        <x:f>IF(A119="","",IF(COUNTIF($A$6:$A$205,A119)&gt;1,"INVALID - DUPLICATE ID",IF(OR(B119="",C119="",D119="",E119="",F119="",G119="",H119="",I119="",J119="",K119="",L119="",M119="",N119=""),"INCOMPLETE",IF(AND(OR(EXACT(C119,"LOCAL PROVIDER"),EXACT(C119,"FRANCHISE / LOCAL OPERATOR"),EXACT(C119,"DIRECTORY / LEAD MARKETPLACE"),EXACT(C119,"NATIONAL BRAND"),EXACT(C119,"PUBLISHER / REFERENCE"),EXACT(C119,"ADJACENT SERVICE"),EXACT(C119,"OTHER")),OR(EXACT(D119,"YES"),EXACT(D119,"NO"),EXACT(D119,"UNCLEAR")),OR(EXACT(E119,"YES"),EXACT(E119,"NO"),EXACT(E119,"UNCLEAR")),OR(EXACT(F119,"YES"),EXACT(F119,"NO"),EXACT(F119,"UNCLEAR")),OR(EXACT(G119,"YES"),EXACT(G119,"NO"),EXACT(G119,"UNCLEAR")),OR(EXACT(H119,"OWN TEAM / LOCAL OPERATOR"),EXACT(H119,"THIRD PARTY / ROUTED LEAD"),EXACT(H119,"INFORMATION ONLY"),EXACT(H119,"UNCLEAR")),OR(EXACT(I119,"CURRENT"),EXACT(I119,"STALE"),EXACT(I119,"NOT CHECKED")),OR(EXACT(J119,"LOCAL PACK / MAPS"),EXACT(J119,"ORGANIC"),EXACT(J119,"PAID / LOCAL SERVICES"),EXACT(J119,"MIXED"),EXACT(J119,"NOT OBSERVED")),OR(EXACT(K119,"SUPPORTS"),EXACT(K119,"CONTRADICTS"),EXACT(K119,"NOT AVAILABLE"))),"VALID","INVALID - CONTROL TOKEN"))))</x:f>
      </x:c>
      <x:c r="P119" s="12" t="str">
        <x:f>IF(A119="","",IF(O119&lt;&gt;"VALID","CONTROL ERROR",IF(X119="LINK ERROR","EVIDENCE LINK ERROR",IF(X119="STALE","EVIDENCE STALE - REFRESH",IF(X119="INSUFFICIENT","EVIDENCE INSUFFICIENT - ROLE",IF(X119="TYPE / FULFILMENT CONTRADICTION","EVIDENCE CONTRADICTION - TYPE / FULFILMENT",IF(X119="FIRST-PARTY CONTRADICTION","EVIDENCE CONTRADICTION - FIRST PARTY",AA119)))))))</x:f>
      </x:c>
      <x:c r="Q119" s="12" t="str">
        <x:f>IF(A119="","",IF(OR(O119&lt;&gt;"VALID",X119="LINK ERROR"),"NOT READY",IF(AND(V119="READY",X119="CLEAR",OR(P119="DIRECT LOCAL COMPETITOR",P119="INTERMEDIARY / LEAD COMPETITOR",P119="INFORMATION / REFERENCE COMPETITOR",P119="INDIRECT / CONDITIONAL COMPETITOR",P119="OUT OF DIRECT SCOPE")),"READY","UNRESOLVED")))</x:f>
      </x:c>
      <x:c r="R119" s="12" t="str">
        <x:f>IF(A119="","",IF(P119="DIRECT LOCAL COMPETITOR","INCLUDE DIRECT",IF(P119="INDIRECT / CONDITIONAL COMPETITOR","INCLUDE INDIRECT",IF(OR(P119="INTERMEDIARY / LEAD COMPETITOR",P119="INFORMATION / REFERENCE COMPETITOR"),"INCLUDE REFERENCE",IF(P119="OUT OF DIRECT SCOPE","EXCLUDE DIRECT","MONITOR / CONDITIONAL")))))</x:f>
      </x:c>
      <x:c r="S119" s="12" t="str">
        <x:f>IF(A119="","",IF(P119="DIRECT LOCAL COMPETITOR","Scoped service offer; service-area clarity; contact/booking path; trust and local visibility",IF(P119="INTERMEDIARY / LEAD COMPETITOR","Lead capture; comparison UX; local discovery and routing mechanics",IF(P119="INFORMATION / REFERENCE COMPETITOR","Information coverage; evidence; decision support and answer usefulness",IF(P119="INDIRECT / CONDITIONAL COMPETITOR","Substitution; adjacent-need framing; conditional availability",IF(P119="OUT OF DIRECT SCOPE","Reference only if another decision requires it","No direct benchmark until resolved"))))))</x:f>
      </x:c>
      <x:c r="T119" s="12" t="str">
        <x:f>IF(A119="","",IF(P119="DIRECT LOCAL COMPETITOR","Do not infer capacity, market share or revenue from visibility/reviews",IF(P119="INTERMEDIARY / LEAD COMPETITOR","Do not infer that the intermediary performs the job",IF(P119="INFORMATION / REFERENCE COMPETITOR","Do not infer service substitution from information visibility",IF(P119="INDIRECT / CONDITIONAL COMPETITOR","Do not force adjacent or differently timed service into direct parity",IF(P119="OUT OF DIRECT SCOPE","Do not generalise this exclusion to every service/geography","Do not force a direct label from incomplete evidence"))))))</x:f>
      </x:c>
      <x:c r="U119" s="12" t="str">
        <x:f>IF(A119="","",IF(P119="INTERMEDIARY / LEAD COMPETITOR","Reopen if platform begins fulfilling the service directly",IF(P119="INFORMATION / REFERENCE COMPETITOR","Reopen if source begins selling/fulfilling the service",IF(P119="OUT OF DIRECT SCOPE","Reopen if job, buyer or service area changes","Reopen when service, geography, timing, fulfilment, ownership or buyer evidence changes materially"))))</x:f>
      </x:c>
      <x:c r="V119" s="12" t="str">
        <x:f>IF(A119="","",IF(COUNTIF(EVIDENCE_PACKET!$A$6:$A$205,L119)=0,"INVALID - EVIDENCE ID",IF(COUNTIF(EVIDENCE_PACKET!$A$6:$A$205,L119)&gt;1,"INVALID - DUPLICATE EVIDENCE ID",IF(COUNTIFS(EVIDENCE_PACKET!$A$6:$A$205,L119,EVIDENCE_PACKET!$B$6:$B$205,A119)=0,"INVALID - EVIDENCE OWNER",INDEX(EVIDENCE_PACKET!$L$6:$L$205,MATCH(L119,EVIDENCE_PACKET!$A$6:$A$205,0))))))</x:f>
      </x:c>
      <x:c r="W119" s="80" t="str">
        <x:f>IF(A119="","",IF(OR(AND(C119="DIRECTORY / LEAD MARKETPLACE",H119="OWN TEAM / LOCAL OPERATOR"),AND(C119="PUBLISHER / REFERENCE",OR(H119="OWN TEAM / LOCAL OPERATOR",H119="THIRD PARTY / ROUTED LEAD")),AND(OR(C119="LOCAL PROVIDER",C119="FRANCHISE / LOCAL OPERATOR"),OR(H119="THIRD PARTY / ROUTED LEAD",H119="INFORMATION ONLY"))),"CONTRADICTION","OK"))</x:f>
      </x:c>
      <x:c r="X119" s="80" t="str">
        <x:f>IF(A119="","",IF(OR(V119="INVALID - EVIDENCE ID",V119="INVALID - DUPLICATE EVIDENCE ID",V119="INVALID - EVIDENCE OWNER",V119="INVALID - DUPLICATE ID",V119="INVALID - CONTROL TOKEN",V119="INVALID - CANDIDATE ID",V119="INCOMPLETE"),"LINK ERROR",IF(V119="STALE - REFRESH","STALE",IF(OR(V119="NOT CHECKED",V119="UNRESOLVED",I119="NOT CHECKED",D119="UNCLEAR",E119="UNCLEAR",F119="UNCLEAR",G119="UNCLEAR",H119="UNCLEAR"),"INSUFFICIENT",IF(W119="CONTRADICTION","TYPE / FULFILMENT CONTRADICTION",IF(K119="CONTRADICTS","FIRST-PARTY CONTRADICTION","CLEAR"))))))</x:f>
      </x:c>
      <x:c r="Y119" s="80" t="str">
        <x:f>IF(A119="","",IF(OR(C119="DIRECTORY / LEAD MARKETPLACE",H119="THIRD PARTY / ROUTED LEAD"),"INTERMEDIARY / LEAD COMPETITOR",IF(OR(C119="PUBLISHER / REFERENCE",H119="INFORMATION ONLY"),"INFORMATION / REFERENCE COMPETITOR","")))</x:f>
      </x:c>
      <x:c r="Z119" s="80" t="str">
        <x:f>IF(A119="","",IF(OR(C119="ADJACENT SERVICE",D119="NO",F119="NO"),"INDIRECT / CONDITIONAL COMPETITOR",IF(OR(E119="NO",G119="NO"),"OUT OF DIRECT SCOPE",IF(AND(D119="YES",E119="YES",F119="YES",G119="YES",H119="OWN TEAM / LOCAL OPERATOR"),"DIRECT LOCAL COMPETITOR","CONDITIONAL / REVIEW REQUIRED"))))</x:f>
      </x:c>
      <x:c r="AA119" s="80" t="str">
        <x:f>IF(A119="","",IF(Y119&lt;&gt;"",Y119,Z119))</x:f>
      </x:c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38"/>
      <x:c r="N120" s="12"/>
      <x:c r="O120" s="12" t="str">
        <x:f>IF(A120="","",IF(COUNTIF($A$6:$A$205,A120)&gt;1,"INVALID - DUPLICATE ID",IF(OR(B120="",C120="",D120="",E120="",F120="",G120="",H120="",I120="",J120="",K120="",L120="",M120="",N120=""),"INCOMPLETE",IF(AND(OR(EXACT(C120,"LOCAL PROVIDER"),EXACT(C120,"FRANCHISE / LOCAL OPERATOR"),EXACT(C120,"DIRECTORY / LEAD MARKETPLACE"),EXACT(C120,"NATIONAL BRAND"),EXACT(C120,"PUBLISHER / REFERENCE"),EXACT(C120,"ADJACENT SERVICE"),EXACT(C120,"OTHER")),OR(EXACT(D120,"YES"),EXACT(D120,"NO"),EXACT(D120,"UNCLEAR")),OR(EXACT(E120,"YES"),EXACT(E120,"NO"),EXACT(E120,"UNCLEAR")),OR(EXACT(F120,"YES"),EXACT(F120,"NO"),EXACT(F120,"UNCLEAR")),OR(EXACT(G120,"YES"),EXACT(G120,"NO"),EXACT(G120,"UNCLEAR")),OR(EXACT(H120,"OWN TEAM / LOCAL OPERATOR"),EXACT(H120,"THIRD PARTY / ROUTED LEAD"),EXACT(H120,"INFORMATION ONLY"),EXACT(H120,"UNCLEAR")),OR(EXACT(I120,"CURRENT"),EXACT(I120,"STALE"),EXACT(I120,"NOT CHECKED")),OR(EXACT(J120,"LOCAL PACK / MAPS"),EXACT(J120,"ORGANIC"),EXACT(J120,"PAID / LOCAL SERVICES"),EXACT(J120,"MIXED"),EXACT(J120,"NOT OBSERVED")),OR(EXACT(K120,"SUPPORTS"),EXACT(K120,"CONTRADICTS"),EXACT(K120,"NOT AVAILABLE"))),"VALID","INVALID - CONTROL TOKEN"))))</x:f>
      </x:c>
      <x:c r="P120" s="12" t="str">
        <x:f>IF(A120="","",IF(O120&lt;&gt;"VALID","CONTROL ERROR",IF(X120="LINK ERROR","EVIDENCE LINK ERROR",IF(X120="STALE","EVIDENCE STALE - REFRESH",IF(X120="INSUFFICIENT","EVIDENCE INSUFFICIENT - ROLE",IF(X120="TYPE / FULFILMENT CONTRADICTION","EVIDENCE CONTRADICTION - TYPE / FULFILMENT",IF(X120="FIRST-PARTY CONTRADICTION","EVIDENCE CONTRADICTION - FIRST PARTY",AA120)))))))</x:f>
      </x:c>
      <x:c r="Q120" s="12" t="str">
        <x:f>IF(A120="","",IF(OR(O120&lt;&gt;"VALID",X120="LINK ERROR"),"NOT READY",IF(AND(V120="READY",X120="CLEAR",OR(P120="DIRECT LOCAL COMPETITOR",P120="INTERMEDIARY / LEAD COMPETITOR",P120="INFORMATION / REFERENCE COMPETITOR",P120="INDIRECT / CONDITIONAL COMPETITOR",P120="OUT OF DIRECT SCOPE")),"READY","UNRESOLVED")))</x:f>
      </x:c>
      <x:c r="R120" s="12" t="str">
        <x:f>IF(A120="","",IF(P120="DIRECT LOCAL COMPETITOR","INCLUDE DIRECT",IF(P120="INDIRECT / CONDITIONAL COMPETITOR","INCLUDE INDIRECT",IF(OR(P120="INTERMEDIARY / LEAD COMPETITOR",P120="INFORMATION / REFERENCE COMPETITOR"),"INCLUDE REFERENCE",IF(P120="OUT OF DIRECT SCOPE","EXCLUDE DIRECT","MONITOR / CONDITIONAL")))))</x:f>
      </x:c>
      <x:c r="S120" s="12" t="str">
        <x:f>IF(A120="","",IF(P120="DIRECT LOCAL COMPETITOR","Scoped service offer; service-area clarity; contact/booking path; trust and local visibility",IF(P120="INTERMEDIARY / LEAD COMPETITOR","Lead capture; comparison UX; local discovery and routing mechanics",IF(P120="INFORMATION / REFERENCE COMPETITOR","Information coverage; evidence; decision support and answer usefulness",IF(P120="INDIRECT / CONDITIONAL COMPETITOR","Substitution; adjacent-need framing; conditional availability",IF(P120="OUT OF DIRECT SCOPE","Reference only if another decision requires it","No direct benchmark until resolved"))))))</x:f>
      </x:c>
      <x:c r="T120" s="12" t="str">
        <x:f>IF(A120="","",IF(P120="DIRECT LOCAL COMPETITOR","Do not infer capacity, market share or revenue from visibility/reviews",IF(P120="INTERMEDIARY / LEAD COMPETITOR","Do not infer that the intermediary performs the job",IF(P120="INFORMATION / REFERENCE COMPETITOR","Do not infer service substitution from information visibility",IF(P120="INDIRECT / CONDITIONAL COMPETITOR","Do not force adjacent or differently timed service into direct parity",IF(P120="OUT OF DIRECT SCOPE","Do not generalise this exclusion to every service/geography","Do not force a direct label from incomplete evidence"))))))</x:f>
      </x:c>
      <x:c r="U120" s="12" t="str">
        <x:f>IF(A120="","",IF(P120="INTERMEDIARY / LEAD COMPETITOR","Reopen if platform begins fulfilling the service directly",IF(P120="INFORMATION / REFERENCE COMPETITOR","Reopen if source begins selling/fulfilling the service",IF(P120="OUT OF DIRECT SCOPE","Reopen if job, buyer or service area changes","Reopen when service, geography, timing, fulfilment, ownership or buyer evidence changes materially"))))</x:f>
      </x:c>
      <x:c r="V120" s="12" t="str">
        <x:f>IF(A120="","",IF(COUNTIF(EVIDENCE_PACKET!$A$6:$A$205,L120)=0,"INVALID - EVIDENCE ID",IF(COUNTIF(EVIDENCE_PACKET!$A$6:$A$205,L120)&gt;1,"INVALID - DUPLICATE EVIDENCE ID",IF(COUNTIFS(EVIDENCE_PACKET!$A$6:$A$205,L120,EVIDENCE_PACKET!$B$6:$B$205,A120)=0,"INVALID - EVIDENCE OWNER",INDEX(EVIDENCE_PACKET!$L$6:$L$205,MATCH(L120,EVIDENCE_PACKET!$A$6:$A$205,0))))))</x:f>
      </x:c>
      <x:c r="W120" s="80" t="str">
        <x:f>IF(A120="","",IF(OR(AND(C120="DIRECTORY / LEAD MARKETPLACE",H120="OWN TEAM / LOCAL OPERATOR"),AND(C120="PUBLISHER / REFERENCE",OR(H120="OWN TEAM / LOCAL OPERATOR",H120="THIRD PARTY / ROUTED LEAD")),AND(OR(C120="LOCAL PROVIDER",C120="FRANCHISE / LOCAL OPERATOR"),OR(H120="THIRD PARTY / ROUTED LEAD",H120="INFORMATION ONLY"))),"CONTRADICTION","OK"))</x:f>
      </x:c>
      <x:c r="X120" s="80" t="str">
        <x:f>IF(A120="","",IF(OR(V120="INVALID - EVIDENCE ID",V120="INVALID - DUPLICATE EVIDENCE ID",V120="INVALID - EVIDENCE OWNER",V120="INVALID - DUPLICATE ID",V120="INVALID - CONTROL TOKEN",V120="INVALID - CANDIDATE ID",V120="INCOMPLETE"),"LINK ERROR",IF(V120="STALE - REFRESH","STALE",IF(OR(V120="NOT CHECKED",V120="UNRESOLVED",I120="NOT CHECKED",D120="UNCLEAR",E120="UNCLEAR",F120="UNCLEAR",G120="UNCLEAR",H120="UNCLEAR"),"INSUFFICIENT",IF(W120="CONTRADICTION","TYPE / FULFILMENT CONTRADICTION",IF(K120="CONTRADICTS","FIRST-PARTY CONTRADICTION","CLEAR"))))))</x:f>
      </x:c>
      <x:c r="Y120" s="80" t="str">
        <x:f>IF(A120="","",IF(OR(C120="DIRECTORY / LEAD MARKETPLACE",H120="THIRD PARTY / ROUTED LEAD"),"INTERMEDIARY / LEAD COMPETITOR",IF(OR(C120="PUBLISHER / REFERENCE",H120="INFORMATION ONLY"),"INFORMATION / REFERENCE COMPETITOR","")))</x:f>
      </x:c>
      <x:c r="Z120" s="80" t="str">
        <x:f>IF(A120="","",IF(OR(C120="ADJACENT SERVICE",D120="NO",F120="NO"),"INDIRECT / CONDITIONAL COMPETITOR",IF(OR(E120="NO",G120="NO"),"OUT OF DIRECT SCOPE",IF(AND(D120="YES",E120="YES",F120="YES",G120="YES",H120="OWN TEAM / LOCAL OPERATOR"),"DIRECT LOCAL COMPETITOR","CONDITIONAL / REVIEW REQUIRED"))))</x:f>
      </x:c>
      <x:c r="AA120" s="80" t="str">
        <x:f>IF(A120="","",IF(Y120&lt;&gt;"",Y120,Z120))</x:f>
      </x:c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38"/>
      <x:c r="N121" s="12"/>
      <x:c r="O121" s="12" t="str">
        <x:f>IF(A121="","",IF(COUNTIF($A$6:$A$205,A121)&gt;1,"INVALID - DUPLICATE ID",IF(OR(B121="",C121="",D121="",E121="",F121="",G121="",H121="",I121="",J121="",K121="",L121="",M121="",N121=""),"INCOMPLETE",IF(AND(OR(EXACT(C121,"LOCAL PROVIDER"),EXACT(C121,"FRANCHISE / LOCAL OPERATOR"),EXACT(C121,"DIRECTORY / LEAD MARKETPLACE"),EXACT(C121,"NATIONAL BRAND"),EXACT(C121,"PUBLISHER / REFERENCE"),EXACT(C121,"ADJACENT SERVICE"),EXACT(C121,"OTHER")),OR(EXACT(D121,"YES"),EXACT(D121,"NO"),EXACT(D121,"UNCLEAR")),OR(EXACT(E121,"YES"),EXACT(E121,"NO"),EXACT(E121,"UNCLEAR")),OR(EXACT(F121,"YES"),EXACT(F121,"NO"),EXACT(F121,"UNCLEAR")),OR(EXACT(G121,"YES"),EXACT(G121,"NO"),EXACT(G121,"UNCLEAR")),OR(EXACT(H121,"OWN TEAM / LOCAL OPERATOR"),EXACT(H121,"THIRD PARTY / ROUTED LEAD"),EXACT(H121,"INFORMATION ONLY"),EXACT(H121,"UNCLEAR")),OR(EXACT(I121,"CURRENT"),EXACT(I121,"STALE"),EXACT(I121,"NOT CHECKED")),OR(EXACT(J121,"LOCAL PACK / MAPS"),EXACT(J121,"ORGANIC"),EXACT(J121,"PAID / LOCAL SERVICES"),EXACT(J121,"MIXED"),EXACT(J121,"NOT OBSERVED")),OR(EXACT(K121,"SUPPORTS"),EXACT(K121,"CONTRADICTS"),EXACT(K121,"NOT AVAILABLE"))),"VALID","INVALID - CONTROL TOKEN"))))</x:f>
      </x:c>
      <x:c r="P121" s="12" t="str">
        <x:f>IF(A121="","",IF(O121&lt;&gt;"VALID","CONTROL ERROR",IF(X121="LINK ERROR","EVIDENCE LINK ERROR",IF(X121="STALE","EVIDENCE STALE - REFRESH",IF(X121="INSUFFICIENT","EVIDENCE INSUFFICIENT - ROLE",IF(X121="TYPE / FULFILMENT CONTRADICTION","EVIDENCE CONTRADICTION - TYPE / FULFILMENT",IF(X121="FIRST-PARTY CONTRADICTION","EVIDENCE CONTRADICTION - FIRST PARTY",AA121)))))))</x:f>
      </x:c>
      <x:c r="Q121" s="12" t="str">
        <x:f>IF(A121="","",IF(OR(O121&lt;&gt;"VALID",X121="LINK ERROR"),"NOT READY",IF(AND(V121="READY",X121="CLEAR",OR(P121="DIRECT LOCAL COMPETITOR",P121="INTERMEDIARY / LEAD COMPETITOR",P121="INFORMATION / REFERENCE COMPETITOR",P121="INDIRECT / CONDITIONAL COMPETITOR",P121="OUT OF DIRECT SCOPE")),"READY","UNRESOLVED")))</x:f>
      </x:c>
      <x:c r="R121" s="12" t="str">
        <x:f>IF(A121="","",IF(P121="DIRECT LOCAL COMPETITOR","INCLUDE DIRECT",IF(P121="INDIRECT / CONDITIONAL COMPETITOR","INCLUDE INDIRECT",IF(OR(P121="INTERMEDIARY / LEAD COMPETITOR",P121="INFORMATION / REFERENCE COMPETITOR"),"INCLUDE REFERENCE",IF(P121="OUT OF DIRECT SCOPE","EXCLUDE DIRECT","MONITOR / CONDITIONAL")))))</x:f>
      </x:c>
      <x:c r="S121" s="12" t="str">
        <x:f>IF(A121="","",IF(P121="DIRECT LOCAL COMPETITOR","Scoped service offer; service-area clarity; contact/booking path; trust and local visibility",IF(P121="INTERMEDIARY / LEAD COMPETITOR","Lead capture; comparison UX; local discovery and routing mechanics",IF(P121="INFORMATION / REFERENCE COMPETITOR","Information coverage; evidence; decision support and answer usefulness",IF(P121="INDIRECT / CONDITIONAL COMPETITOR","Substitution; adjacent-need framing; conditional availability",IF(P121="OUT OF DIRECT SCOPE","Reference only if another decision requires it","No direct benchmark until resolved"))))))</x:f>
      </x:c>
      <x:c r="T121" s="12" t="str">
        <x:f>IF(A121="","",IF(P121="DIRECT LOCAL COMPETITOR","Do not infer capacity, market share or revenue from visibility/reviews",IF(P121="INTERMEDIARY / LEAD COMPETITOR","Do not infer that the intermediary performs the job",IF(P121="INFORMATION / REFERENCE COMPETITOR","Do not infer service substitution from information visibility",IF(P121="INDIRECT / CONDITIONAL COMPETITOR","Do not force adjacent or differently timed service into direct parity",IF(P121="OUT OF DIRECT SCOPE","Do not generalise this exclusion to every service/geography","Do not force a direct label from incomplete evidence"))))))</x:f>
      </x:c>
      <x:c r="U121" s="12" t="str">
        <x:f>IF(A121="","",IF(P121="INTERMEDIARY / LEAD COMPETITOR","Reopen if platform begins fulfilling the service directly",IF(P121="INFORMATION / REFERENCE COMPETITOR","Reopen if source begins selling/fulfilling the service",IF(P121="OUT OF DIRECT SCOPE","Reopen if job, buyer or service area changes","Reopen when service, geography, timing, fulfilment, ownership or buyer evidence changes materially"))))</x:f>
      </x:c>
      <x:c r="V121" s="12" t="str">
        <x:f>IF(A121="","",IF(COUNTIF(EVIDENCE_PACKET!$A$6:$A$205,L121)=0,"INVALID - EVIDENCE ID",IF(COUNTIF(EVIDENCE_PACKET!$A$6:$A$205,L121)&gt;1,"INVALID - DUPLICATE EVIDENCE ID",IF(COUNTIFS(EVIDENCE_PACKET!$A$6:$A$205,L121,EVIDENCE_PACKET!$B$6:$B$205,A121)=0,"INVALID - EVIDENCE OWNER",INDEX(EVIDENCE_PACKET!$L$6:$L$205,MATCH(L121,EVIDENCE_PACKET!$A$6:$A$205,0))))))</x:f>
      </x:c>
      <x:c r="W121" s="80" t="str">
        <x:f>IF(A121="","",IF(OR(AND(C121="DIRECTORY / LEAD MARKETPLACE",H121="OWN TEAM / LOCAL OPERATOR"),AND(C121="PUBLISHER / REFERENCE",OR(H121="OWN TEAM / LOCAL OPERATOR",H121="THIRD PARTY / ROUTED LEAD")),AND(OR(C121="LOCAL PROVIDER",C121="FRANCHISE / LOCAL OPERATOR"),OR(H121="THIRD PARTY / ROUTED LEAD",H121="INFORMATION ONLY"))),"CONTRADICTION","OK"))</x:f>
      </x:c>
      <x:c r="X121" s="80" t="str">
        <x:f>IF(A121="","",IF(OR(V121="INVALID - EVIDENCE ID",V121="INVALID - DUPLICATE EVIDENCE ID",V121="INVALID - EVIDENCE OWNER",V121="INVALID - DUPLICATE ID",V121="INVALID - CONTROL TOKEN",V121="INVALID - CANDIDATE ID",V121="INCOMPLETE"),"LINK ERROR",IF(V121="STALE - REFRESH","STALE",IF(OR(V121="NOT CHECKED",V121="UNRESOLVED",I121="NOT CHECKED",D121="UNCLEAR",E121="UNCLEAR",F121="UNCLEAR",G121="UNCLEAR",H121="UNCLEAR"),"INSUFFICIENT",IF(W121="CONTRADICTION","TYPE / FULFILMENT CONTRADICTION",IF(K121="CONTRADICTS","FIRST-PARTY CONTRADICTION","CLEAR"))))))</x:f>
      </x:c>
      <x:c r="Y121" s="80" t="str">
        <x:f>IF(A121="","",IF(OR(C121="DIRECTORY / LEAD MARKETPLACE",H121="THIRD PARTY / ROUTED LEAD"),"INTERMEDIARY / LEAD COMPETITOR",IF(OR(C121="PUBLISHER / REFERENCE",H121="INFORMATION ONLY"),"INFORMATION / REFERENCE COMPETITOR","")))</x:f>
      </x:c>
      <x:c r="Z121" s="80" t="str">
        <x:f>IF(A121="","",IF(OR(C121="ADJACENT SERVICE",D121="NO",F121="NO"),"INDIRECT / CONDITIONAL COMPETITOR",IF(OR(E121="NO",G121="NO"),"OUT OF DIRECT SCOPE",IF(AND(D121="YES",E121="YES",F121="YES",G121="YES",H121="OWN TEAM / LOCAL OPERATOR"),"DIRECT LOCAL COMPETITOR","CONDITIONAL / REVIEW REQUIRED"))))</x:f>
      </x:c>
      <x:c r="AA121" s="80" t="str">
        <x:f>IF(A121="","",IF(Y121&lt;&gt;"",Y121,Z121))</x:f>
      </x:c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38"/>
      <x:c r="N122" s="12"/>
      <x:c r="O122" s="12" t="str">
        <x:f>IF(A122="","",IF(COUNTIF($A$6:$A$205,A122)&gt;1,"INVALID - DUPLICATE ID",IF(OR(B122="",C122="",D122="",E122="",F122="",G122="",H122="",I122="",J122="",K122="",L122="",M122="",N122=""),"INCOMPLETE",IF(AND(OR(EXACT(C122,"LOCAL PROVIDER"),EXACT(C122,"FRANCHISE / LOCAL OPERATOR"),EXACT(C122,"DIRECTORY / LEAD MARKETPLACE"),EXACT(C122,"NATIONAL BRAND"),EXACT(C122,"PUBLISHER / REFERENCE"),EXACT(C122,"ADJACENT SERVICE"),EXACT(C122,"OTHER")),OR(EXACT(D122,"YES"),EXACT(D122,"NO"),EXACT(D122,"UNCLEAR")),OR(EXACT(E122,"YES"),EXACT(E122,"NO"),EXACT(E122,"UNCLEAR")),OR(EXACT(F122,"YES"),EXACT(F122,"NO"),EXACT(F122,"UNCLEAR")),OR(EXACT(G122,"YES"),EXACT(G122,"NO"),EXACT(G122,"UNCLEAR")),OR(EXACT(H122,"OWN TEAM / LOCAL OPERATOR"),EXACT(H122,"THIRD PARTY / ROUTED LEAD"),EXACT(H122,"INFORMATION ONLY"),EXACT(H122,"UNCLEAR")),OR(EXACT(I122,"CURRENT"),EXACT(I122,"STALE"),EXACT(I122,"NOT CHECKED")),OR(EXACT(J122,"LOCAL PACK / MAPS"),EXACT(J122,"ORGANIC"),EXACT(J122,"PAID / LOCAL SERVICES"),EXACT(J122,"MIXED"),EXACT(J122,"NOT OBSERVED")),OR(EXACT(K122,"SUPPORTS"),EXACT(K122,"CONTRADICTS"),EXACT(K122,"NOT AVAILABLE"))),"VALID","INVALID - CONTROL TOKEN"))))</x:f>
      </x:c>
      <x:c r="P122" s="12" t="str">
        <x:f>IF(A122="","",IF(O122&lt;&gt;"VALID","CONTROL ERROR",IF(X122="LINK ERROR","EVIDENCE LINK ERROR",IF(X122="STALE","EVIDENCE STALE - REFRESH",IF(X122="INSUFFICIENT","EVIDENCE INSUFFICIENT - ROLE",IF(X122="TYPE / FULFILMENT CONTRADICTION","EVIDENCE CONTRADICTION - TYPE / FULFILMENT",IF(X122="FIRST-PARTY CONTRADICTION","EVIDENCE CONTRADICTION - FIRST PARTY",AA122)))))))</x:f>
      </x:c>
      <x:c r="Q122" s="12" t="str">
        <x:f>IF(A122="","",IF(OR(O122&lt;&gt;"VALID",X122="LINK ERROR"),"NOT READY",IF(AND(V122="READY",X122="CLEAR",OR(P122="DIRECT LOCAL COMPETITOR",P122="INTERMEDIARY / LEAD COMPETITOR",P122="INFORMATION / REFERENCE COMPETITOR",P122="INDIRECT / CONDITIONAL COMPETITOR",P122="OUT OF DIRECT SCOPE")),"READY","UNRESOLVED")))</x:f>
      </x:c>
      <x:c r="R122" s="12" t="str">
        <x:f>IF(A122="","",IF(P122="DIRECT LOCAL COMPETITOR","INCLUDE DIRECT",IF(P122="INDIRECT / CONDITIONAL COMPETITOR","INCLUDE INDIRECT",IF(OR(P122="INTERMEDIARY / LEAD COMPETITOR",P122="INFORMATION / REFERENCE COMPETITOR"),"INCLUDE REFERENCE",IF(P122="OUT OF DIRECT SCOPE","EXCLUDE DIRECT","MONITOR / CONDITIONAL")))))</x:f>
      </x:c>
      <x:c r="S122" s="12" t="str">
        <x:f>IF(A122="","",IF(P122="DIRECT LOCAL COMPETITOR","Scoped service offer; service-area clarity; contact/booking path; trust and local visibility",IF(P122="INTERMEDIARY / LEAD COMPETITOR","Lead capture; comparison UX; local discovery and routing mechanics",IF(P122="INFORMATION / REFERENCE COMPETITOR","Information coverage; evidence; decision support and answer usefulness",IF(P122="INDIRECT / CONDITIONAL COMPETITOR","Substitution; adjacent-need framing; conditional availability",IF(P122="OUT OF DIRECT SCOPE","Reference only if another decision requires it","No direct benchmark until resolved"))))))</x:f>
      </x:c>
      <x:c r="T122" s="12" t="str">
        <x:f>IF(A122="","",IF(P122="DIRECT LOCAL COMPETITOR","Do not infer capacity, market share or revenue from visibility/reviews",IF(P122="INTERMEDIARY / LEAD COMPETITOR","Do not infer that the intermediary performs the job",IF(P122="INFORMATION / REFERENCE COMPETITOR","Do not infer service substitution from information visibility",IF(P122="INDIRECT / CONDITIONAL COMPETITOR","Do not force adjacent or differently timed service into direct parity",IF(P122="OUT OF DIRECT SCOPE","Do not generalise this exclusion to every service/geography","Do not force a direct label from incomplete evidence"))))))</x:f>
      </x:c>
      <x:c r="U122" s="12" t="str">
        <x:f>IF(A122="","",IF(P122="INTERMEDIARY / LEAD COMPETITOR","Reopen if platform begins fulfilling the service directly",IF(P122="INFORMATION / REFERENCE COMPETITOR","Reopen if source begins selling/fulfilling the service",IF(P122="OUT OF DIRECT SCOPE","Reopen if job, buyer or service area changes","Reopen when service, geography, timing, fulfilment, ownership or buyer evidence changes materially"))))</x:f>
      </x:c>
      <x:c r="V122" s="12" t="str">
        <x:f>IF(A122="","",IF(COUNTIF(EVIDENCE_PACKET!$A$6:$A$205,L122)=0,"INVALID - EVIDENCE ID",IF(COUNTIF(EVIDENCE_PACKET!$A$6:$A$205,L122)&gt;1,"INVALID - DUPLICATE EVIDENCE ID",IF(COUNTIFS(EVIDENCE_PACKET!$A$6:$A$205,L122,EVIDENCE_PACKET!$B$6:$B$205,A122)=0,"INVALID - EVIDENCE OWNER",INDEX(EVIDENCE_PACKET!$L$6:$L$205,MATCH(L122,EVIDENCE_PACKET!$A$6:$A$205,0))))))</x:f>
      </x:c>
      <x:c r="W122" s="80" t="str">
        <x:f>IF(A122="","",IF(OR(AND(C122="DIRECTORY / LEAD MARKETPLACE",H122="OWN TEAM / LOCAL OPERATOR"),AND(C122="PUBLISHER / REFERENCE",OR(H122="OWN TEAM / LOCAL OPERATOR",H122="THIRD PARTY / ROUTED LEAD")),AND(OR(C122="LOCAL PROVIDER",C122="FRANCHISE / LOCAL OPERATOR"),OR(H122="THIRD PARTY / ROUTED LEAD",H122="INFORMATION ONLY"))),"CONTRADICTION","OK"))</x:f>
      </x:c>
      <x:c r="X122" s="80" t="str">
        <x:f>IF(A122="","",IF(OR(V122="INVALID - EVIDENCE ID",V122="INVALID - DUPLICATE EVIDENCE ID",V122="INVALID - EVIDENCE OWNER",V122="INVALID - DUPLICATE ID",V122="INVALID - CONTROL TOKEN",V122="INVALID - CANDIDATE ID",V122="INCOMPLETE"),"LINK ERROR",IF(V122="STALE - REFRESH","STALE",IF(OR(V122="NOT CHECKED",V122="UNRESOLVED",I122="NOT CHECKED",D122="UNCLEAR",E122="UNCLEAR",F122="UNCLEAR",G122="UNCLEAR",H122="UNCLEAR"),"INSUFFICIENT",IF(W122="CONTRADICTION","TYPE / FULFILMENT CONTRADICTION",IF(K122="CONTRADICTS","FIRST-PARTY CONTRADICTION","CLEAR"))))))</x:f>
      </x:c>
      <x:c r="Y122" s="80" t="str">
        <x:f>IF(A122="","",IF(OR(C122="DIRECTORY / LEAD MARKETPLACE",H122="THIRD PARTY / ROUTED LEAD"),"INTERMEDIARY / LEAD COMPETITOR",IF(OR(C122="PUBLISHER / REFERENCE",H122="INFORMATION ONLY"),"INFORMATION / REFERENCE COMPETITOR","")))</x:f>
      </x:c>
      <x:c r="Z122" s="80" t="str">
        <x:f>IF(A122="","",IF(OR(C122="ADJACENT SERVICE",D122="NO",F122="NO"),"INDIRECT / CONDITIONAL COMPETITOR",IF(OR(E122="NO",G122="NO"),"OUT OF DIRECT SCOPE",IF(AND(D122="YES",E122="YES",F122="YES",G122="YES",H122="OWN TEAM / LOCAL OPERATOR"),"DIRECT LOCAL COMPETITOR","CONDITIONAL / REVIEW REQUIRED"))))</x:f>
      </x:c>
      <x:c r="AA122" s="80" t="str">
        <x:f>IF(A122="","",IF(Y122&lt;&gt;"",Y122,Z122))</x:f>
      </x:c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38"/>
      <x:c r="N123" s="12"/>
      <x:c r="O123" s="12" t="str">
        <x:f>IF(A123="","",IF(COUNTIF($A$6:$A$205,A123)&gt;1,"INVALID - DUPLICATE ID",IF(OR(B123="",C123="",D123="",E123="",F123="",G123="",H123="",I123="",J123="",K123="",L123="",M123="",N123=""),"INCOMPLETE",IF(AND(OR(EXACT(C123,"LOCAL PROVIDER"),EXACT(C123,"FRANCHISE / LOCAL OPERATOR"),EXACT(C123,"DIRECTORY / LEAD MARKETPLACE"),EXACT(C123,"NATIONAL BRAND"),EXACT(C123,"PUBLISHER / REFERENCE"),EXACT(C123,"ADJACENT SERVICE"),EXACT(C123,"OTHER")),OR(EXACT(D123,"YES"),EXACT(D123,"NO"),EXACT(D123,"UNCLEAR")),OR(EXACT(E123,"YES"),EXACT(E123,"NO"),EXACT(E123,"UNCLEAR")),OR(EXACT(F123,"YES"),EXACT(F123,"NO"),EXACT(F123,"UNCLEAR")),OR(EXACT(G123,"YES"),EXACT(G123,"NO"),EXACT(G123,"UNCLEAR")),OR(EXACT(H123,"OWN TEAM / LOCAL OPERATOR"),EXACT(H123,"THIRD PARTY / ROUTED LEAD"),EXACT(H123,"INFORMATION ONLY"),EXACT(H123,"UNCLEAR")),OR(EXACT(I123,"CURRENT"),EXACT(I123,"STALE"),EXACT(I123,"NOT CHECKED")),OR(EXACT(J123,"LOCAL PACK / MAPS"),EXACT(J123,"ORGANIC"),EXACT(J123,"PAID / LOCAL SERVICES"),EXACT(J123,"MIXED"),EXACT(J123,"NOT OBSERVED")),OR(EXACT(K123,"SUPPORTS"),EXACT(K123,"CONTRADICTS"),EXACT(K123,"NOT AVAILABLE"))),"VALID","INVALID - CONTROL TOKEN"))))</x:f>
      </x:c>
      <x:c r="P123" s="12" t="str">
        <x:f>IF(A123="","",IF(O123&lt;&gt;"VALID","CONTROL ERROR",IF(X123="LINK ERROR","EVIDENCE LINK ERROR",IF(X123="STALE","EVIDENCE STALE - REFRESH",IF(X123="INSUFFICIENT","EVIDENCE INSUFFICIENT - ROLE",IF(X123="TYPE / FULFILMENT CONTRADICTION","EVIDENCE CONTRADICTION - TYPE / FULFILMENT",IF(X123="FIRST-PARTY CONTRADICTION","EVIDENCE CONTRADICTION - FIRST PARTY",AA123)))))))</x:f>
      </x:c>
      <x:c r="Q123" s="12" t="str">
        <x:f>IF(A123="","",IF(OR(O123&lt;&gt;"VALID",X123="LINK ERROR"),"NOT READY",IF(AND(V123="READY",X123="CLEAR",OR(P123="DIRECT LOCAL COMPETITOR",P123="INTERMEDIARY / LEAD COMPETITOR",P123="INFORMATION / REFERENCE COMPETITOR",P123="INDIRECT / CONDITIONAL COMPETITOR",P123="OUT OF DIRECT SCOPE")),"READY","UNRESOLVED")))</x:f>
      </x:c>
      <x:c r="R123" s="12" t="str">
        <x:f>IF(A123="","",IF(P123="DIRECT LOCAL COMPETITOR","INCLUDE DIRECT",IF(P123="INDIRECT / CONDITIONAL COMPETITOR","INCLUDE INDIRECT",IF(OR(P123="INTERMEDIARY / LEAD COMPETITOR",P123="INFORMATION / REFERENCE COMPETITOR"),"INCLUDE REFERENCE",IF(P123="OUT OF DIRECT SCOPE","EXCLUDE DIRECT","MONITOR / CONDITIONAL")))))</x:f>
      </x:c>
      <x:c r="S123" s="12" t="str">
        <x:f>IF(A123="","",IF(P123="DIRECT LOCAL COMPETITOR","Scoped service offer; service-area clarity; contact/booking path; trust and local visibility",IF(P123="INTERMEDIARY / LEAD COMPETITOR","Lead capture; comparison UX; local discovery and routing mechanics",IF(P123="INFORMATION / REFERENCE COMPETITOR","Information coverage; evidence; decision support and answer usefulness",IF(P123="INDIRECT / CONDITIONAL COMPETITOR","Substitution; adjacent-need framing; conditional availability",IF(P123="OUT OF DIRECT SCOPE","Reference only if another decision requires it","No direct benchmark until resolved"))))))</x:f>
      </x:c>
      <x:c r="T123" s="12" t="str">
        <x:f>IF(A123="","",IF(P123="DIRECT LOCAL COMPETITOR","Do not infer capacity, market share or revenue from visibility/reviews",IF(P123="INTERMEDIARY / LEAD COMPETITOR","Do not infer that the intermediary performs the job",IF(P123="INFORMATION / REFERENCE COMPETITOR","Do not infer service substitution from information visibility",IF(P123="INDIRECT / CONDITIONAL COMPETITOR","Do not force adjacent or differently timed service into direct parity",IF(P123="OUT OF DIRECT SCOPE","Do not generalise this exclusion to every service/geography","Do not force a direct label from incomplete evidence"))))))</x:f>
      </x:c>
      <x:c r="U123" s="12" t="str">
        <x:f>IF(A123="","",IF(P123="INTERMEDIARY / LEAD COMPETITOR","Reopen if platform begins fulfilling the service directly",IF(P123="INFORMATION / REFERENCE COMPETITOR","Reopen if source begins selling/fulfilling the service",IF(P123="OUT OF DIRECT SCOPE","Reopen if job, buyer or service area changes","Reopen when service, geography, timing, fulfilment, ownership or buyer evidence changes materially"))))</x:f>
      </x:c>
      <x:c r="V123" s="12" t="str">
        <x:f>IF(A123="","",IF(COUNTIF(EVIDENCE_PACKET!$A$6:$A$205,L123)=0,"INVALID - EVIDENCE ID",IF(COUNTIF(EVIDENCE_PACKET!$A$6:$A$205,L123)&gt;1,"INVALID - DUPLICATE EVIDENCE ID",IF(COUNTIFS(EVIDENCE_PACKET!$A$6:$A$205,L123,EVIDENCE_PACKET!$B$6:$B$205,A123)=0,"INVALID - EVIDENCE OWNER",INDEX(EVIDENCE_PACKET!$L$6:$L$205,MATCH(L123,EVIDENCE_PACKET!$A$6:$A$205,0))))))</x:f>
      </x:c>
      <x:c r="W123" s="80" t="str">
        <x:f>IF(A123="","",IF(OR(AND(C123="DIRECTORY / LEAD MARKETPLACE",H123="OWN TEAM / LOCAL OPERATOR"),AND(C123="PUBLISHER / REFERENCE",OR(H123="OWN TEAM / LOCAL OPERATOR",H123="THIRD PARTY / ROUTED LEAD")),AND(OR(C123="LOCAL PROVIDER",C123="FRANCHISE / LOCAL OPERATOR"),OR(H123="THIRD PARTY / ROUTED LEAD",H123="INFORMATION ONLY"))),"CONTRADICTION","OK"))</x:f>
      </x:c>
      <x:c r="X123" s="80" t="str">
        <x:f>IF(A123="","",IF(OR(V123="INVALID - EVIDENCE ID",V123="INVALID - DUPLICATE EVIDENCE ID",V123="INVALID - EVIDENCE OWNER",V123="INVALID - DUPLICATE ID",V123="INVALID - CONTROL TOKEN",V123="INVALID - CANDIDATE ID",V123="INCOMPLETE"),"LINK ERROR",IF(V123="STALE - REFRESH","STALE",IF(OR(V123="NOT CHECKED",V123="UNRESOLVED",I123="NOT CHECKED",D123="UNCLEAR",E123="UNCLEAR",F123="UNCLEAR",G123="UNCLEAR",H123="UNCLEAR"),"INSUFFICIENT",IF(W123="CONTRADICTION","TYPE / FULFILMENT CONTRADICTION",IF(K123="CONTRADICTS","FIRST-PARTY CONTRADICTION","CLEAR"))))))</x:f>
      </x:c>
      <x:c r="Y123" s="80" t="str">
        <x:f>IF(A123="","",IF(OR(C123="DIRECTORY / LEAD MARKETPLACE",H123="THIRD PARTY / ROUTED LEAD"),"INTERMEDIARY / LEAD COMPETITOR",IF(OR(C123="PUBLISHER / REFERENCE",H123="INFORMATION ONLY"),"INFORMATION / REFERENCE COMPETITOR","")))</x:f>
      </x:c>
      <x:c r="Z123" s="80" t="str">
        <x:f>IF(A123="","",IF(OR(C123="ADJACENT SERVICE",D123="NO",F123="NO"),"INDIRECT / CONDITIONAL COMPETITOR",IF(OR(E123="NO",G123="NO"),"OUT OF DIRECT SCOPE",IF(AND(D123="YES",E123="YES",F123="YES",G123="YES",H123="OWN TEAM / LOCAL OPERATOR"),"DIRECT LOCAL COMPETITOR","CONDITIONAL / REVIEW REQUIRED"))))</x:f>
      </x:c>
      <x:c r="AA123" s="80" t="str">
        <x:f>IF(A123="","",IF(Y123&lt;&gt;"",Y123,Z123))</x:f>
      </x:c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38"/>
      <x:c r="N124" s="12"/>
      <x:c r="O124" s="12" t="str">
        <x:f>IF(A124="","",IF(COUNTIF($A$6:$A$205,A124)&gt;1,"INVALID - DUPLICATE ID",IF(OR(B124="",C124="",D124="",E124="",F124="",G124="",H124="",I124="",J124="",K124="",L124="",M124="",N124=""),"INCOMPLETE",IF(AND(OR(EXACT(C124,"LOCAL PROVIDER"),EXACT(C124,"FRANCHISE / LOCAL OPERATOR"),EXACT(C124,"DIRECTORY / LEAD MARKETPLACE"),EXACT(C124,"NATIONAL BRAND"),EXACT(C124,"PUBLISHER / REFERENCE"),EXACT(C124,"ADJACENT SERVICE"),EXACT(C124,"OTHER")),OR(EXACT(D124,"YES"),EXACT(D124,"NO"),EXACT(D124,"UNCLEAR")),OR(EXACT(E124,"YES"),EXACT(E124,"NO"),EXACT(E124,"UNCLEAR")),OR(EXACT(F124,"YES"),EXACT(F124,"NO"),EXACT(F124,"UNCLEAR")),OR(EXACT(G124,"YES"),EXACT(G124,"NO"),EXACT(G124,"UNCLEAR")),OR(EXACT(H124,"OWN TEAM / LOCAL OPERATOR"),EXACT(H124,"THIRD PARTY / ROUTED LEAD"),EXACT(H124,"INFORMATION ONLY"),EXACT(H124,"UNCLEAR")),OR(EXACT(I124,"CURRENT"),EXACT(I124,"STALE"),EXACT(I124,"NOT CHECKED")),OR(EXACT(J124,"LOCAL PACK / MAPS"),EXACT(J124,"ORGANIC"),EXACT(J124,"PAID / LOCAL SERVICES"),EXACT(J124,"MIXED"),EXACT(J124,"NOT OBSERVED")),OR(EXACT(K124,"SUPPORTS"),EXACT(K124,"CONTRADICTS"),EXACT(K124,"NOT AVAILABLE"))),"VALID","INVALID - CONTROL TOKEN"))))</x:f>
      </x:c>
      <x:c r="P124" s="12" t="str">
        <x:f>IF(A124="","",IF(O124&lt;&gt;"VALID","CONTROL ERROR",IF(X124="LINK ERROR","EVIDENCE LINK ERROR",IF(X124="STALE","EVIDENCE STALE - REFRESH",IF(X124="INSUFFICIENT","EVIDENCE INSUFFICIENT - ROLE",IF(X124="TYPE / FULFILMENT CONTRADICTION","EVIDENCE CONTRADICTION - TYPE / FULFILMENT",IF(X124="FIRST-PARTY CONTRADICTION","EVIDENCE CONTRADICTION - FIRST PARTY",AA124)))))))</x:f>
      </x:c>
      <x:c r="Q124" s="12" t="str">
        <x:f>IF(A124="","",IF(OR(O124&lt;&gt;"VALID",X124="LINK ERROR"),"NOT READY",IF(AND(V124="READY",X124="CLEAR",OR(P124="DIRECT LOCAL COMPETITOR",P124="INTERMEDIARY / LEAD COMPETITOR",P124="INFORMATION / REFERENCE COMPETITOR",P124="INDIRECT / CONDITIONAL COMPETITOR",P124="OUT OF DIRECT SCOPE")),"READY","UNRESOLVED")))</x:f>
      </x:c>
      <x:c r="R124" s="12" t="str">
        <x:f>IF(A124="","",IF(P124="DIRECT LOCAL COMPETITOR","INCLUDE DIRECT",IF(P124="INDIRECT / CONDITIONAL COMPETITOR","INCLUDE INDIRECT",IF(OR(P124="INTERMEDIARY / LEAD COMPETITOR",P124="INFORMATION / REFERENCE COMPETITOR"),"INCLUDE REFERENCE",IF(P124="OUT OF DIRECT SCOPE","EXCLUDE DIRECT","MONITOR / CONDITIONAL")))))</x:f>
      </x:c>
      <x:c r="S124" s="12" t="str">
        <x:f>IF(A124="","",IF(P124="DIRECT LOCAL COMPETITOR","Scoped service offer; service-area clarity; contact/booking path; trust and local visibility",IF(P124="INTERMEDIARY / LEAD COMPETITOR","Lead capture; comparison UX; local discovery and routing mechanics",IF(P124="INFORMATION / REFERENCE COMPETITOR","Information coverage; evidence; decision support and answer usefulness",IF(P124="INDIRECT / CONDITIONAL COMPETITOR","Substitution; adjacent-need framing; conditional availability",IF(P124="OUT OF DIRECT SCOPE","Reference only if another decision requires it","No direct benchmark until resolved"))))))</x:f>
      </x:c>
      <x:c r="T124" s="12" t="str">
        <x:f>IF(A124="","",IF(P124="DIRECT LOCAL COMPETITOR","Do not infer capacity, market share or revenue from visibility/reviews",IF(P124="INTERMEDIARY / LEAD COMPETITOR","Do not infer that the intermediary performs the job",IF(P124="INFORMATION / REFERENCE COMPETITOR","Do not infer service substitution from information visibility",IF(P124="INDIRECT / CONDITIONAL COMPETITOR","Do not force adjacent or differently timed service into direct parity",IF(P124="OUT OF DIRECT SCOPE","Do not generalise this exclusion to every service/geography","Do not force a direct label from incomplete evidence"))))))</x:f>
      </x:c>
      <x:c r="U124" s="12" t="str">
        <x:f>IF(A124="","",IF(P124="INTERMEDIARY / LEAD COMPETITOR","Reopen if platform begins fulfilling the service directly",IF(P124="INFORMATION / REFERENCE COMPETITOR","Reopen if source begins selling/fulfilling the service",IF(P124="OUT OF DIRECT SCOPE","Reopen if job, buyer or service area changes","Reopen when service, geography, timing, fulfilment, ownership or buyer evidence changes materially"))))</x:f>
      </x:c>
      <x:c r="V124" s="12" t="str">
        <x:f>IF(A124="","",IF(COUNTIF(EVIDENCE_PACKET!$A$6:$A$205,L124)=0,"INVALID - EVIDENCE ID",IF(COUNTIF(EVIDENCE_PACKET!$A$6:$A$205,L124)&gt;1,"INVALID - DUPLICATE EVIDENCE ID",IF(COUNTIFS(EVIDENCE_PACKET!$A$6:$A$205,L124,EVIDENCE_PACKET!$B$6:$B$205,A124)=0,"INVALID - EVIDENCE OWNER",INDEX(EVIDENCE_PACKET!$L$6:$L$205,MATCH(L124,EVIDENCE_PACKET!$A$6:$A$205,0))))))</x:f>
      </x:c>
      <x:c r="W124" s="80" t="str">
        <x:f>IF(A124="","",IF(OR(AND(C124="DIRECTORY / LEAD MARKETPLACE",H124="OWN TEAM / LOCAL OPERATOR"),AND(C124="PUBLISHER / REFERENCE",OR(H124="OWN TEAM / LOCAL OPERATOR",H124="THIRD PARTY / ROUTED LEAD")),AND(OR(C124="LOCAL PROVIDER",C124="FRANCHISE / LOCAL OPERATOR"),OR(H124="THIRD PARTY / ROUTED LEAD",H124="INFORMATION ONLY"))),"CONTRADICTION","OK"))</x:f>
      </x:c>
      <x:c r="X124" s="80" t="str">
        <x:f>IF(A124="","",IF(OR(V124="INVALID - EVIDENCE ID",V124="INVALID - DUPLICATE EVIDENCE ID",V124="INVALID - EVIDENCE OWNER",V124="INVALID - DUPLICATE ID",V124="INVALID - CONTROL TOKEN",V124="INVALID - CANDIDATE ID",V124="INCOMPLETE"),"LINK ERROR",IF(V124="STALE - REFRESH","STALE",IF(OR(V124="NOT CHECKED",V124="UNRESOLVED",I124="NOT CHECKED",D124="UNCLEAR",E124="UNCLEAR",F124="UNCLEAR",G124="UNCLEAR",H124="UNCLEAR"),"INSUFFICIENT",IF(W124="CONTRADICTION","TYPE / FULFILMENT CONTRADICTION",IF(K124="CONTRADICTS","FIRST-PARTY CONTRADICTION","CLEAR"))))))</x:f>
      </x:c>
      <x:c r="Y124" s="80" t="str">
        <x:f>IF(A124="","",IF(OR(C124="DIRECTORY / LEAD MARKETPLACE",H124="THIRD PARTY / ROUTED LEAD"),"INTERMEDIARY / LEAD COMPETITOR",IF(OR(C124="PUBLISHER / REFERENCE",H124="INFORMATION ONLY"),"INFORMATION / REFERENCE COMPETITOR","")))</x:f>
      </x:c>
      <x:c r="Z124" s="80" t="str">
        <x:f>IF(A124="","",IF(OR(C124="ADJACENT SERVICE",D124="NO",F124="NO"),"INDIRECT / CONDITIONAL COMPETITOR",IF(OR(E124="NO",G124="NO"),"OUT OF DIRECT SCOPE",IF(AND(D124="YES",E124="YES",F124="YES",G124="YES",H124="OWN TEAM / LOCAL OPERATOR"),"DIRECT LOCAL COMPETITOR","CONDITIONAL / REVIEW REQUIRED"))))</x:f>
      </x:c>
      <x:c r="AA124" s="80" t="str">
        <x:f>IF(A124="","",IF(Y124&lt;&gt;"",Y124,Z124))</x:f>
      </x:c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38"/>
      <x:c r="N125" s="12"/>
      <x:c r="O125" s="12" t="str">
        <x:f>IF(A125="","",IF(COUNTIF($A$6:$A$205,A125)&gt;1,"INVALID - DUPLICATE ID",IF(OR(B125="",C125="",D125="",E125="",F125="",G125="",H125="",I125="",J125="",K125="",L125="",M125="",N125=""),"INCOMPLETE",IF(AND(OR(EXACT(C125,"LOCAL PROVIDER"),EXACT(C125,"FRANCHISE / LOCAL OPERATOR"),EXACT(C125,"DIRECTORY / LEAD MARKETPLACE"),EXACT(C125,"NATIONAL BRAND"),EXACT(C125,"PUBLISHER / REFERENCE"),EXACT(C125,"ADJACENT SERVICE"),EXACT(C125,"OTHER")),OR(EXACT(D125,"YES"),EXACT(D125,"NO"),EXACT(D125,"UNCLEAR")),OR(EXACT(E125,"YES"),EXACT(E125,"NO"),EXACT(E125,"UNCLEAR")),OR(EXACT(F125,"YES"),EXACT(F125,"NO"),EXACT(F125,"UNCLEAR")),OR(EXACT(G125,"YES"),EXACT(G125,"NO"),EXACT(G125,"UNCLEAR")),OR(EXACT(H125,"OWN TEAM / LOCAL OPERATOR"),EXACT(H125,"THIRD PARTY / ROUTED LEAD"),EXACT(H125,"INFORMATION ONLY"),EXACT(H125,"UNCLEAR")),OR(EXACT(I125,"CURRENT"),EXACT(I125,"STALE"),EXACT(I125,"NOT CHECKED")),OR(EXACT(J125,"LOCAL PACK / MAPS"),EXACT(J125,"ORGANIC"),EXACT(J125,"PAID / LOCAL SERVICES"),EXACT(J125,"MIXED"),EXACT(J125,"NOT OBSERVED")),OR(EXACT(K125,"SUPPORTS"),EXACT(K125,"CONTRADICTS"),EXACT(K125,"NOT AVAILABLE"))),"VALID","INVALID - CONTROL TOKEN"))))</x:f>
      </x:c>
      <x:c r="P125" s="12" t="str">
        <x:f>IF(A125="","",IF(O125&lt;&gt;"VALID","CONTROL ERROR",IF(X125="LINK ERROR","EVIDENCE LINK ERROR",IF(X125="STALE","EVIDENCE STALE - REFRESH",IF(X125="INSUFFICIENT","EVIDENCE INSUFFICIENT - ROLE",IF(X125="TYPE / FULFILMENT CONTRADICTION","EVIDENCE CONTRADICTION - TYPE / FULFILMENT",IF(X125="FIRST-PARTY CONTRADICTION","EVIDENCE CONTRADICTION - FIRST PARTY",AA125)))))))</x:f>
      </x:c>
      <x:c r="Q125" s="12" t="str">
        <x:f>IF(A125="","",IF(OR(O125&lt;&gt;"VALID",X125="LINK ERROR"),"NOT READY",IF(AND(V125="READY",X125="CLEAR",OR(P125="DIRECT LOCAL COMPETITOR",P125="INTERMEDIARY / LEAD COMPETITOR",P125="INFORMATION / REFERENCE COMPETITOR",P125="INDIRECT / CONDITIONAL COMPETITOR",P125="OUT OF DIRECT SCOPE")),"READY","UNRESOLVED")))</x:f>
      </x:c>
      <x:c r="R125" s="12" t="str">
        <x:f>IF(A125="","",IF(P125="DIRECT LOCAL COMPETITOR","INCLUDE DIRECT",IF(P125="INDIRECT / CONDITIONAL COMPETITOR","INCLUDE INDIRECT",IF(OR(P125="INTERMEDIARY / LEAD COMPETITOR",P125="INFORMATION / REFERENCE COMPETITOR"),"INCLUDE REFERENCE",IF(P125="OUT OF DIRECT SCOPE","EXCLUDE DIRECT","MONITOR / CONDITIONAL")))))</x:f>
      </x:c>
      <x:c r="S125" s="12" t="str">
        <x:f>IF(A125="","",IF(P125="DIRECT LOCAL COMPETITOR","Scoped service offer; service-area clarity; contact/booking path; trust and local visibility",IF(P125="INTERMEDIARY / LEAD COMPETITOR","Lead capture; comparison UX; local discovery and routing mechanics",IF(P125="INFORMATION / REFERENCE COMPETITOR","Information coverage; evidence; decision support and answer usefulness",IF(P125="INDIRECT / CONDITIONAL COMPETITOR","Substitution; adjacent-need framing; conditional availability",IF(P125="OUT OF DIRECT SCOPE","Reference only if another decision requires it","No direct benchmark until resolved"))))))</x:f>
      </x:c>
      <x:c r="T125" s="12" t="str">
        <x:f>IF(A125="","",IF(P125="DIRECT LOCAL COMPETITOR","Do not infer capacity, market share or revenue from visibility/reviews",IF(P125="INTERMEDIARY / LEAD COMPETITOR","Do not infer that the intermediary performs the job",IF(P125="INFORMATION / REFERENCE COMPETITOR","Do not infer service substitution from information visibility",IF(P125="INDIRECT / CONDITIONAL COMPETITOR","Do not force adjacent or differently timed service into direct parity",IF(P125="OUT OF DIRECT SCOPE","Do not generalise this exclusion to every service/geography","Do not force a direct label from incomplete evidence"))))))</x:f>
      </x:c>
      <x:c r="U125" s="12" t="str">
        <x:f>IF(A125="","",IF(P125="INTERMEDIARY / LEAD COMPETITOR","Reopen if platform begins fulfilling the service directly",IF(P125="INFORMATION / REFERENCE COMPETITOR","Reopen if source begins selling/fulfilling the service",IF(P125="OUT OF DIRECT SCOPE","Reopen if job, buyer or service area changes","Reopen when service, geography, timing, fulfilment, ownership or buyer evidence changes materially"))))</x:f>
      </x:c>
      <x:c r="V125" s="12" t="str">
        <x:f>IF(A125="","",IF(COUNTIF(EVIDENCE_PACKET!$A$6:$A$205,L125)=0,"INVALID - EVIDENCE ID",IF(COUNTIF(EVIDENCE_PACKET!$A$6:$A$205,L125)&gt;1,"INVALID - DUPLICATE EVIDENCE ID",IF(COUNTIFS(EVIDENCE_PACKET!$A$6:$A$205,L125,EVIDENCE_PACKET!$B$6:$B$205,A125)=0,"INVALID - EVIDENCE OWNER",INDEX(EVIDENCE_PACKET!$L$6:$L$205,MATCH(L125,EVIDENCE_PACKET!$A$6:$A$205,0))))))</x:f>
      </x:c>
      <x:c r="W125" s="80" t="str">
        <x:f>IF(A125="","",IF(OR(AND(C125="DIRECTORY / LEAD MARKETPLACE",H125="OWN TEAM / LOCAL OPERATOR"),AND(C125="PUBLISHER / REFERENCE",OR(H125="OWN TEAM / LOCAL OPERATOR",H125="THIRD PARTY / ROUTED LEAD")),AND(OR(C125="LOCAL PROVIDER",C125="FRANCHISE / LOCAL OPERATOR"),OR(H125="THIRD PARTY / ROUTED LEAD",H125="INFORMATION ONLY"))),"CONTRADICTION","OK"))</x:f>
      </x:c>
      <x:c r="X125" s="80" t="str">
        <x:f>IF(A125="","",IF(OR(V125="INVALID - EVIDENCE ID",V125="INVALID - DUPLICATE EVIDENCE ID",V125="INVALID - EVIDENCE OWNER",V125="INVALID - DUPLICATE ID",V125="INVALID - CONTROL TOKEN",V125="INVALID - CANDIDATE ID",V125="INCOMPLETE"),"LINK ERROR",IF(V125="STALE - REFRESH","STALE",IF(OR(V125="NOT CHECKED",V125="UNRESOLVED",I125="NOT CHECKED",D125="UNCLEAR",E125="UNCLEAR",F125="UNCLEAR",G125="UNCLEAR",H125="UNCLEAR"),"INSUFFICIENT",IF(W125="CONTRADICTION","TYPE / FULFILMENT CONTRADICTION",IF(K125="CONTRADICTS","FIRST-PARTY CONTRADICTION","CLEAR"))))))</x:f>
      </x:c>
      <x:c r="Y125" s="80" t="str">
        <x:f>IF(A125="","",IF(OR(C125="DIRECTORY / LEAD MARKETPLACE",H125="THIRD PARTY / ROUTED LEAD"),"INTERMEDIARY / LEAD COMPETITOR",IF(OR(C125="PUBLISHER / REFERENCE",H125="INFORMATION ONLY"),"INFORMATION / REFERENCE COMPETITOR","")))</x:f>
      </x:c>
      <x:c r="Z125" s="80" t="str">
        <x:f>IF(A125="","",IF(OR(C125="ADJACENT SERVICE",D125="NO",F125="NO"),"INDIRECT / CONDITIONAL COMPETITOR",IF(OR(E125="NO",G125="NO"),"OUT OF DIRECT SCOPE",IF(AND(D125="YES",E125="YES",F125="YES",G125="YES",H125="OWN TEAM / LOCAL OPERATOR"),"DIRECT LOCAL COMPETITOR","CONDITIONAL / REVIEW REQUIRED"))))</x:f>
      </x:c>
      <x:c r="AA125" s="80" t="str">
        <x:f>IF(A125="","",IF(Y125&lt;&gt;"",Y125,Z125))</x:f>
      </x:c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38"/>
      <x:c r="N126" s="12"/>
      <x:c r="O126" s="12" t="str">
        <x:f>IF(A126="","",IF(COUNTIF($A$6:$A$205,A126)&gt;1,"INVALID - DUPLICATE ID",IF(OR(B126="",C126="",D126="",E126="",F126="",G126="",H126="",I126="",J126="",K126="",L126="",M126="",N126=""),"INCOMPLETE",IF(AND(OR(EXACT(C126,"LOCAL PROVIDER"),EXACT(C126,"FRANCHISE / LOCAL OPERATOR"),EXACT(C126,"DIRECTORY / LEAD MARKETPLACE"),EXACT(C126,"NATIONAL BRAND"),EXACT(C126,"PUBLISHER / REFERENCE"),EXACT(C126,"ADJACENT SERVICE"),EXACT(C126,"OTHER")),OR(EXACT(D126,"YES"),EXACT(D126,"NO"),EXACT(D126,"UNCLEAR")),OR(EXACT(E126,"YES"),EXACT(E126,"NO"),EXACT(E126,"UNCLEAR")),OR(EXACT(F126,"YES"),EXACT(F126,"NO"),EXACT(F126,"UNCLEAR")),OR(EXACT(G126,"YES"),EXACT(G126,"NO"),EXACT(G126,"UNCLEAR")),OR(EXACT(H126,"OWN TEAM / LOCAL OPERATOR"),EXACT(H126,"THIRD PARTY / ROUTED LEAD"),EXACT(H126,"INFORMATION ONLY"),EXACT(H126,"UNCLEAR")),OR(EXACT(I126,"CURRENT"),EXACT(I126,"STALE"),EXACT(I126,"NOT CHECKED")),OR(EXACT(J126,"LOCAL PACK / MAPS"),EXACT(J126,"ORGANIC"),EXACT(J126,"PAID / LOCAL SERVICES"),EXACT(J126,"MIXED"),EXACT(J126,"NOT OBSERVED")),OR(EXACT(K126,"SUPPORTS"),EXACT(K126,"CONTRADICTS"),EXACT(K126,"NOT AVAILABLE"))),"VALID","INVALID - CONTROL TOKEN"))))</x:f>
      </x:c>
      <x:c r="P126" s="12" t="str">
        <x:f>IF(A126="","",IF(O126&lt;&gt;"VALID","CONTROL ERROR",IF(X126="LINK ERROR","EVIDENCE LINK ERROR",IF(X126="STALE","EVIDENCE STALE - REFRESH",IF(X126="INSUFFICIENT","EVIDENCE INSUFFICIENT - ROLE",IF(X126="TYPE / FULFILMENT CONTRADICTION","EVIDENCE CONTRADICTION - TYPE / FULFILMENT",IF(X126="FIRST-PARTY CONTRADICTION","EVIDENCE CONTRADICTION - FIRST PARTY",AA126)))))))</x:f>
      </x:c>
      <x:c r="Q126" s="12" t="str">
        <x:f>IF(A126="","",IF(OR(O126&lt;&gt;"VALID",X126="LINK ERROR"),"NOT READY",IF(AND(V126="READY",X126="CLEAR",OR(P126="DIRECT LOCAL COMPETITOR",P126="INTERMEDIARY / LEAD COMPETITOR",P126="INFORMATION / REFERENCE COMPETITOR",P126="INDIRECT / CONDITIONAL COMPETITOR",P126="OUT OF DIRECT SCOPE")),"READY","UNRESOLVED")))</x:f>
      </x:c>
      <x:c r="R126" s="12" t="str">
        <x:f>IF(A126="","",IF(P126="DIRECT LOCAL COMPETITOR","INCLUDE DIRECT",IF(P126="INDIRECT / CONDITIONAL COMPETITOR","INCLUDE INDIRECT",IF(OR(P126="INTERMEDIARY / LEAD COMPETITOR",P126="INFORMATION / REFERENCE COMPETITOR"),"INCLUDE REFERENCE",IF(P126="OUT OF DIRECT SCOPE","EXCLUDE DIRECT","MONITOR / CONDITIONAL")))))</x:f>
      </x:c>
      <x:c r="S126" s="12" t="str">
        <x:f>IF(A126="","",IF(P126="DIRECT LOCAL COMPETITOR","Scoped service offer; service-area clarity; contact/booking path; trust and local visibility",IF(P126="INTERMEDIARY / LEAD COMPETITOR","Lead capture; comparison UX; local discovery and routing mechanics",IF(P126="INFORMATION / REFERENCE COMPETITOR","Information coverage; evidence; decision support and answer usefulness",IF(P126="INDIRECT / CONDITIONAL COMPETITOR","Substitution; adjacent-need framing; conditional availability",IF(P126="OUT OF DIRECT SCOPE","Reference only if another decision requires it","No direct benchmark until resolved"))))))</x:f>
      </x:c>
      <x:c r="T126" s="12" t="str">
        <x:f>IF(A126="","",IF(P126="DIRECT LOCAL COMPETITOR","Do not infer capacity, market share or revenue from visibility/reviews",IF(P126="INTERMEDIARY / LEAD COMPETITOR","Do not infer that the intermediary performs the job",IF(P126="INFORMATION / REFERENCE COMPETITOR","Do not infer service substitution from information visibility",IF(P126="INDIRECT / CONDITIONAL COMPETITOR","Do not force adjacent or differently timed service into direct parity",IF(P126="OUT OF DIRECT SCOPE","Do not generalise this exclusion to every service/geography","Do not force a direct label from incomplete evidence"))))))</x:f>
      </x:c>
      <x:c r="U126" s="12" t="str">
        <x:f>IF(A126="","",IF(P126="INTERMEDIARY / LEAD COMPETITOR","Reopen if platform begins fulfilling the service directly",IF(P126="INFORMATION / REFERENCE COMPETITOR","Reopen if source begins selling/fulfilling the service",IF(P126="OUT OF DIRECT SCOPE","Reopen if job, buyer or service area changes","Reopen when service, geography, timing, fulfilment, ownership or buyer evidence changes materially"))))</x:f>
      </x:c>
      <x:c r="V126" s="12" t="str">
        <x:f>IF(A126="","",IF(COUNTIF(EVIDENCE_PACKET!$A$6:$A$205,L126)=0,"INVALID - EVIDENCE ID",IF(COUNTIF(EVIDENCE_PACKET!$A$6:$A$205,L126)&gt;1,"INVALID - DUPLICATE EVIDENCE ID",IF(COUNTIFS(EVIDENCE_PACKET!$A$6:$A$205,L126,EVIDENCE_PACKET!$B$6:$B$205,A126)=0,"INVALID - EVIDENCE OWNER",INDEX(EVIDENCE_PACKET!$L$6:$L$205,MATCH(L126,EVIDENCE_PACKET!$A$6:$A$205,0))))))</x:f>
      </x:c>
      <x:c r="W126" s="80" t="str">
        <x:f>IF(A126="","",IF(OR(AND(C126="DIRECTORY / LEAD MARKETPLACE",H126="OWN TEAM / LOCAL OPERATOR"),AND(C126="PUBLISHER / REFERENCE",OR(H126="OWN TEAM / LOCAL OPERATOR",H126="THIRD PARTY / ROUTED LEAD")),AND(OR(C126="LOCAL PROVIDER",C126="FRANCHISE / LOCAL OPERATOR"),OR(H126="THIRD PARTY / ROUTED LEAD",H126="INFORMATION ONLY"))),"CONTRADICTION","OK"))</x:f>
      </x:c>
      <x:c r="X126" s="80" t="str">
        <x:f>IF(A126="","",IF(OR(V126="INVALID - EVIDENCE ID",V126="INVALID - DUPLICATE EVIDENCE ID",V126="INVALID - EVIDENCE OWNER",V126="INVALID - DUPLICATE ID",V126="INVALID - CONTROL TOKEN",V126="INVALID - CANDIDATE ID",V126="INCOMPLETE"),"LINK ERROR",IF(V126="STALE - REFRESH","STALE",IF(OR(V126="NOT CHECKED",V126="UNRESOLVED",I126="NOT CHECKED",D126="UNCLEAR",E126="UNCLEAR",F126="UNCLEAR",G126="UNCLEAR",H126="UNCLEAR"),"INSUFFICIENT",IF(W126="CONTRADICTION","TYPE / FULFILMENT CONTRADICTION",IF(K126="CONTRADICTS","FIRST-PARTY CONTRADICTION","CLEAR"))))))</x:f>
      </x:c>
      <x:c r="Y126" s="80" t="str">
        <x:f>IF(A126="","",IF(OR(C126="DIRECTORY / LEAD MARKETPLACE",H126="THIRD PARTY / ROUTED LEAD"),"INTERMEDIARY / LEAD COMPETITOR",IF(OR(C126="PUBLISHER / REFERENCE",H126="INFORMATION ONLY"),"INFORMATION / REFERENCE COMPETITOR","")))</x:f>
      </x:c>
      <x:c r="Z126" s="80" t="str">
        <x:f>IF(A126="","",IF(OR(C126="ADJACENT SERVICE",D126="NO",F126="NO"),"INDIRECT / CONDITIONAL COMPETITOR",IF(OR(E126="NO",G126="NO"),"OUT OF DIRECT SCOPE",IF(AND(D126="YES",E126="YES",F126="YES",G126="YES",H126="OWN TEAM / LOCAL OPERATOR"),"DIRECT LOCAL COMPETITOR","CONDITIONAL / REVIEW REQUIRED"))))</x:f>
      </x:c>
      <x:c r="AA126" s="80" t="str">
        <x:f>IF(A126="","",IF(Y126&lt;&gt;"",Y126,Z126))</x:f>
      </x:c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38"/>
      <x:c r="N127" s="12"/>
      <x:c r="O127" s="12" t="str">
        <x:f>IF(A127="","",IF(COUNTIF($A$6:$A$205,A127)&gt;1,"INVALID - DUPLICATE ID",IF(OR(B127="",C127="",D127="",E127="",F127="",G127="",H127="",I127="",J127="",K127="",L127="",M127="",N127=""),"INCOMPLETE",IF(AND(OR(EXACT(C127,"LOCAL PROVIDER"),EXACT(C127,"FRANCHISE / LOCAL OPERATOR"),EXACT(C127,"DIRECTORY / LEAD MARKETPLACE"),EXACT(C127,"NATIONAL BRAND"),EXACT(C127,"PUBLISHER / REFERENCE"),EXACT(C127,"ADJACENT SERVICE"),EXACT(C127,"OTHER")),OR(EXACT(D127,"YES"),EXACT(D127,"NO"),EXACT(D127,"UNCLEAR")),OR(EXACT(E127,"YES"),EXACT(E127,"NO"),EXACT(E127,"UNCLEAR")),OR(EXACT(F127,"YES"),EXACT(F127,"NO"),EXACT(F127,"UNCLEAR")),OR(EXACT(G127,"YES"),EXACT(G127,"NO"),EXACT(G127,"UNCLEAR")),OR(EXACT(H127,"OWN TEAM / LOCAL OPERATOR"),EXACT(H127,"THIRD PARTY / ROUTED LEAD"),EXACT(H127,"INFORMATION ONLY"),EXACT(H127,"UNCLEAR")),OR(EXACT(I127,"CURRENT"),EXACT(I127,"STALE"),EXACT(I127,"NOT CHECKED")),OR(EXACT(J127,"LOCAL PACK / MAPS"),EXACT(J127,"ORGANIC"),EXACT(J127,"PAID / LOCAL SERVICES"),EXACT(J127,"MIXED"),EXACT(J127,"NOT OBSERVED")),OR(EXACT(K127,"SUPPORTS"),EXACT(K127,"CONTRADICTS"),EXACT(K127,"NOT AVAILABLE"))),"VALID","INVALID - CONTROL TOKEN"))))</x:f>
      </x:c>
      <x:c r="P127" s="12" t="str">
        <x:f>IF(A127="","",IF(O127&lt;&gt;"VALID","CONTROL ERROR",IF(X127="LINK ERROR","EVIDENCE LINK ERROR",IF(X127="STALE","EVIDENCE STALE - REFRESH",IF(X127="INSUFFICIENT","EVIDENCE INSUFFICIENT - ROLE",IF(X127="TYPE / FULFILMENT CONTRADICTION","EVIDENCE CONTRADICTION - TYPE / FULFILMENT",IF(X127="FIRST-PARTY CONTRADICTION","EVIDENCE CONTRADICTION - FIRST PARTY",AA127)))))))</x:f>
      </x:c>
      <x:c r="Q127" s="12" t="str">
        <x:f>IF(A127="","",IF(OR(O127&lt;&gt;"VALID",X127="LINK ERROR"),"NOT READY",IF(AND(V127="READY",X127="CLEAR",OR(P127="DIRECT LOCAL COMPETITOR",P127="INTERMEDIARY / LEAD COMPETITOR",P127="INFORMATION / REFERENCE COMPETITOR",P127="INDIRECT / CONDITIONAL COMPETITOR",P127="OUT OF DIRECT SCOPE")),"READY","UNRESOLVED")))</x:f>
      </x:c>
      <x:c r="R127" s="12" t="str">
        <x:f>IF(A127="","",IF(P127="DIRECT LOCAL COMPETITOR","INCLUDE DIRECT",IF(P127="INDIRECT / CONDITIONAL COMPETITOR","INCLUDE INDIRECT",IF(OR(P127="INTERMEDIARY / LEAD COMPETITOR",P127="INFORMATION / REFERENCE COMPETITOR"),"INCLUDE REFERENCE",IF(P127="OUT OF DIRECT SCOPE","EXCLUDE DIRECT","MONITOR / CONDITIONAL")))))</x:f>
      </x:c>
      <x:c r="S127" s="12" t="str">
        <x:f>IF(A127="","",IF(P127="DIRECT LOCAL COMPETITOR","Scoped service offer; service-area clarity; contact/booking path; trust and local visibility",IF(P127="INTERMEDIARY / LEAD COMPETITOR","Lead capture; comparison UX; local discovery and routing mechanics",IF(P127="INFORMATION / REFERENCE COMPETITOR","Information coverage; evidence; decision support and answer usefulness",IF(P127="INDIRECT / CONDITIONAL COMPETITOR","Substitution; adjacent-need framing; conditional availability",IF(P127="OUT OF DIRECT SCOPE","Reference only if another decision requires it","No direct benchmark until resolved"))))))</x:f>
      </x:c>
      <x:c r="T127" s="12" t="str">
        <x:f>IF(A127="","",IF(P127="DIRECT LOCAL COMPETITOR","Do not infer capacity, market share or revenue from visibility/reviews",IF(P127="INTERMEDIARY / LEAD COMPETITOR","Do not infer that the intermediary performs the job",IF(P127="INFORMATION / REFERENCE COMPETITOR","Do not infer service substitution from information visibility",IF(P127="INDIRECT / CONDITIONAL COMPETITOR","Do not force adjacent or differently timed service into direct parity",IF(P127="OUT OF DIRECT SCOPE","Do not generalise this exclusion to every service/geography","Do not force a direct label from incomplete evidence"))))))</x:f>
      </x:c>
      <x:c r="U127" s="12" t="str">
        <x:f>IF(A127="","",IF(P127="INTERMEDIARY / LEAD COMPETITOR","Reopen if platform begins fulfilling the service directly",IF(P127="INFORMATION / REFERENCE COMPETITOR","Reopen if source begins selling/fulfilling the service",IF(P127="OUT OF DIRECT SCOPE","Reopen if job, buyer or service area changes","Reopen when service, geography, timing, fulfilment, ownership or buyer evidence changes materially"))))</x:f>
      </x:c>
      <x:c r="V127" s="12" t="str">
        <x:f>IF(A127="","",IF(COUNTIF(EVIDENCE_PACKET!$A$6:$A$205,L127)=0,"INVALID - EVIDENCE ID",IF(COUNTIF(EVIDENCE_PACKET!$A$6:$A$205,L127)&gt;1,"INVALID - DUPLICATE EVIDENCE ID",IF(COUNTIFS(EVIDENCE_PACKET!$A$6:$A$205,L127,EVIDENCE_PACKET!$B$6:$B$205,A127)=0,"INVALID - EVIDENCE OWNER",INDEX(EVIDENCE_PACKET!$L$6:$L$205,MATCH(L127,EVIDENCE_PACKET!$A$6:$A$205,0))))))</x:f>
      </x:c>
      <x:c r="W127" s="80" t="str">
        <x:f>IF(A127="","",IF(OR(AND(C127="DIRECTORY / LEAD MARKETPLACE",H127="OWN TEAM / LOCAL OPERATOR"),AND(C127="PUBLISHER / REFERENCE",OR(H127="OWN TEAM / LOCAL OPERATOR",H127="THIRD PARTY / ROUTED LEAD")),AND(OR(C127="LOCAL PROVIDER",C127="FRANCHISE / LOCAL OPERATOR"),OR(H127="THIRD PARTY / ROUTED LEAD",H127="INFORMATION ONLY"))),"CONTRADICTION","OK"))</x:f>
      </x:c>
      <x:c r="X127" s="80" t="str">
        <x:f>IF(A127="","",IF(OR(V127="INVALID - EVIDENCE ID",V127="INVALID - DUPLICATE EVIDENCE ID",V127="INVALID - EVIDENCE OWNER",V127="INVALID - DUPLICATE ID",V127="INVALID - CONTROL TOKEN",V127="INVALID - CANDIDATE ID",V127="INCOMPLETE"),"LINK ERROR",IF(V127="STALE - REFRESH","STALE",IF(OR(V127="NOT CHECKED",V127="UNRESOLVED",I127="NOT CHECKED",D127="UNCLEAR",E127="UNCLEAR",F127="UNCLEAR",G127="UNCLEAR",H127="UNCLEAR"),"INSUFFICIENT",IF(W127="CONTRADICTION","TYPE / FULFILMENT CONTRADICTION",IF(K127="CONTRADICTS","FIRST-PARTY CONTRADICTION","CLEAR"))))))</x:f>
      </x:c>
      <x:c r="Y127" s="80" t="str">
        <x:f>IF(A127="","",IF(OR(C127="DIRECTORY / LEAD MARKETPLACE",H127="THIRD PARTY / ROUTED LEAD"),"INTERMEDIARY / LEAD COMPETITOR",IF(OR(C127="PUBLISHER / REFERENCE",H127="INFORMATION ONLY"),"INFORMATION / REFERENCE COMPETITOR","")))</x:f>
      </x:c>
      <x:c r="Z127" s="80" t="str">
        <x:f>IF(A127="","",IF(OR(C127="ADJACENT SERVICE",D127="NO",F127="NO"),"INDIRECT / CONDITIONAL COMPETITOR",IF(OR(E127="NO",G127="NO"),"OUT OF DIRECT SCOPE",IF(AND(D127="YES",E127="YES",F127="YES",G127="YES",H127="OWN TEAM / LOCAL OPERATOR"),"DIRECT LOCAL COMPETITOR","CONDITIONAL / REVIEW REQUIRED"))))</x:f>
      </x:c>
      <x:c r="AA127" s="80" t="str">
        <x:f>IF(A127="","",IF(Y127&lt;&gt;"",Y127,Z127))</x:f>
      </x:c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38"/>
      <x:c r="N128" s="12"/>
      <x:c r="O128" s="12" t="str">
        <x:f>IF(A128="","",IF(COUNTIF($A$6:$A$205,A128)&gt;1,"INVALID - DUPLICATE ID",IF(OR(B128="",C128="",D128="",E128="",F128="",G128="",H128="",I128="",J128="",K128="",L128="",M128="",N128=""),"INCOMPLETE",IF(AND(OR(EXACT(C128,"LOCAL PROVIDER"),EXACT(C128,"FRANCHISE / LOCAL OPERATOR"),EXACT(C128,"DIRECTORY / LEAD MARKETPLACE"),EXACT(C128,"NATIONAL BRAND"),EXACT(C128,"PUBLISHER / REFERENCE"),EXACT(C128,"ADJACENT SERVICE"),EXACT(C128,"OTHER")),OR(EXACT(D128,"YES"),EXACT(D128,"NO"),EXACT(D128,"UNCLEAR")),OR(EXACT(E128,"YES"),EXACT(E128,"NO"),EXACT(E128,"UNCLEAR")),OR(EXACT(F128,"YES"),EXACT(F128,"NO"),EXACT(F128,"UNCLEAR")),OR(EXACT(G128,"YES"),EXACT(G128,"NO"),EXACT(G128,"UNCLEAR")),OR(EXACT(H128,"OWN TEAM / LOCAL OPERATOR"),EXACT(H128,"THIRD PARTY / ROUTED LEAD"),EXACT(H128,"INFORMATION ONLY"),EXACT(H128,"UNCLEAR")),OR(EXACT(I128,"CURRENT"),EXACT(I128,"STALE"),EXACT(I128,"NOT CHECKED")),OR(EXACT(J128,"LOCAL PACK / MAPS"),EXACT(J128,"ORGANIC"),EXACT(J128,"PAID / LOCAL SERVICES"),EXACT(J128,"MIXED"),EXACT(J128,"NOT OBSERVED")),OR(EXACT(K128,"SUPPORTS"),EXACT(K128,"CONTRADICTS"),EXACT(K128,"NOT AVAILABLE"))),"VALID","INVALID - CONTROL TOKEN"))))</x:f>
      </x:c>
      <x:c r="P128" s="12" t="str">
        <x:f>IF(A128="","",IF(O128&lt;&gt;"VALID","CONTROL ERROR",IF(X128="LINK ERROR","EVIDENCE LINK ERROR",IF(X128="STALE","EVIDENCE STALE - REFRESH",IF(X128="INSUFFICIENT","EVIDENCE INSUFFICIENT - ROLE",IF(X128="TYPE / FULFILMENT CONTRADICTION","EVIDENCE CONTRADICTION - TYPE / FULFILMENT",IF(X128="FIRST-PARTY CONTRADICTION","EVIDENCE CONTRADICTION - FIRST PARTY",AA128)))))))</x:f>
      </x:c>
      <x:c r="Q128" s="12" t="str">
        <x:f>IF(A128="","",IF(OR(O128&lt;&gt;"VALID",X128="LINK ERROR"),"NOT READY",IF(AND(V128="READY",X128="CLEAR",OR(P128="DIRECT LOCAL COMPETITOR",P128="INTERMEDIARY / LEAD COMPETITOR",P128="INFORMATION / REFERENCE COMPETITOR",P128="INDIRECT / CONDITIONAL COMPETITOR",P128="OUT OF DIRECT SCOPE")),"READY","UNRESOLVED")))</x:f>
      </x:c>
      <x:c r="R128" s="12" t="str">
        <x:f>IF(A128="","",IF(P128="DIRECT LOCAL COMPETITOR","INCLUDE DIRECT",IF(P128="INDIRECT / CONDITIONAL COMPETITOR","INCLUDE INDIRECT",IF(OR(P128="INTERMEDIARY / LEAD COMPETITOR",P128="INFORMATION / REFERENCE COMPETITOR"),"INCLUDE REFERENCE",IF(P128="OUT OF DIRECT SCOPE","EXCLUDE DIRECT","MONITOR / CONDITIONAL")))))</x:f>
      </x:c>
      <x:c r="S128" s="12" t="str">
        <x:f>IF(A128="","",IF(P128="DIRECT LOCAL COMPETITOR","Scoped service offer; service-area clarity; contact/booking path; trust and local visibility",IF(P128="INTERMEDIARY / LEAD COMPETITOR","Lead capture; comparison UX; local discovery and routing mechanics",IF(P128="INFORMATION / REFERENCE COMPETITOR","Information coverage; evidence; decision support and answer usefulness",IF(P128="INDIRECT / CONDITIONAL COMPETITOR","Substitution; adjacent-need framing; conditional availability",IF(P128="OUT OF DIRECT SCOPE","Reference only if another decision requires it","No direct benchmark until resolved"))))))</x:f>
      </x:c>
      <x:c r="T128" s="12" t="str">
        <x:f>IF(A128="","",IF(P128="DIRECT LOCAL COMPETITOR","Do not infer capacity, market share or revenue from visibility/reviews",IF(P128="INTERMEDIARY / LEAD COMPETITOR","Do not infer that the intermediary performs the job",IF(P128="INFORMATION / REFERENCE COMPETITOR","Do not infer service substitution from information visibility",IF(P128="INDIRECT / CONDITIONAL COMPETITOR","Do not force adjacent or differently timed service into direct parity",IF(P128="OUT OF DIRECT SCOPE","Do not generalise this exclusion to every service/geography","Do not force a direct label from incomplete evidence"))))))</x:f>
      </x:c>
      <x:c r="U128" s="12" t="str">
        <x:f>IF(A128="","",IF(P128="INTERMEDIARY / LEAD COMPETITOR","Reopen if platform begins fulfilling the service directly",IF(P128="INFORMATION / REFERENCE COMPETITOR","Reopen if source begins selling/fulfilling the service",IF(P128="OUT OF DIRECT SCOPE","Reopen if job, buyer or service area changes","Reopen when service, geography, timing, fulfilment, ownership or buyer evidence changes materially"))))</x:f>
      </x:c>
      <x:c r="V128" s="12" t="str">
        <x:f>IF(A128="","",IF(COUNTIF(EVIDENCE_PACKET!$A$6:$A$205,L128)=0,"INVALID - EVIDENCE ID",IF(COUNTIF(EVIDENCE_PACKET!$A$6:$A$205,L128)&gt;1,"INVALID - DUPLICATE EVIDENCE ID",IF(COUNTIFS(EVIDENCE_PACKET!$A$6:$A$205,L128,EVIDENCE_PACKET!$B$6:$B$205,A128)=0,"INVALID - EVIDENCE OWNER",INDEX(EVIDENCE_PACKET!$L$6:$L$205,MATCH(L128,EVIDENCE_PACKET!$A$6:$A$205,0))))))</x:f>
      </x:c>
      <x:c r="W128" s="80" t="str">
        <x:f>IF(A128="","",IF(OR(AND(C128="DIRECTORY / LEAD MARKETPLACE",H128="OWN TEAM / LOCAL OPERATOR"),AND(C128="PUBLISHER / REFERENCE",OR(H128="OWN TEAM / LOCAL OPERATOR",H128="THIRD PARTY / ROUTED LEAD")),AND(OR(C128="LOCAL PROVIDER",C128="FRANCHISE / LOCAL OPERATOR"),OR(H128="THIRD PARTY / ROUTED LEAD",H128="INFORMATION ONLY"))),"CONTRADICTION","OK"))</x:f>
      </x:c>
      <x:c r="X128" s="80" t="str">
        <x:f>IF(A128="","",IF(OR(V128="INVALID - EVIDENCE ID",V128="INVALID - DUPLICATE EVIDENCE ID",V128="INVALID - EVIDENCE OWNER",V128="INVALID - DUPLICATE ID",V128="INVALID - CONTROL TOKEN",V128="INVALID - CANDIDATE ID",V128="INCOMPLETE"),"LINK ERROR",IF(V128="STALE - REFRESH","STALE",IF(OR(V128="NOT CHECKED",V128="UNRESOLVED",I128="NOT CHECKED",D128="UNCLEAR",E128="UNCLEAR",F128="UNCLEAR",G128="UNCLEAR",H128="UNCLEAR"),"INSUFFICIENT",IF(W128="CONTRADICTION","TYPE / FULFILMENT CONTRADICTION",IF(K128="CONTRADICTS","FIRST-PARTY CONTRADICTION","CLEAR"))))))</x:f>
      </x:c>
      <x:c r="Y128" s="80" t="str">
        <x:f>IF(A128="","",IF(OR(C128="DIRECTORY / LEAD MARKETPLACE",H128="THIRD PARTY / ROUTED LEAD"),"INTERMEDIARY / LEAD COMPETITOR",IF(OR(C128="PUBLISHER / REFERENCE",H128="INFORMATION ONLY"),"INFORMATION / REFERENCE COMPETITOR","")))</x:f>
      </x:c>
      <x:c r="Z128" s="80" t="str">
        <x:f>IF(A128="","",IF(OR(C128="ADJACENT SERVICE",D128="NO",F128="NO"),"INDIRECT / CONDITIONAL COMPETITOR",IF(OR(E128="NO",G128="NO"),"OUT OF DIRECT SCOPE",IF(AND(D128="YES",E128="YES",F128="YES",G128="YES",H128="OWN TEAM / LOCAL OPERATOR"),"DIRECT LOCAL COMPETITOR","CONDITIONAL / REVIEW REQUIRED"))))</x:f>
      </x:c>
      <x:c r="AA128" s="80" t="str">
        <x:f>IF(A128="","",IF(Y128&lt;&gt;"",Y128,Z128))</x:f>
      </x:c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38"/>
      <x:c r="N129" s="12"/>
      <x:c r="O129" s="12" t="str">
        <x:f>IF(A129="","",IF(COUNTIF($A$6:$A$205,A129)&gt;1,"INVALID - DUPLICATE ID",IF(OR(B129="",C129="",D129="",E129="",F129="",G129="",H129="",I129="",J129="",K129="",L129="",M129="",N129=""),"INCOMPLETE",IF(AND(OR(EXACT(C129,"LOCAL PROVIDER"),EXACT(C129,"FRANCHISE / LOCAL OPERATOR"),EXACT(C129,"DIRECTORY / LEAD MARKETPLACE"),EXACT(C129,"NATIONAL BRAND"),EXACT(C129,"PUBLISHER / REFERENCE"),EXACT(C129,"ADJACENT SERVICE"),EXACT(C129,"OTHER")),OR(EXACT(D129,"YES"),EXACT(D129,"NO"),EXACT(D129,"UNCLEAR")),OR(EXACT(E129,"YES"),EXACT(E129,"NO"),EXACT(E129,"UNCLEAR")),OR(EXACT(F129,"YES"),EXACT(F129,"NO"),EXACT(F129,"UNCLEAR")),OR(EXACT(G129,"YES"),EXACT(G129,"NO"),EXACT(G129,"UNCLEAR")),OR(EXACT(H129,"OWN TEAM / LOCAL OPERATOR"),EXACT(H129,"THIRD PARTY / ROUTED LEAD"),EXACT(H129,"INFORMATION ONLY"),EXACT(H129,"UNCLEAR")),OR(EXACT(I129,"CURRENT"),EXACT(I129,"STALE"),EXACT(I129,"NOT CHECKED")),OR(EXACT(J129,"LOCAL PACK / MAPS"),EXACT(J129,"ORGANIC"),EXACT(J129,"PAID / LOCAL SERVICES"),EXACT(J129,"MIXED"),EXACT(J129,"NOT OBSERVED")),OR(EXACT(K129,"SUPPORTS"),EXACT(K129,"CONTRADICTS"),EXACT(K129,"NOT AVAILABLE"))),"VALID","INVALID - CONTROL TOKEN"))))</x:f>
      </x:c>
      <x:c r="P129" s="12" t="str">
        <x:f>IF(A129="","",IF(O129&lt;&gt;"VALID","CONTROL ERROR",IF(X129="LINK ERROR","EVIDENCE LINK ERROR",IF(X129="STALE","EVIDENCE STALE - REFRESH",IF(X129="INSUFFICIENT","EVIDENCE INSUFFICIENT - ROLE",IF(X129="TYPE / FULFILMENT CONTRADICTION","EVIDENCE CONTRADICTION - TYPE / FULFILMENT",IF(X129="FIRST-PARTY CONTRADICTION","EVIDENCE CONTRADICTION - FIRST PARTY",AA129)))))))</x:f>
      </x:c>
      <x:c r="Q129" s="12" t="str">
        <x:f>IF(A129="","",IF(OR(O129&lt;&gt;"VALID",X129="LINK ERROR"),"NOT READY",IF(AND(V129="READY",X129="CLEAR",OR(P129="DIRECT LOCAL COMPETITOR",P129="INTERMEDIARY / LEAD COMPETITOR",P129="INFORMATION / REFERENCE COMPETITOR",P129="INDIRECT / CONDITIONAL COMPETITOR",P129="OUT OF DIRECT SCOPE")),"READY","UNRESOLVED")))</x:f>
      </x:c>
      <x:c r="R129" s="12" t="str">
        <x:f>IF(A129="","",IF(P129="DIRECT LOCAL COMPETITOR","INCLUDE DIRECT",IF(P129="INDIRECT / CONDITIONAL COMPETITOR","INCLUDE INDIRECT",IF(OR(P129="INTERMEDIARY / LEAD COMPETITOR",P129="INFORMATION / REFERENCE COMPETITOR"),"INCLUDE REFERENCE",IF(P129="OUT OF DIRECT SCOPE","EXCLUDE DIRECT","MONITOR / CONDITIONAL")))))</x:f>
      </x:c>
      <x:c r="S129" s="12" t="str">
        <x:f>IF(A129="","",IF(P129="DIRECT LOCAL COMPETITOR","Scoped service offer; service-area clarity; contact/booking path; trust and local visibility",IF(P129="INTERMEDIARY / LEAD COMPETITOR","Lead capture; comparison UX; local discovery and routing mechanics",IF(P129="INFORMATION / REFERENCE COMPETITOR","Information coverage; evidence; decision support and answer usefulness",IF(P129="INDIRECT / CONDITIONAL COMPETITOR","Substitution; adjacent-need framing; conditional availability",IF(P129="OUT OF DIRECT SCOPE","Reference only if another decision requires it","No direct benchmark until resolved"))))))</x:f>
      </x:c>
      <x:c r="T129" s="12" t="str">
        <x:f>IF(A129="","",IF(P129="DIRECT LOCAL COMPETITOR","Do not infer capacity, market share or revenue from visibility/reviews",IF(P129="INTERMEDIARY / LEAD COMPETITOR","Do not infer that the intermediary performs the job",IF(P129="INFORMATION / REFERENCE COMPETITOR","Do not infer service substitution from information visibility",IF(P129="INDIRECT / CONDITIONAL COMPETITOR","Do not force adjacent or differently timed service into direct parity",IF(P129="OUT OF DIRECT SCOPE","Do not generalise this exclusion to every service/geography","Do not force a direct label from incomplete evidence"))))))</x:f>
      </x:c>
      <x:c r="U129" s="12" t="str">
        <x:f>IF(A129="","",IF(P129="INTERMEDIARY / LEAD COMPETITOR","Reopen if platform begins fulfilling the service directly",IF(P129="INFORMATION / REFERENCE COMPETITOR","Reopen if source begins selling/fulfilling the service",IF(P129="OUT OF DIRECT SCOPE","Reopen if job, buyer or service area changes","Reopen when service, geography, timing, fulfilment, ownership or buyer evidence changes materially"))))</x:f>
      </x:c>
      <x:c r="V129" s="12" t="str">
        <x:f>IF(A129="","",IF(COUNTIF(EVIDENCE_PACKET!$A$6:$A$205,L129)=0,"INVALID - EVIDENCE ID",IF(COUNTIF(EVIDENCE_PACKET!$A$6:$A$205,L129)&gt;1,"INVALID - DUPLICATE EVIDENCE ID",IF(COUNTIFS(EVIDENCE_PACKET!$A$6:$A$205,L129,EVIDENCE_PACKET!$B$6:$B$205,A129)=0,"INVALID - EVIDENCE OWNER",INDEX(EVIDENCE_PACKET!$L$6:$L$205,MATCH(L129,EVIDENCE_PACKET!$A$6:$A$205,0))))))</x:f>
      </x:c>
      <x:c r="W129" s="80" t="str">
        <x:f>IF(A129="","",IF(OR(AND(C129="DIRECTORY / LEAD MARKETPLACE",H129="OWN TEAM / LOCAL OPERATOR"),AND(C129="PUBLISHER / REFERENCE",OR(H129="OWN TEAM / LOCAL OPERATOR",H129="THIRD PARTY / ROUTED LEAD")),AND(OR(C129="LOCAL PROVIDER",C129="FRANCHISE / LOCAL OPERATOR"),OR(H129="THIRD PARTY / ROUTED LEAD",H129="INFORMATION ONLY"))),"CONTRADICTION","OK"))</x:f>
      </x:c>
      <x:c r="X129" s="80" t="str">
        <x:f>IF(A129="","",IF(OR(V129="INVALID - EVIDENCE ID",V129="INVALID - DUPLICATE EVIDENCE ID",V129="INVALID - EVIDENCE OWNER",V129="INVALID - DUPLICATE ID",V129="INVALID - CONTROL TOKEN",V129="INVALID - CANDIDATE ID",V129="INCOMPLETE"),"LINK ERROR",IF(V129="STALE - REFRESH","STALE",IF(OR(V129="NOT CHECKED",V129="UNRESOLVED",I129="NOT CHECKED",D129="UNCLEAR",E129="UNCLEAR",F129="UNCLEAR",G129="UNCLEAR",H129="UNCLEAR"),"INSUFFICIENT",IF(W129="CONTRADICTION","TYPE / FULFILMENT CONTRADICTION",IF(K129="CONTRADICTS","FIRST-PARTY CONTRADICTION","CLEAR"))))))</x:f>
      </x:c>
      <x:c r="Y129" s="80" t="str">
        <x:f>IF(A129="","",IF(OR(C129="DIRECTORY / LEAD MARKETPLACE",H129="THIRD PARTY / ROUTED LEAD"),"INTERMEDIARY / LEAD COMPETITOR",IF(OR(C129="PUBLISHER / REFERENCE",H129="INFORMATION ONLY"),"INFORMATION / REFERENCE COMPETITOR","")))</x:f>
      </x:c>
      <x:c r="Z129" s="80" t="str">
        <x:f>IF(A129="","",IF(OR(C129="ADJACENT SERVICE",D129="NO",F129="NO"),"INDIRECT / CONDITIONAL COMPETITOR",IF(OR(E129="NO",G129="NO"),"OUT OF DIRECT SCOPE",IF(AND(D129="YES",E129="YES",F129="YES",G129="YES",H129="OWN TEAM / LOCAL OPERATOR"),"DIRECT LOCAL COMPETITOR","CONDITIONAL / REVIEW REQUIRED"))))</x:f>
      </x:c>
      <x:c r="AA129" s="80" t="str">
        <x:f>IF(A129="","",IF(Y129&lt;&gt;"",Y129,Z129))</x:f>
      </x:c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38"/>
      <x:c r="N130" s="12"/>
      <x:c r="O130" s="12" t="str">
        <x:f>IF(A130="","",IF(COUNTIF($A$6:$A$205,A130)&gt;1,"INVALID - DUPLICATE ID",IF(OR(B130="",C130="",D130="",E130="",F130="",G130="",H130="",I130="",J130="",K130="",L130="",M130="",N130=""),"INCOMPLETE",IF(AND(OR(EXACT(C130,"LOCAL PROVIDER"),EXACT(C130,"FRANCHISE / LOCAL OPERATOR"),EXACT(C130,"DIRECTORY / LEAD MARKETPLACE"),EXACT(C130,"NATIONAL BRAND"),EXACT(C130,"PUBLISHER / REFERENCE"),EXACT(C130,"ADJACENT SERVICE"),EXACT(C130,"OTHER")),OR(EXACT(D130,"YES"),EXACT(D130,"NO"),EXACT(D130,"UNCLEAR")),OR(EXACT(E130,"YES"),EXACT(E130,"NO"),EXACT(E130,"UNCLEAR")),OR(EXACT(F130,"YES"),EXACT(F130,"NO"),EXACT(F130,"UNCLEAR")),OR(EXACT(G130,"YES"),EXACT(G130,"NO"),EXACT(G130,"UNCLEAR")),OR(EXACT(H130,"OWN TEAM / LOCAL OPERATOR"),EXACT(H130,"THIRD PARTY / ROUTED LEAD"),EXACT(H130,"INFORMATION ONLY"),EXACT(H130,"UNCLEAR")),OR(EXACT(I130,"CURRENT"),EXACT(I130,"STALE"),EXACT(I130,"NOT CHECKED")),OR(EXACT(J130,"LOCAL PACK / MAPS"),EXACT(J130,"ORGANIC"),EXACT(J130,"PAID / LOCAL SERVICES"),EXACT(J130,"MIXED"),EXACT(J130,"NOT OBSERVED")),OR(EXACT(K130,"SUPPORTS"),EXACT(K130,"CONTRADICTS"),EXACT(K130,"NOT AVAILABLE"))),"VALID","INVALID - CONTROL TOKEN"))))</x:f>
      </x:c>
      <x:c r="P130" s="12" t="str">
        <x:f>IF(A130="","",IF(O130&lt;&gt;"VALID","CONTROL ERROR",IF(X130="LINK ERROR","EVIDENCE LINK ERROR",IF(X130="STALE","EVIDENCE STALE - REFRESH",IF(X130="INSUFFICIENT","EVIDENCE INSUFFICIENT - ROLE",IF(X130="TYPE / FULFILMENT CONTRADICTION","EVIDENCE CONTRADICTION - TYPE / FULFILMENT",IF(X130="FIRST-PARTY CONTRADICTION","EVIDENCE CONTRADICTION - FIRST PARTY",AA130)))))))</x:f>
      </x:c>
      <x:c r="Q130" s="12" t="str">
        <x:f>IF(A130="","",IF(OR(O130&lt;&gt;"VALID",X130="LINK ERROR"),"NOT READY",IF(AND(V130="READY",X130="CLEAR",OR(P130="DIRECT LOCAL COMPETITOR",P130="INTERMEDIARY / LEAD COMPETITOR",P130="INFORMATION / REFERENCE COMPETITOR",P130="INDIRECT / CONDITIONAL COMPETITOR",P130="OUT OF DIRECT SCOPE")),"READY","UNRESOLVED")))</x:f>
      </x:c>
      <x:c r="R130" s="12" t="str">
        <x:f>IF(A130="","",IF(P130="DIRECT LOCAL COMPETITOR","INCLUDE DIRECT",IF(P130="INDIRECT / CONDITIONAL COMPETITOR","INCLUDE INDIRECT",IF(OR(P130="INTERMEDIARY / LEAD COMPETITOR",P130="INFORMATION / REFERENCE COMPETITOR"),"INCLUDE REFERENCE",IF(P130="OUT OF DIRECT SCOPE","EXCLUDE DIRECT","MONITOR / CONDITIONAL")))))</x:f>
      </x:c>
      <x:c r="S130" s="12" t="str">
        <x:f>IF(A130="","",IF(P130="DIRECT LOCAL COMPETITOR","Scoped service offer; service-area clarity; contact/booking path; trust and local visibility",IF(P130="INTERMEDIARY / LEAD COMPETITOR","Lead capture; comparison UX; local discovery and routing mechanics",IF(P130="INFORMATION / REFERENCE COMPETITOR","Information coverage; evidence; decision support and answer usefulness",IF(P130="INDIRECT / CONDITIONAL COMPETITOR","Substitution; adjacent-need framing; conditional availability",IF(P130="OUT OF DIRECT SCOPE","Reference only if another decision requires it","No direct benchmark until resolved"))))))</x:f>
      </x:c>
      <x:c r="T130" s="12" t="str">
        <x:f>IF(A130="","",IF(P130="DIRECT LOCAL COMPETITOR","Do not infer capacity, market share or revenue from visibility/reviews",IF(P130="INTERMEDIARY / LEAD COMPETITOR","Do not infer that the intermediary performs the job",IF(P130="INFORMATION / REFERENCE COMPETITOR","Do not infer service substitution from information visibility",IF(P130="INDIRECT / CONDITIONAL COMPETITOR","Do not force adjacent or differently timed service into direct parity",IF(P130="OUT OF DIRECT SCOPE","Do not generalise this exclusion to every service/geography","Do not force a direct label from incomplete evidence"))))))</x:f>
      </x:c>
      <x:c r="U130" s="12" t="str">
        <x:f>IF(A130="","",IF(P130="INTERMEDIARY / LEAD COMPETITOR","Reopen if platform begins fulfilling the service directly",IF(P130="INFORMATION / REFERENCE COMPETITOR","Reopen if source begins selling/fulfilling the service",IF(P130="OUT OF DIRECT SCOPE","Reopen if job, buyer or service area changes","Reopen when service, geography, timing, fulfilment, ownership or buyer evidence changes materially"))))</x:f>
      </x:c>
      <x:c r="V130" s="12" t="str">
        <x:f>IF(A130="","",IF(COUNTIF(EVIDENCE_PACKET!$A$6:$A$205,L130)=0,"INVALID - EVIDENCE ID",IF(COUNTIF(EVIDENCE_PACKET!$A$6:$A$205,L130)&gt;1,"INVALID - DUPLICATE EVIDENCE ID",IF(COUNTIFS(EVIDENCE_PACKET!$A$6:$A$205,L130,EVIDENCE_PACKET!$B$6:$B$205,A130)=0,"INVALID - EVIDENCE OWNER",INDEX(EVIDENCE_PACKET!$L$6:$L$205,MATCH(L130,EVIDENCE_PACKET!$A$6:$A$205,0))))))</x:f>
      </x:c>
      <x:c r="W130" s="80" t="str">
        <x:f>IF(A130="","",IF(OR(AND(C130="DIRECTORY / LEAD MARKETPLACE",H130="OWN TEAM / LOCAL OPERATOR"),AND(C130="PUBLISHER / REFERENCE",OR(H130="OWN TEAM / LOCAL OPERATOR",H130="THIRD PARTY / ROUTED LEAD")),AND(OR(C130="LOCAL PROVIDER",C130="FRANCHISE / LOCAL OPERATOR"),OR(H130="THIRD PARTY / ROUTED LEAD",H130="INFORMATION ONLY"))),"CONTRADICTION","OK"))</x:f>
      </x:c>
      <x:c r="X130" s="80" t="str">
        <x:f>IF(A130="","",IF(OR(V130="INVALID - EVIDENCE ID",V130="INVALID - DUPLICATE EVIDENCE ID",V130="INVALID - EVIDENCE OWNER",V130="INVALID - DUPLICATE ID",V130="INVALID - CONTROL TOKEN",V130="INVALID - CANDIDATE ID",V130="INCOMPLETE"),"LINK ERROR",IF(V130="STALE - REFRESH","STALE",IF(OR(V130="NOT CHECKED",V130="UNRESOLVED",I130="NOT CHECKED",D130="UNCLEAR",E130="UNCLEAR",F130="UNCLEAR",G130="UNCLEAR",H130="UNCLEAR"),"INSUFFICIENT",IF(W130="CONTRADICTION","TYPE / FULFILMENT CONTRADICTION",IF(K130="CONTRADICTS","FIRST-PARTY CONTRADICTION","CLEAR"))))))</x:f>
      </x:c>
      <x:c r="Y130" s="80" t="str">
        <x:f>IF(A130="","",IF(OR(C130="DIRECTORY / LEAD MARKETPLACE",H130="THIRD PARTY / ROUTED LEAD"),"INTERMEDIARY / LEAD COMPETITOR",IF(OR(C130="PUBLISHER / REFERENCE",H130="INFORMATION ONLY"),"INFORMATION / REFERENCE COMPETITOR","")))</x:f>
      </x:c>
      <x:c r="Z130" s="80" t="str">
        <x:f>IF(A130="","",IF(OR(C130="ADJACENT SERVICE",D130="NO",F130="NO"),"INDIRECT / CONDITIONAL COMPETITOR",IF(OR(E130="NO",G130="NO"),"OUT OF DIRECT SCOPE",IF(AND(D130="YES",E130="YES",F130="YES",G130="YES",H130="OWN TEAM / LOCAL OPERATOR"),"DIRECT LOCAL COMPETITOR","CONDITIONAL / REVIEW REQUIRED"))))</x:f>
      </x:c>
      <x:c r="AA130" s="80" t="str">
        <x:f>IF(A130="","",IF(Y130&lt;&gt;"",Y130,Z130))</x:f>
      </x:c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38"/>
      <x:c r="N131" s="12"/>
      <x:c r="O131" s="12" t="str">
        <x:f>IF(A131="","",IF(COUNTIF($A$6:$A$205,A131)&gt;1,"INVALID - DUPLICATE ID",IF(OR(B131="",C131="",D131="",E131="",F131="",G131="",H131="",I131="",J131="",K131="",L131="",M131="",N131=""),"INCOMPLETE",IF(AND(OR(EXACT(C131,"LOCAL PROVIDER"),EXACT(C131,"FRANCHISE / LOCAL OPERATOR"),EXACT(C131,"DIRECTORY / LEAD MARKETPLACE"),EXACT(C131,"NATIONAL BRAND"),EXACT(C131,"PUBLISHER / REFERENCE"),EXACT(C131,"ADJACENT SERVICE"),EXACT(C131,"OTHER")),OR(EXACT(D131,"YES"),EXACT(D131,"NO"),EXACT(D131,"UNCLEAR")),OR(EXACT(E131,"YES"),EXACT(E131,"NO"),EXACT(E131,"UNCLEAR")),OR(EXACT(F131,"YES"),EXACT(F131,"NO"),EXACT(F131,"UNCLEAR")),OR(EXACT(G131,"YES"),EXACT(G131,"NO"),EXACT(G131,"UNCLEAR")),OR(EXACT(H131,"OWN TEAM / LOCAL OPERATOR"),EXACT(H131,"THIRD PARTY / ROUTED LEAD"),EXACT(H131,"INFORMATION ONLY"),EXACT(H131,"UNCLEAR")),OR(EXACT(I131,"CURRENT"),EXACT(I131,"STALE"),EXACT(I131,"NOT CHECKED")),OR(EXACT(J131,"LOCAL PACK / MAPS"),EXACT(J131,"ORGANIC"),EXACT(J131,"PAID / LOCAL SERVICES"),EXACT(J131,"MIXED"),EXACT(J131,"NOT OBSERVED")),OR(EXACT(K131,"SUPPORTS"),EXACT(K131,"CONTRADICTS"),EXACT(K131,"NOT AVAILABLE"))),"VALID","INVALID - CONTROL TOKEN"))))</x:f>
      </x:c>
      <x:c r="P131" s="12" t="str">
        <x:f>IF(A131="","",IF(O131&lt;&gt;"VALID","CONTROL ERROR",IF(X131="LINK ERROR","EVIDENCE LINK ERROR",IF(X131="STALE","EVIDENCE STALE - REFRESH",IF(X131="INSUFFICIENT","EVIDENCE INSUFFICIENT - ROLE",IF(X131="TYPE / FULFILMENT CONTRADICTION","EVIDENCE CONTRADICTION - TYPE / FULFILMENT",IF(X131="FIRST-PARTY CONTRADICTION","EVIDENCE CONTRADICTION - FIRST PARTY",AA131)))))))</x:f>
      </x:c>
      <x:c r="Q131" s="12" t="str">
        <x:f>IF(A131="","",IF(OR(O131&lt;&gt;"VALID",X131="LINK ERROR"),"NOT READY",IF(AND(V131="READY",X131="CLEAR",OR(P131="DIRECT LOCAL COMPETITOR",P131="INTERMEDIARY / LEAD COMPETITOR",P131="INFORMATION / REFERENCE COMPETITOR",P131="INDIRECT / CONDITIONAL COMPETITOR",P131="OUT OF DIRECT SCOPE")),"READY","UNRESOLVED")))</x:f>
      </x:c>
      <x:c r="R131" s="12" t="str">
        <x:f>IF(A131="","",IF(P131="DIRECT LOCAL COMPETITOR","INCLUDE DIRECT",IF(P131="INDIRECT / CONDITIONAL COMPETITOR","INCLUDE INDIRECT",IF(OR(P131="INTERMEDIARY / LEAD COMPETITOR",P131="INFORMATION / REFERENCE COMPETITOR"),"INCLUDE REFERENCE",IF(P131="OUT OF DIRECT SCOPE","EXCLUDE DIRECT","MONITOR / CONDITIONAL")))))</x:f>
      </x:c>
      <x:c r="S131" s="12" t="str">
        <x:f>IF(A131="","",IF(P131="DIRECT LOCAL COMPETITOR","Scoped service offer; service-area clarity; contact/booking path; trust and local visibility",IF(P131="INTERMEDIARY / LEAD COMPETITOR","Lead capture; comparison UX; local discovery and routing mechanics",IF(P131="INFORMATION / REFERENCE COMPETITOR","Information coverage; evidence; decision support and answer usefulness",IF(P131="INDIRECT / CONDITIONAL COMPETITOR","Substitution; adjacent-need framing; conditional availability",IF(P131="OUT OF DIRECT SCOPE","Reference only if another decision requires it","No direct benchmark until resolved"))))))</x:f>
      </x:c>
      <x:c r="T131" s="12" t="str">
        <x:f>IF(A131="","",IF(P131="DIRECT LOCAL COMPETITOR","Do not infer capacity, market share or revenue from visibility/reviews",IF(P131="INTERMEDIARY / LEAD COMPETITOR","Do not infer that the intermediary performs the job",IF(P131="INFORMATION / REFERENCE COMPETITOR","Do not infer service substitution from information visibility",IF(P131="INDIRECT / CONDITIONAL COMPETITOR","Do not force adjacent or differently timed service into direct parity",IF(P131="OUT OF DIRECT SCOPE","Do not generalise this exclusion to every service/geography","Do not force a direct label from incomplete evidence"))))))</x:f>
      </x:c>
      <x:c r="U131" s="12" t="str">
        <x:f>IF(A131="","",IF(P131="INTERMEDIARY / LEAD COMPETITOR","Reopen if platform begins fulfilling the service directly",IF(P131="INFORMATION / REFERENCE COMPETITOR","Reopen if source begins selling/fulfilling the service",IF(P131="OUT OF DIRECT SCOPE","Reopen if job, buyer or service area changes","Reopen when service, geography, timing, fulfilment, ownership or buyer evidence changes materially"))))</x:f>
      </x:c>
      <x:c r="V131" s="12" t="str">
        <x:f>IF(A131="","",IF(COUNTIF(EVIDENCE_PACKET!$A$6:$A$205,L131)=0,"INVALID - EVIDENCE ID",IF(COUNTIF(EVIDENCE_PACKET!$A$6:$A$205,L131)&gt;1,"INVALID - DUPLICATE EVIDENCE ID",IF(COUNTIFS(EVIDENCE_PACKET!$A$6:$A$205,L131,EVIDENCE_PACKET!$B$6:$B$205,A131)=0,"INVALID - EVIDENCE OWNER",INDEX(EVIDENCE_PACKET!$L$6:$L$205,MATCH(L131,EVIDENCE_PACKET!$A$6:$A$205,0))))))</x:f>
      </x:c>
      <x:c r="W131" s="80" t="str">
        <x:f>IF(A131="","",IF(OR(AND(C131="DIRECTORY / LEAD MARKETPLACE",H131="OWN TEAM / LOCAL OPERATOR"),AND(C131="PUBLISHER / REFERENCE",OR(H131="OWN TEAM / LOCAL OPERATOR",H131="THIRD PARTY / ROUTED LEAD")),AND(OR(C131="LOCAL PROVIDER",C131="FRANCHISE / LOCAL OPERATOR"),OR(H131="THIRD PARTY / ROUTED LEAD",H131="INFORMATION ONLY"))),"CONTRADICTION","OK"))</x:f>
      </x:c>
      <x:c r="X131" s="80" t="str">
        <x:f>IF(A131="","",IF(OR(V131="INVALID - EVIDENCE ID",V131="INVALID - DUPLICATE EVIDENCE ID",V131="INVALID - EVIDENCE OWNER",V131="INVALID - DUPLICATE ID",V131="INVALID - CONTROL TOKEN",V131="INVALID - CANDIDATE ID",V131="INCOMPLETE"),"LINK ERROR",IF(V131="STALE - REFRESH","STALE",IF(OR(V131="NOT CHECKED",V131="UNRESOLVED",I131="NOT CHECKED",D131="UNCLEAR",E131="UNCLEAR",F131="UNCLEAR",G131="UNCLEAR",H131="UNCLEAR"),"INSUFFICIENT",IF(W131="CONTRADICTION","TYPE / FULFILMENT CONTRADICTION",IF(K131="CONTRADICTS","FIRST-PARTY CONTRADICTION","CLEAR"))))))</x:f>
      </x:c>
      <x:c r="Y131" s="80" t="str">
        <x:f>IF(A131="","",IF(OR(C131="DIRECTORY / LEAD MARKETPLACE",H131="THIRD PARTY / ROUTED LEAD"),"INTERMEDIARY / LEAD COMPETITOR",IF(OR(C131="PUBLISHER / REFERENCE",H131="INFORMATION ONLY"),"INFORMATION / REFERENCE COMPETITOR","")))</x:f>
      </x:c>
      <x:c r="Z131" s="80" t="str">
        <x:f>IF(A131="","",IF(OR(C131="ADJACENT SERVICE",D131="NO",F131="NO"),"INDIRECT / CONDITIONAL COMPETITOR",IF(OR(E131="NO",G131="NO"),"OUT OF DIRECT SCOPE",IF(AND(D131="YES",E131="YES",F131="YES",G131="YES",H131="OWN TEAM / LOCAL OPERATOR"),"DIRECT LOCAL COMPETITOR","CONDITIONAL / REVIEW REQUIRED"))))</x:f>
      </x:c>
      <x:c r="AA131" s="80" t="str">
        <x:f>IF(A131="","",IF(Y131&lt;&gt;"",Y131,Z131))</x:f>
      </x:c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38"/>
      <x:c r="N132" s="12"/>
      <x:c r="O132" s="12" t="str">
        <x:f>IF(A132="","",IF(COUNTIF($A$6:$A$205,A132)&gt;1,"INVALID - DUPLICATE ID",IF(OR(B132="",C132="",D132="",E132="",F132="",G132="",H132="",I132="",J132="",K132="",L132="",M132="",N132=""),"INCOMPLETE",IF(AND(OR(EXACT(C132,"LOCAL PROVIDER"),EXACT(C132,"FRANCHISE / LOCAL OPERATOR"),EXACT(C132,"DIRECTORY / LEAD MARKETPLACE"),EXACT(C132,"NATIONAL BRAND"),EXACT(C132,"PUBLISHER / REFERENCE"),EXACT(C132,"ADJACENT SERVICE"),EXACT(C132,"OTHER")),OR(EXACT(D132,"YES"),EXACT(D132,"NO"),EXACT(D132,"UNCLEAR")),OR(EXACT(E132,"YES"),EXACT(E132,"NO"),EXACT(E132,"UNCLEAR")),OR(EXACT(F132,"YES"),EXACT(F132,"NO"),EXACT(F132,"UNCLEAR")),OR(EXACT(G132,"YES"),EXACT(G132,"NO"),EXACT(G132,"UNCLEAR")),OR(EXACT(H132,"OWN TEAM / LOCAL OPERATOR"),EXACT(H132,"THIRD PARTY / ROUTED LEAD"),EXACT(H132,"INFORMATION ONLY"),EXACT(H132,"UNCLEAR")),OR(EXACT(I132,"CURRENT"),EXACT(I132,"STALE"),EXACT(I132,"NOT CHECKED")),OR(EXACT(J132,"LOCAL PACK / MAPS"),EXACT(J132,"ORGANIC"),EXACT(J132,"PAID / LOCAL SERVICES"),EXACT(J132,"MIXED"),EXACT(J132,"NOT OBSERVED")),OR(EXACT(K132,"SUPPORTS"),EXACT(K132,"CONTRADICTS"),EXACT(K132,"NOT AVAILABLE"))),"VALID","INVALID - CONTROL TOKEN"))))</x:f>
      </x:c>
      <x:c r="P132" s="12" t="str">
        <x:f>IF(A132="","",IF(O132&lt;&gt;"VALID","CONTROL ERROR",IF(X132="LINK ERROR","EVIDENCE LINK ERROR",IF(X132="STALE","EVIDENCE STALE - REFRESH",IF(X132="INSUFFICIENT","EVIDENCE INSUFFICIENT - ROLE",IF(X132="TYPE / FULFILMENT CONTRADICTION","EVIDENCE CONTRADICTION - TYPE / FULFILMENT",IF(X132="FIRST-PARTY CONTRADICTION","EVIDENCE CONTRADICTION - FIRST PARTY",AA132)))))))</x:f>
      </x:c>
      <x:c r="Q132" s="12" t="str">
        <x:f>IF(A132="","",IF(OR(O132&lt;&gt;"VALID",X132="LINK ERROR"),"NOT READY",IF(AND(V132="READY",X132="CLEAR",OR(P132="DIRECT LOCAL COMPETITOR",P132="INTERMEDIARY / LEAD COMPETITOR",P132="INFORMATION / REFERENCE COMPETITOR",P132="INDIRECT / CONDITIONAL COMPETITOR",P132="OUT OF DIRECT SCOPE")),"READY","UNRESOLVED")))</x:f>
      </x:c>
      <x:c r="R132" s="12" t="str">
        <x:f>IF(A132="","",IF(P132="DIRECT LOCAL COMPETITOR","INCLUDE DIRECT",IF(P132="INDIRECT / CONDITIONAL COMPETITOR","INCLUDE INDIRECT",IF(OR(P132="INTERMEDIARY / LEAD COMPETITOR",P132="INFORMATION / REFERENCE COMPETITOR"),"INCLUDE REFERENCE",IF(P132="OUT OF DIRECT SCOPE","EXCLUDE DIRECT","MONITOR / CONDITIONAL")))))</x:f>
      </x:c>
      <x:c r="S132" s="12" t="str">
        <x:f>IF(A132="","",IF(P132="DIRECT LOCAL COMPETITOR","Scoped service offer; service-area clarity; contact/booking path; trust and local visibility",IF(P132="INTERMEDIARY / LEAD COMPETITOR","Lead capture; comparison UX; local discovery and routing mechanics",IF(P132="INFORMATION / REFERENCE COMPETITOR","Information coverage; evidence; decision support and answer usefulness",IF(P132="INDIRECT / CONDITIONAL COMPETITOR","Substitution; adjacent-need framing; conditional availability",IF(P132="OUT OF DIRECT SCOPE","Reference only if another decision requires it","No direct benchmark until resolved"))))))</x:f>
      </x:c>
      <x:c r="T132" s="12" t="str">
        <x:f>IF(A132="","",IF(P132="DIRECT LOCAL COMPETITOR","Do not infer capacity, market share or revenue from visibility/reviews",IF(P132="INTERMEDIARY / LEAD COMPETITOR","Do not infer that the intermediary performs the job",IF(P132="INFORMATION / REFERENCE COMPETITOR","Do not infer service substitution from information visibility",IF(P132="INDIRECT / CONDITIONAL COMPETITOR","Do not force adjacent or differently timed service into direct parity",IF(P132="OUT OF DIRECT SCOPE","Do not generalise this exclusion to every service/geography","Do not force a direct label from incomplete evidence"))))))</x:f>
      </x:c>
      <x:c r="U132" s="12" t="str">
        <x:f>IF(A132="","",IF(P132="INTERMEDIARY / LEAD COMPETITOR","Reopen if platform begins fulfilling the service directly",IF(P132="INFORMATION / REFERENCE COMPETITOR","Reopen if source begins selling/fulfilling the service",IF(P132="OUT OF DIRECT SCOPE","Reopen if job, buyer or service area changes","Reopen when service, geography, timing, fulfilment, ownership or buyer evidence changes materially"))))</x:f>
      </x:c>
      <x:c r="V132" s="12" t="str">
        <x:f>IF(A132="","",IF(COUNTIF(EVIDENCE_PACKET!$A$6:$A$205,L132)=0,"INVALID - EVIDENCE ID",IF(COUNTIF(EVIDENCE_PACKET!$A$6:$A$205,L132)&gt;1,"INVALID - DUPLICATE EVIDENCE ID",IF(COUNTIFS(EVIDENCE_PACKET!$A$6:$A$205,L132,EVIDENCE_PACKET!$B$6:$B$205,A132)=0,"INVALID - EVIDENCE OWNER",INDEX(EVIDENCE_PACKET!$L$6:$L$205,MATCH(L132,EVIDENCE_PACKET!$A$6:$A$205,0))))))</x:f>
      </x:c>
      <x:c r="W132" s="80" t="str">
        <x:f>IF(A132="","",IF(OR(AND(C132="DIRECTORY / LEAD MARKETPLACE",H132="OWN TEAM / LOCAL OPERATOR"),AND(C132="PUBLISHER / REFERENCE",OR(H132="OWN TEAM / LOCAL OPERATOR",H132="THIRD PARTY / ROUTED LEAD")),AND(OR(C132="LOCAL PROVIDER",C132="FRANCHISE / LOCAL OPERATOR"),OR(H132="THIRD PARTY / ROUTED LEAD",H132="INFORMATION ONLY"))),"CONTRADICTION","OK"))</x:f>
      </x:c>
      <x:c r="X132" s="80" t="str">
        <x:f>IF(A132="","",IF(OR(V132="INVALID - EVIDENCE ID",V132="INVALID - DUPLICATE EVIDENCE ID",V132="INVALID - EVIDENCE OWNER",V132="INVALID - DUPLICATE ID",V132="INVALID - CONTROL TOKEN",V132="INVALID - CANDIDATE ID",V132="INCOMPLETE"),"LINK ERROR",IF(V132="STALE - REFRESH","STALE",IF(OR(V132="NOT CHECKED",V132="UNRESOLVED",I132="NOT CHECKED",D132="UNCLEAR",E132="UNCLEAR",F132="UNCLEAR",G132="UNCLEAR",H132="UNCLEAR"),"INSUFFICIENT",IF(W132="CONTRADICTION","TYPE / FULFILMENT CONTRADICTION",IF(K132="CONTRADICTS","FIRST-PARTY CONTRADICTION","CLEAR"))))))</x:f>
      </x:c>
      <x:c r="Y132" s="80" t="str">
        <x:f>IF(A132="","",IF(OR(C132="DIRECTORY / LEAD MARKETPLACE",H132="THIRD PARTY / ROUTED LEAD"),"INTERMEDIARY / LEAD COMPETITOR",IF(OR(C132="PUBLISHER / REFERENCE",H132="INFORMATION ONLY"),"INFORMATION / REFERENCE COMPETITOR","")))</x:f>
      </x:c>
      <x:c r="Z132" s="80" t="str">
        <x:f>IF(A132="","",IF(OR(C132="ADJACENT SERVICE",D132="NO",F132="NO"),"INDIRECT / CONDITIONAL COMPETITOR",IF(OR(E132="NO",G132="NO"),"OUT OF DIRECT SCOPE",IF(AND(D132="YES",E132="YES",F132="YES",G132="YES",H132="OWN TEAM / LOCAL OPERATOR"),"DIRECT LOCAL COMPETITOR","CONDITIONAL / REVIEW REQUIRED"))))</x:f>
      </x:c>
      <x:c r="AA132" s="80" t="str">
        <x:f>IF(A132="","",IF(Y132&lt;&gt;"",Y132,Z132))</x:f>
      </x:c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38"/>
      <x:c r="N133" s="12"/>
      <x:c r="O133" s="12" t="str">
        <x:f>IF(A133="","",IF(COUNTIF($A$6:$A$205,A133)&gt;1,"INVALID - DUPLICATE ID",IF(OR(B133="",C133="",D133="",E133="",F133="",G133="",H133="",I133="",J133="",K133="",L133="",M133="",N133=""),"INCOMPLETE",IF(AND(OR(EXACT(C133,"LOCAL PROVIDER"),EXACT(C133,"FRANCHISE / LOCAL OPERATOR"),EXACT(C133,"DIRECTORY / LEAD MARKETPLACE"),EXACT(C133,"NATIONAL BRAND"),EXACT(C133,"PUBLISHER / REFERENCE"),EXACT(C133,"ADJACENT SERVICE"),EXACT(C133,"OTHER")),OR(EXACT(D133,"YES"),EXACT(D133,"NO"),EXACT(D133,"UNCLEAR")),OR(EXACT(E133,"YES"),EXACT(E133,"NO"),EXACT(E133,"UNCLEAR")),OR(EXACT(F133,"YES"),EXACT(F133,"NO"),EXACT(F133,"UNCLEAR")),OR(EXACT(G133,"YES"),EXACT(G133,"NO"),EXACT(G133,"UNCLEAR")),OR(EXACT(H133,"OWN TEAM / LOCAL OPERATOR"),EXACT(H133,"THIRD PARTY / ROUTED LEAD"),EXACT(H133,"INFORMATION ONLY"),EXACT(H133,"UNCLEAR")),OR(EXACT(I133,"CURRENT"),EXACT(I133,"STALE"),EXACT(I133,"NOT CHECKED")),OR(EXACT(J133,"LOCAL PACK / MAPS"),EXACT(J133,"ORGANIC"),EXACT(J133,"PAID / LOCAL SERVICES"),EXACT(J133,"MIXED"),EXACT(J133,"NOT OBSERVED")),OR(EXACT(K133,"SUPPORTS"),EXACT(K133,"CONTRADICTS"),EXACT(K133,"NOT AVAILABLE"))),"VALID","INVALID - CONTROL TOKEN"))))</x:f>
      </x:c>
      <x:c r="P133" s="12" t="str">
        <x:f>IF(A133="","",IF(O133&lt;&gt;"VALID","CONTROL ERROR",IF(X133="LINK ERROR","EVIDENCE LINK ERROR",IF(X133="STALE","EVIDENCE STALE - REFRESH",IF(X133="INSUFFICIENT","EVIDENCE INSUFFICIENT - ROLE",IF(X133="TYPE / FULFILMENT CONTRADICTION","EVIDENCE CONTRADICTION - TYPE / FULFILMENT",IF(X133="FIRST-PARTY CONTRADICTION","EVIDENCE CONTRADICTION - FIRST PARTY",AA133)))))))</x:f>
      </x:c>
      <x:c r="Q133" s="12" t="str">
        <x:f>IF(A133="","",IF(OR(O133&lt;&gt;"VALID",X133="LINK ERROR"),"NOT READY",IF(AND(V133="READY",X133="CLEAR",OR(P133="DIRECT LOCAL COMPETITOR",P133="INTERMEDIARY / LEAD COMPETITOR",P133="INFORMATION / REFERENCE COMPETITOR",P133="INDIRECT / CONDITIONAL COMPETITOR",P133="OUT OF DIRECT SCOPE")),"READY","UNRESOLVED")))</x:f>
      </x:c>
      <x:c r="R133" s="12" t="str">
        <x:f>IF(A133="","",IF(P133="DIRECT LOCAL COMPETITOR","INCLUDE DIRECT",IF(P133="INDIRECT / CONDITIONAL COMPETITOR","INCLUDE INDIRECT",IF(OR(P133="INTERMEDIARY / LEAD COMPETITOR",P133="INFORMATION / REFERENCE COMPETITOR"),"INCLUDE REFERENCE",IF(P133="OUT OF DIRECT SCOPE","EXCLUDE DIRECT","MONITOR / CONDITIONAL")))))</x:f>
      </x:c>
      <x:c r="S133" s="12" t="str">
        <x:f>IF(A133="","",IF(P133="DIRECT LOCAL COMPETITOR","Scoped service offer; service-area clarity; contact/booking path; trust and local visibility",IF(P133="INTERMEDIARY / LEAD COMPETITOR","Lead capture; comparison UX; local discovery and routing mechanics",IF(P133="INFORMATION / REFERENCE COMPETITOR","Information coverage; evidence; decision support and answer usefulness",IF(P133="INDIRECT / CONDITIONAL COMPETITOR","Substitution; adjacent-need framing; conditional availability",IF(P133="OUT OF DIRECT SCOPE","Reference only if another decision requires it","No direct benchmark until resolved"))))))</x:f>
      </x:c>
      <x:c r="T133" s="12" t="str">
        <x:f>IF(A133="","",IF(P133="DIRECT LOCAL COMPETITOR","Do not infer capacity, market share or revenue from visibility/reviews",IF(P133="INTERMEDIARY / LEAD COMPETITOR","Do not infer that the intermediary performs the job",IF(P133="INFORMATION / REFERENCE COMPETITOR","Do not infer service substitution from information visibility",IF(P133="INDIRECT / CONDITIONAL COMPETITOR","Do not force adjacent or differently timed service into direct parity",IF(P133="OUT OF DIRECT SCOPE","Do not generalise this exclusion to every service/geography","Do not force a direct label from incomplete evidence"))))))</x:f>
      </x:c>
      <x:c r="U133" s="12" t="str">
        <x:f>IF(A133="","",IF(P133="INTERMEDIARY / LEAD COMPETITOR","Reopen if platform begins fulfilling the service directly",IF(P133="INFORMATION / REFERENCE COMPETITOR","Reopen if source begins selling/fulfilling the service",IF(P133="OUT OF DIRECT SCOPE","Reopen if job, buyer or service area changes","Reopen when service, geography, timing, fulfilment, ownership or buyer evidence changes materially"))))</x:f>
      </x:c>
      <x:c r="V133" s="12" t="str">
        <x:f>IF(A133="","",IF(COUNTIF(EVIDENCE_PACKET!$A$6:$A$205,L133)=0,"INVALID - EVIDENCE ID",IF(COUNTIF(EVIDENCE_PACKET!$A$6:$A$205,L133)&gt;1,"INVALID - DUPLICATE EVIDENCE ID",IF(COUNTIFS(EVIDENCE_PACKET!$A$6:$A$205,L133,EVIDENCE_PACKET!$B$6:$B$205,A133)=0,"INVALID - EVIDENCE OWNER",INDEX(EVIDENCE_PACKET!$L$6:$L$205,MATCH(L133,EVIDENCE_PACKET!$A$6:$A$205,0))))))</x:f>
      </x:c>
      <x:c r="W133" s="80" t="str">
        <x:f>IF(A133="","",IF(OR(AND(C133="DIRECTORY / LEAD MARKETPLACE",H133="OWN TEAM / LOCAL OPERATOR"),AND(C133="PUBLISHER / REFERENCE",OR(H133="OWN TEAM / LOCAL OPERATOR",H133="THIRD PARTY / ROUTED LEAD")),AND(OR(C133="LOCAL PROVIDER",C133="FRANCHISE / LOCAL OPERATOR"),OR(H133="THIRD PARTY / ROUTED LEAD",H133="INFORMATION ONLY"))),"CONTRADICTION","OK"))</x:f>
      </x:c>
      <x:c r="X133" s="80" t="str">
        <x:f>IF(A133="","",IF(OR(V133="INVALID - EVIDENCE ID",V133="INVALID - DUPLICATE EVIDENCE ID",V133="INVALID - EVIDENCE OWNER",V133="INVALID - DUPLICATE ID",V133="INVALID - CONTROL TOKEN",V133="INVALID - CANDIDATE ID",V133="INCOMPLETE"),"LINK ERROR",IF(V133="STALE - REFRESH","STALE",IF(OR(V133="NOT CHECKED",V133="UNRESOLVED",I133="NOT CHECKED",D133="UNCLEAR",E133="UNCLEAR",F133="UNCLEAR",G133="UNCLEAR",H133="UNCLEAR"),"INSUFFICIENT",IF(W133="CONTRADICTION","TYPE / FULFILMENT CONTRADICTION",IF(K133="CONTRADICTS","FIRST-PARTY CONTRADICTION","CLEAR"))))))</x:f>
      </x:c>
      <x:c r="Y133" s="80" t="str">
        <x:f>IF(A133="","",IF(OR(C133="DIRECTORY / LEAD MARKETPLACE",H133="THIRD PARTY / ROUTED LEAD"),"INTERMEDIARY / LEAD COMPETITOR",IF(OR(C133="PUBLISHER / REFERENCE",H133="INFORMATION ONLY"),"INFORMATION / REFERENCE COMPETITOR","")))</x:f>
      </x:c>
      <x:c r="Z133" s="80" t="str">
        <x:f>IF(A133="","",IF(OR(C133="ADJACENT SERVICE",D133="NO",F133="NO"),"INDIRECT / CONDITIONAL COMPETITOR",IF(OR(E133="NO",G133="NO"),"OUT OF DIRECT SCOPE",IF(AND(D133="YES",E133="YES",F133="YES",G133="YES",H133="OWN TEAM / LOCAL OPERATOR"),"DIRECT LOCAL COMPETITOR","CONDITIONAL / REVIEW REQUIRED"))))</x:f>
      </x:c>
      <x:c r="AA133" s="80" t="str">
        <x:f>IF(A133="","",IF(Y133&lt;&gt;"",Y133,Z133))</x:f>
      </x:c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38"/>
      <x:c r="N134" s="12"/>
      <x:c r="O134" s="12" t="str">
        <x:f>IF(A134="","",IF(COUNTIF($A$6:$A$205,A134)&gt;1,"INVALID - DUPLICATE ID",IF(OR(B134="",C134="",D134="",E134="",F134="",G134="",H134="",I134="",J134="",K134="",L134="",M134="",N134=""),"INCOMPLETE",IF(AND(OR(EXACT(C134,"LOCAL PROVIDER"),EXACT(C134,"FRANCHISE / LOCAL OPERATOR"),EXACT(C134,"DIRECTORY / LEAD MARKETPLACE"),EXACT(C134,"NATIONAL BRAND"),EXACT(C134,"PUBLISHER / REFERENCE"),EXACT(C134,"ADJACENT SERVICE"),EXACT(C134,"OTHER")),OR(EXACT(D134,"YES"),EXACT(D134,"NO"),EXACT(D134,"UNCLEAR")),OR(EXACT(E134,"YES"),EXACT(E134,"NO"),EXACT(E134,"UNCLEAR")),OR(EXACT(F134,"YES"),EXACT(F134,"NO"),EXACT(F134,"UNCLEAR")),OR(EXACT(G134,"YES"),EXACT(G134,"NO"),EXACT(G134,"UNCLEAR")),OR(EXACT(H134,"OWN TEAM / LOCAL OPERATOR"),EXACT(H134,"THIRD PARTY / ROUTED LEAD"),EXACT(H134,"INFORMATION ONLY"),EXACT(H134,"UNCLEAR")),OR(EXACT(I134,"CURRENT"),EXACT(I134,"STALE"),EXACT(I134,"NOT CHECKED")),OR(EXACT(J134,"LOCAL PACK / MAPS"),EXACT(J134,"ORGANIC"),EXACT(J134,"PAID / LOCAL SERVICES"),EXACT(J134,"MIXED"),EXACT(J134,"NOT OBSERVED")),OR(EXACT(K134,"SUPPORTS"),EXACT(K134,"CONTRADICTS"),EXACT(K134,"NOT AVAILABLE"))),"VALID","INVALID - CONTROL TOKEN"))))</x:f>
      </x:c>
      <x:c r="P134" s="12" t="str">
        <x:f>IF(A134="","",IF(O134&lt;&gt;"VALID","CONTROL ERROR",IF(X134="LINK ERROR","EVIDENCE LINK ERROR",IF(X134="STALE","EVIDENCE STALE - REFRESH",IF(X134="INSUFFICIENT","EVIDENCE INSUFFICIENT - ROLE",IF(X134="TYPE / FULFILMENT CONTRADICTION","EVIDENCE CONTRADICTION - TYPE / FULFILMENT",IF(X134="FIRST-PARTY CONTRADICTION","EVIDENCE CONTRADICTION - FIRST PARTY",AA134)))))))</x:f>
      </x:c>
      <x:c r="Q134" s="12" t="str">
        <x:f>IF(A134="","",IF(OR(O134&lt;&gt;"VALID",X134="LINK ERROR"),"NOT READY",IF(AND(V134="READY",X134="CLEAR",OR(P134="DIRECT LOCAL COMPETITOR",P134="INTERMEDIARY / LEAD COMPETITOR",P134="INFORMATION / REFERENCE COMPETITOR",P134="INDIRECT / CONDITIONAL COMPETITOR",P134="OUT OF DIRECT SCOPE")),"READY","UNRESOLVED")))</x:f>
      </x:c>
      <x:c r="R134" s="12" t="str">
        <x:f>IF(A134="","",IF(P134="DIRECT LOCAL COMPETITOR","INCLUDE DIRECT",IF(P134="INDIRECT / CONDITIONAL COMPETITOR","INCLUDE INDIRECT",IF(OR(P134="INTERMEDIARY / LEAD COMPETITOR",P134="INFORMATION / REFERENCE COMPETITOR"),"INCLUDE REFERENCE",IF(P134="OUT OF DIRECT SCOPE","EXCLUDE DIRECT","MONITOR / CONDITIONAL")))))</x:f>
      </x:c>
      <x:c r="S134" s="12" t="str">
        <x:f>IF(A134="","",IF(P134="DIRECT LOCAL COMPETITOR","Scoped service offer; service-area clarity; contact/booking path; trust and local visibility",IF(P134="INTERMEDIARY / LEAD COMPETITOR","Lead capture; comparison UX; local discovery and routing mechanics",IF(P134="INFORMATION / REFERENCE COMPETITOR","Information coverage; evidence; decision support and answer usefulness",IF(P134="INDIRECT / CONDITIONAL COMPETITOR","Substitution; adjacent-need framing; conditional availability",IF(P134="OUT OF DIRECT SCOPE","Reference only if another decision requires it","No direct benchmark until resolved"))))))</x:f>
      </x:c>
      <x:c r="T134" s="12" t="str">
        <x:f>IF(A134="","",IF(P134="DIRECT LOCAL COMPETITOR","Do not infer capacity, market share or revenue from visibility/reviews",IF(P134="INTERMEDIARY / LEAD COMPETITOR","Do not infer that the intermediary performs the job",IF(P134="INFORMATION / REFERENCE COMPETITOR","Do not infer service substitution from information visibility",IF(P134="INDIRECT / CONDITIONAL COMPETITOR","Do not force adjacent or differently timed service into direct parity",IF(P134="OUT OF DIRECT SCOPE","Do not generalise this exclusion to every service/geography","Do not force a direct label from incomplete evidence"))))))</x:f>
      </x:c>
      <x:c r="U134" s="12" t="str">
        <x:f>IF(A134="","",IF(P134="INTERMEDIARY / LEAD COMPETITOR","Reopen if platform begins fulfilling the service directly",IF(P134="INFORMATION / REFERENCE COMPETITOR","Reopen if source begins selling/fulfilling the service",IF(P134="OUT OF DIRECT SCOPE","Reopen if job, buyer or service area changes","Reopen when service, geography, timing, fulfilment, ownership or buyer evidence changes materially"))))</x:f>
      </x:c>
      <x:c r="V134" s="12" t="str">
        <x:f>IF(A134="","",IF(COUNTIF(EVIDENCE_PACKET!$A$6:$A$205,L134)=0,"INVALID - EVIDENCE ID",IF(COUNTIF(EVIDENCE_PACKET!$A$6:$A$205,L134)&gt;1,"INVALID - DUPLICATE EVIDENCE ID",IF(COUNTIFS(EVIDENCE_PACKET!$A$6:$A$205,L134,EVIDENCE_PACKET!$B$6:$B$205,A134)=0,"INVALID - EVIDENCE OWNER",INDEX(EVIDENCE_PACKET!$L$6:$L$205,MATCH(L134,EVIDENCE_PACKET!$A$6:$A$205,0))))))</x:f>
      </x:c>
      <x:c r="W134" s="80" t="str">
        <x:f>IF(A134="","",IF(OR(AND(C134="DIRECTORY / LEAD MARKETPLACE",H134="OWN TEAM / LOCAL OPERATOR"),AND(C134="PUBLISHER / REFERENCE",OR(H134="OWN TEAM / LOCAL OPERATOR",H134="THIRD PARTY / ROUTED LEAD")),AND(OR(C134="LOCAL PROVIDER",C134="FRANCHISE / LOCAL OPERATOR"),OR(H134="THIRD PARTY / ROUTED LEAD",H134="INFORMATION ONLY"))),"CONTRADICTION","OK"))</x:f>
      </x:c>
      <x:c r="X134" s="80" t="str">
        <x:f>IF(A134="","",IF(OR(V134="INVALID - EVIDENCE ID",V134="INVALID - DUPLICATE EVIDENCE ID",V134="INVALID - EVIDENCE OWNER",V134="INVALID - DUPLICATE ID",V134="INVALID - CONTROL TOKEN",V134="INVALID - CANDIDATE ID",V134="INCOMPLETE"),"LINK ERROR",IF(V134="STALE - REFRESH","STALE",IF(OR(V134="NOT CHECKED",V134="UNRESOLVED",I134="NOT CHECKED",D134="UNCLEAR",E134="UNCLEAR",F134="UNCLEAR",G134="UNCLEAR",H134="UNCLEAR"),"INSUFFICIENT",IF(W134="CONTRADICTION","TYPE / FULFILMENT CONTRADICTION",IF(K134="CONTRADICTS","FIRST-PARTY CONTRADICTION","CLEAR"))))))</x:f>
      </x:c>
      <x:c r="Y134" s="80" t="str">
        <x:f>IF(A134="","",IF(OR(C134="DIRECTORY / LEAD MARKETPLACE",H134="THIRD PARTY / ROUTED LEAD"),"INTERMEDIARY / LEAD COMPETITOR",IF(OR(C134="PUBLISHER / REFERENCE",H134="INFORMATION ONLY"),"INFORMATION / REFERENCE COMPETITOR","")))</x:f>
      </x:c>
      <x:c r="Z134" s="80" t="str">
        <x:f>IF(A134="","",IF(OR(C134="ADJACENT SERVICE",D134="NO",F134="NO"),"INDIRECT / CONDITIONAL COMPETITOR",IF(OR(E134="NO",G134="NO"),"OUT OF DIRECT SCOPE",IF(AND(D134="YES",E134="YES",F134="YES",G134="YES",H134="OWN TEAM / LOCAL OPERATOR"),"DIRECT LOCAL COMPETITOR","CONDITIONAL / REVIEW REQUIRED"))))</x:f>
      </x:c>
      <x:c r="AA134" s="80" t="str">
        <x:f>IF(A134="","",IF(Y134&lt;&gt;"",Y134,Z134))</x:f>
      </x:c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38"/>
      <x:c r="N135" s="12"/>
      <x:c r="O135" s="12" t="str">
        <x:f>IF(A135="","",IF(COUNTIF($A$6:$A$205,A135)&gt;1,"INVALID - DUPLICATE ID",IF(OR(B135="",C135="",D135="",E135="",F135="",G135="",H135="",I135="",J135="",K135="",L135="",M135="",N135=""),"INCOMPLETE",IF(AND(OR(EXACT(C135,"LOCAL PROVIDER"),EXACT(C135,"FRANCHISE / LOCAL OPERATOR"),EXACT(C135,"DIRECTORY / LEAD MARKETPLACE"),EXACT(C135,"NATIONAL BRAND"),EXACT(C135,"PUBLISHER / REFERENCE"),EXACT(C135,"ADJACENT SERVICE"),EXACT(C135,"OTHER")),OR(EXACT(D135,"YES"),EXACT(D135,"NO"),EXACT(D135,"UNCLEAR")),OR(EXACT(E135,"YES"),EXACT(E135,"NO"),EXACT(E135,"UNCLEAR")),OR(EXACT(F135,"YES"),EXACT(F135,"NO"),EXACT(F135,"UNCLEAR")),OR(EXACT(G135,"YES"),EXACT(G135,"NO"),EXACT(G135,"UNCLEAR")),OR(EXACT(H135,"OWN TEAM / LOCAL OPERATOR"),EXACT(H135,"THIRD PARTY / ROUTED LEAD"),EXACT(H135,"INFORMATION ONLY"),EXACT(H135,"UNCLEAR")),OR(EXACT(I135,"CURRENT"),EXACT(I135,"STALE"),EXACT(I135,"NOT CHECKED")),OR(EXACT(J135,"LOCAL PACK / MAPS"),EXACT(J135,"ORGANIC"),EXACT(J135,"PAID / LOCAL SERVICES"),EXACT(J135,"MIXED"),EXACT(J135,"NOT OBSERVED")),OR(EXACT(K135,"SUPPORTS"),EXACT(K135,"CONTRADICTS"),EXACT(K135,"NOT AVAILABLE"))),"VALID","INVALID - CONTROL TOKEN"))))</x:f>
      </x:c>
      <x:c r="P135" s="12" t="str">
        <x:f>IF(A135="","",IF(O135&lt;&gt;"VALID","CONTROL ERROR",IF(X135="LINK ERROR","EVIDENCE LINK ERROR",IF(X135="STALE","EVIDENCE STALE - REFRESH",IF(X135="INSUFFICIENT","EVIDENCE INSUFFICIENT - ROLE",IF(X135="TYPE / FULFILMENT CONTRADICTION","EVIDENCE CONTRADICTION - TYPE / FULFILMENT",IF(X135="FIRST-PARTY CONTRADICTION","EVIDENCE CONTRADICTION - FIRST PARTY",AA135)))))))</x:f>
      </x:c>
      <x:c r="Q135" s="12" t="str">
        <x:f>IF(A135="","",IF(OR(O135&lt;&gt;"VALID",X135="LINK ERROR"),"NOT READY",IF(AND(V135="READY",X135="CLEAR",OR(P135="DIRECT LOCAL COMPETITOR",P135="INTERMEDIARY / LEAD COMPETITOR",P135="INFORMATION / REFERENCE COMPETITOR",P135="INDIRECT / CONDITIONAL COMPETITOR",P135="OUT OF DIRECT SCOPE")),"READY","UNRESOLVED")))</x:f>
      </x:c>
      <x:c r="R135" s="12" t="str">
        <x:f>IF(A135="","",IF(P135="DIRECT LOCAL COMPETITOR","INCLUDE DIRECT",IF(P135="INDIRECT / CONDITIONAL COMPETITOR","INCLUDE INDIRECT",IF(OR(P135="INTERMEDIARY / LEAD COMPETITOR",P135="INFORMATION / REFERENCE COMPETITOR"),"INCLUDE REFERENCE",IF(P135="OUT OF DIRECT SCOPE","EXCLUDE DIRECT","MONITOR / CONDITIONAL")))))</x:f>
      </x:c>
      <x:c r="S135" s="12" t="str">
        <x:f>IF(A135="","",IF(P135="DIRECT LOCAL COMPETITOR","Scoped service offer; service-area clarity; contact/booking path; trust and local visibility",IF(P135="INTERMEDIARY / LEAD COMPETITOR","Lead capture; comparison UX; local discovery and routing mechanics",IF(P135="INFORMATION / REFERENCE COMPETITOR","Information coverage; evidence; decision support and answer usefulness",IF(P135="INDIRECT / CONDITIONAL COMPETITOR","Substitution; adjacent-need framing; conditional availability",IF(P135="OUT OF DIRECT SCOPE","Reference only if another decision requires it","No direct benchmark until resolved"))))))</x:f>
      </x:c>
      <x:c r="T135" s="12" t="str">
        <x:f>IF(A135="","",IF(P135="DIRECT LOCAL COMPETITOR","Do not infer capacity, market share or revenue from visibility/reviews",IF(P135="INTERMEDIARY / LEAD COMPETITOR","Do not infer that the intermediary performs the job",IF(P135="INFORMATION / REFERENCE COMPETITOR","Do not infer service substitution from information visibility",IF(P135="INDIRECT / CONDITIONAL COMPETITOR","Do not force adjacent or differently timed service into direct parity",IF(P135="OUT OF DIRECT SCOPE","Do not generalise this exclusion to every service/geography","Do not force a direct label from incomplete evidence"))))))</x:f>
      </x:c>
      <x:c r="U135" s="12" t="str">
        <x:f>IF(A135="","",IF(P135="INTERMEDIARY / LEAD COMPETITOR","Reopen if platform begins fulfilling the service directly",IF(P135="INFORMATION / REFERENCE COMPETITOR","Reopen if source begins selling/fulfilling the service",IF(P135="OUT OF DIRECT SCOPE","Reopen if job, buyer or service area changes","Reopen when service, geography, timing, fulfilment, ownership or buyer evidence changes materially"))))</x:f>
      </x:c>
      <x:c r="V135" s="12" t="str">
        <x:f>IF(A135="","",IF(COUNTIF(EVIDENCE_PACKET!$A$6:$A$205,L135)=0,"INVALID - EVIDENCE ID",IF(COUNTIF(EVIDENCE_PACKET!$A$6:$A$205,L135)&gt;1,"INVALID - DUPLICATE EVIDENCE ID",IF(COUNTIFS(EVIDENCE_PACKET!$A$6:$A$205,L135,EVIDENCE_PACKET!$B$6:$B$205,A135)=0,"INVALID - EVIDENCE OWNER",INDEX(EVIDENCE_PACKET!$L$6:$L$205,MATCH(L135,EVIDENCE_PACKET!$A$6:$A$205,0))))))</x:f>
      </x:c>
      <x:c r="W135" s="80" t="str">
        <x:f>IF(A135="","",IF(OR(AND(C135="DIRECTORY / LEAD MARKETPLACE",H135="OWN TEAM / LOCAL OPERATOR"),AND(C135="PUBLISHER / REFERENCE",OR(H135="OWN TEAM / LOCAL OPERATOR",H135="THIRD PARTY / ROUTED LEAD")),AND(OR(C135="LOCAL PROVIDER",C135="FRANCHISE / LOCAL OPERATOR"),OR(H135="THIRD PARTY / ROUTED LEAD",H135="INFORMATION ONLY"))),"CONTRADICTION","OK"))</x:f>
      </x:c>
      <x:c r="X135" s="80" t="str">
        <x:f>IF(A135="","",IF(OR(V135="INVALID - EVIDENCE ID",V135="INVALID - DUPLICATE EVIDENCE ID",V135="INVALID - EVIDENCE OWNER",V135="INVALID - DUPLICATE ID",V135="INVALID - CONTROL TOKEN",V135="INVALID - CANDIDATE ID",V135="INCOMPLETE"),"LINK ERROR",IF(V135="STALE - REFRESH","STALE",IF(OR(V135="NOT CHECKED",V135="UNRESOLVED",I135="NOT CHECKED",D135="UNCLEAR",E135="UNCLEAR",F135="UNCLEAR",G135="UNCLEAR",H135="UNCLEAR"),"INSUFFICIENT",IF(W135="CONTRADICTION","TYPE / FULFILMENT CONTRADICTION",IF(K135="CONTRADICTS","FIRST-PARTY CONTRADICTION","CLEAR"))))))</x:f>
      </x:c>
      <x:c r="Y135" s="80" t="str">
        <x:f>IF(A135="","",IF(OR(C135="DIRECTORY / LEAD MARKETPLACE",H135="THIRD PARTY / ROUTED LEAD"),"INTERMEDIARY / LEAD COMPETITOR",IF(OR(C135="PUBLISHER / REFERENCE",H135="INFORMATION ONLY"),"INFORMATION / REFERENCE COMPETITOR","")))</x:f>
      </x:c>
      <x:c r="Z135" s="80" t="str">
        <x:f>IF(A135="","",IF(OR(C135="ADJACENT SERVICE",D135="NO",F135="NO"),"INDIRECT / CONDITIONAL COMPETITOR",IF(OR(E135="NO",G135="NO"),"OUT OF DIRECT SCOPE",IF(AND(D135="YES",E135="YES",F135="YES",G135="YES",H135="OWN TEAM / LOCAL OPERATOR"),"DIRECT LOCAL COMPETITOR","CONDITIONAL / REVIEW REQUIRED"))))</x:f>
      </x:c>
      <x:c r="AA135" s="80" t="str">
        <x:f>IF(A135="","",IF(Y135&lt;&gt;"",Y135,Z135))</x:f>
      </x:c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38"/>
      <x:c r="N136" s="12"/>
      <x:c r="O136" s="12" t="str">
        <x:f>IF(A136="","",IF(COUNTIF($A$6:$A$205,A136)&gt;1,"INVALID - DUPLICATE ID",IF(OR(B136="",C136="",D136="",E136="",F136="",G136="",H136="",I136="",J136="",K136="",L136="",M136="",N136=""),"INCOMPLETE",IF(AND(OR(EXACT(C136,"LOCAL PROVIDER"),EXACT(C136,"FRANCHISE / LOCAL OPERATOR"),EXACT(C136,"DIRECTORY / LEAD MARKETPLACE"),EXACT(C136,"NATIONAL BRAND"),EXACT(C136,"PUBLISHER / REFERENCE"),EXACT(C136,"ADJACENT SERVICE"),EXACT(C136,"OTHER")),OR(EXACT(D136,"YES"),EXACT(D136,"NO"),EXACT(D136,"UNCLEAR")),OR(EXACT(E136,"YES"),EXACT(E136,"NO"),EXACT(E136,"UNCLEAR")),OR(EXACT(F136,"YES"),EXACT(F136,"NO"),EXACT(F136,"UNCLEAR")),OR(EXACT(G136,"YES"),EXACT(G136,"NO"),EXACT(G136,"UNCLEAR")),OR(EXACT(H136,"OWN TEAM / LOCAL OPERATOR"),EXACT(H136,"THIRD PARTY / ROUTED LEAD"),EXACT(H136,"INFORMATION ONLY"),EXACT(H136,"UNCLEAR")),OR(EXACT(I136,"CURRENT"),EXACT(I136,"STALE"),EXACT(I136,"NOT CHECKED")),OR(EXACT(J136,"LOCAL PACK / MAPS"),EXACT(J136,"ORGANIC"),EXACT(J136,"PAID / LOCAL SERVICES"),EXACT(J136,"MIXED"),EXACT(J136,"NOT OBSERVED")),OR(EXACT(K136,"SUPPORTS"),EXACT(K136,"CONTRADICTS"),EXACT(K136,"NOT AVAILABLE"))),"VALID","INVALID - CONTROL TOKEN"))))</x:f>
      </x:c>
      <x:c r="P136" s="12" t="str">
        <x:f>IF(A136="","",IF(O136&lt;&gt;"VALID","CONTROL ERROR",IF(X136="LINK ERROR","EVIDENCE LINK ERROR",IF(X136="STALE","EVIDENCE STALE - REFRESH",IF(X136="INSUFFICIENT","EVIDENCE INSUFFICIENT - ROLE",IF(X136="TYPE / FULFILMENT CONTRADICTION","EVIDENCE CONTRADICTION - TYPE / FULFILMENT",IF(X136="FIRST-PARTY CONTRADICTION","EVIDENCE CONTRADICTION - FIRST PARTY",AA136)))))))</x:f>
      </x:c>
      <x:c r="Q136" s="12" t="str">
        <x:f>IF(A136="","",IF(OR(O136&lt;&gt;"VALID",X136="LINK ERROR"),"NOT READY",IF(AND(V136="READY",X136="CLEAR",OR(P136="DIRECT LOCAL COMPETITOR",P136="INTERMEDIARY / LEAD COMPETITOR",P136="INFORMATION / REFERENCE COMPETITOR",P136="INDIRECT / CONDITIONAL COMPETITOR",P136="OUT OF DIRECT SCOPE")),"READY","UNRESOLVED")))</x:f>
      </x:c>
      <x:c r="R136" s="12" t="str">
        <x:f>IF(A136="","",IF(P136="DIRECT LOCAL COMPETITOR","INCLUDE DIRECT",IF(P136="INDIRECT / CONDITIONAL COMPETITOR","INCLUDE INDIRECT",IF(OR(P136="INTERMEDIARY / LEAD COMPETITOR",P136="INFORMATION / REFERENCE COMPETITOR"),"INCLUDE REFERENCE",IF(P136="OUT OF DIRECT SCOPE","EXCLUDE DIRECT","MONITOR / CONDITIONAL")))))</x:f>
      </x:c>
      <x:c r="S136" s="12" t="str">
        <x:f>IF(A136="","",IF(P136="DIRECT LOCAL COMPETITOR","Scoped service offer; service-area clarity; contact/booking path; trust and local visibility",IF(P136="INTERMEDIARY / LEAD COMPETITOR","Lead capture; comparison UX; local discovery and routing mechanics",IF(P136="INFORMATION / REFERENCE COMPETITOR","Information coverage; evidence; decision support and answer usefulness",IF(P136="INDIRECT / CONDITIONAL COMPETITOR","Substitution; adjacent-need framing; conditional availability",IF(P136="OUT OF DIRECT SCOPE","Reference only if another decision requires it","No direct benchmark until resolved"))))))</x:f>
      </x:c>
      <x:c r="T136" s="12" t="str">
        <x:f>IF(A136="","",IF(P136="DIRECT LOCAL COMPETITOR","Do not infer capacity, market share or revenue from visibility/reviews",IF(P136="INTERMEDIARY / LEAD COMPETITOR","Do not infer that the intermediary performs the job",IF(P136="INFORMATION / REFERENCE COMPETITOR","Do not infer service substitution from information visibility",IF(P136="INDIRECT / CONDITIONAL COMPETITOR","Do not force adjacent or differently timed service into direct parity",IF(P136="OUT OF DIRECT SCOPE","Do not generalise this exclusion to every service/geography","Do not force a direct label from incomplete evidence"))))))</x:f>
      </x:c>
      <x:c r="U136" s="12" t="str">
        <x:f>IF(A136="","",IF(P136="INTERMEDIARY / LEAD COMPETITOR","Reopen if platform begins fulfilling the service directly",IF(P136="INFORMATION / REFERENCE COMPETITOR","Reopen if source begins selling/fulfilling the service",IF(P136="OUT OF DIRECT SCOPE","Reopen if job, buyer or service area changes","Reopen when service, geography, timing, fulfilment, ownership or buyer evidence changes materially"))))</x:f>
      </x:c>
      <x:c r="V136" s="12" t="str">
        <x:f>IF(A136="","",IF(COUNTIF(EVIDENCE_PACKET!$A$6:$A$205,L136)=0,"INVALID - EVIDENCE ID",IF(COUNTIF(EVIDENCE_PACKET!$A$6:$A$205,L136)&gt;1,"INVALID - DUPLICATE EVIDENCE ID",IF(COUNTIFS(EVIDENCE_PACKET!$A$6:$A$205,L136,EVIDENCE_PACKET!$B$6:$B$205,A136)=0,"INVALID - EVIDENCE OWNER",INDEX(EVIDENCE_PACKET!$L$6:$L$205,MATCH(L136,EVIDENCE_PACKET!$A$6:$A$205,0))))))</x:f>
      </x:c>
      <x:c r="W136" s="80" t="str">
        <x:f>IF(A136="","",IF(OR(AND(C136="DIRECTORY / LEAD MARKETPLACE",H136="OWN TEAM / LOCAL OPERATOR"),AND(C136="PUBLISHER / REFERENCE",OR(H136="OWN TEAM / LOCAL OPERATOR",H136="THIRD PARTY / ROUTED LEAD")),AND(OR(C136="LOCAL PROVIDER",C136="FRANCHISE / LOCAL OPERATOR"),OR(H136="THIRD PARTY / ROUTED LEAD",H136="INFORMATION ONLY"))),"CONTRADICTION","OK"))</x:f>
      </x:c>
      <x:c r="X136" s="80" t="str">
        <x:f>IF(A136="","",IF(OR(V136="INVALID - EVIDENCE ID",V136="INVALID - DUPLICATE EVIDENCE ID",V136="INVALID - EVIDENCE OWNER",V136="INVALID - DUPLICATE ID",V136="INVALID - CONTROL TOKEN",V136="INVALID - CANDIDATE ID",V136="INCOMPLETE"),"LINK ERROR",IF(V136="STALE - REFRESH","STALE",IF(OR(V136="NOT CHECKED",V136="UNRESOLVED",I136="NOT CHECKED",D136="UNCLEAR",E136="UNCLEAR",F136="UNCLEAR",G136="UNCLEAR",H136="UNCLEAR"),"INSUFFICIENT",IF(W136="CONTRADICTION","TYPE / FULFILMENT CONTRADICTION",IF(K136="CONTRADICTS","FIRST-PARTY CONTRADICTION","CLEAR"))))))</x:f>
      </x:c>
      <x:c r="Y136" s="80" t="str">
        <x:f>IF(A136="","",IF(OR(C136="DIRECTORY / LEAD MARKETPLACE",H136="THIRD PARTY / ROUTED LEAD"),"INTERMEDIARY / LEAD COMPETITOR",IF(OR(C136="PUBLISHER / REFERENCE",H136="INFORMATION ONLY"),"INFORMATION / REFERENCE COMPETITOR","")))</x:f>
      </x:c>
      <x:c r="Z136" s="80" t="str">
        <x:f>IF(A136="","",IF(OR(C136="ADJACENT SERVICE",D136="NO",F136="NO"),"INDIRECT / CONDITIONAL COMPETITOR",IF(OR(E136="NO",G136="NO"),"OUT OF DIRECT SCOPE",IF(AND(D136="YES",E136="YES",F136="YES",G136="YES",H136="OWN TEAM / LOCAL OPERATOR"),"DIRECT LOCAL COMPETITOR","CONDITIONAL / REVIEW REQUIRED"))))</x:f>
      </x:c>
      <x:c r="AA136" s="80" t="str">
        <x:f>IF(A136="","",IF(Y136&lt;&gt;"",Y136,Z136))</x:f>
      </x:c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38"/>
      <x:c r="N137" s="12"/>
      <x:c r="O137" s="12" t="str">
        <x:f>IF(A137="","",IF(COUNTIF($A$6:$A$205,A137)&gt;1,"INVALID - DUPLICATE ID",IF(OR(B137="",C137="",D137="",E137="",F137="",G137="",H137="",I137="",J137="",K137="",L137="",M137="",N137=""),"INCOMPLETE",IF(AND(OR(EXACT(C137,"LOCAL PROVIDER"),EXACT(C137,"FRANCHISE / LOCAL OPERATOR"),EXACT(C137,"DIRECTORY / LEAD MARKETPLACE"),EXACT(C137,"NATIONAL BRAND"),EXACT(C137,"PUBLISHER / REFERENCE"),EXACT(C137,"ADJACENT SERVICE"),EXACT(C137,"OTHER")),OR(EXACT(D137,"YES"),EXACT(D137,"NO"),EXACT(D137,"UNCLEAR")),OR(EXACT(E137,"YES"),EXACT(E137,"NO"),EXACT(E137,"UNCLEAR")),OR(EXACT(F137,"YES"),EXACT(F137,"NO"),EXACT(F137,"UNCLEAR")),OR(EXACT(G137,"YES"),EXACT(G137,"NO"),EXACT(G137,"UNCLEAR")),OR(EXACT(H137,"OWN TEAM / LOCAL OPERATOR"),EXACT(H137,"THIRD PARTY / ROUTED LEAD"),EXACT(H137,"INFORMATION ONLY"),EXACT(H137,"UNCLEAR")),OR(EXACT(I137,"CURRENT"),EXACT(I137,"STALE"),EXACT(I137,"NOT CHECKED")),OR(EXACT(J137,"LOCAL PACK / MAPS"),EXACT(J137,"ORGANIC"),EXACT(J137,"PAID / LOCAL SERVICES"),EXACT(J137,"MIXED"),EXACT(J137,"NOT OBSERVED")),OR(EXACT(K137,"SUPPORTS"),EXACT(K137,"CONTRADICTS"),EXACT(K137,"NOT AVAILABLE"))),"VALID","INVALID - CONTROL TOKEN"))))</x:f>
      </x:c>
      <x:c r="P137" s="12" t="str">
        <x:f>IF(A137="","",IF(O137&lt;&gt;"VALID","CONTROL ERROR",IF(X137="LINK ERROR","EVIDENCE LINK ERROR",IF(X137="STALE","EVIDENCE STALE - REFRESH",IF(X137="INSUFFICIENT","EVIDENCE INSUFFICIENT - ROLE",IF(X137="TYPE / FULFILMENT CONTRADICTION","EVIDENCE CONTRADICTION - TYPE / FULFILMENT",IF(X137="FIRST-PARTY CONTRADICTION","EVIDENCE CONTRADICTION - FIRST PARTY",AA137)))))))</x:f>
      </x:c>
      <x:c r="Q137" s="12" t="str">
        <x:f>IF(A137="","",IF(OR(O137&lt;&gt;"VALID",X137="LINK ERROR"),"NOT READY",IF(AND(V137="READY",X137="CLEAR",OR(P137="DIRECT LOCAL COMPETITOR",P137="INTERMEDIARY / LEAD COMPETITOR",P137="INFORMATION / REFERENCE COMPETITOR",P137="INDIRECT / CONDITIONAL COMPETITOR",P137="OUT OF DIRECT SCOPE")),"READY","UNRESOLVED")))</x:f>
      </x:c>
      <x:c r="R137" s="12" t="str">
        <x:f>IF(A137="","",IF(P137="DIRECT LOCAL COMPETITOR","INCLUDE DIRECT",IF(P137="INDIRECT / CONDITIONAL COMPETITOR","INCLUDE INDIRECT",IF(OR(P137="INTERMEDIARY / LEAD COMPETITOR",P137="INFORMATION / REFERENCE COMPETITOR"),"INCLUDE REFERENCE",IF(P137="OUT OF DIRECT SCOPE","EXCLUDE DIRECT","MONITOR / CONDITIONAL")))))</x:f>
      </x:c>
      <x:c r="S137" s="12" t="str">
        <x:f>IF(A137="","",IF(P137="DIRECT LOCAL COMPETITOR","Scoped service offer; service-area clarity; contact/booking path; trust and local visibility",IF(P137="INTERMEDIARY / LEAD COMPETITOR","Lead capture; comparison UX; local discovery and routing mechanics",IF(P137="INFORMATION / REFERENCE COMPETITOR","Information coverage; evidence; decision support and answer usefulness",IF(P137="INDIRECT / CONDITIONAL COMPETITOR","Substitution; adjacent-need framing; conditional availability",IF(P137="OUT OF DIRECT SCOPE","Reference only if another decision requires it","No direct benchmark until resolved"))))))</x:f>
      </x:c>
      <x:c r="T137" s="12" t="str">
        <x:f>IF(A137="","",IF(P137="DIRECT LOCAL COMPETITOR","Do not infer capacity, market share or revenue from visibility/reviews",IF(P137="INTERMEDIARY / LEAD COMPETITOR","Do not infer that the intermediary performs the job",IF(P137="INFORMATION / REFERENCE COMPETITOR","Do not infer service substitution from information visibility",IF(P137="INDIRECT / CONDITIONAL COMPETITOR","Do not force adjacent or differently timed service into direct parity",IF(P137="OUT OF DIRECT SCOPE","Do not generalise this exclusion to every service/geography","Do not force a direct label from incomplete evidence"))))))</x:f>
      </x:c>
      <x:c r="U137" s="12" t="str">
        <x:f>IF(A137="","",IF(P137="INTERMEDIARY / LEAD COMPETITOR","Reopen if platform begins fulfilling the service directly",IF(P137="INFORMATION / REFERENCE COMPETITOR","Reopen if source begins selling/fulfilling the service",IF(P137="OUT OF DIRECT SCOPE","Reopen if job, buyer or service area changes","Reopen when service, geography, timing, fulfilment, ownership or buyer evidence changes materially"))))</x:f>
      </x:c>
      <x:c r="V137" s="12" t="str">
        <x:f>IF(A137="","",IF(COUNTIF(EVIDENCE_PACKET!$A$6:$A$205,L137)=0,"INVALID - EVIDENCE ID",IF(COUNTIF(EVIDENCE_PACKET!$A$6:$A$205,L137)&gt;1,"INVALID - DUPLICATE EVIDENCE ID",IF(COUNTIFS(EVIDENCE_PACKET!$A$6:$A$205,L137,EVIDENCE_PACKET!$B$6:$B$205,A137)=0,"INVALID - EVIDENCE OWNER",INDEX(EVIDENCE_PACKET!$L$6:$L$205,MATCH(L137,EVIDENCE_PACKET!$A$6:$A$205,0))))))</x:f>
      </x:c>
      <x:c r="W137" s="80" t="str">
        <x:f>IF(A137="","",IF(OR(AND(C137="DIRECTORY / LEAD MARKETPLACE",H137="OWN TEAM / LOCAL OPERATOR"),AND(C137="PUBLISHER / REFERENCE",OR(H137="OWN TEAM / LOCAL OPERATOR",H137="THIRD PARTY / ROUTED LEAD")),AND(OR(C137="LOCAL PROVIDER",C137="FRANCHISE / LOCAL OPERATOR"),OR(H137="THIRD PARTY / ROUTED LEAD",H137="INFORMATION ONLY"))),"CONTRADICTION","OK"))</x:f>
      </x:c>
      <x:c r="X137" s="80" t="str">
        <x:f>IF(A137="","",IF(OR(V137="INVALID - EVIDENCE ID",V137="INVALID - DUPLICATE EVIDENCE ID",V137="INVALID - EVIDENCE OWNER",V137="INVALID - DUPLICATE ID",V137="INVALID - CONTROL TOKEN",V137="INVALID - CANDIDATE ID",V137="INCOMPLETE"),"LINK ERROR",IF(V137="STALE - REFRESH","STALE",IF(OR(V137="NOT CHECKED",V137="UNRESOLVED",I137="NOT CHECKED",D137="UNCLEAR",E137="UNCLEAR",F137="UNCLEAR",G137="UNCLEAR",H137="UNCLEAR"),"INSUFFICIENT",IF(W137="CONTRADICTION","TYPE / FULFILMENT CONTRADICTION",IF(K137="CONTRADICTS","FIRST-PARTY CONTRADICTION","CLEAR"))))))</x:f>
      </x:c>
      <x:c r="Y137" s="80" t="str">
        <x:f>IF(A137="","",IF(OR(C137="DIRECTORY / LEAD MARKETPLACE",H137="THIRD PARTY / ROUTED LEAD"),"INTERMEDIARY / LEAD COMPETITOR",IF(OR(C137="PUBLISHER / REFERENCE",H137="INFORMATION ONLY"),"INFORMATION / REFERENCE COMPETITOR","")))</x:f>
      </x:c>
      <x:c r="Z137" s="80" t="str">
        <x:f>IF(A137="","",IF(OR(C137="ADJACENT SERVICE",D137="NO",F137="NO"),"INDIRECT / CONDITIONAL COMPETITOR",IF(OR(E137="NO",G137="NO"),"OUT OF DIRECT SCOPE",IF(AND(D137="YES",E137="YES",F137="YES",G137="YES",H137="OWN TEAM / LOCAL OPERATOR"),"DIRECT LOCAL COMPETITOR","CONDITIONAL / REVIEW REQUIRED"))))</x:f>
      </x:c>
      <x:c r="AA137" s="80" t="str">
        <x:f>IF(A137="","",IF(Y137&lt;&gt;"",Y137,Z137))</x:f>
      </x:c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38"/>
      <x:c r="N138" s="12"/>
      <x:c r="O138" s="12" t="str">
        <x:f>IF(A138="","",IF(COUNTIF($A$6:$A$205,A138)&gt;1,"INVALID - DUPLICATE ID",IF(OR(B138="",C138="",D138="",E138="",F138="",G138="",H138="",I138="",J138="",K138="",L138="",M138="",N138=""),"INCOMPLETE",IF(AND(OR(EXACT(C138,"LOCAL PROVIDER"),EXACT(C138,"FRANCHISE / LOCAL OPERATOR"),EXACT(C138,"DIRECTORY / LEAD MARKETPLACE"),EXACT(C138,"NATIONAL BRAND"),EXACT(C138,"PUBLISHER / REFERENCE"),EXACT(C138,"ADJACENT SERVICE"),EXACT(C138,"OTHER")),OR(EXACT(D138,"YES"),EXACT(D138,"NO"),EXACT(D138,"UNCLEAR")),OR(EXACT(E138,"YES"),EXACT(E138,"NO"),EXACT(E138,"UNCLEAR")),OR(EXACT(F138,"YES"),EXACT(F138,"NO"),EXACT(F138,"UNCLEAR")),OR(EXACT(G138,"YES"),EXACT(G138,"NO"),EXACT(G138,"UNCLEAR")),OR(EXACT(H138,"OWN TEAM / LOCAL OPERATOR"),EXACT(H138,"THIRD PARTY / ROUTED LEAD"),EXACT(H138,"INFORMATION ONLY"),EXACT(H138,"UNCLEAR")),OR(EXACT(I138,"CURRENT"),EXACT(I138,"STALE"),EXACT(I138,"NOT CHECKED")),OR(EXACT(J138,"LOCAL PACK / MAPS"),EXACT(J138,"ORGANIC"),EXACT(J138,"PAID / LOCAL SERVICES"),EXACT(J138,"MIXED"),EXACT(J138,"NOT OBSERVED")),OR(EXACT(K138,"SUPPORTS"),EXACT(K138,"CONTRADICTS"),EXACT(K138,"NOT AVAILABLE"))),"VALID","INVALID - CONTROL TOKEN"))))</x:f>
      </x:c>
      <x:c r="P138" s="12" t="str">
        <x:f>IF(A138="","",IF(O138&lt;&gt;"VALID","CONTROL ERROR",IF(X138="LINK ERROR","EVIDENCE LINK ERROR",IF(X138="STALE","EVIDENCE STALE - REFRESH",IF(X138="INSUFFICIENT","EVIDENCE INSUFFICIENT - ROLE",IF(X138="TYPE / FULFILMENT CONTRADICTION","EVIDENCE CONTRADICTION - TYPE / FULFILMENT",IF(X138="FIRST-PARTY CONTRADICTION","EVIDENCE CONTRADICTION - FIRST PARTY",AA138)))))))</x:f>
      </x:c>
      <x:c r="Q138" s="12" t="str">
        <x:f>IF(A138="","",IF(OR(O138&lt;&gt;"VALID",X138="LINK ERROR"),"NOT READY",IF(AND(V138="READY",X138="CLEAR",OR(P138="DIRECT LOCAL COMPETITOR",P138="INTERMEDIARY / LEAD COMPETITOR",P138="INFORMATION / REFERENCE COMPETITOR",P138="INDIRECT / CONDITIONAL COMPETITOR",P138="OUT OF DIRECT SCOPE")),"READY","UNRESOLVED")))</x:f>
      </x:c>
      <x:c r="R138" s="12" t="str">
        <x:f>IF(A138="","",IF(P138="DIRECT LOCAL COMPETITOR","INCLUDE DIRECT",IF(P138="INDIRECT / CONDITIONAL COMPETITOR","INCLUDE INDIRECT",IF(OR(P138="INTERMEDIARY / LEAD COMPETITOR",P138="INFORMATION / REFERENCE COMPETITOR"),"INCLUDE REFERENCE",IF(P138="OUT OF DIRECT SCOPE","EXCLUDE DIRECT","MONITOR / CONDITIONAL")))))</x:f>
      </x:c>
      <x:c r="S138" s="12" t="str">
        <x:f>IF(A138="","",IF(P138="DIRECT LOCAL COMPETITOR","Scoped service offer; service-area clarity; contact/booking path; trust and local visibility",IF(P138="INTERMEDIARY / LEAD COMPETITOR","Lead capture; comparison UX; local discovery and routing mechanics",IF(P138="INFORMATION / REFERENCE COMPETITOR","Information coverage; evidence; decision support and answer usefulness",IF(P138="INDIRECT / CONDITIONAL COMPETITOR","Substitution; adjacent-need framing; conditional availability",IF(P138="OUT OF DIRECT SCOPE","Reference only if another decision requires it","No direct benchmark until resolved"))))))</x:f>
      </x:c>
      <x:c r="T138" s="12" t="str">
        <x:f>IF(A138="","",IF(P138="DIRECT LOCAL COMPETITOR","Do not infer capacity, market share or revenue from visibility/reviews",IF(P138="INTERMEDIARY / LEAD COMPETITOR","Do not infer that the intermediary performs the job",IF(P138="INFORMATION / REFERENCE COMPETITOR","Do not infer service substitution from information visibility",IF(P138="INDIRECT / CONDITIONAL COMPETITOR","Do not force adjacent or differently timed service into direct parity",IF(P138="OUT OF DIRECT SCOPE","Do not generalise this exclusion to every service/geography","Do not force a direct label from incomplete evidence"))))))</x:f>
      </x:c>
      <x:c r="U138" s="12" t="str">
        <x:f>IF(A138="","",IF(P138="INTERMEDIARY / LEAD COMPETITOR","Reopen if platform begins fulfilling the service directly",IF(P138="INFORMATION / REFERENCE COMPETITOR","Reopen if source begins selling/fulfilling the service",IF(P138="OUT OF DIRECT SCOPE","Reopen if job, buyer or service area changes","Reopen when service, geography, timing, fulfilment, ownership or buyer evidence changes materially"))))</x:f>
      </x:c>
      <x:c r="V138" s="12" t="str">
        <x:f>IF(A138="","",IF(COUNTIF(EVIDENCE_PACKET!$A$6:$A$205,L138)=0,"INVALID - EVIDENCE ID",IF(COUNTIF(EVIDENCE_PACKET!$A$6:$A$205,L138)&gt;1,"INVALID - DUPLICATE EVIDENCE ID",IF(COUNTIFS(EVIDENCE_PACKET!$A$6:$A$205,L138,EVIDENCE_PACKET!$B$6:$B$205,A138)=0,"INVALID - EVIDENCE OWNER",INDEX(EVIDENCE_PACKET!$L$6:$L$205,MATCH(L138,EVIDENCE_PACKET!$A$6:$A$205,0))))))</x:f>
      </x:c>
      <x:c r="W138" s="80" t="str">
        <x:f>IF(A138="","",IF(OR(AND(C138="DIRECTORY / LEAD MARKETPLACE",H138="OWN TEAM / LOCAL OPERATOR"),AND(C138="PUBLISHER / REFERENCE",OR(H138="OWN TEAM / LOCAL OPERATOR",H138="THIRD PARTY / ROUTED LEAD")),AND(OR(C138="LOCAL PROVIDER",C138="FRANCHISE / LOCAL OPERATOR"),OR(H138="THIRD PARTY / ROUTED LEAD",H138="INFORMATION ONLY"))),"CONTRADICTION","OK"))</x:f>
      </x:c>
      <x:c r="X138" s="80" t="str">
        <x:f>IF(A138="","",IF(OR(V138="INVALID - EVIDENCE ID",V138="INVALID - DUPLICATE EVIDENCE ID",V138="INVALID - EVIDENCE OWNER",V138="INVALID - DUPLICATE ID",V138="INVALID - CONTROL TOKEN",V138="INVALID - CANDIDATE ID",V138="INCOMPLETE"),"LINK ERROR",IF(V138="STALE - REFRESH","STALE",IF(OR(V138="NOT CHECKED",V138="UNRESOLVED",I138="NOT CHECKED",D138="UNCLEAR",E138="UNCLEAR",F138="UNCLEAR",G138="UNCLEAR",H138="UNCLEAR"),"INSUFFICIENT",IF(W138="CONTRADICTION","TYPE / FULFILMENT CONTRADICTION",IF(K138="CONTRADICTS","FIRST-PARTY CONTRADICTION","CLEAR"))))))</x:f>
      </x:c>
      <x:c r="Y138" s="80" t="str">
        <x:f>IF(A138="","",IF(OR(C138="DIRECTORY / LEAD MARKETPLACE",H138="THIRD PARTY / ROUTED LEAD"),"INTERMEDIARY / LEAD COMPETITOR",IF(OR(C138="PUBLISHER / REFERENCE",H138="INFORMATION ONLY"),"INFORMATION / REFERENCE COMPETITOR","")))</x:f>
      </x:c>
      <x:c r="Z138" s="80" t="str">
        <x:f>IF(A138="","",IF(OR(C138="ADJACENT SERVICE",D138="NO",F138="NO"),"INDIRECT / CONDITIONAL COMPETITOR",IF(OR(E138="NO",G138="NO"),"OUT OF DIRECT SCOPE",IF(AND(D138="YES",E138="YES",F138="YES",G138="YES",H138="OWN TEAM / LOCAL OPERATOR"),"DIRECT LOCAL COMPETITOR","CONDITIONAL / REVIEW REQUIRED"))))</x:f>
      </x:c>
      <x:c r="AA138" s="80" t="str">
        <x:f>IF(A138="","",IF(Y138&lt;&gt;"",Y138,Z138))</x:f>
      </x:c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38"/>
      <x:c r="N139" s="12"/>
      <x:c r="O139" s="12" t="str">
        <x:f>IF(A139="","",IF(COUNTIF($A$6:$A$205,A139)&gt;1,"INVALID - DUPLICATE ID",IF(OR(B139="",C139="",D139="",E139="",F139="",G139="",H139="",I139="",J139="",K139="",L139="",M139="",N139=""),"INCOMPLETE",IF(AND(OR(EXACT(C139,"LOCAL PROVIDER"),EXACT(C139,"FRANCHISE / LOCAL OPERATOR"),EXACT(C139,"DIRECTORY / LEAD MARKETPLACE"),EXACT(C139,"NATIONAL BRAND"),EXACT(C139,"PUBLISHER / REFERENCE"),EXACT(C139,"ADJACENT SERVICE"),EXACT(C139,"OTHER")),OR(EXACT(D139,"YES"),EXACT(D139,"NO"),EXACT(D139,"UNCLEAR")),OR(EXACT(E139,"YES"),EXACT(E139,"NO"),EXACT(E139,"UNCLEAR")),OR(EXACT(F139,"YES"),EXACT(F139,"NO"),EXACT(F139,"UNCLEAR")),OR(EXACT(G139,"YES"),EXACT(G139,"NO"),EXACT(G139,"UNCLEAR")),OR(EXACT(H139,"OWN TEAM / LOCAL OPERATOR"),EXACT(H139,"THIRD PARTY / ROUTED LEAD"),EXACT(H139,"INFORMATION ONLY"),EXACT(H139,"UNCLEAR")),OR(EXACT(I139,"CURRENT"),EXACT(I139,"STALE"),EXACT(I139,"NOT CHECKED")),OR(EXACT(J139,"LOCAL PACK / MAPS"),EXACT(J139,"ORGANIC"),EXACT(J139,"PAID / LOCAL SERVICES"),EXACT(J139,"MIXED"),EXACT(J139,"NOT OBSERVED")),OR(EXACT(K139,"SUPPORTS"),EXACT(K139,"CONTRADICTS"),EXACT(K139,"NOT AVAILABLE"))),"VALID","INVALID - CONTROL TOKEN"))))</x:f>
      </x:c>
      <x:c r="P139" s="12" t="str">
        <x:f>IF(A139="","",IF(O139&lt;&gt;"VALID","CONTROL ERROR",IF(X139="LINK ERROR","EVIDENCE LINK ERROR",IF(X139="STALE","EVIDENCE STALE - REFRESH",IF(X139="INSUFFICIENT","EVIDENCE INSUFFICIENT - ROLE",IF(X139="TYPE / FULFILMENT CONTRADICTION","EVIDENCE CONTRADICTION - TYPE / FULFILMENT",IF(X139="FIRST-PARTY CONTRADICTION","EVIDENCE CONTRADICTION - FIRST PARTY",AA139)))))))</x:f>
      </x:c>
      <x:c r="Q139" s="12" t="str">
        <x:f>IF(A139="","",IF(OR(O139&lt;&gt;"VALID",X139="LINK ERROR"),"NOT READY",IF(AND(V139="READY",X139="CLEAR",OR(P139="DIRECT LOCAL COMPETITOR",P139="INTERMEDIARY / LEAD COMPETITOR",P139="INFORMATION / REFERENCE COMPETITOR",P139="INDIRECT / CONDITIONAL COMPETITOR",P139="OUT OF DIRECT SCOPE")),"READY","UNRESOLVED")))</x:f>
      </x:c>
      <x:c r="R139" s="12" t="str">
        <x:f>IF(A139="","",IF(P139="DIRECT LOCAL COMPETITOR","INCLUDE DIRECT",IF(P139="INDIRECT / CONDITIONAL COMPETITOR","INCLUDE INDIRECT",IF(OR(P139="INTERMEDIARY / LEAD COMPETITOR",P139="INFORMATION / REFERENCE COMPETITOR"),"INCLUDE REFERENCE",IF(P139="OUT OF DIRECT SCOPE","EXCLUDE DIRECT","MONITOR / CONDITIONAL")))))</x:f>
      </x:c>
      <x:c r="S139" s="12" t="str">
        <x:f>IF(A139="","",IF(P139="DIRECT LOCAL COMPETITOR","Scoped service offer; service-area clarity; contact/booking path; trust and local visibility",IF(P139="INTERMEDIARY / LEAD COMPETITOR","Lead capture; comparison UX; local discovery and routing mechanics",IF(P139="INFORMATION / REFERENCE COMPETITOR","Information coverage; evidence; decision support and answer usefulness",IF(P139="INDIRECT / CONDITIONAL COMPETITOR","Substitution; adjacent-need framing; conditional availability",IF(P139="OUT OF DIRECT SCOPE","Reference only if another decision requires it","No direct benchmark until resolved"))))))</x:f>
      </x:c>
      <x:c r="T139" s="12" t="str">
        <x:f>IF(A139="","",IF(P139="DIRECT LOCAL COMPETITOR","Do not infer capacity, market share or revenue from visibility/reviews",IF(P139="INTERMEDIARY / LEAD COMPETITOR","Do not infer that the intermediary performs the job",IF(P139="INFORMATION / REFERENCE COMPETITOR","Do not infer service substitution from information visibility",IF(P139="INDIRECT / CONDITIONAL COMPETITOR","Do not force adjacent or differently timed service into direct parity",IF(P139="OUT OF DIRECT SCOPE","Do not generalise this exclusion to every service/geography","Do not force a direct label from incomplete evidence"))))))</x:f>
      </x:c>
      <x:c r="U139" s="12" t="str">
        <x:f>IF(A139="","",IF(P139="INTERMEDIARY / LEAD COMPETITOR","Reopen if platform begins fulfilling the service directly",IF(P139="INFORMATION / REFERENCE COMPETITOR","Reopen if source begins selling/fulfilling the service",IF(P139="OUT OF DIRECT SCOPE","Reopen if job, buyer or service area changes","Reopen when service, geography, timing, fulfilment, ownership or buyer evidence changes materially"))))</x:f>
      </x:c>
      <x:c r="V139" s="12" t="str">
        <x:f>IF(A139="","",IF(COUNTIF(EVIDENCE_PACKET!$A$6:$A$205,L139)=0,"INVALID - EVIDENCE ID",IF(COUNTIF(EVIDENCE_PACKET!$A$6:$A$205,L139)&gt;1,"INVALID - DUPLICATE EVIDENCE ID",IF(COUNTIFS(EVIDENCE_PACKET!$A$6:$A$205,L139,EVIDENCE_PACKET!$B$6:$B$205,A139)=0,"INVALID - EVIDENCE OWNER",INDEX(EVIDENCE_PACKET!$L$6:$L$205,MATCH(L139,EVIDENCE_PACKET!$A$6:$A$205,0))))))</x:f>
      </x:c>
      <x:c r="W139" s="80" t="str">
        <x:f>IF(A139="","",IF(OR(AND(C139="DIRECTORY / LEAD MARKETPLACE",H139="OWN TEAM / LOCAL OPERATOR"),AND(C139="PUBLISHER / REFERENCE",OR(H139="OWN TEAM / LOCAL OPERATOR",H139="THIRD PARTY / ROUTED LEAD")),AND(OR(C139="LOCAL PROVIDER",C139="FRANCHISE / LOCAL OPERATOR"),OR(H139="THIRD PARTY / ROUTED LEAD",H139="INFORMATION ONLY"))),"CONTRADICTION","OK"))</x:f>
      </x:c>
      <x:c r="X139" s="80" t="str">
        <x:f>IF(A139="","",IF(OR(V139="INVALID - EVIDENCE ID",V139="INVALID - DUPLICATE EVIDENCE ID",V139="INVALID - EVIDENCE OWNER",V139="INVALID - DUPLICATE ID",V139="INVALID - CONTROL TOKEN",V139="INVALID - CANDIDATE ID",V139="INCOMPLETE"),"LINK ERROR",IF(V139="STALE - REFRESH","STALE",IF(OR(V139="NOT CHECKED",V139="UNRESOLVED",I139="NOT CHECKED",D139="UNCLEAR",E139="UNCLEAR",F139="UNCLEAR",G139="UNCLEAR",H139="UNCLEAR"),"INSUFFICIENT",IF(W139="CONTRADICTION","TYPE / FULFILMENT CONTRADICTION",IF(K139="CONTRADICTS","FIRST-PARTY CONTRADICTION","CLEAR"))))))</x:f>
      </x:c>
      <x:c r="Y139" s="80" t="str">
        <x:f>IF(A139="","",IF(OR(C139="DIRECTORY / LEAD MARKETPLACE",H139="THIRD PARTY / ROUTED LEAD"),"INTERMEDIARY / LEAD COMPETITOR",IF(OR(C139="PUBLISHER / REFERENCE",H139="INFORMATION ONLY"),"INFORMATION / REFERENCE COMPETITOR","")))</x:f>
      </x:c>
      <x:c r="Z139" s="80" t="str">
        <x:f>IF(A139="","",IF(OR(C139="ADJACENT SERVICE",D139="NO",F139="NO"),"INDIRECT / CONDITIONAL COMPETITOR",IF(OR(E139="NO",G139="NO"),"OUT OF DIRECT SCOPE",IF(AND(D139="YES",E139="YES",F139="YES",G139="YES",H139="OWN TEAM / LOCAL OPERATOR"),"DIRECT LOCAL COMPETITOR","CONDITIONAL / REVIEW REQUIRED"))))</x:f>
      </x:c>
      <x:c r="AA139" s="80" t="str">
        <x:f>IF(A139="","",IF(Y139&lt;&gt;"",Y139,Z139))</x:f>
      </x:c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38"/>
      <x:c r="N140" s="12"/>
      <x:c r="O140" s="12" t="str">
        <x:f>IF(A140="","",IF(COUNTIF($A$6:$A$205,A140)&gt;1,"INVALID - DUPLICATE ID",IF(OR(B140="",C140="",D140="",E140="",F140="",G140="",H140="",I140="",J140="",K140="",L140="",M140="",N140=""),"INCOMPLETE",IF(AND(OR(EXACT(C140,"LOCAL PROVIDER"),EXACT(C140,"FRANCHISE / LOCAL OPERATOR"),EXACT(C140,"DIRECTORY / LEAD MARKETPLACE"),EXACT(C140,"NATIONAL BRAND"),EXACT(C140,"PUBLISHER / REFERENCE"),EXACT(C140,"ADJACENT SERVICE"),EXACT(C140,"OTHER")),OR(EXACT(D140,"YES"),EXACT(D140,"NO"),EXACT(D140,"UNCLEAR")),OR(EXACT(E140,"YES"),EXACT(E140,"NO"),EXACT(E140,"UNCLEAR")),OR(EXACT(F140,"YES"),EXACT(F140,"NO"),EXACT(F140,"UNCLEAR")),OR(EXACT(G140,"YES"),EXACT(G140,"NO"),EXACT(G140,"UNCLEAR")),OR(EXACT(H140,"OWN TEAM / LOCAL OPERATOR"),EXACT(H140,"THIRD PARTY / ROUTED LEAD"),EXACT(H140,"INFORMATION ONLY"),EXACT(H140,"UNCLEAR")),OR(EXACT(I140,"CURRENT"),EXACT(I140,"STALE"),EXACT(I140,"NOT CHECKED")),OR(EXACT(J140,"LOCAL PACK / MAPS"),EXACT(J140,"ORGANIC"),EXACT(J140,"PAID / LOCAL SERVICES"),EXACT(J140,"MIXED"),EXACT(J140,"NOT OBSERVED")),OR(EXACT(K140,"SUPPORTS"),EXACT(K140,"CONTRADICTS"),EXACT(K140,"NOT AVAILABLE"))),"VALID","INVALID - CONTROL TOKEN"))))</x:f>
      </x:c>
      <x:c r="P140" s="12" t="str">
        <x:f>IF(A140="","",IF(O140&lt;&gt;"VALID","CONTROL ERROR",IF(X140="LINK ERROR","EVIDENCE LINK ERROR",IF(X140="STALE","EVIDENCE STALE - REFRESH",IF(X140="INSUFFICIENT","EVIDENCE INSUFFICIENT - ROLE",IF(X140="TYPE / FULFILMENT CONTRADICTION","EVIDENCE CONTRADICTION - TYPE / FULFILMENT",IF(X140="FIRST-PARTY CONTRADICTION","EVIDENCE CONTRADICTION - FIRST PARTY",AA140)))))))</x:f>
      </x:c>
      <x:c r="Q140" s="12" t="str">
        <x:f>IF(A140="","",IF(OR(O140&lt;&gt;"VALID",X140="LINK ERROR"),"NOT READY",IF(AND(V140="READY",X140="CLEAR",OR(P140="DIRECT LOCAL COMPETITOR",P140="INTERMEDIARY / LEAD COMPETITOR",P140="INFORMATION / REFERENCE COMPETITOR",P140="INDIRECT / CONDITIONAL COMPETITOR",P140="OUT OF DIRECT SCOPE")),"READY","UNRESOLVED")))</x:f>
      </x:c>
      <x:c r="R140" s="12" t="str">
        <x:f>IF(A140="","",IF(P140="DIRECT LOCAL COMPETITOR","INCLUDE DIRECT",IF(P140="INDIRECT / CONDITIONAL COMPETITOR","INCLUDE INDIRECT",IF(OR(P140="INTERMEDIARY / LEAD COMPETITOR",P140="INFORMATION / REFERENCE COMPETITOR"),"INCLUDE REFERENCE",IF(P140="OUT OF DIRECT SCOPE","EXCLUDE DIRECT","MONITOR / CONDITIONAL")))))</x:f>
      </x:c>
      <x:c r="S140" s="12" t="str">
        <x:f>IF(A140="","",IF(P140="DIRECT LOCAL COMPETITOR","Scoped service offer; service-area clarity; contact/booking path; trust and local visibility",IF(P140="INTERMEDIARY / LEAD COMPETITOR","Lead capture; comparison UX; local discovery and routing mechanics",IF(P140="INFORMATION / REFERENCE COMPETITOR","Information coverage; evidence; decision support and answer usefulness",IF(P140="INDIRECT / CONDITIONAL COMPETITOR","Substitution; adjacent-need framing; conditional availability",IF(P140="OUT OF DIRECT SCOPE","Reference only if another decision requires it","No direct benchmark until resolved"))))))</x:f>
      </x:c>
      <x:c r="T140" s="12" t="str">
        <x:f>IF(A140="","",IF(P140="DIRECT LOCAL COMPETITOR","Do not infer capacity, market share or revenue from visibility/reviews",IF(P140="INTERMEDIARY / LEAD COMPETITOR","Do not infer that the intermediary performs the job",IF(P140="INFORMATION / REFERENCE COMPETITOR","Do not infer service substitution from information visibility",IF(P140="INDIRECT / CONDITIONAL COMPETITOR","Do not force adjacent or differently timed service into direct parity",IF(P140="OUT OF DIRECT SCOPE","Do not generalise this exclusion to every service/geography","Do not force a direct label from incomplete evidence"))))))</x:f>
      </x:c>
      <x:c r="U140" s="12" t="str">
        <x:f>IF(A140="","",IF(P140="INTERMEDIARY / LEAD COMPETITOR","Reopen if platform begins fulfilling the service directly",IF(P140="INFORMATION / REFERENCE COMPETITOR","Reopen if source begins selling/fulfilling the service",IF(P140="OUT OF DIRECT SCOPE","Reopen if job, buyer or service area changes","Reopen when service, geography, timing, fulfilment, ownership or buyer evidence changes materially"))))</x:f>
      </x:c>
      <x:c r="V140" s="12" t="str">
        <x:f>IF(A140="","",IF(COUNTIF(EVIDENCE_PACKET!$A$6:$A$205,L140)=0,"INVALID - EVIDENCE ID",IF(COUNTIF(EVIDENCE_PACKET!$A$6:$A$205,L140)&gt;1,"INVALID - DUPLICATE EVIDENCE ID",IF(COUNTIFS(EVIDENCE_PACKET!$A$6:$A$205,L140,EVIDENCE_PACKET!$B$6:$B$205,A140)=0,"INVALID - EVIDENCE OWNER",INDEX(EVIDENCE_PACKET!$L$6:$L$205,MATCH(L140,EVIDENCE_PACKET!$A$6:$A$205,0))))))</x:f>
      </x:c>
      <x:c r="W140" s="80" t="str">
        <x:f>IF(A140="","",IF(OR(AND(C140="DIRECTORY / LEAD MARKETPLACE",H140="OWN TEAM / LOCAL OPERATOR"),AND(C140="PUBLISHER / REFERENCE",OR(H140="OWN TEAM / LOCAL OPERATOR",H140="THIRD PARTY / ROUTED LEAD")),AND(OR(C140="LOCAL PROVIDER",C140="FRANCHISE / LOCAL OPERATOR"),OR(H140="THIRD PARTY / ROUTED LEAD",H140="INFORMATION ONLY"))),"CONTRADICTION","OK"))</x:f>
      </x:c>
      <x:c r="X140" s="80" t="str">
        <x:f>IF(A140="","",IF(OR(V140="INVALID - EVIDENCE ID",V140="INVALID - DUPLICATE EVIDENCE ID",V140="INVALID - EVIDENCE OWNER",V140="INVALID - DUPLICATE ID",V140="INVALID - CONTROL TOKEN",V140="INVALID - CANDIDATE ID",V140="INCOMPLETE"),"LINK ERROR",IF(V140="STALE - REFRESH","STALE",IF(OR(V140="NOT CHECKED",V140="UNRESOLVED",I140="NOT CHECKED",D140="UNCLEAR",E140="UNCLEAR",F140="UNCLEAR",G140="UNCLEAR",H140="UNCLEAR"),"INSUFFICIENT",IF(W140="CONTRADICTION","TYPE / FULFILMENT CONTRADICTION",IF(K140="CONTRADICTS","FIRST-PARTY CONTRADICTION","CLEAR"))))))</x:f>
      </x:c>
      <x:c r="Y140" s="80" t="str">
        <x:f>IF(A140="","",IF(OR(C140="DIRECTORY / LEAD MARKETPLACE",H140="THIRD PARTY / ROUTED LEAD"),"INTERMEDIARY / LEAD COMPETITOR",IF(OR(C140="PUBLISHER / REFERENCE",H140="INFORMATION ONLY"),"INFORMATION / REFERENCE COMPETITOR","")))</x:f>
      </x:c>
      <x:c r="Z140" s="80" t="str">
        <x:f>IF(A140="","",IF(OR(C140="ADJACENT SERVICE",D140="NO",F140="NO"),"INDIRECT / CONDITIONAL COMPETITOR",IF(OR(E140="NO",G140="NO"),"OUT OF DIRECT SCOPE",IF(AND(D140="YES",E140="YES",F140="YES",G140="YES",H140="OWN TEAM / LOCAL OPERATOR"),"DIRECT LOCAL COMPETITOR","CONDITIONAL / REVIEW REQUIRED"))))</x:f>
      </x:c>
      <x:c r="AA140" s="80" t="str">
        <x:f>IF(A140="","",IF(Y140&lt;&gt;"",Y140,Z140))</x:f>
      </x:c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38"/>
      <x:c r="N141" s="12"/>
      <x:c r="O141" s="12" t="str">
        <x:f>IF(A141="","",IF(COUNTIF($A$6:$A$205,A141)&gt;1,"INVALID - DUPLICATE ID",IF(OR(B141="",C141="",D141="",E141="",F141="",G141="",H141="",I141="",J141="",K141="",L141="",M141="",N141=""),"INCOMPLETE",IF(AND(OR(EXACT(C141,"LOCAL PROVIDER"),EXACT(C141,"FRANCHISE / LOCAL OPERATOR"),EXACT(C141,"DIRECTORY / LEAD MARKETPLACE"),EXACT(C141,"NATIONAL BRAND"),EXACT(C141,"PUBLISHER / REFERENCE"),EXACT(C141,"ADJACENT SERVICE"),EXACT(C141,"OTHER")),OR(EXACT(D141,"YES"),EXACT(D141,"NO"),EXACT(D141,"UNCLEAR")),OR(EXACT(E141,"YES"),EXACT(E141,"NO"),EXACT(E141,"UNCLEAR")),OR(EXACT(F141,"YES"),EXACT(F141,"NO"),EXACT(F141,"UNCLEAR")),OR(EXACT(G141,"YES"),EXACT(G141,"NO"),EXACT(G141,"UNCLEAR")),OR(EXACT(H141,"OWN TEAM / LOCAL OPERATOR"),EXACT(H141,"THIRD PARTY / ROUTED LEAD"),EXACT(H141,"INFORMATION ONLY"),EXACT(H141,"UNCLEAR")),OR(EXACT(I141,"CURRENT"),EXACT(I141,"STALE"),EXACT(I141,"NOT CHECKED")),OR(EXACT(J141,"LOCAL PACK / MAPS"),EXACT(J141,"ORGANIC"),EXACT(J141,"PAID / LOCAL SERVICES"),EXACT(J141,"MIXED"),EXACT(J141,"NOT OBSERVED")),OR(EXACT(K141,"SUPPORTS"),EXACT(K141,"CONTRADICTS"),EXACT(K141,"NOT AVAILABLE"))),"VALID","INVALID - CONTROL TOKEN"))))</x:f>
      </x:c>
      <x:c r="P141" s="12" t="str">
        <x:f>IF(A141="","",IF(O141&lt;&gt;"VALID","CONTROL ERROR",IF(X141="LINK ERROR","EVIDENCE LINK ERROR",IF(X141="STALE","EVIDENCE STALE - REFRESH",IF(X141="INSUFFICIENT","EVIDENCE INSUFFICIENT - ROLE",IF(X141="TYPE / FULFILMENT CONTRADICTION","EVIDENCE CONTRADICTION - TYPE / FULFILMENT",IF(X141="FIRST-PARTY CONTRADICTION","EVIDENCE CONTRADICTION - FIRST PARTY",AA141)))))))</x:f>
      </x:c>
      <x:c r="Q141" s="12" t="str">
        <x:f>IF(A141="","",IF(OR(O141&lt;&gt;"VALID",X141="LINK ERROR"),"NOT READY",IF(AND(V141="READY",X141="CLEAR",OR(P141="DIRECT LOCAL COMPETITOR",P141="INTERMEDIARY / LEAD COMPETITOR",P141="INFORMATION / REFERENCE COMPETITOR",P141="INDIRECT / CONDITIONAL COMPETITOR",P141="OUT OF DIRECT SCOPE")),"READY","UNRESOLVED")))</x:f>
      </x:c>
      <x:c r="R141" s="12" t="str">
        <x:f>IF(A141="","",IF(P141="DIRECT LOCAL COMPETITOR","INCLUDE DIRECT",IF(P141="INDIRECT / CONDITIONAL COMPETITOR","INCLUDE INDIRECT",IF(OR(P141="INTERMEDIARY / LEAD COMPETITOR",P141="INFORMATION / REFERENCE COMPETITOR"),"INCLUDE REFERENCE",IF(P141="OUT OF DIRECT SCOPE","EXCLUDE DIRECT","MONITOR / CONDITIONAL")))))</x:f>
      </x:c>
      <x:c r="S141" s="12" t="str">
        <x:f>IF(A141="","",IF(P141="DIRECT LOCAL COMPETITOR","Scoped service offer; service-area clarity; contact/booking path; trust and local visibility",IF(P141="INTERMEDIARY / LEAD COMPETITOR","Lead capture; comparison UX; local discovery and routing mechanics",IF(P141="INFORMATION / REFERENCE COMPETITOR","Information coverage; evidence; decision support and answer usefulness",IF(P141="INDIRECT / CONDITIONAL COMPETITOR","Substitution; adjacent-need framing; conditional availability",IF(P141="OUT OF DIRECT SCOPE","Reference only if another decision requires it","No direct benchmark until resolved"))))))</x:f>
      </x:c>
      <x:c r="T141" s="12" t="str">
        <x:f>IF(A141="","",IF(P141="DIRECT LOCAL COMPETITOR","Do not infer capacity, market share or revenue from visibility/reviews",IF(P141="INTERMEDIARY / LEAD COMPETITOR","Do not infer that the intermediary performs the job",IF(P141="INFORMATION / REFERENCE COMPETITOR","Do not infer service substitution from information visibility",IF(P141="INDIRECT / CONDITIONAL COMPETITOR","Do not force adjacent or differently timed service into direct parity",IF(P141="OUT OF DIRECT SCOPE","Do not generalise this exclusion to every service/geography","Do not force a direct label from incomplete evidence"))))))</x:f>
      </x:c>
      <x:c r="U141" s="12" t="str">
        <x:f>IF(A141="","",IF(P141="INTERMEDIARY / LEAD COMPETITOR","Reopen if platform begins fulfilling the service directly",IF(P141="INFORMATION / REFERENCE COMPETITOR","Reopen if source begins selling/fulfilling the service",IF(P141="OUT OF DIRECT SCOPE","Reopen if job, buyer or service area changes","Reopen when service, geography, timing, fulfilment, ownership or buyer evidence changes materially"))))</x:f>
      </x:c>
      <x:c r="V141" s="12" t="str">
        <x:f>IF(A141="","",IF(COUNTIF(EVIDENCE_PACKET!$A$6:$A$205,L141)=0,"INVALID - EVIDENCE ID",IF(COUNTIF(EVIDENCE_PACKET!$A$6:$A$205,L141)&gt;1,"INVALID - DUPLICATE EVIDENCE ID",IF(COUNTIFS(EVIDENCE_PACKET!$A$6:$A$205,L141,EVIDENCE_PACKET!$B$6:$B$205,A141)=0,"INVALID - EVIDENCE OWNER",INDEX(EVIDENCE_PACKET!$L$6:$L$205,MATCH(L141,EVIDENCE_PACKET!$A$6:$A$205,0))))))</x:f>
      </x:c>
      <x:c r="W141" s="80" t="str">
        <x:f>IF(A141="","",IF(OR(AND(C141="DIRECTORY / LEAD MARKETPLACE",H141="OWN TEAM / LOCAL OPERATOR"),AND(C141="PUBLISHER / REFERENCE",OR(H141="OWN TEAM / LOCAL OPERATOR",H141="THIRD PARTY / ROUTED LEAD")),AND(OR(C141="LOCAL PROVIDER",C141="FRANCHISE / LOCAL OPERATOR"),OR(H141="THIRD PARTY / ROUTED LEAD",H141="INFORMATION ONLY"))),"CONTRADICTION","OK"))</x:f>
      </x:c>
      <x:c r="X141" s="80" t="str">
        <x:f>IF(A141="","",IF(OR(V141="INVALID - EVIDENCE ID",V141="INVALID - DUPLICATE EVIDENCE ID",V141="INVALID - EVIDENCE OWNER",V141="INVALID - DUPLICATE ID",V141="INVALID - CONTROL TOKEN",V141="INVALID - CANDIDATE ID",V141="INCOMPLETE"),"LINK ERROR",IF(V141="STALE - REFRESH","STALE",IF(OR(V141="NOT CHECKED",V141="UNRESOLVED",I141="NOT CHECKED",D141="UNCLEAR",E141="UNCLEAR",F141="UNCLEAR",G141="UNCLEAR",H141="UNCLEAR"),"INSUFFICIENT",IF(W141="CONTRADICTION","TYPE / FULFILMENT CONTRADICTION",IF(K141="CONTRADICTS","FIRST-PARTY CONTRADICTION","CLEAR"))))))</x:f>
      </x:c>
      <x:c r="Y141" s="80" t="str">
        <x:f>IF(A141="","",IF(OR(C141="DIRECTORY / LEAD MARKETPLACE",H141="THIRD PARTY / ROUTED LEAD"),"INTERMEDIARY / LEAD COMPETITOR",IF(OR(C141="PUBLISHER / REFERENCE",H141="INFORMATION ONLY"),"INFORMATION / REFERENCE COMPETITOR","")))</x:f>
      </x:c>
      <x:c r="Z141" s="80" t="str">
        <x:f>IF(A141="","",IF(OR(C141="ADJACENT SERVICE",D141="NO",F141="NO"),"INDIRECT / CONDITIONAL COMPETITOR",IF(OR(E141="NO",G141="NO"),"OUT OF DIRECT SCOPE",IF(AND(D141="YES",E141="YES",F141="YES",G141="YES",H141="OWN TEAM / LOCAL OPERATOR"),"DIRECT LOCAL COMPETITOR","CONDITIONAL / REVIEW REQUIRED"))))</x:f>
      </x:c>
      <x:c r="AA141" s="80" t="str">
        <x:f>IF(A141="","",IF(Y141&lt;&gt;"",Y141,Z141))</x:f>
      </x:c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38"/>
      <x:c r="N142" s="12"/>
      <x:c r="O142" s="12" t="str">
        <x:f>IF(A142="","",IF(COUNTIF($A$6:$A$205,A142)&gt;1,"INVALID - DUPLICATE ID",IF(OR(B142="",C142="",D142="",E142="",F142="",G142="",H142="",I142="",J142="",K142="",L142="",M142="",N142=""),"INCOMPLETE",IF(AND(OR(EXACT(C142,"LOCAL PROVIDER"),EXACT(C142,"FRANCHISE / LOCAL OPERATOR"),EXACT(C142,"DIRECTORY / LEAD MARKETPLACE"),EXACT(C142,"NATIONAL BRAND"),EXACT(C142,"PUBLISHER / REFERENCE"),EXACT(C142,"ADJACENT SERVICE"),EXACT(C142,"OTHER")),OR(EXACT(D142,"YES"),EXACT(D142,"NO"),EXACT(D142,"UNCLEAR")),OR(EXACT(E142,"YES"),EXACT(E142,"NO"),EXACT(E142,"UNCLEAR")),OR(EXACT(F142,"YES"),EXACT(F142,"NO"),EXACT(F142,"UNCLEAR")),OR(EXACT(G142,"YES"),EXACT(G142,"NO"),EXACT(G142,"UNCLEAR")),OR(EXACT(H142,"OWN TEAM / LOCAL OPERATOR"),EXACT(H142,"THIRD PARTY / ROUTED LEAD"),EXACT(H142,"INFORMATION ONLY"),EXACT(H142,"UNCLEAR")),OR(EXACT(I142,"CURRENT"),EXACT(I142,"STALE"),EXACT(I142,"NOT CHECKED")),OR(EXACT(J142,"LOCAL PACK / MAPS"),EXACT(J142,"ORGANIC"),EXACT(J142,"PAID / LOCAL SERVICES"),EXACT(J142,"MIXED"),EXACT(J142,"NOT OBSERVED")),OR(EXACT(K142,"SUPPORTS"),EXACT(K142,"CONTRADICTS"),EXACT(K142,"NOT AVAILABLE"))),"VALID","INVALID - CONTROL TOKEN"))))</x:f>
      </x:c>
      <x:c r="P142" s="12" t="str">
        <x:f>IF(A142="","",IF(O142&lt;&gt;"VALID","CONTROL ERROR",IF(X142="LINK ERROR","EVIDENCE LINK ERROR",IF(X142="STALE","EVIDENCE STALE - REFRESH",IF(X142="INSUFFICIENT","EVIDENCE INSUFFICIENT - ROLE",IF(X142="TYPE / FULFILMENT CONTRADICTION","EVIDENCE CONTRADICTION - TYPE / FULFILMENT",IF(X142="FIRST-PARTY CONTRADICTION","EVIDENCE CONTRADICTION - FIRST PARTY",AA142)))))))</x:f>
      </x:c>
      <x:c r="Q142" s="12" t="str">
        <x:f>IF(A142="","",IF(OR(O142&lt;&gt;"VALID",X142="LINK ERROR"),"NOT READY",IF(AND(V142="READY",X142="CLEAR",OR(P142="DIRECT LOCAL COMPETITOR",P142="INTERMEDIARY / LEAD COMPETITOR",P142="INFORMATION / REFERENCE COMPETITOR",P142="INDIRECT / CONDITIONAL COMPETITOR",P142="OUT OF DIRECT SCOPE")),"READY","UNRESOLVED")))</x:f>
      </x:c>
      <x:c r="R142" s="12" t="str">
        <x:f>IF(A142="","",IF(P142="DIRECT LOCAL COMPETITOR","INCLUDE DIRECT",IF(P142="INDIRECT / CONDITIONAL COMPETITOR","INCLUDE INDIRECT",IF(OR(P142="INTERMEDIARY / LEAD COMPETITOR",P142="INFORMATION / REFERENCE COMPETITOR"),"INCLUDE REFERENCE",IF(P142="OUT OF DIRECT SCOPE","EXCLUDE DIRECT","MONITOR / CONDITIONAL")))))</x:f>
      </x:c>
      <x:c r="S142" s="12" t="str">
        <x:f>IF(A142="","",IF(P142="DIRECT LOCAL COMPETITOR","Scoped service offer; service-area clarity; contact/booking path; trust and local visibility",IF(P142="INTERMEDIARY / LEAD COMPETITOR","Lead capture; comparison UX; local discovery and routing mechanics",IF(P142="INFORMATION / REFERENCE COMPETITOR","Information coverage; evidence; decision support and answer usefulness",IF(P142="INDIRECT / CONDITIONAL COMPETITOR","Substitution; adjacent-need framing; conditional availability",IF(P142="OUT OF DIRECT SCOPE","Reference only if another decision requires it","No direct benchmark until resolved"))))))</x:f>
      </x:c>
      <x:c r="T142" s="12" t="str">
        <x:f>IF(A142="","",IF(P142="DIRECT LOCAL COMPETITOR","Do not infer capacity, market share or revenue from visibility/reviews",IF(P142="INTERMEDIARY / LEAD COMPETITOR","Do not infer that the intermediary performs the job",IF(P142="INFORMATION / REFERENCE COMPETITOR","Do not infer service substitution from information visibility",IF(P142="INDIRECT / CONDITIONAL COMPETITOR","Do not force adjacent or differently timed service into direct parity",IF(P142="OUT OF DIRECT SCOPE","Do not generalise this exclusion to every service/geography","Do not force a direct label from incomplete evidence"))))))</x:f>
      </x:c>
      <x:c r="U142" s="12" t="str">
        <x:f>IF(A142="","",IF(P142="INTERMEDIARY / LEAD COMPETITOR","Reopen if platform begins fulfilling the service directly",IF(P142="INFORMATION / REFERENCE COMPETITOR","Reopen if source begins selling/fulfilling the service",IF(P142="OUT OF DIRECT SCOPE","Reopen if job, buyer or service area changes","Reopen when service, geography, timing, fulfilment, ownership or buyer evidence changes materially"))))</x:f>
      </x:c>
      <x:c r="V142" s="12" t="str">
        <x:f>IF(A142="","",IF(COUNTIF(EVIDENCE_PACKET!$A$6:$A$205,L142)=0,"INVALID - EVIDENCE ID",IF(COUNTIF(EVIDENCE_PACKET!$A$6:$A$205,L142)&gt;1,"INVALID - DUPLICATE EVIDENCE ID",IF(COUNTIFS(EVIDENCE_PACKET!$A$6:$A$205,L142,EVIDENCE_PACKET!$B$6:$B$205,A142)=0,"INVALID - EVIDENCE OWNER",INDEX(EVIDENCE_PACKET!$L$6:$L$205,MATCH(L142,EVIDENCE_PACKET!$A$6:$A$205,0))))))</x:f>
      </x:c>
      <x:c r="W142" s="80" t="str">
        <x:f>IF(A142="","",IF(OR(AND(C142="DIRECTORY / LEAD MARKETPLACE",H142="OWN TEAM / LOCAL OPERATOR"),AND(C142="PUBLISHER / REFERENCE",OR(H142="OWN TEAM / LOCAL OPERATOR",H142="THIRD PARTY / ROUTED LEAD")),AND(OR(C142="LOCAL PROVIDER",C142="FRANCHISE / LOCAL OPERATOR"),OR(H142="THIRD PARTY / ROUTED LEAD",H142="INFORMATION ONLY"))),"CONTRADICTION","OK"))</x:f>
      </x:c>
      <x:c r="X142" s="80" t="str">
        <x:f>IF(A142="","",IF(OR(V142="INVALID - EVIDENCE ID",V142="INVALID - DUPLICATE EVIDENCE ID",V142="INVALID - EVIDENCE OWNER",V142="INVALID - DUPLICATE ID",V142="INVALID - CONTROL TOKEN",V142="INVALID - CANDIDATE ID",V142="INCOMPLETE"),"LINK ERROR",IF(V142="STALE - REFRESH","STALE",IF(OR(V142="NOT CHECKED",V142="UNRESOLVED",I142="NOT CHECKED",D142="UNCLEAR",E142="UNCLEAR",F142="UNCLEAR",G142="UNCLEAR",H142="UNCLEAR"),"INSUFFICIENT",IF(W142="CONTRADICTION","TYPE / FULFILMENT CONTRADICTION",IF(K142="CONTRADICTS","FIRST-PARTY CONTRADICTION","CLEAR"))))))</x:f>
      </x:c>
      <x:c r="Y142" s="80" t="str">
        <x:f>IF(A142="","",IF(OR(C142="DIRECTORY / LEAD MARKETPLACE",H142="THIRD PARTY / ROUTED LEAD"),"INTERMEDIARY / LEAD COMPETITOR",IF(OR(C142="PUBLISHER / REFERENCE",H142="INFORMATION ONLY"),"INFORMATION / REFERENCE COMPETITOR","")))</x:f>
      </x:c>
      <x:c r="Z142" s="80" t="str">
        <x:f>IF(A142="","",IF(OR(C142="ADJACENT SERVICE",D142="NO",F142="NO"),"INDIRECT / CONDITIONAL COMPETITOR",IF(OR(E142="NO",G142="NO"),"OUT OF DIRECT SCOPE",IF(AND(D142="YES",E142="YES",F142="YES",G142="YES",H142="OWN TEAM / LOCAL OPERATOR"),"DIRECT LOCAL COMPETITOR","CONDITIONAL / REVIEW REQUIRED"))))</x:f>
      </x:c>
      <x:c r="AA142" s="80" t="str">
        <x:f>IF(A142="","",IF(Y142&lt;&gt;"",Y142,Z142))</x:f>
      </x:c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38"/>
      <x:c r="N143" s="12"/>
      <x:c r="O143" s="12" t="str">
        <x:f>IF(A143="","",IF(COUNTIF($A$6:$A$205,A143)&gt;1,"INVALID - DUPLICATE ID",IF(OR(B143="",C143="",D143="",E143="",F143="",G143="",H143="",I143="",J143="",K143="",L143="",M143="",N143=""),"INCOMPLETE",IF(AND(OR(EXACT(C143,"LOCAL PROVIDER"),EXACT(C143,"FRANCHISE / LOCAL OPERATOR"),EXACT(C143,"DIRECTORY / LEAD MARKETPLACE"),EXACT(C143,"NATIONAL BRAND"),EXACT(C143,"PUBLISHER / REFERENCE"),EXACT(C143,"ADJACENT SERVICE"),EXACT(C143,"OTHER")),OR(EXACT(D143,"YES"),EXACT(D143,"NO"),EXACT(D143,"UNCLEAR")),OR(EXACT(E143,"YES"),EXACT(E143,"NO"),EXACT(E143,"UNCLEAR")),OR(EXACT(F143,"YES"),EXACT(F143,"NO"),EXACT(F143,"UNCLEAR")),OR(EXACT(G143,"YES"),EXACT(G143,"NO"),EXACT(G143,"UNCLEAR")),OR(EXACT(H143,"OWN TEAM / LOCAL OPERATOR"),EXACT(H143,"THIRD PARTY / ROUTED LEAD"),EXACT(H143,"INFORMATION ONLY"),EXACT(H143,"UNCLEAR")),OR(EXACT(I143,"CURRENT"),EXACT(I143,"STALE"),EXACT(I143,"NOT CHECKED")),OR(EXACT(J143,"LOCAL PACK / MAPS"),EXACT(J143,"ORGANIC"),EXACT(J143,"PAID / LOCAL SERVICES"),EXACT(J143,"MIXED"),EXACT(J143,"NOT OBSERVED")),OR(EXACT(K143,"SUPPORTS"),EXACT(K143,"CONTRADICTS"),EXACT(K143,"NOT AVAILABLE"))),"VALID","INVALID - CONTROL TOKEN"))))</x:f>
      </x:c>
      <x:c r="P143" s="12" t="str">
        <x:f>IF(A143="","",IF(O143&lt;&gt;"VALID","CONTROL ERROR",IF(X143="LINK ERROR","EVIDENCE LINK ERROR",IF(X143="STALE","EVIDENCE STALE - REFRESH",IF(X143="INSUFFICIENT","EVIDENCE INSUFFICIENT - ROLE",IF(X143="TYPE / FULFILMENT CONTRADICTION","EVIDENCE CONTRADICTION - TYPE / FULFILMENT",IF(X143="FIRST-PARTY CONTRADICTION","EVIDENCE CONTRADICTION - FIRST PARTY",AA143)))))))</x:f>
      </x:c>
      <x:c r="Q143" s="12" t="str">
        <x:f>IF(A143="","",IF(OR(O143&lt;&gt;"VALID",X143="LINK ERROR"),"NOT READY",IF(AND(V143="READY",X143="CLEAR",OR(P143="DIRECT LOCAL COMPETITOR",P143="INTERMEDIARY / LEAD COMPETITOR",P143="INFORMATION / REFERENCE COMPETITOR",P143="INDIRECT / CONDITIONAL COMPETITOR",P143="OUT OF DIRECT SCOPE")),"READY","UNRESOLVED")))</x:f>
      </x:c>
      <x:c r="R143" s="12" t="str">
        <x:f>IF(A143="","",IF(P143="DIRECT LOCAL COMPETITOR","INCLUDE DIRECT",IF(P143="INDIRECT / CONDITIONAL COMPETITOR","INCLUDE INDIRECT",IF(OR(P143="INTERMEDIARY / LEAD COMPETITOR",P143="INFORMATION / REFERENCE COMPETITOR"),"INCLUDE REFERENCE",IF(P143="OUT OF DIRECT SCOPE","EXCLUDE DIRECT","MONITOR / CONDITIONAL")))))</x:f>
      </x:c>
      <x:c r="S143" s="12" t="str">
        <x:f>IF(A143="","",IF(P143="DIRECT LOCAL COMPETITOR","Scoped service offer; service-area clarity; contact/booking path; trust and local visibility",IF(P143="INTERMEDIARY / LEAD COMPETITOR","Lead capture; comparison UX; local discovery and routing mechanics",IF(P143="INFORMATION / REFERENCE COMPETITOR","Information coverage; evidence; decision support and answer usefulness",IF(P143="INDIRECT / CONDITIONAL COMPETITOR","Substitution; adjacent-need framing; conditional availability",IF(P143="OUT OF DIRECT SCOPE","Reference only if another decision requires it","No direct benchmark until resolved"))))))</x:f>
      </x:c>
      <x:c r="T143" s="12" t="str">
        <x:f>IF(A143="","",IF(P143="DIRECT LOCAL COMPETITOR","Do not infer capacity, market share or revenue from visibility/reviews",IF(P143="INTERMEDIARY / LEAD COMPETITOR","Do not infer that the intermediary performs the job",IF(P143="INFORMATION / REFERENCE COMPETITOR","Do not infer service substitution from information visibility",IF(P143="INDIRECT / CONDITIONAL COMPETITOR","Do not force adjacent or differently timed service into direct parity",IF(P143="OUT OF DIRECT SCOPE","Do not generalise this exclusion to every service/geography","Do not force a direct label from incomplete evidence"))))))</x:f>
      </x:c>
      <x:c r="U143" s="12" t="str">
        <x:f>IF(A143="","",IF(P143="INTERMEDIARY / LEAD COMPETITOR","Reopen if platform begins fulfilling the service directly",IF(P143="INFORMATION / REFERENCE COMPETITOR","Reopen if source begins selling/fulfilling the service",IF(P143="OUT OF DIRECT SCOPE","Reopen if job, buyer or service area changes","Reopen when service, geography, timing, fulfilment, ownership or buyer evidence changes materially"))))</x:f>
      </x:c>
      <x:c r="V143" s="12" t="str">
        <x:f>IF(A143="","",IF(COUNTIF(EVIDENCE_PACKET!$A$6:$A$205,L143)=0,"INVALID - EVIDENCE ID",IF(COUNTIF(EVIDENCE_PACKET!$A$6:$A$205,L143)&gt;1,"INVALID - DUPLICATE EVIDENCE ID",IF(COUNTIFS(EVIDENCE_PACKET!$A$6:$A$205,L143,EVIDENCE_PACKET!$B$6:$B$205,A143)=0,"INVALID - EVIDENCE OWNER",INDEX(EVIDENCE_PACKET!$L$6:$L$205,MATCH(L143,EVIDENCE_PACKET!$A$6:$A$205,0))))))</x:f>
      </x:c>
      <x:c r="W143" s="80" t="str">
        <x:f>IF(A143="","",IF(OR(AND(C143="DIRECTORY / LEAD MARKETPLACE",H143="OWN TEAM / LOCAL OPERATOR"),AND(C143="PUBLISHER / REFERENCE",OR(H143="OWN TEAM / LOCAL OPERATOR",H143="THIRD PARTY / ROUTED LEAD")),AND(OR(C143="LOCAL PROVIDER",C143="FRANCHISE / LOCAL OPERATOR"),OR(H143="THIRD PARTY / ROUTED LEAD",H143="INFORMATION ONLY"))),"CONTRADICTION","OK"))</x:f>
      </x:c>
      <x:c r="X143" s="80" t="str">
        <x:f>IF(A143="","",IF(OR(V143="INVALID - EVIDENCE ID",V143="INVALID - DUPLICATE EVIDENCE ID",V143="INVALID - EVIDENCE OWNER",V143="INVALID - DUPLICATE ID",V143="INVALID - CONTROL TOKEN",V143="INVALID - CANDIDATE ID",V143="INCOMPLETE"),"LINK ERROR",IF(V143="STALE - REFRESH","STALE",IF(OR(V143="NOT CHECKED",V143="UNRESOLVED",I143="NOT CHECKED",D143="UNCLEAR",E143="UNCLEAR",F143="UNCLEAR",G143="UNCLEAR",H143="UNCLEAR"),"INSUFFICIENT",IF(W143="CONTRADICTION","TYPE / FULFILMENT CONTRADICTION",IF(K143="CONTRADICTS","FIRST-PARTY CONTRADICTION","CLEAR"))))))</x:f>
      </x:c>
      <x:c r="Y143" s="80" t="str">
        <x:f>IF(A143="","",IF(OR(C143="DIRECTORY / LEAD MARKETPLACE",H143="THIRD PARTY / ROUTED LEAD"),"INTERMEDIARY / LEAD COMPETITOR",IF(OR(C143="PUBLISHER / REFERENCE",H143="INFORMATION ONLY"),"INFORMATION / REFERENCE COMPETITOR","")))</x:f>
      </x:c>
      <x:c r="Z143" s="80" t="str">
        <x:f>IF(A143="","",IF(OR(C143="ADJACENT SERVICE",D143="NO",F143="NO"),"INDIRECT / CONDITIONAL COMPETITOR",IF(OR(E143="NO",G143="NO"),"OUT OF DIRECT SCOPE",IF(AND(D143="YES",E143="YES",F143="YES",G143="YES",H143="OWN TEAM / LOCAL OPERATOR"),"DIRECT LOCAL COMPETITOR","CONDITIONAL / REVIEW REQUIRED"))))</x:f>
      </x:c>
      <x:c r="AA143" s="80" t="str">
        <x:f>IF(A143="","",IF(Y143&lt;&gt;"",Y143,Z143))</x:f>
      </x:c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38"/>
      <x:c r="N144" s="12"/>
      <x:c r="O144" s="12" t="str">
        <x:f>IF(A144="","",IF(COUNTIF($A$6:$A$205,A144)&gt;1,"INVALID - DUPLICATE ID",IF(OR(B144="",C144="",D144="",E144="",F144="",G144="",H144="",I144="",J144="",K144="",L144="",M144="",N144=""),"INCOMPLETE",IF(AND(OR(EXACT(C144,"LOCAL PROVIDER"),EXACT(C144,"FRANCHISE / LOCAL OPERATOR"),EXACT(C144,"DIRECTORY / LEAD MARKETPLACE"),EXACT(C144,"NATIONAL BRAND"),EXACT(C144,"PUBLISHER / REFERENCE"),EXACT(C144,"ADJACENT SERVICE"),EXACT(C144,"OTHER")),OR(EXACT(D144,"YES"),EXACT(D144,"NO"),EXACT(D144,"UNCLEAR")),OR(EXACT(E144,"YES"),EXACT(E144,"NO"),EXACT(E144,"UNCLEAR")),OR(EXACT(F144,"YES"),EXACT(F144,"NO"),EXACT(F144,"UNCLEAR")),OR(EXACT(G144,"YES"),EXACT(G144,"NO"),EXACT(G144,"UNCLEAR")),OR(EXACT(H144,"OWN TEAM / LOCAL OPERATOR"),EXACT(H144,"THIRD PARTY / ROUTED LEAD"),EXACT(H144,"INFORMATION ONLY"),EXACT(H144,"UNCLEAR")),OR(EXACT(I144,"CURRENT"),EXACT(I144,"STALE"),EXACT(I144,"NOT CHECKED")),OR(EXACT(J144,"LOCAL PACK / MAPS"),EXACT(J144,"ORGANIC"),EXACT(J144,"PAID / LOCAL SERVICES"),EXACT(J144,"MIXED"),EXACT(J144,"NOT OBSERVED")),OR(EXACT(K144,"SUPPORTS"),EXACT(K144,"CONTRADICTS"),EXACT(K144,"NOT AVAILABLE"))),"VALID","INVALID - CONTROL TOKEN"))))</x:f>
      </x:c>
      <x:c r="P144" s="12" t="str">
        <x:f>IF(A144="","",IF(O144&lt;&gt;"VALID","CONTROL ERROR",IF(X144="LINK ERROR","EVIDENCE LINK ERROR",IF(X144="STALE","EVIDENCE STALE - REFRESH",IF(X144="INSUFFICIENT","EVIDENCE INSUFFICIENT - ROLE",IF(X144="TYPE / FULFILMENT CONTRADICTION","EVIDENCE CONTRADICTION - TYPE / FULFILMENT",IF(X144="FIRST-PARTY CONTRADICTION","EVIDENCE CONTRADICTION - FIRST PARTY",AA144)))))))</x:f>
      </x:c>
      <x:c r="Q144" s="12" t="str">
        <x:f>IF(A144="","",IF(OR(O144&lt;&gt;"VALID",X144="LINK ERROR"),"NOT READY",IF(AND(V144="READY",X144="CLEAR",OR(P144="DIRECT LOCAL COMPETITOR",P144="INTERMEDIARY / LEAD COMPETITOR",P144="INFORMATION / REFERENCE COMPETITOR",P144="INDIRECT / CONDITIONAL COMPETITOR",P144="OUT OF DIRECT SCOPE")),"READY","UNRESOLVED")))</x:f>
      </x:c>
      <x:c r="R144" s="12" t="str">
        <x:f>IF(A144="","",IF(P144="DIRECT LOCAL COMPETITOR","INCLUDE DIRECT",IF(P144="INDIRECT / CONDITIONAL COMPETITOR","INCLUDE INDIRECT",IF(OR(P144="INTERMEDIARY / LEAD COMPETITOR",P144="INFORMATION / REFERENCE COMPETITOR"),"INCLUDE REFERENCE",IF(P144="OUT OF DIRECT SCOPE","EXCLUDE DIRECT","MONITOR / CONDITIONAL")))))</x:f>
      </x:c>
      <x:c r="S144" s="12" t="str">
        <x:f>IF(A144="","",IF(P144="DIRECT LOCAL COMPETITOR","Scoped service offer; service-area clarity; contact/booking path; trust and local visibility",IF(P144="INTERMEDIARY / LEAD COMPETITOR","Lead capture; comparison UX; local discovery and routing mechanics",IF(P144="INFORMATION / REFERENCE COMPETITOR","Information coverage; evidence; decision support and answer usefulness",IF(P144="INDIRECT / CONDITIONAL COMPETITOR","Substitution; adjacent-need framing; conditional availability",IF(P144="OUT OF DIRECT SCOPE","Reference only if another decision requires it","No direct benchmark until resolved"))))))</x:f>
      </x:c>
      <x:c r="T144" s="12" t="str">
        <x:f>IF(A144="","",IF(P144="DIRECT LOCAL COMPETITOR","Do not infer capacity, market share or revenue from visibility/reviews",IF(P144="INTERMEDIARY / LEAD COMPETITOR","Do not infer that the intermediary performs the job",IF(P144="INFORMATION / REFERENCE COMPETITOR","Do not infer service substitution from information visibility",IF(P144="INDIRECT / CONDITIONAL COMPETITOR","Do not force adjacent or differently timed service into direct parity",IF(P144="OUT OF DIRECT SCOPE","Do not generalise this exclusion to every service/geography","Do not force a direct label from incomplete evidence"))))))</x:f>
      </x:c>
      <x:c r="U144" s="12" t="str">
        <x:f>IF(A144="","",IF(P144="INTERMEDIARY / LEAD COMPETITOR","Reopen if platform begins fulfilling the service directly",IF(P144="INFORMATION / REFERENCE COMPETITOR","Reopen if source begins selling/fulfilling the service",IF(P144="OUT OF DIRECT SCOPE","Reopen if job, buyer or service area changes","Reopen when service, geography, timing, fulfilment, ownership or buyer evidence changes materially"))))</x:f>
      </x:c>
      <x:c r="V144" s="12" t="str">
        <x:f>IF(A144="","",IF(COUNTIF(EVIDENCE_PACKET!$A$6:$A$205,L144)=0,"INVALID - EVIDENCE ID",IF(COUNTIF(EVIDENCE_PACKET!$A$6:$A$205,L144)&gt;1,"INVALID - DUPLICATE EVIDENCE ID",IF(COUNTIFS(EVIDENCE_PACKET!$A$6:$A$205,L144,EVIDENCE_PACKET!$B$6:$B$205,A144)=0,"INVALID - EVIDENCE OWNER",INDEX(EVIDENCE_PACKET!$L$6:$L$205,MATCH(L144,EVIDENCE_PACKET!$A$6:$A$205,0))))))</x:f>
      </x:c>
      <x:c r="W144" s="80" t="str">
        <x:f>IF(A144="","",IF(OR(AND(C144="DIRECTORY / LEAD MARKETPLACE",H144="OWN TEAM / LOCAL OPERATOR"),AND(C144="PUBLISHER / REFERENCE",OR(H144="OWN TEAM / LOCAL OPERATOR",H144="THIRD PARTY / ROUTED LEAD")),AND(OR(C144="LOCAL PROVIDER",C144="FRANCHISE / LOCAL OPERATOR"),OR(H144="THIRD PARTY / ROUTED LEAD",H144="INFORMATION ONLY"))),"CONTRADICTION","OK"))</x:f>
      </x:c>
      <x:c r="X144" s="80" t="str">
        <x:f>IF(A144="","",IF(OR(V144="INVALID - EVIDENCE ID",V144="INVALID - DUPLICATE EVIDENCE ID",V144="INVALID - EVIDENCE OWNER",V144="INVALID - DUPLICATE ID",V144="INVALID - CONTROL TOKEN",V144="INVALID - CANDIDATE ID",V144="INCOMPLETE"),"LINK ERROR",IF(V144="STALE - REFRESH","STALE",IF(OR(V144="NOT CHECKED",V144="UNRESOLVED",I144="NOT CHECKED",D144="UNCLEAR",E144="UNCLEAR",F144="UNCLEAR",G144="UNCLEAR",H144="UNCLEAR"),"INSUFFICIENT",IF(W144="CONTRADICTION","TYPE / FULFILMENT CONTRADICTION",IF(K144="CONTRADICTS","FIRST-PARTY CONTRADICTION","CLEAR"))))))</x:f>
      </x:c>
      <x:c r="Y144" s="80" t="str">
        <x:f>IF(A144="","",IF(OR(C144="DIRECTORY / LEAD MARKETPLACE",H144="THIRD PARTY / ROUTED LEAD"),"INTERMEDIARY / LEAD COMPETITOR",IF(OR(C144="PUBLISHER / REFERENCE",H144="INFORMATION ONLY"),"INFORMATION / REFERENCE COMPETITOR","")))</x:f>
      </x:c>
      <x:c r="Z144" s="80" t="str">
        <x:f>IF(A144="","",IF(OR(C144="ADJACENT SERVICE",D144="NO",F144="NO"),"INDIRECT / CONDITIONAL COMPETITOR",IF(OR(E144="NO",G144="NO"),"OUT OF DIRECT SCOPE",IF(AND(D144="YES",E144="YES",F144="YES",G144="YES",H144="OWN TEAM / LOCAL OPERATOR"),"DIRECT LOCAL COMPETITOR","CONDITIONAL / REVIEW REQUIRED"))))</x:f>
      </x:c>
      <x:c r="AA144" s="80" t="str">
        <x:f>IF(A144="","",IF(Y144&lt;&gt;"",Y144,Z144))</x:f>
      </x:c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38"/>
      <x:c r="N145" s="12"/>
      <x:c r="O145" s="12" t="str">
        <x:f>IF(A145="","",IF(COUNTIF($A$6:$A$205,A145)&gt;1,"INVALID - DUPLICATE ID",IF(OR(B145="",C145="",D145="",E145="",F145="",G145="",H145="",I145="",J145="",K145="",L145="",M145="",N145=""),"INCOMPLETE",IF(AND(OR(EXACT(C145,"LOCAL PROVIDER"),EXACT(C145,"FRANCHISE / LOCAL OPERATOR"),EXACT(C145,"DIRECTORY / LEAD MARKETPLACE"),EXACT(C145,"NATIONAL BRAND"),EXACT(C145,"PUBLISHER / REFERENCE"),EXACT(C145,"ADJACENT SERVICE"),EXACT(C145,"OTHER")),OR(EXACT(D145,"YES"),EXACT(D145,"NO"),EXACT(D145,"UNCLEAR")),OR(EXACT(E145,"YES"),EXACT(E145,"NO"),EXACT(E145,"UNCLEAR")),OR(EXACT(F145,"YES"),EXACT(F145,"NO"),EXACT(F145,"UNCLEAR")),OR(EXACT(G145,"YES"),EXACT(G145,"NO"),EXACT(G145,"UNCLEAR")),OR(EXACT(H145,"OWN TEAM / LOCAL OPERATOR"),EXACT(H145,"THIRD PARTY / ROUTED LEAD"),EXACT(H145,"INFORMATION ONLY"),EXACT(H145,"UNCLEAR")),OR(EXACT(I145,"CURRENT"),EXACT(I145,"STALE"),EXACT(I145,"NOT CHECKED")),OR(EXACT(J145,"LOCAL PACK / MAPS"),EXACT(J145,"ORGANIC"),EXACT(J145,"PAID / LOCAL SERVICES"),EXACT(J145,"MIXED"),EXACT(J145,"NOT OBSERVED")),OR(EXACT(K145,"SUPPORTS"),EXACT(K145,"CONTRADICTS"),EXACT(K145,"NOT AVAILABLE"))),"VALID","INVALID - CONTROL TOKEN"))))</x:f>
      </x:c>
      <x:c r="P145" s="12" t="str">
        <x:f>IF(A145="","",IF(O145&lt;&gt;"VALID","CONTROL ERROR",IF(X145="LINK ERROR","EVIDENCE LINK ERROR",IF(X145="STALE","EVIDENCE STALE - REFRESH",IF(X145="INSUFFICIENT","EVIDENCE INSUFFICIENT - ROLE",IF(X145="TYPE / FULFILMENT CONTRADICTION","EVIDENCE CONTRADICTION - TYPE / FULFILMENT",IF(X145="FIRST-PARTY CONTRADICTION","EVIDENCE CONTRADICTION - FIRST PARTY",AA145)))))))</x:f>
      </x:c>
      <x:c r="Q145" s="12" t="str">
        <x:f>IF(A145="","",IF(OR(O145&lt;&gt;"VALID",X145="LINK ERROR"),"NOT READY",IF(AND(V145="READY",X145="CLEAR",OR(P145="DIRECT LOCAL COMPETITOR",P145="INTERMEDIARY / LEAD COMPETITOR",P145="INFORMATION / REFERENCE COMPETITOR",P145="INDIRECT / CONDITIONAL COMPETITOR",P145="OUT OF DIRECT SCOPE")),"READY","UNRESOLVED")))</x:f>
      </x:c>
      <x:c r="R145" s="12" t="str">
        <x:f>IF(A145="","",IF(P145="DIRECT LOCAL COMPETITOR","INCLUDE DIRECT",IF(P145="INDIRECT / CONDITIONAL COMPETITOR","INCLUDE INDIRECT",IF(OR(P145="INTERMEDIARY / LEAD COMPETITOR",P145="INFORMATION / REFERENCE COMPETITOR"),"INCLUDE REFERENCE",IF(P145="OUT OF DIRECT SCOPE","EXCLUDE DIRECT","MONITOR / CONDITIONAL")))))</x:f>
      </x:c>
      <x:c r="S145" s="12" t="str">
        <x:f>IF(A145="","",IF(P145="DIRECT LOCAL COMPETITOR","Scoped service offer; service-area clarity; contact/booking path; trust and local visibility",IF(P145="INTERMEDIARY / LEAD COMPETITOR","Lead capture; comparison UX; local discovery and routing mechanics",IF(P145="INFORMATION / REFERENCE COMPETITOR","Information coverage; evidence; decision support and answer usefulness",IF(P145="INDIRECT / CONDITIONAL COMPETITOR","Substitution; adjacent-need framing; conditional availability",IF(P145="OUT OF DIRECT SCOPE","Reference only if another decision requires it","No direct benchmark until resolved"))))))</x:f>
      </x:c>
      <x:c r="T145" s="12" t="str">
        <x:f>IF(A145="","",IF(P145="DIRECT LOCAL COMPETITOR","Do not infer capacity, market share or revenue from visibility/reviews",IF(P145="INTERMEDIARY / LEAD COMPETITOR","Do not infer that the intermediary performs the job",IF(P145="INFORMATION / REFERENCE COMPETITOR","Do not infer service substitution from information visibility",IF(P145="INDIRECT / CONDITIONAL COMPETITOR","Do not force adjacent or differently timed service into direct parity",IF(P145="OUT OF DIRECT SCOPE","Do not generalise this exclusion to every service/geography","Do not force a direct label from incomplete evidence"))))))</x:f>
      </x:c>
      <x:c r="U145" s="12" t="str">
        <x:f>IF(A145="","",IF(P145="INTERMEDIARY / LEAD COMPETITOR","Reopen if platform begins fulfilling the service directly",IF(P145="INFORMATION / REFERENCE COMPETITOR","Reopen if source begins selling/fulfilling the service",IF(P145="OUT OF DIRECT SCOPE","Reopen if job, buyer or service area changes","Reopen when service, geography, timing, fulfilment, ownership or buyer evidence changes materially"))))</x:f>
      </x:c>
      <x:c r="V145" s="12" t="str">
        <x:f>IF(A145="","",IF(COUNTIF(EVIDENCE_PACKET!$A$6:$A$205,L145)=0,"INVALID - EVIDENCE ID",IF(COUNTIF(EVIDENCE_PACKET!$A$6:$A$205,L145)&gt;1,"INVALID - DUPLICATE EVIDENCE ID",IF(COUNTIFS(EVIDENCE_PACKET!$A$6:$A$205,L145,EVIDENCE_PACKET!$B$6:$B$205,A145)=0,"INVALID - EVIDENCE OWNER",INDEX(EVIDENCE_PACKET!$L$6:$L$205,MATCH(L145,EVIDENCE_PACKET!$A$6:$A$205,0))))))</x:f>
      </x:c>
      <x:c r="W145" s="80" t="str">
        <x:f>IF(A145="","",IF(OR(AND(C145="DIRECTORY / LEAD MARKETPLACE",H145="OWN TEAM / LOCAL OPERATOR"),AND(C145="PUBLISHER / REFERENCE",OR(H145="OWN TEAM / LOCAL OPERATOR",H145="THIRD PARTY / ROUTED LEAD")),AND(OR(C145="LOCAL PROVIDER",C145="FRANCHISE / LOCAL OPERATOR"),OR(H145="THIRD PARTY / ROUTED LEAD",H145="INFORMATION ONLY"))),"CONTRADICTION","OK"))</x:f>
      </x:c>
      <x:c r="X145" s="80" t="str">
        <x:f>IF(A145="","",IF(OR(V145="INVALID - EVIDENCE ID",V145="INVALID - DUPLICATE EVIDENCE ID",V145="INVALID - EVIDENCE OWNER",V145="INVALID - DUPLICATE ID",V145="INVALID - CONTROL TOKEN",V145="INVALID - CANDIDATE ID",V145="INCOMPLETE"),"LINK ERROR",IF(V145="STALE - REFRESH","STALE",IF(OR(V145="NOT CHECKED",V145="UNRESOLVED",I145="NOT CHECKED",D145="UNCLEAR",E145="UNCLEAR",F145="UNCLEAR",G145="UNCLEAR",H145="UNCLEAR"),"INSUFFICIENT",IF(W145="CONTRADICTION","TYPE / FULFILMENT CONTRADICTION",IF(K145="CONTRADICTS","FIRST-PARTY CONTRADICTION","CLEAR"))))))</x:f>
      </x:c>
      <x:c r="Y145" s="80" t="str">
        <x:f>IF(A145="","",IF(OR(C145="DIRECTORY / LEAD MARKETPLACE",H145="THIRD PARTY / ROUTED LEAD"),"INTERMEDIARY / LEAD COMPETITOR",IF(OR(C145="PUBLISHER / REFERENCE",H145="INFORMATION ONLY"),"INFORMATION / REFERENCE COMPETITOR","")))</x:f>
      </x:c>
      <x:c r="Z145" s="80" t="str">
        <x:f>IF(A145="","",IF(OR(C145="ADJACENT SERVICE",D145="NO",F145="NO"),"INDIRECT / CONDITIONAL COMPETITOR",IF(OR(E145="NO",G145="NO"),"OUT OF DIRECT SCOPE",IF(AND(D145="YES",E145="YES",F145="YES",G145="YES",H145="OWN TEAM / LOCAL OPERATOR"),"DIRECT LOCAL COMPETITOR","CONDITIONAL / REVIEW REQUIRED"))))</x:f>
      </x:c>
      <x:c r="AA145" s="80" t="str">
        <x:f>IF(A145="","",IF(Y145&lt;&gt;"",Y145,Z145))</x:f>
      </x:c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38"/>
      <x:c r="N146" s="12"/>
      <x:c r="O146" s="12" t="str">
        <x:f>IF(A146="","",IF(COUNTIF($A$6:$A$205,A146)&gt;1,"INVALID - DUPLICATE ID",IF(OR(B146="",C146="",D146="",E146="",F146="",G146="",H146="",I146="",J146="",K146="",L146="",M146="",N146=""),"INCOMPLETE",IF(AND(OR(EXACT(C146,"LOCAL PROVIDER"),EXACT(C146,"FRANCHISE / LOCAL OPERATOR"),EXACT(C146,"DIRECTORY / LEAD MARKETPLACE"),EXACT(C146,"NATIONAL BRAND"),EXACT(C146,"PUBLISHER / REFERENCE"),EXACT(C146,"ADJACENT SERVICE"),EXACT(C146,"OTHER")),OR(EXACT(D146,"YES"),EXACT(D146,"NO"),EXACT(D146,"UNCLEAR")),OR(EXACT(E146,"YES"),EXACT(E146,"NO"),EXACT(E146,"UNCLEAR")),OR(EXACT(F146,"YES"),EXACT(F146,"NO"),EXACT(F146,"UNCLEAR")),OR(EXACT(G146,"YES"),EXACT(G146,"NO"),EXACT(G146,"UNCLEAR")),OR(EXACT(H146,"OWN TEAM / LOCAL OPERATOR"),EXACT(H146,"THIRD PARTY / ROUTED LEAD"),EXACT(H146,"INFORMATION ONLY"),EXACT(H146,"UNCLEAR")),OR(EXACT(I146,"CURRENT"),EXACT(I146,"STALE"),EXACT(I146,"NOT CHECKED")),OR(EXACT(J146,"LOCAL PACK / MAPS"),EXACT(J146,"ORGANIC"),EXACT(J146,"PAID / LOCAL SERVICES"),EXACT(J146,"MIXED"),EXACT(J146,"NOT OBSERVED")),OR(EXACT(K146,"SUPPORTS"),EXACT(K146,"CONTRADICTS"),EXACT(K146,"NOT AVAILABLE"))),"VALID","INVALID - CONTROL TOKEN"))))</x:f>
      </x:c>
      <x:c r="P146" s="12" t="str">
        <x:f>IF(A146="","",IF(O146&lt;&gt;"VALID","CONTROL ERROR",IF(X146="LINK ERROR","EVIDENCE LINK ERROR",IF(X146="STALE","EVIDENCE STALE - REFRESH",IF(X146="INSUFFICIENT","EVIDENCE INSUFFICIENT - ROLE",IF(X146="TYPE / FULFILMENT CONTRADICTION","EVIDENCE CONTRADICTION - TYPE / FULFILMENT",IF(X146="FIRST-PARTY CONTRADICTION","EVIDENCE CONTRADICTION - FIRST PARTY",AA146)))))))</x:f>
      </x:c>
      <x:c r="Q146" s="12" t="str">
        <x:f>IF(A146="","",IF(OR(O146&lt;&gt;"VALID",X146="LINK ERROR"),"NOT READY",IF(AND(V146="READY",X146="CLEAR",OR(P146="DIRECT LOCAL COMPETITOR",P146="INTERMEDIARY / LEAD COMPETITOR",P146="INFORMATION / REFERENCE COMPETITOR",P146="INDIRECT / CONDITIONAL COMPETITOR",P146="OUT OF DIRECT SCOPE")),"READY","UNRESOLVED")))</x:f>
      </x:c>
      <x:c r="R146" s="12" t="str">
        <x:f>IF(A146="","",IF(P146="DIRECT LOCAL COMPETITOR","INCLUDE DIRECT",IF(P146="INDIRECT / CONDITIONAL COMPETITOR","INCLUDE INDIRECT",IF(OR(P146="INTERMEDIARY / LEAD COMPETITOR",P146="INFORMATION / REFERENCE COMPETITOR"),"INCLUDE REFERENCE",IF(P146="OUT OF DIRECT SCOPE","EXCLUDE DIRECT","MONITOR / CONDITIONAL")))))</x:f>
      </x:c>
      <x:c r="S146" s="12" t="str">
        <x:f>IF(A146="","",IF(P146="DIRECT LOCAL COMPETITOR","Scoped service offer; service-area clarity; contact/booking path; trust and local visibility",IF(P146="INTERMEDIARY / LEAD COMPETITOR","Lead capture; comparison UX; local discovery and routing mechanics",IF(P146="INFORMATION / REFERENCE COMPETITOR","Information coverage; evidence; decision support and answer usefulness",IF(P146="INDIRECT / CONDITIONAL COMPETITOR","Substitution; adjacent-need framing; conditional availability",IF(P146="OUT OF DIRECT SCOPE","Reference only if another decision requires it","No direct benchmark until resolved"))))))</x:f>
      </x:c>
      <x:c r="T146" s="12" t="str">
        <x:f>IF(A146="","",IF(P146="DIRECT LOCAL COMPETITOR","Do not infer capacity, market share or revenue from visibility/reviews",IF(P146="INTERMEDIARY / LEAD COMPETITOR","Do not infer that the intermediary performs the job",IF(P146="INFORMATION / REFERENCE COMPETITOR","Do not infer service substitution from information visibility",IF(P146="INDIRECT / CONDITIONAL COMPETITOR","Do not force adjacent or differently timed service into direct parity",IF(P146="OUT OF DIRECT SCOPE","Do not generalise this exclusion to every service/geography","Do not force a direct label from incomplete evidence"))))))</x:f>
      </x:c>
      <x:c r="U146" s="12" t="str">
        <x:f>IF(A146="","",IF(P146="INTERMEDIARY / LEAD COMPETITOR","Reopen if platform begins fulfilling the service directly",IF(P146="INFORMATION / REFERENCE COMPETITOR","Reopen if source begins selling/fulfilling the service",IF(P146="OUT OF DIRECT SCOPE","Reopen if job, buyer or service area changes","Reopen when service, geography, timing, fulfilment, ownership or buyer evidence changes materially"))))</x:f>
      </x:c>
      <x:c r="V146" s="12" t="str">
        <x:f>IF(A146="","",IF(COUNTIF(EVIDENCE_PACKET!$A$6:$A$205,L146)=0,"INVALID - EVIDENCE ID",IF(COUNTIF(EVIDENCE_PACKET!$A$6:$A$205,L146)&gt;1,"INVALID - DUPLICATE EVIDENCE ID",IF(COUNTIFS(EVIDENCE_PACKET!$A$6:$A$205,L146,EVIDENCE_PACKET!$B$6:$B$205,A146)=0,"INVALID - EVIDENCE OWNER",INDEX(EVIDENCE_PACKET!$L$6:$L$205,MATCH(L146,EVIDENCE_PACKET!$A$6:$A$205,0))))))</x:f>
      </x:c>
      <x:c r="W146" s="80" t="str">
        <x:f>IF(A146="","",IF(OR(AND(C146="DIRECTORY / LEAD MARKETPLACE",H146="OWN TEAM / LOCAL OPERATOR"),AND(C146="PUBLISHER / REFERENCE",OR(H146="OWN TEAM / LOCAL OPERATOR",H146="THIRD PARTY / ROUTED LEAD")),AND(OR(C146="LOCAL PROVIDER",C146="FRANCHISE / LOCAL OPERATOR"),OR(H146="THIRD PARTY / ROUTED LEAD",H146="INFORMATION ONLY"))),"CONTRADICTION","OK"))</x:f>
      </x:c>
      <x:c r="X146" s="80" t="str">
        <x:f>IF(A146="","",IF(OR(V146="INVALID - EVIDENCE ID",V146="INVALID - DUPLICATE EVIDENCE ID",V146="INVALID - EVIDENCE OWNER",V146="INVALID - DUPLICATE ID",V146="INVALID - CONTROL TOKEN",V146="INVALID - CANDIDATE ID",V146="INCOMPLETE"),"LINK ERROR",IF(V146="STALE - REFRESH","STALE",IF(OR(V146="NOT CHECKED",V146="UNRESOLVED",I146="NOT CHECKED",D146="UNCLEAR",E146="UNCLEAR",F146="UNCLEAR",G146="UNCLEAR",H146="UNCLEAR"),"INSUFFICIENT",IF(W146="CONTRADICTION","TYPE / FULFILMENT CONTRADICTION",IF(K146="CONTRADICTS","FIRST-PARTY CONTRADICTION","CLEAR"))))))</x:f>
      </x:c>
      <x:c r="Y146" s="80" t="str">
        <x:f>IF(A146="","",IF(OR(C146="DIRECTORY / LEAD MARKETPLACE",H146="THIRD PARTY / ROUTED LEAD"),"INTERMEDIARY / LEAD COMPETITOR",IF(OR(C146="PUBLISHER / REFERENCE",H146="INFORMATION ONLY"),"INFORMATION / REFERENCE COMPETITOR","")))</x:f>
      </x:c>
      <x:c r="Z146" s="80" t="str">
        <x:f>IF(A146="","",IF(OR(C146="ADJACENT SERVICE",D146="NO",F146="NO"),"INDIRECT / CONDITIONAL COMPETITOR",IF(OR(E146="NO",G146="NO"),"OUT OF DIRECT SCOPE",IF(AND(D146="YES",E146="YES",F146="YES",G146="YES",H146="OWN TEAM / LOCAL OPERATOR"),"DIRECT LOCAL COMPETITOR","CONDITIONAL / REVIEW REQUIRED"))))</x:f>
      </x:c>
      <x:c r="AA146" s="80" t="str">
        <x:f>IF(A146="","",IF(Y146&lt;&gt;"",Y146,Z146))</x:f>
      </x:c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38"/>
      <x:c r="N147" s="12"/>
      <x:c r="O147" s="12" t="str">
        <x:f>IF(A147="","",IF(COUNTIF($A$6:$A$205,A147)&gt;1,"INVALID - DUPLICATE ID",IF(OR(B147="",C147="",D147="",E147="",F147="",G147="",H147="",I147="",J147="",K147="",L147="",M147="",N147=""),"INCOMPLETE",IF(AND(OR(EXACT(C147,"LOCAL PROVIDER"),EXACT(C147,"FRANCHISE / LOCAL OPERATOR"),EXACT(C147,"DIRECTORY / LEAD MARKETPLACE"),EXACT(C147,"NATIONAL BRAND"),EXACT(C147,"PUBLISHER / REFERENCE"),EXACT(C147,"ADJACENT SERVICE"),EXACT(C147,"OTHER")),OR(EXACT(D147,"YES"),EXACT(D147,"NO"),EXACT(D147,"UNCLEAR")),OR(EXACT(E147,"YES"),EXACT(E147,"NO"),EXACT(E147,"UNCLEAR")),OR(EXACT(F147,"YES"),EXACT(F147,"NO"),EXACT(F147,"UNCLEAR")),OR(EXACT(G147,"YES"),EXACT(G147,"NO"),EXACT(G147,"UNCLEAR")),OR(EXACT(H147,"OWN TEAM / LOCAL OPERATOR"),EXACT(H147,"THIRD PARTY / ROUTED LEAD"),EXACT(H147,"INFORMATION ONLY"),EXACT(H147,"UNCLEAR")),OR(EXACT(I147,"CURRENT"),EXACT(I147,"STALE"),EXACT(I147,"NOT CHECKED")),OR(EXACT(J147,"LOCAL PACK / MAPS"),EXACT(J147,"ORGANIC"),EXACT(J147,"PAID / LOCAL SERVICES"),EXACT(J147,"MIXED"),EXACT(J147,"NOT OBSERVED")),OR(EXACT(K147,"SUPPORTS"),EXACT(K147,"CONTRADICTS"),EXACT(K147,"NOT AVAILABLE"))),"VALID","INVALID - CONTROL TOKEN"))))</x:f>
      </x:c>
      <x:c r="P147" s="12" t="str">
        <x:f>IF(A147="","",IF(O147&lt;&gt;"VALID","CONTROL ERROR",IF(X147="LINK ERROR","EVIDENCE LINK ERROR",IF(X147="STALE","EVIDENCE STALE - REFRESH",IF(X147="INSUFFICIENT","EVIDENCE INSUFFICIENT - ROLE",IF(X147="TYPE / FULFILMENT CONTRADICTION","EVIDENCE CONTRADICTION - TYPE / FULFILMENT",IF(X147="FIRST-PARTY CONTRADICTION","EVIDENCE CONTRADICTION - FIRST PARTY",AA147)))))))</x:f>
      </x:c>
      <x:c r="Q147" s="12" t="str">
        <x:f>IF(A147="","",IF(OR(O147&lt;&gt;"VALID",X147="LINK ERROR"),"NOT READY",IF(AND(V147="READY",X147="CLEAR",OR(P147="DIRECT LOCAL COMPETITOR",P147="INTERMEDIARY / LEAD COMPETITOR",P147="INFORMATION / REFERENCE COMPETITOR",P147="INDIRECT / CONDITIONAL COMPETITOR",P147="OUT OF DIRECT SCOPE")),"READY","UNRESOLVED")))</x:f>
      </x:c>
      <x:c r="R147" s="12" t="str">
        <x:f>IF(A147="","",IF(P147="DIRECT LOCAL COMPETITOR","INCLUDE DIRECT",IF(P147="INDIRECT / CONDITIONAL COMPETITOR","INCLUDE INDIRECT",IF(OR(P147="INTERMEDIARY / LEAD COMPETITOR",P147="INFORMATION / REFERENCE COMPETITOR"),"INCLUDE REFERENCE",IF(P147="OUT OF DIRECT SCOPE","EXCLUDE DIRECT","MONITOR / CONDITIONAL")))))</x:f>
      </x:c>
      <x:c r="S147" s="12" t="str">
        <x:f>IF(A147="","",IF(P147="DIRECT LOCAL COMPETITOR","Scoped service offer; service-area clarity; contact/booking path; trust and local visibility",IF(P147="INTERMEDIARY / LEAD COMPETITOR","Lead capture; comparison UX; local discovery and routing mechanics",IF(P147="INFORMATION / REFERENCE COMPETITOR","Information coverage; evidence; decision support and answer usefulness",IF(P147="INDIRECT / CONDITIONAL COMPETITOR","Substitution; adjacent-need framing; conditional availability",IF(P147="OUT OF DIRECT SCOPE","Reference only if another decision requires it","No direct benchmark until resolved"))))))</x:f>
      </x:c>
      <x:c r="T147" s="12" t="str">
        <x:f>IF(A147="","",IF(P147="DIRECT LOCAL COMPETITOR","Do not infer capacity, market share or revenue from visibility/reviews",IF(P147="INTERMEDIARY / LEAD COMPETITOR","Do not infer that the intermediary performs the job",IF(P147="INFORMATION / REFERENCE COMPETITOR","Do not infer service substitution from information visibility",IF(P147="INDIRECT / CONDITIONAL COMPETITOR","Do not force adjacent or differently timed service into direct parity",IF(P147="OUT OF DIRECT SCOPE","Do not generalise this exclusion to every service/geography","Do not force a direct label from incomplete evidence"))))))</x:f>
      </x:c>
      <x:c r="U147" s="12" t="str">
        <x:f>IF(A147="","",IF(P147="INTERMEDIARY / LEAD COMPETITOR","Reopen if platform begins fulfilling the service directly",IF(P147="INFORMATION / REFERENCE COMPETITOR","Reopen if source begins selling/fulfilling the service",IF(P147="OUT OF DIRECT SCOPE","Reopen if job, buyer or service area changes","Reopen when service, geography, timing, fulfilment, ownership or buyer evidence changes materially"))))</x:f>
      </x:c>
      <x:c r="V147" s="12" t="str">
        <x:f>IF(A147="","",IF(COUNTIF(EVIDENCE_PACKET!$A$6:$A$205,L147)=0,"INVALID - EVIDENCE ID",IF(COUNTIF(EVIDENCE_PACKET!$A$6:$A$205,L147)&gt;1,"INVALID - DUPLICATE EVIDENCE ID",IF(COUNTIFS(EVIDENCE_PACKET!$A$6:$A$205,L147,EVIDENCE_PACKET!$B$6:$B$205,A147)=0,"INVALID - EVIDENCE OWNER",INDEX(EVIDENCE_PACKET!$L$6:$L$205,MATCH(L147,EVIDENCE_PACKET!$A$6:$A$205,0))))))</x:f>
      </x:c>
      <x:c r="W147" s="80" t="str">
        <x:f>IF(A147="","",IF(OR(AND(C147="DIRECTORY / LEAD MARKETPLACE",H147="OWN TEAM / LOCAL OPERATOR"),AND(C147="PUBLISHER / REFERENCE",OR(H147="OWN TEAM / LOCAL OPERATOR",H147="THIRD PARTY / ROUTED LEAD")),AND(OR(C147="LOCAL PROVIDER",C147="FRANCHISE / LOCAL OPERATOR"),OR(H147="THIRD PARTY / ROUTED LEAD",H147="INFORMATION ONLY"))),"CONTRADICTION","OK"))</x:f>
      </x:c>
      <x:c r="X147" s="80" t="str">
        <x:f>IF(A147="","",IF(OR(V147="INVALID - EVIDENCE ID",V147="INVALID - DUPLICATE EVIDENCE ID",V147="INVALID - EVIDENCE OWNER",V147="INVALID - DUPLICATE ID",V147="INVALID - CONTROL TOKEN",V147="INVALID - CANDIDATE ID",V147="INCOMPLETE"),"LINK ERROR",IF(V147="STALE - REFRESH","STALE",IF(OR(V147="NOT CHECKED",V147="UNRESOLVED",I147="NOT CHECKED",D147="UNCLEAR",E147="UNCLEAR",F147="UNCLEAR",G147="UNCLEAR",H147="UNCLEAR"),"INSUFFICIENT",IF(W147="CONTRADICTION","TYPE / FULFILMENT CONTRADICTION",IF(K147="CONTRADICTS","FIRST-PARTY CONTRADICTION","CLEAR"))))))</x:f>
      </x:c>
      <x:c r="Y147" s="80" t="str">
        <x:f>IF(A147="","",IF(OR(C147="DIRECTORY / LEAD MARKETPLACE",H147="THIRD PARTY / ROUTED LEAD"),"INTERMEDIARY / LEAD COMPETITOR",IF(OR(C147="PUBLISHER / REFERENCE",H147="INFORMATION ONLY"),"INFORMATION / REFERENCE COMPETITOR","")))</x:f>
      </x:c>
      <x:c r="Z147" s="80" t="str">
        <x:f>IF(A147="","",IF(OR(C147="ADJACENT SERVICE",D147="NO",F147="NO"),"INDIRECT / CONDITIONAL COMPETITOR",IF(OR(E147="NO",G147="NO"),"OUT OF DIRECT SCOPE",IF(AND(D147="YES",E147="YES",F147="YES",G147="YES",H147="OWN TEAM / LOCAL OPERATOR"),"DIRECT LOCAL COMPETITOR","CONDITIONAL / REVIEW REQUIRED"))))</x:f>
      </x:c>
      <x:c r="AA147" s="80" t="str">
        <x:f>IF(A147="","",IF(Y147&lt;&gt;"",Y147,Z147))</x:f>
      </x:c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38"/>
      <x:c r="N148" s="12"/>
      <x:c r="O148" s="12" t="str">
        <x:f>IF(A148="","",IF(COUNTIF($A$6:$A$205,A148)&gt;1,"INVALID - DUPLICATE ID",IF(OR(B148="",C148="",D148="",E148="",F148="",G148="",H148="",I148="",J148="",K148="",L148="",M148="",N148=""),"INCOMPLETE",IF(AND(OR(EXACT(C148,"LOCAL PROVIDER"),EXACT(C148,"FRANCHISE / LOCAL OPERATOR"),EXACT(C148,"DIRECTORY / LEAD MARKETPLACE"),EXACT(C148,"NATIONAL BRAND"),EXACT(C148,"PUBLISHER / REFERENCE"),EXACT(C148,"ADJACENT SERVICE"),EXACT(C148,"OTHER")),OR(EXACT(D148,"YES"),EXACT(D148,"NO"),EXACT(D148,"UNCLEAR")),OR(EXACT(E148,"YES"),EXACT(E148,"NO"),EXACT(E148,"UNCLEAR")),OR(EXACT(F148,"YES"),EXACT(F148,"NO"),EXACT(F148,"UNCLEAR")),OR(EXACT(G148,"YES"),EXACT(G148,"NO"),EXACT(G148,"UNCLEAR")),OR(EXACT(H148,"OWN TEAM / LOCAL OPERATOR"),EXACT(H148,"THIRD PARTY / ROUTED LEAD"),EXACT(H148,"INFORMATION ONLY"),EXACT(H148,"UNCLEAR")),OR(EXACT(I148,"CURRENT"),EXACT(I148,"STALE"),EXACT(I148,"NOT CHECKED")),OR(EXACT(J148,"LOCAL PACK / MAPS"),EXACT(J148,"ORGANIC"),EXACT(J148,"PAID / LOCAL SERVICES"),EXACT(J148,"MIXED"),EXACT(J148,"NOT OBSERVED")),OR(EXACT(K148,"SUPPORTS"),EXACT(K148,"CONTRADICTS"),EXACT(K148,"NOT AVAILABLE"))),"VALID","INVALID - CONTROL TOKEN"))))</x:f>
      </x:c>
      <x:c r="P148" s="12" t="str">
        <x:f>IF(A148="","",IF(O148&lt;&gt;"VALID","CONTROL ERROR",IF(X148="LINK ERROR","EVIDENCE LINK ERROR",IF(X148="STALE","EVIDENCE STALE - REFRESH",IF(X148="INSUFFICIENT","EVIDENCE INSUFFICIENT - ROLE",IF(X148="TYPE / FULFILMENT CONTRADICTION","EVIDENCE CONTRADICTION - TYPE / FULFILMENT",IF(X148="FIRST-PARTY CONTRADICTION","EVIDENCE CONTRADICTION - FIRST PARTY",AA148)))))))</x:f>
      </x:c>
      <x:c r="Q148" s="12" t="str">
        <x:f>IF(A148="","",IF(OR(O148&lt;&gt;"VALID",X148="LINK ERROR"),"NOT READY",IF(AND(V148="READY",X148="CLEAR",OR(P148="DIRECT LOCAL COMPETITOR",P148="INTERMEDIARY / LEAD COMPETITOR",P148="INFORMATION / REFERENCE COMPETITOR",P148="INDIRECT / CONDITIONAL COMPETITOR",P148="OUT OF DIRECT SCOPE")),"READY","UNRESOLVED")))</x:f>
      </x:c>
      <x:c r="R148" s="12" t="str">
        <x:f>IF(A148="","",IF(P148="DIRECT LOCAL COMPETITOR","INCLUDE DIRECT",IF(P148="INDIRECT / CONDITIONAL COMPETITOR","INCLUDE INDIRECT",IF(OR(P148="INTERMEDIARY / LEAD COMPETITOR",P148="INFORMATION / REFERENCE COMPETITOR"),"INCLUDE REFERENCE",IF(P148="OUT OF DIRECT SCOPE","EXCLUDE DIRECT","MONITOR / CONDITIONAL")))))</x:f>
      </x:c>
      <x:c r="S148" s="12" t="str">
        <x:f>IF(A148="","",IF(P148="DIRECT LOCAL COMPETITOR","Scoped service offer; service-area clarity; contact/booking path; trust and local visibility",IF(P148="INTERMEDIARY / LEAD COMPETITOR","Lead capture; comparison UX; local discovery and routing mechanics",IF(P148="INFORMATION / REFERENCE COMPETITOR","Information coverage; evidence; decision support and answer usefulness",IF(P148="INDIRECT / CONDITIONAL COMPETITOR","Substitution; adjacent-need framing; conditional availability",IF(P148="OUT OF DIRECT SCOPE","Reference only if another decision requires it","No direct benchmark until resolved"))))))</x:f>
      </x:c>
      <x:c r="T148" s="12" t="str">
        <x:f>IF(A148="","",IF(P148="DIRECT LOCAL COMPETITOR","Do not infer capacity, market share or revenue from visibility/reviews",IF(P148="INTERMEDIARY / LEAD COMPETITOR","Do not infer that the intermediary performs the job",IF(P148="INFORMATION / REFERENCE COMPETITOR","Do not infer service substitution from information visibility",IF(P148="INDIRECT / CONDITIONAL COMPETITOR","Do not force adjacent or differently timed service into direct parity",IF(P148="OUT OF DIRECT SCOPE","Do not generalise this exclusion to every service/geography","Do not force a direct label from incomplete evidence"))))))</x:f>
      </x:c>
      <x:c r="U148" s="12" t="str">
        <x:f>IF(A148="","",IF(P148="INTERMEDIARY / LEAD COMPETITOR","Reopen if platform begins fulfilling the service directly",IF(P148="INFORMATION / REFERENCE COMPETITOR","Reopen if source begins selling/fulfilling the service",IF(P148="OUT OF DIRECT SCOPE","Reopen if job, buyer or service area changes","Reopen when service, geography, timing, fulfilment, ownership or buyer evidence changes materially"))))</x:f>
      </x:c>
      <x:c r="V148" s="12" t="str">
        <x:f>IF(A148="","",IF(COUNTIF(EVIDENCE_PACKET!$A$6:$A$205,L148)=0,"INVALID - EVIDENCE ID",IF(COUNTIF(EVIDENCE_PACKET!$A$6:$A$205,L148)&gt;1,"INVALID - DUPLICATE EVIDENCE ID",IF(COUNTIFS(EVIDENCE_PACKET!$A$6:$A$205,L148,EVIDENCE_PACKET!$B$6:$B$205,A148)=0,"INVALID - EVIDENCE OWNER",INDEX(EVIDENCE_PACKET!$L$6:$L$205,MATCH(L148,EVIDENCE_PACKET!$A$6:$A$205,0))))))</x:f>
      </x:c>
      <x:c r="W148" s="80" t="str">
        <x:f>IF(A148="","",IF(OR(AND(C148="DIRECTORY / LEAD MARKETPLACE",H148="OWN TEAM / LOCAL OPERATOR"),AND(C148="PUBLISHER / REFERENCE",OR(H148="OWN TEAM / LOCAL OPERATOR",H148="THIRD PARTY / ROUTED LEAD")),AND(OR(C148="LOCAL PROVIDER",C148="FRANCHISE / LOCAL OPERATOR"),OR(H148="THIRD PARTY / ROUTED LEAD",H148="INFORMATION ONLY"))),"CONTRADICTION","OK"))</x:f>
      </x:c>
      <x:c r="X148" s="80" t="str">
        <x:f>IF(A148="","",IF(OR(V148="INVALID - EVIDENCE ID",V148="INVALID - DUPLICATE EVIDENCE ID",V148="INVALID - EVIDENCE OWNER",V148="INVALID - DUPLICATE ID",V148="INVALID - CONTROL TOKEN",V148="INVALID - CANDIDATE ID",V148="INCOMPLETE"),"LINK ERROR",IF(V148="STALE - REFRESH","STALE",IF(OR(V148="NOT CHECKED",V148="UNRESOLVED",I148="NOT CHECKED",D148="UNCLEAR",E148="UNCLEAR",F148="UNCLEAR",G148="UNCLEAR",H148="UNCLEAR"),"INSUFFICIENT",IF(W148="CONTRADICTION","TYPE / FULFILMENT CONTRADICTION",IF(K148="CONTRADICTS","FIRST-PARTY CONTRADICTION","CLEAR"))))))</x:f>
      </x:c>
      <x:c r="Y148" s="80" t="str">
        <x:f>IF(A148="","",IF(OR(C148="DIRECTORY / LEAD MARKETPLACE",H148="THIRD PARTY / ROUTED LEAD"),"INTERMEDIARY / LEAD COMPETITOR",IF(OR(C148="PUBLISHER / REFERENCE",H148="INFORMATION ONLY"),"INFORMATION / REFERENCE COMPETITOR","")))</x:f>
      </x:c>
      <x:c r="Z148" s="80" t="str">
        <x:f>IF(A148="","",IF(OR(C148="ADJACENT SERVICE",D148="NO",F148="NO"),"INDIRECT / CONDITIONAL COMPETITOR",IF(OR(E148="NO",G148="NO"),"OUT OF DIRECT SCOPE",IF(AND(D148="YES",E148="YES",F148="YES",G148="YES",H148="OWN TEAM / LOCAL OPERATOR"),"DIRECT LOCAL COMPETITOR","CONDITIONAL / REVIEW REQUIRED"))))</x:f>
      </x:c>
      <x:c r="AA148" s="80" t="str">
        <x:f>IF(A148="","",IF(Y148&lt;&gt;"",Y148,Z148))</x:f>
      </x:c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38"/>
      <x:c r="N149" s="12"/>
      <x:c r="O149" s="12" t="str">
        <x:f>IF(A149="","",IF(COUNTIF($A$6:$A$205,A149)&gt;1,"INVALID - DUPLICATE ID",IF(OR(B149="",C149="",D149="",E149="",F149="",G149="",H149="",I149="",J149="",K149="",L149="",M149="",N149=""),"INCOMPLETE",IF(AND(OR(EXACT(C149,"LOCAL PROVIDER"),EXACT(C149,"FRANCHISE / LOCAL OPERATOR"),EXACT(C149,"DIRECTORY / LEAD MARKETPLACE"),EXACT(C149,"NATIONAL BRAND"),EXACT(C149,"PUBLISHER / REFERENCE"),EXACT(C149,"ADJACENT SERVICE"),EXACT(C149,"OTHER")),OR(EXACT(D149,"YES"),EXACT(D149,"NO"),EXACT(D149,"UNCLEAR")),OR(EXACT(E149,"YES"),EXACT(E149,"NO"),EXACT(E149,"UNCLEAR")),OR(EXACT(F149,"YES"),EXACT(F149,"NO"),EXACT(F149,"UNCLEAR")),OR(EXACT(G149,"YES"),EXACT(G149,"NO"),EXACT(G149,"UNCLEAR")),OR(EXACT(H149,"OWN TEAM / LOCAL OPERATOR"),EXACT(H149,"THIRD PARTY / ROUTED LEAD"),EXACT(H149,"INFORMATION ONLY"),EXACT(H149,"UNCLEAR")),OR(EXACT(I149,"CURRENT"),EXACT(I149,"STALE"),EXACT(I149,"NOT CHECKED")),OR(EXACT(J149,"LOCAL PACK / MAPS"),EXACT(J149,"ORGANIC"),EXACT(J149,"PAID / LOCAL SERVICES"),EXACT(J149,"MIXED"),EXACT(J149,"NOT OBSERVED")),OR(EXACT(K149,"SUPPORTS"),EXACT(K149,"CONTRADICTS"),EXACT(K149,"NOT AVAILABLE"))),"VALID","INVALID - CONTROL TOKEN"))))</x:f>
      </x:c>
      <x:c r="P149" s="12" t="str">
        <x:f>IF(A149="","",IF(O149&lt;&gt;"VALID","CONTROL ERROR",IF(X149="LINK ERROR","EVIDENCE LINK ERROR",IF(X149="STALE","EVIDENCE STALE - REFRESH",IF(X149="INSUFFICIENT","EVIDENCE INSUFFICIENT - ROLE",IF(X149="TYPE / FULFILMENT CONTRADICTION","EVIDENCE CONTRADICTION - TYPE / FULFILMENT",IF(X149="FIRST-PARTY CONTRADICTION","EVIDENCE CONTRADICTION - FIRST PARTY",AA149)))))))</x:f>
      </x:c>
      <x:c r="Q149" s="12" t="str">
        <x:f>IF(A149="","",IF(OR(O149&lt;&gt;"VALID",X149="LINK ERROR"),"NOT READY",IF(AND(V149="READY",X149="CLEAR",OR(P149="DIRECT LOCAL COMPETITOR",P149="INTERMEDIARY / LEAD COMPETITOR",P149="INFORMATION / REFERENCE COMPETITOR",P149="INDIRECT / CONDITIONAL COMPETITOR",P149="OUT OF DIRECT SCOPE")),"READY","UNRESOLVED")))</x:f>
      </x:c>
      <x:c r="R149" s="12" t="str">
        <x:f>IF(A149="","",IF(P149="DIRECT LOCAL COMPETITOR","INCLUDE DIRECT",IF(P149="INDIRECT / CONDITIONAL COMPETITOR","INCLUDE INDIRECT",IF(OR(P149="INTERMEDIARY / LEAD COMPETITOR",P149="INFORMATION / REFERENCE COMPETITOR"),"INCLUDE REFERENCE",IF(P149="OUT OF DIRECT SCOPE","EXCLUDE DIRECT","MONITOR / CONDITIONAL")))))</x:f>
      </x:c>
      <x:c r="S149" s="12" t="str">
        <x:f>IF(A149="","",IF(P149="DIRECT LOCAL COMPETITOR","Scoped service offer; service-area clarity; contact/booking path; trust and local visibility",IF(P149="INTERMEDIARY / LEAD COMPETITOR","Lead capture; comparison UX; local discovery and routing mechanics",IF(P149="INFORMATION / REFERENCE COMPETITOR","Information coverage; evidence; decision support and answer usefulness",IF(P149="INDIRECT / CONDITIONAL COMPETITOR","Substitution; adjacent-need framing; conditional availability",IF(P149="OUT OF DIRECT SCOPE","Reference only if another decision requires it","No direct benchmark until resolved"))))))</x:f>
      </x:c>
      <x:c r="T149" s="12" t="str">
        <x:f>IF(A149="","",IF(P149="DIRECT LOCAL COMPETITOR","Do not infer capacity, market share or revenue from visibility/reviews",IF(P149="INTERMEDIARY / LEAD COMPETITOR","Do not infer that the intermediary performs the job",IF(P149="INFORMATION / REFERENCE COMPETITOR","Do not infer service substitution from information visibility",IF(P149="INDIRECT / CONDITIONAL COMPETITOR","Do not force adjacent or differently timed service into direct parity",IF(P149="OUT OF DIRECT SCOPE","Do not generalise this exclusion to every service/geography","Do not force a direct label from incomplete evidence"))))))</x:f>
      </x:c>
      <x:c r="U149" s="12" t="str">
        <x:f>IF(A149="","",IF(P149="INTERMEDIARY / LEAD COMPETITOR","Reopen if platform begins fulfilling the service directly",IF(P149="INFORMATION / REFERENCE COMPETITOR","Reopen if source begins selling/fulfilling the service",IF(P149="OUT OF DIRECT SCOPE","Reopen if job, buyer or service area changes","Reopen when service, geography, timing, fulfilment, ownership or buyer evidence changes materially"))))</x:f>
      </x:c>
      <x:c r="V149" s="12" t="str">
        <x:f>IF(A149="","",IF(COUNTIF(EVIDENCE_PACKET!$A$6:$A$205,L149)=0,"INVALID - EVIDENCE ID",IF(COUNTIF(EVIDENCE_PACKET!$A$6:$A$205,L149)&gt;1,"INVALID - DUPLICATE EVIDENCE ID",IF(COUNTIFS(EVIDENCE_PACKET!$A$6:$A$205,L149,EVIDENCE_PACKET!$B$6:$B$205,A149)=0,"INVALID - EVIDENCE OWNER",INDEX(EVIDENCE_PACKET!$L$6:$L$205,MATCH(L149,EVIDENCE_PACKET!$A$6:$A$205,0))))))</x:f>
      </x:c>
      <x:c r="W149" s="80" t="str">
        <x:f>IF(A149="","",IF(OR(AND(C149="DIRECTORY / LEAD MARKETPLACE",H149="OWN TEAM / LOCAL OPERATOR"),AND(C149="PUBLISHER / REFERENCE",OR(H149="OWN TEAM / LOCAL OPERATOR",H149="THIRD PARTY / ROUTED LEAD")),AND(OR(C149="LOCAL PROVIDER",C149="FRANCHISE / LOCAL OPERATOR"),OR(H149="THIRD PARTY / ROUTED LEAD",H149="INFORMATION ONLY"))),"CONTRADICTION","OK"))</x:f>
      </x:c>
      <x:c r="X149" s="80" t="str">
        <x:f>IF(A149="","",IF(OR(V149="INVALID - EVIDENCE ID",V149="INVALID - DUPLICATE EVIDENCE ID",V149="INVALID - EVIDENCE OWNER",V149="INVALID - DUPLICATE ID",V149="INVALID - CONTROL TOKEN",V149="INVALID - CANDIDATE ID",V149="INCOMPLETE"),"LINK ERROR",IF(V149="STALE - REFRESH","STALE",IF(OR(V149="NOT CHECKED",V149="UNRESOLVED",I149="NOT CHECKED",D149="UNCLEAR",E149="UNCLEAR",F149="UNCLEAR",G149="UNCLEAR",H149="UNCLEAR"),"INSUFFICIENT",IF(W149="CONTRADICTION","TYPE / FULFILMENT CONTRADICTION",IF(K149="CONTRADICTS","FIRST-PARTY CONTRADICTION","CLEAR"))))))</x:f>
      </x:c>
      <x:c r="Y149" s="80" t="str">
        <x:f>IF(A149="","",IF(OR(C149="DIRECTORY / LEAD MARKETPLACE",H149="THIRD PARTY / ROUTED LEAD"),"INTERMEDIARY / LEAD COMPETITOR",IF(OR(C149="PUBLISHER / REFERENCE",H149="INFORMATION ONLY"),"INFORMATION / REFERENCE COMPETITOR","")))</x:f>
      </x:c>
      <x:c r="Z149" s="80" t="str">
        <x:f>IF(A149="","",IF(OR(C149="ADJACENT SERVICE",D149="NO",F149="NO"),"INDIRECT / CONDITIONAL COMPETITOR",IF(OR(E149="NO",G149="NO"),"OUT OF DIRECT SCOPE",IF(AND(D149="YES",E149="YES",F149="YES",G149="YES",H149="OWN TEAM / LOCAL OPERATOR"),"DIRECT LOCAL COMPETITOR","CONDITIONAL / REVIEW REQUIRED"))))</x:f>
      </x:c>
      <x:c r="AA149" s="80" t="str">
        <x:f>IF(A149="","",IF(Y149&lt;&gt;"",Y149,Z149))</x:f>
      </x:c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38"/>
      <x:c r="N150" s="12"/>
      <x:c r="O150" s="12" t="str">
        <x:f>IF(A150="","",IF(COUNTIF($A$6:$A$205,A150)&gt;1,"INVALID - DUPLICATE ID",IF(OR(B150="",C150="",D150="",E150="",F150="",G150="",H150="",I150="",J150="",K150="",L150="",M150="",N150=""),"INCOMPLETE",IF(AND(OR(EXACT(C150,"LOCAL PROVIDER"),EXACT(C150,"FRANCHISE / LOCAL OPERATOR"),EXACT(C150,"DIRECTORY / LEAD MARKETPLACE"),EXACT(C150,"NATIONAL BRAND"),EXACT(C150,"PUBLISHER / REFERENCE"),EXACT(C150,"ADJACENT SERVICE"),EXACT(C150,"OTHER")),OR(EXACT(D150,"YES"),EXACT(D150,"NO"),EXACT(D150,"UNCLEAR")),OR(EXACT(E150,"YES"),EXACT(E150,"NO"),EXACT(E150,"UNCLEAR")),OR(EXACT(F150,"YES"),EXACT(F150,"NO"),EXACT(F150,"UNCLEAR")),OR(EXACT(G150,"YES"),EXACT(G150,"NO"),EXACT(G150,"UNCLEAR")),OR(EXACT(H150,"OWN TEAM / LOCAL OPERATOR"),EXACT(H150,"THIRD PARTY / ROUTED LEAD"),EXACT(H150,"INFORMATION ONLY"),EXACT(H150,"UNCLEAR")),OR(EXACT(I150,"CURRENT"),EXACT(I150,"STALE"),EXACT(I150,"NOT CHECKED")),OR(EXACT(J150,"LOCAL PACK / MAPS"),EXACT(J150,"ORGANIC"),EXACT(J150,"PAID / LOCAL SERVICES"),EXACT(J150,"MIXED"),EXACT(J150,"NOT OBSERVED")),OR(EXACT(K150,"SUPPORTS"),EXACT(K150,"CONTRADICTS"),EXACT(K150,"NOT AVAILABLE"))),"VALID","INVALID - CONTROL TOKEN"))))</x:f>
      </x:c>
      <x:c r="P150" s="12" t="str">
        <x:f>IF(A150="","",IF(O150&lt;&gt;"VALID","CONTROL ERROR",IF(X150="LINK ERROR","EVIDENCE LINK ERROR",IF(X150="STALE","EVIDENCE STALE - REFRESH",IF(X150="INSUFFICIENT","EVIDENCE INSUFFICIENT - ROLE",IF(X150="TYPE / FULFILMENT CONTRADICTION","EVIDENCE CONTRADICTION - TYPE / FULFILMENT",IF(X150="FIRST-PARTY CONTRADICTION","EVIDENCE CONTRADICTION - FIRST PARTY",AA150)))))))</x:f>
      </x:c>
      <x:c r="Q150" s="12" t="str">
        <x:f>IF(A150="","",IF(OR(O150&lt;&gt;"VALID",X150="LINK ERROR"),"NOT READY",IF(AND(V150="READY",X150="CLEAR",OR(P150="DIRECT LOCAL COMPETITOR",P150="INTERMEDIARY / LEAD COMPETITOR",P150="INFORMATION / REFERENCE COMPETITOR",P150="INDIRECT / CONDITIONAL COMPETITOR",P150="OUT OF DIRECT SCOPE")),"READY","UNRESOLVED")))</x:f>
      </x:c>
      <x:c r="R150" s="12" t="str">
        <x:f>IF(A150="","",IF(P150="DIRECT LOCAL COMPETITOR","INCLUDE DIRECT",IF(P150="INDIRECT / CONDITIONAL COMPETITOR","INCLUDE INDIRECT",IF(OR(P150="INTERMEDIARY / LEAD COMPETITOR",P150="INFORMATION / REFERENCE COMPETITOR"),"INCLUDE REFERENCE",IF(P150="OUT OF DIRECT SCOPE","EXCLUDE DIRECT","MONITOR / CONDITIONAL")))))</x:f>
      </x:c>
      <x:c r="S150" s="12" t="str">
        <x:f>IF(A150="","",IF(P150="DIRECT LOCAL COMPETITOR","Scoped service offer; service-area clarity; contact/booking path; trust and local visibility",IF(P150="INTERMEDIARY / LEAD COMPETITOR","Lead capture; comparison UX; local discovery and routing mechanics",IF(P150="INFORMATION / REFERENCE COMPETITOR","Information coverage; evidence; decision support and answer usefulness",IF(P150="INDIRECT / CONDITIONAL COMPETITOR","Substitution; adjacent-need framing; conditional availability",IF(P150="OUT OF DIRECT SCOPE","Reference only if another decision requires it","No direct benchmark until resolved"))))))</x:f>
      </x:c>
      <x:c r="T150" s="12" t="str">
        <x:f>IF(A150="","",IF(P150="DIRECT LOCAL COMPETITOR","Do not infer capacity, market share or revenue from visibility/reviews",IF(P150="INTERMEDIARY / LEAD COMPETITOR","Do not infer that the intermediary performs the job",IF(P150="INFORMATION / REFERENCE COMPETITOR","Do not infer service substitution from information visibility",IF(P150="INDIRECT / CONDITIONAL COMPETITOR","Do not force adjacent or differently timed service into direct parity",IF(P150="OUT OF DIRECT SCOPE","Do not generalise this exclusion to every service/geography","Do not force a direct label from incomplete evidence"))))))</x:f>
      </x:c>
      <x:c r="U150" s="12" t="str">
        <x:f>IF(A150="","",IF(P150="INTERMEDIARY / LEAD COMPETITOR","Reopen if platform begins fulfilling the service directly",IF(P150="INFORMATION / REFERENCE COMPETITOR","Reopen if source begins selling/fulfilling the service",IF(P150="OUT OF DIRECT SCOPE","Reopen if job, buyer or service area changes","Reopen when service, geography, timing, fulfilment, ownership or buyer evidence changes materially"))))</x:f>
      </x:c>
      <x:c r="V150" s="12" t="str">
        <x:f>IF(A150="","",IF(COUNTIF(EVIDENCE_PACKET!$A$6:$A$205,L150)=0,"INVALID - EVIDENCE ID",IF(COUNTIF(EVIDENCE_PACKET!$A$6:$A$205,L150)&gt;1,"INVALID - DUPLICATE EVIDENCE ID",IF(COUNTIFS(EVIDENCE_PACKET!$A$6:$A$205,L150,EVIDENCE_PACKET!$B$6:$B$205,A150)=0,"INVALID - EVIDENCE OWNER",INDEX(EVIDENCE_PACKET!$L$6:$L$205,MATCH(L150,EVIDENCE_PACKET!$A$6:$A$205,0))))))</x:f>
      </x:c>
      <x:c r="W150" s="80" t="str">
        <x:f>IF(A150="","",IF(OR(AND(C150="DIRECTORY / LEAD MARKETPLACE",H150="OWN TEAM / LOCAL OPERATOR"),AND(C150="PUBLISHER / REFERENCE",OR(H150="OWN TEAM / LOCAL OPERATOR",H150="THIRD PARTY / ROUTED LEAD")),AND(OR(C150="LOCAL PROVIDER",C150="FRANCHISE / LOCAL OPERATOR"),OR(H150="THIRD PARTY / ROUTED LEAD",H150="INFORMATION ONLY"))),"CONTRADICTION","OK"))</x:f>
      </x:c>
      <x:c r="X150" s="80" t="str">
        <x:f>IF(A150="","",IF(OR(V150="INVALID - EVIDENCE ID",V150="INVALID - DUPLICATE EVIDENCE ID",V150="INVALID - EVIDENCE OWNER",V150="INVALID - DUPLICATE ID",V150="INVALID - CONTROL TOKEN",V150="INVALID - CANDIDATE ID",V150="INCOMPLETE"),"LINK ERROR",IF(V150="STALE - REFRESH","STALE",IF(OR(V150="NOT CHECKED",V150="UNRESOLVED",I150="NOT CHECKED",D150="UNCLEAR",E150="UNCLEAR",F150="UNCLEAR",G150="UNCLEAR",H150="UNCLEAR"),"INSUFFICIENT",IF(W150="CONTRADICTION","TYPE / FULFILMENT CONTRADICTION",IF(K150="CONTRADICTS","FIRST-PARTY CONTRADICTION","CLEAR"))))))</x:f>
      </x:c>
      <x:c r="Y150" s="80" t="str">
        <x:f>IF(A150="","",IF(OR(C150="DIRECTORY / LEAD MARKETPLACE",H150="THIRD PARTY / ROUTED LEAD"),"INTERMEDIARY / LEAD COMPETITOR",IF(OR(C150="PUBLISHER / REFERENCE",H150="INFORMATION ONLY"),"INFORMATION / REFERENCE COMPETITOR","")))</x:f>
      </x:c>
      <x:c r="Z150" s="80" t="str">
        <x:f>IF(A150="","",IF(OR(C150="ADJACENT SERVICE",D150="NO",F150="NO"),"INDIRECT / CONDITIONAL COMPETITOR",IF(OR(E150="NO",G150="NO"),"OUT OF DIRECT SCOPE",IF(AND(D150="YES",E150="YES",F150="YES",G150="YES",H150="OWN TEAM / LOCAL OPERATOR"),"DIRECT LOCAL COMPETITOR","CONDITIONAL / REVIEW REQUIRED"))))</x:f>
      </x:c>
      <x:c r="AA150" s="80" t="str">
        <x:f>IF(A150="","",IF(Y150&lt;&gt;"",Y150,Z150))</x:f>
      </x:c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38"/>
      <x:c r="N151" s="12"/>
      <x:c r="O151" s="12" t="str">
        <x:f>IF(A151="","",IF(COUNTIF($A$6:$A$205,A151)&gt;1,"INVALID - DUPLICATE ID",IF(OR(B151="",C151="",D151="",E151="",F151="",G151="",H151="",I151="",J151="",K151="",L151="",M151="",N151=""),"INCOMPLETE",IF(AND(OR(EXACT(C151,"LOCAL PROVIDER"),EXACT(C151,"FRANCHISE / LOCAL OPERATOR"),EXACT(C151,"DIRECTORY / LEAD MARKETPLACE"),EXACT(C151,"NATIONAL BRAND"),EXACT(C151,"PUBLISHER / REFERENCE"),EXACT(C151,"ADJACENT SERVICE"),EXACT(C151,"OTHER")),OR(EXACT(D151,"YES"),EXACT(D151,"NO"),EXACT(D151,"UNCLEAR")),OR(EXACT(E151,"YES"),EXACT(E151,"NO"),EXACT(E151,"UNCLEAR")),OR(EXACT(F151,"YES"),EXACT(F151,"NO"),EXACT(F151,"UNCLEAR")),OR(EXACT(G151,"YES"),EXACT(G151,"NO"),EXACT(G151,"UNCLEAR")),OR(EXACT(H151,"OWN TEAM / LOCAL OPERATOR"),EXACT(H151,"THIRD PARTY / ROUTED LEAD"),EXACT(H151,"INFORMATION ONLY"),EXACT(H151,"UNCLEAR")),OR(EXACT(I151,"CURRENT"),EXACT(I151,"STALE"),EXACT(I151,"NOT CHECKED")),OR(EXACT(J151,"LOCAL PACK / MAPS"),EXACT(J151,"ORGANIC"),EXACT(J151,"PAID / LOCAL SERVICES"),EXACT(J151,"MIXED"),EXACT(J151,"NOT OBSERVED")),OR(EXACT(K151,"SUPPORTS"),EXACT(K151,"CONTRADICTS"),EXACT(K151,"NOT AVAILABLE"))),"VALID","INVALID - CONTROL TOKEN"))))</x:f>
      </x:c>
      <x:c r="P151" s="12" t="str">
        <x:f>IF(A151="","",IF(O151&lt;&gt;"VALID","CONTROL ERROR",IF(X151="LINK ERROR","EVIDENCE LINK ERROR",IF(X151="STALE","EVIDENCE STALE - REFRESH",IF(X151="INSUFFICIENT","EVIDENCE INSUFFICIENT - ROLE",IF(X151="TYPE / FULFILMENT CONTRADICTION","EVIDENCE CONTRADICTION - TYPE / FULFILMENT",IF(X151="FIRST-PARTY CONTRADICTION","EVIDENCE CONTRADICTION - FIRST PARTY",AA151)))))))</x:f>
      </x:c>
      <x:c r="Q151" s="12" t="str">
        <x:f>IF(A151="","",IF(OR(O151&lt;&gt;"VALID",X151="LINK ERROR"),"NOT READY",IF(AND(V151="READY",X151="CLEAR",OR(P151="DIRECT LOCAL COMPETITOR",P151="INTERMEDIARY / LEAD COMPETITOR",P151="INFORMATION / REFERENCE COMPETITOR",P151="INDIRECT / CONDITIONAL COMPETITOR",P151="OUT OF DIRECT SCOPE")),"READY","UNRESOLVED")))</x:f>
      </x:c>
      <x:c r="R151" s="12" t="str">
        <x:f>IF(A151="","",IF(P151="DIRECT LOCAL COMPETITOR","INCLUDE DIRECT",IF(P151="INDIRECT / CONDITIONAL COMPETITOR","INCLUDE INDIRECT",IF(OR(P151="INTERMEDIARY / LEAD COMPETITOR",P151="INFORMATION / REFERENCE COMPETITOR"),"INCLUDE REFERENCE",IF(P151="OUT OF DIRECT SCOPE","EXCLUDE DIRECT","MONITOR / CONDITIONAL")))))</x:f>
      </x:c>
      <x:c r="S151" s="12" t="str">
        <x:f>IF(A151="","",IF(P151="DIRECT LOCAL COMPETITOR","Scoped service offer; service-area clarity; contact/booking path; trust and local visibility",IF(P151="INTERMEDIARY / LEAD COMPETITOR","Lead capture; comparison UX; local discovery and routing mechanics",IF(P151="INFORMATION / REFERENCE COMPETITOR","Information coverage; evidence; decision support and answer usefulness",IF(P151="INDIRECT / CONDITIONAL COMPETITOR","Substitution; adjacent-need framing; conditional availability",IF(P151="OUT OF DIRECT SCOPE","Reference only if another decision requires it","No direct benchmark until resolved"))))))</x:f>
      </x:c>
      <x:c r="T151" s="12" t="str">
        <x:f>IF(A151="","",IF(P151="DIRECT LOCAL COMPETITOR","Do not infer capacity, market share or revenue from visibility/reviews",IF(P151="INTERMEDIARY / LEAD COMPETITOR","Do not infer that the intermediary performs the job",IF(P151="INFORMATION / REFERENCE COMPETITOR","Do not infer service substitution from information visibility",IF(P151="INDIRECT / CONDITIONAL COMPETITOR","Do not force adjacent or differently timed service into direct parity",IF(P151="OUT OF DIRECT SCOPE","Do not generalise this exclusion to every service/geography","Do not force a direct label from incomplete evidence"))))))</x:f>
      </x:c>
      <x:c r="U151" s="12" t="str">
        <x:f>IF(A151="","",IF(P151="INTERMEDIARY / LEAD COMPETITOR","Reopen if platform begins fulfilling the service directly",IF(P151="INFORMATION / REFERENCE COMPETITOR","Reopen if source begins selling/fulfilling the service",IF(P151="OUT OF DIRECT SCOPE","Reopen if job, buyer or service area changes","Reopen when service, geography, timing, fulfilment, ownership or buyer evidence changes materially"))))</x:f>
      </x:c>
      <x:c r="V151" s="12" t="str">
        <x:f>IF(A151="","",IF(COUNTIF(EVIDENCE_PACKET!$A$6:$A$205,L151)=0,"INVALID - EVIDENCE ID",IF(COUNTIF(EVIDENCE_PACKET!$A$6:$A$205,L151)&gt;1,"INVALID - DUPLICATE EVIDENCE ID",IF(COUNTIFS(EVIDENCE_PACKET!$A$6:$A$205,L151,EVIDENCE_PACKET!$B$6:$B$205,A151)=0,"INVALID - EVIDENCE OWNER",INDEX(EVIDENCE_PACKET!$L$6:$L$205,MATCH(L151,EVIDENCE_PACKET!$A$6:$A$205,0))))))</x:f>
      </x:c>
      <x:c r="W151" s="80" t="str">
        <x:f>IF(A151="","",IF(OR(AND(C151="DIRECTORY / LEAD MARKETPLACE",H151="OWN TEAM / LOCAL OPERATOR"),AND(C151="PUBLISHER / REFERENCE",OR(H151="OWN TEAM / LOCAL OPERATOR",H151="THIRD PARTY / ROUTED LEAD")),AND(OR(C151="LOCAL PROVIDER",C151="FRANCHISE / LOCAL OPERATOR"),OR(H151="THIRD PARTY / ROUTED LEAD",H151="INFORMATION ONLY"))),"CONTRADICTION","OK"))</x:f>
      </x:c>
      <x:c r="X151" s="80" t="str">
        <x:f>IF(A151="","",IF(OR(V151="INVALID - EVIDENCE ID",V151="INVALID - DUPLICATE EVIDENCE ID",V151="INVALID - EVIDENCE OWNER",V151="INVALID - DUPLICATE ID",V151="INVALID - CONTROL TOKEN",V151="INVALID - CANDIDATE ID",V151="INCOMPLETE"),"LINK ERROR",IF(V151="STALE - REFRESH","STALE",IF(OR(V151="NOT CHECKED",V151="UNRESOLVED",I151="NOT CHECKED",D151="UNCLEAR",E151="UNCLEAR",F151="UNCLEAR",G151="UNCLEAR",H151="UNCLEAR"),"INSUFFICIENT",IF(W151="CONTRADICTION","TYPE / FULFILMENT CONTRADICTION",IF(K151="CONTRADICTS","FIRST-PARTY CONTRADICTION","CLEAR"))))))</x:f>
      </x:c>
      <x:c r="Y151" s="80" t="str">
        <x:f>IF(A151="","",IF(OR(C151="DIRECTORY / LEAD MARKETPLACE",H151="THIRD PARTY / ROUTED LEAD"),"INTERMEDIARY / LEAD COMPETITOR",IF(OR(C151="PUBLISHER / REFERENCE",H151="INFORMATION ONLY"),"INFORMATION / REFERENCE COMPETITOR","")))</x:f>
      </x:c>
      <x:c r="Z151" s="80" t="str">
        <x:f>IF(A151="","",IF(OR(C151="ADJACENT SERVICE",D151="NO",F151="NO"),"INDIRECT / CONDITIONAL COMPETITOR",IF(OR(E151="NO",G151="NO"),"OUT OF DIRECT SCOPE",IF(AND(D151="YES",E151="YES",F151="YES",G151="YES",H151="OWN TEAM / LOCAL OPERATOR"),"DIRECT LOCAL COMPETITOR","CONDITIONAL / REVIEW REQUIRED"))))</x:f>
      </x:c>
      <x:c r="AA151" s="80" t="str">
        <x:f>IF(A151="","",IF(Y151&lt;&gt;"",Y151,Z151))</x:f>
      </x:c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38"/>
      <x:c r="N152" s="12"/>
      <x:c r="O152" s="12" t="str">
        <x:f>IF(A152="","",IF(COUNTIF($A$6:$A$205,A152)&gt;1,"INVALID - DUPLICATE ID",IF(OR(B152="",C152="",D152="",E152="",F152="",G152="",H152="",I152="",J152="",K152="",L152="",M152="",N152=""),"INCOMPLETE",IF(AND(OR(EXACT(C152,"LOCAL PROVIDER"),EXACT(C152,"FRANCHISE / LOCAL OPERATOR"),EXACT(C152,"DIRECTORY / LEAD MARKETPLACE"),EXACT(C152,"NATIONAL BRAND"),EXACT(C152,"PUBLISHER / REFERENCE"),EXACT(C152,"ADJACENT SERVICE"),EXACT(C152,"OTHER")),OR(EXACT(D152,"YES"),EXACT(D152,"NO"),EXACT(D152,"UNCLEAR")),OR(EXACT(E152,"YES"),EXACT(E152,"NO"),EXACT(E152,"UNCLEAR")),OR(EXACT(F152,"YES"),EXACT(F152,"NO"),EXACT(F152,"UNCLEAR")),OR(EXACT(G152,"YES"),EXACT(G152,"NO"),EXACT(G152,"UNCLEAR")),OR(EXACT(H152,"OWN TEAM / LOCAL OPERATOR"),EXACT(H152,"THIRD PARTY / ROUTED LEAD"),EXACT(H152,"INFORMATION ONLY"),EXACT(H152,"UNCLEAR")),OR(EXACT(I152,"CURRENT"),EXACT(I152,"STALE"),EXACT(I152,"NOT CHECKED")),OR(EXACT(J152,"LOCAL PACK / MAPS"),EXACT(J152,"ORGANIC"),EXACT(J152,"PAID / LOCAL SERVICES"),EXACT(J152,"MIXED"),EXACT(J152,"NOT OBSERVED")),OR(EXACT(K152,"SUPPORTS"),EXACT(K152,"CONTRADICTS"),EXACT(K152,"NOT AVAILABLE"))),"VALID","INVALID - CONTROL TOKEN"))))</x:f>
      </x:c>
      <x:c r="P152" s="12" t="str">
        <x:f>IF(A152="","",IF(O152&lt;&gt;"VALID","CONTROL ERROR",IF(X152="LINK ERROR","EVIDENCE LINK ERROR",IF(X152="STALE","EVIDENCE STALE - REFRESH",IF(X152="INSUFFICIENT","EVIDENCE INSUFFICIENT - ROLE",IF(X152="TYPE / FULFILMENT CONTRADICTION","EVIDENCE CONTRADICTION - TYPE / FULFILMENT",IF(X152="FIRST-PARTY CONTRADICTION","EVIDENCE CONTRADICTION - FIRST PARTY",AA152)))))))</x:f>
      </x:c>
      <x:c r="Q152" s="12" t="str">
        <x:f>IF(A152="","",IF(OR(O152&lt;&gt;"VALID",X152="LINK ERROR"),"NOT READY",IF(AND(V152="READY",X152="CLEAR",OR(P152="DIRECT LOCAL COMPETITOR",P152="INTERMEDIARY / LEAD COMPETITOR",P152="INFORMATION / REFERENCE COMPETITOR",P152="INDIRECT / CONDITIONAL COMPETITOR",P152="OUT OF DIRECT SCOPE")),"READY","UNRESOLVED")))</x:f>
      </x:c>
      <x:c r="R152" s="12" t="str">
        <x:f>IF(A152="","",IF(P152="DIRECT LOCAL COMPETITOR","INCLUDE DIRECT",IF(P152="INDIRECT / CONDITIONAL COMPETITOR","INCLUDE INDIRECT",IF(OR(P152="INTERMEDIARY / LEAD COMPETITOR",P152="INFORMATION / REFERENCE COMPETITOR"),"INCLUDE REFERENCE",IF(P152="OUT OF DIRECT SCOPE","EXCLUDE DIRECT","MONITOR / CONDITIONAL")))))</x:f>
      </x:c>
      <x:c r="S152" s="12" t="str">
        <x:f>IF(A152="","",IF(P152="DIRECT LOCAL COMPETITOR","Scoped service offer; service-area clarity; contact/booking path; trust and local visibility",IF(P152="INTERMEDIARY / LEAD COMPETITOR","Lead capture; comparison UX; local discovery and routing mechanics",IF(P152="INFORMATION / REFERENCE COMPETITOR","Information coverage; evidence; decision support and answer usefulness",IF(P152="INDIRECT / CONDITIONAL COMPETITOR","Substitution; adjacent-need framing; conditional availability",IF(P152="OUT OF DIRECT SCOPE","Reference only if another decision requires it","No direct benchmark until resolved"))))))</x:f>
      </x:c>
      <x:c r="T152" s="12" t="str">
        <x:f>IF(A152="","",IF(P152="DIRECT LOCAL COMPETITOR","Do not infer capacity, market share or revenue from visibility/reviews",IF(P152="INTERMEDIARY / LEAD COMPETITOR","Do not infer that the intermediary performs the job",IF(P152="INFORMATION / REFERENCE COMPETITOR","Do not infer service substitution from information visibility",IF(P152="INDIRECT / CONDITIONAL COMPETITOR","Do not force adjacent or differently timed service into direct parity",IF(P152="OUT OF DIRECT SCOPE","Do not generalise this exclusion to every service/geography","Do not force a direct label from incomplete evidence"))))))</x:f>
      </x:c>
      <x:c r="U152" s="12" t="str">
        <x:f>IF(A152="","",IF(P152="INTERMEDIARY / LEAD COMPETITOR","Reopen if platform begins fulfilling the service directly",IF(P152="INFORMATION / REFERENCE COMPETITOR","Reopen if source begins selling/fulfilling the service",IF(P152="OUT OF DIRECT SCOPE","Reopen if job, buyer or service area changes","Reopen when service, geography, timing, fulfilment, ownership or buyer evidence changes materially"))))</x:f>
      </x:c>
      <x:c r="V152" s="12" t="str">
        <x:f>IF(A152="","",IF(COUNTIF(EVIDENCE_PACKET!$A$6:$A$205,L152)=0,"INVALID - EVIDENCE ID",IF(COUNTIF(EVIDENCE_PACKET!$A$6:$A$205,L152)&gt;1,"INVALID - DUPLICATE EVIDENCE ID",IF(COUNTIFS(EVIDENCE_PACKET!$A$6:$A$205,L152,EVIDENCE_PACKET!$B$6:$B$205,A152)=0,"INVALID - EVIDENCE OWNER",INDEX(EVIDENCE_PACKET!$L$6:$L$205,MATCH(L152,EVIDENCE_PACKET!$A$6:$A$205,0))))))</x:f>
      </x:c>
      <x:c r="W152" s="80" t="str">
        <x:f>IF(A152="","",IF(OR(AND(C152="DIRECTORY / LEAD MARKETPLACE",H152="OWN TEAM / LOCAL OPERATOR"),AND(C152="PUBLISHER / REFERENCE",OR(H152="OWN TEAM / LOCAL OPERATOR",H152="THIRD PARTY / ROUTED LEAD")),AND(OR(C152="LOCAL PROVIDER",C152="FRANCHISE / LOCAL OPERATOR"),OR(H152="THIRD PARTY / ROUTED LEAD",H152="INFORMATION ONLY"))),"CONTRADICTION","OK"))</x:f>
      </x:c>
      <x:c r="X152" s="80" t="str">
        <x:f>IF(A152="","",IF(OR(V152="INVALID - EVIDENCE ID",V152="INVALID - DUPLICATE EVIDENCE ID",V152="INVALID - EVIDENCE OWNER",V152="INVALID - DUPLICATE ID",V152="INVALID - CONTROL TOKEN",V152="INVALID - CANDIDATE ID",V152="INCOMPLETE"),"LINK ERROR",IF(V152="STALE - REFRESH","STALE",IF(OR(V152="NOT CHECKED",V152="UNRESOLVED",I152="NOT CHECKED",D152="UNCLEAR",E152="UNCLEAR",F152="UNCLEAR",G152="UNCLEAR",H152="UNCLEAR"),"INSUFFICIENT",IF(W152="CONTRADICTION","TYPE / FULFILMENT CONTRADICTION",IF(K152="CONTRADICTS","FIRST-PARTY CONTRADICTION","CLEAR"))))))</x:f>
      </x:c>
      <x:c r="Y152" s="80" t="str">
        <x:f>IF(A152="","",IF(OR(C152="DIRECTORY / LEAD MARKETPLACE",H152="THIRD PARTY / ROUTED LEAD"),"INTERMEDIARY / LEAD COMPETITOR",IF(OR(C152="PUBLISHER / REFERENCE",H152="INFORMATION ONLY"),"INFORMATION / REFERENCE COMPETITOR","")))</x:f>
      </x:c>
      <x:c r="Z152" s="80" t="str">
        <x:f>IF(A152="","",IF(OR(C152="ADJACENT SERVICE",D152="NO",F152="NO"),"INDIRECT / CONDITIONAL COMPETITOR",IF(OR(E152="NO",G152="NO"),"OUT OF DIRECT SCOPE",IF(AND(D152="YES",E152="YES",F152="YES",G152="YES",H152="OWN TEAM / LOCAL OPERATOR"),"DIRECT LOCAL COMPETITOR","CONDITIONAL / REVIEW REQUIRED"))))</x:f>
      </x:c>
      <x:c r="AA152" s="80" t="str">
        <x:f>IF(A152="","",IF(Y152&lt;&gt;"",Y152,Z152))</x:f>
      </x:c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38"/>
      <x:c r="N153" s="12"/>
      <x:c r="O153" s="12" t="str">
        <x:f>IF(A153="","",IF(COUNTIF($A$6:$A$205,A153)&gt;1,"INVALID - DUPLICATE ID",IF(OR(B153="",C153="",D153="",E153="",F153="",G153="",H153="",I153="",J153="",K153="",L153="",M153="",N153=""),"INCOMPLETE",IF(AND(OR(EXACT(C153,"LOCAL PROVIDER"),EXACT(C153,"FRANCHISE / LOCAL OPERATOR"),EXACT(C153,"DIRECTORY / LEAD MARKETPLACE"),EXACT(C153,"NATIONAL BRAND"),EXACT(C153,"PUBLISHER / REFERENCE"),EXACT(C153,"ADJACENT SERVICE"),EXACT(C153,"OTHER")),OR(EXACT(D153,"YES"),EXACT(D153,"NO"),EXACT(D153,"UNCLEAR")),OR(EXACT(E153,"YES"),EXACT(E153,"NO"),EXACT(E153,"UNCLEAR")),OR(EXACT(F153,"YES"),EXACT(F153,"NO"),EXACT(F153,"UNCLEAR")),OR(EXACT(G153,"YES"),EXACT(G153,"NO"),EXACT(G153,"UNCLEAR")),OR(EXACT(H153,"OWN TEAM / LOCAL OPERATOR"),EXACT(H153,"THIRD PARTY / ROUTED LEAD"),EXACT(H153,"INFORMATION ONLY"),EXACT(H153,"UNCLEAR")),OR(EXACT(I153,"CURRENT"),EXACT(I153,"STALE"),EXACT(I153,"NOT CHECKED")),OR(EXACT(J153,"LOCAL PACK / MAPS"),EXACT(J153,"ORGANIC"),EXACT(J153,"PAID / LOCAL SERVICES"),EXACT(J153,"MIXED"),EXACT(J153,"NOT OBSERVED")),OR(EXACT(K153,"SUPPORTS"),EXACT(K153,"CONTRADICTS"),EXACT(K153,"NOT AVAILABLE"))),"VALID","INVALID - CONTROL TOKEN"))))</x:f>
      </x:c>
      <x:c r="P153" s="12" t="str">
        <x:f>IF(A153="","",IF(O153&lt;&gt;"VALID","CONTROL ERROR",IF(X153="LINK ERROR","EVIDENCE LINK ERROR",IF(X153="STALE","EVIDENCE STALE - REFRESH",IF(X153="INSUFFICIENT","EVIDENCE INSUFFICIENT - ROLE",IF(X153="TYPE / FULFILMENT CONTRADICTION","EVIDENCE CONTRADICTION - TYPE / FULFILMENT",IF(X153="FIRST-PARTY CONTRADICTION","EVIDENCE CONTRADICTION - FIRST PARTY",AA153)))))))</x:f>
      </x:c>
      <x:c r="Q153" s="12" t="str">
        <x:f>IF(A153="","",IF(OR(O153&lt;&gt;"VALID",X153="LINK ERROR"),"NOT READY",IF(AND(V153="READY",X153="CLEAR",OR(P153="DIRECT LOCAL COMPETITOR",P153="INTERMEDIARY / LEAD COMPETITOR",P153="INFORMATION / REFERENCE COMPETITOR",P153="INDIRECT / CONDITIONAL COMPETITOR",P153="OUT OF DIRECT SCOPE")),"READY","UNRESOLVED")))</x:f>
      </x:c>
      <x:c r="R153" s="12" t="str">
        <x:f>IF(A153="","",IF(P153="DIRECT LOCAL COMPETITOR","INCLUDE DIRECT",IF(P153="INDIRECT / CONDITIONAL COMPETITOR","INCLUDE INDIRECT",IF(OR(P153="INTERMEDIARY / LEAD COMPETITOR",P153="INFORMATION / REFERENCE COMPETITOR"),"INCLUDE REFERENCE",IF(P153="OUT OF DIRECT SCOPE","EXCLUDE DIRECT","MONITOR / CONDITIONAL")))))</x:f>
      </x:c>
      <x:c r="S153" s="12" t="str">
        <x:f>IF(A153="","",IF(P153="DIRECT LOCAL COMPETITOR","Scoped service offer; service-area clarity; contact/booking path; trust and local visibility",IF(P153="INTERMEDIARY / LEAD COMPETITOR","Lead capture; comparison UX; local discovery and routing mechanics",IF(P153="INFORMATION / REFERENCE COMPETITOR","Information coverage; evidence; decision support and answer usefulness",IF(P153="INDIRECT / CONDITIONAL COMPETITOR","Substitution; adjacent-need framing; conditional availability",IF(P153="OUT OF DIRECT SCOPE","Reference only if another decision requires it","No direct benchmark until resolved"))))))</x:f>
      </x:c>
      <x:c r="T153" s="12" t="str">
        <x:f>IF(A153="","",IF(P153="DIRECT LOCAL COMPETITOR","Do not infer capacity, market share or revenue from visibility/reviews",IF(P153="INTERMEDIARY / LEAD COMPETITOR","Do not infer that the intermediary performs the job",IF(P153="INFORMATION / REFERENCE COMPETITOR","Do not infer service substitution from information visibility",IF(P153="INDIRECT / CONDITIONAL COMPETITOR","Do not force adjacent or differently timed service into direct parity",IF(P153="OUT OF DIRECT SCOPE","Do not generalise this exclusion to every service/geography","Do not force a direct label from incomplete evidence"))))))</x:f>
      </x:c>
      <x:c r="U153" s="12" t="str">
        <x:f>IF(A153="","",IF(P153="INTERMEDIARY / LEAD COMPETITOR","Reopen if platform begins fulfilling the service directly",IF(P153="INFORMATION / REFERENCE COMPETITOR","Reopen if source begins selling/fulfilling the service",IF(P153="OUT OF DIRECT SCOPE","Reopen if job, buyer or service area changes","Reopen when service, geography, timing, fulfilment, ownership or buyer evidence changes materially"))))</x:f>
      </x:c>
      <x:c r="V153" s="12" t="str">
        <x:f>IF(A153="","",IF(COUNTIF(EVIDENCE_PACKET!$A$6:$A$205,L153)=0,"INVALID - EVIDENCE ID",IF(COUNTIF(EVIDENCE_PACKET!$A$6:$A$205,L153)&gt;1,"INVALID - DUPLICATE EVIDENCE ID",IF(COUNTIFS(EVIDENCE_PACKET!$A$6:$A$205,L153,EVIDENCE_PACKET!$B$6:$B$205,A153)=0,"INVALID - EVIDENCE OWNER",INDEX(EVIDENCE_PACKET!$L$6:$L$205,MATCH(L153,EVIDENCE_PACKET!$A$6:$A$205,0))))))</x:f>
      </x:c>
      <x:c r="W153" s="80" t="str">
        <x:f>IF(A153="","",IF(OR(AND(C153="DIRECTORY / LEAD MARKETPLACE",H153="OWN TEAM / LOCAL OPERATOR"),AND(C153="PUBLISHER / REFERENCE",OR(H153="OWN TEAM / LOCAL OPERATOR",H153="THIRD PARTY / ROUTED LEAD")),AND(OR(C153="LOCAL PROVIDER",C153="FRANCHISE / LOCAL OPERATOR"),OR(H153="THIRD PARTY / ROUTED LEAD",H153="INFORMATION ONLY"))),"CONTRADICTION","OK"))</x:f>
      </x:c>
      <x:c r="X153" s="80" t="str">
        <x:f>IF(A153="","",IF(OR(V153="INVALID - EVIDENCE ID",V153="INVALID - DUPLICATE EVIDENCE ID",V153="INVALID - EVIDENCE OWNER",V153="INVALID - DUPLICATE ID",V153="INVALID - CONTROL TOKEN",V153="INVALID - CANDIDATE ID",V153="INCOMPLETE"),"LINK ERROR",IF(V153="STALE - REFRESH","STALE",IF(OR(V153="NOT CHECKED",V153="UNRESOLVED",I153="NOT CHECKED",D153="UNCLEAR",E153="UNCLEAR",F153="UNCLEAR",G153="UNCLEAR",H153="UNCLEAR"),"INSUFFICIENT",IF(W153="CONTRADICTION","TYPE / FULFILMENT CONTRADICTION",IF(K153="CONTRADICTS","FIRST-PARTY CONTRADICTION","CLEAR"))))))</x:f>
      </x:c>
      <x:c r="Y153" s="80" t="str">
        <x:f>IF(A153="","",IF(OR(C153="DIRECTORY / LEAD MARKETPLACE",H153="THIRD PARTY / ROUTED LEAD"),"INTERMEDIARY / LEAD COMPETITOR",IF(OR(C153="PUBLISHER / REFERENCE",H153="INFORMATION ONLY"),"INFORMATION / REFERENCE COMPETITOR","")))</x:f>
      </x:c>
      <x:c r="Z153" s="80" t="str">
        <x:f>IF(A153="","",IF(OR(C153="ADJACENT SERVICE",D153="NO",F153="NO"),"INDIRECT / CONDITIONAL COMPETITOR",IF(OR(E153="NO",G153="NO"),"OUT OF DIRECT SCOPE",IF(AND(D153="YES",E153="YES",F153="YES",G153="YES",H153="OWN TEAM / LOCAL OPERATOR"),"DIRECT LOCAL COMPETITOR","CONDITIONAL / REVIEW REQUIRED"))))</x:f>
      </x:c>
      <x:c r="AA153" s="80" t="str">
        <x:f>IF(A153="","",IF(Y153&lt;&gt;"",Y153,Z153))</x:f>
      </x:c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38"/>
      <x:c r="N154" s="12"/>
      <x:c r="O154" s="12" t="str">
        <x:f>IF(A154="","",IF(COUNTIF($A$6:$A$205,A154)&gt;1,"INVALID - DUPLICATE ID",IF(OR(B154="",C154="",D154="",E154="",F154="",G154="",H154="",I154="",J154="",K154="",L154="",M154="",N154=""),"INCOMPLETE",IF(AND(OR(EXACT(C154,"LOCAL PROVIDER"),EXACT(C154,"FRANCHISE / LOCAL OPERATOR"),EXACT(C154,"DIRECTORY / LEAD MARKETPLACE"),EXACT(C154,"NATIONAL BRAND"),EXACT(C154,"PUBLISHER / REFERENCE"),EXACT(C154,"ADJACENT SERVICE"),EXACT(C154,"OTHER")),OR(EXACT(D154,"YES"),EXACT(D154,"NO"),EXACT(D154,"UNCLEAR")),OR(EXACT(E154,"YES"),EXACT(E154,"NO"),EXACT(E154,"UNCLEAR")),OR(EXACT(F154,"YES"),EXACT(F154,"NO"),EXACT(F154,"UNCLEAR")),OR(EXACT(G154,"YES"),EXACT(G154,"NO"),EXACT(G154,"UNCLEAR")),OR(EXACT(H154,"OWN TEAM / LOCAL OPERATOR"),EXACT(H154,"THIRD PARTY / ROUTED LEAD"),EXACT(H154,"INFORMATION ONLY"),EXACT(H154,"UNCLEAR")),OR(EXACT(I154,"CURRENT"),EXACT(I154,"STALE"),EXACT(I154,"NOT CHECKED")),OR(EXACT(J154,"LOCAL PACK / MAPS"),EXACT(J154,"ORGANIC"),EXACT(J154,"PAID / LOCAL SERVICES"),EXACT(J154,"MIXED"),EXACT(J154,"NOT OBSERVED")),OR(EXACT(K154,"SUPPORTS"),EXACT(K154,"CONTRADICTS"),EXACT(K154,"NOT AVAILABLE"))),"VALID","INVALID - CONTROL TOKEN"))))</x:f>
      </x:c>
      <x:c r="P154" s="12" t="str">
        <x:f>IF(A154="","",IF(O154&lt;&gt;"VALID","CONTROL ERROR",IF(X154="LINK ERROR","EVIDENCE LINK ERROR",IF(X154="STALE","EVIDENCE STALE - REFRESH",IF(X154="INSUFFICIENT","EVIDENCE INSUFFICIENT - ROLE",IF(X154="TYPE / FULFILMENT CONTRADICTION","EVIDENCE CONTRADICTION - TYPE / FULFILMENT",IF(X154="FIRST-PARTY CONTRADICTION","EVIDENCE CONTRADICTION - FIRST PARTY",AA154)))))))</x:f>
      </x:c>
      <x:c r="Q154" s="12" t="str">
        <x:f>IF(A154="","",IF(OR(O154&lt;&gt;"VALID",X154="LINK ERROR"),"NOT READY",IF(AND(V154="READY",X154="CLEAR",OR(P154="DIRECT LOCAL COMPETITOR",P154="INTERMEDIARY / LEAD COMPETITOR",P154="INFORMATION / REFERENCE COMPETITOR",P154="INDIRECT / CONDITIONAL COMPETITOR",P154="OUT OF DIRECT SCOPE")),"READY","UNRESOLVED")))</x:f>
      </x:c>
      <x:c r="R154" s="12" t="str">
        <x:f>IF(A154="","",IF(P154="DIRECT LOCAL COMPETITOR","INCLUDE DIRECT",IF(P154="INDIRECT / CONDITIONAL COMPETITOR","INCLUDE INDIRECT",IF(OR(P154="INTERMEDIARY / LEAD COMPETITOR",P154="INFORMATION / REFERENCE COMPETITOR"),"INCLUDE REFERENCE",IF(P154="OUT OF DIRECT SCOPE","EXCLUDE DIRECT","MONITOR / CONDITIONAL")))))</x:f>
      </x:c>
      <x:c r="S154" s="12" t="str">
        <x:f>IF(A154="","",IF(P154="DIRECT LOCAL COMPETITOR","Scoped service offer; service-area clarity; contact/booking path; trust and local visibility",IF(P154="INTERMEDIARY / LEAD COMPETITOR","Lead capture; comparison UX; local discovery and routing mechanics",IF(P154="INFORMATION / REFERENCE COMPETITOR","Information coverage; evidence; decision support and answer usefulness",IF(P154="INDIRECT / CONDITIONAL COMPETITOR","Substitution; adjacent-need framing; conditional availability",IF(P154="OUT OF DIRECT SCOPE","Reference only if another decision requires it","No direct benchmark until resolved"))))))</x:f>
      </x:c>
      <x:c r="T154" s="12" t="str">
        <x:f>IF(A154="","",IF(P154="DIRECT LOCAL COMPETITOR","Do not infer capacity, market share or revenue from visibility/reviews",IF(P154="INTERMEDIARY / LEAD COMPETITOR","Do not infer that the intermediary performs the job",IF(P154="INFORMATION / REFERENCE COMPETITOR","Do not infer service substitution from information visibility",IF(P154="INDIRECT / CONDITIONAL COMPETITOR","Do not force adjacent or differently timed service into direct parity",IF(P154="OUT OF DIRECT SCOPE","Do not generalise this exclusion to every service/geography","Do not force a direct label from incomplete evidence"))))))</x:f>
      </x:c>
      <x:c r="U154" s="12" t="str">
        <x:f>IF(A154="","",IF(P154="INTERMEDIARY / LEAD COMPETITOR","Reopen if platform begins fulfilling the service directly",IF(P154="INFORMATION / REFERENCE COMPETITOR","Reopen if source begins selling/fulfilling the service",IF(P154="OUT OF DIRECT SCOPE","Reopen if job, buyer or service area changes","Reopen when service, geography, timing, fulfilment, ownership or buyer evidence changes materially"))))</x:f>
      </x:c>
      <x:c r="V154" s="12" t="str">
        <x:f>IF(A154="","",IF(COUNTIF(EVIDENCE_PACKET!$A$6:$A$205,L154)=0,"INVALID - EVIDENCE ID",IF(COUNTIF(EVIDENCE_PACKET!$A$6:$A$205,L154)&gt;1,"INVALID - DUPLICATE EVIDENCE ID",IF(COUNTIFS(EVIDENCE_PACKET!$A$6:$A$205,L154,EVIDENCE_PACKET!$B$6:$B$205,A154)=0,"INVALID - EVIDENCE OWNER",INDEX(EVIDENCE_PACKET!$L$6:$L$205,MATCH(L154,EVIDENCE_PACKET!$A$6:$A$205,0))))))</x:f>
      </x:c>
      <x:c r="W154" s="80" t="str">
        <x:f>IF(A154="","",IF(OR(AND(C154="DIRECTORY / LEAD MARKETPLACE",H154="OWN TEAM / LOCAL OPERATOR"),AND(C154="PUBLISHER / REFERENCE",OR(H154="OWN TEAM / LOCAL OPERATOR",H154="THIRD PARTY / ROUTED LEAD")),AND(OR(C154="LOCAL PROVIDER",C154="FRANCHISE / LOCAL OPERATOR"),OR(H154="THIRD PARTY / ROUTED LEAD",H154="INFORMATION ONLY"))),"CONTRADICTION","OK"))</x:f>
      </x:c>
      <x:c r="X154" s="80" t="str">
        <x:f>IF(A154="","",IF(OR(V154="INVALID - EVIDENCE ID",V154="INVALID - DUPLICATE EVIDENCE ID",V154="INVALID - EVIDENCE OWNER",V154="INVALID - DUPLICATE ID",V154="INVALID - CONTROL TOKEN",V154="INVALID - CANDIDATE ID",V154="INCOMPLETE"),"LINK ERROR",IF(V154="STALE - REFRESH","STALE",IF(OR(V154="NOT CHECKED",V154="UNRESOLVED",I154="NOT CHECKED",D154="UNCLEAR",E154="UNCLEAR",F154="UNCLEAR",G154="UNCLEAR",H154="UNCLEAR"),"INSUFFICIENT",IF(W154="CONTRADICTION","TYPE / FULFILMENT CONTRADICTION",IF(K154="CONTRADICTS","FIRST-PARTY CONTRADICTION","CLEAR"))))))</x:f>
      </x:c>
      <x:c r="Y154" s="80" t="str">
        <x:f>IF(A154="","",IF(OR(C154="DIRECTORY / LEAD MARKETPLACE",H154="THIRD PARTY / ROUTED LEAD"),"INTERMEDIARY / LEAD COMPETITOR",IF(OR(C154="PUBLISHER / REFERENCE",H154="INFORMATION ONLY"),"INFORMATION / REFERENCE COMPETITOR","")))</x:f>
      </x:c>
      <x:c r="Z154" s="80" t="str">
        <x:f>IF(A154="","",IF(OR(C154="ADJACENT SERVICE",D154="NO",F154="NO"),"INDIRECT / CONDITIONAL COMPETITOR",IF(OR(E154="NO",G154="NO"),"OUT OF DIRECT SCOPE",IF(AND(D154="YES",E154="YES",F154="YES",G154="YES",H154="OWN TEAM / LOCAL OPERATOR"),"DIRECT LOCAL COMPETITOR","CONDITIONAL / REVIEW REQUIRED"))))</x:f>
      </x:c>
      <x:c r="AA154" s="80" t="str">
        <x:f>IF(A154="","",IF(Y154&lt;&gt;"",Y154,Z154))</x:f>
      </x:c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38"/>
      <x:c r="N155" s="12"/>
      <x:c r="O155" s="12" t="str">
        <x:f>IF(A155="","",IF(COUNTIF($A$6:$A$205,A155)&gt;1,"INVALID - DUPLICATE ID",IF(OR(B155="",C155="",D155="",E155="",F155="",G155="",H155="",I155="",J155="",K155="",L155="",M155="",N155=""),"INCOMPLETE",IF(AND(OR(EXACT(C155,"LOCAL PROVIDER"),EXACT(C155,"FRANCHISE / LOCAL OPERATOR"),EXACT(C155,"DIRECTORY / LEAD MARKETPLACE"),EXACT(C155,"NATIONAL BRAND"),EXACT(C155,"PUBLISHER / REFERENCE"),EXACT(C155,"ADJACENT SERVICE"),EXACT(C155,"OTHER")),OR(EXACT(D155,"YES"),EXACT(D155,"NO"),EXACT(D155,"UNCLEAR")),OR(EXACT(E155,"YES"),EXACT(E155,"NO"),EXACT(E155,"UNCLEAR")),OR(EXACT(F155,"YES"),EXACT(F155,"NO"),EXACT(F155,"UNCLEAR")),OR(EXACT(G155,"YES"),EXACT(G155,"NO"),EXACT(G155,"UNCLEAR")),OR(EXACT(H155,"OWN TEAM / LOCAL OPERATOR"),EXACT(H155,"THIRD PARTY / ROUTED LEAD"),EXACT(H155,"INFORMATION ONLY"),EXACT(H155,"UNCLEAR")),OR(EXACT(I155,"CURRENT"),EXACT(I155,"STALE"),EXACT(I155,"NOT CHECKED")),OR(EXACT(J155,"LOCAL PACK / MAPS"),EXACT(J155,"ORGANIC"),EXACT(J155,"PAID / LOCAL SERVICES"),EXACT(J155,"MIXED"),EXACT(J155,"NOT OBSERVED")),OR(EXACT(K155,"SUPPORTS"),EXACT(K155,"CONTRADICTS"),EXACT(K155,"NOT AVAILABLE"))),"VALID","INVALID - CONTROL TOKEN"))))</x:f>
      </x:c>
      <x:c r="P155" s="12" t="str">
        <x:f>IF(A155="","",IF(O155&lt;&gt;"VALID","CONTROL ERROR",IF(X155="LINK ERROR","EVIDENCE LINK ERROR",IF(X155="STALE","EVIDENCE STALE - REFRESH",IF(X155="INSUFFICIENT","EVIDENCE INSUFFICIENT - ROLE",IF(X155="TYPE / FULFILMENT CONTRADICTION","EVIDENCE CONTRADICTION - TYPE / FULFILMENT",IF(X155="FIRST-PARTY CONTRADICTION","EVIDENCE CONTRADICTION - FIRST PARTY",AA155)))))))</x:f>
      </x:c>
      <x:c r="Q155" s="12" t="str">
        <x:f>IF(A155="","",IF(OR(O155&lt;&gt;"VALID",X155="LINK ERROR"),"NOT READY",IF(AND(V155="READY",X155="CLEAR",OR(P155="DIRECT LOCAL COMPETITOR",P155="INTERMEDIARY / LEAD COMPETITOR",P155="INFORMATION / REFERENCE COMPETITOR",P155="INDIRECT / CONDITIONAL COMPETITOR",P155="OUT OF DIRECT SCOPE")),"READY","UNRESOLVED")))</x:f>
      </x:c>
      <x:c r="R155" s="12" t="str">
        <x:f>IF(A155="","",IF(P155="DIRECT LOCAL COMPETITOR","INCLUDE DIRECT",IF(P155="INDIRECT / CONDITIONAL COMPETITOR","INCLUDE INDIRECT",IF(OR(P155="INTERMEDIARY / LEAD COMPETITOR",P155="INFORMATION / REFERENCE COMPETITOR"),"INCLUDE REFERENCE",IF(P155="OUT OF DIRECT SCOPE","EXCLUDE DIRECT","MONITOR / CONDITIONAL")))))</x:f>
      </x:c>
      <x:c r="S155" s="12" t="str">
        <x:f>IF(A155="","",IF(P155="DIRECT LOCAL COMPETITOR","Scoped service offer; service-area clarity; contact/booking path; trust and local visibility",IF(P155="INTERMEDIARY / LEAD COMPETITOR","Lead capture; comparison UX; local discovery and routing mechanics",IF(P155="INFORMATION / REFERENCE COMPETITOR","Information coverage; evidence; decision support and answer usefulness",IF(P155="INDIRECT / CONDITIONAL COMPETITOR","Substitution; adjacent-need framing; conditional availability",IF(P155="OUT OF DIRECT SCOPE","Reference only if another decision requires it","No direct benchmark until resolved"))))))</x:f>
      </x:c>
      <x:c r="T155" s="12" t="str">
        <x:f>IF(A155="","",IF(P155="DIRECT LOCAL COMPETITOR","Do not infer capacity, market share or revenue from visibility/reviews",IF(P155="INTERMEDIARY / LEAD COMPETITOR","Do not infer that the intermediary performs the job",IF(P155="INFORMATION / REFERENCE COMPETITOR","Do not infer service substitution from information visibility",IF(P155="INDIRECT / CONDITIONAL COMPETITOR","Do not force adjacent or differently timed service into direct parity",IF(P155="OUT OF DIRECT SCOPE","Do not generalise this exclusion to every service/geography","Do not force a direct label from incomplete evidence"))))))</x:f>
      </x:c>
      <x:c r="U155" s="12" t="str">
        <x:f>IF(A155="","",IF(P155="INTERMEDIARY / LEAD COMPETITOR","Reopen if platform begins fulfilling the service directly",IF(P155="INFORMATION / REFERENCE COMPETITOR","Reopen if source begins selling/fulfilling the service",IF(P155="OUT OF DIRECT SCOPE","Reopen if job, buyer or service area changes","Reopen when service, geography, timing, fulfilment, ownership or buyer evidence changes materially"))))</x:f>
      </x:c>
      <x:c r="V155" s="12" t="str">
        <x:f>IF(A155="","",IF(COUNTIF(EVIDENCE_PACKET!$A$6:$A$205,L155)=0,"INVALID - EVIDENCE ID",IF(COUNTIF(EVIDENCE_PACKET!$A$6:$A$205,L155)&gt;1,"INVALID - DUPLICATE EVIDENCE ID",IF(COUNTIFS(EVIDENCE_PACKET!$A$6:$A$205,L155,EVIDENCE_PACKET!$B$6:$B$205,A155)=0,"INVALID - EVIDENCE OWNER",INDEX(EVIDENCE_PACKET!$L$6:$L$205,MATCH(L155,EVIDENCE_PACKET!$A$6:$A$205,0))))))</x:f>
      </x:c>
      <x:c r="W155" s="80" t="str">
        <x:f>IF(A155="","",IF(OR(AND(C155="DIRECTORY / LEAD MARKETPLACE",H155="OWN TEAM / LOCAL OPERATOR"),AND(C155="PUBLISHER / REFERENCE",OR(H155="OWN TEAM / LOCAL OPERATOR",H155="THIRD PARTY / ROUTED LEAD")),AND(OR(C155="LOCAL PROVIDER",C155="FRANCHISE / LOCAL OPERATOR"),OR(H155="THIRD PARTY / ROUTED LEAD",H155="INFORMATION ONLY"))),"CONTRADICTION","OK"))</x:f>
      </x:c>
      <x:c r="X155" s="80" t="str">
        <x:f>IF(A155="","",IF(OR(V155="INVALID - EVIDENCE ID",V155="INVALID - DUPLICATE EVIDENCE ID",V155="INVALID - EVIDENCE OWNER",V155="INVALID - DUPLICATE ID",V155="INVALID - CONTROL TOKEN",V155="INVALID - CANDIDATE ID",V155="INCOMPLETE"),"LINK ERROR",IF(V155="STALE - REFRESH","STALE",IF(OR(V155="NOT CHECKED",V155="UNRESOLVED",I155="NOT CHECKED",D155="UNCLEAR",E155="UNCLEAR",F155="UNCLEAR",G155="UNCLEAR",H155="UNCLEAR"),"INSUFFICIENT",IF(W155="CONTRADICTION","TYPE / FULFILMENT CONTRADICTION",IF(K155="CONTRADICTS","FIRST-PARTY CONTRADICTION","CLEAR"))))))</x:f>
      </x:c>
      <x:c r="Y155" s="80" t="str">
        <x:f>IF(A155="","",IF(OR(C155="DIRECTORY / LEAD MARKETPLACE",H155="THIRD PARTY / ROUTED LEAD"),"INTERMEDIARY / LEAD COMPETITOR",IF(OR(C155="PUBLISHER / REFERENCE",H155="INFORMATION ONLY"),"INFORMATION / REFERENCE COMPETITOR","")))</x:f>
      </x:c>
      <x:c r="Z155" s="80" t="str">
        <x:f>IF(A155="","",IF(OR(C155="ADJACENT SERVICE",D155="NO",F155="NO"),"INDIRECT / CONDITIONAL COMPETITOR",IF(OR(E155="NO",G155="NO"),"OUT OF DIRECT SCOPE",IF(AND(D155="YES",E155="YES",F155="YES",G155="YES",H155="OWN TEAM / LOCAL OPERATOR"),"DIRECT LOCAL COMPETITOR","CONDITIONAL / REVIEW REQUIRED"))))</x:f>
      </x:c>
      <x:c r="AA155" s="80" t="str">
        <x:f>IF(A155="","",IF(Y155&lt;&gt;"",Y155,Z155))</x:f>
      </x:c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38"/>
      <x:c r="N156" s="12"/>
      <x:c r="O156" s="12" t="str">
        <x:f>IF(A156="","",IF(COUNTIF($A$6:$A$205,A156)&gt;1,"INVALID - DUPLICATE ID",IF(OR(B156="",C156="",D156="",E156="",F156="",G156="",H156="",I156="",J156="",K156="",L156="",M156="",N156=""),"INCOMPLETE",IF(AND(OR(EXACT(C156,"LOCAL PROVIDER"),EXACT(C156,"FRANCHISE / LOCAL OPERATOR"),EXACT(C156,"DIRECTORY / LEAD MARKETPLACE"),EXACT(C156,"NATIONAL BRAND"),EXACT(C156,"PUBLISHER / REFERENCE"),EXACT(C156,"ADJACENT SERVICE"),EXACT(C156,"OTHER")),OR(EXACT(D156,"YES"),EXACT(D156,"NO"),EXACT(D156,"UNCLEAR")),OR(EXACT(E156,"YES"),EXACT(E156,"NO"),EXACT(E156,"UNCLEAR")),OR(EXACT(F156,"YES"),EXACT(F156,"NO"),EXACT(F156,"UNCLEAR")),OR(EXACT(G156,"YES"),EXACT(G156,"NO"),EXACT(G156,"UNCLEAR")),OR(EXACT(H156,"OWN TEAM / LOCAL OPERATOR"),EXACT(H156,"THIRD PARTY / ROUTED LEAD"),EXACT(H156,"INFORMATION ONLY"),EXACT(H156,"UNCLEAR")),OR(EXACT(I156,"CURRENT"),EXACT(I156,"STALE"),EXACT(I156,"NOT CHECKED")),OR(EXACT(J156,"LOCAL PACK / MAPS"),EXACT(J156,"ORGANIC"),EXACT(J156,"PAID / LOCAL SERVICES"),EXACT(J156,"MIXED"),EXACT(J156,"NOT OBSERVED")),OR(EXACT(K156,"SUPPORTS"),EXACT(K156,"CONTRADICTS"),EXACT(K156,"NOT AVAILABLE"))),"VALID","INVALID - CONTROL TOKEN"))))</x:f>
      </x:c>
      <x:c r="P156" s="12" t="str">
        <x:f>IF(A156="","",IF(O156&lt;&gt;"VALID","CONTROL ERROR",IF(X156="LINK ERROR","EVIDENCE LINK ERROR",IF(X156="STALE","EVIDENCE STALE - REFRESH",IF(X156="INSUFFICIENT","EVIDENCE INSUFFICIENT - ROLE",IF(X156="TYPE / FULFILMENT CONTRADICTION","EVIDENCE CONTRADICTION - TYPE / FULFILMENT",IF(X156="FIRST-PARTY CONTRADICTION","EVIDENCE CONTRADICTION - FIRST PARTY",AA156)))))))</x:f>
      </x:c>
      <x:c r="Q156" s="12" t="str">
        <x:f>IF(A156="","",IF(OR(O156&lt;&gt;"VALID",X156="LINK ERROR"),"NOT READY",IF(AND(V156="READY",X156="CLEAR",OR(P156="DIRECT LOCAL COMPETITOR",P156="INTERMEDIARY / LEAD COMPETITOR",P156="INFORMATION / REFERENCE COMPETITOR",P156="INDIRECT / CONDITIONAL COMPETITOR",P156="OUT OF DIRECT SCOPE")),"READY","UNRESOLVED")))</x:f>
      </x:c>
      <x:c r="R156" s="12" t="str">
        <x:f>IF(A156="","",IF(P156="DIRECT LOCAL COMPETITOR","INCLUDE DIRECT",IF(P156="INDIRECT / CONDITIONAL COMPETITOR","INCLUDE INDIRECT",IF(OR(P156="INTERMEDIARY / LEAD COMPETITOR",P156="INFORMATION / REFERENCE COMPETITOR"),"INCLUDE REFERENCE",IF(P156="OUT OF DIRECT SCOPE","EXCLUDE DIRECT","MONITOR / CONDITIONAL")))))</x:f>
      </x:c>
      <x:c r="S156" s="12" t="str">
        <x:f>IF(A156="","",IF(P156="DIRECT LOCAL COMPETITOR","Scoped service offer; service-area clarity; contact/booking path; trust and local visibility",IF(P156="INTERMEDIARY / LEAD COMPETITOR","Lead capture; comparison UX; local discovery and routing mechanics",IF(P156="INFORMATION / REFERENCE COMPETITOR","Information coverage; evidence; decision support and answer usefulness",IF(P156="INDIRECT / CONDITIONAL COMPETITOR","Substitution; adjacent-need framing; conditional availability",IF(P156="OUT OF DIRECT SCOPE","Reference only if another decision requires it","No direct benchmark until resolved"))))))</x:f>
      </x:c>
      <x:c r="T156" s="12" t="str">
        <x:f>IF(A156="","",IF(P156="DIRECT LOCAL COMPETITOR","Do not infer capacity, market share or revenue from visibility/reviews",IF(P156="INTERMEDIARY / LEAD COMPETITOR","Do not infer that the intermediary performs the job",IF(P156="INFORMATION / REFERENCE COMPETITOR","Do not infer service substitution from information visibility",IF(P156="INDIRECT / CONDITIONAL COMPETITOR","Do not force adjacent or differently timed service into direct parity",IF(P156="OUT OF DIRECT SCOPE","Do not generalise this exclusion to every service/geography","Do not force a direct label from incomplete evidence"))))))</x:f>
      </x:c>
      <x:c r="U156" s="12" t="str">
        <x:f>IF(A156="","",IF(P156="INTERMEDIARY / LEAD COMPETITOR","Reopen if platform begins fulfilling the service directly",IF(P156="INFORMATION / REFERENCE COMPETITOR","Reopen if source begins selling/fulfilling the service",IF(P156="OUT OF DIRECT SCOPE","Reopen if job, buyer or service area changes","Reopen when service, geography, timing, fulfilment, ownership or buyer evidence changes materially"))))</x:f>
      </x:c>
      <x:c r="V156" s="12" t="str">
        <x:f>IF(A156="","",IF(COUNTIF(EVIDENCE_PACKET!$A$6:$A$205,L156)=0,"INVALID - EVIDENCE ID",IF(COUNTIF(EVIDENCE_PACKET!$A$6:$A$205,L156)&gt;1,"INVALID - DUPLICATE EVIDENCE ID",IF(COUNTIFS(EVIDENCE_PACKET!$A$6:$A$205,L156,EVIDENCE_PACKET!$B$6:$B$205,A156)=0,"INVALID - EVIDENCE OWNER",INDEX(EVIDENCE_PACKET!$L$6:$L$205,MATCH(L156,EVIDENCE_PACKET!$A$6:$A$205,0))))))</x:f>
      </x:c>
      <x:c r="W156" s="80" t="str">
        <x:f>IF(A156="","",IF(OR(AND(C156="DIRECTORY / LEAD MARKETPLACE",H156="OWN TEAM / LOCAL OPERATOR"),AND(C156="PUBLISHER / REFERENCE",OR(H156="OWN TEAM / LOCAL OPERATOR",H156="THIRD PARTY / ROUTED LEAD")),AND(OR(C156="LOCAL PROVIDER",C156="FRANCHISE / LOCAL OPERATOR"),OR(H156="THIRD PARTY / ROUTED LEAD",H156="INFORMATION ONLY"))),"CONTRADICTION","OK"))</x:f>
      </x:c>
      <x:c r="X156" s="80" t="str">
        <x:f>IF(A156="","",IF(OR(V156="INVALID - EVIDENCE ID",V156="INVALID - DUPLICATE EVIDENCE ID",V156="INVALID - EVIDENCE OWNER",V156="INVALID - DUPLICATE ID",V156="INVALID - CONTROL TOKEN",V156="INVALID - CANDIDATE ID",V156="INCOMPLETE"),"LINK ERROR",IF(V156="STALE - REFRESH","STALE",IF(OR(V156="NOT CHECKED",V156="UNRESOLVED",I156="NOT CHECKED",D156="UNCLEAR",E156="UNCLEAR",F156="UNCLEAR",G156="UNCLEAR",H156="UNCLEAR"),"INSUFFICIENT",IF(W156="CONTRADICTION","TYPE / FULFILMENT CONTRADICTION",IF(K156="CONTRADICTS","FIRST-PARTY CONTRADICTION","CLEAR"))))))</x:f>
      </x:c>
      <x:c r="Y156" s="80" t="str">
        <x:f>IF(A156="","",IF(OR(C156="DIRECTORY / LEAD MARKETPLACE",H156="THIRD PARTY / ROUTED LEAD"),"INTERMEDIARY / LEAD COMPETITOR",IF(OR(C156="PUBLISHER / REFERENCE",H156="INFORMATION ONLY"),"INFORMATION / REFERENCE COMPETITOR","")))</x:f>
      </x:c>
      <x:c r="Z156" s="80" t="str">
        <x:f>IF(A156="","",IF(OR(C156="ADJACENT SERVICE",D156="NO",F156="NO"),"INDIRECT / CONDITIONAL COMPETITOR",IF(OR(E156="NO",G156="NO"),"OUT OF DIRECT SCOPE",IF(AND(D156="YES",E156="YES",F156="YES",G156="YES",H156="OWN TEAM / LOCAL OPERATOR"),"DIRECT LOCAL COMPETITOR","CONDITIONAL / REVIEW REQUIRED"))))</x:f>
      </x:c>
      <x:c r="AA156" s="80" t="str">
        <x:f>IF(A156="","",IF(Y156&lt;&gt;"",Y156,Z156))</x:f>
      </x:c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38"/>
      <x:c r="N157" s="12"/>
      <x:c r="O157" s="12" t="str">
        <x:f>IF(A157="","",IF(COUNTIF($A$6:$A$205,A157)&gt;1,"INVALID - DUPLICATE ID",IF(OR(B157="",C157="",D157="",E157="",F157="",G157="",H157="",I157="",J157="",K157="",L157="",M157="",N157=""),"INCOMPLETE",IF(AND(OR(EXACT(C157,"LOCAL PROVIDER"),EXACT(C157,"FRANCHISE / LOCAL OPERATOR"),EXACT(C157,"DIRECTORY / LEAD MARKETPLACE"),EXACT(C157,"NATIONAL BRAND"),EXACT(C157,"PUBLISHER / REFERENCE"),EXACT(C157,"ADJACENT SERVICE"),EXACT(C157,"OTHER")),OR(EXACT(D157,"YES"),EXACT(D157,"NO"),EXACT(D157,"UNCLEAR")),OR(EXACT(E157,"YES"),EXACT(E157,"NO"),EXACT(E157,"UNCLEAR")),OR(EXACT(F157,"YES"),EXACT(F157,"NO"),EXACT(F157,"UNCLEAR")),OR(EXACT(G157,"YES"),EXACT(G157,"NO"),EXACT(G157,"UNCLEAR")),OR(EXACT(H157,"OWN TEAM / LOCAL OPERATOR"),EXACT(H157,"THIRD PARTY / ROUTED LEAD"),EXACT(H157,"INFORMATION ONLY"),EXACT(H157,"UNCLEAR")),OR(EXACT(I157,"CURRENT"),EXACT(I157,"STALE"),EXACT(I157,"NOT CHECKED")),OR(EXACT(J157,"LOCAL PACK / MAPS"),EXACT(J157,"ORGANIC"),EXACT(J157,"PAID / LOCAL SERVICES"),EXACT(J157,"MIXED"),EXACT(J157,"NOT OBSERVED")),OR(EXACT(K157,"SUPPORTS"),EXACT(K157,"CONTRADICTS"),EXACT(K157,"NOT AVAILABLE"))),"VALID","INVALID - CONTROL TOKEN"))))</x:f>
      </x:c>
      <x:c r="P157" s="12" t="str">
        <x:f>IF(A157="","",IF(O157&lt;&gt;"VALID","CONTROL ERROR",IF(X157="LINK ERROR","EVIDENCE LINK ERROR",IF(X157="STALE","EVIDENCE STALE - REFRESH",IF(X157="INSUFFICIENT","EVIDENCE INSUFFICIENT - ROLE",IF(X157="TYPE / FULFILMENT CONTRADICTION","EVIDENCE CONTRADICTION - TYPE / FULFILMENT",IF(X157="FIRST-PARTY CONTRADICTION","EVIDENCE CONTRADICTION - FIRST PARTY",AA157)))))))</x:f>
      </x:c>
      <x:c r="Q157" s="12" t="str">
        <x:f>IF(A157="","",IF(OR(O157&lt;&gt;"VALID",X157="LINK ERROR"),"NOT READY",IF(AND(V157="READY",X157="CLEAR",OR(P157="DIRECT LOCAL COMPETITOR",P157="INTERMEDIARY / LEAD COMPETITOR",P157="INFORMATION / REFERENCE COMPETITOR",P157="INDIRECT / CONDITIONAL COMPETITOR",P157="OUT OF DIRECT SCOPE")),"READY","UNRESOLVED")))</x:f>
      </x:c>
      <x:c r="R157" s="12" t="str">
        <x:f>IF(A157="","",IF(P157="DIRECT LOCAL COMPETITOR","INCLUDE DIRECT",IF(P157="INDIRECT / CONDITIONAL COMPETITOR","INCLUDE INDIRECT",IF(OR(P157="INTERMEDIARY / LEAD COMPETITOR",P157="INFORMATION / REFERENCE COMPETITOR"),"INCLUDE REFERENCE",IF(P157="OUT OF DIRECT SCOPE","EXCLUDE DIRECT","MONITOR / CONDITIONAL")))))</x:f>
      </x:c>
      <x:c r="S157" s="12" t="str">
        <x:f>IF(A157="","",IF(P157="DIRECT LOCAL COMPETITOR","Scoped service offer; service-area clarity; contact/booking path; trust and local visibility",IF(P157="INTERMEDIARY / LEAD COMPETITOR","Lead capture; comparison UX; local discovery and routing mechanics",IF(P157="INFORMATION / REFERENCE COMPETITOR","Information coverage; evidence; decision support and answer usefulness",IF(P157="INDIRECT / CONDITIONAL COMPETITOR","Substitution; adjacent-need framing; conditional availability",IF(P157="OUT OF DIRECT SCOPE","Reference only if another decision requires it","No direct benchmark until resolved"))))))</x:f>
      </x:c>
      <x:c r="T157" s="12" t="str">
        <x:f>IF(A157="","",IF(P157="DIRECT LOCAL COMPETITOR","Do not infer capacity, market share or revenue from visibility/reviews",IF(P157="INTERMEDIARY / LEAD COMPETITOR","Do not infer that the intermediary performs the job",IF(P157="INFORMATION / REFERENCE COMPETITOR","Do not infer service substitution from information visibility",IF(P157="INDIRECT / CONDITIONAL COMPETITOR","Do not force adjacent or differently timed service into direct parity",IF(P157="OUT OF DIRECT SCOPE","Do not generalise this exclusion to every service/geography","Do not force a direct label from incomplete evidence"))))))</x:f>
      </x:c>
      <x:c r="U157" s="12" t="str">
        <x:f>IF(A157="","",IF(P157="INTERMEDIARY / LEAD COMPETITOR","Reopen if platform begins fulfilling the service directly",IF(P157="INFORMATION / REFERENCE COMPETITOR","Reopen if source begins selling/fulfilling the service",IF(P157="OUT OF DIRECT SCOPE","Reopen if job, buyer or service area changes","Reopen when service, geography, timing, fulfilment, ownership or buyer evidence changes materially"))))</x:f>
      </x:c>
      <x:c r="V157" s="12" t="str">
        <x:f>IF(A157="","",IF(COUNTIF(EVIDENCE_PACKET!$A$6:$A$205,L157)=0,"INVALID - EVIDENCE ID",IF(COUNTIF(EVIDENCE_PACKET!$A$6:$A$205,L157)&gt;1,"INVALID - DUPLICATE EVIDENCE ID",IF(COUNTIFS(EVIDENCE_PACKET!$A$6:$A$205,L157,EVIDENCE_PACKET!$B$6:$B$205,A157)=0,"INVALID - EVIDENCE OWNER",INDEX(EVIDENCE_PACKET!$L$6:$L$205,MATCH(L157,EVIDENCE_PACKET!$A$6:$A$205,0))))))</x:f>
      </x:c>
      <x:c r="W157" s="80" t="str">
        <x:f>IF(A157="","",IF(OR(AND(C157="DIRECTORY / LEAD MARKETPLACE",H157="OWN TEAM / LOCAL OPERATOR"),AND(C157="PUBLISHER / REFERENCE",OR(H157="OWN TEAM / LOCAL OPERATOR",H157="THIRD PARTY / ROUTED LEAD")),AND(OR(C157="LOCAL PROVIDER",C157="FRANCHISE / LOCAL OPERATOR"),OR(H157="THIRD PARTY / ROUTED LEAD",H157="INFORMATION ONLY"))),"CONTRADICTION","OK"))</x:f>
      </x:c>
      <x:c r="X157" s="80" t="str">
        <x:f>IF(A157="","",IF(OR(V157="INVALID - EVIDENCE ID",V157="INVALID - DUPLICATE EVIDENCE ID",V157="INVALID - EVIDENCE OWNER",V157="INVALID - DUPLICATE ID",V157="INVALID - CONTROL TOKEN",V157="INVALID - CANDIDATE ID",V157="INCOMPLETE"),"LINK ERROR",IF(V157="STALE - REFRESH","STALE",IF(OR(V157="NOT CHECKED",V157="UNRESOLVED",I157="NOT CHECKED",D157="UNCLEAR",E157="UNCLEAR",F157="UNCLEAR",G157="UNCLEAR",H157="UNCLEAR"),"INSUFFICIENT",IF(W157="CONTRADICTION","TYPE / FULFILMENT CONTRADICTION",IF(K157="CONTRADICTS","FIRST-PARTY CONTRADICTION","CLEAR"))))))</x:f>
      </x:c>
      <x:c r="Y157" s="80" t="str">
        <x:f>IF(A157="","",IF(OR(C157="DIRECTORY / LEAD MARKETPLACE",H157="THIRD PARTY / ROUTED LEAD"),"INTERMEDIARY / LEAD COMPETITOR",IF(OR(C157="PUBLISHER / REFERENCE",H157="INFORMATION ONLY"),"INFORMATION / REFERENCE COMPETITOR","")))</x:f>
      </x:c>
      <x:c r="Z157" s="80" t="str">
        <x:f>IF(A157="","",IF(OR(C157="ADJACENT SERVICE",D157="NO",F157="NO"),"INDIRECT / CONDITIONAL COMPETITOR",IF(OR(E157="NO",G157="NO"),"OUT OF DIRECT SCOPE",IF(AND(D157="YES",E157="YES",F157="YES",G157="YES",H157="OWN TEAM / LOCAL OPERATOR"),"DIRECT LOCAL COMPETITOR","CONDITIONAL / REVIEW REQUIRED"))))</x:f>
      </x:c>
      <x:c r="AA157" s="80" t="str">
        <x:f>IF(A157="","",IF(Y157&lt;&gt;"",Y157,Z157))</x:f>
      </x:c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38"/>
      <x:c r="N158" s="12"/>
      <x:c r="O158" s="12" t="str">
        <x:f>IF(A158="","",IF(COUNTIF($A$6:$A$205,A158)&gt;1,"INVALID - DUPLICATE ID",IF(OR(B158="",C158="",D158="",E158="",F158="",G158="",H158="",I158="",J158="",K158="",L158="",M158="",N158=""),"INCOMPLETE",IF(AND(OR(EXACT(C158,"LOCAL PROVIDER"),EXACT(C158,"FRANCHISE / LOCAL OPERATOR"),EXACT(C158,"DIRECTORY / LEAD MARKETPLACE"),EXACT(C158,"NATIONAL BRAND"),EXACT(C158,"PUBLISHER / REFERENCE"),EXACT(C158,"ADJACENT SERVICE"),EXACT(C158,"OTHER")),OR(EXACT(D158,"YES"),EXACT(D158,"NO"),EXACT(D158,"UNCLEAR")),OR(EXACT(E158,"YES"),EXACT(E158,"NO"),EXACT(E158,"UNCLEAR")),OR(EXACT(F158,"YES"),EXACT(F158,"NO"),EXACT(F158,"UNCLEAR")),OR(EXACT(G158,"YES"),EXACT(G158,"NO"),EXACT(G158,"UNCLEAR")),OR(EXACT(H158,"OWN TEAM / LOCAL OPERATOR"),EXACT(H158,"THIRD PARTY / ROUTED LEAD"),EXACT(H158,"INFORMATION ONLY"),EXACT(H158,"UNCLEAR")),OR(EXACT(I158,"CURRENT"),EXACT(I158,"STALE"),EXACT(I158,"NOT CHECKED")),OR(EXACT(J158,"LOCAL PACK / MAPS"),EXACT(J158,"ORGANIC"),EXACT(J158,"PAID / LOCAL SERVICES"),EXACT(J158,"MIXED"),EXACT(J158,"NOT OBSERVED")),OR(EXACT(K158,"SUPPORTS"),EXACT(K158,"CONTRADICTS"),EXACT(K158,"NOT AVAILABLE"))),"VALID","INVALID - CONTROL TOKEN"))))</x:f>
      </x:c>
      <x:c r="P158" s="12" t="str">
        <x:f>IF(A158="","",IF(O158&lt;&gt;"VALID","CONTROL ERROR",IF(X158="LINK ERROR","EVIDENCE LINK ERROR",IF(X158="STALE","EVIDENCE STALE - REFRESH",IF(X158="INSUFFICIENT","EVIDENCE INSUFFICIENT - ROLE",IF(X158="TYPE / FULFILMENT CONTRADICTION","EVIDENCE CONTRADICTION - TYPE / FULFILMENT",IF(X158="FIRST-PARTY CONTRADICTION","EVIDENCE CONTRADICTION - FIRST PARTY",AA158)))))))</x:f>
      </x:c>
      <x:c r="Q158" s="12" t="str">
        <x:f>IF(A158="","",IF(OR(O158&lt;&gt;"VALID",X158="LINK ERROR"),"NOT READY",IF(AND(V158="READY",X158="CLEAR",OR(P158="DIRECT LOCAL COMPETITOR",P158="INTERMEDIARY / LEAD COMPETITOR",P158="INFORMATION / REFERENCE COMPETITOR",P158="INDIRECT / CONDITIONAL COMPETITOR",P158="OUT OF DIRECT SCOPE")),"READY","UNRESOLVED")))</x:f>
      </x:c>
      <x:c r="R158" s="12" t="str">
        <x:f>IF(A158="","",IF(P158="DIRECT LOCAL COMPETITOR","INCLUDE DIRECT",IF(P158="INDIRECT / CONDITIONAL COMPETITOR","INCLUDE INDIRECT",IF(OR(P158="INTERMEDIARY / LEAD COMPETITOR",P158="INFORMATION / REFERENCE COMPETITOR"),"INCLUDE REFERENCE",IF(P158="OUT OF DIRECT SCOPE","EXCLUDE DIRECT","MONITOR / CONDITIONAL")))))</x:f>
      </x:c>
      <x:c r="S158" s="12" t="str">
        <x:f>IF(A158="","",IF(P158="DIRECT LOCAL COMPETITOR","Scoped service offer; service-area clarity; contact/booking path; trust and local visibility",IF(P158="INTERMEDIARY / LEAD COMPETITOR","Lead capture; comparison UX; local discovery and routing mechanics",IF(P158="INFORMATION / REFERENCE COMPETITOR","Information coverage; evidence; decision support and answer usefulness",IF(P158="INDIRECT / CONDITIONAL COMPETITOR","Substitution; adjacent-need framing; conditional availability",IF(P158="OUT OF DIRECT SCOPE","Reference only if another decision requires it","No direct benchmark until resolved"))))))</x:f>
      </x:c>
      <x:c r="T158" s="12" t="str">
        <x:f>IF(A158="","",IF(P158="DIRECT LOCAL COMPETITOR","Do not infer capacity, market share or revenue from visibility/reviews",IF(P158="INTERMEDIARY / LEAD COMPETITOR","Do not infer that the intermediary performs the job",IF(P158="INFORMATION / REFERENCE COMPETITOR","Do not infer service substitution from information visibility",IF(P158="INDIRECT / CONDITIONAL COMPETITOR","Do not force adjacent or differently timed service into direct parity",IF(P158="OUT OF DIRECT SCOPE","Do not generalise this exclusion to every service/geography","Do not force a direct label from incomplete evidence"))))))</x:f>
      </x:c>
      <x:c r="U158" s="12" t="str">
        <x:f>IF(A158="","",IF(P158="INTERMEDIARY / LEAD COMPETITOR","Reopen if platform begins fulfilling the service directly",IF(P158="INFORMATION / REFERENCE COMPETITOR","Reopen if source begins selling/fulfilling the service",IF(P158="OUT OF DIRECT SCOPE","Reopen if job, buyer or service area changes","Reopen when service, geography, timing, fulfilment, ownership or buyer evidence changes materially"))))</x:f>
      </x:c>
      <x:c r="V158" s="12" t="str">
        <x:f>IF(A158="","",IF(COUNTIF(EVIDENCE_PACKET!$A$6:$A$205,L158)=0,"INVALID - EVIDENCE ID",IF(COUNTIF(EVIDENCE_PACKET!$A$6:$A$205,L158)&gt;1,"INVALID - DUPLICATE EVIDENCE ID",IF(COUNTIFS(EVIDENCE_PACKET!$A$6:$A$205,L158,EVIDENCE_PACKET!$B$6:$B$205,A158)=0,"INVALID - EVIDENCE OWNER",INDEX(EVIDENCE_PACKET!$L$6:$L$205,MATCH(L158,EVIDENCE_PACKET!$A$6:$A$205,0))))))</x:f>
      </x:c>
      <x:c r="W158" s="80" t="str">
        <x:f>IF(A158="","",IF(OR(AND(C158="DIRECTORY / LEAD MARKETPLACE",H158="OWN TEAM / LOCAL OPERATOR"),AND(C158="PUBLISHER / REFERENCE",OR(H158="OWN TEAM / LOCAL OPERATOR",H158="THIRD PARTY / ROUTED LEAD")),AND(OR(C158="LOCAL PROVIDER",C158="FRANCHISE / LOCAL OPERATOR"),OR(H158="THIRD PARTY / ROUTED LEAD",H158="INFORMATION ONLY"))),"CONTRADICTION","OK"))</x:f>
      </x:c>
      <x:c r="X158" s="80" t="str">
        <x:f>IF(A158="","",IF(OR(V158="INVALID - EVIDENCE ID",V158="INVALID - DUPLICATE EVIDENCE ID",V158="INVALID - EVIDENCE OWNER",V158="INVALID - DUPLICATE ID",V158="INVALID - CONTROL TOKEN",V158="INVALID - CANDIDATE ID",V158="INCOMPLETE"),"LINK ERROR",IF(V158="STALE - REFRESH","STALE",IF(OR(V158="NOT CHECKED",V158="UNRESOLVED",I158="NOT CHECKED",D158="UNCLEAR",E158="UNCLEAR",F158="UNCLEAR",G158="UNCLEAR",H158="UNCLEAR"),"INSUFFICIENT",IF(W158="CONTRADICTION","TYPE / FULFILMENT CONTRADICTION",IF(K158="CONTRADICTS","FIRST-PARTY CONTRADICTION","CLEAR"))))))</x:f>
      </x:c>
      <x:c r="Y158" s="80" t="str">
        <x:f>IF(A158="","",IF(OR(C158="DIRECTORY / LEAD MARKETPLACE",H158="THIRD PARTY / ROUTED LEAD"),"INTERMEDIARY / LEAD COMPETITOR",IF(OR(C158="PUBLISHER / REFERENCE",H158="INFORMATION ONLY"),"INFORMATION / REFERENCE COMPETITOR","")))</x:f>
      </x:c>
      <x:c r="Z158" s="80" t="str">
        <x:f>IF(A158="","",IF(OR(C158="ADJACENT SERVICE",D158="NO",F158="NO"),"INDIRECT / CONDITIONAL COMPETITOR",IF(OR(E158="NO",G158="NO"),"OUT OF DIRECT SCOPE",IF(AND(D158="YES",E158="YES",F158="YES",G158="YES",H158="OWN TEAM / LOCAL OPERATOR"),"DIRECT LOCAL COMPETITOR","CONDITIONAL / REVIEW REQUIRED"))))</x:f>
      </x:c>
      <x:c r="AA158" s="80" t="str">
        <x:f>IF(A158="","",IF(Y158&lt;&gt;"",Y158,Z158))</x:f>
      </x:c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38"/>
      <x:c r="N159" s="12"/>
      <x:c r="O159" s="12" t="str">
        <x:f>IF(A159="","",IF(COUNTIF($A$6:$A$205,A159)&gt;1,"INVALID - DUPLICATE ID",IF(OR(B159="",C159="",D159="",E159="",F159="",G159="",H159="",I159="",J159="",K159="",L159="",M159="",N159=""),"INCOMPLETE",IF(AND(OR(EXACT(C159,"LOCAL PROVIDER"),EXACT(C159,"FRANCHISE / LOCAL OPERATOR"),EXACT(C159,"DIRECTORY / LEAD MARKETPLACE"),EXACT(C159,"NATIONAL BRAND"),EXACT(C159,"PUBLISHER / REFERENCE"),EXACT(C159,"ADJACENT SERVICE"),EXACT(C159,"OTHER")),OR(EXACT(D159,"YES"),EXACT(D159,"NO"),EXACT(D159,"UNCLEAR")),OR(EXACT(E159,"YES"),EXACT(E159,"NO"),EXACT(E159,"UNCLEAR")),OR(EXACT(F159,"YES"),EXACT(F159,"NO"),EXACT(F159,"UNCLEAR")),OR(EXACT(G159,"YES"),EXACT(G159,"NO"),EXACT(G159,"UNCLEAR")),OR(EXACT(H159,"OWN TEAM / LOCAL OPERATOR"),EXACT(H159,"THIRD PARTY / ROUTED LEAD"),EXACT(H159,"INFORMATION ONLY"),EXACT(H159,"UNCLEAR")),OR(EXACT(I159,"CURRENT"),EXACT(I159,"STALE"),EXACT(I159,"NOT CHECKED")),OR(EXACT(J159,"LOCAL PACK / MAPS"),EXACT(J159,"ORGANIC"),EXACT(J159,"PAID / LOCAL SERVICES"),EXACT(J159,"MIXED"),EXACT(J159,"NOT OBSERVED")),OR(EXACT(K159,"SUPPORTS"),EXACT(K159,"CONTRADICTS"),EXACT(K159,"NOT AVAILABLE"))),"VALID","INVALID - CONTROL TOKEN"))))</x:f>
      </x:c>
      <x:c r="P159" s="12" t="str">
        <x:f>IF(A159="","",IF(O159&lt;&gt;"VALID","CONTROL ERROR",IF(X159="LINK ERROR","EVIDENCE LINK ERROR",IF(X159="STALE","EVIDENCE STALE - REFRESH",IF(X159="INSUFFICIENT","EVIDENCE INSUFFICIENT - ROLE",IF(X159="TYPE / FULFILMENT CONTRADICTION","EVIDENCE CONTRADICTION - TYPE / FULFILMENT",IF(X159="FIRST-PARTY CONTRADICTION","EVIDENCE CONTRADICTION - FIRST PARTY",AA159)))))))</x:f>
      </x:c>
      <x:c r="Q159" s="12" t="str">
        <x:f>IF(A159="","",IF(OR(O159&lt;&gt;"VALID",X159="LINK ERROR"),"NOT READY",IF(AND(V159="READY",X159="CLEAR",OR(P159="DIRECT LOCAL COMPETITOR",P159="INTERMEDIARY / LEAD COMPETITOR",P159="INFORMATION / REFERENCE COMPETITOR",P159="INDIRECT / CONDITIONAL COMPETITOR",P159="OUT OF DIRECT SCOPE")),"READY","UNRESOLVED")))</x:f>
      </x:c>
      <x:c r="R159" s="12" t="str">
        <x:f>IF(A159="","",IF(P159="DIRECT LOCAL COMPETITOR","INCLUDE DIRECT",IF(P159="INDIRECT / CONDITIONAL COMPETITOR","INCLUDE INDIRECT",IF(OR(P159="INTERMEDIARY / LEAD COMPETITOR",P159="INFORMATION / REFERENCE COMPETITOR"),"INCLUDE REFERENCE",IF(P159="OUT OF DIRECT SCOPE","EXCLUDE DIRECT","MONITOR / CONDITIONAL")))))</x:f>
      </x:c>
      <x:c r="S159" s="12" t="str">
        <x:f>IF(A159="","",IF(P159="DIRECT LOCAL COMPETITOR","Scoped service offer; service-area clarity; contact/booking path; trust and local visibility",IF(P159="INTERMEDIARY / LEAD COMPETITOR","Lead capture; comparison UX; local discovery and routing mechanics",IF(P159="INFORMATION / REFERENCE COMPETITOR","Information coverage; evidence; decision support and answer usefulness",IF(P159="INDIRECT / CONDITIONAL COMPETITOR","Substitution; adjacent-need framing; conditional availability",IF(P159="OUT OF DIRECT SCOPE","Reference only if another decision requires it","No direct benchmark until resolved"))))))</x:f>
      </x:c>
      <x:c r="T159" s="12" t="str">
        <x:f>IF(A159="","",IF(P159="DIRECT LOCAL COMPETITOR","Do not infer capacity, market share or revenue from visibility/reviews",IF(P159="INTERMEDIARY / LEAD COMPETITOR","Do not infer that the intermediary performs the job",IF(P159="INFORMATION / REFERENCE COMPETITOR","Do not infer service substitution from information visibility",IF(P159="INDIRECT / CONDITIONAL COMPETITOR","Do not force adjacent or differently timed service into direct parity",IF(P159="OUT OF DIRECT SCOPE","Do not generalise this exclusion to every service/geography","Do not force a direct label from incomplete evidence"))))))</x:f>
      </x:c>
      <x:c r="U159" s="12" t="str">
        <x:f>IF(A159="","",IF(P159="INTERMEDIARY / LEAD COMPETITOR","Reopen if platform begins fulfilling the service directly",IF(P159="INFORMATION / REFERENCE COMPETITOR","Reopen if source begins selling/fulfilling the service",IF(P159="OUT OF DIRECT SCOPE","Reopen if job, buyer or service area changes","Reopen when service, geography, timing, fulfilment, ownership or buyer evidence changes materially"))))</x:f>
      </x:c>
      <x:c r="V159" s="12" t="str">
        <x:f>IF(A159="","",IF(COUNTIF(EVIDENCE_PACKET!$A$6:$A$205,L159)=0,"INVALID - EVIDENCE ID",IF(COUNTIF(EVIDENCE_PACKET!$A$6:$A$205,L159)&gt;1,"INVALID - DUPLICATE EVIDENCE ID",IF(COUNTIFS(EVIDENCE_PACKET!$A$6:$A$205,L159,EVIDENCE_PACKET!$B$6:$B$205,A159)=0,"INVALID - EVIDENCE OWNER",INDEX(EVIDENCE_PACKET!$L$6:$L$205,MATCH(L159,EVIDENCE_PACKET!$A$6:$A$205,0))))))</x:f>
      </x:c>
      <x:c r="W159" s="80" t="str">
        <x:f>IF(A159="","",IF(OR(AND(C159="DIRECTORY / LEAD MARKETPLACE",H159="OWN TEAM / LOCAL OPERATOR"),AND(C159="PUBLISHER / REFERENCE",OR(H159="OWN TEAM / LOCAL OPERATOR",H159="THIRD PARTY / ROUTED LEAD")),AND(OR(C159="LOCAL PROVIDER",C159="FRANCHISE / LOCAL OPERATOR"),OR(H159="THIRD PARTY / ROUTED LEAD",H159="INFORMATION ONLY"))),"CONTRADICTION","OK"))</x:f>
      </x:c>
      <x:c r="X159" s="80" t="str">
        <x:f>IF(A159="","",IF(OR(V159="INVALID - EVIDENCE ID",V159="INVALID - DUPLICATE EVIDENCE ID",V159="INVALID - EVIDENCE OWNER",V159="INVALID - DUPLICATE ID",V159="INVALID - CONTROL TOKEN",V159="INVALID - CANDIDATE ID",V159="INCOMPLETE"),"LINK ERROR",IF(V159="STALE - REFRESH","STALE",IF(OR(V159="NOT CHECKED",V159="UNRESOLVED",I159="NOT CHECKED",D159="UNCLEAR",E159="UNCLEAR",F159="UNCLEAR",G159="UNCLEAR",H159="UNCLEAR"),"INSUFFICIENT",IF(W159="CONTRADICTION","TYPE / FULFILMENT CONTRADICTION",IF(K159="CONTRADICTS","FIRST-PARTY CONTRADICTION","CLEAR"))))))</x:f>
      </x:c>
      <x:c r="Y159" s="80" t="str">
        <x:f>IF(A159="","",IF(OR(C159="DIRECTORY / LEAD MARKETPLACE",H159="THIRD PARTY / ROUTED LEAD"),"INTERMEDIARY / LEAD COMPETITOR",IF(OR(C159="PUBLISHER / REFERENCE",H159="INFORMATION ONLY"),"INFORMATION / REFERENCE COMPETITOR","")))</x:f>
      </x:c>
      <x:c r="Z159" s="80" t="str">
        <x:f>IF(A159="","",IF(OR(C159="ADJACENT SERVICE",D159="NO",F159="NO"),"INDIRECT / CONDITIONAL COMPETITOR",IF(OR(E159="NO",G159="NO"),"OUT OF DIRECT SCOPE",IF(AND(D159="YES",E159="YES",F159="YES",G159="YES",H159="OWN TEAM / LOCAL OPERATOR"),"DIRECT LOCAL COMPETITOR","CONDITIONAL / REVIEW REQUIRED"))))</x:f>
      </x:c>
      <x:c r="AA159" s="80" t="str">
        <x:f>IF(A159="","",IF(Y159&lt;&gt;"",Y159,Z159))</x:f>
      </x:c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38"/>
      <x:c r="N160" s="12"/>
      <x:c r="O160" s="12" t="str">
        <x:f>IF(A160="","",IF(COUNTIF($A$6:$A$205,A160)&gt;1,"INVALID - DUPLICATE ID",IF(OR(B160="",C160="",D160="",E160="",F160="",G160="",H160="",I160="",J160="",K160="",L160="",M160="",N160=""),"INCOMPLETE",IF(AND(OR(EXACT(C160,"LOCAL PROVIDER"),EXACT(C160,"FRANCHISE / LOCAL OPERATOR"),EXACT(C160,"DIRECTORY / LEAD MARKETPLACE"),EXACT(C160,"NATIONAL BRAND"),EXACT(C160,"PUBLISHER / REFERENCE"),EXACT(C160,"ADJACENT SERVICE"),EXACT(C160,"OTHER")),OR(EXACT(D160,"YES"),EXACT(D160,"NO"),EXACT(D160,"UNCLEAR")),OR(EXACT(E160,"YES"),EXACT(E160,"NO"),EXACT(E160,"UNCLEAR")),OR(EXACT(F160,"YES"),EXACT(F160,"NO"),EXACT(F160,"UNCLEAR")),OR(EXACT(G160,"YES"),EXACT(G160,"NO"),EXACT(G160,"UNCLEAR")),OR(EXACT(H160,"OWN TEAM / LOCAL OPERATOR"),EXACT(H160,"THIRD PARTY / ROUTED LEAD"),EXACT(H160,"INFORMATION ONLY"),EXACT(H160,"UNCLEAR")),OR(EXACT(I160,"CURRENT"),EXACT(I160,"STALE"),EXACT(I160,"NOT CHECKED")),OR(EXACT(J160,"LOCAL PACK / MAPS"),EXACT(J160,"ORGANIC"),EXACT(J160,"PAID / LOCAL SERVICES"),EXACT(J160,"MIXED"),EXACT(J160,"NOT OBSERVED")),OR(EXACT(K160,"SUPPORTS"),EXACT(K160,"CONTRADICTS"),EXACT(K160,"NOT AVAILABLE"))),"VALID","INVALID - CONTROL TOKEN"))))</x:f>
      </x:c>
      <x:c r="P160" s="12" t="str">
        <x:f>IF(A160="","",IF(O160&lt;&gt;"VALID","CONTROL ERROR",IF(X160="LINK ERROR","EVIDENCE LINK ERROR",IF(X160="STALE","EVIDENCE STALE - REFRESH",IF(X160="INSUFFICIENT","EVIDENCE INSUFFICIENT - ROLE",IF(X160="TYPE / FULFILMENT CONTRADICTION","EVIDENCE CONTRADICTION - TYPE / FULFILMENT",IF(X160="FIRST-PARTY CONTRADICTION","EVIDENCE CONTRADICTION - FIRST PARTY",AA160)))))))</x:f>
      </x:c>
      <x:c r="Q160" s="12" t="str">
        <x:f>IF(A160="","",IF(OR(O160&lt;&gt;"VALID",X160="LINK ERROR"),"NOT READY",IF(AND(V160="READY",X160="CLEAR",OR(P160="DIRECT LOCAL COMPETITOR",P160="INTERMEDIARY / LEAD COMPETITOR",P160="INFORMATION / REFERENCE COMPETITOR",P160="INDIRECT / CONDITIONAL COMPETITOR",P160="OUT OF DIRECT SCOPE")),"READY","UNRESOLVED")))</x:f>
      </x:c>
      <x:c r="R160" s="12" t="str">
        <x:f>IF(A160="","",IF(P160="DIRECT LOCAL COMPETITOR","INCLUDE DIRECT",IF(P160="INDIRECT / CONDITIONAL COMPETITOR","INCLUDE INDIRECT",IF(OR(P160="INTERMEDIARY / LEAD COMPETITOR",P160="INFORMATION / REFERENCE COMPETITOR"),"INCLUDE REFERENCE",IF(P160="OUT OF DIRECT SCOPE","EXCLUDE DIRECT","MONITOR / CONDITIONAL")))))</x:f>
      </x:c>
      <x:c r="S160" s="12" t="str">
        <x:f>IF(A160="","",IF(P160="DIRECT LOCAL COMPETITOR","Scoped service offer; service-area clarity; contact/booking path; trust and local visibility",IF(P160="INTERMEDIARY / LEAD COMPETITOR","Lead capture; comparison UX; local discovery and routing mechanics",IF(P160="INFORMATION / REFERENCE COMPETITOR","Information coverage; evidence; decision support and answer usefulness",IF(P160="INDIRECT / CONDITIONAL COMPETITOR","Substitution; adjacent-need framing; conditional availability",IF(P160="OUT OF DIRECT SCOPE","Reference only if another decision requires it","No direct benchmark until resolved"))))))</x:f>
      </x:c>
      <x:c r="T160" s="12" t="str">
        <x:f>IF(A160="","",IF(P160="DIRECT LOCAL COMPETITOR","Do not infer capacity, market share or revenue from visibility/reviews",IF(P160="INTERMEDIARY / LEAD COMPETITOR","Do not infer that the intermediary performs the job",IF(P160="INFORMATION / REFERENCE COMPETITOR","Do not infer service substitution from information visibility",IF(P160="INDIRECT / CONDITIONAL COMPETITOR","Do not force adjacent or differently timed service into direct parity",IF(P160="OUT OF DIRECT SCOPE","Do not generalise this exclusion to every service/geography","Do not force a direct label from incomplete evidence"))))))</x:f>
      </x:c>
      <x:c r="U160" s="12" t="str">
        <x:f>IF(A160="","",IF(P160="INTERMEDIARY / LEAD COMPETITOR","Reopen if platform begins fulfilling the service directly",IF(P160="INFORMATION / REFERENCE COMPETITOR","Reopen if source begins selling/fulfilling the service",IF(P160="OUT OF DIRECT SCOPE","Reopen if job, buyer or service area changes","Reopen when service, geography, timing, fulfilment, ownership or buyer evidence changes materially"))))</x:f>
      </x:c>
      <x:c r="V160" s="12" t="str">
        <x:f>IF(A160="","",IF(COUNTIF(EVIDENCE_PACKET!$A$6:$A$205,L160)=0,"INVALID - EVIDENCE ID",IF(COUNTIF(EVIDENCE_PACKET!$A$6:$A$205,L160)&gt;1,"INVALID - DUPLICATE EVIDENCE ID",IF(COUNTIFS(EVIDENCE_PACKET!$A$6:$A$205,L160,EVIDENCE_PACKET!$B$6:$B$205,A160)=0,"INVALID - EVIDENCE OWNER",INDEX(EVIDENCE_PACKET!$L$6:$L$205,MATCH(L160,EVIDENCE_PACKET!$A$6:$A$205,0))))))</x:f>
      </x:c>
      <x:c r="W160" s="80" t="str">
        <x:f>IF(A160="","",IF(OR(AND(C160="DIRECTORY / LEAD MARKETPLACE",H160="OWN TEAM / LOCAL OPERATOR"),AND(C160="PUBLISHER / REFERENCE",OR(H160="OWN TEAM / LOCAL OPERATOR",H160="THIRD PARTY / ROUTED LEAD")),AND(OR(C160="LOCAL PROVIDER",C160="FRANCHISE / LOCAL OPERATOR"),OR(H160="THIRD PARTY / ROUTED LEAD",H160="INFORMATION ONLY"))),"CONTRADICTION","OK"))</x:f>
      </x:c>
      <x:c r="X160" s="80" t="str">
        <x:f>IF(A160="","",IF(OR(V160="INVALID - EVIDENCE ID",V160="INVALID - DUPLICATE EVIDENCE ID",V160="INVALID - EVIDENCE OWNER",V160="INVALID - DUPLICATE ID",V160="INVALID - CONTROL TOKEN",V160="INVALID - CANDIDATE ID",V160="INCOMPLETE"),"LINK ERROR",IF(V160="STALE - REFRESH","STALE",IF(OR(V160="NOT CHECKED",V160="UNRESOLVED",I160="NOT CHECKED",D160="UNCLEAR",E160="UNCLEAR",F160="UNCLEAR",G160="UNCLEAR",H160="UNCLEAR"),"INSUFFICIENT",IF(W160="CONTRADICTION","TYPE / FULFILMENT CONTRADICTION",IF(K160="CONTRADICTS","FIRST-PARTY CONTRADICTION","CLEAR"))))))</x:f>
      </x:c>
      <x:c r="Y160" s="80" t="str">
        <x:f>IF(A160="","",IF(OR(C160="DIRECTORY / LEAD MARKETPLACE",H160="THIRD PARTY / ROUTED LEAD"),"INTERMEDIARY / LEAD COMPETITOR",IF(OR(C160="PUBLISHER / REFERENCE",H160="INFORMATION ONLY"),"INFORMATION / REFERENCE COMPETITOR","")))</x:f>
      </x:c>
      <x:c r="Z160" s="80" t="str">
        <x:f>IF(A160="","",IF(OR(C160="ADJACENT SERVICE",D160="NO",F160="NO"),"INDIRECT / CONDITIONAL COMPETITOR",IF(OR(E160="NO",G160="NO"),"OUT OF DIRECT SCOPE",IF(AND(D160="YES",E160="YES",F160="YES",G160="YES",H160="OWN TEAM / LOCAL OPERATOR"),"DIRECT LOCAL COMPETITOR","CONDITIONAL / REVIEW REQUIRED"))))</x:f>
      </x:c>
      <x:c r="AA160" s="80" t="str">
        <x:f>IF(A160="","",IF(Y160&lt;&gt;"",Y160,Z160))</x:f>
      </x:c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38"/>
      <x:c r="N161" s="12"/>
      <x:c r="O161" s="12" t="str">
        <x:f>IF(A161="","",IF(COUNTIF($A$6:$A$205,A161)&gt;1,"INVALID - DUPLICATE ID",IF(OR(B161="",C161="",D161="",E161="",F161="",G161="",H161="",I161="",J161="",K161="",L161="",M161="",N161=""),"INCOMPLETE",IF(AND(OR(EXACT(C161,"LOCAL PROVIDER"),EXACT(C161,"FRANCHISE / LOCAL OPERATOR"),EXACT(C161,"DIRECTORY / LEAD MARKETPLACE"),EXACT(C161,"NATIONAL BRAND"),EXACT(C161,"PUBLISHER / REFERENCE"),EXACT(C161,"ADJACENT SERVICE"),EXACT(C161,"OTHER")),OR(EXACT(D161,"YES"),EXACT(D161,"NO"),EXACT(D161,"UNCLEAR")),OR(EXACT(E161,"YES"),EXACT(E161,"NO"),EXACT(E161,"UNCLEAR")),OR(EXACT(F161,"YES"),EXACT(F161,"NO"),EXACT(F161,"UNCLEAR")),OR(EXACT(G161,"YES"),EXACT(G161,"NO"),EXACT(G161,"UNCLEAR")),OR(EXACT(H161,"OWN TEAM / LOCAL OPERATOR"),EXACT(H161,"THIRD PARTY / ROUTED LEAD"),EXACT(H161,"INFORMATION ONLY"),EXACT(H161,"UNCLEAR")),OR(EXACT(I161,"CURRENT"),EXACT(I161,"STALE"),EXACT(I161,"NOT CHECKED")),OR(EXACT(J161,"LOCAL PACK / MAPS"),EXACT(J161,"ORGANIC"),EXACT(J161,"PAID / LOCAL SERVICES"),EXACT(J161,"MIXED"),EXACT(J161,"NOT OBSERVED")),OR(EXACT(K161,"SUPPORTS"),EXACT(K161,"CONTRADICTS"),EXACT(K161,"NOT AVAILABLE"))),"VALID","INVALID - CONTROL TOKEN"))))</x:f>
      </x:c>
      <x:c r="P161" s="12" t="str">
        <x:f>IF(A161="","",IF(O161&lt;&gt;"VALID","CONTROL ERROR",IF(X161="LINK ERROR","EVIDENCE LINK ERROR",IF(X161="STALE","EVIDENCE STALE - REFRESH",IF(X161="INSUFFICIENT","EVIDENCE INSUFFICIENT - ROLE",IF(X161="TYPE / FULFILMENT CONTRADICTION","EVIDENCE CONTRADICTION - TYPE / FULFILMENT",IF(X161="FIRST-PARTY CONTRADICTION","EVIDENCE CONTRADICTION - FIRST PARTY",AA161)))))))</x:f>
      </x:c>
      <x:c r="Q161" s="12" t="str">
        <x:f>IF(A161="","",IF(OR(O161&lt;&gt;"VALID",X161="LINK ERROR"),"NOT READY",IF(AND(V161="READY",X161="CLEAR",OR(P161="DIRECT LOCAL COMPETITOR",P161="INTERMEDIARY / LEAD COMPETITOR",P161="INFORMATION / REFERENCE COMPETITOR",P161="INDIRECT / CONDITIONAL COMPETITOR",P161="OUT OF DIRECT SCOPE")),"READY","UNRESOLVED")))</x:f>
      </x:c>
      <x:c r="R161" s="12" t="str">
        <x:f>IF(A161="","",IF(P161="DIRECT LOCAL COMPETITOR","INCLUDE DIRECT",IF(P161="INDIRECT / CONDITIONAL COMPETITOR","INCLUDE INDIRECT",IF(OR(P161="INTERMEDIARY / LEAD COMPETITOR",P161="INFORMATION / REFERENCE COMPETITOR"),"INCLUDE REFERENCE",IF(P161="OUT OF DIRECT SCOPE","EXCLUDE DIRECT","MONITOR / CONDITIONAL")))))</x:f>
      </x:c>
      <x:c r="S161" s="12" t="str">
        <x:f>IF(A161="","",IF(P161="DIRECT LOCAL COMPETITOR","Scoped service offer; service-area clarity; contact/booking path; trust and local visibility",IF(P161="INTERMEDIARY / LEAD COMPETITOR","Lead capture; comparison UX; local discovery and routing mechanics",IF(P161="INFORMATION / REFERENCE COMPETITOR","Information coverage; evidence; decision support and answer usefulness",IF(P161="INDIRECT / CONDITIONAL COMPETITOR","Substitution; adjacent-need framing; conditional availability",IF(P161="OUT OF DIRECT SCOPE","Reference only if another decision requires it","No direct benchmark until resolved"))))))</x:f>
      </x:c>
      <x:c r="T161" s="12" t="str">
        <x:f>IF(A161="","",IF(P161="DIRECT LOCAL COMPETITOR","Do not infer capacity, market share or revenue from visibility/reviews",IF(P161="INTERMEDIARY / LEAD COMPETITOR","Do not infer that the intermediary performs the job",IF(P161="INFORMATION / REFERENCE COMPETITOR","Do not infer service substitution from information visibility",IF(P161="INDIRECT / CONDITIONAL COMPETITOR","Do not force adjacent or differently timed service into direct parity",IF(P161="OUT OF DIRECT SCOPE","Do not generalise this exclusion to every service/geography","Do not force a direct label from incomplete evidence"))))))</x:f>
      </x:c>
      <x:c r="U161" s="12" t="str">
        <x:f>IF(A161="","",IF(P161="INTERMEDIARY / LEAD COMPETITOR","Reopen if platform begins fulfilling the service directly",IF(P161="INFORMATION / REFERENCE COMPETITOR","Reopen if source begins selling/fulfilling the service",IF(P161="OUT OF DIRECT SCOPE","Reopen if job, buyer or service area changes","Reopen when service, geography, timing, fulfilment, ownership or buyer evidence changes materially"))))</x:f>
      </x:c>
      <x:c r="V161" s="12" t="str">
        <x:f>IF(A161="","",IF(COUNTIF(EVIDENCE_PACKET!$A$6:$A$205,L161)=0,"INVALID - EVIDENCE ID",IF(COUNTIF(EVIDENCE_PACKET!$A$6:$A$205,L161)&gt;1,"INVALID - DUPLICATE EVIDENCE ID",IF(COUNTIFS(EVIDENCE_PACKET!$A$6:$A$205,L161,EVIDENCE_PACKET!$B$6:$B$205,A161)=0,"INVALID - EVIDENCE OWNER",INDEX(EVIDENCE_PACKET!$L$6:$L$205,MATCH(L161,EVIDENCE_PACKET!$A$6:$A$205,0))))))</x:f>
      </x:c>
      <x:c r="W161" s="80" t="str">
        <x:f>IF(A161="","",IF(OR(AND(C161="DIRECTORY / LEAD MARKETPLACE",H161="OWN TEAM / LOCAL OPERATOR"),AND(C161="PUBLISHER / REFERENCE",OR(H161="OWN TEAM / LOCAL OPERATOR",H161="THIRD PARTY / ROUTED LEAD")),AND(OR(C161="LOCAL PROVIDER",C161="FRANCHISE / LOCAL OPERATOR"),OR(H161="THIRD PARTY / ROUTED LEAD",H161="INFORMATION ONLY"))),"CONTRADICTION","OK"))</x:f>
      </x:c>
      <x:c r="X161" s="80" t="str">
        <x:f>IF(A161="","",IF(OR(V161="INVALID - EVIDENCE ID",V161="INVALID - DUPLICATE EVIDENCE ID",V161="INVALID - EVIDENCE OWNER",V161="INVALID - DUPLICATE ID",V161="INVALID - CONTROL TOKEN",V161="INVALID - CANDIDATE ID",V161="INCOMPLETE"),"LINK ERROR",IF(V161="STALE - REFRESH","STALE",IF(OR(V161="NOT CHECKED",V161="UNRESOLVED",I161="NOT CHECKED",D161="UNCLEAR",E161="UNCLEAR",F161="UNCLEAR",G161="UNCLEAR",H161="UNCLEAR"),"INSUFFICIENT",IF(W161="CONTRADICTION","TYPE / FULFILMENT CONTRADICTION",IF(K161="CONTRADICTS","FIRST-PARTY CONTRADICTION","CLEAR"))))))</x:f>
      </x:c>
      <x:c r="Y161" s="80" t="str">
        <x:f>IF(A161="","",IF(OR(C161="DIRECTORY / LEAD MARKETPLACE",H161="THIRD PARTY / ROUTED LEAD"),"INTERMEDIARY / LEAD COMPETITOR",IF(OR(C161="PUBLISHER / REFERENCE",H161="INFORMATION ONLY"),"INFORMATION / REFERENCE COMPETITOR","")))</x:f>
      </x:c>
      <x:c r="Z161" s="80" t="str">
        <x:f>IF(A161="","",IF(OR(C161="ADJACENT SERVICE",D161="NO",F161="NO"),"INDIRECT / CONDITIONAL COMPETITOR",IF(OR(E161="NO",G161="NO"),"OUT OF DIRECT SCOPE",IF(AND(D161="YES",E161="YES",F161="YES",G161="YES",H161="OWN TEAM / LOCAL OPERATOR"),"DIRECT LOCAL COMPETITOR","CONDITIONAL / REVIEW REQUIRED"))))</x:f>
      </x:c>
      <x:c r="AA161" s="80" t="str">
        <x:f>IF(A161="","",IF(Y161&lt;&gt;"",Y161,Z161))</x:f>
      </x:c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38"/>
      <x:c r="N162" s="12"/>
      <x:c r="O162" s="12" t="str">
        <x:f>IF(A162="","",IF(COUNTIF($A$6:$A$205,A162)&gt;1,"INVALID - DUPLICATE ID",IF(OR(B162="",C162="",D162="",E162="",F162="",G162="",H162="",I162="",J162="",K162="",L162="",M162="",N162=""),"INCOMPLETE",IF(AND(OR(EXACT(C162,"LOCAL PROVIDER"),EXACT(C162,"FRANCHISE / LOCAL OPERATOR"),EXACT(C162,"DIRECTORY / LEAD MARKETPLACE"),EXACT(C162,"NATIONAL BRAND"),EXACT(C162,"PUBLISHER / REFERENCE"),EXACT(C162,"ADJACENT SERVICE"),EXACT(C162,"OTHER")),OR(EXACT(D162,"YES"),EXACT(D162,"NO"),EXACT(D162,"UNCLEAR")),OR(EXACT(E162,"YES"),EXACT(E162,"NO"),EXACT(E162,"UNCLEAR")),OR(EXACT(F162,"YES"),EXACT(F162,"NO"),EXACT(F162,"UNCLEAR")),OR(EXACT(G162,"YES"),EXACT(G162,"NO"),EXACT(G162,"UNCLEAR")),OR(EXACT(H162,"OWN TEAM / LOCAL OPERATOR"),EXACT(H162,"THIRD PARTY / ROUTED LEAD"),EXACT(H162,"INFORMATION ONLY"),EXACT(H162,"UNCLEAR")),OR(EXACT(I162,"CURRENT"),EXACT(I162,"STALE"),EXACT(I162,"NOT CHECKED")),OR(EXACT(J162,"LOCAL PACK / MAPS"),EXACT(J162,"ORGANIC"),EXACT(J162,"PAID / LOCAL SERVICES"),EXACT(J162,"MIXED"),EXACT(J162,"NOT OBSERVED")),OR(EXACT(K162,"SUPPORTS"),EXACT(K162,"CONTRADICTS"),EXACT(K162,"NOT AVAILABLE"))),"VALID","INVALID - CONTROL TOKEN"))))</x:f>
      </x:c>
      <x:c r="P162" s="12" t="str">
        <x:f>IF(A162="","",IF(O162&lt;&gt;"VALID","CONTROL ERROR",IF(X162="LINK ERROR","EVIDENCE LINK ERROR",IF(X162="STALE","EVIDENCE STALE - REFRESH",IF(X162="INSUFFICIENT","EVIDENCE INSUFFICIENT - ROLE",IF(X162="TYPE / FULFILMENT CONTRADICTION","EVIDENCE CONTRADICTION - TYPE / FULFILMENT",IF(X162="FIRST-PARTY CONTRADICTION","EVIDENCE CONTRADICTION - FIRST PARTY",AA162)))))))</x:f>
      </x:c>
      <x:c r="Q162" s="12" t="str">
        <x:f>IF(A162="","",IF(OR(O162&lt;&gt;"VALID",X162="LINK ERROR"),"NOT READY",IF(AND(V162="READY",X162="CLEAR",OR(P162="DIRECT LOCAL COMPETITOR",P162="INTERMEDIARY / LEAD COMPETITOR",P162="INFORMATION / REFERENCE COMPETITOR",P162="INDIRECT / CONDITIONAL COMPETITOR",P162="OUT OF DIRECT SCOPE")),"READY","UNRESOLVED")))</x:f>
      </x:c>
      <x:c r="R162" s="12" t="str">
        <x:f>IF(A162="","",IF(P162="DIRECT LOCAL COMPETITOR","INCLUDE DIRECT",IF(P162="INDIRECT / CONDITIONAL COMPETITOR","INCLUDE INDIRECT",IF(OR(P162="INTERMEDIARY / LEAD COMPETITOR",P162="INFORMATION / REFERENCE COMPETITOR"),"INCLUDE REFERENCE",IF(P162="OUT OF DIRECT SCOPE","EXCLUDE DIRECT","MONITOR / CONDITIONAL")))))</x:f>
      </x:c>
      <x:c r="S162" s="12" t="str">
        <x:f>IF(A162="","",IF(P162="DIRECT LOCAL COMPETITOR","Scoped service offer; service-area clarity; contact/booking path; trust and local visibility",IF(P162="INTERMEDIARY / LEAD COMPETITOR","Lead capture; comparison UX; local discovery and routing mechanics",IF(P162="INFORMATION / REFERENCE COMPETITOR","Information coverage; evidence; decision support and answer usefulness",IF(P162="INDIRECT / CONDITIONAL COMPETITOR","Substitution; adjacent-need framing; conditional availability",IF(P162="OUT OF DIRECT SCOPE","Reference only if another decision requires it","No direct benchmark until resolved"))))))</x:f>
      </x:c>
      <x:c r="T162" s="12" t="str">
        <x:f>IF(A162="","",IF(P162="DIRECT LOCAL COMPETITOR","Do not infer capacity, market share or revenue from visibility/reviews",IF(P162="INTERMEDIARY / LEAD COMPETITOR","Do not infer that the intermediary performs the job",IF(P162="INFORMATION / REFERENCE COMPETITOR","Do not infer service substitution from information visibility",IF(P162="INDIRECT / CONDITIONAL COMPETITOR","Do not force adjacent or differently timed service into direct parity",IF(P162="OUT OF DIRECT SCOPE","Do not generalise this exclusion to every service/geography","Do not force a direct label from incomplete evidence"))))))</x:f>
      </x:c>
      <x:c r="U162" s="12" t="str">
        <x:f>IF(A162="","",IF(P162="INTERMEDIARY / LEAD COMPETITOR","Reopen if platform begins fulfilling the service directly",IF(P162="INFORMATION / REFERENCE COMPETITOR","Reopen if source begins selling/fulfilling the service",IF(P162="OUT OF DIRECT SCOPE","Reopen if job, buyer or service area changes","Reopen when service, geography, timing, fulfilment, ownership or buyer evidence changes materially"))))</x:f>
      </x:c>
      <x:c r="V162" s="12" t="str">
        <x:f>IF(A162="","",IF(COUNTIF(EVIDENCE_PACKET!$A$6:$A$205,L162)=0,"INVALID - EVIDENCE ID",IF(COUNTIF(EVIDENCE_PACKET!$A$6:$A$205,L162)&gt;1,"INVALID - DUPLICATE EVIDENCE ID",IF(COUNTIFS(EVIDENCE_PACKET!$A$6:$A$205,L162,EVIDENCE_PACKET!$B$6:$B$205,A162)=0,"INVALID - EVIDENCE OWNER",INDEX(EVIDENCE_PACKET!$L$6:$L$205,MATCH(L162,EVIDENCE_PACKET!$A$6:$A$205,0))))))</x:f>
      </x:c>
      <x:c r="W162" s="80" t="str">
        <x:f>IF(A162="","",IF(OR(AND(C162="DIRECTORY / LEAD MARKETPLACE",H162="OWN TEAM / LOCAL OPERATOR"),AND(C162="PUBLISHER / REFERENCE",OR(H162="OWN TEAM / LOCAL OPERATOR",H162="THIRD PARTY / ROUTED LEAD")),AND(OR(C162="LOCAL PROVIDER",C162="FRANCHISE / LOCAL OPERATOR"),OR(H162="THIRD PARTY / ROUTED LEAD",H162="INFORMATION ONLY"))),"CONTRADICTION","OK"))</x:f>
      </x:c>
      <x:c r="X162" s="80" t="str">
        <x:f>IF(A162="","",IF(OR(V162="INVALID - EVIDENCE ID",V162="INVALID - DUPLICATE EVIDENCE ID",V162="INVALID - EVIDENCE OWNER",V162="INVALID - DUPLICATE ID",V162="INVALID - CONTROL TOKEN",V162="INVALID - CANDIDATE ID",V162="INCOMPLETE"),"LINK ERROR",IF(V162="STALE - REFRESH","STALE",IF(OR(V162="NOT CHECKED",V162="UNRESOLVED",I162="NOT CHECKED",D162="UNCLEAR",E162="UNCLEAR",F162="UNCLEAR",G162="UNCLEAR",H162="UNCLEAR"),"INSUFFICIENT",IF(W162="CONTRADICTION","TYPE / FULFILMENT CONTRADICTION",IF(K162="CONTRADICTS","FIRST-PARTY CONTRADICTION","CLEAR"))))))</x:f>
      </x:c>
      <x:c r="Y162" s="80" t="str">
        <x:f>IF(A162="","",IF(OR(C162="DIRECTORY / LEAD MARKETPLACE",H162="THIRD PARTY / ROUTED LEAD"),"INTERMEDIARY / LEAD COMPETITOR",IF(OR(C162="PUBLISHER / REFERENCE",H162="INFORMATION ONLY"),"INFORMATION / REFERENCE COMPETITOR","")))</x:f>
      </x:c>
      <x:c r="Z162" s="80" t="str">
        <x:f>IF(A162="","",IF(OR(C162="ADJACENT SERVICE",D162="NO",F162="NO"),"INDIRECT / CONDITIONAL COMPETITOR",IF(OR(E162="NO",G162="NO"),"OUT OF DIRECT SCOPE",IF(AND(D162="YES",E162="YES",F162="YES",G162="YES",H162="OWN TEAM / LOCAL OPERATOR"),"DIRECT LOCAL COMPETITOR","CONDITIONAL / REVIEW REQUIRED"))))</x:f>
      </x:c>
      <x:c r="AA162" s="80" t="str">
        <x:f>IF(A162="","",IF(Y162&lt;&gt;"",Y162,Z162))</x:f>
      </x:c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38"/>
      <x:c r="N163" s="12"/>
      <x:c r="O163" s="12" t="str">
        <x:f>IF(A163="","",IF(COUNTIF($A$6:$A$205,A163)&gt;1,"INVALID - DUPLICATE ID",IF(OR(B163="",C163="",D163="",E163="",F163="",G163="",H163="",I163="",J163="",K163="",L163="",M163="",N163=""),"INCOMPLETE",IF(AND(OR(EXACT(C163,"LOCAL PROVIDER"),EXACT(C163,"FRANCHISE / LOCAL OPERATOR"),EXACT(C163,"DIRECTORY / LEAD MARKETPLACE"),EXACT(C163,"NATIONAL BRAND"),EXACT(C163,"PUBLISHER / REFERENCE"),EXACT(C163,"ADJACENT SERVICE"),EXACT(C163,"OTHER")),OR(EXACT(D163,"YES"),EXACT(D163,"NO"),EXACT(D163,"UNCLEAR")),OR(EXACT(E163,"YES"),EXACT(E163,"NO"),EXACT(E163,"UNCLEAR")),OR(EXACT(F163,"YES"),EXACT(F163,"NO"),EXACT(F163,"UNCLEAR")),OR(EXACT(G163,"YES"),EXACT(G163,"NO"),EXACT(G163,"UNCLEAR")),OR(EXACT(H163,"OWN TEAM / LOCAL OPERATOR"),EXACT(H163,"THIRD PARTY / ROUTED LEAD"),EXACT(H163,"INFORMATION ONLY"),EXACT(H163,"UNCLEAR")),OR(EXACT(I163,"CURRENT"),EXACT(I163,"STALE"),EXACT(I163,"NOT CHECKED")),OR(EXACT(J163,"LOCAL PACK / MAPS"),EXACT(J163,"ORGANIC"),EXACT(J163,"PAID / LOCAL SERVICES"),EXACT(J163,"MIXED"),EXACT(J163,"NOT OBSERVED")),OR(EXACT(K163,"SUPPORTS"),EXACT(K163,"CONTRADICTS"),EXACT(K163,"NOT AVAILABLE"))),"VALID","INVALID - CONTROL TOKEN"))))</x:f>
      </x:c>
      <x:c r="P163" s="12" t="str">
        <x:f>IF(A163="","",IF(O163&lt;&gt;"VALID","CONTROL ERROR",IF(X163="LINK ERROR","EVIDENCE LINK ERROR",IF(X163="STALE","EVIDENCE STALE - REFRESH",IF(X163="INSUFFICIENT","EVIDENCE INSUFFICIENT - ROLE",IF(X163="TYPE / FULFILMENT CONTRADICTION","EVIDENCE CONTRADICTION - TYPE / FULFILMENT",IF(X163="FIRST-PARTY CONTRADICTION","EVIDENCE CONTRADICTION - FIRST PARTY",AA163)))))))</x:f>
      </x:c>
      <x:c r="Q163" s="12" t="str">
        <x:f>IF(A163="","",IF(OR(O163&lt;&gt;"VALID",X163="LINK ERROR"),"NOT READY",IF(AND(V163="READY",X163="CLEAR",OR(P163="DIRECT LOCAL COMPETITOR",P163="INTERMEDIARY / LEAD COMPETITOR",P163="INFORMATION / REFERENCE COMPETITOR",P163="INDIRECT / CONDITIONAL COMPETITOR",P163="OUT OF DIRECT SCOPE")),"READY","UNRESOLVED")))</x:f>
      </x:c>
      <x:c r="R163" s="12" t="str">
        <x:f>IF(A163="","",IF(P163="DIRECT LOCAL COMPETITOR","INCLUDE DIRECT",IF(P163="INDIRECT / CONDITIONAL COMPETITOR","INCLUDE INDIRECT",IF(OR(P163="INTERMEDIARY / LEAD COMPETITOR",P163="INFORMATION / REFERENCE COMPETITOR"),"INCLUDE REFERENCE",IF(P163="OUT OF DIRECT SCOPE","EXCLUDE DIRECT","MONITOR / CONDITIONAL")))))</x:f>
      </x:c>
      <x:c r="S163" s="12" t="str">
        <x:f>IF(A163="","",IF(P163="DIRECT LOCAL COMPETITOR","Scoped service offer; service-area clarity; contact/booking path; trust and local visibility",IF(P163="INTERMEDIARY / LEAD COMPETITOR","Lead capture; comparison UX; local discovery and routing mechanics",IF(P163="INFORMATION / REFERENCE COMPETITOR","Information coverage; evidence; decision support and answer usefulness",IF(P163="INDIRECT / CONDITIONAL COMPETITOR","Substitution; adjacent-need framing; conditional availability",IF(P163="OUT OF DIRECT SCOPE","Reference only if another decision requires it","No direct benchmark until resolved"))))))</x:f>
      </x:c>
      <x:c r="T163" s="12" t="str">
        <x:f>IF(A163="","",IF(P163="DIRECT LOCAL COMPETITOR","Do not infer capacity, market share or revenue from visibility/reviews",IF(P163="INTERMEDIARY / LEAD COMPETITOR","Do not infer that the intermediary performs the job",IF(P163="INFORMATION / REFERENCE COMPETITOR","Do not infer service substitution from information visibility",IF(P163="INDIRECT / CONDITIONAL COMPETITOR","Do not force adjacent or differently timed service into direct parity",IF(P163="OUT OF DIRECT SCOPE","Do not generalise this exclusion to every service/geography","Do not force a direct label from incomplete evidence"))))))</x:f>
      </x:c>
      <x:c r="U163" s="12" t="str">
        <x:f>IF(A163="","",IF(P163="INTERMEDIARY / LEAD COMPETITOR","Reopen if platform begins fulfilling the service directly",IF(P163="INFORMATION / REFERENCE COMPETITOR","Reopen if source begins selling/fulfilling the service",IF(P163="OUT OF DIRECT SCOPE","Reopen if job, buyer or service area changes","Reopen when service, geography, timing, fulfilment, ownership or buyer evidence changes materially"))))</x:f>
      </x:c>
      <x:c r="V163" s="12" t="str">
        <x:f>IF(A163="","",IF(COUNTIF(EVIDENCE_PACKET!$A$6:$A$205,L163)=0,"INVALID - EVIDENCE ID",IF(COUNTIF(EVIDENCE_PACKET!$A$6:$A$205,L163)&gt;1,"INVALID - DUPLICATE EVIDENCE ID",IF(COUNTIFS(EVIDENCE_PACKET!$A$6:$A$205,L163,EVIDENCE_PACKET!$B$6:$B$205,A163)=0,"INVALID - EVIDENCE OWNER",INDEX(EVIDENCE_PACKET!$L$6:$L$205,MATCH(L163,EVIDENCE_PACKET!$A$6:$A$205,0))))))</x:f>
      </x:c>
      <x:c r="W163" s="80" t="str">
        <x:f>IF(A163="","",IF(OR(AND(C163="DIRECTORY / LEAD MARKETPLACE",H163="OWN TEAM / LOCAL OPERATOR"),AND(C163="PUBLISHER / REFERENCE",OR(H163="OWN TEAM / LOCAL OPERATOR",H163="THIRD PARTY / ROUTED LEAD")),AND(OR(C163="LOCAL PROVIDER",C163="FRANCHISE / LOCAL OPERATOR"),OR(H163="THIRD PARTY / ROUTED LEAD",H163="INFORMATION ONLY"))),"CONTRADICTION","OK"))</x:f>
      </x:c>
      <x:c r="X163" s="80" t="str">
        <x:f>IF(A163="","",IF(OR(V163="INVALID - EVIDENCE ID",V163="INVALID - DUPLICATE EVIDENCE ID",V163="INVALID - EVIDENCE OWNER",V163="INVALID - DUPLICATE ID",V163="INVALID - CONTROL TOKEN",V163="INVALID - CANDIDATE ID",V163="INCOMPLETE"),"LINK ERROR",IF(V163="STALE - REFRESH","STALE",IF(OR(V163="NOT CHECKED",V163="UNRESOLVED",I163="NOT CHECKED",D163="UNCLEAR",E163="UNCLEAR",F163="UNCLEAR",G163="UNCLEAR",H163="UNCLEAR"),"INSUFFICIENT",IF(W163="CONTRADICTION","TYPE / FULFILMENT CONTRADICTION",IF(K163="CONTRADICTS","FIRST-PARTY CONTRADICTION","CLEAR"))))))</x:f>
      </x:c>
      <x:c r="Y163" s="80" t="str">
        <x:f>IF(A163="","",IF(OR(C163="DIRECTORY / LEAD MARKETPLACE",H163="THIRD PARTY / ROUTED LEAD"),"INTERMEDIARY / LEAD COMPETITOR",IF(OR(C163="PUBLISHER / REFERENCE",H163="INFORMATION ONLY"),"INFORMATION / REFERENCE COMPETITOR","")))</x:f>
      </x:c>
      <x:c r="Z163" s="80" t="str">
        <x:f>IF(A163="","",IF(OR(C163="ADJACENT SERVICE",D163="NO",F163="NO"),"INDIRECT / CONDITIONAL COMPETITOR",IF(OR(E163="NO",G163="NO"),"OUT OF DIRECT SCOPE",IF(AND(D163="YES",E163="YES",F163="YES",G163="YES",H163="OWN TEAM / LOCAL OPERATOR"),"DIRECT LOCAL COMPETITOR","CONDITIONAL / REVIEW REQUIRED"))))</x:f>
      </x:c>
      <x:c r="AA163" s="80" t="str">
        <x:f>IF(A163="","",IF(Y163&lt;&gt;"",Y163,Z163))</x:f>
      </x:c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38"/>
      <x:c r="N164" s="12"/>
      <x:c r="O164" s="12" t="str">
        <x:f>IF(A164="","",IF(COUNTIF($A$6:$A$205,A164)&gt;1,"INVALID - DUPLICATE ID",IF(OR(B164="",C164="",D164="",E164="",F164="",G164="",H164="",I164="",J164="",K164="",L164="",M164="",N164=""),"INCOMPLETE",IF(AND(OR(EXACT(C164,"LOCAL PROVIDER"),EXACT(C164,"FRANCHISE / LOCAL OPERATOR"),EXACT(C164,"DIRECTORY / LEAD MARKETPLACE"),EXACT(C164,"NATIONAL BRAND"),EXACT(C164,"PUBLISHER / REFERENCE"),EXACT(C164,"ADJACENT SERVICE"),EXACT(C164,"OTHER")),OR(EXACT(D164,"YES"),EXACT(D164,"NO"),EXACT(D164,"UNCLEAR")),OR(EXACT(E164,"YES"),EXACT(E164,"NO"),EXACT(E164,"UNCLEAR")),OR(EXACT(F164,"YES"),EXACT(F164,"NO"),EXACT(F164,"UNCLEAR")),OR(EXACT(G164,"YES"),EXACT(G164,"NO"),EXACT(G164,"UNCLEAR")),OR(EXACT(H164,"OWN TEAM / LOCAL OPERATOR"),EXACT(H164,"THIRD PARTY / ROUTED LEAD"),EXACT(H164,"INFORMATION ONLY"),EXACT(H164,"UNCLEAR")),OR(EXACT(I164,"CURRENT"),EXACT(I164,"STALE"),EXACT(I164,"NOT CHECKED")),OR(EXACT(J164,"LOCAL PACK / MAPS"),EXACT(J164,"ORGANIC"),EXACT(J164,"PAID / LOCAL SERVICES"),EXACT(J164,"MIXED"),EXACT(J164,"NOT OBSERVED")),OR(EXACT(K164,"SUPPORTS"),EXACT(K164,"CONTRADICTS"),EXACT(K164,"NOT AVAILABLE"))),"VALID","INVALID - CONTROL TOKEN"))))</x:f>
      </x:c>
      <x:c r="P164" s="12" t="str">
        <x:f>IF(A164="","",IF(O164&lt;&gt;"VALID","CONTROL ERROR",IF(X164="LINK ERROR","EVIDENCE LINK ERROR",IF(X164="STALE","EVIDENCE STALE - REFRESH",IF(X164="INSUFFICIENT","EVIDENCE INSUFFICIENT - ROLE",IF(X164="TYPE / FULFILMENT CONTRADICTION","EVIDENCE CONTRADICTION - TYPE / FULFILMENT",IF(X164="FIRST-PARTY CONTRADICTION","EVIDENCE CONTRADICTION - FIRST PARTY",AA164)))))))</x:f>
      </x:c>
      <x:c r="Q164" s="12" t="str">
        <x:f>IF(A164="","",IF(OR(O164&lt;&gt;"VALID",X164="LINK ERROR"),"NOT READY",IF(AND(V164="READY",X164="CLEAR",OR(P164="DIRECT LOCAL COMPETITOR",P164="INTERMEDIARY / LEAD COMPETITOR",P164="INFORMATION / REFERENCE COMPETITOR",P164="INDIRECT / CONDITIONAL COMPETITOR",P164="OUT OF DIRECT SCOPE")),"READY","UNRESOLVED")))</x:f>
      </x:c>
      <x:c r="R164" s="12" t="str">
        <x:f>IF(A164="","",IF(P164="DIRECT LOCAL COMPETITOR","INCLUDE DIRECT",IF(P164="INDIRECT / CONDITIONAL COMPETITOR","INCLUDE INDIRECT",IF(OR(P164="INTERMEDIARY / LEAD COMPETITOR",P164="INFORMATION / REFERENCE COMPETITOR"),"INCLUDE REFERENCE",IF(P164="OUT OF DIRECT SCOPE","EXCLUDE DIRECT","MONITOR / CONDITIONAL")))))</x:f>
      </x:c>
      <x:c r="S164" s="12" t="str">
        <x:f>IF(A164="","",IF(P164="DIRECT LOCAL COMPETITOR","Scoped service offer; service-area clarity; contact/booking path; trust and local visibility",IF(P164="INTERMEDIARY / LEAD COMPETITOR","Lead capture; comparison UX; local discovery and routing mechanics",IF(P164="INFORMATION / REFERENCE COMPETITOR","Information coverage; evidence; decision support and answer usefulness",IF(P164="INDIRECT / CONDITIONAL COMPETITOR","Substitution; adjacent-need framing; conditional availability",IF(P164="OUT OF DIRECT SCOPE","Reference only if another decision requires it","No direct benchmark until resolved"))))))</x:f>
      </x:c>
      <x:c r="T164" s="12" t="str">
        <x:f>IF(A164="","",IF(P164="DIRECT LOCAL COMPETITOR","Do not infer capacity, market share or revenue from visibility/reviews",IF(P164="INTERMEDIARY / LEAD COMPETITOR","Do not infer that the intermediary performs the job",IF(P164="INFORMATION / REFERENCE COMPETITOR","Do not infer service substitution from information visibility",IF(P164="INDIRECT / CONDITIONAL COMPETITOR","Do not force adjacent or differently timed service into direct parity",IF(P164="OUT OF DIRECT SCOPE","Do not generalise this exclusion to every service/geography","Do not force a direct label from incomplete evidence"))))))</x:f>
      </x:c>
      <x:c r="U164" s="12" t="str">
        <x:f>IF(A164="","",IF(P164="INTERMEDIARY / LEAD COMPETITOR","Reopen if platform begins fulfilling the service directly",IF(P164="INFORMATION / REFERENCE COMPETITOR","Reopen if source begins selling/fulfilling the service",IF(P164="OUT OF DIRECT SCOPE","Reopen if job, buyer or service area changes","Reopen when service, geography, timing, fulfilment, ownership or buyer evidence changes materially"))))</x:f>
      </x:c>
      <x:c r="V164" s="12" t="str">
        <x:f>IF(A164="","",IF(COUNTIF(EVIDENCE_PACKET!$A$6:$A$205,L164)=0,"INVALID - EVIDENCE ID",IF(COUNTIF(EVIDENCE_PACKET!$A$6:$A$205,L164)&gt;1,"INVALID - DUPLICATE EVIDENCE ID",IF(COUNTIFS(EVIDENCE_PACKET!$A$6:$A$205,L164,EVIDENCE_PACKET!$B$6:$B$205,A164)=0,"INVALID - EVIDENCE OWNER",INDEX(EVIDENCE_PACKET!$L$6:$L$205,MATCH(L164,EVIDENCE_PACKET!$A$6:$A$205,0))))))</x:f>
      </x:c>
      <x:c r="W164" s="80" t="str">
        <x:f>IF(A164="","",IF(OR(AND(C164="DIRECTORY / LEAD MARKETPLACE",H164="OWN TEAM / LOCAL OPERATOR"),AND(C164="PUBLISHER / REFERENCE",OR(H164="OWN TEAM / LOCAL OPERATOR",H164="THIRD PARTY / ROUTED LEAD")),AND(OR(C164="LOCAL PROVIDER",C164="FRANCHISE / LOCAL OPERATOR"),OR(H164="THIRD PARTY / ROUTED LEAD",H164="INFORMATION ONLY"))),"CONTRADICTION","OK"))</x:f>
      </x:c>
      <x:c r="X164" s="80" t="str">
        <x:f>IF(A164="","",IF(OR(V164="INVALID - EVIDENCE ID",V164="INVALID - DUPLICATE EVIDENCE ID",V164="INVALID - EVIDENCE OWNER",V164="INVALID - DUPLICATE ID",V164="INVALID - CONTROL TOKEN",V164="INVALID - CANDIDATE ID",V164="INCOMPLETE"),"LINK ERROR",IF(V164="STALE - REFRESH","STALE",IF(OR(V164="NOT CHECKED",V164="UNRESOLVED",I164="NOT CHECKED",D164="UNCLEAR",E164="UNCLEAR",F164="UNCLEAR",G164="UNCLEAR",H164="UNCLEAR"),"INSUFFICIENT",IF(W164="CONTRADICTION","TYPE / FULFILMENT CONTRADICTION",IF(K164="CONTRADICTS","FIRST-PARTY CONTRADICTION","CLEAR"))))))</x:f>
      </x:c>
      <x:c r="Y164" s="80" t="str">
        <x:f>IF(A164="","",IF(OR(C164="DIRECTORY / LEAD MARKETPLACE",H164="THIRD PARTY / ROUTED LEAD"),"INTERMEDIARY / LEAD COMPETITOR",IF(OR(C164="PUBLISHER / REFERENCE",H164="INFORMATION ONLY"),"INFORMATION / REFERENCE COMPETITOR","")))</x:f>
      </x:c>
      <x:c r="Z164" s="80" t="str">
        <x:f>IF(A164="","",IF(OR(C164="ADJACENT SERVICE",D164="NO",F164="NO"),"INDIRECT / CONDITIONAL COMPETITOR",IF(OR(E164="NO",G164="NO"),"OUT OF DIRECT SCOPE",IF(AND(D164="YES",E164="YES",F164="YES",G164="YES",H164="OWN TEAM / LOCAL OPERATOR"),"DIRECT LOCAL COMPETITOR","CONDITIONAL / REVIEW REQUIRED"))))</x:f>
      </x:c>
      <x:c r="AA164" s="80" t="str">
        <x:f>IF(A164="","",IF(Y164&lt;&gt;"",Y164,Z164))</x:f>
      </x:c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38"/>
      <x:c r="N165" s="12"/>
      <x:c r="O165" s="12" t="str">
        <x:f>IF(A165="","",IF(COUNTIF($A$6:$A$205,A165)&gt;1,"INVALID - DUPLICATE ID",IF(OR(B165="",C165="",D165="",E165="",F165="",G165="",H165="",I165="",J165="",K165="",L165="",M165="",N165=""),"INCOMPLETE",IF(AND(OR(EXACT(C165,"LOCAL PROVIDER"),EXACT(C165,"FRANCHISE / LOCAL OPERATOR"),EXACT(C165,"DIRECTORY / LEAD MARKETPLACE"),EXACT(C165,"NATIONAL BRAND"),EXACT(C165,"PUBLISHER / REFERENCE"),EXACT(C165,"ADJACENT SERVICE"),EXACT(C165,"OTHER")),OR(EXACT(D165,"YES"),EXACT(D165,"NO"),EXACT(D165,"UNCLEAR")),OR(EXACT(E165,"YES"),EXACT(E165,"NO"),EXACT(E165,"UNCLEAR")),OR(EXACT(F165,"YES"),EXACT(F165,"NO"),EXACT(F165,"UNCLEAR")),OR(EXACT(G165,"YES"),EXACT(G165,"NO"),EXACT(G165,"UNCLEAR")),OR(EXACT(H165,"OWN TEAM / LOCAL OPERATOR"),EXACT(H165,"THIRD PARTY / ROUTED LEAD"),EXACT(H165,"INFORMATION ONLY"),EXACT(H165,"UNCLEAR")),OR(EXACT(I165,"CURRENT"),EXACT(I165,"STALE"),EXACT(I165,"NOT CHECKED")),OR(EXACT(J165,"LOCAL PACK / MAPS"),EXACT(J165,"ORGANIC"),EXACT(J165,"PAID / LOCAL SERVICES"),EXACT(J165,"MIXED"),EXACT(J165,"NOT OBSERVED")),OR(EXACT(K165,"SUPPORTS"),EXACT(K165,"CONTRADICTS"),EXACT(K165,"NOT AVAILABLE"))),"VALID","INVALID - CONTROL TOKEN"))))</x:f>
      </x:c>
      <x:c r="P165" s="12" t="str">
        <x:f>IF(A165="","",IF(O165&lt;&gt;"VALID","CONTROL ERROR",IF(X165="LINK ERROR","EVIDENCE LINK ERROR",IF(X165="STALE","EVIDENCE STALE - REFRESH",IF(X165="INSUFFICIENT","EVIDENCE INSUFFICIENT - ROLE",IF(X165="TYPE / FULFILMENT CONTRADICTION","EVIDENCE CONTRADICTION - TYPE / FULFILMENT",IF(X165="FIRST-PARTY CONTRADICTION","EVIDENCE CONTRADICTION - FIRST PARTY",AA165)))))))</x:f>
      </x:c>
      <x:c r="Q165" s="12" t="str">
        <x:f>IF(A165="","",IF(OR(O165&lt;&gt;"VALID",X165="LINK ERROR"),"NOT READY",IF(AND(V165="READY",X165="CLEAR",OR(P165="DIRECT LOCAL COMPETITOR",P165="INTERMEDIARY / LEAD COMPETITOR",P165="INFORMATION / REFERENCE COMPETITOR",P165="INDIRECT / CONDITIONAL COMPETITOR",P165="OUT OF DIRECT SCOPE")),"READY","UNRESOLVED")))</x:f>
      </x:c>
      <x:c r="R165" s="12" t="str">
        <x:f>IF(A165="","",IF(P165="DIRECT LOCAL COMPETITOR","INCLUDE DIRECT",IF(P165="INDIRECT / CONDITIONAL COMPETITOR","INCLUDE INDIRECT",IF(OR(P165="INTERMEDIARY / LEAD COMPETITOR",P165="INFORMATION / REFERENCE COMPETITOR"),"INCLUDE REFERENCE",IF(P165="OUT OF DIRECT SCOPE","EXCLUDE DIRECT","MONITOR / CONDITIONAL")))))</x:f>
      </x:c>
      <x:c r="S165" s="12" t="str">
        <x:f>IF(A165="","",IF(P165="DIRECT LOCAL COMPETITOR","Scoped service offer; service-area clarity; contact/booking path; trust and local visibility",IF(P165="INTERMEDIARY / LEAD COMPETITOR","Lead capture; comparison UX; local discovery and routing mechanics",IF(P165="INFORMATION / REFERENCE COMPETITOR","Information coverage; evidence; decision support and answer usefulness",IF(P165="INDIRECT / CONDITIONAL COMPETITOR","Substitution; adjacent-need framing; conditional availability",IF(P165="OUT OF DIRECT SCOPE","Reference only if another decision requires it","No direct benchmark until resolved"))))))</x:f>
      </x:c>
      <x:c r="T165" s="12" t="str">
        <x:f>IF(A165="","",IF(P165="DIRECT LOCAL COMPETITOR","Do not infer capacity, market share or revenue from visibility/reviews",IF(P165="INTERMEDIARY / LEAD COMPETITOR","Do not infer that the intermediary performs the job",IF(P165="INFORMATION / REFERENCE COMPETITOR","Do not infer service substitution from information visibility",IF(P165="INDIRECT / CONDITIONAL COMPETITOR","Do not force adjacent or differently timed service into direct parity",IF(P165="OUT OF DIRECT SCOPE","Do not generalise this exclusion to every service/geography","Do not force a direct label from incomplete evidence"))))))</x:f>
      </x:c>
      <x:c r="U165" s="12" t="str">
        <x:f>IF(A165="","",IF(P165="INTERMEDIARY / LEAD COMPETITOR","Reopen if platform begins fulfilling the service directly",IF(P165="INFORMATION / REFERENCE COMPETITOR","Reopen if source begins selling/fulfilling the service",IF(P165="OUT OF DIRECT SCOPE","Reopen if job, buyer or service area changes","Reopen when service, geography, timing, fulfilment, ownership or buyer evidence changes materially"))))</x:f>
      </x:c>
      <x:c r="V165" s="12" t="str">
        <x:f>IF(A165="","",IF(COUNTIF(EVIDENCE_PACKET!$A$6:$A$205,L165)=0,"INVALID - EVIDENCE ID",IF(COUNTIF(EVIDENCE_PACKET!$A$6:$A$205,L165)&gt;1,"INVALID - DUPLICATE EVIDENCE ID",IF(COUNTIFS(EVIDENCE_PACKET!$A$6:$A$205,L165,EVIDENCE_PACKET!$B$6:$B$205,A165)=0,"INVALID - EVIDENCE OWNER",INDEX(EVIDENCE_PACKET!$L$6:$L$205,MATCH(L165,EVIDENCE_PACKET!$A$6:$A$205,0))))))</x:f>
      </x:c>
      <x:c r="W165" s="80" t="str">
        <x:f>IF(A165="","",IF(OR(AND(C165="DIRECTORY / LEAD MARKETPLACE",H165="OWN TEAM / LOCAL OPERATOR"),AND(C165="PUBLISHER / REFERENCE",OR(H165="OWN TEAM / LOCAL OPERATOR",H165="THIRD PARTY / ROUTED LEAD")),AND(OR(C165="LOCAL PROVIDER",C165="FRANCHISE / LOCAL OPERATOR"),OR(H165="THIRD PARTY / ROUTED LEAD",H165="INFORMATION ONLY"))),"CONTRADICTION","OK"))</x:f>
      </x:c>
      <x:c r="X165" s="80" t="str">
        <x:f>IF(A165="","",IF(OR(V165="INVALID - EVIDENCE ID",V165="INVALID - DUPLICATE EVIDENCE ID",V165="INVALID - EVIDENCE OWNER",V165="INVALID - DUPLICATE ID",V165="INVALID - CONTROL TOKEN",V165="INVALID - CANDIDATE ID",V165="INCOMPLETE"),"LINK ERROR",IF(V165="STALE - REFRESH","STALE",IF(OR(V165="NOT CHECKED",V165="UNRESOLVED",I165="NOT CHECKED",D165="UNCLEAR",E165="UNCLEAR",F165="UNCLEAR",G165="UNCLEAR",H165="UNCLEAR"),"INSUFFICIENT",IF(W165="CONTRADICTION","TYPE / FULFILMENT CONTRADICTION",IF(K165="CONTRADICTS","FIRST-PARTY CONTRADICTION","CLEAR"))))))</x:f>
      </x:c>
      <x:c r="Y165" s="80" t="str">
        <x:f>IF(A165="","",IF(OR(C165="DIRECTORY / LEAD MARKETPLACE",H165="THIRD PARTY / ROUTED LEAD"),"INTERMEDIARY / LEAD COMPETITOR",IF(OR(C165="PUBLISHER / REFERENCE",H165="INFORMATION ONLY"),"INFORMATION / REFERENCE COMPETITOR","")))</x:f>
      </x:c>
      <x:c r="Z165" s="80" t="str">
        <x:f>IF(A165="","",IF(OR(C165="ADJACENT SERVICE",D165="NO",F165="NO"),"INDIRECT / CONDITIONAL COMPETITOR",IF(OR(E165="NO",G165="NO"),"OUT OF DIRECT SCOPE",IF(AND(D165="YES",E165="YES",F165="YES",G165="YES",H165="OWN TEAM / LOCAL OPERATOR"),"DIRECT LOCAL COMPETITOR","CONDITIONAL / REVIEW REQUIRED"))))</x:f>
      </x:c>
      <x:c r="AA165" s="80" t="str">
        <x:f>IF(A165="","",IF(Y165&lt;&gt;"",Y165,Z165))</x:f>
      </x:c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38"/>
      <x:c r="N166" s="12"/>
      <x:c r="O166" s="12" t="str">
        <x:f>IF(A166="","",IF(COUNTIF($A$6:$A$205,A166)&gt;1,"INVALID - DUPLICATE ID",IF(OR(B166="",C166="",D166="",E166="",F166="",G166="",H166="",I166="",J166="",K166="",L166="",M166="",N166=""),"INCOMPLETE",IF(AND(OR(EXACT(C166,"LOCAL PROVIDER"),EXACT(C166,"FRANCHISE / LOCAL OPERATOR"),EXACT(C166,"DIRECTORY / LEAD MARKETPLACE"),EXACT(C166,"NATIONAL BRAND"),EXACT(C166,"PUBLISHER / REFERENCE"),EXACT(C166,"ADJACENT SERVICE"),EXACT(C166,"OTHER")),OR(EXACT(D166,"YES"),EXACT(D166,"NO"),EXACT(D166,"UNCLEAR")),OR(EXACT(E166,"YES"),EXACT(E166,"NO"),EXACT(E166,"UNCLEAR")),OR(EXACT(F166,"YES"),EXACT(F166,"NO"),EXACT(F166,"UNCLEAR")),OR(EXACT(G166,"YES"),EXACT(G166,"NO"),EXACT(G166,"UNCLEAR")),OR(EXACT(H166,"OWN TEAM / LOCAL OPERATOR"),EXACT(H166,"THIRD PARTY / ROUTED LEAD"),EXACT(H166,"INFORMATION ONLY"),EXACT(H166,"UNCLEAR")),OR(EXACT(I166,"CURRENT"),EXACT(I166,"STALE"),EXACT(I166,"NOT CHECKED")),OR(EXACT(J166,"LOCAL PACK / MAPS"),EXACT(J166,"ORGANIC"),EXACT(J166,"PAID / LOCAL SERVICES"),EXACT(J166,"MIXED"),EXACT(J166,"NOT OBSERVED")),OR(EXACT(K166,"SUPPORTS"),EXACT(K166,"CONTRADICTS"),EXACT(K166,"NOT AVAILABLE"))),"VALID","INVALID - CONTROL TOKEN"))))</x:f>
      </x:c>
      <x:c r="P166" s="12" t="str">
        <x:f>IF(A166="","",IF(O166&lt;&gt;"VALID","CONTROL ERROR",IF(X166="LINK ERROR","EVIDENCE LINK ERROR",IF(X166="STALE","EVIDENCE STALE - REFRESH",IF(X166="INSUFFICIENT","EVIDENCE INSUFFICIENT - ROLE",IF(X166="TYPE / FULFILMENT CONTRADICTION","EVIDENCE CONTRADICTION - TYPE / FULFILMENT",IF(X166="FIRST-PARTY CONTRADICTION","EVIDENCE CONTRADICTION - FIRST PARTY",AA166)))))))</x:f>
      </x:c>
      <x:c r="Q166" s="12" t="str">
        <x:f>IF(A166="","",IF(OR(O166&lt;&gt;"VALID",X166="LINK ERROR"),"NOT READY",IF(AND(V166="READY",X166="CLEAR",OR(P166="DIRECT LOCAL COMPETITOR",P166="INTERMEDIARY / LEAD COMPETITOR",P166="INFORMATION / REFERENCE COMPETITOR",P166="INDIRECT / CONDITIONAL COMPETITOR",P166="OUT OF DIRECT SCOPE")),"READY","UNRESOLVED")))</x:f>
      </x:c>
      <x:c r="R166" s="12" t="str">
        <x:f>IF(A166="","",IF(P166="DIRECT LOCAL COMPETITOR","INCLUDE DIRECT",IF(P166="INDIRECT / CONDITIONAL COMPETITOR","INCLUDE INDIRECT",IF(OR(P166="INTERMEDIARY / LEAD COMPETITOR",P166="INFORMATION / REFERENCE COMPETITOR"),"INCLUDE REFERENCE",IF(P166="OUT OF DIRECT SCOPE","EXCLUDE DIRECT","MONITOR / CONDITIONAL")))))</x:f>
      </x:c>
      <x:c r="S166" s="12" t="str">
        <x:f>IF(A166="","",IF(P166="DIRECT LOCAL COMPETITOR","Scoped service offer; service-area clarity; contact/booking path; trust and local visibility",IF(P166="INTERMEDIARY / LEAD COMPETITOR","Lead capture; comparison UX; local discovery and routing mechanics",IF(P166="INFORMATION / REFERENCE COMPETITOR","Information coverage; evidence; decision support and answer usefulness",IF(P166="INDIRECT / CONDITIONAL COMPETITOR","Substitution; adjacent-need framing; conditional availability",IF(P166="OUT OF DIRECT SCOPE","Reference only if another decision requires it","No direct benchmark until resolved"))))))</x:f>
      </x:c>
      <x:c r="T166" s="12" t="str">
        <x:f>IF(A166="","",IF(P166="DIRECT LOCAL COMPETITOR","Do not infer capacity, market share or revenue from visibility/reviews",IF(P166="INTERMEDIARY / LEAD COMPETITOR","Do not infer that the intermediary performs the job",IF(P166="INFORMATION / REFERENCE COMPETITOR","Do not infer service substitution from information visibility",IF(P166="INDIRECT / CONDITIONAL COMPETITOR","Do not force adjacent or differently timed service into direct parity",IF(P166="OUT OF DIRECT SCOPE","Do not generalise this exclusion to every service/geography","Do not force a direct label from incomplete evidence"))))))</x:f>
      </x:c>
      <x:c r="U166" s="12" t="str">
        <x:f>IF(A166="","",IF(P166="INTERMEDIARY / LEAD COMPETITOR","Reopen if platform begins fulfilling the service directly",IF(P166="INFORMATION / REFERENCE COMPETITOR","Reopen if source begins selling/fulfilling the service",IF(P166="OUT OF DIRECT SCOPE","Reopen if job, buyer or service area changes","Reopen when service, geography, timing, fulfilment, ownership or buyer evidence changes materially"))))</x:f>
      </x:c>
      <x:c r="V166" s="12" t="str">
        <x:f>IF(A166="","",IF(COUNTIF(EVIDENCE_PACKET!$A$6:$A$205,L166)=0,"INVALID - EVIDENCE ID",IF(COUNTIF(EVIDENCE_PACKET!$A$6:$A$205,L166)&gt;1,"INVALID - DUPLICATE EVIDENCE ID",IF(COUNTIFS(EVIDENCE_PACKET!$A$6:$A$205,L166,EVIDENCE_PACKET!$B$6:$B$205,A166)=0,"INVALID - EVIDENCE OWNER",INDEX(EVIDENCE_PACKET!$L$6:$L$205,MATCH(L166,EVIDENCE_PACKET!$A$6:$A$205,0))))))</x:f>
      </x:c>
      <x:c r="W166" s="80" t="str">
        <x:f>IF(A166="","",IF(OR(AND(C166="DIRECTORY / LEAD MARKETPLACE",H166="OWN TEAM / LOCAL OPERATOR"),AND(C166="PUBLISHER / REFERENCE",OR(H166="OWN TEAM / LOCAL OPERATOR",H166="THIRD PARTY / ROUTED LEAD")),AND(OR(C166="LOCAL PROVIDER",C166="FRANCHISE / LOCAL OPERATOR"),OR(H166="THIRD PARTY / ROUTED LEAD",H166="INFORMATION ONLY"))),"CONTRADICTION","OK"))</x:f>
      </x:c>
      <x:c r="X166" s="80" t="str">
        <x:f>IF(A166="","",IF(OR(V166="INVALID - EVIDENCE ID",V166="INVALID - DUPLICATE EVIDENCE ID",V166="INVALID - EVIDENCE OWNER",V166="INVALID - DUPLICATE ID",V166="INVALID - CONTROL TOKEN",V166="INVALID - CANDIDATE ID",V166="INCOMPLETE"),"LINK ERROR",IF(V166="STALE - REFRESH","STALE",IF(OR(V166="NOT CHECKED",V166="UNRESOLVED",I166="NOT CHECKED",D166="UNCLEAR",E166="UNCLEAR",F166="UNCLEAR",G166="UNCLEAR",H166="UNCLEAR"),"INSUFFICIENT",IF(W166="CONTRADICTION","TYPE / FULFILMENT CONTRADICTION",IF(K166="CONTRADICTS","FIRST-PARTY CONTRADICTION","CLEAR"))))))</x:f>
      </x:c>
      <x:c r="Y166" s="80" t="str">
        <x:f>IF(A166="","",IF(OR(C166="DIRECTORY / LEAD MARKETPLACE",H166="THIRD PARTY / ROUTED LEAD"),"INTERMEDIARY / LEAD COMPETITOR",IF(OR(C166="PUBLISHER / REFERENCE",H166="INFORMATION ONLY"),"INFORMATION / REFERENCE COMPETITOR","")))</x:f>
      </x:c>
      <x:c r="Z166" s="80" t="str">
        <x:f>IF(A166="","",IF(OR(C166="ADJACENT SERVICE",D166="NO",F166="NO"),"INDIRECT / CONDITIONAL COMPETITOR",IF(OR(E166="NO",G166="NO"),"OUT OF DIRECT SCOPE",IF(AND(D166="YES",E166="YES",F166="YES",G166="YES",H166="OWN TEAM / LOCAL OPERATOR"),"DIRECT LOCAL COMPETITOR","CONDITIONAL / REVIEW REQUIRED"))))</x:f>
      </x:c>
      <x:c r="AA166" s="80" t="str">
        <x:f>IF(A166="","",IF(Y166&lt;&gt;"",Y166,Z166))</x:f>
      </x:c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38"/>
      <x:c r="N167" s="12"/>
      <x:c r="O167" s="12" t="str">
        <x:f>IF(A167="","",IF(COUNTIF($A$6:$A$205,A167)&gt;1,"INVALID - DUPLICATE ID",IF(OR(B167="",C167="",D167="",E167="",F167="",G167="",H167="",I167="",J167="",K167="",L167="",M167="",N167=""),"INCOMPLETE",IF(AND(OR(EXACT(C167,"LOCAL PROVIDER"),EXACT(C167,"FRANCHISE / LOCAL OPERATOR"),EXACT(C167,"DIRECTORY / LEAD MARKETPLACE"),EXACT(C167,"NATIONAL BRAND"),EXACT(C167,"PUBLISHER / REFERENCE"),EXACT(C167,"ADJACENT SERVICE"),EXACT(C167,"OTHER")),OR(EXACT(D167,"YES"),EXACT(D167,"NO"),EXACT(D167,"UNCLEAR")),OR(EXACT(E167,"YES"),EXACT(E167,"NO"),EXACT(E167,"UNCLEAR")),OR(EXACT(F167,"YES"),EXACT(F167,"NO"),EXACT(F167,"UNCLEAR")),OR(EXACT(G167,"YES"),EXACT(G167,"NO"),EXACT(G167,"UNCLEAR")),OR(EXACT(H167,"OWN TEAM / LOCAL OPERATOR"),EXACT(H167,"THIRD PARTY / ROUTED LEAD"),EXACT(H167,"INFORMATION ONLY"),EXACT(H167,"UNCLEAR")),OR(EXACT(I167,"CURRENT"),EXACT(I167,"STALE"),EXACT(I167,"NOT CHECKED")),OR(EXACT(J167,"LOCAL PACK / MAPS"),EXACT(J167,"ORGANIC"),EXACT(J167,"PAID / LOCAL SERVICES"),EXACT(J167,"MIXED"),EXACT(J167,"NOT OBSERVED")),OR(EXACT(K167,"SUPPORTS"),EXACT(K167,"CONTRADICTS"),EXACT(K167,"NOT AVAILABLE"))),"VALID","INVALID - CONTROL TOKEN"))))</x:f>
      </x:c>
      <x:c r="P167" s="12" t="str">
        <x:f>IF(A167="","",IF(O167&lt;&gt;"VALID","CONTROL ERROR",IF(X167="LINK ERROR","EVIDENCE LINK ERROR",IF(X167="STALE","EVIDENCE STALE - REFRESH",IF(X167="INSUFFICIENT","EVIDENCE INSUFFICIENT - ROLE",IF(X167="TYPE / FULFILMENT CONTRADICTION","EVIDENCE CONTRADICTION - TYPE / FULFILMENT",IF(X167="FIRST-PARTY CONTRADICTION","EVIDENCE CONTRADICTION - FIRST PARTY",AA167)))))))</x:f>
      </x:c>
      <x:c r="Q167" s="12" t="str">
        <x:f>IF(A167="","",IF(OR(O167&lt;&gt;"VALID",X167="LINK ERROR"),"NOT READY",IF(AND(V167="READY",X167="CLEAR",OR(P167="DIRECT LOCAL COMPETITOR",P167="INTERMEDIARY / LEAD COMPETITOR",P167="INFORMATION / REFERENCE COMPETITOR",P167="INDIRECT / CONDITIONAL COMPETITOR",P167="OUT OF DIRECT SCOPE")),"READY","UNRESOLVED")))</x:f>
      </x:c>
      <x:c r="R167" s="12" t="str">
        <x:f>IF(A167="","",IF(P167="DIRECT LOCAL COMPETITOR","INCLUDE DIRECT",IF(P167="INDIRECT / CONDITIONAL COMPETITOR","INCLUDE INDIRECT",IF(OR(P167="INTERMEDIARY / LEAD COMPETITOR",P167="INFORMATION / REFERENCE COMPETITOR"),"INCLUDE REFERENCE",IF(P167="OUT OF DIRECT SCOPE","EXCLUDE DIRECT","MONITOR / CONDITIONAL")))))</x:f>
      </x:c>
      <x:c r="S167" s="12" t="str">
        <x:f>IF(A167="","",IF(P167="DIRECT LOCAL COMPETITOR","Scoped service offer; service-area clarity; contact/booking path; trust and local visibility",IF(P167="INTERMEDIARY / LEAD COMPETITOR","Lead capture; comparison UX; local discovery and routing mechanics",IF(P167="INFORMATION / REFERENCE COMPETITOR","Information coverage; evidence; decision support and answer usefulness",IF(P167="INDIRECT / CONDITIONAL COMPETITOR","Substitution; adjacent-need framing; conditional availability",IF(P167="OUT OF DIRECT SCOPE","Reference only if another decision requires it","No direct benchmark until resolved"))))))</x:f>
      </x:c>
      <x:c r="T167" s="12" t="str">
        <x:f>IF(A167="","",IF(P167="DIRECT LOCAL COMPETITOR","Do not infer capacity, market share or revenue from visibility/reviews",IF(P167="INTERMEDIARY / LEAD COMPETITOR","Do not infer that the intermediary performs the job",IF(P167="INFORMATION / REFERENCE COMPETITOR","Do not infer service substitution from information visibility",IF(P167="INDIRECT / CONDITIONAL COMPETITOR","Do not force adjacent or differently timed service into direct parity",IF(P167="OUT OF DIRECT SCOPE","Do not generalise this exclusion to every service/geography","Do not force a direct label from incomplete evidence"))))))</x:f>
      </x:c>
      <x:c r="U167" s="12" t="str">
        <x:f>IF(A167="","",IF(P167="INTERMEDIARY / LEAD COMPETITOR","Reopen if platform begins fulfilling the service directly",IF(P167="INFORMATION / REFERENCE COMPETITOR","Reopen if source begins selling/fulfilling the service",IF(P167="OUT OF DIRECT SCOPE","Reopen if job, buyer or service area changes","Reopen when service, geography, timing, fulfilment, ownership or buyer evidence changes materially"))))</x:f>
      </x:c>
      <x:c r="V167" s="12" t="str">
        <x:f>IF(A167="","",IF(COUNTIF(EVIDENCE_PACKET!$A$6:$A$205,L167)=0,"INVALID - EVIDENCE ID",IF(COUNTIF(EVIDENCE_PACKET!$A$6:$A$205,L167)&gt;1,"INVALID - DUPLICATE EVIDENCE ID",IF(COUNTIFS(EVIDENCE_PACKET!$A$6:$A$205,L167,EVIDENCE_PACKET!$B$6:$B$205,A167)=0,"INVALID - EVIDENCE OWNER",INDEX(EVIDENCE_PACKET!$L$6:$L$205,MATCH(L167,EVIDENCE_PACKET!$A$6:$A$205,0))))))</x:f>
      </x:c>
      <x:c r="W167" s="80" t="str">
        <x:f>IF(A167="","",IF(OR(AND(C167="DIRECTORY / LEAD MARKETPLACE",H167="OWN TEAM / LOCAL OPERATOR"),AND(C167="PUBLISHER / REFERENCE",OR(H167="OWN TEAM / LOCAL OPERATOR",H167="THIRD PARTY / ROUTED LEAD")),AND(OR(C167="LOCAL PROVIDER",C167="FRANCHISE / LOCAL OPERATOR"),OR(H167="THIRD PARTY / ROUTED LEAD",H167="INFORMATION ONLY"))),"CONTRADICTION","OK"))</x:f>
      </x:c>
      <x:c r="X167" s="80" t="str">
        <x:f>IF(A167="","",IF(OR(V167="INVALID - EVIDENCE ID",V167="INVALID - DUPLICATE EVIDENCE ID",V167="INVALID - EVIDENCE OWNER",V167="INVALID - DUPLICATE ID",V167="INVALID - CONTROL TOKEN",V167="INVALID - CANDIDATE ID",V167="INCOMPLETE"),"LINK ERROR",IF(V167="STALE - REFRESH","STALE",IF(OR(V167="NOT CHECKED",V167="UNRESOLVED",I167="NOT CHECKED",D167="UNCLEAR",E167="UNCLEAR",F167="UNCLEAR",G167="UNCLEAR",H167="UNCLEAR"),"INSUFFICIENT",IF(W167="CONTRADICTION","TYPE / FULFILMENT CONTRADICTION",IF(K167="CONTRADICTS","FIRST-PARTY CONTRADICTION","CLEAR"))))))</x:f>
      </x:c>
      <x:c r="Y167" s="80" t="str">
        <x:f>IF(A167="","",IF(OR(C167="DIRECTORY / LEAD MARKETPLACE",H167="THIRD PARTY / ROUTED LEAD"),"INTERMEDIARY / LEAD COMPETITOR",IF(OR(C167="PUBLISHER / REFERENCE",H167="INFORMATION ONLY"),"INFORMATION / REFERENCE COMPETITOR","")))</x:f>
      </x:c>
      <x:c r="Z167" s="80" t="str">
        <x:f>IF(A167="","",IF(OR(C167="ADJACENT SERVICE",D167="NO",F167="NO"),"INDIRECT / CONDITIONAL COMPETITOR",IF(OR(E167="NO",G167="NO"),"OUT OF DIRECT SCOPE",IF(AND(D167="YES",E167="YES",F167="YES",G167="YES",H167="OWN TEAM / LOCAL OPERATOR"),"DIRECT LOCAL COMPETITOR","CONDITIONAL / REVIEW REQUIRED"))))</x:f>
      </x:c>
      <x:c r="AA167" s="80" t="str">
        <x:f>IF(A167="","",IF(Y167&lt;&gt;"",Y167,Z167))</x:f>
      </x:c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38"/>
      <x:c r="N168" s="12"/>
      <x:c r="O168" s="12" t="str">
        <x:f>IF(A168="","",IF(COUNTIF($A$6:$A$205,A168)&gt;1,"INVALID - DUPLICATE ID",IF(OR(B168="",C168="",D168="",E168="",F168="",G168="",H168="",I168="",J168="",K168="",L168="",M168="",N168=""),"INCOMPLETE",IF(AND(OR(EXACT(C168,"LOCAL PROVIDER"),EXACT(C168,"FRANCHISE / LOCAL OPERATOR"),EXACT(C168,"DIRECTORY / LEAD MARKETPLACE"),EXACT(C168,"NATIONAL BRAND"),EXACT(C168,"PUBLISHER / REFERENCE"),EXACT(C168,"ADJACENT SERVICE"),EXACT(C168,"OTHER")),OR(EXACT(D168,"YES"),EXACT(D168,"NO"),EXACT(D168,"UNCLEAR")),OR(EXACT(E168,"YES"),EXACT(E168,"NO"),EXACT(E168,"UNCLEAR")),OR(EXACT(F168,"YES"),EXACT(F168,"NO"),EXACT(F168,"UNCLEAR")),OR(EXACT(G168,"YES"),EXACT(G168,"NO"),EXACT(G168,"UNCLEAR")),OR(EXACT(H168,"OWN TEAM / LOCAL OPERATOR"),EXACT(H168,"THIRD PARTY / ROUTED LEAD"),EXACT(H168,"INFORMATION ONLY"),EXACT(H168,"UNCLEAR")),OR(EXACT(I168,"CURRENT"),EXACT(I168,"STALE"),EXACT(I168,"NOT CHECKED")),OR(EXACT(J168,"LOCAL PACK / MAPS"),EXACT(J168,"ORGANIC"),EXACT(J168,"PAID / LOCAL SERVICES"),EXACT(J168,"MIXED"),EXACT(J168,"NOT OBSERVED")),OR(EXACT(K168,"SUPPORTS"),EXACT(K168,"CONTRADICTS"),EXACT(K168,"NOT AVAILABLE"))),"VALID","INVALID - CONTROL TOKEN"))))</x:f>
      </x:c>
      <x:c r="P168" s="12" t="str">
        <x:f>IF(A168="","",IF(O168&lt;&gt;"VALID","CONTROL ERROR",IF(X168="LINK ERROR","EVIDENCE LINK ERROR",IF(X168="STALE","EVIDENCE STALE - REFRESH",IF(X168="INSUFFICIENT","EVIDENCE INSUFFICIENT - ROLE",IF(X168="TYPE / FULFILMENT CONTRADICTION","EVIDENCE CONTRADICTION - TYPE / FULFILMENT",IF(X168="FIRST-PARTY CONTRADICTION","EVIDENCE CONTRADICTION - FIRST PARTY",AA168)))))))</x:f>
      </x:c>
      <x:c r="Q168" s="12" t="str">
        <x:f>IF(A168="","",IF(OR(O168&lt;&gt;"VALID",X168="LINK ERROR"),"NOT READY",IF(AND(V168="READY",X168="CLEAR",OR(P168="DIRECT LOCAL COMPETITOR",P168="INTERMEDIARY / LEAD COMPETITOR",P168="INFORMATION / REFERENCE COMPETITOR",P168="INDIRECT / CONDITIONAL COMPETITOR",P168="OUT OF DIRECT SCOPE")),"READY","UNRESOLVED")))</x:f>
      </x:c>
      <x:c r="R168" s="12" t="str">
        <x:f>IF(A168="","",IF(P168="DIRECT LOCAL COMPETITOR","INCLUDE DIRECT",IF(P168="INDIRECT / CONDITIONAL COMPETITOR","INCLUDE INDIRECT",IF(OR(P168="INTERMEDIARY / LEAD COMPETITOR",P168="INFORMATION / REFERENCE COMPETITOR"),"INCLUDE REFERENCE",IF(P168="OUT OF DIRECT SCOPE","EXCLUDE DIRECT","MONITOR / CONDITIONAL")))))</x:f>
      </x:c>
      <x:c r="S168" s="12" t="str">
        <x:f>IF(A168="","",IF(P168="DIRECT LOCAL COMPETITOR","Scoped service offer; service-area clarity; contact/booking path; trust and local visibility",IF(P168="INTERMEDIARY / LEAD COMPETITOR","Lead capture; comparison UX; local discovery and routing mechanics",IF(P168="INFORMATION / REFERENCE COMPETITOR","Information coverage; evidence; decision support and answer usefulness",IF(P168="INDIRECT / CONDITIONAL COMPETITOR","Substitution; adjacent-need framing; conditional availability",IF(P168="OUT OF DIRECT SCOPE","Reference only if another decision requires it","No direct benchmark until resolved"))))))</x:f>
      </x:c>
      <x:c r="T168" s="12" t="str">
        <x:f>IF(A168="","",IF(P168="DIRECT LOCAL COMPETITOR","Do not infer capacity, market share or revenue from visibility/reviews",IF(P168="INTERMEDIARY / LEAD COMPETITOR","Do not infer that the intermediary performs the job",IF(P168="INFORMATION / REFERENCE COMPETITOR","Do not infer service substitution from information visibility",IF(P168="INDIRECT / CONDITIONAL COMPETITOR","Do not force adjacent or differently timed service into direct parity",IF(P168="OUT OF DIRECT SCOPE","Do not generalise this exclusion to every service/geography","Do not force a direct label from incomplete evidence"))))))</x:f>
      </x:c>
      <x:c r="U168" s="12" t="str">
        <x:f>IF(A168="","",IF(P168="INTERMEDIARY / LEAD COMPETITOR","Reopen if platform begins fulfilling the service directly",IF(P168="INFORMATION / REFERENCE COMPETITOR","Reopen if source begins selling/fulfilling the service",IF(P168="OUT OF DIRECT SCOPE","Reopen if job, buyer or service area changes","Reopen when service, geography, timing, fulfilment, ownership or buyer evidence changes materially"))))</x:f>
      </x:c>
      <x:c r="V168" s="12" t="str">
        <x:f>IF(A168="","",IF(COUNTIF(EVIDENCE_PACKET!$A$6:$A$205,L168)=0,"INVALID - EVIDENCE ID",IF(COUNTIF(EVIDENCE_PACKET!$A$6:$A$205,L168)&gt;1,"INVALID - DUPLICATE EVIDENCE ID",IF(COUNTIFS(EVIDENCE_PACKET!$A$6:$A$205,L168,EVIDENCE_PACKET!$B$6:$B$205,A168)=0,"INVALID - EVIDENCE OWNER",INDEX(EVIDENCE_PACKET!$L$6:$L$205,MATCH(L168,EVIDENCE_PACKET!$A$6:$A$205,0))))))</x:f>
      </x:c>
      <x:c r="W168" s="80" t="str">
        <x:f>IF(A168="","",IF(OR(AND(C168="DIRECTORY / LEAD MARKETPLACE",H168="OWN TEAM / LOCAL OPERATOR"),AND(C168="PUBLISHER / REFERENCE",OR(H168="OWN TEAM / LOCAL OPERATOR",H168="THIRD PARTY / ROUTED LEAD")),AND(OR(C168="LOCAL PROVIDER",C168="FRANCHISE / LOCAL OPERATOR"),OR(H168="THIRD PARTY / ROUTED LEAD",H168="INFORMATION ONLY"))),"CONTRADICTION","OK"))</x:f>
      </x:c>
      <x:c r="X168" s="80" t="str">
        <x:f>IF(A168="","",IF(OR(V168="INVALID - EVIDENCE ID",V168="INVALID - DUPLICATE EVIDENCE ID",V168="INVALID - EVIDENCE OWNER",V168="INVALID - DUPLICATE ID",V168="INVALID - CONTROL TOKEN",V168="INVALID - CANDIDATE ID",V168="INCOMPLETE"),"LINK ERROR",IF(V168="STALE - REFRESH","STALE",IF(OR(V168="NOT CHECKED",V168="UNRESOLVED",I168="NOT CHECKED",D168="UNCLEAR",E168="UNCLEAR",F168="UNCLEAR",G168="UNCLEAR",H168="UNCLEAR"),"INSUFFICIENT",IF(W168="CONTRADICTION","TYPE / FULFILMENT CONTRADICTION",IF(K168="CONTRADICTS","FIRST-PARTY CONTRADICTION","CLEAR"))))))</x:f>
      </x:c>
      <x:c r="Y168" s="80" t="str">
        <x:f>IF(A168="","",IF(OR(C168="DIRECTORY / LEAD MARKETPLACE",H168="THIRD PARTY / ROUTED LEAD"),"INTERMEDIARY / LEAD COMPETITOR",IF(OR(C168="PUBLISHER / REFERENCE",H168="INFORMATION ONLY"),"INFORMATION / REFERENCE COMPETITOR","")))</x:f>
      </x:c>
      <x:c r="Z168" s="80" t="str">
        <x:f>IF(A168="","",IF(OR(C168="ADJACENT SERVICE",D168="NO",F168="NO"),"INDIRECT / CONDITIONAL COMPETITOR",IF(OR(E168="NO",G168="NO"),"OUT OF DIRECT SCOPE",IF(AND(D168="YES",E168="YES",F168="YES",G168="YES",H168="OWN TEAM / LOCAL OPERATOR"),"DIRECT LOCAL COMPETITOR","CONDITIONAL / REVIEW REQUIRED"))))</x:f>
      </x:c>
      <x:c r="AA168" s="80" t="str">
        <x:f>IF(A168="","",IF(Y168&lt;&gt;"",Y168,Z168))</x:f>
      </x:c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38"/>
      <x:c r="N169" s="12"/>
      <x:c r="O169" s="12" t="str">
        <x:f>IF(A169="","",IF(COUNTIF($A$6:$A$205,A169)&gt;1,"INVALID - DUPLICATE ID",IF(OR(B169="",C169="",D169="",E169="",F169="",G169="",H169="",I169="",J169="",K169="",L169="",M169="",N169=""),"INCOMPLETE",IF(AND(OR(EXACT(C169,"LOCAL PROVIDER"),EXACT(C169,"FRANCHISE / LOCAL OPERATOR"),EXACT(C169,"DIRECTORY / LEAD MARKETPLACE"),EXACT(C169,"NATIONAL BRAND"),EXACT(C169,"PUBLISHER / REFERENCE"),EXACT(C169,"ADJACENT SERVICE"),EXACT(C169,"OTHER")),OR(EXACT(D169,"YES"),EXACT(D169,"NO"),EXACT(D169,"UNCLEAR")),OR(EXACT(E169,"YES"),EXACT(E169,"NO"),EXACT(E169,"UNCLEAR")),OR(EXACT(F169,"YES"),EXACT(F169,"NO"),EXACT(F169,"UNCLEAR")),OR(EXACT(G169,"YES"),EXACT(G169,"NO"),EXACT(G169,"UNCLEAR")),OR(EXACT(H169,"OWN TEAM / LOCAL OPERATOR"),EXACT(H169,"THIRD PARTY / ROUTED LEAD"),EXACT(H169,"INFORMATION ONLY"),EXACT(H169,"UNCLEAR")),OR(EXACT(I169,"CURRENT"),EXACT(I169,"STALE"),EXACT(I169,"NOT CHECKED")),OR(EXACT(J169,"LOCAL PACK / MAPS"),EXACT(J169,"ORGANIC"),EXACT(J169,"PAID / LOCAL SERVICES"),EXACT(J169,"MIXED"),EXACT(J169,"NOT OBSERVED")),OR(EXACT(K169,"SUPPORTS"),EXACT(K169,"CONTRADICTS"),EXACT(K169,"NOT AVAILABLE"))),"VALID","INVALID - CONTROL TOKEN"))))</x:f>
      </x:c>
      <x:c r="P169" s="12" t="str">
        <x:f>IF(A169="","",IF(O169&lt;&gt;"VALID","CONTROL ERROR",IF(X169="LINK ERROR","EVIDENCE LINK ERROR",IF(X169="STALE","EVIDENCE STALE - REFRESH",IF(X169="INSUFFICIENT","EVIDENCE INSUFFICIENT - ROLE",IF(X169="TYPE / FULFILMENT CONTRADICTION","EVIDENCE CONTRADICTION - TYPE / FULFILMENT",IF(X169="FIRST-PARTY CONTRADICTION","EVIDENCE CONTRADICTION - FIRST PARTY",AA169)))))))</x:f>
      </x:c>
      <x:c r="Q169" s="12" t="str">
        <x:f>IF(A169="","",IF(OR(O169&lt;&gt;"VALID",X169="LINK ERROR"),"NOT READY",IF(AND(V169="READY",X169="CLEAR",OR(P169="DIRECT LOCAL COMPETITOR",P169="INTERMEDIARY / LEAD COMPETITOR",P169="INFORMATION / REFERENCE COMPETITOR",P169="INDIRECT / CONDITIONAL COMPETITOR",P169="OUT OF DIRECT SCOPE")),"READY","UNRESOLVED")))</x:f>
      </x:c>
      <x:c r="R169" s="12" t="str">
        <x:f>IF(A169="","",IF(P169="DIRECT LOCAL COMPETITOR","INCLUDE DIRECT",IF(P169="INDIRECT / CONDITIONAL COMPETITOR","INCLUDE INDIRECT",IF(OR(P169="INTERMEDIARY / LEAD COMPETITOR",P169="INFORMATION / REFERENCE COMPETITOR"),"INCLUDE REFERENCE",IF(P169="OUT OF DIRECT SCOPE","EXCLUDE DIRECT","MONITOR / CONDITIONAL")))))</x:f>
      </x:c>
      <x:c r="S169" s="12" t="str">
        <x:f>IF(A169="","",IF(P169="DIRECT LOCAL COMPETITOR","Scoped service offer; service-area clarity; contact/booking path; trust and local visibility",IF(P169="INTERMEDIARY / LEAD COMPETITOR","Lead capture; comparison UX; local discovery and routing mechanics",IF(P169="INFORMATION / REFERENCE COMPETITOR","Information coverage; evidence; decision support and answer usefulness",IF(P169="INDIRECT / CONDITIONAL COMPETITOR","Substitution; adjacent-need framing; conditional availability",IF(P169="OUT OF DIRECT SCOPE","Reference only if another decision requires it","No direct benchmark until resolved"))))))</x:f>
      </x:c>
      <x:c r="T169" s="12" t="str">
        <x:f>IF(A169="","",IF(P169="DIRECT LOCAL COMPETITOR","Do not infer capacity, market share or revenue from visibility/reviews",IF(P169="INTERMEDIARY / LEAD COMPETITOR","Do not infer that the intermediary performs the job",IF(P169="INFORMATION / REFERENCE COMPETITOR","Do not infer service substitution from information visibility",IF(P169="INDIRECT / CONDITIONAL COMPETITOR","Do not force adjacent or differently timed service into direct parity",IF(P169="OUT OF DIRECT SCOPE","Do not generalise this exclusion to every service/geography","Do not force a direct label from incomplete evidence"))))))</x:f>
      </x:c>
      <x:c r="U169" s="12" t="str">
        <x:f>IF(A169="","",IF(P169="INTERMEDIARY / LEAD COMPETITOR","Reopen if platform begins fulfilling the service directly",IF(P169="INFORMATION / REFERENCE COMPETITOR","Reopen if source begins selling/fulfilling the service",IF(P169="OUT OF DIRECT SCOPE","Reopen if job, buyer or service area changes","Reopen when service, geography, timing, fulfilment, ownership or buyer evidence changes materially"))))</x:f>
      </x:c>
      <x:c r="V169" s="12" t="str">
        <x:f>IF(A169="","",IF(COUNTIF(EVIDENCE_PACKET!$A$6:$A$205,L169)=0,"INVALID - EVIDENCE ID",IF(COUNTIF(EVIDENCE_PACKET!$A$6:$A$205,L169)&gt;1,"INVALID - DUPLICATE EVIDENCE ID",IF(COUNTIFS(EVIDENCE_PACKET!$A$6:$A$205,L169,EVIDENCE_PACKET!$B$6:$B$205,A169)=0,"INVALID - EVIDENCE OWNER",INDEX(EVIDENCE_PACKET!$L$6:$L$205,MATCH(L169,EVIDENCE_PACKET!$A$6:$A$205,0))))))</x:f>
      </x:c>
      <x:c r="W169" s="80" t="str">
        <x:f>IF(A169="","",IF(OR(AND(C169="DIRECTORY / LEAD MARKETPLACE",H169="OWN TEAM / LOCAL OPERATOR"),AND(C169="PUBLISHER / REFERENCE",OR(H169="OWN TEAM / LOCAL OPERATOR",H169="THIRD PARTY / ROUTED LEAD")),AND(OR(C169="LOCAL PROVIDER",C169="FRANCHISE / LOCAL OPERATOR"),OR(H169="THIRD PARTY / ROUTED LEAD",H169="INFORMATION ONLY"))),"CONTRADICTION","OK"))</x:f>
      </x:c>
      <x:c r="X169" s="80" t="str">
        <x:f>IF(A169="","",IF(OR(V169="INVALID - EVIDENCE ID",V169="INVALID - DUPLICATE EVIDENCE ID",V169="INVALID - EVIDENCE OWNER",V169="INVALID - DUPLICATE ID",V169="INVALID - CONTROL TOKEN",V169="INVALID - CANDIDATE ID",V169="INCOMPLETE"),"LINK ERROR",IF(V169="STALE - REFRESH","STALE",IF(OR(V169="NOT CHECKED",V169="UNRESOLVED",I169="NOT CHECKED",D169="UNCLEAR",E169="UNCLEAR",F169="UNCLEAR",G169="UNCLEAR",H169="UNCLEAR"),"INSUFFICIENT",IF(W169="CONTRADICTION","TYPE / FULFILMENT CONTRADICTION",IF(K169="CONTRADICTS","FIRST-PARTY CONTRADICTION","CLEAR"))))))</x:f>
      </x:c>
      <x:c r="Y169" s="80" t="str">
        <x:f>IF(A169="","",IF(OR(C169="DIRECTORY / LEAD MARKETPLACE",H169="THIRD PARTY / ROUTED LEAD"),"INTERMEDIARY / LEAD COMPETITOR",IF(OR(C169="PUBLISHER / REFERENCE",H169="INFORMATION ONLY"),"INFORMATION / REFERENCE COMPETITOR","")))</x:f>
      </x:c>
      <x:c r="Z169" s="80" t="str">
        <x:f>IF(A169="","",IF(OR(C169="ADJACENT SERVICE",D169="NO",F169="NO"),"INDIRECT / CONDITIONAL COMPETITOR",IF(OR(E169="NO",G169="NO"),"OUT OF DIRECT SCOPE",IF(AND(D169="YES",E169="YES",F169="YES",G169="YES",H169="OWN TEAM / LOCAL OPERATOR"),"DIRECT LOCAL COMPETITOR","CONDITIONAL / REVIEW REQUIRED"))))</x:f>
      </x:c>
      <x:c r="AA169" s="80" t="str">
        <x:f>IF(A169="","",IF(Y169&lt;&gt;"",Y169,Z169))</x:f>
      </x:c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38"/>
      <x:c r="N170" s="12"/>
      <x:c r="O170" s="12" t="str">
        <x:f>IF(A170="","",IF(COUNTIF($A$6:$A$205,A170)&gt;1,"INVALID - DUPLICATE ID",IF(OR(B170="",C170="",D170="",E170="",F170="",G170="",H170="",I170="",J170="",K170="",L170="",M170="",N170=""),"INCOMPLETE",IF(AND(OR(EXACT(C170,"LOCAL PROVIDER"),EXACT(C170,"FRANCHISE / LOCAL OPERATOR"),EXACT(C170,"DIRECTORY / LEAD MARKETPLACE"),EXACT(C170,"NATIONAL BRAND"),EXACT(C170,"PUBLISHER / REFERENCE"),EXACT(C170,"ADJACENT SERVICE"),EXACT(C170,"OTHER")),OR(EXACT(D170,"YES"),EXACT(D170,"NO"),EXACT(D170,"UNCLEAR")),OR(EXACT(E170,"YES"),EXACT(E170,"NO"),EXACT(E170,"UNCLEAR")),OR(EXACT(F170,"YES"),EXACT(F170,"NO"),EXACT(F170,"UNCLEAR")),OR(EXACT(G170,"YES"),EXACT(G170,"NO"),EXACT(G170,"UNCLEAR")),OR(EXACT(H170,"OWN TEAM / LOCAL OPERATOR"),EXACT(H170,"THIRD PARTY / ROUTED LEAD"),EXACT(H170,"INFORMATION ONLY"),EXACT(H170,"UNCLEAR")),OR(EXACT(I170,"CURRENT"),EXACT(I170,"STALE"),EXACT(I170,"NOT CHECKED")),OR(EXACT(J170,"LOCAL PACK / MAPS"),EXACT(J170,"ORGANIC"),EXACT(J170,"PAID / LOCAL SERVICES"),EXACT(J170,"MIXED"),EXACT(J170,"NOT OBSERVED")),OR(EXACT(K170,"SUPPORTS"),EXACT(K170,"CONTRADICTS"),EXACT(K170,"NOT AVAILABLE"))),"VALID","INVALID - CONTROL TOKEN"))))</x:f>
      </x:c>
      <x:c r="P170" s="12" t="str">
        <x:f>IF(A170="","",IF(O170&lt;&gt;"VALID","CONTROL ERROR",IF(X170="LINK ERROR","EVIDENCE LINK ERROR",IF(X170="STALE","EVIDENCE STALE - REFRESH",IF(X170="INSUFFICIENT","EVIDENCE INSUFFICIENT - ROLE",IF(X170="TYPE / FULFILMENT CONTRADICTION","EVIDENCE CONTRADICTION - TYPE / FULFILMENT",IF(X170="FIRST-PARTY CONTRADICTION","EVIDENCE CONTRADICTION - FIRST PARTY",AA170)))))))</x:f>
      </x:c>
      <x:c r="Q170" s="12" t="str">
        <x:f>IF(A170="","",IF(OR(O170&lt;&gt;"VALID",X170="LINK ERROR"),"NOT READY",IF(AND(V170="READY",X170="CLEAR",OR(P170="DIRECT LOCAL COMPETITOR",P170="INTERMEDIARY / LEAD COMPETITOR",P170="INFORMATION / REFERENCE COMPETITOR",P170="INDIRECT / CONDITIONAL COMPETITOR",P170="OUT OF DIRECT SCOPE")),"READY","UNRESOLVED")))</x:f>
      </x:c>
      <x:c r="R170" s="12" t="str">
        <x:f>IF(A170="","",IF(P170="DIRECT LOCAL COMPETITOR","INCLUDE DIRECT",IF(P170="INDIRECT / CONDITIONAL COMPETITOR","INCLUDE INDIRECT",IF(OR(P170="INTERMEDIARY / LEAD COMPETITOR",P170="INFORMATION / REFERENCE COMPETITOR"),"INCLUDE REFERENCE",IF(P170="OUT OF DIRECT SCOPE","EXCLUDE DIRECT","MONITOR / CONDITIONAL")))))</x:f>
      </x:c>
      <x:c r="S170" s="12" t="str">
        <x:f>IF(A170="","",IF(P170="DIRECT LOCAL COMPETITOR","Scoped service offer; service-area clarity; contact/booking path; trust and local visibility",IF(P170="INTERMEDIARY / LEAD COMPETITOR","Lead capture; comparison UX; local discovery and routing mechanics",IF(P170="INFORMATION / REFERENCE COMPETITOR","Information coverage; evidence; decision support and answer usefulness",IF(P170="INDIRECT / CONDITIONAL COMPETITOR","Substitution; adjacent-need framing; conditional availability",IF(P170="OUT OF DIRECT SCOPE","Reference only if another decision requires it","No direct benchmark until resolved"))))))</x:f>
      </x:c>
      <x:c r="T170" s="12" t="str">
        <x:f>IF(A170="","",IF(P170="DIRECT LOCAL COMPETITOR","Do not infer capacity, market share or revenue from visibility/reviews",IF(P170="INTERMEDIARY / LEAD COMPETITOR","Do not infer that the intermediary performs the job",IF(P170="INFORMATION / REFERENCE COMPETITOR","Do not infer service substitution from information visibility",IF(P170="INDIRECT / CONDITIONAL COMPETITOR","Do not force adjacent or differently timed service into direct parity",IF(P170="OUT OF DIRECT SCOPE","Do not generalise this exclusion to every service/geography","Do not force a direct label from incomplete evidence"))))))</x:f>
      </x:c>
      <x:c r="U170" s="12" t="str">
        <x:f>IF(A170="","",IF(P170="INTERMEDIARY / LEAD COMPETITOR","Reopen if platform begins fulfilling the service directly",IF(P170="INFORMATION / REFERENCE COMPETITOR","Reopen if source begins selling/fulfilling the service",IF(P170="OUT OF DIRECT SCOPE","Reopen if job, buyer or service area changes","Reopen when service, geography, timing, fulfilment, ownership or buyer evidence changes materially"))))</x:f>
      </x:c>
      <x:c r="V170" s="12" t="str">
        <x:f>IF(A170="","",IF(COUNTIF(EVIDENCE_PACKET!$A$6:$A$205,L170)=0,"INVALID - EVIDENCE ID",IF(COUNTIF(EVIDENCE_PACKET!$A$6:$A$205,L170)&gt;1,"INVALID - DUPLICATE EVIDENCE ID",IF(COUNTIFS(EVIDENCE_PACKET!$A$6:$A$205,L170,EVIDENCE_PACKET!$B$6:$B$205,A170)=0,"INVALID - EVIDENCE OWNER",INDEX(EVIDENCE_PACKET!$L$6:$L$205,MATCH(L170,EVIDENCE_PACKET!$A$6:$A$205,0))))))</x:f>
      </x:c>
      <x:c r="W170" s="80" t="str">
        <x:f>IF(A170="","",IF(OR(AND(C170="DIRECTORY / LEAD MARKETPLACE",H170="OWN TEAM / LOCAL OPERATOR"),AND(C170="PUBLISHER / REFERENCE",OR(H170="OWN TEAM / LOCAL OPERATOR",H170="THIRD PARTY / ROUTED LEAD")),AND(OR(C170="LOCAL PROVIDER",C170="FRANCHISE / LOCAL OPERATOR"),OR(H170="THIRD PARTY / ROUTED LEAD",H170="INFORMATION ONLY"))),"CONTRADICTION","OK"))</x:f>
      </x:c>
      <x:c r="X170" s="80" t="str">
        <x:f>IF(A170="","",IF(OR(V170="INVALID - EVIDENCE ID",V170="INVALID - DUPLICATE EVIDENCE ID",V170="INVALID - EVIDENCE OWNER",V170="INVALID - DUPLICATE ID",V170="INVALID - CONTROL TOKEN",V170="INVALID - CANDIDATE ID",V170="INCOMPLETE"),"LINK ERROR",IF(V170="STALE - REFRESH","STALE",IF(OR(V170="NOT CHECKED",V170="UNRESOLVED",I170="NOT CHECKED",D170="UNCLEAR",E170="UNCLEAR",F170="UNCLEAR",G170="UNCLEAR",H170="UNCLEAR"),"INSUFFICIENT",IF(W170="CONTRADICTION","TYPE / FULFILMENT CONTRADICTION",IF(K170="CONTRADICTS","FIRST-PARTY CONTRADICTION","CLEAR"))))))</x:f>
      </x:c>
      <x:c r="Y170" s="80" t="str">
        <x:f>IF(A170="","",IF(OR(C170="DIRECTORY / LEAD MARKETPLACE",H170="THIRD PARTY / ROUTED LEAD"),"INTERMEDIARY / LEAD COMPETITOR",IF(OR(C170="PUBLISHER / REFERENCE",H170="INFORMATION ONLY"),"INFORMATION / REFERENCE COMPETITOR","")))</x:f>
      </x:c>
      <x:c r="Z170" s="80" t="str">
        <x:f>IF(A170="","",IF(OR(C170="ADJACENT SERVICE",D170="NO",F170="NO"),"INDIRECT / CONDITIONAL COMPETITOR",IF(OR(E170="NO",G170="NO"),"OUT OF DIRECT SCOPE",IF(AND(D170="YES",E170="YES",F170="YES",G170="YES",H170="OWN TEAM / LOCAL OPERATOR"),"DIRECT LOCAL COMPETITOR","CONDITIONAL / REVIEW REQUIRED"))))</x:f>
      </x:c>
      <x:c r="AA170" s="80" t="str">
        <x:f>IF(A170="","",IF(Y170&lt;&gt;"",Y170,Z170))</x:f>
      </x:c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38"/>
      <x:c r="N171" s="12"/>
      <x:c r="O171" s="12" t="str">
        <x:f>IF(A171="","",IF(COUNTIF($A$6:$A$205,A171)&gt;1,"INVALID - DUPLICATE ID",IF(OR(B171="",C171="",D171="",E171="",F171="",G171="",H171="",I171="",J171="",K171="",L171="",M171="",N171=""),"INCOMPLETE",IF(AND(OR(EXACT(C171,"LOCAL PROVIDER"),EXACT(C171,"FRANCHISE / LOCAL OPERATOR"),EXACT(C171,"DIRECTORY / LEAD MARKETPLACE"),EXACT(C171,"NATIONAL BRAND"),EXACT(C171,"PUBLISHER / REFERENCE"),EXACT(C171,"ADJACENT SERVICE"),EXACT(C171,"OTHER")),OR(EXACT(D171,"YES"),EXACT(D171,"NO"),EXACT(D171,"UNCLEAR")),OR(EXACT(E171,"YES"),EXACT(E171,"NO"),EXACT(E171,"UNCLEAR")),OR(EXACT(F171,"YES"),EXACT(F171,"NO"),EXACT(F171,"UNCLEAR")),OR(EXACT(G171,"YES"),EXACT(G171,"NO"),EXACT(G171,"UNCLEAR")),OR(EXACT(H171,"OWN TEAM / LOCAL OPERATOR"),EXACT(H171,"THIRD PARTY / ROUTED LEAD"),EXACT(H171,"INFORMATION ONLY"),EXACT(H171,"UNCLEAR")),OR(EXACT(I171,"CURRENT"),EXACT(I171,"STALE"),EXACT(I171,"NOT CHECKED")),OR(EXACT(J171,"LOCAL PACK / MAPS"),EXACT(J171,"ORGANIC"),EXACT(J171,"PAID / LOCAL SERVICES"),EXACT(J171,"MIXED"),EXACT(J171,"NOT OBSERVED")),OR(EXACT(K171,"SUPPORTS"),EXACT(K171,"CONTRADICTS"),EXACT(K171,"NOT AVAILABLE"))),"VALID","INVALID - CONTROL TOKEN"))))</x:f>
      </x:c>
      <x:c r="P171" s="12" t="str">
        <x:f>IF(A171="","",IF(O171&lt;&gt;"VALID","CONTROL ERROR",IF(X171="LINK ERROR","EVIDENCE LINK ERROR",IF(X171="STALE","EVIDENCE STALE - REFRESH",IF(X171="INSUFFICIENT","EVIDENCE INSUFFICIENT - ROLE",IF(X171="TYPE / FULFILMENT CONTRADICTION","EVIDENCE CONTRADICTION - TYPE / FULFILMENT",IF(X171="FIRST-PARTY CONTRADICTION","EVIDENCE CONTRADICTION - FIRST PARTY",AA171)))))))</x:f>
      </x:c>
      <x:c r="Q171" s="12" t="str">
        <x:f>IF(A171="","",IF(OR(O171&lt;&gt;"VALID",X171="LINK ERROR"),"NOT READY",IF(AND(V171="READY",X171="CLEAR",OR(P171="DIRECT LOCAL COMPETITOR",P171="INTERMEDIARY / LEAD COMPETITOR",P171="INFORMATION / REFERENCE COMPETITOR",P171="INDIRECT / CONDITIONAL COMPETITOR",P171="OUT OF DIRECT SCOPE")),"READY","UNRESOLVED")))</x:f>
      </x:c>
      <x:c r="R171" s="12" t="str">
        <x:f>IF(A171="","",IF(P171="DIRECT LOCAL COMPETITOR","INCLUDE DIRECT",IF(P171="INDIRECT / CONDITIONAL COMPETITOR","INCLUDE INDIRECT",IF(OR(P171="INTERMEDIARY / LEAD COMPETITOR",P171="INFORMATION / REFERENCE COMPETITOR"),"INCLUDE REFERENCE",IF(P171="OUT OF DIRECT SCOPE","EXCLUDE DIRECT","MONITOR / CONDITIONAL")))))</x:f>
      </x:c>
      <x:c r="S171" s="12" t="str">
        <x:f>IF(A171="","",IF(P171="DIRECT LOCAL COMPETITOR","Scoped service offer; service-area clarity; contact/booking path; trust and local visibility",IF(P171="INTERMEDIARY / LEAD COMPETITOR","Lead capture; comparison UX; local discovery and routing mechanics",IF(P171="INFORMATION / REFERENCE COMPETITOR","Information coverage; evidence; decision support and answer usefulness",IF(P171="INDIRECT / CONDITIONAL COMPETITOR","Substitution; adjacent-need framing; conditional availability",IF(P171="OUT OF DIRECT SCOPE","Reference only if another decision requires it","No direct benchmark until resolved"))))))</x:f>
      </x:c>
      <x:c r="T171" s="12" t="str">
        <x:f>IF(A171="","",IF(P171="DIRECT LOCAL COMPETITOR","Do not infer capacity, market share or revenue from visibility/reviews",IF(P171="INTERMEDIARY / LEAD COMPETITOR","Do not infer that the intermediary performs the job",IF(P171="INFORMATION / REFERENCE COMPETITOR","Do not infer service substitution from information visibility",IF(P171="INDIRECT / CONDITIONAL COMPETITOR","Do not force adjacent or differently timed service into direct parity",IF(P171="OUT OF DIRECT SCOPE","Do not generalise this exclusion to every service/geography","Do not force a direct label from incomplete evidence"))))))</x:f>
      </x:c>
      <x:c r="U171" s="12" t="str">
        <x:f>IF(A171="","",IF(P171="INTERMEDIARY / LEAD COMPETITOR","Reopen if platform begins fulfilling the service directly",IF(P171="INFORMATION / REFERENCE COMPETITOR","Reopen if source begins selling/fulfilling the service",IF(P171="OUT OF DIRECT SCOPE","Reopen if job, buyer or service area changes","Reopen when service, geography, timing, fulfilment, ownership or buyer evidence changes materially"))))</x:f>
      </x:c>
      <x:c r="V171" s="12" t="str">
        <x:f>IF(A171="","",IF(COUNTIF(EVIDENCE_PACKET!$A$6:$A$205,L171)=0,"INVALID - EVIDENCE ID",IF(COUNTIF(EVIDENCE_PACKET!$A$6:$A$205,L171)&gt;1,"INVALID - DUPLICATE EVIDENCE ID",IF(COUNTIFS(EVIDENCE_PACKET!$A$6:$A$205,L171,EVIDENCE_PACKET!$B$6:$B$205,A171)=0,"INVALID - EVIDENCE OWNER",INDEX(EVIDENCE_PACKET!$L$6:$L$205,MATCH(L171,EVIDENCE_PACKET!$A$6:$A$205,0))))))</x:f>
      </x:c>
      <x:c r="W171" s="80" t="str">
        <x:f>IF(A171="","",IF(OR(AND(C171="DIRECTORY / LEAD MARKETPLACE",H171="OWN TEAM / LOCAL OPERATOR"),AND(C171="PUBLISHER / REFERENCE",OR(H171="OWN TEAM / LOCAL OPERATOR",H171="THIRD PARTY / ROUTED LEAD")),AND(OR(C171="LOCAL PROVIDER",C171="FRANCHISE / LOCAL OPERATOR"),OR(H171="THIRD PARTY / ROUTED LEAD",H171="INFORMATION ONLY"))),"CONTRADICTION","OK"))</x:f>
      </x:c>
      <x:c r="X171" s="80" t="str">
        <x:f>IF(A171="","",IF(OR(V171="INVALID - EVIDENCE ID",V171="INVALID - DUPLICATE EVIDENCE ID",V171="INVALID - EVIDENCE OWNER",V171="INVALID - DUPLICATE ID",V171="INVALID - CONTROL TOKEN",V171="INVALID - CANDIDATE ID",V171="INCOMPLETE"),"LINK ERROR",IF(V171="STALE - REFRESH","STALE",IF(OR(V171="NOT CHECKED",V171="UNRESOLVED",I171="NOT CHECKED",D171="UNCLEAR",E171="UNCLEAR",F171="UNCLEAR",G171="UNCLEAR",H171="UNCLEAR"),"INSUFFICIENT",IF(W171="CONTRADICTION","TYPE / FULFILMENT CONTRADICTION",IF(K171="CONTRADICTS","FIRST-PARTY CONTRADICTION","CLEAR"))))))</x:f>
      </x:c>
      <x:c r="Y171" s="80" t="str">
        <x:f>IF(A171="","",IF(OR(C171="DIRECTORY / LEAD MARKETPLACE",H171="THIRD PARTY / ROUTED LEAD"),"INTERMEDIARY / LEAD COMPETITOR",IF(OR(C171="PUBLISHER / REFERENCE",H171="INFORMATION ONLY"),"INFORMATION / REFERENCE COMPETITOR","")))</x:f>
      </x:c>
      <x:c r="Z171" s="80" t="str">
        <x:f>IF(A171="","",IF(OR(C171="ADJACENT SERVICE",D171="NO",F171="NO"),"INDIRECT / CONDITIONAL COMPETITOR",IF(OR(E171="NO",G171="NO"),"OUT OF DIRECT SCOPE",IF(AND(D171="YES",E171="YES",F171="YES",G171="YES",H171="OWN TEAM / LOCAL OPERATOR"),"DIRECT LOCAL COMPETITOR","CONDITIONAL / REVIEW REQUIRED"))))</x:f>
      </x:c>
      <x:c r="AA171" s="80" t="str">
        <x:f>IF(A171="","",IF(Y171&lt;&gt;"",Y171,Z171))</x:f>
      </x:c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38"/>
      <x:c r="N172" s="12"/>
      <x:c r="O172" s="12" t="str">
        <x:f>IF(A172="","",IF(COUNTIF($A$6:$A$205,A172)&gt;1,"INVALID - DUPLICATE ID",IF(OR(B172="",C172="",D172="",E172="",F172="",G172="",H172="",I172="",J172="",K172="",L172="",M172="",N172=""),"INCOMPLETE",IF(AND(OR(EXACT(C172,"LOCAL PROVIDER"),EXACT(C172,"FRANCHISE / LOCAL OPERATOR"),EXACT(C172,"DIRECTORY / LEAD MARKETPLACE"),EXACT(C172,"NATIONAL BRAND"),EXACT(C172,"PUBLISHER / REFERENCE"),EXACT(C172,"ADJACENT SERVICE"),EXACT(C172,"OTHER")),OR(EXACT(D172,"YES"),EXACT(D172,"NO"),EXACT(D172,"UNCLEAR")),OR(EXACT(E172,"YES"),EXACT(E172,"NO"),EXACT(E172,"UNCLEAR")),OR(EXACT(F172,"YES"),EXACT(F172,"NO"),EXACT(F172,"UNCLEAR")),OR(EXACT(G172,"YES"),EXACT(G172,"NO"),EXACT(G172,"UNCLEAR")),OR(EXACT(H172,"OWN TEAM / LOCAL OPERATOR"),EXACT(H172,"THIRD PARTY / ROUTED LEAD"),EXACT(H172,"INFORMATION ONLY"),EXACT(H172,"UNCLEAR")),OR(EXACT(I172,"CURRENT"),EXACT(I172,"STALE"),EXACT(I172,"NOT CHECKED")),OR(EXACT(J172,"LOCAL PACK / MAPS"),EXACT(J172,"ORGANIC"),EXACT(J172,"PAID / LOCAL SERVICES"),EXACT(J172,"MIXED"),EXACT(J172,"NOT OBSERVED")),OR(EXACT(K172,"SUPPORTS"),EXACT(K172,"CONTRADICTS"),EXACT(K172,"NOT AVAILABLE"))),"VALID","INVALID - CONTROL TOKEN"))))</x:f>
      </x:c>
      <x:c r="P172" s="12" t="str">
        <x:f>IF(A172="","",IF(O172&lt;&gt;"VALID","CONTROL ERROR",IF(X172="LINK ERROR","EVIDENCE LINK ERROR",IF(X172="STALE","EVIDENCE STALE - REFRESH",IF(X172="INSUFFICIENT","EVIDENCE INSUFFICIENT - ROLE",IF(X172="TYPE / FULFILMENT CONTRADICTION","EVIDENCE CONTRADICTION - TYPE / FULFILMENT",IF(X172="FIRST-PARTY CONTRADICTION","EVIDENCE CONTRADICTION - FIRST PARTY",AA172)))))))</x:f>
      </x:c>
      <x:c r="Q172" s="12" t="str">
        <x:f>IF(A172="","",IF(OR(O172&lt;&gt;"VALID",X172="LINK ERROR"),"NOT READY",IF(AND(V172="READY",X172="CLEAR",OR(P172="DIRECT LOCAL COMPETITOR",P172="INTERMEDIARY / LEAD COMPETITOR",P172="INFORMATION / REFERENCE COMPETITOR",P172="INDIRECT / CONDITIONAL COMPETITOR",P172="OUT OF DIRECT SCOPE")),"READY","UNRESOLVED")))</x:f>
      </x:c>
      <x:c r="R172" s="12" t="str">
        <x:f>IF(A172="","",IF(P172="DIRECT LOCAL COMPETITOR","INCLUDE DIRECT",IF(P172="INDIRECT / CONDITIONAL COMPETITOR","INCLUDE INDIRECT",IF(OR(P172="INTERMEDIARY / LEAD COMPETITOR",P172="INFORMATION / REFERENCE COMPETITOR"),"INCLUDE REFERENCE",IF(P172="OUT OF DIRECT SCOPE","EXCLUDE DIRECT","MONITOR / CONDITIONAL")))))</x:f>
      </x:c>
      <x:c r="S172" s="12" t="str">
        <x:f>IF(A172="","",IF(P172="DIRECT LOCAL COMPETITOR","Scoped service offer; service-area clarity; contact/booking path; trust and local visibility",IF(P172="INTERMEDIARY / LEAD COMPETITOR","Lead capture; comparison UX; local discovery and routing mechanics",IF(P172="INFORMATION / REFERENCE COMPETITOR","Information coverage; evidence; decision support and answer usefulness",IF(P172="INDIRECT / CONDITIONAL COMPETITOR","Substitution; adjacent-need framing; conditional availability",IF(P172="OUT OF DIRECT SCOPE","Reference only if another decision requires it","No direct benchmark until resolved"))))))</x:f>
      </x:c>
      <x:c r="T172" s="12" t="str">
        <x:f>IF(A172="","",IF(P172="DIRECT LOCAL COMPETITOR","Do not infer capacity, market share or revenue from visibility/reviews",IF(P172="INTERMEDIARY / LEAD COMPETITOR","Do not infer that the intermediary performs the job",IF(P172="INFORMATION / REFERENCE COMPETITOR","Do not infer service substitution from information visibility",IF(P172="INDIRECT / CONDITIONAL COMPETITOR","Do not force adjacent or differently timed service into direct parity",IF(P172="OUT OF DIRECT SCOPE","Do not generalise this exclusion to every service/geography","Do not force a direct label from incomplete evidence"))))))</x:f>
      </x:c>
      <x:c r="U172" s="12" t="str">
        <x:f>IF(A172="","",IF(P172="INTERMEDIARY / LEAD COMPETITOR","Reopen if platform begins fulfilling the service directly",IF(P172="INFORMATION / REFERENCE COMPETITOR","Reopen if source begins selling/fulfilling the service",IF(P172="OUT OF DIRECT SCOPE","Reopen if job, buyer or service area changes","Reopen when service, geography, timing, fulfilment, ownership or buyer evidence changes materially"))))</x:f>
      </x:c>
      <x:c r="V172" s="12" t="str">
        <x:f>IF(A172="","",IF(COUNTIF(EVIDENCE_PACKET!$A$6:$A$205,L172)=0,"INVALID - EVIDENCE ID",IF(COUNTIF(EVIDENCE_PACKET!$A$6:$A$205,L172)&gt;1,"INVALID - DUPLICATE EVIDENCE ID",IF(COUNTIFS(EVIDENCE_PACKET!$A$6:$A$205,L172,EVIDENCE_PACKET!$B$6:$B$205,A172)=0,"INVALID - EVIDENCE OWNER",INDEX(EVIDENCE_PACKET!$L$6:$L$205,MATCH(L172,EVIDENCE_PACKET!$A$6:$A$205,0))))))</x:f>
      </x:c>
      <x:c r="W172" s="80" t="str">
        <x:f>IF(A172="","",IF(OR(AND(C172="DIRECTORY / LEAD MARKETPLACE",H172="OWN TEAM / LOCAL OPERATOR"),AND(C172="PUBLISHER / REFERENCE",OR(H172="OWN TEAM / LOCAL OPERATOR",H172="THIRD PARTY / ROUTED LEAD")),AND(OR(C172="LOCAL PROVIDER",C172="FRANCHISE / LOCAL OPERATOR"),OR(H172="THIRD PARTY / ROUTED LEAD",H172="INFORMATION ONLY"))),"CONTRADICTION","OK"))</x:f>
      </x:c>
      <x:c r="X172" s="80" t="str">
        <x:f>IF(A172="","",IF(OR(V172="INVALID - EVIDENCE ID",V172="INVALID - DUPLICATE EVIDENCE ID",V172="INVALID - EVIDENCE OWNER",V172="INVALID - DUPLICATE ID",V172="INVALID - CONTROL TOKEN",V172="INVALID - CANDIDATE ID",V172="INCOMPLETE"),"LINK ERROR",IF(V172="STALE - REFRESH","STALE",IF(OR(V172="NOT CHECKED",V172="UNRESOLVED",I172="NOT CHECKED",D172="UNCLEAR",E172="UNCLEAR",F172="UNCLEAR",G172="UNCLEAR",H172="UNCLEAR"),"INSUFFICIENT",IF(W172="CONTRADICTION","TYPE / FULFILMENT CONTRADICTION",IF(K172="CONTRADICTS","FIRST-PARTY CONTRADICTION","CLEAR"))))))</x:f>
      </x:c>
      <x:c r="Y172" s="80" t="str">
        <x:f>IF(A172="","",IF(OR(C172="DIRECTORY / LEAD MARKETPLACE",H172="THIRD PARTY / ROUTED LEAD"),"INTERMEDIARY / LEAD COMPETITOR",IF(OR(C172="PUBLISHER / REFERENCE",H172="INFORMATION ONLY"),"INFORMATION / REFERENCE COMPETITOR","")))</x:f>
      </x:c>
      <x:c r="Z172" s="80" t="str">
        <x:f>IF(A172="","",IF(OR(C172="ADJACENT SERVICE",D172="NO",F172="NO"),"INDIRECT / CONDITIONAL COMPETITOR",IF(OR(E172="NO",G172="NO"),"OUT OF DIRECT SCOPE",IF(AND(D172="YES",E172="YES",F172="YES",G172="YES",H172="OWN TEAM / LOCAL OPERATOR"),"DIRECT LOCAL COMPETITOR","CONDITIONAL / REVIEW REQUIRED"))))</x:f>
      </x:c>
      <x:c r="AA172" s="80" t="str">
        <x:f>IF(A172="","",IF(Y172&lt;&gt;"",Y172,Z172))</x:f>
      </x:c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38"/>
      <x:c r="N173" s="12"/>
      <x:c r="O173" s="12" t="str">
        <x:f>IF(A173="","",IF(COUNTIF($A$6:$A$205,A173)&gt;1,"INVALID - DUPLICATE ID",IF(OR(B173="",C173="",D173="",E173="",F173="",G173="",H173="",I173="",J173="",K173="",L173="",M173="",N173=""),"INCOMPLETE",IF(AND(OR(EXACT(C173,"LOCAL PROVIDER"),EXACT(C173,"FRANCHISE / LOCAL OPERATOR"),EXACT(C173,"DIRECTORY / LEAD MARKETPLACE"),EXACT(C173,"NATIONAL BRAND"),EXACT(C173,"PUBLISHER / REFERENCE"),EXACT(C173,"ADJACENT SERVICE"),EXACT(C173,"OTHER")),OR(EXACT(D173,"YES"),EXACT(D173,"NO"),EXACT(D173,"UNCLEAR")),OR(EXACT(E173,"YES"),EXACT(E173,"NO"),EXACT(E173,"UNCLEAR")),OR(EXACT(F173,"YES"),EXACT(F173,"NO"),EXACT(F173,"UNCLEAR")),OR(EXACT(G173,"YES"),EXACT(G173,"NO"),EXACT(G173,"UNCLEAR")),OR(EXACT(H173,"OWN TEAM / LOCAL OPERATOR"),EXACT(H173,"THIRD PARTY / ROUTED LEAD"),EXACT(H173,"INFORMATION ONLY"),EXACT(H173,"UNCLEAR")),OR(EXACT(I173,"CURRENT"),EXACT(I173,"STALE"),EXACT(I173,"NOT CHECKED")),OR(EXACT(J173,"LOCAL PACK / MAPS"),EXACT(J173,"ORGANIC"),EXACT(J173,"PAID / LOCAL SERVICES"),EXACT(J173,"MIXED"),EXACT(J173,"NOT OBSERVED")),OR(EXACT(K173,"SUPPORTS"),EXACT(K173,"CONTRADICTS"),EXACT(K173,"NOT AVAILABLE"))),"VALID","INVALID - CONTROL TOKEN"))))</x:f>
      </x:c>
      <x:c r="P173" s="12" t="str">
        <x:f>IF(A173="","",IF(O173&lt;&gt;"VALID","CONTROL ERROR",IF(X173="LINK ERROR","EVIDENCE LINK ERROR",IF(X173="STALE","EVIDENCE STALE - REFRESH",IF(X173="INSUFFICIENT","EVIDENCE INSUFFICIENT - ROLE",IF(X173="TYPE / FULFILMENT CONTRADICTION","EVIDENCE CONTRADICTION - TYPE / FULFILMENT",IF(X173="FIRST-PARTY CONTRADICTION","EVIDENCE CONTRADICTION - FIRST PARTY",AA173)))))))</x:f>
      </x:c>
      <x:c r="Q173" s="12" t="str">
        <x:f>IF(A173="","",IF(OR(O173&lt;&gt;"VALID",X173="LINK ERROR"),"NOT READY",IF(AND(V173="READY",X173="CLEAR",OR(P173="DIRECT LOCAL COMPETITOR",P173="INTERMEDIARY / LEAD COMPETITOR",P173="INFORMATION / REFERENCE COMPETITOR",P173="INDIRECT / CONDITIONAL COMPETITOR",P173="OUT OF DIRECT SCOPE")),"READY","UNRESOLVED")))</x:f>
      </x:c>
      <x:c r="R173" s="12" t="str">
        <x:f>IF(A173="","",IF(P173="DIRECT LOCAL COMPETITOR","INCLUDE DIRECT",IF(P173="INDIRECT / CONDITIONAL COMPETITOR","INCLUDE INDIRECT",IF(OR(P173="INTERMEDIARY / LEAD COMPETITOR",P173="INFORMATION / REFERENCE COMPETITOR"),"INCLUDE REFERENCE",IF(P173="OUT OF DIRECT SCOPE","EXCLUDE DIRECT","MONITOR / CONDITIONAL")))))</x:f>
      </x:c>
      <x:c r="S173" s="12" t="str">
        <x:f>IF(A173="","",IF(P173="DIRECT LOCAL COMPETITOR","Scoped service offer; service-area clarity; contact/booking path; trust and local visibility",IF(P173="INTERMEDIARY / LEAD COMPETITOR","Lead capture; comparison UX; local discovery and routing mechanics",IF(P173="INFORMATION / REFERENCE COMPETITOR","Information coverage; evidence; decision support and answer usefulness",IF(P173="INDIRECT / CONDITIONAL COMPETITOR","Substitution; adjacent-need framing; conditional availability",IF(P173="OUT OF DIRECT SCOPE","Reference only if another decision requires it","No direct benchmark until resolved"))))))</x:f>
      </x:c>
      <x:c r="T173" s="12" t="str">
        <x:f>IF(A173="","",IF(P173="DIRECT LOCAL COMPETITOR","Do not infer capacity, market share or revenue from visibility/reviews",IF(P173="INTERMEDIARY / LEAD COMPETITOR","Do not infer that the intermediary performs the job",IF(P173="INFORMATION / REFERENCE COMPETITOR","Do not infer service substitution from information visibility",IF(P173="INDIRECT / CONDITIONAL COMPETITOR","Do not force adjacent or differently timed service into direct parity",IF(P173="OUT OF DIRECT SCOPE","Do not generalise this exclusion to every service/geography","Do not force a direct label from incomplete evidence"))))))</x:f>
      </x:c>
      <x:c r="U173" s="12" t="str">
        <x:f>IF(A173="","",IF(P173="INTERMEDIARY / LEAD COMPETITOR","Reopen if platform begins fulfilling the service directly",IF(P173="INFORMATION / REFERENCE COMPETITOR","Reopen if source begins selling/fulfilling the service",IF(P173="OUT OF DIRECT SCOPE","Reopen if job, buyer or service area changes","Reopen when service, geography, timing, fulfilment, ownership or buyer evidence changes materially"))))</x:f>
      </x:c>
      <x:c r="V173" s="12" t="str">
        <x:f>IF(A173="","",IF(COUNTIF(EVIDENCE_PACKET!$A$6:$A$205,L173)=0,"INVALID - EVIDENCE ID",IF(COUNTIF(EVIDENCE_PACKET!$A$6:$A$205,L173)&gt;1,"INVALID - DUPLICATE EVIDENCE ID",IF(COUNTIFS(EVIDENCE_PACKET!$A$6:$A$205,L173,EVIDENCE_PACKET!$B$6:$B$205,A173)=0,"INVALID - EVIDENCE OWNER",INDEX(EVIDENCE_PACKET!$L$6:$L$205,MATCH(L173,EVIDENCE_PACKET!$A$6:$A$205,0))))))</x:f>
      </x:c>
      <x:c r="W173" s="80" t="str">
        <x:f>IF(A173="","",IF(OR(AND(C173="DIRECTORY / LEAD MARKETPLACE",H173="OWN TEAM / LOCAL OPERATOR"),AND(C173="PUBLISHER / REFERENCE",OR(H173="OWN TEAM / LOCAL OPERATOR",H173="THIRD PARTY / ROUTED LEAD")),AND(OR(C173="LOCAL PROVIDER",C173="FRANCHISE / LOCAL OPERATOR"),OR(H173="THIRD PARTY / ROUTED LEAD",H173="INFORMATION ONLY"))),"CONTRADICTION","OK"))</x:f>
      </x:c>
      <x:c r="X173" s="80" t="str">
        <x:f>IF(A173="","",IF(OR(V173="INVALID - EVIDENCE ID",V173="INVALID - DUPLICATE EVIDENCE ID",V173="INVALID - EVIDENCE OWNER",V173="INVALID - DUPLICATE ID",V173="INVALID - CONTROL TOKEN",V173="INVALID - CANDIDATE ID",V173="INCOMPLETE"),"LINK ERROR",IF(V173="STALE - REFRESH","STALE",IF(OR(V173="NOT CHECKED",V173="UNRESOLVED",I173="NOT CHECKED",D173="UNCLEAR",E173="UNCLEAR",F173="UNCLEAR",G173="UNCLEAR",H173="UNCLEAR"),"INSUFFICIENT",IF(W173="CONTRADICTION","TYPE / FULFILMENT CONTRADICTION",IF(K173="CONTRADICTS","FIRST-PARTY CONTRADICTION","CLEAR"))))))</x:f>
      </x:c>
      <x:c r="Y173" s="80" t="str">
        <x:f>IF(A173="","",IF(OR(C173="DIRECTORY / LEAD MARKETPLACE",H173="THIRD PARTY / ROUTED LEAD"),"INTERMEDIARY / LEAD COMPETITOR",IF(OR(C173="PUBLISHER / REFERENCE",H173="INFORMATION ONLY"),"INFORMATION / REFERENCE COMPETITOR","")))</x:f>
      </x:c>
      <x:c r="Z173" s="80" t="str">
        <x:f>IF(A173="","",IF(OR(C173="ADJACENT SERVICE",D173="NO",F173="NO"),"INDIRECT / CONDITIONAL COMPETITOR",IF(OR(E173="NO",G173="NO"),"OUT OF DIRECT SCOPE",IF(AND(D173="YES",E173="YES",F173="YES",G173="YES",H173="OWN TEAM / LOCAL OPERATOR"),"DIRECT LOCAL COMPETITOR","CONDITIONAL / REVIEW REQUIRED"))))</x:f>
      </x:c>
      <x:c r="AA173" s="80" t="str">
        <x:f>IF(A173="","",IF(Y173&lt;&gt;"",Y173,Z173))</x:f>
      </x:c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38"/>
      <x:c r="N174" s="12"/>
      <x:c r="O174" s="12" t="str">
        <x:f>IF(A174="","",IF(COUNTIF($A$6:$A$205,A174)&gt;1,"INVALID - DUPLICATE ID",IF(OR(B174="",C174="",D174="",E174="",F174="",G174="",H174="",I174="",J174="",K174="",L174="",M174="",N174=""),"INCOMPLETE",IF(AND(OR(EXACT(C174,"LOCAL PROVIDER"),EXACT(C174,"FRANCHISE / LOCAL OPERATOR"),EXACT(C174,"DIRECTORY / LEAD MARKETPLACE"),EXACT(C174,"NATIONAL BRAND"),EXACT(C174,"PUBLISHER / REFERENCE"),EXACT(C174,"ADJACENT SERVICE"),EXACT(C174,"OTHER")),OR(EXACT(D174,"YES"),EXACT(D174,"NO"),EXACT(D174,"UNCLEAR")),OR(EXACT(E174,"YES"),EXACT(E174,"NO"),EXACT(E174,"UNCLEAR")),OR(EXACT(F174,"YES"),EXACT(F174,"NO"),EXACT(F174,"UNCLEAR")),OR(EXACT(G174,"YES"),EXACT(G174,"NO"),EXACT(G174,"UNCLEAR")),OR(EXACT(H174,"OWN TEAM / LOCAL OPERATOR"),EXACT(H174,"THIRD PARTY / ROUTED LEAD"),EXACT(H174,"INFORMATION ONLY"),EXACT(H174,"UNCLEAR")),OR(EXACT(I174,"CURRENT"),EXACT(I174,"STALE"),EXACT(I174,"NOT CHECKED")),OR(EXACT(J174,"LOCAL PACK / MAPS"),EXACT(J174,"ORGANIC"),EXACT(J174,"PAID / LOCAL SERVICES"),EXACT(J174,"MIXED"),EXACT(J174,"NOT OBSERVED")),OR(EXACT(K174,"SUPPORTS"),EXACT(K174,"CONTRADICTS"),EXACT(K174,"NOT AVAILABLE"))),"VALID","INVALID - CONTROL TOKEN"))))</x:f>
      </x:c>
      <x:c r="P174" s="12" t="str">
        <x:f>IF(A174="","",IF(O174&lt;&gt;"VALID","CONTROL ERROR",IF(X174="LINK ERROR","EVIDENCE LINK ERROR",IF(X174="STALE","EVIDENCE STALE - REFRESH",IF(X174="INSUFFICIENT","EVIDENCE INSUFFICIENT - ROLE",IF(X174="TYPE / FULFILMENT CONTRADICTION","EVIDENCE CONTRADICTION - TYPE / FULFILMENT",IF(X174="FIRST-PARTY CONTRADICTION","EVIDENCE CONTRADICTION - FIRST PARTY",AA174)))))))</x:f>
      </x:c>
      <x:c r="Q174" s="12" t="str">
        <x:f>IF(A174="","",IF(OR(O174&lt;&gt;"VALID",X174="LINK ERROR"),"NOT READY",IF(AND(V174="READY",X174="CLEAR",OR(P174="DIRECT LOCAL COMPETITOR",P174="INTERMEDIARY / LEAD COMPETITOR",P174="INFORMATION / REFERENCE COMPETITOR",P174="INDIRECT / CONDITIONAL COMPETITOR",P174="OUT OF DIRECT SCOPE")),"READY","UNRESOLVED")))</x:f>
      </x:c>
      <x:c r="R174" s="12" t="str">
        <x:f>IF(A174="","",IF(P174="DIRECT LOCAL COMPETITOR","INCLUDE DIRECT",IF(P174="INDIRECT / CONDITIONAL COMPETITOR","INCLUDE INDIRECT",IF(OR(P174="INTERMEDIARY / LEAD COMPETITOR",P174="INFORMATION / REFERENCE COMPETITOR"),"INCLUDE REFERENCE",IF(P174="OUT OF DIRECT SCOPE","EXCLUDE DIRECT","MONITOR / CONDITIONAL")))))</x:f>
      </x:c>
      <x:c r="S174" s="12" t="str">
        <x:f>IF(A174="","",IF(P174="DIRECT LOCAL COMPETITOR","Scoped service offer; service-area clarity; contact/booking path; trust and local visibility",IF(P174="INTERMEDIARY / LEAD COMPETITOR","Lead capture; comparison UX; local discovery and routing mechanics",IF(P174="INFORMATION / REFERENCE COMPETITOR","Information coverage; evidence; decision support and answer usefulness",IF(P174="INDIRECT / CONDITIONAL COMPETITOR","Substitution; adjacent-need framing; conditional availability",IF(P174="OUT OF DIRECT SCOPE","Reference only if another decision requires it","No direct benchmark until resolved"))))))</x:f>
      </x:c>
      <x:c r="T174" s="12" t="str">
        <x:f>IF(A174="","",IF(P174="DIRECT LOCAL COMPETITOR","Do not infer capacity, market share or revenue from visibility/reviews",IF(P174="INTERMEDIARY / LEAD COMPETITOR","Do not infer that the intermediary performs the job",IF(P174="INFORMATION / REFERENCE COMPETITOR","Do not infer service substitution from information visibility",IF(P174="INDIRECT / CONDITIONAL COMPETITOR","Do not force adjacent or differently timed service into direct parity",IF(P174="OUT OF DIRECT SCOPE","Do not generalise this exclusion to every service/geography","Do not force a direct label from incomplete evidence"))))))</x:f>
      </x:c>
      <x:c r="U174" s="12" t="str">
        <x:f>IF(A174="","",IF(P174="INTERMEDIARY / LEAD COMPETITOR","Reopen if platform begins fulfilling the service directly",IF(P174="INFORMATION / REFERENCE COMPETITOR","Reopen if source begins selling/fulfilling the service",IF(P174="OUT OF DIRECT SCOPE","Reopen if job, buyer or service area changes","Reopen when service, geography, timing, fulfilment, ownership or buyer evidence changes materially"))))</x:f>
      </x:c>
      <x:c r="V174" s="12" t="str">
        <x:f>IF(A174="","",IF(COUNTIF(EVIDENCE_PACKET!$A$6:$A$205,L174)=0,"INVALID - EVIDENCE ID",IF(COUNTIF(EVIDENCE_PACKET!$A$6:$A$205,L174)&gt;1,"INVALID - DUPLICATE EVIDENCE ID",IF(COUNTIFS(EVIDENCE_PACKET!$A$6:$A$205,L174,EVIDENCE_PACKET!$B$6:$B$205,A174)=0,"INVALID - EVIDENCE OWNER",INDEX(EVIDENCE_PACKET!$L$6:$L$205,MATCH(L174,EVIDENCE_PACKET!$A$6:$A$205,0))))))</x:f>
      </x:c>
      <x:c r="W174" s="80" t="str">
        <x:f>IF(A174="","",IF(OR(AND(C174="DIRECTORY / LEAD MARKETPLACE",H174="OWN TEAM / LOCAL OPERATOR"),AND(C174="PUBLISHER / REFERENCE",OR(H174="OWN TEAM / LOCAL OPERATOR",H174="THIRD PARTY / ROUTED LEAD")),AND(OR(C174="LOCAL PROVIDER",C174="FRANCHISE / LOCAL OPERATOR"),OR(H174="THIRD PARTY / ROUTED LEAD",H174="INFORMATION ONLY"))),"CONTRADICTION","OK"))</x:f>
      </x:c>
      <x:c r="X174" s="80" t="str">
        <x:f>IF(A174="","",IF(OR(V174="INVALID - EVIDENCE ID",V174="INVALID - DUPLICATE EVIDENCE ID",V174="INVALID - EVIDENCE OWNER",V174="INVALID - DUPLICATE ID",V174="INVALID - CONTROL TOKEN",V174="INVALID - CANDIDATE ID",V174="INCOMPLETE"),"LINK ERROR",IF(V174="STALE - REFRESH","STALE",IF(OR(V174="NOT CHECKED",V174="UNRESOLVED",I174="NOT CHECKED",D174="UNCLEAR",E174="UNCLEAR",F174="UNCLEAR",G174="UNCLEAR",H174="UNCLEAR"),"INSUFFICIENT",IF(W174="CONTRADICTION","TYPE / FULFILMENT CONTRADICTION",IF(K174="CONTRADICTS","FIRST-PARTY CONTRADICTION","CLEAR"))))))</x:f>
      </x:c>
      <x:c r="Y174" s="80" t="str">
        <x:f>IF(A174="","",IF(OR(C174="DIRECTORY / LEAD MARKETPLACE",H174="THIRD PARTY / ROUTED LEAD"),"INTERMEDIARY / LEAD COMPETITOR",IF(OR(C174="PUBLISHER / REFERENCE",H174="INFORMATION ONLY"),"INFORMATION / REFERENCE COMPETITOR","")))</x:f>
      </x:c>
      <x:c r="Z174" s="80" t="str">
        <x:f>IF(A174="","",IF(OR(C174="ADJACENT SERVICE",D174="NO",F174="NO"),"INDIRECT / CONDITIONAL COMPETITOR",IF(OR(E174="NO",G174="NO"),"OUT OF DIRECT SCOPE",IF(AND(D174="YES",E174="YES",F174="YES",G174="YES",H174="OWN TEAM / LOCAL OPERATOR"),"DIRECT LOCAL COMPETITOR","CONDITIONAL / REVIEW REQUIRED"))))</x:f>
      </x:c>
      <x:c r="AA174" s="80" t="str">
        <x:f>IF(A174="","",IF(Y174&lt;&gt;"",Y174,Z174))</x:f>
      </x:c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38"/>
      <x:c r="N175" s="12"/>
      <x:c r="O175" s="12" t="str">
        <x:f>IF(A175="","",IF(COUNTIF($A$6:$A$205,A175)&gt;1,"INVALID - DUPLICATE ID",IF(OR(B175="",C175="",D175="",E175="",F175="",G175="",H175="",I175="",J175="",K175="",L175="",M175="",N175=""),"INCOMPLETE",IF(AND(OR(EXACT(C175,"LOCAL PROVIDER"),EXACT(C175,"FRANCHISE / LOCAL OPERATOR"),EXACT(C175,"DIRECTORY / LEAD MARKETPLACE"),EXACT(C175,"NATIONAL BRAND"),EXACT(C175,"PUBLISHER / REFERENCE"),EXACT(C175,"ADJACENT SERVICE"),EXACT(C175,"OTHER")),OR(EXACT(D175,"YES"),EXACT(D175,"NO"),EXACT(D175,"UNCLEAR")),OR(EXACT(E175,"YES"),EXACT(E175,"NO"),EXACT(E175,"UNCLEAR")),OR(EXACT(F175,"YES"),EXACT(F175,"NO"),EXACT(F175,"UNCLEAR")),OR(EXACT(G175,"YES"),EXACT(G175,"NO"),EXACT(G175,"UNCLEAR")),OR(EXACT(H175,"OWN TEAM / LOCAL OPERATOR"),EXACT(H175,"THIRD PARTY / ROUTED LEAD"),EXACT(H175,"INFORMATION ONLY"),EXACT(H175,"UNCLEAR")),OR(EXACT(I175,"CURRENT"),EXACT(I175,"STALE"),EXACT(I175,"NOT CHECKED")),OR(EXACT(J175,"LOCAL PACK / MAPS"),EXACT(J175,"ORGANIC"),EXACT(J175,"PAID / LOCAL SERVICES"),EXACT(J175,"MIXED"),EXACT(J175,"NOT OBSERVED")),OR(EXACT(K175,"SUPPORTS"),EXACT(K175,"CONTRADICTS"),EXACT(K175,"NOT AVAILABLE"))),"VALID","INVALID - CONTROL TOKEN"))))</x:f>
      </x:c>
      <x:c r="P175" s="12" t="str">
        <x:f>IF(A175="","",IF(O175&lt;&gt;"VALID","CONTROL ERROR",IF(X175="LINK ERROR","EVIDENCE LINK ERROR",IF(X175="STALE","EVIDENCE STALE - REFRESH",IF(X175="INSUFFICIENT","EVIDENCE INSUFFICIENT - ROLE",IF(X175="TYPE / FULFILMENT CONTRADICTION","EVIDENCE CONTRADICTION - TYPE / FULFILMENT",IF(X175="FIRST-PARTY CONTRADICTION","EVIDENCE CONTRADICTION - FIRST PARTY",AA175)))))))</x:f>
      </x:c>
      <x:c r="Q175" s="12" t="str">
        <x:f>IF(A175="","",IF(OR(O175&lt;&gt;"VALID",X175="LINK ERROR"),"NOT READY",IF(AND(V175="READY",X175="CLEAR",OR(P175="DIRECT LOCAL COMPETITOR",P175="INTERMEDIARY / LEAD COMPETITOR",P175="INFORMATION / REFERENCE COMPETITOR",P175="INDIRECT / CONDITIONAL COMPETITOR",P175="OUT OF DIRECT SCOPE")),"READY","UNRESOLVED")))</x:f>
      </x:c>
      <x:c r="R175" s="12" t="str">
        <x:f>IF(A175="","",IF(P175="DIRECT LOCAL COMPETITOR","INCLUDE DIRECT",IF(P175="INDIRECT / CONDITIONAL COMPETITOR","INCLUDE INDIRECT",IF(OR(P175="INTERMEDIARY / LEAD COMPETITOR",P175="INFORMATION / REFERENCE COMPETITOR"),"INCLUDE REFERENCE",IF(P175="OUT OF DIRECT SCOPE","EXCLUDE DIRECT","MONITOR / CONDITIONAL")))))</x:f>
      </x:c>
      <x:c r="S175" s="12" t="str">
        <x:f>IF(A175="","",IF(P175="DIRECT LOCAL COMPETITOR","Scoped service offer; service-area clarity; contact/booking path; trust and local visibility",IF(P175="INTERMEDIARY / LEAD COMPETITOR","Lead capture; comparison UX; local discovery and routing mechanics",IF(P175="INFORMATION / REFERENCE COMPETITOR","Information coverage; evidence; decision support and answer usefulness",IF(P175="INDIRECT / CONDITIONAL COMPETITOR","Substitution; adjacent-need framing; conditional availability",IF(P175="OUT OF DIRECT SCOPE","Reference only if another decision requires it","No direct benchmark until resolved"))))))</x:f>
      </x:c>
      <x:c r="T175" s="12" t="str">
        <x:f>IF(A175="","",IF(P175="DIRECT LOCAL COMPETITOR","Do not infer capacity, market share or revenue from visibility/reviews",IF(P175="INTERMEDIARY / LEAD COMPETITOR","Do not infer that the intermediary performs the job",IF(P175="INFORMATION / REFERENCE COMPETITOR","Do not infer service substitution from information visibility",IF(P175="INDIRECT / CONDITIONAL COMPETITOR","Do not force adjacent or differently timed service into direct parity",IF(P175="OUT OF DIRECT SCOPE","Do not generalise this exclusion to every service/geography","Do not force a direct label from incomplete evidence"))))))</x:f>
      </x:c>
      <x:c r="U175" s="12" t="str">
        <x:f>IF(A175="","",IF(P175="INTERMEDIARY / LEAD COMPETITOR","Reopen if platform begins fulfilling the service directly",IF(P175="INFORMATION / REFERENCE COMPETITOR","Reopen if source begins selling/fulfilling the service",IF(P175="OUT OF DIRECT SCOPE","Reopen if job, buyer or service area changes","Reopen when service, geography, timing, fulfilment, ownership or buyer evidence changes materially"))))</x:f>
      </x:c>
      <x:c r="V175" s="12" t="str">
        <x:f>IF(A175="","",IF(COUNTIF(EVIDENCE_PACKET!$A$6:$A$205,L175)=0,"INVALID - EVIDENCE ID",IF(COUNTIF(EVIDENCE_PACKET!$A$6:$A$205,L175)&gt;1,"INVALID - DUPLICATE EVIDENCE ID",IF(COUNTIFS(EVIDENCE_PACKET!$A$6:$A$205,L175,EVIDENCE_PACKET!$B$6:$B$205,A175)=0,"INVALID - EVIDENCE OWNER",INDEX(EVIDENCE_PACKET!$L$6:$L$205,MATCH(L175,EVIDENCE_PACKET!$A$6:$A$205,0))))))</x:f>
      </x:c>
      <x:c r="W175" s="80" t="str">
        <x:f>IF(A175="","",IF(OR(AND(C175="DIRECTORY / LEAD MARKETPLACE",H175="OWN TEAM / LOCAL OPERATOR"),AND(C175="PUBLISHER / REFERENCE",OR(H175="OWN TEAM / LOCAL OPERATOR",H175="THIRD PARTY / ROUTED LEAD")),AND(OR(C175="LOCAL PROVIDER",C175="FRANCHISE / LOCAL OPERATOR"),OR(H175="THIRD PARTY / ROUTED LEAD",H175="INFORMATION ONLY"))),"CONTRADICTION","OK"))</x:f>
      </x:c>
      <x:c r="X175" s="80" t="str">
        <x:f>IF(A175="","",IF(OR(V175="INVALID - EVIDENCE ID",V175="INVALID - DUPLICATE EVIDENCE ID",V175="INVALID - EVIDENCE OWNER",V175="INVALID - DUPLICATE ID",V175="INVALID - CONTROL TOKEN",V175="INVALID - CANDIDATE ID",V175="INCOMPLETE"),"LINK ERROR",IF(V175="STALE - REFRESH","STALE",IF(OR(V175="NOT CHECKED",V175="UNRESOLVED",I175="NOT CHECKED",D175="UNCLEAR",E175="UNCLEAR",F175="UNCLEAR",G175="UNCLEAR",H175="UNCLEAR"),"INSUFFICIENT",IF(W175="CONTRADICTION","TYPE / FULFILMENT CONTRADICTION",IF(K175="CONTRADICTS","FIRST-PARTY CONTRADICTION","CLEAR"))))))</x:f>
      </x:c>
      <x:c r="Y175" s="80" t="str">
        <x:f>IF(A175="","",IF(OR(C175="DIRECTORY / LEAD MARKETPLACE",H175="THIRD PARTY / ROUTED LEAD"),"INTERMEDIARY / LEAD COMPETITOR",IF(OR(C175="PUBLISHER / REFERENCE",H175="INFORMATION ONLY"),"INFORMATION / REFERENCE COMPETITOR","")))</x:f>
      </x:c>
      <x:c r="Z175" s="80" t="str">
        <x:f>IF(A175="","",IF(OR(C175="ADJACENT SERVICE",D175="NO",F175="NO"),"INDIRECT / CONDITIONAL COMPETITOR",IF(OR(E175="NO",G175="NO"),"OUT OF DIRECT SCOPE",IF(AND(D175="YES",E175="YES",F175="YES",G175="YES",H175="OWN TEAM / LOCAL OPERATOR"),"DIRECT LOCAL COMPETITOR","CONDITIONAL / REVIEW REQUIRED"))))</x:f>
      </x:c>
      <x:c r="AA175" s="80" t="str">
        <x:f>IF(A175="","",IF(Y175&lt;&gt;"",Y175,Z175))</x:f>
      </x:c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38"/>
      <x:c r="N176" s="12"/>
      <x:c r="O176" s="12" t="str">
        <x:f>IF(A176="","",IF(COUNTIF($A$6:$A$205,A176)&gt;1,"INVALID - DUPLICATE ID",IF(OR(B176="",C176="",D176="",E176="",F176="",G176="",H176="",I176="",J176="",K176="",L176="",M176="",N176=""),"INCOMPLETE",IF(AND(OR(EXACT(C176,"LOCAL PROVIDER"),EXACT(C176,"FRANCHISE / LOCAL OPERATOR"),EXACT(C176,"DIRECTORY / LEAD MARKETPLACE"),EXACT(C176,"NATIONAL BRAND"),EXACT(C176,"PUBLISHER / REFERENCE"),EXACT(C176,"ADJACENT SERVICE"),EXACT(C176,"OTHER")),OR(EXACT(D176,"YES"),EXACT(D176,"NO"),EXACT(D176,"UNCLEAR")),OR(EXACT(E176,"YES"),EXACT(E176,"NO"),EXACT(E176,"UNCLEAR")),OR(EXACT(F176,"YES"),EXACT(F176,"NO"),EXACT(F176,"UNCLEAR")),OR(EXACT(G176,"YES"),EXACT(G176,"NO"),EXACT(G176,"UNCLEAR")),OR(EXACT(H176,"OWN TEAM / LOCAL OPERATOR"),EXACT(H176,"THIRD PARTY / ROUTED LEAD"),EXACT(H176,"INFORMATION ONLY"),EXACT(H176,"UNCLEAR")),OR(EXACT(I176,"CURRENT"),EXACT(I176,"STALE"),EXACT(I176,"NOT CHECKED")),OR(EXACT(J176,"LOCAL PACK / MAPS"),EXACT(J176,"ORGANIC"),EXACT(J176,"PAID / LOCAL SERVICES"),EXACT(J176,"MIXED"),EXACT(J176,"NOT OBSERVED")),OR(EXACT(K176,"SUPPORTS"),EXACT(K176,"CONTRADICTS"),EXACT(K176,"NOT AVAILABLE"))),"VALID","INVALID - CONTROL TOKEN"))))</x:f>
      </x:c>
      <x:c r="P176" s="12" t="str">
        <x:f>IF(A176="","",IF(O176&lt;&gt;"VALID","CONTROL ERROR",IF(X176="LINK ERROR","EVIDENCE LINK ERROR",IF(X176="STALE","EVIDENCE STALE - REFRESH",IF(X176="INSUFFICIENT","EVIDENCE INSUFFICIENT - ROLE",IF(X176="TYPE / FULFILMENT CONTRADICTION","EVIDENCE CONTRADICTION - TYPE / FULFILMENT",IF(X176="FIRST-PARTY CONTRADICTION","EVIDENCE CONTRADICTION - FIRST PARTY",AA176)))))))</x:f>
      </x:c>
      <x:c r="Q176" s="12" t="str">
        <x:f>IF(A176="","",IF(OR(O176&lt;&gt;"VALID",X176="LINK ERROR"),"NOT READY",IF(AND(V176="READY",X176="CLEAR",OR(P176="DIRECT LOCAL COMPETITOR",P176="INTERMEDIARY / LEAD COMPETITOR",P176="INFORMATION / REFERENCE COMPETITOR",P176="INDIRECT / CONDITIONAL COMPETITOR",P176="OUT OF DIRECT SCOPE")),"READY","UNRESOLVED")))</x:f>
      </x:c>
      <x:c r="R176" s="12" t="str">
        <x:f>IF(A176="","",IF(P176="DIRECT LOCAL COMPETITOR","INCLUDE DIRECT",IF(P176="INDIRECT / CONDITIONAL COMPETITOR","INCLUDE INDIRECT",IF(OR(P176="INTERMEDIARY / LEAD COMPETITOR",P176="INFORMATION / REFERENCE COMPETITOR"),"INCLUDE REFERENCE",IF(P176="OUT OF DIRECT SCOPE","EXCLUDE DIRECT","MONITOR / CONDITIONAL")))))</x:f>
      </x:c>
      <x:c r="S176" s="12" t="str">
        <x:f>IF(A176="","",IF(P176="DIRECT LOCAL COMPETITOR","Scoped service offer; service-area clarity; contact/booking path; trust and local visibility",IF(P176="INTERMEDIARY / LEAD COMPETITOR","Lead capture; comparison UX; local discovery and routing mechanics",IF(P176="INFORMATION / REFERENCE COMPETITOR","Information coverage; evidence; decision support and answer usefulness",IF(P176="INDIRECT / CONDITIONAL COMPETITOR","Substitution; adjacent-need framing; conditional availability",IF(P176="OUT OF DIRECT SCOPE","Reference only if another decision requires it","No direct benchmark until resolved"))))))</x:f>
      </x:c>
      <x:c r="T176" s="12" t="str">
        <x:f>IF(A176="","",IF(P176="DIRECT LOCAL COMPETITOR","Do not infer capacity, market share or revenue from visibility/reviews",IF(P176="INTERMEDIARY / LEAD COMPETITOR","Do not infer that the intermediary performs the job",IF(P176="INFORMATION / REFERENCE COMPETITOR","Do not infer service substitution from information visibility",IF(P176="INDIRECT / CONDITIONAL COMPETITOR","Do not force adjacent or differently timed service into direct parity",IF(P176="OUT OF DIRECT SCOPE","Do not generalise this exclusion to every service/geography","Do not force a direct label from incomplete evidence"))))))</x:f>
      </x:c>
      <x:c r="U176" s="12" t="str">
        <x:f>IF(A176="","",IF(P176="INTERMEDIARY / LEAD COMPETITOR","Reopen if platform begins fulfilling the service directly",IF(P176="INFORMATION / REFERENCE COMPETITOR","Reopen if source begins selling/fulfilling the service",IF(P176="OUT OF DIRECT SCOPE","Reopen if job, buyer or service area changes","Reopen when service, geography, timing, fulfilment, ownership or buyer evidence changes materially"))))</x:f>
      </x:c>
      <x:c r="V176" s="12" t="str">
        <x:f>IF(A176="","",IF(COUNTIF(EVIDENCE_PACKET!$A$6:$A$205,L176)=0,"INVALID - EVIDENCE ID",IF(COUNTIF(EVIDENCE_PACKET!$A$6:$A$205,L176)&gt;1,"INVALID - DUPLICATE EVIDENCE ID",IF(COUNTIFS(EVIDENCE_PACKET!$A$6:$A$205,L176,EVIDENCE_PACKET!$B$6:$B$205,A176)=0,"INVALID - EVIDENCE OWNER",INDEX(EVIDENCE_PACKET!$L$6:$L$205,MATCH(L176,EVIDENCE_PACKET!$A$6:$A$205,0))))))</x:f>
      </x:c>
      <x:c r="W176" s="80" t="str">
        <x:f>IF(A176="","",IF(OR(AND(C176="DIRECTORY / LEAD MARKETPLACE",H176="OWN TEAM / LOCAL OPERATOR"),AND(C176="PUBLISHER / REFERENCE",OR(H176="OWN TEAM / LOCAL OPERATOR",H176="THIRD PARTY / ROUTED LEAD")),AND(OR(C176="LOCAL PROVIDER",C176="FRANCHISE / LOCAL OPERATOR"),OR(H176="THIRD PARTY / ROUTED LEAD",H176="INFORMATION ONLY"))),"CONTRADICTION","OK"))</x:f>
      </x:c>
      <x:c r="X176" s="80" t="str">
        <x:f>IF(A176="","",IF(OR(V176="INVALID - EVIDENCE ID",V176="INVALID - DUPLICATE EVIDENCE ID",V176="INVALID - EVIDENCE OWNER",V176="INVALID - DUPLICATE ID",V176="INVALID - CONTROL TOKEN",V176="INVALID - CANDIDATE ID",V176="INCOMPLETE"),"LINK ERROR",IF(V176="STALE - REFRESH","STALE",IF(OR(V176="NOT CHECKED",V176="UNRESOLVED",I176="NOT CHECKED",D176="UNCLEAR",E176="UNCLEAR",F176="UNCLEAR",G176="UNCLEAR",H176="UNCLEAR"),"INSUFFICIENT",IF(W176="CONTRADICTION","TYPE / FULFILMENT CONTRADICTION",IF(K176="CONTRADICTS","FIRST-PARTY CONTRADICTION","CLEAR"))))))</x:f>
      </x:c>
      <x:c r="Y176" s="80" t="str">
        <x:f>IF(A176="","",IF(OR(C176="DIRECTORY / LEAD MARKETPLACE",H176="THIRD PARTY / ROUTED LEAD"),"INTERMEDIARY / LEAD COMPETITOR",IF(OR(C176="PUBLISHER / REFERENCE",H176="INFORMATION ONLY"),"INFORMATION / REFERENCE COMPETITOR","")))</x:f>
      </x:c>
      <x:c r="Z176" s="80" t="str">
        <x:f>IF(A176="","",IF(OR(C176="ADJACENT SERVICE",D176="NO",F176="NO"),"INDIRECT / CONDITIONAL COMPETITOR",IF(OR(E176="NO",G176="NO"),"OUT OF DIRECT SCOPE",IF(AND(D176="YES",E176="YES",F176="YES",G176="YES",H176="OWN TEAM / LOCAL OPERATOR"),"DIRECT LOCAL COMPETITOR","CONDITIONAL / REVIEW REQUIRED"))))</x:f>
      </x:c>
      <x:c r="AA176" s="80" t="str">
        <x:f>IF(A176="","",IF(Y176&lt;&gt;"",Y176,Z176))</x:f>
      </x:c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38"/>
      <x:c r="N177" s="12"/>
      <x:c r="O177" s="12" t="str">
        <x:f>IF(A177="","",IF(COUNTIF($A$6:$A$205,A177)&gt;1,"INVALID - DUPLICATE ID",IF(OR(B177="",C177="",D177="",E177="",F177="",G177="",H177="",I177="",J177="",K177="",L177="",M177="",N177=""),"INCOMPLETE",IF(AND(OR(EXACT(C177,"LOCAL PROVIDER"),EXACT(C177,"FRANCHISE / LOCAL OPERATOR"),EXACT(C177,"DIRECTORY / LEAD MARKETPLACE"),EXACT(C177,"NATIONAL BRAND"),EXACT(C177,"PUBLISHER / REFERENCE"),EXACT(C177,"ADJACENT SERVICE"),EXACT(C177,"OTHER")),OR(EXACT(D177,"YES"),EXACT(D177,"NO"),EXACT(D177,"UNCLEAR")),OR(EXACT(E177,"YES"),EXACT(E177,"NO"),EXACT(E177,"UNCLEAR")),OR(EXACT(F177,"YES"),EXACT(F177,"NO"),EXACT(F177,"UNCLEAR")),OR(EXACT(G177,"YES"),EXACT(G177,"NO"),EXACT(G177,"UNCLEAR")),OR(EXACT(H177,"OWN TEAM / LOCAL OPERATOR"),EXACT(H177,"THIRD PARTY / ROUTED LEAD"),EXACT(H177,"INFORMATION ONLY"),EXACT(H177,"UNCLEAR")),OR(EXACT(I177,"CURRENT"),EXACT(I177,"STALE"),EXACT(I177,"NOT CHECKED")),OR(EXACT(J177,"LOCAL PACK / MAPS"),EXACT(J177,"ORGANIC"),EXACT(J177,"PAID / LOCAL SERVICES"),EXACT(J177,"MIXED"),EXACT(J177,"NOT OBSERVED")),OR(EXACT(K177,"SUPPORTS"),EXACT(K177,"CONTRADICTS"),EXACT(K177,"NOT AVAILABLE"))),"VALID","INVALID - CONTROL TOKEN"))))</x:f>
      </x:c>
      <x:c r="P177" s="12" t="str">
        <x:f>IF(A177="","",IF(O177&lt;&gt;"VALID","CONTROL ERROR",IF(X177="LINK ERROR","EVIDENCE LINK ERROR",IF(X177="STALE","EVIDENCE STALE - REFRESH",IF(X177="INSUFFICIENT","EVIDENCE INSUFFICIENT - ROLE",IF(X177="TYPE / FULFILMENT CONTRADICTION","EVIDENCE CONTRADICTION - TYPE / FULFILMENT",IF(X177="FIRST-PARTY CONTRADICTION","EVIDENCE CONTRADICTION - FIRST PARTY",AA177)))))))</x:f>
      </x:c>
      <x:c r="Q177" s="12" t="str">
        <x:f>IF(A177="","",IF(OR(O177&lt;&gt;"VALID",X177="LINK ERROR"),"NOT READY",IF(AND(V177="READY",X177="CLEAR",OR(P177="DIRECT LOCAL COMPETITOR",P177="INTERMEDIARY / LEAD COMPETITOR",P177="INFORMATION / REFERENCE COMPETITOR",P177="INDIRECT / CONDITIONAL COMPETITOR",P177="OUT OF DIRECT SCOPE")),"READY","UNRESOLVED")))</x:f>
      </x:c>
      <x:c r="R177" s="12" t="str">
        <x:f>IF(A177="","",IF(P177="DIRECT LOCAL COMPETITOR","INCLUDE DIRECT",IF(P177="INDIRECT / CONDITIONAL COMPETITOR","INCLUDE INDIRECT",IF(OR(P177="INTERMEDIARY / LEAD COMPETITOR",P177="INFORMATION / REFERENCE COMPETITOR"),"INCLUDE REFERENCE",IF(P177="OUT OF DIRECT SCOPE","EXCLUDE DIRECT","MONITOR / CONDITIONAL")))))</x:f>
      </x:c>
      <x:c r="S177" s="12" t="str">
        <x:f>IF(A177="","",IF(P177="DIRECT LOCAL COMPETITOR","Scoped service offer; service-area clarity; contact/booking path; trust and local visibility",IF(P177="INTERMEDIARY / LEAD COMPETITOR","Lead capture; comparison UX; local discovery and routing mechanics",IF(P177="INFORMATION / REFERENCE COMPETITOR","Information coverage; evidence; decision support and answer usefulness",IF(P177="INDIRECT / CONDITIONAL COMPETITOR","Substitution; adjacent-need framing; conditional availability",IF(P177="OUT OF DIRECT SCOPE","Reference only if another decision requires it","No direct benchmark until resolved"))))))</x:f>
      </x:c>
      <x:c r="T177" s="12" t="str">
        <x:f>IF(A177="","",IF(P177="DIRECT LOCAL COMPETITOR","Do not infer capacity, market share or revenue from visibility/reviews",IF(P177="INTERMEDIARY / LEAD COMPETITOR","Do not infer that the intermediary performs the job",IF(P177="INFORMATION / REFERENCE COMPETITOR","Do not infer service substitution from information visibility",IF(P177="INDIRECT / CONDITIONAL COMPETITOR","Do not force adjacent or differently timed service into direct parity",IF(P177="OUT OF DIRECT SCOPE","Do not generalise this exclusion to every service/geography","Do not force a direct label from incomplete evidence"))))))</x:f>
      </x:c>
      <x:c r="U177" s="12" t="str">
        <x:f>IF(A177="","",IF(P177="INTERMEDIARY / LEAD COMPETITOR","Reopen if platform begins fulfilling the service directly",IF(P177="INFORMATION / REFERENCE COMPETITOR","Reopen if source begins selling/fulfilling the service",IF(P177="OUT OF DIRECT SCOPE","Reopen if job, buyer or service area changes","Reopen when service, geography, timing, fulfilment, ownership or buyer evidence changes materially"))))</x:f>
      </x:c>
      <x:c r="V177" s="12" t="str">
        <x:f>IF(A177="","",IF(COUNTIF(EVIDENCE_PACKET!$A$6:$A$205,L177)=0,"INVALID - EVIDENCE ID",IF(COUNTIF(EVIDENCE_PACKET!$A$6:$A$205,L177)&gt;1,"INVALID - DUPLICATE EVIDENCE ID",IF(COUNTIFS(EVIDENCE_PACKET!$A$6:$A$205,L177,EVIDENCE_PACKET!$B$6:$B$205,A177)=0,"INVALID - EVIDENCE OWNER",INDEX(EVIDENCE_PACKET!$L$6:$L$205,MATCH(L177,EVIDENCE_PACKET!$A$6:$A$205,0))))))</x:f>
      </x:c>
      <x:c r="W177" s="80" t="str">
        <x:f>IF(A177="","",IF(OR(AND(C177="DIRECTORY / LEAD MARKETPLACE",H177="OWN TEAM / LOCAL OPERATOR"),AND(C177="PUBLISHER / REFERENCE",OR(H177="OWN TEAM / LOCAL OPERATOR",H177="THIRD PARTY / ROUTED LEAD")),AND(OR(C177="LOCAL PROVIDER",C177="FRANCHISE / LOCAL OPERATOR"),OR(H177="THIRD PARTY / ROUTED LEAD",H177="INFORMATION ONLY"))),"CONTRADICTION","OK"))</x:f>
      </x:c>
      <x:c r="X177" s="80" t="str">
        <x:f>IF(A177="","",IF(OR(V177="INVALID - EVIDENCE ID",V177="INVALID - DUPLICATE EVIDENCE ID",V177="INVALID - EVIDENCE OWNER",V177="INVALID - DUPLICATE ID",V177="INVALID - CONTROL TOKEN",V177="INVALID - CANDIDATE ID",V177="INCOMPLETE"),"LINK ERROR",IF(V177="STALE - REFRESH","STALE",IF(OR(V177="NOT CHECKED",V177="UNRESOLVED",I177="NOT CHECKED",D177="UNCLEAR",E177="UNCLEAR",F177="UNCLEAR",G177="UNCLEAR",H177="UNCLEAR"),"INSUFFICIENT",IF(W177="CONTRADICTION","TYPE / FULFILMENT CONTRADICTION",IF(K177="CONTRADICTS","FIRST-PARTY CONTRADICTION","CLEAR"))))))</x:f>
      </x:c>
      <x:c r="Y177" s="80" t="str">
        <x:f>IF(A177="","",IF(OR(C177="DIRECTORY / LEAD MARKETPLACE",H177="THIRD PARTY / ROUTED LEAD"),"INTERMEDIARY / LEAD COMPETITOR",IF(OR(C177="PUBLISHER / REFERENCE",H177="INFORMATION ONLY"),"INFORMATION / REFERENCE COMPETITOR","")))</x:f>
      </x:c>
      <x:c r="Z177" s="80" t="str">
        <x:f>IF(A177="","",IF(OR(C177="ADJACENT SERVICE",D177="NO",F177="NO"),"INDIRECT / CONDITIONAL COMPETITOR",IF(OR(E177="NO",G177="NO"),"OUT OF DIRECT SCOPE",IF(AND(D177="YES",E177="YES",F177="YES",G177="YES",H177="OWN TEAM / LOCAL OPERATOR"),"DIRECT LOCAL COMPETITOR","CONDITIONAL / REVIEW REQUIRED"))))</x:f>
      </x:c>
      <x:c r="AA177" s="80" t="str">
        <x:f>IF(A177="","",IF(Y177&lt;&gt;"",Y177,Z177))</x:f>
      </x:c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38"/>
      <x:c r="N178" s="12"/>
      <x:c r="O178" s="12" t="str">
        <x:f>IF(A178="","",IF(COUNTIF($A$6:$A$205,A178)&gt;1,"INVALID - DUPLICATE ID",IF(OR(B178="",C178="",D178="",E178="",F178="",G178="",H178="",I178="",J178="",K178="",L178="",M178="",N178=""),"INCOMPLETE",IF(AND(OR(EXACT(C178,"LOCAL PROVIDER"),EXACT(C178,"FRANCHISE / LOCAL OPERATOR"),EXACT(C178,"DIRECTORY / LEAD MARKETPLACE"),EXACT(C178,"NATIONAL BRAND"),EXACT(C178,"PUBLISHER / REFERENCE"),EXACT(C178,"ADJACENT SERVICE"),EXACT(C178,"OTHER")),OR(EXACT(D178,"YES"),EXACT(D178,"NO"),EXACT(D178,"UNCLEAR")),OR(EXACT(E178,"YES"),EXACT(E178,"NO"),EXACT(E178,"UNCLEAR")),OR(EXACT(F178,"YES"),EXACT(F178,"NO"),EXACT(F178,"UNCLEAR")),OR(EXACT(G178,"YES"),EXACT(G178,"NO"),EXACT(G178,"UNCLEAR")),OR(EXACT(H178,"OWN TEAM / LOCAL OPERATOR"),EXACT(H178,"THIRD PARTY / ROUTED LEAD"),EXACT(H178,"INFORMATION ONLY"),EXACT(H178,"UNCLEAR")),OR(EXACT(I178,"CURRENT"),EXACT(I178,"STALE"),EXACT(I178,"NOT CHECKED")),OR(EXACT(J178,"LOCAL PACK / MAPS"),EXACT(J178,"ORGANIC"),EXACT(J178,"PAID / LOCAL SERVICES"),EXACT(J178,"MIXED"),EXACT(J178,"NOT OBSERVED")),OR(EXACT(K178,"SUPPORTS"),EXACT(K178,"CONTRADICTS"),EXACT(K178,"NOT AVAILABLE"))),"VALID","INVALID - CONTROL TOKEN"))))</x:f>
      </x:c>
      <x:c r="P178" s="12" t="str">
        <x:f>IF(A178="","",IF(O178&lt;&gt;"VALID","CONTROL ERROR",IF(X178="LINK ERROR","EVIDENCE LINK ERROR",IF(X178="STALE","EVIDENCE STALE - REFRESH",IF(X178="INSUFFICIENT","EVIDENCE INSUFFICIENT - ROLE",IF(X178="TYPE / FULFILMENT CONTRADICTION","EVIDENCE CONTRADICTION - TYPE / FULFILMENT",IF(X178="FIRST-PARTY CONTRADICTION","EVIDENCE CONTRADICTION - FIRST PARTY",AA178)))))))</x:f>
      </x:c>
      <x:c r="Q178" s="12" t="str">
        <x:f>IF(A178="","",IF(OR(O178&lt;&gt;"VALID",X178="LINK ERROR"),"NOT READY",IF(AND(V178="READY",X178="CLEAR",OR(P178="DIRECT LOCAL COMPETITOR",P178="INTERMEDIARY / LEAD COMPETITOR",P178="INFORMATION / REFERENCE COMPETITOR",P178="INDIRECT / CONDITIONAL COMPETITOR",P178="OUT OF DIRECT SCOPE")),"READY","UNRESOLVED")))</x:f>
      </x:c>
      <x:c r="R178" s="12" t="str">
        <x:f>IF(A178="","",IF(P178="DIRECT LOCAL COMPETITOR","INCLUDE DIRECT",IF(P178="INDIRECT / CONDITIONAL COMPETITOR","INCLUDE INDIRECT",IF(OR(P178="INTERMEDIARY / LEAD COMPETITOR",P178="INFORMATION / REFERENCE COMPETITOR"),"INCLUDE REFERENCE",IF(P178="OUT OF DIRECT SCOPE","EXCLUDE DIRECT","MONITOR / CONDITIONAL")))))</x:f>
      </x:c>
      <x:c r="S178" s="12" t="str">
        <x:f>IF(A178="","",IF(P178="DIRECT LOCAL COMPETITOR","Scoped service offer; service-area clarity; contact/booking path; trust and local visibility",IF(P178="INTERMEDIARY / LEAD COMPETITOR","Lead capture; comparison UX; local discovery and routing mechanics",IF(P178="INFORMATION / REFERENCE COMPETITOR","Information coverage; evidence; decision support and answer usefulness",IF(P178="INDIRECT / CONDITIONAL COMPETITOR","Substitution; adjacent-need framing; conditional availability",IF(P178="OUT OF DIRECT SCOPE","Reference only if another decision requires it","No direct benchmark until resolved"))))))</x:f>
      </x:c>
      <x:c r="T178" s="12" t="str">
        <x:f>IF(A178="","",IF(P178="DIRECT LOCAL COMPETITOR","Do not infer capacity, market share or revenue from visibility/reviews",IF(P178="INTERMEDIARY / LEAD COMPETITOR","Do not infer that the intermediary performs the job",IF(P178="INFORMATION / REFERENCE COMPETITOR","Do not infer service substitution from information visibility",IF(P178="INDIRECT / CONDITIONAL COMPETITOR","Do not force adjacent or differently timed service into direct parity",IF(P178="OUT OF DIRECT SCOPE","Do not generalise this exclusion to every service/geography","Do not force a direct label from incomplete evidence"))))))</x:f>
      </x:c>
      <x:c r="U178" s="12" t="str">
        <x:f>IF(A178="","",IF(P178="INTERMEDIARY / LEAD COMPETITOR","Reopen if platform begins fulfilling the service directly",IF(P178="INFORMATION / REFERENCE COMPETITOR","Reopen if source begins selling/fulfilling the service",IF(P178="OUT OF DIRECT SCOPE","Reopen if job, buyer or service area changes","Reopen when service, geography, timing, fulfilment, ownership or buyer evidence changes materially"))))</x:f>
      </x:c>
      <x:c r="V178" s="12" t="str">
        <x:f>IF(A178="","",IF(COUNTIF(EVIDENCE_PACKET!$A$6:$A$205,L178)=0,"INVALID - EVIDENCE ID",IF(COUNTIF(EVIDENCE_PACKET!$A$6:$A$205,L178)&gt;1,"INVALID - DUPLICATE EVIDENCE ID",IF(COUNTIFS(EVIDENCE_PACKET!$A$6:$A$205,L178,EVIDENCE_PACKET!$B$6:$B$205,A178)=0,"INVALID - EVIDENCE OWNER",INDEX(EVIDENCE_PACKET!$L$6:$L$205,MATCH(L178,EVIDENCE_PACKET!$A$6:$A$205,0))))))</x:f>
      </x:c>
      <x:c r="W178" s="80" t="str">
        <x:f>IF(A178="","",IF(OR(AND(C178="DIRECTORY / LEAD MARKETPLACE",H178="OWN TEAM / LOCAL OPERATOR"),AND(C178="PUBLISHER / REFERENCE",OR(H178="OWN TEAM / LOCAL OPERATOR",H178="THIRD PARTY / ROUTED LEAD")),AND(OR(C178="LOCAL PROVIDER",C178="FRANCHISE / LOCAL OPERATOR"),OR(H178="THIRD PARTY / ROUTED LEAD",H178="INFORMATION ONLY"))),"CONTRADICTION","OK"))</x:f>
      </x:c>
      <x:c r="X178" s="80" t="str">
        <x:f>IF(A178="","",IF(OR(V178="INVALID - EVIDENCE ID",V178="INVALID - DUPLICATE EVIDENCE ID",V178="INVALID - EVIDENCE OWNER",V178="INVALID - DUPLICATE ID",V178="INVALID - CONTROL TOKEN",V178="INVALID - CANDIDATE ID",V178="INCOMPLETE"),"LINK ERROR",IF(V178="STALE - REFRESH","STALE",IF(OR(V178="NOT CHECKED",V178="UNRESOLVED",I178="NOT CHECKED",D178="UNCLEAR",E178="UNCLEAR",F178="UNCLEAR",G178="UNCLEAR",H178="UNCLEAR"),"INSUFFICIENT",IF(W178="CONTRADICTION","TYPE / FULFILMENT CONTRADICTION",IF(K178="CONTRADICTS","FIRST-PARTY CONTRADICTION","CLEAR"))))))</x:f>
      </x:c>
      <x:c r="Y178" s="80" t="str">
        <x:f>IF(A178="","",IF(OR(C178="DIRECTORY / LEAD MARKETPLACE",H178="THIRD PARTY / ROUTED LEAD"),"INTERMEDIARY / LEAD COMPETITOR",IF(OR(C178="PUBLISHER / REFERENCE",H178="INFORMATION ONLY"),"INFORMATION / REFERENCE COMPETITOR","")))</x:f>
      </x:c>
      <x:c r="Z178" s="80" t="str">
        <x:f>IF(A178="","",IF(OR(C178="ADJACENT SERVICE",D178="NO",F178="NO"),"INDIRECT / CONDITIONAL COMPETITOR",IF(OR(E178="NO",G178="NO"),"OUT OF DIRECT SCOPE",IF(AND(D178="YES",E178="YES",F178="YES",G178="YES",H178="OWN TEAM / LOCAL OPERATOR"),"DIRECT LOCAL COMPETITOR","CONDITIONAL / REVIEW REQUIRED"))))</x:f>
      </x:c>
      <x:c r="AA178" s="80" t="str">
        <x:f>IF(A178="","",IF(Y178&lt;&gt;"",Y178,Z178))</x:f>
      </x:c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38"/>
      <x:c r="N179" s="12"/>
      <x:c r="O179" s="12" t="str">
        <x:f>IF(A179="","",IF(COUNTIF($A$6:$A$205,A179)&gt;1,"INVALID - DUPLICATE ID",IF(OR(B179="",C179="",D179="",E179="",F179="",G179="",H179="",I179="",J179="",K179="",L179="",M179="",N179=""),"INCOMPLETE",IF(AND(OR(EXACT(C179,"LOCAL PROVIDER"),EXACT(C179,"FRANCHISE / LOCAL OPERATOR"),EXACT(C179,"DIRECTORY / LEAD MARKETPLACE"),EXACT(C179,"NATIONAL BRAND"),EXACT(C179,"PUBLISHER / REFERENCE"),EXACT(C179,"ADJACENT SERVICE"),EXACT(C179,"OTHER")),OR(EXACT(D179,"YES"),EXACT(D179,"NO"),EXACT(D179,"UNCLEAR")),OR(EXACT(E179,"YES"),EXACT(E179,"NO"),EXACT(E179,"UNCLEAR")),OR(EXACT(F179,"YES"),EXACT(F179,"NO"),EXACT(F179,"UNCLEAR")),OR(EXACT(G179,"YES"),EXACT(G179,"NO"),EXACT(G179,"UNCLEAR")),OR(EXACT(H179,"OWN TEAM / LOCAL OPERATOR"),EXACT(H179,"THIRD PARTY / ROUTED LEAD"),EXACT(H179,"INFORMATION ONLY"),EXACT(H179,"UNCLEAR")),OR(EXACT(I179,"CURRENT"),EXACT(I179,"STALE"),EXACT(I179,"NOT CHECKED")),OR(EXACT(J179,"LOCAL PACK / MAPS"),EXACT(J179,"ORGANIC"),EXACT(J179,"PAID / LOCAL SERVICES"),EXACT(J179,"MIXED"),EXACT(J179,"NOT OBSERVED")),OR(EXACT(K179,"SUPPORTS"),EXACT(K179,"CONTRADICTS"),EXACT(K179,"NOT AVAILABLE"))),"VALID","INVALID - CONTROL TOKEN"))))</x:f>
      </x:c>
      <x:c r="P179" s="12" t="str">
        <x:f>IF(A179="","",IF(O179&lt;&gt;"VALID","CONTROL ERROR",IF(X179="LINK ERROR","EVIDENCE LINK ERROR",IF(X179="STALE","EVIDENCE STALE - REFRESH",IF(X179="INSUFFICIENT","EVIDENCE INSUFFICIENT - ROLE",IF(X179="TYPE / FULFILMENT CONTRADICTION","EVIDENCE CONTRADICTION - TYPE / FULFILMENT",IF(X179="FIRST-PARTY CONTRADICTION","EVIDENCE CONTRADICTION - FIRST PARTY",AA179)))))))</x:f>
      </x:c>
      <x:c r="Q179" s="12" t="str">
        <x:f>IF(A179="","",IF(OR(O179&lt;&gt;"VALID",X179="LINK ERROR"),"NOT READY",IF(AND(V179="READY",X179="CLEAR",OR(P179="DIRECT LOCAL COMPETITOR",P179="INTERMEDIARY / LEAD COMPETITOR",P179="INFORMATION / REFERENCE COMPETITOR",P179="INDIRECT / CONDITIONAL COMPETITOR",P179="OUT OF DIRECT SCOPE")),"READY","UNRESOLVED")))</x:f>
      </x:c>
      <x:c r="R179" s="12" t="str">
        <x:f>IF(A179="","",IF(P179="DIRECT LOCAL COMPETITOR","INCLUDE DIRECT",IF(P179="INDIRECT / CONDITIONAL COMPETITOR","INCLUDE INDIRECT",IF(OR(P179="INTERMEDIARY / LEAD COMPETITOR",P179="INFORMATION / REFERENCE COMPETITOR"),"INCLUDE REFERENCE",IF(P179="OUT OF DIRECT SCOPE","EXCLUDE DIRECT","MONITOR / CONDITIONAL")))))</x:f>
      </x:c>
      <x:c r="S179" s="12" t="str">
        <x:f>IF(A179="","",IF(P179="DIRECT LOCAL COMPETITOR","Scoped service offer; service-area clarity; contact/booking path; trust and local visibility",IF(P179="INTERMEDIARY / LEAD COMPETITOR","Lead capture; comparison UX; local discovery and routing mechanics",IF(P179="INFORMATION / REFERENCE COMPETITOR","Information coverage; evidence; decision support and answer usefulness",IF(P179="INDIRECT / CONDITIONAL COMPETITOR","Substitution; adjacent-need framing; conditional availability",IF(P179="OUT OF DIRECT SCOPE","Reference only if another decision requires it","No direct benchmark until resolved"))))))</x:f>
      </x:c>
      <x:c r="T179" s="12" t="str">
        <x:f>IF(A179="","",IF(P179="DIRECT LOCAL COMPETITOR","Do not infer capacity, market share or revenue from visibility/reviews",IF(P179="INTERMEDIARY / LEAD COMPETITOR","Do not infer that the intermediary performs the job",IF(P179="INFORMATION / REFERENCE COMPETITOR","Do not infer service substitution from information visibility",IF(P179="INDIRECT / CONDITIONAL COMPETITOR","Do not force adjacent or differently timed service into direct parity",IF(P179="OUT OF DIRECT SCOPE","Do not generalise this exclusion to every service/geography","Do not force a direct label from incomplete evidence"))))))</x:f>
      </x:c>
      <x:c r="U179" s="12" t="str">
        <x:f>IF(A179="","",IF(P179="INTERMEDIARY / LEAD COMPETITOR","Reopen if platform begins fulfilling the service directly",IF(P179="INFORMATION / REFERENCE COMPETITOR","Reopen if source begins selling/fulfilling the service",IF(P179="OUT OF DIRECT SCOPE","Reopen if job, buyer or service area changes","Reopen when service, geography, timing, fulfilment, ownership or buyer evidence changes materially"))))</x:f>
      </x:c>
      <x:c r="V179" s="12" t="str">
        <x:f>IF(A179="","",IF(COUNTIF(EVIDENCE_PACKET!$A$6:$A$205,L179)=0,"INVALID - EVIDENCE ID",IF(COUNTIF(EVIDENCE_PACKET!$A$6:$A$205,L179)&gt;1,"INVALID - DUPLICATE EVIDENCE ID",IF(COUNTIFS(EVIDENCE_PACKET!$A$6:$A$205,L179,EVIDENCE_PACKET!$B$6:$B$205,A179)=0,"INVALID - EVIDENCE OWNER",INDEX(EVIDENCE_PACKET!$L$6:$L$205,MATCH(L179,EVIDENCE_PACKET!$A$6:$A$205,0))))))</x:f>
      </x:c>
      <x:c r="W179" s="80" t="str">
        <x:f>IF(A179="","",IF(OR(AND(C179="DIRECTORY / LEAD MARKETPLACE",H179="OWN TEAM / LOCAL OPERATOR"),AND(C179="PUBLISHER / REFERENCE",OR(H179="OWN TEAM / LOCAL OPERATOR",H179="THIRD PARTY / ROUTED LEAD")),AND(OR(C179="LOCAL PROVIDER",C179="FRANCHISE / LOCAL OPERATOR"),OR(H179="THIRD PARTY / ROUTED LEAD",H179="INFORMATION ONLY"))),"CONTRADICTION","OK"))</x:f>
      </x:c>
      <x:c r="X179" s="80" t="str">
        <x:f>IF(A179="","",IF(OR(V179="INVALID - EVIDENCE ID",V179="INVALID - DUPLICATE EVIDENCE ID",V179="INVALID - EVIDENCE OWNER",V179="INVALID - DUPLICATE ID",V179="INVALID - CONTROL TOKEN",V179="INVALID - CANDIDATE ID",V179="INCOMPLETE"),"LINK ERROR",IF(V179="STALE - REFRESH","STALE",IF(OR(V179="NOT CHECKED",V179="UNRESOLVED",I179="NOT CHECKED",D179="UNCLEAR",E179="UNCLEAR",F179="UNCLEAR",G179="UNCLEAR",H179="UNCLEAR"),"INSUFFICIENT",IF(W179="CONTRADICTION","TYPE / FULFILMENT CONTRADICTION",IF(K179="CONTRADICTS","FIRST-PARTY CONTRADICTION","CLEAR"))))))</x:f>
      </x:c>
      <x:c r="Y179" s="80" t="str">
        <x:f>IF(A179="","",IF(OR(C179="DIRECTORY / LEAD MARKETPLACE",H179="THIRD PARTY / ROUTED LEAD"),"INTERMEDIARY / LEAD COMPETITOR",IF(OR(C179="PUBLISHER / REFERENCE",H179="INFORMATION ONLY"),"INFORMATION / REFERENCE COMPETITOR","")))</x:f>
      </x:c>
      <x:c r="Z179" s="80" t="str">
        <x:f>IF(A179="","",IF(OR(C179="ADJACENT SERVICE",D179="NO",F179="NO"),"INDIRECT / CONDITIONAL COMPETITOR",IF(OR(E179="NO",G179="NO"),"OUT OF DIRECT SCOPE",IF(AND(D179="YES",E179="YES",F179="YES",G179="YES",H179="OWN TEAM / LOCAL OPERATOR"),"DIRECT LOCAL COMPETITOR","CONDITIONAL / REVIEW REQUIRED"))))</x:f>
      </x:c>
      <x:c r="AA179" s="80" t="str">
        <x:f>IF(A179="","",IF(Y179&lt;&gt;"",Y179,Z179))</x:f>
      </x:c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38"/>
      <x:c r="N180" s="12"/>
      <x:c r="O180" s="12" t="str">
        <x:f>IF(A180="","",IF(COUNTIF($A$6:$A$205,A180)&gt;1,"INVALID - DUPLICATE ID",IF(OR(B180="",C180="",D180="",E180="",F180="",G180="",H180="",I180="",J180="",K180="",L180="",M180="",N180=""),"INCOMPLETE",IF(AND(OR(EXACT(C180,"LOCAL PROVIDER"),EXACT(C180,"FRANCHISE / LOCAL OPERATOR"),EXACT(C180,"DIRECTORY / LEAD MARKETPLACE"),EXACT(C180,"NATIONAL BRAND"),EXACT(C180,"PUBLISHER / REFERENCE"),EXACT(C180,"ADJACENT SERVICE"),EXACT(C180,"OTHER")),OR(EXACT(D180,"YES"),EXACT(D180,"NO"),EXACT(D180,"UNCLEAR")),OR(EXACT(E180,"YES"),EXACT(E180,"NO"),EXACT(E180,"UNCLEAR")),OR(EXACT(F180,"YES"),EXACT(F180,"NO"),EXACT(F180,"UNCLEAR")),OR(EXACT(G180,"YES"),EXACT(G180,"NO"),EXACT(G180,"UNCLEAR")),OR(EXACT(H180,"OWN TEAM / LOCAL OPERATOR"),EXACT(H180,"THIRD PARTY / ROUTED LEAD"),EXACT(H180,"INFORMATION ONLY"),EXACT(H180,"UNCLEAR")),OR(EXACT(I180,"CURRENT"),EXACT(I180,"STALE"),EXACT(I180,"NOT CHECKED")),OR(EXACT(J180,"LOCAL PACK / MAPS"),EXACT(J180,"ORGANIC"),EXACT(J180,"PAID / LOCAL SERVICES"),EXACT(J180,"MIXED"),EXACT(J180,"NOT OBSERVED")),OR(EXACT(K180,"SUPPORTS"),EXACT(K180,"CONTRADICTS"),EXACT(K180,"NOT AVAILABLE"))),"VALID","INVALID - CONTROL TOKEN"))))</x:f>
      </x:c>
      <x:c r="P180" s="12" t="str">
        <x:f>IF(A180="","",IF(O180&lt;&gt;"VALID","CONTROL ERROR",IF(X180="LINK ERROR","EVIDENCE LINK ERROR",IF(X180="STALE","EVIDENCE STALE - REFRESH",IF(X180="INSUFFICIENT","EVIDENCE INSUFFICIENT - ROLE",IF(X180="TYPE / FULFILMENT CONTRADICTION","EVIDENCE CONTRADICTION - TYPE / FULFILMENT",IF(X180="FIRST-PARTY CONTRADICTION","EVIDENCE CONTRADICTION - FIRST PARTY",AA180)))))))</x:f>
      </x:c>
      <x:c r="Q180" s="12" t="str">
        <x:f>IF(A180="","",IF(OR(O180&lt;&gt;"VALID",X180="LINK ERROR"),"NOT READY",IF(AND(V180="READY",X180="CLEAR",OR(P180="DIRECT LOCAL COMPETITOR",P180="INTERMEDIARY / LEAD COMPETITOR",P180="INFORMATION / REFERENCE COMPETITOR",P180="INDIRECT / CONDITIONAL COMPETITOR",P180="OUT OF DIRECT SCOPE")),"READY","UNRESOLVED")))</x:f>
      </x:c>
      <x:c r="R180" s="12" t="str">
        <x:f>IF(A180="","",IF(P180="DIRECT LOCAL COMPETITOR","INCLUDE DIRECT",IF(P180="INDIRECT / CONDITIONAL COMPETITOR","INCLUDE INDIRECT",IF(OR(P180="INTERMEDIARY / LEAD COMPETITOR",P180="INFORMATION / REFERENCE COMPETITOR"),"INCLUDE REFERENCE",IF(P180="OUT OF DIRECT SCOPE","EXCLUDE DIRECT","MONITOR / CONDITIONAL")))))</x:f>
      </x:c>
      <x:c r="S180" s="12" t="str">
        <x:f>IF(A180="","",IF(P180="DIRECT LOCAL COMPETITOR","Scoped service offer; service-area clarity; contact/booking path; trust and local visibility",IF(P180="INTERMEDIARY / LEAD COMPETITOR","Lead capture; comparison UX; local discovery and routing mechanics",IF(P180="INFORMATION / REFERENCE COMPETITOR","Information coverage; evidence; decision support and answer usefulness",IF(P180="INDIRECT / CONDITIONAL COMPETITOR","Substitution; adjacent-need framing; conditional availability",IF(P180="OUT OF DIRECT SCOPE","Reference only if another decision requires it","No direct benchmark until resolved"))))))</x:f>
      </x:c>
      <x:c r="T180" s="12" t="str">
        <x:f>IF(A180="","",IF(P180="DIRECT LOCAL COMPETITOR","Do not infer capacity, market share or revenue from visibility/reviews",IF(P180="INTERMEDIARY / LEAD COMPETITOR","Do not infer that the intermediary performs the job",IF(P180="INFORMATION / REFERENCE COMPETITOR","Do not infer service substitution from information visibility",IF(P180="INDIRECT / CONDITIONAL COMPETITOR","Do not force adjacent or differently timed service into direct parity",IF(P180="OUT OF DIRECT SCOPE","Do not generalise this exclusion to every service/geography","Do not force a direct label from incomplete evidence"))))))</x:f>
      </x:c>
      <x:c r="U180" s="12" t="str">
        <x:f>IF(A180="","",IF(P180="INTERMEDIARY / LEAD COMPETITOR","Reopen if platform begins fulfilling the service directly",IF(P180="INFORMATION / REFERENCE COMPETITOR","Reopen if source begins selling/fulfilling the service",IF(P180="OUT OF DIRECT SCOPE","Reopen if job, buyer or service area changes","Reopen when service, geography, timing, fulfilment, ownership or buyer evidence changes materially"))))</x:f>
      </x:c>
      <x:c r="V180" s="12" t="str">
        <x:f>IF(A180="","",IF(COUNTIF(EVIDENCE_PACKET!$A$6:$A$205,L180)=0,"INVALID - EVIDENCE ID",IF(COUNTIF(EVIDENCE_PACKET!$A$6:$A$205,L180)&gt;1,"INVALID - DUPLICATE EVIDENCE ID",IF(COUNTIFS(EVIDENCE_PACKET!$A$6:$A$205,L180,EVIDENCE_PACKET!$B$6:$B$205,A180)=0,"INVALID - EVIDENCE OWNER",INDEX(EVIDENCE_PACKET!$L$6:$L$205,MATCH(L180,EVIDENCE_PACKET!$A$6:$A$205,0))))))</x:f>
      </x:c>
      <x:c r="W180" s="80" t="str">
        <x:f>IF(A180="","",IF(OR(AND(C180="DIRECTORY / LEAD MARKETPLACE",H180="OWN TEAM / LOCAL OPERATOR"),AND(C180="PUBLISHER / REFERENCE",OR(H180="OWN TEAM / LOCAL OPERATOR",H180="THIRD PARTY / ROUTED LEAD")),AND(OR(C180="LOCAL PROVIDER",C180="FRANCHISE / LOCAL OPERATOR"),OR(H180="THIRD PARTY / ROUTED LEAD",H180="INFORMATION ONLY"))),"CONTRADICTION","OK"))</x:f>
      </x:c>
      <x:c r="X180" s="80" t="str">
        <x:f>IF(A180="","",IF(OR(V180="INVALID - EVIDENCE ID",V180="INVALID - DUPLICATE EVIDENCE ID",V180="INVALID - EVIDENCE OWNER",V180="INVALID - DUPLICATE ID",V180="INVALID - CONTROL TOKEN",V180="INVALID - CANDIDATE ID",V180="INCOMPLETE"),"LINK ERROR",IF(V180="STALE - REFRESH","STALE",IF(OR(V180="NOT CHECKED",V180="UNRESOLVED",I180="NOT CHECKED",D180="UNCLEAR",E180="UNCLEAR",F180="UNCLEAR",G180="UNCLEAR",H180="UNCLEAR"),"INSUFFICIENT",IF(W180="CONTRADICTION","TYPE / FULFILMENT CONTRADICTION",IF(K180="CONTRADICTS","FIRST-PARTY CONTRADICTION","CLEAR"))))))</x:f>
      </x:c>
      <x:c r="Y180" s="80" t="str">
        <x:f>IF(A180="","",IF(OR(C180="DIRECTORY / LEAD MARKETPLACE",H180="THIRD PARTY / ROUTED LEAD"),"INTERMEDIARY / LEAD COMPETITOR",IF(OR(C180="PUBLISHER / REFERENCE",H180="INFORMATION ONLY"),"INFORMATION / REFERENCE COMPETITOR","")))</x:f>
      </x:c>
      <x:c r="Z180" s="80" t="str">
        <x:f>IF(A180="","",IF(OR(C180="ADJACENT SERVICE",D180="NO",F180="NO"),"INDIRECT / CONDITIONAL COMPETITOR",IF(OR(E180="NO",G180="NO"),"OUT OF DIRECT SCOPE",IF(AND(D180="YES",E180="YES",F180="YES",G180="YES",H180="OWN TEAM / LOCAL OPERATOR"),"DIRECT LOCAL COMPETITOR","CONDITIONAL / REVIEW REQUIRED"))))</x:f>
      </x:c>
      <x:c r="AA180" s="80" t="str">
        <x:f>IF(A180="","",IF(Y180&lt;&gt;"",Y180,Z180))</x:f>
      </x:c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38"/>
      <x:c r="N181" s="12"/>
      <x:c r="O181" s="12" t="str">
        <x:f>IF(A181="","",IF(COUNTIF($A$6:$A$205,A181)&gt;1,"INVALID - DUPLICATE ID",IF(OR(B181="",C181="",D181="",E181="",F181="",G181="",H181="",I181="",J181="",K181="",L181="",M181="",N181=""),"INCOMPLETE",IF(AND(OR(EXACT(C181,"LOCAL PROVIDER"),EXACT(C181,"FRANCHISE / LOCAL OPERATOR"),EXACT(C181,"DIRECTORY / LEAD MARKETPLACE"),EXACT(C181,"NATIONAL BRAND"),EXACT(C181,"PUBLISHER / REFERENCE"),EXACT(C181,"ADJACENT SERVICE"),EXACT(C181,"OTHER")),OR(EXACT(D181,"YES"),EXACT(D181,"NO"),EXACT(D181,"UNCLEAR")),OR(EXACT(E181,"YES"),EXACT(E181,"NO"),EXACT(E181,"UNCLEAR")),OR(EXACT(F181,"YES"),EXACT(F181,"NO"),EXACT(F181,"UNCLEAR")),OR(EXACT(G181,"YES"),EXACT(G181,"NO"),EXACT(G181,"UNCLEAR")),OR(EXACT(H181,"OWN TEAM / LOCAL OPERATOR"),EXACT(H181,"THIRD PARTY / ROUTED LEAD"),EXACT(H181,"INFORMATION ONLY"),EXACT(H181,"UNCLEAR")),OR(EXACT(I181,"CURRENT"),EXACT(I181,"STALE"),EXACT(I181,"NOT CHECKED")),OR(EXACT(J181,"LOCAL PACK / MAPS"),EXACT(J181,"ORGANIC"),EXACT(J181,"PAID / LOCAL SERVICES"),EXACT(J181,"MIXED"),EXACT(J181,"NOT OBSERVED")),OR(EXACT(K181,"SUPPORTS"),EXACT(K181,"CONTRADICTS"),EXACT(K181,"NOT AVAILABLE"))),"VALID","INVALID - CONTROL TOKEN"))))</x:f>
      </x:c>
      <x:c r="P181" s="12" t="str">
        <x:f>IF(A181="","",IF(O181&lt;&gt;"VALID","CONTROL ERROR",IF(X181="LINK ERROR","EVIDENCE LINK ERROR",IF(X181="STALE","EVIDENCE STALE - REFRESH",IF(X181="INSUFFICIENT","EVIDENCE INSUFFICIENT - ROLE",IF(X181="TYPE / FULFILMENT CONTRADICTION","EVIDENCE CONTRADICTION - TYPE / FULFILMENT",IF(X181="FIRST-PARTY CONTRADICTION","EVIDENCE CONTRADICTION - FIRST PARTY",AA181)))))))</x:f>
      </x:c>
      <x:c r="Q181" s="12" t="str">
        <x:f>IF(A181="","",IF(OR(O181&lt;&gt;"VALID",X181="LINK ERROR"),"NOT READY",IF(AND(V181="READY",X181="CLEAR",OR(P181="DIRECT LOCAL COMPETITOR",P181="INTERMEDIARY / LEAD COMPETITOR",P181="INFORMATION / REFERENCE COMPETITOR",P181="INDIRECT / CONDITIONAL COMPETITOR",P181="OUT OF DIRECT SCOPE")),"READY","UNRESOLVED")))</x:f>
      </x:c>
      <x:c r="R181" s="12" t="str">
        <x:f>IF(A181="","",IF(P181="DIRECT LOCAL COMPETITOR","INCLUDE DIRECT",IF(P181="INDIRECT / CONDITIONAL COMPETITOR","INCLUDE INDIRECT",IF(OR(P181="INTERMEDIARY / LEAD COMPETITOR",P181="INFORMATION / REFERENCE COMPETITOR"),"INCLUDE REFERENCE",IF(P181="OUT OF DIRECT SCOPE","EXCLUDE DIRECT","MONITOR / CONDITIONAL")))))</x:f>
      </x:c>
      <x:c r="S181" s="12" t="str">
        <x:f>IF(A181="","",IF(P181="DIRECT LOCAL COMPETITOR","Scoped service offer; service-area clarity; contact/booking path; trust and local visibility",IF(P181="INTERMEDIARY / LEAD COMPETITOR","Lead capture; comparison UX; local discovery and routing mechanics",IF(P181="INFORMATION / REFERENCE COMPETITOR","Information coverage; evidence; decision support and answer usefulness",IF(P181="INDIRECT / CONDITIONAL COMPETITOR","Substitution; adjacent-need framing; conditional availability",IF(P181="OUT OF DIRECT SCOPE","Reference only if another decision requires it","No direct benchmark until resolved"))))))</x:f>
      </x:c>
      <x:c r="T181" s="12" t="str">
        <x:f>IF(A181="","",IF(P181="DIRECT LOCAL COMPETITOR","Do not infer capacity, market share or revenue from visibility/reviews",IF(P181="INTERMEDIARY / LEAD COMPETITOR","Do not infer that the intermediary performs the job",IF(P181="INFORMATION / REFERENCE COMPETITOR","Do not infer service substitution from information visibility",IF(P181="INDIRECT / CONDITIONAL COMPETITOR","Do not force adjacent or differently timed service into direct parity",IF(P181="OUT OF DIRECT SCOPE","Do not generalise this exclusion to every service/geography","Do not force a direct label from incomplete evidence"))))))</x:f>
      </x:c>
      <x:c r="U181" s="12" t="str">
        <x:f>IF(A181="","",IF(P181="INTERMEDIARY / LEAD COMPETITOR","Reopen if platform begins fulfilling the service directly",IF(P181="INFORMATION / REFERENCE COMPETITOR","Reopen if source begins selling/fulfilling the service",IF(P181="OUT OF DIRECT SCOPE","Reopen if job, buyer or service area changes","Reopen when service, geography, timing, fulfilment, ownership or buyer evidence changes materially"))))</x:f>
      </x:c>
      <x:c r="V181" s="12" t="str">
        <x:f>IF(A181="","",IF(COUNTIF(EVIDENCE_PACKET!$A$6:$A$205,L181)=0,"INVALID - EVIDENCE ID",IF(COUNTIF(EVIDENCE_PACKET!$A$6:$A$205,L181)&gt;1,"INVALID - DUPLICATE EVIDENCE ID",IF(COUNTIFS(EVIDENCE_PACKET!$A$6:$A$205,L181,EVIDENCE_PACKET!$B$6:$B$205,A181)=0,"INVALID - EVIDENCE OWNER",INDEX(EVIDENCE_PACKET!$L$6:$L$205,MATCH(L181,EVIDENCE_PACKET!$A$6:$A$205,0))))))</x:f>
      </x:c>
      <x:c r="W181" s="80" t="str">
        <x:f>IF(A181="","",IF(OR(AND(C181="DIRECTORY / LEAD MARKETPLACE",H181="OWN TEAM / LOCAL OPERATOR"),AND(C181="PUBLISHER / REFERENCE",OR(H181="OWN TEAM / LOCAL OPERATOR",H181="THIRD PARTY / ROUTED LEAD")),AND(OR(C181="LOCAL PROVIDER",C181="FRANCHISE / LOCAL OPERATOR"),OR(H181="THIRD PARTY / ROUTED LEAD",H181="INFORMATION ONLY"))),"CONTRADICTION","OK"))</x:f>
      </x:c>
      <x:c r="X181" s="80" t="str">
        <x:f>IF(A181="","",IF(OR(V181="INVALID - EVIDENCE ID",V181="INVALID - DUPLICATE EVIDENCE ID",V181="INVALID - EVIDENCE OWNER",V181="INVALID - DUPLICATE ID",V181="INVALID - CONTROL TOKEN",V181="INVALID - CANDIDATE ID",V181="INCOMPLETE"),"LINK ERROR",IF(V181="STALE - REFRESH","STALE",IF(OR(V181="NOT CHECKED",V181="UNRESOLVED",I181="NOT CHECKED",D181="UNCLEAR",E181="UNCLEAR",F181="UNCLEAR",G181="UNCLEAR",H181="UNCLEAR"),"INSUFFICIENT",IF(W181="CONTRADICTION","TYPE / FULFILMENT CONTRADICTION",IF(K181="CONTRADICTS","FIRST-PARTY CONTRADICTION","CLEAR"))))))</x:f>
      </x:c>
      <x:c r="Y181" s="80" t="str">
        <x:f>IF(A181="","",IF(OR(C181="DIRECTORY / LEAD MARKETPLACE",H181="THIRD PARTY / ROUTED LEAD"),"INTERMEDIARY / LEAD COMPETITOR",IF(OR(C181="PUBLISHER / REFERENCE",H181="INFORMATION ONLY"),"INFORMATION / REFERENCE COMPETITOR","")))</x:f>
      </x:c>
      <x:c r="Z181" s="80" t="str">
        <x:f>IF(A181="","",IF(OR(C181="ADJACENT SERVICE",D181="NO",F181="NO"),"INDIRECT / CONDITIONAL COMPETITOR",IF(OR(E181="NO",G181="NO"),"OUT OF DIRECT SCOPE",IF(AND(D181="YES",E181="YES",F181="YES",G181="YES",H181="OWN TEAM / LOCAL OPERATOR"),"DIRECT LOCAL COMPETITOR","CONDITIONAL / REVIEW REQUIRED"))))</x:f>
      </x:c>
      <x:c r="AA181" s="80" t="str">
        <x:f>IF(A181="","",IF(Y181&lt;&gt;"",Y181,Z181))</x:f>
      </x:c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38"/>
      <x:c r="N182" s="12"/>
      <x:c r="O182" s="12" t="str">
        <x:f>IF(A182="","",IF(COUNTIF($A$6:$A$205,A182)&gt;1,"INVALID - DUPLICATE ID",IF(OR(B182="",C182="",D182="",E182="",F182="",G182="",H182="",I182="",J182="",K182="",L182="",M182="",N182=""),"INCOMPLETE",IF(AND(OR(EXACT(C182,"LOCAL PROVIDER"),EXACT(C182,"FRANCHISE / LOCAL OPERATOR"),EXACT(C182,"DIRECTORY / LEAD MARKETPLACE"),EXACT(C182,"NATIONAL BRAND"),EXACT(C182,"PUBLISHER / REFERENCE"),EXACT(C182,"ADJACENT SERVICE"),EXACT(C182,"OTHER")),OR(EXACT(D182,"YES"),EXACT(D182,"NO"),EXACT(D182,"UNCLEAR")),OR(EXACT(E182,"YES"),EXACT(E182,"NO"),EXACT(E182,"UNCLEAR")),OR(EXACT(F182,"YES"),EXACT(F182,"NO"),EXACT(F182,"UNCLEAR")),OR(EXACT(G182,"YES"),EXACT(G182,"NO"),EXACT(G182,"UNCLEAR")),OR(EXACT(H182,"OWN TEAM / LOCAL OPERATOR"),EXACT(H182,"THIRD PARTY / ROUTED LEAD"),EXACT(H182,"INFORMATION ONLY"),EXACT(H182,"UNCLEAR")),OR(EXACT(I182,"CURRENT"),EXACT(I182,"STALE"),EXACT(I182,"NOT CHECKED")),OR(EXACT(J182,"LOCAL PACK / MAPS"),EXACT(J182,"ORGANIC"),EXACT(J182,"PAID / LOCAL SERVICES"),EXACT(J182,"MIXED"),EXACT(J182,"NOT OBSERVED")),OR(EXACT(K182,"SUPPORTS"),EXACT(K182,"CONTRADICTS"),EXACT(K182,"NOT AVAILABLE"))),"VALID","INVALID - CONTROL TOKEN"))))</x:f>
      </x:c>
      <x:c r="P182" s="12" t="str">
        <x:f>IF(A182="","",IF(O182&lt;&gt;"VALID","CONTROL ERROR",IF(X182="LINK ERROR","EVIDENCE LINK ERROR",IF(X182="STALE","EVIDENCE STALE - REFRESH",IF(X182="INSUFFICIENT","EVIDENCE INSUFFICIENT - ROLE",IF(X182="TYPE / FULFILMENT CONTRADICTION","EVIDENCE CONTRADICTION - TYPE / FULFILMENT",IF(X182="FIRST-PARTY CONTRADICTION","EVIDENCE CONTRADICTION - FIRST PARTY",AA182)))))))</x:f>
      </x:c>
      <x:c r="Q182" s="12" t="str">
        <x:f>IF(A182="","",IF(OR(O182&lt;&gt;"VALID",X182="LINK ERROR"),"NOT READY",IF(AND(V182="READY",X182="CLEAR",OR(P182="DIRECT LOCAL COMPETITOR",P182="INTERMEDIARY / LEAD COMPETITOR",P182="INFORMATION / REFERENCE COMPETITOR",P182="INDIRECT / CONDITIONAL COMPETITOR",P182="OUT OF DIRECT SCOPE")),"READY","UNRESOLVED")))</x:f>
      </x:c>
      <x:c r="R182" s="12" t="str">
        <x:f>IF(A182="","",IF(P182="DIRECT LOCAL COMPETITOR","INCLUDE DIRECT",IF(P182="INDIRECT / CONDITIONAL COMPETITOR","INCLUDE INDIRECT",IF(OR(P182="INTERMEDIARY / LEAD COMPETITOR",P182="INFORMATION / REFERENCE COMPETITOR"),"INCLUDE REFERENCE",IF(P182="OUT OF DIRECT SCOPE","EXCLUDE DIRECT","MONITOR / CONDITIONAL")))))</x:f>
      </x:c>
      <x:c r="S182" s="12" t="str">
        <x:f>IF(A182="","",IF(P182="DIRECT LOCAL COMPETITOR","Scoped service offer; service-area clarity; contact/booking path; trust and local visibility",IF(P182="INTERMEDIARY / LEAD COMPETITOR","Lead capture; comparison UX; local discovery and routing mechanics",IF(P182="INFORMATION / REFERENCE COMPETITOR","Information coverage; evidence; decision support and answer usefulness",IF(P182="INDIRECT / CONDITIONAL COMPETITOR","Substitution; adjacent-need framing; conditional availability",IF(P182="OUT OF DIRECT SCOPE","Reference only if another decision requires it","No direct benchmark until resolved"))))))</x:f>
      </x:c>
      <x:c r="T182" s="12" t="str">
        <x:f>IF(A182="","",IF(P182="DIRECT LOCAL COMPETITOR","Do not infer capacity, market share or revenue from visibility/reviews",IF(P182="INTERMEDIARY / LEAD COMPETITOR","Do not infer that the intermediary performs the job",IF(P182="INFORMATION / REFERENCE COMPETITOR","Do not infer service substitution from information visibility",IF(P182="INDIRECT / CONDITIONAL COMPETITOR","Do not force adjacent or differently timed service into direct parity",IF(P182="OUT OF DIRECT SCOPE","Do not generalise this exclusion to every service/geography","Do not force a direct label from incomplete evidence"))))))</x:f>
      </x:c>
      <x:c r="U182" s="12" t="str">
        <x:f>IF(A182="","",IF(P182="INTERMEDIARY / LEAD COMPETITOR","Reopen if platform begins fulfilling the service directly",IF(P182="INFORMATION / REFERENCE COMPETITOR","Reopen if source begins selling/fulfilling the service",IF(P182="OUT OF DIRECT SCOPE","Reopen if job, buyer or service area changes","Reopen when service, geography, timing, fulfilment, ownership or buyer evidence changes materially"))))</x:f>
      </x:c>
      <x:c r="V182" s="12" t="str">
        <x:f>IF(A182="","",IF(COUNTIF(EVIDENCE_PACKET!$A$6:$A$205,L182)=0,"INVALID - EVIDENCE ID",IF(COUNTIF(EVIDENCE_PACKET!$A$6:$A$205,L182)&gt;1,"INVALID - DUPLICATE EVIDENCE ID",IF(COUNTIFS(EVIDENCE_PACKET!$A$6:$A$205,L182,EVIDENCE_PACKET!$B$6:$B$205,A182)=0,"INVALID - EVIDENCE OWNER",INDEX(EVIDENCE_PACKET!$L$6:$L$205,MATCH(L182,EVIDENCE_PACKET!$A$6:$A$205,0))))))</x:f>
      </x:c>
      <x:c r="W182" s="80" t="str">
        <x:f>IF(A182="","",IF(OR(AND(C182="DIRECTORY / LEAD MARKETPLACE",H182="OWN TEAM / LOCAL OPERATOR"),AND(C182="PUBLISHER / REFERENCE",OR(H182="OWN TEAM / LOCAL OPERATOR",H182="THIRD PARTY / ROUTED LEAD")),AND(OR(C182="LOCAL PROVIDER",C182="FRANCHISE / LOCAL OPERATOR"),OR(H182="THIRD PARTY / ROUTED LEAD",H182="INFORMATION ONLY"))),"CONTRADICTION","OK"))</x:f>
      </x:c>
      <x:c r="X182" s="80" t="str">
        <x:f>IF(A182="","",IF(OR(V182="INVALID - EVIDENCE ID",V182="INVALID - DUPLICATE EVIDENCE ID",V182="INVALID - EVIDENCE OWNER",V182="INVALID - DUPLICATE ID",V182="INVALID - CONTROL TOKEN",V182="INVALID - CANDIDATE ID",V182="INCOMPLETE"),"LINK ERROR",IF(V182="STALE - REFRESH","STALE",IF(OR(V182="NOT CHECKED",V182="UNRESOLVED",I182="NOT CHECKED",D182="UNCLEAR",E182="UNCLEAR",F182="UNCLEAR",G182="UNCLEAR",H182="UNCLEAR"),"INSUFFICIENT",IF(W182="CONTRADICTION","TYPE / FULFILMENT CONTRADICTION",IF(K182="CONTRADICTS","FIRST-PARTY CONTRADICTION","CLEAR"))))))</x:f>
      </x:c>
      <x:c r="Y182" s="80" t="str">
        <x:f>IF(A182="","",IF(OR(C182="DIRECTORY / LEAD MARKETPLACE",H182="THIRD PARTY / ROUTED LEAD"),"INTERMEDIARY / LEAD COMPETITOR",IF(OR(C182="PUBLISHER / REFERENCE",H182="INFORMATION ONLY"),"INFORMATION / REFERENCE COMPETITOR","")))</x:f>
      </x:c>
      <x:c r="Z182" s="80" t="str">
        <x:f>IF(A182="","",IF(OR(C182="ADJACENT SERVICE",D182="NO",F182="NO"),"INDIRECT / CONDITIONAL COMPETITOR",IF(OR(E182="NO",G182="NO"),"OUT OF DIRECT SCOPE",IF(AND(D182="YES",E182="YES",F182="YES",G182="YES",H182="OWN TEAM / LOCAL OPERATOR"),"DIRECT LOCAL COMPETITOR","CONDITIONAL / REVIEW REQUIRED"))))</x:f>
      </x:c>
      <x:c r="AA182" s="80" t="str">
        <x:f>IF(A182="","",IF(Y182&lt;&gt;"",Y182,Z182))</x:f>
      </x:c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38"/>
      <x:c r="N183" s="12"/>
      <x:c r="O183" s="12" t="str">
        <x:f>IF(A183="","",IF(COUNTIF($A$6:$A$205,A183)&gt;1,"INVALID - DUPLICATE ID",IF(OR(B183="",C183="",D183="",E183="",F183="",G183="",H183="",I183="",J183="",K183="",L183="",M183="",N183=""),"INCOMPLETE",IF(AND(OR(EXACT(C183,"LOCAL PROVIDER"),EXACT(C183,"FRANCHISE / LOCAL OPERATOR"),EXACT(C183,"DIRECTORY / LEAD MARKETPLACE"),EXACT(C183,"NATIONAL BRAND"),EXACT(C183,"PUBLISHER / REFERENCE"),EXACT(C183,"ADJACENT SERVICE"),EXACT(C183,"OTHER")),OR(EXACT(D183,"YES"),EXACT(D183,"NO"),EXACT(D183,"UNCLEAR")),OR(EXACT(E183,"YES"),EXACT(E183,"NO"),EXACT(E183,"UNCLEAR")),OR(EXACT(F183,"YES"),EXACT(F183,"NO"),EXACT(F183,"UNCLEAR")),OR(EXACT(G183,"YES"),EXACT(G183,"NO"),EXACT(G183,"UNCLEAR")),OR(EXACT(H183,"OWN TEAM / LOCAL OPERATOR"),EXACT(H183,"THIRD PARTY / ROUTED LEAD"),EXACT(H183,"INFORMATION ONLY"),EXACT(H183,"UNCLEAR")),OR(EXACT(I183,"CURRENT"),EXACT(I183,"STALE"),EXACT(I183,"NOT CHECKED")),OR(EXACT(J183,"LOCAL PACK / MAPS"),EXACT(J183,"ORGANIC"),EXACT(J183,"PAID / LOCAL SERVICES"),EXACT(J183,"MIXED"),EXACT(J183,"NOT OBSERVED")),OR(EXACT(K183,"SUPPORTS"),EXACT(K183,"CONTRADICTS"),EXACT(K183,"NOT AVAILABLE"))),"VALID","INVALID - CONTROL TOKEN"))))</x:f>
      </x:c>
      <x:c r="P183" s="12" t="str">
        <x:f>IF(A183="","",IF(O183&lt;&gt;"VALID","CONTROL ERROR",IF(X183="LINK ERROR","EVIDENCE LINK ERROR",IF(X183="STALE","EVIDENCE STALE - REFRESH",IF(X183="INSUFFICIENT","EVIDENCE INSUFFICIENT - ROLE",IF(X183="TYPE / FULFILMENT CONTRADICTION","EVIDENCE CONTRADICTION - TYPE / FULFILMENT",IF(X183="FIRST-PARTY CONTRADICTION","EVIDENCE CONTRADICTION - FIRST PARTY",AA183)))))))</x:f>
      </x:c>
      <x:c r="Q183" s="12" t="str">
        <x:f>IF(A183="","",IF(OR(O183&lt;&gt;"VALID",X183="LINK ERROR"),"NOT READY",IF(AND(V183="READY",X183="CLEAR",OR(P183="DIRECT LOCAL COMPETITOR",P183="INTERMEDIARY / LEAD COMPETITOR",P183="INFORMATION / REFERENCE COMPETITOR",P183="INDIRECT / CONDITIONAL COMPETITOR",P183="OUT OF DIRECT SCOPE")),"READY","UNRESOLVED")))</x:f>
      </x:c>
      <x:c r="R183" s="12" t="str">
        <x:f>IF(A183="","",IF(P183="DIRECT LOCAL COMPETITOR","INCLUDE DIRECT",IF(P183="INDIRECT / CONDITIONAL COMPETITOR","INCLUDE INDIRECT",IF(OR(P183="INTERMEDIARY / LEAD COMPETITOR",P183="INFORMATION / REFERENCE COMPETITOR"),"INCLUDE REFERENCE",IF(P183="OUT OF DIRECT SCOPE","EXCLUDE DIRECT","MONITOR / CONDITIONAL")))))</x:f>
      </x:c>
      <x:c r="S183" s="12" t="str">
        <x:f>IF(A183="","",IF(P183="DIRECT LOCAL COMPETITOR","Scoped service offer; service-area clarity; contact/booking path; trust and local visibility",IF(P183="INTERMEDIARY / LEAD COMPETITOR","Lead capture; comparison UX; local discovery and routing mechanics",IF(P183="INFORMATION / REFERENCE COMPETITOR","Information coverage; evidence; decision support and answer usefulness",IF(P183="INDIRECT / CONDITIONAL COMPETITOR","Substitution; adjacent-need framing; conditional availability",IF(P183="OUT OF DIRECT SCOPE","Reference only if another decision requires it","No direct benchmark until resolved"))))))</x:f>
      </x:c>
      <x:c r="T183" s="12" t="str">
        <x:f>IF(A183="","",IF(P183="DIRECT LOCAL COMPETITOR","Do not infer capacity, market share or revenue from visibility/reviews",IF(P183="INTERMEDIARY / LEAD COMPETITOR","Do not infer that the intermediary performs the job",IF(P183="INFORMATION / REFERENCE COMPETITOR","Do not infer service substitution from information visibility",IF(P183="INDIRECT / CONDITIONAL COMPETITOR","Do not force adjacent or differently timed service into direct parity",IF(P183="OUT OF DIRECT SCOPE","Do not generalise this exclusion to every service/geography","Do not force a direct label from incomplete evidence"))))))</x:f>
      </x:c>
      <x:c r="U183" s="12" t="str">
        <x:f>IF(A183="","",IF(P183="INTERMEDIARY / LEAD COMPETITOR","Reopen if platform begins fulfilling the service directly",IF(P183="INFORMATION / REFERENCE COMPETITOR","Reopen if source begins selling/fulfilling the service",IF(P183="OUT OF DIRECT SCOPE","Reopen if job, buyer or service area changes","Reopen when service, geography, timing, fulfilment, ownership or buyer evidence changes materially"))))</x:f>
      </x:c>
      <x:c r="V183" s="12" t="str">
        <x:f>IF(A183="","",IF(COUNTIF(EVIDENCE_PACKET!$A$6:$A$205,L183)=0,"INVALID - EVIDENCE ID",IF(COUNTIF(EVIDENCE_PACKET!$A$6:$A$205,L183)&gt;1,"INVALID - DUPLICATE EVIDENCE ID",IF(COUNTIFS(EVIDENCE_PACKET!$A$6:$A$205,L183,EVIDENCE_PACKET!$B$6:$B$205,A183)=0,"INVALID - EVIDENCE OWNER",INDEX(EVIDENCE_PACKET!$L$6:$L$205,MATCH(L183,EVIDENCE_PACKET!$A$6:$A$205,0))))))</x:f>
      </x:c>
      <x:c r="W183" s="80" t="str">
        <x:f>IF(A183="","",IF(OR(AND(C183="DIRECTORY / LEAD MARKETPLACE",H183="OWN TEAM / LOCAL OPERATOR"),AND(C183="PUBLISHER / REFERENCE",OR(H183="OWN TEAM / LOCAL OPERATOR",H183="THIRD PARTY / ROUTED LEAD")),AND(OR(C183="LOCAL PROVIDER",C183="FRANCHISE / LOCAL OPERATOR"),OR(H183="THIRD PARTY / ROUTED LEAD",H183="INFORMATION ONLY"))),"CONTRADICTION","OK"))</x:f>
      </x:c>
      <x:c r="X183" s="80" t="str">
        <x:f>IF(A183="","",IF(OR(V183="INVALID - EVIDENCE ID",V183="INVALID - DUPLICATE EVIDENCE ID",V183="INVALID - EVIDENCE OWNER",V183="INVALID - DUPLICATE ID",V183="INVALID - CONTROL TOKEN",V183="INVALID - CANDIDATE ID",V183="INCOMPLETE"),"LINK ERROR",IF(V183="STALE - REFRESH","STALE",IF(OR(V183="NOT CHECKED",V183="UNRESOLVED",I183="NOT CHECKED",D183="UNCLEAR",E183="UNCLEAR",F183="UNCLEAR",G183="UNCLEAR",H183="UNCLEAR"),"INSUFFICIENT",IF(W183="CONTRADICTION","TYPE / FULFILMENT CONTRADICTION",IF(K183="CONTRADICTS","FIRST-PARTY CONTRADICTION","CLEAR"))))))</x:f>
      </x:c>
      <x:c r="Y183" s="80" t="str">
        <x:f>IF(A183="","",IF(OR(C183="DIRECTORY / LEAD MARKETPLACE",H183="THIRD PARTY / ROUTED LEAD"),"INTERMEDIARY / LEAD COMPETITOR",IF(OR(C183="PUBLISHER / REFERENCE",H183="INFORMATION ONLY"),"INFORMATION / REFERENCE COMPETITOR","")))</x:f>
      </x:c>
      <x:c r="Z183" s="80" t="str">
        <x:f>IF(A183="","",IF(OR(C183="ADJACENT SERVICE",D183="NO",F183="NO"),"INDIRECT / CONDITIONAL COMPETITOR",IF(OR(E183="NO",G183="NO"),"OUT OF DIRECT SCOPE",IF(AND(D183="YES",E183="YES",F183="YES",G183="YES",H183="OWN TEAM / LOCAL OPERATOR"),"DIRECT LOCAL COMPETITOR","CONDITIONAL / REVIEW REQUIRED"))))</x:f>
      </x:c>
      <x:c r="AA183" s="80" t="str">
        <x:f>IF(A183="","",IF(Y183&lt;&gt;"",Y183,Z183))</x:f>
      </x:c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38"/>
      <x:c r="N184" s="12"/>
      <x:c r="O184" s="12" t="str">
        <x:f>IF(A184="","",IF(COUNTIF($A$6:$A$205,A184)&gt;1,"INVALID - DUPLICATE ID",IF(OR(B184="",C184="",D184="",E184="",F184="",G184="",H184="",I184="",J184="",K184="",L184="",M184="",N184=""),"INCOMPLETE",IF(AND(OR(EXACT(C184,"LOCAL PROVIDER"),EXACT(C184,"FRANCHISE / LOCAL OPERATOR"),EXACT(C184,"DIRECTORY / LEAD MARKETPLACE"),EXACT(C184,"NATIONAL BRAND"),EXACT(C184,"PUBLISHER / REFERENCE"),EXACT(C184,"ADJACENT SERVICE"),EXACT(C184,"OTHER")),OR(EXACT(D184,"YES"),EXACT(D184,"NO"),EXACT(D184,"UNCLEAR")),OR(EXACT(E184,"YES"),EXACT(E184,"NO"),EXACT(E184,"UNCLEAR")),OR(EXACT(F184,"YES"),EXACT(F184,"NO"),EXACT(F184,"UNCLEAR")),OR(EXACT(G184,"YES"),EXACT(G184,"NO"),EXACT(G184,"UNCLEAR")),OR(EXACT(H184,"OWN TEAM / LOCAL OPERATOR"),EXACT(H184,"THIRD PARTY / ROUTED LEAD"),EXACT(H184,"INFORMATION ONLY"),EXACT(H184,"UNCLEAR")),OR(EXACT(I184,"CURRENT"),EXACT(I184,"STALE"),EXACT(I184,"NOT CHECKED")),OR(EXACT(J184,"LOCAL PACK / MAPS"),EXACT(J184,"ORGANIC"),EXACT(J184,"PAID / LOCAL SERVICES"),EXACT(J184,"MIXED"),EXACT(J184,"NOT OBSERVED")),OR(EXACT(K184,"SUPPORTS"),EXACT(K184,"CONTRADICTS"),EXACT(K184,"NOT AVAILABLE"))),"VALID","INVALID - CONTROL TOKEN"))))</x:f>
      </x:c>
      <x:c r="P184" s="12" t="str">
        <x:f>IF(A184="","",IF(O184&lt;&gt;"VALID","CONTROL ERROR",IF(X184="LINK ERROR","EVIDENCE LINK ERROR",IF(X184="STALE","EVIDENCE STALE - REFRESH",IF(X184="INSUFFICIENT","EVIDENCE INSUFFICIENT - ROLE",IF(X184="TYPE / FULFILMENT CONTRADICTION","EVIDENCE CONTRADICTION - TYPE / FULFILMENT",IF(X184="FIRST-PARTY CONTRADICTION","EVIDENCE CONTRADICTION - FIRST PARTY",AA184)))))))</x:f>
      </x:c>
      <x:c r="Q184" s="12" t="str">
        <x:f>IF(A184="","",IF(OR(O184&lt;&gt;"VALID",X184="LINK ERROR"),"NOT READY",IF(AND(V184="READY",X184="CLEAR",OR(P184="DIRECT LOCAL COMPETITOR",P184="INTERMEDIARY / LEAD COMPETITOR",P184="INFORMATION / REFERENCE COMPETITOR",P184="INDIRECT / CONDITIONAL COMPETITOR",P184="OUT OF DIRECT SCOPE")),"READY","UNRESOLVED")))</x:f>
      </x:c>
      <x:c r="R184" s="12" t="str">
        <x:f>IF(A184="","",IF(P184="DIRECT LOCAL COMPETITOR","INCLUDE DIRECT",IF(P184="INDIRECT / CONDITIONAL COMPETITOR","INCLUDE INDIRECT",IF(OR(P184="INTERMEDIARY / LEAD COMPETITOR",P184="INFORMATION / REFERENCE COMPETITOR"),"INCLUDE REFERENCE",IF(P184="OUT OF DIRECT SCOPE","EXCLUDE DIRECT","MONITOR / CONDITIONAL")))))</x:f>
      </x:c>
      <x:c r="S184" s="12" t="str">
        <x:f>IF(A184="","",IF(P184="DIRECT LOCAL COMPETITOR","Scoped service offer; service-area clarity; contact/booking path; trust and local visibility",IF(P184="INTERMEDIARY / LEAD COMPETITOR","Lead capture; comparison UX; local discovery and routing mechanics",IF(P184="INFORMATION / REFERENCE COMPETITOR","Information coverage; evidence; decision support and answer usefulness",IF(P184="INDIRECT / CONDITIONAL COMPETITOR","Substitution; adjacent-need framing; conditional availability",IF(P184="OUT OF DIRECT SCOPE","Reference only if another decision requires it","No direct benchmark until resolved"))))))</x:f>
      </x:c>
      <x:c r="T184" s="12" t="str">
        <x:f>IF(A184="","",IF(P184="DIRECT LOCAL COMPETITOR","Do not infer capacity, market share or revenue from visibility/reviews",IF(P184="INTERMEDIARY / LEAD COMPETITOR","Do not infer that the intermediary performs the job",IF(P184="INFORMATION / REFERENCE COMPETITOR","Do not infer service substitution from information visibility",IF(P184="INDIRECT / CONDITIONAL COMPETITOR","Do not force adjacent or differently timed service into direct parity",IF(P184="OUT OF DIRECT SCOPE","Do not generalise this exclusion to every service/geography","Do not force a direct label from incomplete evidence"))))))</x:f>
      </x:c>
      <x:c r="U184" s="12" t="str">
        <x:f>IF(A184="","",IF(P184="INTERMEDIARY / LEAD COMPETITOR","Reopen if platform begins fulfilling the service directly",IF(P184="INFORMATION / REFERENCE COMPETITOR","Reopen if source begins selling/fulfilling the service",IF(P184="OUT OF DIRECT SCOPE","Reopen if job, buyer or service area changes","Reopen when service, geography, timing, fulfilment, ownership or buyer evidence changes materially"))))</x:f>
      </x:c>
      <x:c r="V184" s="12" t="str">
        <x:f>IF(A184="","",IF(COUNTIF(EVIDENCE_PACKET!$A$6:$A$205,L184)=0,"INVALID - EVIDENCE ID",IF(COUNTIF(EVIDENCE_PACKET!$A$6:$A$205,L184)&gt;1,"INVALID - DUPLICATE EVIDENCE ID",IF(COUNTIFS(EVIDENCE_PACKET!$A$6:$A$205,L184,EVIDENCE_PACKET!$B$6:$B$205,A184)=0,"INVALID - EVIDENCE OWNER",INDEX(EVIDENCE_PACKET!$L$6:$L$205,MATCH(L184,EVIDENCE_PACKET!$A$6:$A$205,0))))))</x:f>
      </x:c>
      <x:c r="W184" s="80" t="str">
        <x:f>IF(A184="","",IF(OR(AND(C184="DIRECTORY / LEAD MARKETPLACE",H184="OWN TEAM / LOCAL OPERATOR"),AND(C184="PUBLISHER / REFERENCE",OR(H184="OWN TEAM / LOCAL OPERATOR",H184="THIRD PARTY / ROUTED LEAD")),AND(OR(C184="LOCAL PROVIDER",C184="FRANCHISE / LOCAL OPERATOR"),OR(H184="THIRD PARTY / ROUTED LEAD",H184="INFORMATION ONLY"))),"CONTRADICTION","OK"))</x:f>
      </x:c>
      <x:c r="X184" s="80" t="str">
        <x:f>IF(A184="","",IF(OR(V184="INVALID - EVIDENCE ID",V184="INVALID - DUPLICATE EVIDENCE ID",V184="INVALID - EVIDENCE OWNER",V184="INVALID - DUPLICATE ID",V184="INVALID - CONTROL TOKEN",V184="INVALID - CANDIDATE ID",V184="INCOMPLETE"),"LINK ERROR",IF(V184="STALE - REFRESH","STALE",IF(OR(V184="NOT CHECKED",V184="UNRESOLVED",I184="NOT CHECKED",D184="UNCLEAR",E184="UNCLEAR",F184="UNCLEAR",G184="UNCLEAR",H184="UNCLEAR"),"INSUFFICIENT",IF(W184="CONTRADICTION","TYPE / FULFILMENT CONTRADICTION",IF(K184="CONTRADICTS","FIRST-PARTY CONTRADICTION","CLEAR"))))))</x:f>
      </x:c>
      <x:c r="Y184" s="80" t="str">
        <x:f>IF(A184="","",IF(OR(C184="DIRECTORY / LEAD MARKETPLACE",H184="THIRD PARTY / ROUTED LEAD"),"INTERMEDIARY / LEAD COMPETITOR",IF(OR(C184="PUBLISHER / REFERENCE",H184="INFORMATION ONLY"),"INFORMATION / REFERENCE COMPETITOR","")))</x:f>
      </x:c>
      <x:c r="Z184" s="80" t="str">
        <x:f>IF(A184="","",IF(OR(C184="ADJACENT SERVICE",D184="NO",F184="NO"),"INDIRECT / CONDITIONAL COMPETITOR",IF(OR(E184="NO",G184="NO"),"OUT OF DIRECT SCOPE",IF(AND(D184="YES",E184="YES",F184="YES",G184="YES",H184="OWN TEAM / LOCAL OPERATOR"),"DIRECT LOCAL COMPETITOR","CONDITIONAL / REVIEW REQUIRED"))))</x:f>
      </x:c>
      <x:c r="AA184" s="80" t="str">
        <x:f>IF(A184="","",IF(Y184&lt;&gt;"",Y184,Z184))</x:f>
      </x:c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38"/>
      <x:c r="N185" s="12"/>
      <x:c r="O185" s="12" t="str">
        <x:f>IF(A185="","",IF(COUNTIF($A$6:$A$205,A185)&gt;1,"INVALID - DUPLICATE ID",IF(OR(B185="",C185="",D185="",E185="",F185="",G185="",H185="",I185="",J185="",K185="",L185="",M185="",N185=""),"INCOMPLETE",IF(AND(OR(EXACT(C185,"LOCAL PROVIDER"),EXACT(C185,"FRANCHISE / LOCAL OPERATOR"),EXACT(C185,"DIRECTORY / LEAD MARKETPLACE"),EXACT(C185,"NATIONAL BRAND"),EXACT(C185,"PUBLISHER / REFERENCE"),EXACT(C185,"ADJACENT SERVICE"),EXACT(C185,"OTHER")),OR(EXACT(D185,"YES"),EXACT(D185,"NO"),EXACT(D185,"UNCLEAR")),OR(EXACT(E185,"YES"),EXACT(E185,"NO"),EXACT(E185,"UNCLEAR")),OR(EXACT(F185,"YES"),EXACT(F185,"NO"),EXACT(F185,"UNCLEAR")),OR(EXACT(G185,"YES"),EXACT(G185,"NO"),EXACT(G185,"UNCLEAR")),OR(EXACT(H185,"OWN TEAM / LOCAL OPERATOR"),EXACT(H185,"THIRD PARTY / ROUTED LEAD"),EXACT(H185,"INFORMATION ONLY"),EXACT(H185,"UNCLEAR")),OR(EXACT(I185,"CURRENT"),EXACT(I185,"STALE"),EXACT(I185,"NOT CHECKED")),OR(EXACT(J185,"LOCAL PACK / MAPS"),EXACT(J185,"ORGANIC"),EXACT(J185,"PAID / LOCAL SERVICES"),EXACT(J185,"MIXED"),EXACT(J185,"NOT OBSERVED")),OR(EXACT(K185,"SUPPORTS"),EXACT(K185,"CONTRADICTS"),EXACT(K185,"NOT AVAILABLE"))),"VALID","INVALID - CONTROL TOKEN"))))</x:f>
      </x:c>
      <x:c r="P185" s="12" t="str">
        <x:f>IF(A185="","",IF(O185&lt;&gt;"VALID","CONTROL ERROR",IF(X185="LINK ERROR","EVIDENCE LINK ERROR",IF(X185="STALE","EVIDENCE STALE - REFRESH",IF(X185="INSUFFICIENT","EVIDENCE INSUFFICIENT - ROLE",IF(X185="TYPE / FULFILMENT CONTRADICTION","EVIDENCE CONTRADICTION - TYPE / FULFILMENT",IF(X185="FIRST-PARTY CONTRADICTION","EVIDENCE CONTRADICTION - FIRST PARTY",AA185)))))))</x:f>
      </x:c>
      <x:c r="Q185" s="12" t="str">
        <x:f>IF(A185="","",IF(OR(O185&lt;&gt;"VALID",X185="LINK ERROR"),"NOT READY",IF(AND(V185="READY",X185="CLEAR",OR(P185="DIRECT LOCAL COMPETITOR",P185="INTERMEDIARY / LEAD COMPETITOR",P185="INFORMATION / REFERENCE COMPETITOR",P185="INDIRECT / CONDITIONAL COMPETITOR",P185="OUT OF DIRECT SCOPE")),"READY","UNRESOLVED")))</x:f>
      </x:c>
      <x:c r="R185" s="12" t="str">
        <x:f>IF(A185="","",IF(P185="DIRECT LOCAL COMPETITOR","INCLUDE DIRECT",IF(P185="INDIRECT / CONDITIONAL COMPETITOR","INCLUDE INDIRECT",IF(OR(P185="INTERMEDIARY / LEAD COMPETITOR",P185="INFORMATION / REFERENCE COMPETITOR"),"INCLUDE REFERENCE",IF(P185="OUT OF DIRECT SCOPE","EXCLUDE DIRECT","MONITOR / CONDITIONAL")))))</x:f>
      </x:c>
      <x:c r="S185" s="12" t="str">
        <x:f>IF(A185="","",IF(P185="DIRECT LOCAL COMPETITOR","Scoped service offer; service-area clarity; contact/booking path; trust and local visibility",IF(P185="INTERMEDIARY / LEAD COMPETITOR","Lead capture; comparison UX; local discovery and routing mechanics",IF(P185="INFORMATION / REFERENCE COMPETITOR","Information coverage; evidence; decision support and answer usefulness",IF(P185="INDIRECT / CONDITIONAL COMPETITOR","Substitution; adjacent-need framing; conditional availability",IF(P185="OUT OF DIRECT SCOPE","Reference only if another decision requires it","No direct benchmark until resolved"))))))</x:f>
      </x:c>
      <x:c r="T185" s="12" t="str">
        <x:f>IF(A185="","",IF(P185="DIRECT LOCAL COMPETITOR","Do not infer capacity, market share or revenue from visibility/reviews",IF(P185="INTERMEDIARY / LEAD COMPETITOR","Do not infer that the intermediary performs the job",IF(P185="INFORMATION / REFERENCE COMPETITOR","Do not infer service substitution from information visibility",IF(P185="INDIRECT / CONDITIONAL COMPETITOR","Do not force adjacent or differently timed service into direct parity",IF(P185="OUT OF DIRECT SCOPE","Do not generalise this exclusion to every service/geography","Do not force a direct label from incomplete evidence"))))))</x:f>
      </x:c>
      <x:c r="U185" s="12" t="str">
        <x:f>IF(A185="","",IF(P185="INTERMEDIARY / LEAD COMPETITOR","Reopen if platform begins fulfilling the service directly",IF(P185="INFORMATION / REFERENCE COMPETITOR","Reopen if source begins selling/fulfilling the service",IF(P185="OUT OF DIRECT SCOPE","Reopen if job, buyer or service area changes","Reopen when service, geography, timing, fulfilment, ownership or buyer evidence changes materially"))))</x:f>
      </x:c>
      <x:c r="V185" s="12" t="str">
        <x:f>IF(A185="","",IF(COUNTIF(EVIDENCE_PACKET!$A$6:$A$205,L185)=0,"INVALID - EVIDENCE ID",IF(COUNTIF(EVIDENCE_PACKET!$A$6:$A$205,L185)&gt;1,"INVALID - DUPLICATE EVIDENCE ID",IF(COUNTIFS(EVIDENCE_PACKET!$A$6:$A$205,L185,EVIDENCE_PACKET!$B$6:$B$205,A185)=0,"INVALID - EVIDENCE OWNER",INDEX(EVIDENCE_PACKET!$L$6:$L$205,MATCH(L185,EVIDENCE_PACKET!$A$6:$A$205,0))))))</x:f>
      </x:c>
      <x:c r="W185" s="80" t="str">
        <x:f>IF(A185="","",IF(OR(AND(C185="DIRECTORY / LEAD MARKETPLACE",H185="OWN TEAM / LOCAL OPERATOR"),AND(C185="PUBLISHER / REFERENCE",OR(H185="OWN TEAM / LOCAL OPERATOR",H185="THIRD PARTY / ROUTED LEAD")),AND(OR(C185="LOCAL PROVIDER",C185="FRANCHISE / LOCAL OPERATOR"),OR(H185="THIRD PARTY / ROUTED LEAD",H185="INFORMATION ONLY"))),"CONTRADICTION","OK"))</x:f>
      </x:c>
      <x:c r="X185" s="80" t="str">
        <x:f>IF(A185="","",IF(OR(V185="INVALID - EVIDENCE ID",V185="INVALID - DUPLICATE EVIDENCE ID",V185="INVALID - EVIDENCE OWNER",V185="INVALID - DUPLICATE ID",V185="INVALID - CONTROL TOKEN",V185="INVALID - CANDIDATE ID",V185="INCOMPLETE"),"LINK ERROR",IF(V185="STALE - REFRESH","STALE",IF(OR(V185="NOT CHECKED",V185="UNRESOLVED",I185="NOT CHECKED",D185="UNCLEAR",E185="UNCLEAR",F185="UNCLEAR",G185="UNCLEAR",H185="UNCLEAR"),"INSUFFICIENT",IF(W185="CONTRADICTION","TYPE / FULFILMENT CONTRADICTION",IF(K185="CONTRADICTS","FIRST-PARTY CONTRADICTION","CLEAR"))))))</x:f>
      </x:c>
      <x:c r="Y185" s="80" t="str">
        <x:f>IF(A185="","",IF(OR(C185="DIRECTORY / LEAD MARKETPLACE",H185="THIRD PARTY / ROUTED LEAD"),"INTERMEDIARY / LEAD COMPETITOR",IF(OR(C185="PUBLISHER / REFERENCE",H185="INFORMATION ONLY"),"INFORMATION / REFERENCE COMPETITOR","")))</x:f>
      </x:c>
      <x:c r="Z185" s="80" t="str">
        <x:f>IF(A185="","",IF(OR(C185="ADJACENT SERVICE",D185="NO",F185="NO"),"INDIRECT / CONDITIONAL COMPETITOR",IF(OR(E185="NO",G185="NO"),"OUT OF DIRECT SCOPE",IF(AND(D185="YES",E185="YES",F185="YES",G185="YES",H185="OWN TEAM / LOCAL OPERATOR"),"DIRECT LOCAL COMPETITOR","CONDITIONAL / REVIEW REQUIRED"))))</x:f>
      </x:c>
      <x:c r="AA185" s="80" t="str">
        <x:f>IF(A185="","",IF(Y185&lt;&gt;"",Y185,Z185))</x:f>
      </x:c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38"/>
      <x:c r="N186" s="12"/>
      <x:c r="O186" s="12" t="str">
        <x:f>IF(A186="","",IF(COUNTIF($A$6:$A$205,A186)&gt;1,"INVALID - DUPLICATE ID",IF(OR(B186="",C186="",D186="",E186="",F186="",G186="",H186="",I186="",J186="",K186="",L186="",M186="",N186=""),"INCOMPLETE",IF(AND(OR(EXACT(C186,"LOCAL PROVIDER"),EXACT(C186,"FRANCHISE / LOCAL OPERATOR"),EXACT(C186,"DIRECTORY / LEAD MARKETPLACE"),EXACT(C186,"NATIONAL BRAND"),EXACT(C186,"PUBLISHER / REFERENCE"),EXACT(C186,"ADJACENT SERVICE"),EXACT(C186,"OTHER")),OR(EXACT(D186,"YES"),EXACT(D186,"NO"),EXACT(D186,"UNCLEAR")),OR(EXACT(E186,"YES"),EXACT(E186,"NO"),EXACT(E186,"UNCLEAR")),OR(EXACT(F186,"YES"),EXACT(F186,"NO"),EXACT(F186,"UNCLEAR")),OR(EXACT(G186,"YES"),EXACT(G186,"NO"),EXACT(G186,"UNCLEAR")),OR(EXACT(H186,"OWN TEAM / LOCAL OPERATOR"),EXACT(H186,"THIRD PARTY / ROUTED LEAD"),EXACT(H186,"INFORMATION ONLY"),EXACT(H186,"UNCLEAR")),OR(EXACT(I186,"CURRENT"),EXACT(I186,"STALE"),EXACT(I186,"NOT CHECKED")),OR(EXACT(J186,"LOCAL PACK / MAPS"),EXACT(J186,"ORGANIC"),EXACT(J186,"PAID / LOCAL SERVICES"),EXACT(J186,"MIXED"),EXACT(J186,"NOT OBSERVED")),OR(EXACT(K186,"SUPPORTS"),EXACT(K186,"CONTRADICTS"),EXACT(K186,"NOT AVAILABLE"))),"VALID","INVALID - CONTROL TOKEN"))))</x:f>
      </x:c>
      <x:c r="P186" s="12" t="str">
        <x:f>IF(A186="","",IF(O186&lt;&gt;"VALID","CONTROL ERROR",IF(X186="LINK ERROR","EVIDENCE LINK ERROR",IF(X186="STALE","EVIDENCE STALE - REFRESH",IF(X186="INSUFFICIENT","EVIDENCE INSUFFICIENT - ROLE",IF(X186="TYPE / FULFILMENT CONTRADICTION","EVIDENCE CONTRADICTION - TYPE / FULFILMENT",IF(X186="FIRST-PARTY CONTRADICTION","EVIDENCE CONTRADICTION - FIRST PARTY",AA186)))))))</x:f>
      </x:c>
      <x:c r="Q186" s="12" t="str">
        <x:f>IF(A186="","",IF(OR(O186&lt;&gt;"VALID",X186="LINK ERROR"),"NOT READY",IF(AND(V186="READY",X186="CLEAR",OR(P186="DIRECT LOCAL COMPETITOR",P186="INTERMEDIARY / LEAD COMPETITOR",P186="INFORMATION / REFERENCE COMPETITOR",P186="INDIRECT / CONDITIONAL COMPETITOR",P186="OUT OF DIRECT SCOPE")),"READY","UNRESOLVED")))</x:f>
      </x:c>
      <x:c r="R186" s="12" t="str">
        <x:f>IF(A186="","",IF(P186="DIRECT LOCAL COMPETITOR","INCLUDE DIRECT",IF(P186="INDIRECT / CONDITIONAL COMPETITOR","INCLUDE INDIRECT",IF(OR(P186="INTERMEDIARY / LEAD COMPETITOR",P186="INFORMATION / REFERENCE COMPETITOR"),"INCLUDE REFERENCE",IF(P186="OUT OF DIRECT SCOPE","EXCLUDE DIRECT","MONITOR / CONDITIONAL")))))</x:f>
      </x:c>
      <x:c r="S186" s="12" t="str">
        <x:f>IF(A186="","",IF(P186="DIRECT LOCAL COMPETITOR","Scoped service offer; service-area clarity; contact/booking path; trust and local visibility",IF(P186="INTERMEDIARY / LEAD COMPETITOR","Lead capture; comparison UX; local discovery and routing mechanics",IF(P186="INFORMATION / REFERENCE COMPETITOR","Information coverage; evidence; decision support and answer usefulness",IF(P186="INDIRECT / CONDITIONAL COMPETITOR","Substitution; adjacent-need framing; conditional availability",IF(P186="OUT OF DIRECT SCOPE","Reference only if another decision requires it","No direct benchmark until resolved"))))))</x:f>
      </x:c>
      <x:c r="T186" s="12" t="str">
        <x:f>IF(A186="","",IF(P186="DIRECT LOCAL COMPETITOR","Do not infer capacity, market share or revenue from visibility/reviews",IF(P186="INTERMEDIARY / LEAD COMPETITOR","Do not infer that the intermediary performs the job",IF(P186="INFORMATION / REFERENCE COMPETITOR","Do not infer service substitution from information visibility",IF(P186="INDIRECT / CONDITIONAL COMPETITOR","Do not force adjacent or differently timed service into direct parity",IF(P186="OUT OF DIRECT SCOPE","Do not generalise this exclusion to every service/geography","Do not force a direct label from incomplete evidence"))))))</x:f>
      </x:c>
      <x:c r="U186" s="12" t="str">
        <x:f>IF(A186="","",IF(P186="INTERMEDIARY / LEAD COMPETITOR","Reopen if platform begins fulfilling the service directly",IF(P186="INFORMATION / REFERENCE COMPETITOR","Reopen if source begins selling/fulfilling the service",IF(P186="OUT OF DIRECT SCOPE","Reopen if job, buyer or service area changes","Reopen when service, geography, timing, fulfilment, ownership or buyer evidence changes materially"))))</x:f>
      </x:c>
      <x:c r="V186" s="12" t="str">
        <x:f>IF(A186="","",IF(COUNTIF(EVIDENCE_PACKET!$A$6:$A$205,L186)=0,"INVALID - EVIDENCE ID",IF(COUNTIF(EVIDENCE_PACKET!$A$6:$A$205,L186)&gt;1,"INVALID - DUPLICATE EVIDENCE ID",IF(COUNTIFS(EVIDENCE_PACKET!$A$6:$A$205,L186,EVIDENCE_PACKET!$B$6:$B$205,A186)=0,"INVALID - EVIDENCE OWNER",INDEX(EVIDENCE_PACKET!$L$6:$L$205,MATCH(L186,EVIDENCE_PACKET!$A$6:$A$205,0))))))</x:f>
      </x:c>
      <x:c r="W186" s="80" t="str">
        <x:f>IF(A186="","",IF(OR(AND(C186="DIRECTORY / LEAD MARKETPLACE",H186="OWN TEAM / LOCAL OPERATOR"),AND(C186="PUBLISHER / REFERENCE",OR(H186="OWN TEAM / LOCAL OPERATOR",H186="THIRD PARTY / ROUTED LEAD")),AND(OR(C186="LOCAL PROVIDER",C186="FRANCHISE / LOCAL OPERATOR"),OR(H186="THIRD PARTY / ROUTED LEAD",H186="INFORMATION ONLY"))),"CONTRADICTION","OK"))</x:f>
      </x:c>
      <x:c r="X186" s="80" t="str">
        <x:f>IF(A186="","",IF(OR(V186="INVALID - EVIDENCE ID",V186="INVALID - DUPLICATE EVIDENCE ID",V186="INVALID - EVIDENCE OWNER",V186="INVALID - DUPLICATE ID",V186="INVALID - CONTROL TOKEN",V186="INVALID - CANDIDATE ID",V186="INCOMPLETE"),"LINK ERROR",IF(V186="STALE - REFRESH","STALE",IF(OR(V186="NOT CHECKED",V186="UNRESOLVED",I186="NOT CHECKED",D186="UNCLEAR",E186="UNCLEAR",F186="UNCLEAR",G186="UNCLEAR",H186="UNCLEAR"),"INSUFFICIENT",IF(W186="CONTRADICTION","TYPE / FULFILMENT CONTRADICTION",IF(K186="CONTRADICTS","FIRST-PARTY CONTRADICTION","CLEAR"))))))</x:f>
      </x:c>
      <x:c r="Y186" s="80" t="str">
        <x:f>IF(A186="","",IF(OR(C186="DIRECTORY / LEAD MARKETPLACE",H186="THIRD PARTY / ROUTED LEAD"),"INTERMEDIARY / LEAD COMPETITOR",IF(OR(C186="PUBLISHER / REFERENCE",H186="INFORMATION ONLY"),"INFORMATION / REFERENCE COMPETITOR","")))</x:f>
      </x:c>
      <x:c r="Z186" s="80" t="str">
        <x:f>IF(A186="","",IF(OR(C186="ADJACENT SERVICE",D186="NO",F186="NO"),"INDIRECT / CONDITIONAL COMPETITOR",IF(OR(E186="NO",G186="NO"),"OUT OF DIRECT SCOPE",IF(AND(D186="YES",E186="YES",F186="YES",G186="YES",H186="OWN TEAM / LOCAL OPERATOR"),"DIRECT LOCAL COMPETITOR","CONDITIONAL / REVIEW REQUIRED"))))</x:f>
      </x:c>
      <x:c r="AA186" s="80" t="str">
        <x:f>IF(A186="","",IF(Y186&lt;&gt;"",Y186,Z186))</x:f>
      </x:c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38"/>
      <x:c r="N187" s="12"/>
      <x:c r="O187" s="12" t="str">
        <x:f>IF(A187="","",IF(COUNTIF($A$6:$A$205,A187)&gt;1,"INVALID - DUPLICATE ID",IF(OR(B187="",C187="",D187="",E187="",F187="",G187="",H187="",I187="",J187="",K187="",L187="",M187="",N187=""),"INCOMPLETE",IF(AND(OR(EXACT(C187,"LOCAL PROVIDER"),EXACT(C187,"FRANCHISE / LOCAL OPERATOR"),EXACT(C187,"DIRECTORY / LEAD MARKETPLACE"),EXACT(C187,"NATIONAL BRAND"),EXACT(C187,"PUBLISHER / REFERENCE"),EXACT(C187,"ADJACENT SERVICE"),EXACT(C187,"OTHER")),OR(EXACT(D187,"YES"),EXACT(D187,"NO"),EXACT(D187,"UNCLEAR")),OR(EXACT(E187,"YES"),EXACT(E187,"NO"),EXACT(E187,"UNCLEAR")),OR(EXACT(F187,"YES"),EXACT(F187,"NO"),EXACT(F187,"UNCLEAR")),OR(EXACT(G187,"YES"),EXACT(G187,"NO"),EXACT(G187,"UNCLEAR")),OR(EXACT(H187,"OWN TEAM / LOCAL OPERATOR"),EXACT(H187,"THIRD PARTY / ROUTED LEAD"),EXACT(H187,"INFORMATION ONLY"),EXACT(H187,"UNCLEAR")),OR(EXACT(I187,"CURRENT"),EXACT(I187,"STALE"),EXACT(I187,"NOT CHECKED")),OR(EXACT(J187,"LOCAL PACK / MAPS"),EXACT(J187,"ORGANIC"),EXACT(J187,"PAID / LOCAL SERVICES"),EXACT(J187,"MIXED"),EXACT(J187,"NOT OBSERVED")),OR(EXACT(K187,"SUPPORTS"),EXACT(K187,"CONTRADICTS"),EXACT(K187,"NOT AVAILABLE"))),"VALID","INVALID - CONTROL TOKEN"))))</x:f>
      </x:c>
      <x:c r="P187" s="12" t="str">
        <x:f>IF(A187="","",IF(O187&lt;&gt;"VALID","CONTROL ERROR",IF(X187="LINK ERROR","EVIDENCE LINK ERROR",IF(X187="STALE","EVIDENCE STALE - REFRESH",IF(X187="INSUFFICIENT","EVIDENCE INSUFFICIENT - ROLE",IF(X187="TYPE / FULFILMENT CONTRADICTION","EVIDENCE CONTRADICTION - TYPE / FULFILMENT",IF(X187="FIRST-PARTY CONTRADICTION","EVIDENCE CONTRADICTION - FIRST PARTY",AA187)))))))</x:f>
      </x:c>
      <x:c r="Q187" s="12" t="str">
        <x:f>IF(A187="","",IF(OR(O187&lt;&gt;"VALID",X187="LINK ERROR"),"NOT READY",IF(AND(V187="READY",X187="CLEAR",OR(P187="DIRECT LOCAL COMPETITOR",P187="INTERMEDIARY / LEAD COMPETITOR",P187="INFORMATION / REFERENCE COMPETITOR",P187="INDIRECT / CONDITIONAL COMPETITOR",P187="OUT OF DIRECT SCOPE")),"READY","UNRESOLVED")))</x:f>
      </x:c>
      <x:c r="R187" s="12" t="str">
        <x:f>IF(A187="","",IF(P187="DIRECT LOCAL COMPETITOR","INCLUDE DIRECT",IF(P187="INDIRECT / CONDITIONAL COMPETITOR","INCLUDE INDIRECT",IF(OR(P187="INTERMEDIARY / LEAD COMPETITOR",P187="INFORMATION / REFERENCE COMPETITOR"),"INCLUDE REFERENCE",IF(P187="OUT OF DIRECT SCOPE","EXCLUDE DIRECT","MONITOR / CONDITIONAL")))))</x:f>
      </x:c>
      <x:c r="S187" s="12" t="str">
        <x:f>IF(A187="","",IF(P187="DIRECT LOCAL COMPETITOR","Scoped service offer; service-area clarity; contact/booking path; trust and local visibility",IF(P187="INTERMEDIARY / LEAD COMPETITOR","Lead capture; comparison UX; local discovery and routing mechanics",IF(P187="INFORMATION / REFERENCE COMPETITOR","Information coverage; evidence; decision support and answer usefulness",IF(P187="INDIRECT / CONDITIONAL COMPETITOR","Substitution; adjacent-need framing; conditional availability",IF(P187="OUT OF DIRECT SCOPE","Reference only if another decision requires it","No direct benchmark until resolved"))))))</x:f>
      </x:c>
      <x:c r="T187" s="12" t="str">
        <x:f>IF(A187="","",IF(P187="DIRECT LOCAL COMPETITOR","Do not infer capacity, market share or revenue from visibility/reviews",IF(P187="INTERMEDIARY / LEAD COMPETITOR","Do not infer that the intermediary performs the job",IF(P187="INFORMATION / REFERENCE COMPETITOR","Do not infer service substitution from information visibility",IF(P187="INDIRECT / CONDITIONAL COMPETITOR","Do not force adjacent or differently timed service into direct parity",IF(P187="OUT OF DIRECT SCOPE","Do not generalise this exclusion to every service/geography","Do not force a direct label from incomplete evidence"))))))</x:f>
      </x:c>
      <x:c r="U187" s="12" t="str">
        <x:f>IF(A187="","",IF(P187="INTERMEDIARY / LEAD COMPETITOR","Reopen if platform begins fulfilling the service directly",IF(P187="INFORMATION / REFERENCE COMPETITOR","Reopen if source begins selling/fulfilling the service",IF(P187="OUT OF DIRECT SCOPE","Reopen if job, buyer or service area changes","Reopen when service, geography, timing, fulfilment, ownership or buyer evidence changes materially"))))</x:f>
      </x:c>
      <x:c r="V187" s="12" t="str">
        <x:f>IF(A187="","",IF(COUNTIF(EVIDENCE_PACKET!$A$6:$A$205,L187)=0,"INVALID - EVIDENCE ID",IF(COUNTIF(EVIDENCE_PACKET!$A$6:$A$205,L187)&gt;1,"INVALID - DUPLICATE EVIDENCE ID",IF(COUNTIFS(EVIDENCE_PACKET!$A$6:$A$205,L187,EVIDENCE_PACKET!$B$6:$B$205,A187)=0,"INVALID - EVIDENCE OWNER",INDEX(EVIDENCE_PACKET!$L$6:$L$205,MATCH(L187,EVIDENCE_PACKET!$A$6:$A$205,0))))))</x:f>
      </x:c>
      <x:c r="W187" s="80" t="str">
        <x:f>IF(A187="","",IF(OR(AND(C187="DIRECTORY / LEAD MARKETPLACE",H187="OWN TEAM / LOCAL OPERATOR"),AND(C187="PUBLISHER / REFERENCE",OR(H187="OWN TEAM / LOCAL OPERATOR",H187="THIRD PARTY / ROUTED LEAD")),AND(OR(C187="LOCAL PROVIDER",C187="FRANCHISE / LOCAL OPERATOR"),OR(H187="THIRD PARTY / ROUTED LEAD",H187="INFORMATION ONLY"))),"CONTRADICTION","OK"))</x:f>
      </x:c>
      <x:c r="X187" s="80" t="str">
        <x:f>IF(A187="","",IF(OR(V187="INVALID - EVIDENCE ID",V187="INVALID - DUPLICATE EVIDENCE ID",V187="INVALID - EVIDENCE OWNER",V187="INVALID - DUPLICATE ID",V187="INVALID - CONTROL TOKEN",V187="INVALID - CANDIDATE ID",V187="INCOMPLETE"),"LINK ERROR",IF(V187="STALE - REFRESH","STALE",IF(OR(V187="NOT CHECKED",V187="UNRESOLVED",I187="NOT CHECKED",D187="UNCLEAR",E187="UNCLEAR",F187="UNCLEAR",G187="UNCLEAR",H187="UNCLEAR"),"INSUFFICIENT",IF(W187="CONTRADICTION","TYPE / FULFILMENT CONTRADICTION",IF(K187="CONTRADICTS","FIRST-PARTY CONTRADICTION","CLEAR"))))))</x:f>
      </x:c>
      <x:c r="Y187" s="80" t="str">
        <x:f>IF(A187="","",IF(OR(C187="DIRECTORY / LEAD MARKETPLACE",H187="THIRD PARTY / ROUTED LEAD"),"INTERMEDIARY / LEAD COMPETITOR",IF(OR(C187="PUBLISHER / REFERENCE",H187="INFORMATION ONLY"),"INFORMATION / REFERENCE COMPETITOR","")))</x:f>
      </x:c>
      <x:c r="Z187" s="80" t="str">
        <x:f>IF(A187="","",IF(OR(C187="ADJACENT SERVICE",D187="NO",F187="NO"),"INDIRECT / CONDITIONAL COMPETITOR",IF(OR(E187="NO",G187="NO"),"OUT OF DIRECT SCOPE",IF(AND(D187="YES",E187="YES",F187="YES",G187="YES",H187="OWN TEAM / LOCAL OPERATOR"),"DIRECT LOCAL COMPETITOR","CONDITIONAL / REVIEW REQUIRED"))))</x:f>
      </x:c>
      <x:c r="AA187" s="80" t="str">
        <x:f>IF(A187="","",IF(Y187&lt;&gt;"",Y187,Z187))</x:f>
      </x:c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38"/>
      <x:c r="N188" s="12"/>
      <x:c r="O188" s="12" t="str">
        <x:f>IF(A188="","",IF(COUNTIF($A$6:$A$205,A188)&gt;1,"INVALID - DUPLICATE ID",IF(OR(B188="",C188="",D188="",E188="",F188="",G188="",H188="",I188="",J188="",K188="",L188="",M188="",N188=""),"INCOMPLETE",IF(AND(OR(EXACT(C188,"LOCAL PROVIDER"),EXACT(C188,"FRANCHISE / LOCAL OPERATOR"),EXACT(C188,"DIRECTORY / LEAD MARKETPLACE"),EXACT(C188,"NATIONAL BRAND"),EXACT(C188,"PUBLISHER / REFERENCE"),EXACT(C188,"ADJACENT SERVICE"),EXACT(C188,"OTHER")),OR(EXACT(D188,"YES"),EXACT(D188,"NO"),EXACT(D188,"UNCLEAR")),OR(EXACT(E188,"YES"),EXACT(E188,"NO"),EXACT(E188,"UNCLEAR")),OR(EXACT(F188,"YES"),EXACT(F188,"NO"),EXACT(F188,"UNCLEAR")),OR(EXACT(G188,"YES"),EXACT(G188,"NO"),EXACT(G188,"UNCLEAR")),OR(EXACT(H188,"OWN TEAM / LOCAL OPERATOR"),EXACT(H188,"THIRD PARTY / ROUTED LEAD"),EXACT(H188,"INFORMATION ONLY"),EXACT(H188,"UNCLEAR")),OR(EXACT(I188,"CURRENT"),EXACT(I188,"STALE"),EXACT(I188,"NOT CHECKED")),OR(EXACT(J188,"LOCAL PACK / MAPS"),EXACT(J188,"ORGANIC"),EXACT(J188,"PAID / LOCAL SERVICES"),EXACT(J188,"MIXED"),EXACT(J188,"NOT OBSERVED")),OR(EXACT(K188,"SUPPORTS"),EXACT(K188,"CONTRADICTS"),EXACT(K188,"NOT AVAILABLE"))),"VALID","INVALID - CONTROL TOKEN"))))</x:f>
      </x:c>
      <x:c r="P188" s="12" t="str">
        <x:f>IF(A188="","",IF(O188&lt;&gt;"VALID","CONTROL ERROR",IF(X188="LINK ERROR","EVIDENCE LINK ERROR",IF(X188="STALE","EVIDENCE STALE - REFRESH",IF(X188="INSUFFICIENT","EVIDENCE INSUFFICIENT - ROLE",IF(X188="TYPE / FULFILMENT CONTRADICTION","EVIDENCE CONTRADICTION - TYPE / FULFILMENT",IF(X188="FIRST-PARTY CONTRADICTION","EVIDENCE CONTRADICTION - FIRST PARTY",AA188)))))))</x:f>
      </x:c>
      <x:c r="Q188" s="12" t="str">
        <x:f>IF(A188="","",IF(OR(O188&lt;&gt;"VALID",X188="LINK ERROR"),"NOT READY",IF(AND(V188="READY",X188="CLEAR",OR(P188="DIRECT LOCAL COMPETITOR",P188="INTERMEDIARY / LEAD COMPETITOR",P188="INFORMATION / REFERENCE COMPETITOR",P188="INDIRECT / CONDITIONAL COMPETITOR",P188="OUT OF DIRECT SCOPE")),"READY","UNRESOLVED")))</x:f>
      </x:c>
      <x:c r="R188" s="12" t="str">
        <x:f>IF(A188="","",IF(P188="DIRECT LOCAL COMPETITOR","INCLUDE DIRECT",IF(P188="INDIRECT / CONDITIONAL COMPETITOR","INCLUDE INDIRECT",IF(OR(P188="INTERMEDIARY / LEAD COMPETITOR",P188="INFORMATION / REFERENCE COMPETITOR"),"INCLUDE REFERENCE",IF(P188="OUT OF DIRECT SCOPE","EXCLUDE DIRECT","MONITOR / CONDITIONAL")))))</x:f>
      </x:c>
      <x:c r="S188" s="12" t="str">
        <x:f>IF(A188="","",IF(P188="DIRECT LOCAL COMPETITOR","Scoped service offer; service-area clarity; contact/booking path; trust and local visibility",IF(P188="INTERMEDIARY / LEAD COMPETITOR","Lead capture; comparison UX; local discovery and routing mechanics",IF(P188="INFORMATION / REFERENCE COMPETITOR","Information coverage; evidence; decision support and answer usefulness",IF(P188="INDIRECT / CONDITIONAL COMPETITOR","Substitution; adjacent-need framing; conditional availability",IF(P188="OUT OF DIRECT SCOPE","Reference only if another decision requires it","No direct benchmark until resolved"))))))</x:f>
      </x:c>
      <x:c r="T188" s="12" t="str">
        <x:f>IF(A188="","",IF(P188="DIRECT LOCAL COMPETITOR","Do not infer capacity, market share or revenue from visibility/reviews",IF(P188="INTERMEDIARY / LEAD COMPETITOR","Do not infer that the intermediary performs the job",IF(P188="INFORMATION / REFERENCE COMPETITOR","Do not infer service substitution from information visibility",IF(P188="INDIRECT / CONDITIONAL COMPETITOR","Do not force adjacent or differently timed service into direct parity",IF(P188="OUT OF DIRECT SCOPE","Do not generalise this exclusion to every service/geography","Do not force a direct label from incomplete evidence"))))))</x:f>
      </x:c>
      <x:c r="U188" s="12" t="str">
        <x:f>IF(A188="","",IF(P188="INTERMEDIARY / LEAD COMPETITOR","Reopen if platform begins fulfilling the service directly",IF(P188="INFORMATION / REFERENCE COMPETITOR","Reopen if source begins selling/fulfilling the service",IF(P188="OUT OF DIRECT SCOPE","Reopen if job, buyer or service area changes","Reopen when service, geography, timing, fulfilment, ownership or buyer evidence changes materially"))))</x:f>
      </x:c>
      <x:c r="V188" s="12" t="str">
        <x:f>IF(A188="","",IF(COUNTIF(EVIDENCE_PACKET!$A$6:$A$205,L188)=0,"INVALID - EVIDENCE ID",IF(COUNTIF(EVIDENCE_PACKET!$A$6:$A$205,L188)&gt;1,"INVALID - DUPLICATE EVIDENCE ID",IF(COUNTIFS(EVIDENCE_PACKET!$A$6:$A$205,L188,EVIDENCE_PACKET!$B$6:$B$205,A188)=0,"INVALID - EVIDENCE OWNER",INDEX(EVIDENCE_PACKET!$L$6:$L$205,MATCH(L188,EVIDENCE_PACKET!$A$6:$A$205,0))))))</x:f>
      </x:c>
      <x:c r="W188" s="80" t="str">
        <x:f>IF(A188="","",IF(OR(AND(C188="DIRECTORY / LEAD MARKETPLACE",H188="OWN TEAM / LOCAL OPERATOR"),AND(C188="PUBLISHER / REFERENCE",OR(H188="OWN TEAM / LOCAL OPERATOR",H188="THIRD PARTY / ROUTED LEAD")),AND(OR(C188="LOCAL PROVIDER",C188="FRANCHISE / LOCAL OPERATOR"),OR(H188="THIRD PARTY / ROUTED LEAD",H188="INFORMATION ONLY"))),"CONTRADICTION","OK"))</x:f>
      </x:c>
      <x:c r="X188" s="80" t="str">
        <x:f>IF(A188="","",IF(OR(V188="INVALID - EVIDENCE ID",V188="INVALID - DUPLICATE EVIDENCE ID",V188="INVALID - EVIDENCE OWNER",V188="INVALID - DUPLICATE ID",V188="INVALID - CONTROL TOKEN",V188="INVALID - CANDIDATE ID",V188="INCOMPLETE"),"LINK ERROR",IF(V188="STALE - REFRESH","STALE",IF(OR(V188="NOT CHECKED",V188="UNRESOLVED",I188="NOT CHECKED",D188="UNCLEAR",E188="UNCLEAR",F188="UNCLEAR",G188="UNCLEAR",H188="UNCLEAR"),"INSUFFICIENT",IF(W188="CONTRADICTION","TYPE / FULFILMENT CONTRADICTION",IF(K188="CONTRADICTS","FIRST-PARTY CONTRADICTION","CLEAR"))))))</x:f>
      </x:c>
      <x:c r="Y188" s="80" t="str">
        <x:f>IF(A188="","",IF(OR(C188="DIRECTORY / LEAD MARKETPLACE",H188="THIRD PARTY / ROUTED LEAD"),"INTERMEDIARY / LEAD COMPETITOR",IF(OR(C188="PUBLISHER / REFERENCE",H188="INFORMATION ONLY"),"INFORMATION / REFERENCE COMPETITOR","")))</x:f>
      </x:c>
      <x:c r="Z188" s="80" t="str">
        <x:f>IF(A188="","",IF(OR(C188="ADJACENT SERVICE",D188="NO",F188="NO"),"INDIRECT / CONDITIONAL COMPETITOR",IF(OR(E188="NO",G188="NO"),"OUT OF DIRECT SCOPE",IF(AND(D188="YES",E188="YES",F188="YES",G188="YES",H188="OWN TEAM / LOCAL OPERATOR"),"DIRECT LOCAL COMPETITOR","CONDITIONAL / REVIEW REQUIRED"))))</x:f>
      </x:c>
      <x:c r="AA188" s="80" t="str">
        <x:f>IF(A188="","",IF(Y188&lt;&gt;"",Y188,Z188))</x:f>
      </x:c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38"/>
      <x:c r="N189" s="12"/>
      <x:c r="O189" s="12" t="str">
        <x:f>IF(A189="","",IF(COUNTIF($A$6:$A$205,A189)&gt;1,"INVALID - DUPLICATE ID",IF(OR(B189="",C189="",D189="",E189="",F189="",G189="",H189="",I189="",J189="",K189="",L189="",M189="",N189=""),"INCOMPLETE",IF(AND(OR(EXACT(C189,"LOCAL PROVIDER"),EXACT(C189,"FRANCHISE / LOCAL OPERATOR"),EXACT(C189,"DIRECTORY / LEAD MARKETPLACE"),EXACT(C189,"NATIONAL BRAND"),EXACT(C189,"PUBLISHER / REFERENCE"),EXACT(C189,"ADJACENT SERVICE"),EXACT(C189,"OTHER")),OR(EXACT(D189,"YES"),EXACT(D189,"NO"),EXACT(D189,"UNCLEAR")),OR(EXACT(E189,"YES"),EXACT(E189,"NO"),EXACT(E189,"UNCLEAR")),OR(EXACT(F189,"YES"),EXACT(F189,"NO"),EXACT(F189,"UNCLEAR")),OR(EXACT(G189,"YES"),EXACT(G189,"NO"),EXACT(G189,"UNCLEAR")),OR(EXACT(H189,"OWN TEAM / LOCAL OPERATOR"),EXACT(H189,"THIRD PARTY / ROUTED LEAD"),EXACT(H189,"INFORMATION ONLY"),EXACT(H189,"UNCLEAR")),OR(EXACT(I189,"CURRENT"),EXACT(I189,"STALE"),EXACT(I189,"NOT CHECKED")),OR(EXACT(J189,"LOCAL PACK / MAPS"),EXACT(J189,"ORGANIC"),EXACT(J189,"PAID / LOCAL SERVICES"),EXACT(J189,"MIXED"),EXACT(J189,"NOT OBSERVED")),OR(EXACT(K189,"SUPPORTS"),EXACT(K189,"CONTRADICTS"),EXACT(K189,"NOT AVAILABLE"))),"VALID","INVALID - CONTROL TOKEN"))))</x:f>
      </x:c>
      <x:c r="P189" s="12" t="str">
        <x:f>IF(A189="","",IF(O189&lt;&gt;"VALID","CONTROL ERROR",IF(X189="LINK ERROR","EVIDENCE LINK ERROR",IF(X189="STALE","EVIDENCE STALE - REFRESH",IF(X189="INSUFFICIENT","EVIDENCE INSUFFICIENT - ROLE",IF(X189="TYPE / FULFILMENT CONTRADICTION","EVIDENCE CONTRADICTION - TYPE / FULFILMENT",IF(X189="FIRST-PARTY CONTRADICTION","EVIDENCE CONTRADICTION - FIRST PARTY",AA189)))))))</x:f>
      </x:c>
      <x:c r="Q189" s="12" t="str">
        <x:f>IF(A189="","",IF(OR(O189&lt;&gt;"VALID",X189="LINK ERROR"),"NOT READY",IF(AND(V189="READY",X189="CLEAR",OR(P189="DIRECT LOCAL COMPETITOR",P189="INTERMEDIARY / LEAD COMPETITOR",P189="INFORMATION / REFERENCE COMPETITOR",P189="INDIRECT / CONDITIONAL COMPETITOR",P189="OUT OF DIRECT SCOPE")),"READY","UNRESOLVED")))</x:f>
      </x:c>
      <x:c r="R189" s="12" t="str">
        <x:f>IF(A189="","",IF(P189="DIRECT LOCAL COMPETITOR","INCLUDE DIRECT",IF(P189="INDIRECT / CONDITIONAL COMPETITOR","INCLUDE INDIRECT",IF(OR(P189="INTERMEDIARY / LEAD COMPETITOR",P189="INFORMATION / REFERENCE COMPETITOR"),"INCLUDE REFERENCE",IF(P189="OUT OF DIRECT SCOPE","EXCLUDE DIRECT","MONITOR / CONDITIONAL")))))</x:f>
      </x:c>
      <x:c r="S189" s="12" t="str">
        <x:f>IF(A189="","",IF(P189="DIRECT LOCAL COMPETITOR","Scoped service offer; service-area clarity; contact/booking path; trust and local visibility",IF(P189="INTERMEDIARY / LEAD COMPETITOR","Lead capture; comparison UX; local discovery and routing mechanics",IF(P189="INFORMATION / REFERENCE COMPETITOR","Information coverage; evidence; decision support and answer usefulness",IF(P189="INDIRECT / CONDITIONAL COMPETITOR","Substitution; adjacent-need framing; conditional availability",IF(P189="OUT OF DIRECT SCOPE","Reference only if another decision requires it","No direct benchmark until resolved"))))))</x:f>
      </x:c>
      <x:c r="T189" s="12" t="str">
        <x:f>IF(A189="","",IF(P189="DIRECT LOCAL COMPETITOR","Do not infer capacity, market share or revenue from visibility/reviews",IF(P189="INTERMEDIARY / LEAD COMPETITOR","Do not infer that the intermediary performs the job",IF(P189="INFORMATION / REFERENCE COMPETITOR","Do not infer service substitution from information visibility",IF(P189="INDIRECT / CONDITIONAL COMPETITOR","Do not force adjacent or differently timed service into direct parity",IF(P189="OUT OF DIRECT SCOPE","Do not generalise this exclusion to every service/geography","Do not force a direct label from incomplete evidence"))))))</x:f>
      </x:c>
      <x:c r="U189" s="12" t="str">
        <x:f>IF(A189="","",IF(P189="INTERMEDIARY / LEAD COMPETITOR","Reopen if platform begins fulfilling the service directly",IF(P189="INFORMATION / REFERENCE COMPETITOR","Reopen if source begins selling/fulfilling the service",IF(P189="OUT OF DIRECT SCOPE","Reopen if job, buyer or service area changes","Reopen when service, geography, timing, fulfilment, ownership or buyer evidence changes materially"))))</x:f>
      </x:c>
      <x:c r="V189" s="12" t="str">
        <x:f>IF(A189="","",IF(COUNTIF(EVIDENCE_PACKET!$A$6:$A$205,L189)=0,"INVALID - EVIDENCE ID",IF(COUNTIF(EVIDENCE_PACKET!$A$6:$A$205,L189)&gt;1,"INVALID - DUPLICATE EVIDENCE ID",IF(COUNTIFS(EVIDENCE_PACKET!$A$6:$A$205,L189,EVIDENCE_PACKET!$B$6:$B$205,A189)=0,"INVALID - EVIDENCE OWNER",INDEX(EVIDENCE_PACKET!$L$6:$L$205,MATCH(L189,EVIDENCE_PACKET!$A$6:$A$205,0))))))</x:f>
      </x:c>
      <x:c r="W189" s="80" t="str">
        <x:f>IF(A189="","",IF(OR(AND(C189="DIRECTORY / LEAD MARKETPLACE",H189="OWN TEAM / LOCAL OPERATOR"),AND(C189="PUBLISHER / REFERENCE",OR(H189="OWN TEAM / LOCAL OPERATOR",H189="THIRD PARTY / ROUTED LEAD")),AND(OR(C189="LOCAL PROVIDER",C189="FRANCHISE / LOCAL OPERATOR"),OR(H189="THIRD PARTY / ROUTED LEAD",H189="INFORMATION ONLY"))),"CONTRADICTION","OK"))</x:f>
      </x:c>
      <x:c r="X189" s="80" t="str">
        <x:f>IF(A189="","",IF(OR(V189="INVALID - EVIDENCE ID",V189="INVALID - DUPLICATE EVIDENCE ID",V189="INVALID - EVIDENCE OWNER",V189="INVALID - DUPLICATE ID",V189="INVALID - CONTROL TOKEN",V189="INVALID - CANDIDATE ID",V189="INCOMPLETE"),"LINK ERROR",IF(V189="STALE - REFRESH","STALE",IF(OR(V189="NOT CHECKED",V189="UNRESOLVED",I189="NOT CHECKED",D189="UNCLEAR",E189="UNCLEAR",F189="UNCLEAR",G189="UNCLEAR",H189="UNCLEAR"),"INSUFFICIENT",IF(W189="CONTRADICTION","TYPE / FULFILMENT CONTRADICTION",IF(K189="CONTRADICTS","FIRST-PARTY CONTRADICTION","CLEAR"))))))</x:f>
      </x:c>
      <x:c r="Y189" s="80" t="str">
        <x:f>IF(A189="","",IF(OR(C189="DIRECTORY / LEAD MARKETPLACE",H189="THIRD PARTY / ROUTED LEAD"),"INTERMEDIARY / LEAD COMPETITOR",IF(OR(C189="PUBLISHER / REFERENCE",H189="INFORMATION ONLY"),"INFORMATION / REFERENCE COMPETITOR","")))</x:f>
      </x:c>
      <x:c r="Z189" s="80" t="str">
        <x:f>IF(A189="","",IF(OR(C189="ADJACENT SERVICE",D189="NO",F189="NO"),"INDIRECT / CONDITIONAL COMPETITOR",IF(OR(E189="NO",G189="NO"),"OUT OF DIRECT SCOPE",IF(AND(D189="YES",E189="YES",F189="YES",G189="YES",H189="OWN TEAM / LOCAL OPERATOR"),"DIRECT LOCAL COMPETITOR","CONDITIONAL / REVIEW REQUIRED"))))</x:f>
      </x:c>
      <x:c r="AA189" s="80" t="str">
        <x:f>IF(A189="","",IF(Y189&lt;&gt;"",Y189,Z189))</x:f>
      </x:c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38"/>
      <x:c r="N190" s="12"/>
      <x:c r="O190" s="12" t="str">
        <x:f>IF(A190="","",IF(COUNTIF($A$6:$A$205,A190)&gt;1,"INVALID - DUPLICATE ID",IF(OR(B190="",C190="",D190="",E190="",F190="",G190="",H190="",I190="",J190="",K190="",L190="",M190="",N190=""),"INCOMPLETE",IF(AND(OR(EXACT(C190,"LOCAL PROVIDER"),EXACT(C190,"FRANCHISE / LOCAL OPERATOR"),EXACT(C190,"DIRECTORY / LEAD MARKETPLACE"),EXACT(C190,"NATIONAL BRAND"),EXACT(C190,"PUBLISHER / REFERENCE"),EXACT(C190,"ADJACENT SERVICE"),EXACT(C190,"OTHER")),OR(EXACT(D190,"YES"),EXACT(D190,"NO"),EXACT(D190,"UNCLEAR")),OR(EXACT(E190,"YES"),EXACT(E190,"NO"),EXACT(E190,"UNCLEAR")),OR(EXACT(F190,"YES"),EXACT(F190,"NO"),EXACT(F190,"UNCLEAR")),OR(EXACT(G190,"YES"),EXACT(G190,"NO"),EXACT(G190,"UNCLEAR")),OR(EXACT(H190,"OWN TEAM / LOCAL OPERATOR"),EXACT(H190,"THIRD PARTY / ROUTED LEAD"),EXACT(H190,"INFORMATION ONLY"),EXACT(H190,"UNCLEAR")),OR(EXACT(I190,"CURRENT"),EXACT(I190,"STALE"),EXACT(I190,"NOT CHECKED")),OR(EXACT(J190,"LOCAL PACK / MAPS"),EXACT(J190,"ORGANIC"),EXACT(J190,"PAID / LOCAL SERVICES"),EXACT(J190,"MIXED"),EXACT(J190,"NOT OBSERVED")),OR(EXACT(K190,"SUPPORTS"),EXACT(K190,"CONTRADICTS"),EXACT(K190,"NOT AVAILABLE"))),"VALID","INVALID - CONTROL TOKEN"))))</x:f>
      </x:c>
      <x:c r="P190" s="12" t="str">
        <x:f>IF(A190="","",IF(O190&lt;&gt;"VALID","CONTROL ERROR",IF(X190="LINK ERROR","EVIDENCE LINK ERROR",IF(X190="STALE","EVIDENCE STALE - REFRESH",IF(X190="INSUFFICIENT","EVIDENCE INSUFFICIENT - ROLE",IF(X190="TYPE / FULFILMENT CONTRADICTION","EVIDENCE CONTRADICTION - TYPE / FULFILMENT",IF(X190="FIRST-PARTY CONTRADICTION","EVIDENCE CONTRADICTION - FIRST PARTY",AA190)))))))</x:f>
      </x:c>
      <x:c r="Q190" s="12" t="str">
        <x:f>IF(A190="","",IF(OR(O190&lt;&gt;"VALID",X190="LINK ERROR"),"NOT READY",IF(AND(V190="READY",X190="CLEAR",OR(P190="DIRECT LOCAL COMPETITOR",P190="INTERMEDIARY / LEAD COMPETITOR",P190="INFORMATION / REFERENCE COMPETITOR",P190="INDIRECT / CONDITIONAL COMPETITOR",P190="OUT OF DIRECT SCOPE")),"READY","UNRESOLVED")))</x:f>
      </x:c>
      <x:c r="R190" s="12" t="str">
        <x:f>IF(A190="","",IF(P190="DIRECT LOCAL COMPETITOR","INCLUDE DIRECT",IF(P190="INDIRECT / CONDITIONAL COMPETITOR","INCLUDE INDIRECT",IF(OR(P190="INTERMEDIARY / LEAD COMPETITOR",P190="INFORMATION / REFERENCE COMPETITOR"),"INCLUDE REFERENCE",IF(P190="OUT OF DIRECT SCOPE","EXCLUDE DIRECT","MONITOR / CONDITIONAL")))))</x:f>
      </x:c>
      <x:c r="S190" s="12" t="str">
        <x:f>IF(A190="","",IF(P190="DIRECT LOCAL COMPETITOR","Scoped service offer; service-area clarity; contact/booking path; trust and local visibility",IF(P190="INTERMEDIARY / LEAD COMPETITOR","Lead capture; comparison UX; local discovery and routing mechanics",IF(P190="INFORMATION / REFERENCE COMPETITOR","Information coverage; evidence; decision support and answer usefulness",IF(P190="INDIRECT / CONDITIONAL COMPETITOR","Substitution; adjacent-need framing; conditional availability",IF(P190="OUT OF DIRECT SCOPE","Reference only if another decision requires it","No direct benchmark until resolved"))))))</x:f>
      </x:c>
      <x:c r="T190" s="12" t="str">
        <x:f>IF(A190="","",IF(P190="DIRECT LOCAL COMPETITOR","Do not infer capacity, market share or revenue from visibility/reviews",IF(P190="INTERMEDIARY / LEAD COMPETITOR","Do not infer that the intermediary performs the job",IF(P190="INFORMATION / REFERENCE COMPETITOR","Do not infer service substitution from information visibility",IF(P190="INDIRECT / CONDITIONAL COMPETITOR","Do not force adjacent or differently timed service into direct parity",IF(P190="OUT OF DIRECT SCOPE","Do not generalise this exclusion to every service/geography","Do not force a direct label from incomplete evidence"))))))</x:f>
      </x:c>
      <x:c r="U190" s="12" t="str">
        <x:f>IF(A190="","",IF(P190="INTERMEDIARY / LEAD COMPETITOR","Reopen if platform begins fulfilling the service directly",IF(P190="INFORMATION / REFERENCE COMPETITOR","Reopen if source begins selling/fulfilling the service",IF(P190="OUT OF DIRECT SCOPE","Reopen if job, buyer or service area changes","Reopen when service, geography, timing, fulfilment, ownership or buyer evidence changes materially"))))</x:f>
      </x:c>
      <x:c r="V190" s="12" t="str">
        <x:f>IF(A190="","",IF(COUNTIF(EVIDENCE_PACKET!$A$6:$A$205,L190)=0,"INVALID - EVIDENCE ID",IF(COUNTIF(EVIDENCE_PACKET!$A$6:$A$205,L190)&gt;1,"INVALID - DUPLICATE EVIDENCE ID",IF(COUNTIFS(EVIDENCE_PACKET!$A$6:$A$205,L190,EVIDENCE_PACKET!$B$6:$B$205,A190)=0,"INVALID - EVIDENCE OWNER",INDEX(EVIDENCE_PACKET!$L$6:$L$205,MATCH(L190,EVIDENCE_PACKET!$A$6:$A$205,0))))))</x:f>
      </x:c>
      <x:c r="W190" s="80" t="str">
        <x:f>IF(A190="","",IF(OR(AND(C190="DIRECTORY / LEAD MARKETPLACE",H190="OWN TEAM / LOCAL OPERATOR"),AND(C190="PUBLISHER / REFERENCE",OR(H190="OWN TEAM / LOCAL OPERATOR",H190="THIRD PARTY / ROUTED LEAD")),AND(OR(C190="LOCAL PROVIDER",C190="FRANCHISE / LOCAL OPERATOR"),OR(H190="THIRD PARTY / ROUTED LEAD",H190="INFORMATION ONLY"))),"CONTRADICTION","OK"))</x:f>
      </x:c>
      <x:c r="X190" s="80" t="str">
        <x:f>IF(A190="","",IF(OR(V190="INVALID - EVIDENCE ID",V190="INVALID - DUPLICATE EVIDENCE ID",V190="INVALID - EVIDENCE OWNER",V190="INVALID - DUPLICATE ID",V190="INVALID - CONTROL TOKEN",V190="INVALID - CANDIDATE ID",V190="INCOMPLETE"),"LINK ERROR",IF(V190="STALE - REFRESH","STALE",IF(OR(V190="NOT CHECKED",V190="UNRESOLVED",I190="NOT CHECKED",D190="UNCLEAR",E190="UNCLEAR",F190="UNCLEAR",G190="UNCLEAR",H190="UNCLEAR"),"INSUFFICIENT",IF(W190="CONTRADICTION","TYPE / FULFILMENT CONTRADICTION",IF(K190="CONTRADICTS","FIRST-PARTY CONTRADICTION","CLEAR"))))))</x:f>
      </x:c>
      <x:c r="Y190" s="80" t="str">
        <x:f>IF(A190="","",IF(OR(C190="DIRECTORY / LEAD MARKETPLACE",H190="THIRD PARTY / ROUTED LEAD"),"INTERMEDIARY / LEAD COMPETITOR",IF(OR(C190="PUBLISHER / REFERENCE",H190="INFORMATION ONLY"),"INFORMATION / REFERENCE COMPETITOR","")))</x:f>
      </x:c>
      <x:c r="Z190" s="80" t="str">
        <x:f>IF(A190="","",IF(OR(C190="ADJACENT SERVICE",D190="NO",F190="NO"),"INDIRECT / CONDITIONAL COMPETITOR",IF(OR(E190="NO",G190="NO"),"OUT OF DIRECT SCOPE",IF(AND(D190="YES",E190="YES",F190="YES",G190="YES",H190="OWN TEAM / LOCAL OPERATOR"),"DIRECT LOCAL COMPETITOR","CONDITIONAL / REVIEW REQUIRED"))))</x:f>
      </x:c>
      <x:c r="AA190" s="80" t="str">
        <x:f>IF(A190="","",IF(Y190&lt;&gt;"",Y190,Z190))</x:f>
      </x:c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38"/>
      <x:c r="N191" s="12"/>
      <x:c r="O191" s="12" t="str">
        <x:f>IF(A191="","",IF(COUNTIF($A$6:$A$205,A191)&gt;1,"INVALID - DUPLICATE ID",IF(OR(B191="",C191="",D191="",E191="",F191="",G191="",H191="",I191="",J191="",K191="",L191="",M191="",N191=""),"INCOMPLETE",IF(AND(OR(EXACT(C191,"LOCAL PROVIDER"),EXACT(C191,"FRANCHISE / LOCAL OPERATOR"),EXACT(C191,"DIRECTORY / LEAD MARKETPLACE"),EXACT(C191,"NATIONAL BRAND"),EXACT(C191,"PUBLISHER / REFERENCE"),EXACT(C191,"ADJACENT SERVICE"),EXACT(C191,"OTHER")),OR(EXACT(D191,"YES"),EXACT(D191,"NO"),EXACT(D191,"UNCLEAR")),OR(EXACT(E191,"YES"),EXACT(E191,"NO"),EXACT(E191,"UNCLEAR")),OR(EXACT(F191,"YES"),EXACT(F191,"NO"),EXACT(F191,"UNCLEAR")),OR(EXACT(G191,"YES"),EXACT(G191,"NO"),EXACT(G191,"UNCLEAR")),OR(EXACT(H191,"OWN TEAM / LOCAL OPERATOR"),EXACT(H191,"THIRD PARTY / ROUTED LEAD"),EXACT(H191,"INFORMATION ONLY"),EXACT(H191,"UNCLEAR")),OR(EXACT(I191,"CURRENT"),EXACT(I191,"STALE"),EXACT(I191,"NOT CHECKED")),OR(EXACT(J191,"LOCAL PACK / MAPS"),EXACT(J191,"ORGANIC"),EXACT(J191,"PAID / LOCAL SERVICES"),EXACT(J191,"MIXED"),EXACT(J191,"NOT OBSERVED")),OR(EXACT(K191,"SUPPORTS"),EXACT(K191,"CONTRADICTS"),EXACT(K191,"NOT AVAILABLE"))),"VALID","INVALID - CONTROL TOKEN"))))</x:f>
      </x:c>
      <x:c r="P191" s="12" t="str">
        <x:f>IF(A191="","",IF(O191&lt;&gt;"VALID","CONTROL ERROR",IF(X191="LINK ERROR","EVIDENCE LINK ERROR",IF(X191="STALE","EVIDENCE STALE - REFRESH",IF(X191="INSUFFICIENT","EVIDENCE INSUFFICIENT - ROLE",IF(X191="TYPE / FULFILMENT CONTRADICTION","EVIDENCE CONTRADICTION - TYPE / FULFILMENT",IF(X191="FIRST-PARTY CONTRADICTION","EVIDENCE CONTRADICTION - FIRST PARTY",AA191)))))))</x:f>
      </x:c>
      <x:c r="Q191" s="12" t="str">
        <x:f>IF(A191="","",IF(OR(O191&lt;&gt;"VALID",X191="LINK ERROR"),"NOT READY",IF(AND(V191="READY",X191="CLEAR",OR(P191="DIRECT LOCAL COMPETITOR",P191="INTERMEDIARY / LEAD COMPETITOR",P191="INFORMATION / REFERENCE COMPETITOR",P191="INDIRECT / CONDITIONAL COMPETITOR",P191="OUT OF DIRECT SCOPE")),"READY","UNRESOLVED")))</x:f>
      </x:c>
      <x:c r="R191" s="12" t="str">
        <x:f>IF(A191="","",IF(P191="DIRECT LOCAL COMPETITOR","INCLUDE DIRECT",IF(P191="INDIRECT / CONDITIONAL COMPETITOR","INCLUDE INDIRECT",IF(OR(P191="INTERMEDIARY / LEAD COMPETITOR",P191="INFORMATION / REFERENCE COMPETITOR"),"INCLUDE REFERENCE",IF(P191="OUT OF DIRECT SCOPE","EXCLUDE DIRECT","MONITOR / CONDITIONAL")))))</x:f>
      </x:c>
      <x:c r="S191" s="12" t="str">
        <x:f>IF(A191="","",IF(P191="DIRECT LOCAL COMPETITOR","Scoped service offer; service-area clarity; contact/booking path; trust and local visibility",IF(P191="INTERMEDIARY / LEAD COMPETITOR","Lead capture; comparison UX; local discovery and routing mechanics",IF(P191="INFORMATION / REFERENCE COMPETITOR","Information coverage; evidence; decision support and answer usefulness",IF(P191="INDIRECT / CONDITIONAL COMPETITOR","Substitution; adjacent-need framing; conditional availability",IF(P191="OUT OF DIRECT SCOPE","Reference only if another decision requires it","No direct benchmark until resolved"))))))</x:f>
      </x:c>
      <x:c r="T191" s="12" t="str">
        <x:f>IF(A191="","",IF(P191="DIRECT LOCAL COMPETITOR","Do not infer capacity, market share or revenue from visibility/reviews",IF(P191="INTERMEDIARY / LEAD COMPETITOR","Do not infer that the intermediary performs the job",IF(P191="INFORMATION / REFERENCE COMPETITOR","Do not infer service substitution from information visibility",IF(P191="INDIRECT / CONDITIONAL COMPETITOR","Do not force adjacent or differently timed service into direct parity",IF(P191="OUT OF DIRECT SCOPE","Do not generalise this exclusion to every service/geography","Do not force a direct label from incomplete evidence"))))))</x:f>
      </x:c>
      <x:c r="U191" s="12" t="str">
        <x:f>IF(A191="","",IF(P191="INTERMEDIARY / LEAD COMPETITOR","Reopen if platform begins fulfilling the service directly",IF(P191="INFORMATION / REFERENCE COMPETITOR","Reopen if source begins selling/fulfilling the service",IF(P191="OUT OF DIRECT SCOPE","Reopen if job, buyer or service area changes","Reopen when service, geography, timing, fulfilment, ownership or buyer evidence changes materially"))))</x:f>
      </x:c>
      <x:c r="V191" s="12" t="str">
        <x:f>IF(A191="","",IF(COUNTIF(EVIDENCE_PACKET!$A$6:$A$205,L191)=0,"INVALID - EVIDENCE ID",IF(COUNTIF(EVIDENCE_PACKET!$A$6:$A$205,L191)&gt;1,"INVALID - DUPLICATE EVIDENCE ID",IF(COUNTIFS(EVIDENCE_PACKET!$A$6:$A$205,L191,EVIDENCE_PACKET!$B$6:$B$205,A191)=0,"INVALID - EVIDENCE OWNER",INDEX(EVIDENCE_PACKET!$L$6:$L$205,MATCH(L191,EVIDENCE_PACKET!$A$6:$A$205,0))))))</x:f>
      </x:c>
      <x:c r="W191" s="80" t="str">
        <x:f>IF(A191="","",IF(OR(AND(C191="DIRECTORY / LEAD MARKETPLACE",H191="OWN TEAM / LOCAL OPERATOR"),AND(C191="PUBLISHER / REFERENCE",OR(H191="OWN TEAM / LOCAL OPERATOR",H191="THIRD PARTY / ROUTED LEAD")),AND(OR(C191="LOCAL PROVIDER",C191="FRANCHISE / LOCAL OPERATOR"),OR(H191="THIRD PARTY / ROUTED LEAD",H191="INFORMATION ONLY"))),"CONTRADICTION","OK"))</x:f>
      </x:c>
      <x:c r="X191" s="80" t="str">
        <x:f>IF(A191="","",IF(OR(V191="INVALID - EVIDENCE ID",V191="INVALID - DUPLICATE EVIDENCE ID",V191="INVALID - EVIDENCE OWNER",V191="INVALID - DUPLICATE ID",V191="INVALID - CONTROL TOKEN",V191="INVALID - CANDIDATE ID",V191="INCOMPLETE"),"LINK ERROR",IF(V191="STALE - REFRESH","STALE",IF(OR(V191="NOT CHECKED",V191="UNRESOLVED",I191="NOT CHECKED",D191="UNCLEAR",E191="UNCLEAR",F191="UNCLEAR",G191="UNCLEAR",H191="UNCLEAR"),"INSUFFICIENT",IF(W191="CONTRADICTION","TYPE / FULFILMENT CONTRADICTION",IF(K191="CONTRADICTS","FIRST-PARTY CONTRADICTION","CLEAR"))))))</x:f>
      </x:c>
      <x:c r="Y191" s="80" t="str">
        <x:f>IF(A191="","",IF(OR(C191="DIRECTORY / LEAD MARKETPLACE",H191="THIRD PARTY / ROUTED LEAD"),"INTERMEDIARY / LEAD COMPETITOR",IF(OR(C191="PUBLISHER / REFERENCE",H191="INFORMATION ONLY"),"INFORMATION / REFERENCE COMPETITOR","")))</x:f>
      </x:c>
      <x:c r="Z191" s="80" t="str">
        <x:f>IF(A191="","",IF(OR(C191="ADJACENT SERVICE",D191="NO",F191="NO"),"INDIRECT / CONDITIONAL COMPETITOR",IF(OR(E191="NO",G191="NO"),"OUT OF DIRECT SCOPE",IF(AND(D191="YES",E191="YES",F191="YES",G191="YES",H191="OWN TEAM / LOCAL OPERATOR"),"DIRECT LOCAL COMPETITOR","CONDITIONAL / REVIEW REQUIRED"))))</x:f>
      </x:c>
      <x:c r="AA191" s="80" t="str">
        <x:f>IF(A191="","",IF(Y191&lt;&gt;"",Y191,Z191))</x:f>
      </x:c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38"/>
      <x:c r="N192" s="12"/>
      <x:c r="O192" s="12" t="str">
        <x:f>IF(A192="","",IF(COUNTIF($A$6:$A$205,A192)&gt;1,"INVALID - DUPLICATE ID",IF(OR(B192="",C192="",D192="",E192="",F192="",G192="",H192="",I192="",J192="",K192="",L192="",M192="",N192=""),"INCOMPLETE",IF(AND(OR(EXACT(C192,"LOCAL PROVIDER"),EXACT(C192,"FRANCHISE / LOCAL OPERATOR"),EXACT(C192,"DIRECTORY / LEAD MARKETPLACE"),EXACT(C192,"NATIONAL BRAND"),EXACT(C192,"PUBLISHER / REFERENCE"),EXACT(C192,"ADJACENT SERVICE"),EXACT(C192,"OTHER")),OR(EXACT(D192,"YES"),EXACT(D192,"NO"),EXACT(D192,"UNCLEAR")),OR(EXACT(E192,"YES"),EXACT(E192,"NO"),EXACT(E192,"UNCLEAR")),OR(EXACT(F192,"YES"),EXACT(F192,"NO"),EXACT(F192,"UNCLEAR")),OR(EXACT(G192,"YES"),EXACT(G192,"NO"),EXACT(G192,"UNCLEAR")),OR(EXACT(H192,"OWN TEAM / LOCAL OPERATOR"),EXACT(H192,"THIRD PARTY / ROUTED LEAD"),EXACT(H192,"INFORMATION ONLY"),EXACT(H192,"UNCLEAR")),OR(EXACT(I192,"CURRENT"),EXACT(I192,"STALE"),EXACT(I192,"NOT CHECKED")),OR(EXACT(J192,"LOCAL PACK / MAPS"),EXACT(J192,"ORGANIC"),EXACT(J192,"PAID / LOCAL SERVICES"),EXACT(J192,"MIXED"),EXACT(J192,"NOT OBSERVED")),OR(EXACT(K192,"SUPPORTS"),EXACT(K192,"CONTRADICTS"),EXACT(K192,"NOT AVAILABLE"))),"VALID","INVALID - CONTROL TOKEN"))))</x:f>
      </x:c>
      <x:c r="P192" s="12" t="str">
        <x:f>IF(A192="","",IF(O192&lt;&gt;"VALID","CONTROL ERROR",IF(X192="LINK ERROR","EVIDENCE LINK ERROR",IF(X192="STALE","EVIDENCE STALE - REFRESH",IF(X192="INSUFFICIENT","EVIDENCE INSUFFICIENT - ROLE",IF(X192="TYPE / FULFILMENT CONTRADICTION","EVIDENCE CONTRADICTION - TYPE / FULFILMENT",IF(X192="FIRST-PARTY CONTRADICTION","EVIDENCE CONTRADICTION - FIRST PARTY",AA192)))))))</x:f>
      </x:c>
      <x:c r="Q192" s="12" t="str">
        <x:f>IF(A192="","",IF(OR(O192&lt;&gt;"VALID",X192="LINK ERROR"),"NOT READY",IF(AND(V192="READY",X192="CLEAR",OR(P192="DIRECT LOCAL COMPETITOR",P192="INTERMEDIARY / LEAD COMPETITOR",P192="INFORMATION / REFERENCE COMPETITOR",P192="INDIRECT / CONDITIONAL COMPETITOR",P192="OUT OF DIRECT SCOPE")),"READY","UNRESOLVED")))</x:f>
      </x:c>
      <x:c r="R192" s="12" t="str">
        <x:f>IF(A192="","",IF(P192="DIRECT LOCAL COMPETITOR","INCLUDE DIRECT",IF(P192="INDIRECT / CONDITIONAL COMPETITOR","INCLUDE INDIRECT",IF(OR(P192="INTERMEDIARY / LEAD COMPETITOR",P192="INFORMATION / REFERENCE COMPETITOR"),"INCLUDE REFERENCE",IF(P192="OUT OF DIRECT SCOPE","EXCLUDE DIRECT","MONITOR / CONDITIONAL")))))</x:f>
      </x:c>
      <x:c r="S192" s="12" t="str">
        <x:f>IF(A192="","",IF(P192="DIRECT LOCAL COMPETITOR","Scoped service offer; service-area clarity; contact/booking path; trust and local visibility",IF(P192="INTERMEDIARY / LEAD COMPETITOR","Lead capture; comparison UX; local discovery and routing mechanics",IF(P192="INFORMATION / REFERENCE COMPETITOR","Information coverage; evidence; decision support and answer usefulness",IF(P192="INDIRECT / CONDITIONAL COMPETITOR","Substitution; adjacent-need framing; conditional availability",IF(P192="OUT OF DIRECT SCOPE","Reference only if another decision requires it","No direct benchmark until resolved"))))))</x:f>
      </x:c>
      <x:c r="T192" s="12" t="str">
        <x:f>IF(A192="","",IF(P192="DIRECT LOCAL COMPETITOR","Do not infer capacity, market share or revenue from visibility/reviews",IF(P192="INTERMEDIARY / LEAD COMPETITOR","Do not infer that the intermediary performs the job",IF(P192="INFORMATION / REFERENCE COMPETITOR","Do not infer service substitution from information visibility",IF(P192="INDIRECT / CONDITIONAL COMPETITOR","Do not force adjacent or differently timed service into direct parity",IF(P192="OUT OF DIRECT SCOPE","Do not generalise this exclusion to every service/geography","Do not force a direct label from incomplete evidence"))))))</x:f>
      </x:c>
      <x:c r="U192" s="12" t="str">
        <x:f>IF(A192="","",IF(P192="INTERMEDIARY / LEAD COMPETITOR","Reopen if platform begins fulfilling the service directly",IF(P192="INFORMATION / REFERENCE COMPETITOR","Reopen if source begins selling/fulfilling the service",IF(P192="OUT OF DIRECT SCOPE","Reopen if job, buyer or service area changes","Reopen when service, geography, timing, fulfilment, ownership or buyer evidence changes materially"))))</x:f>
      </x:c>
      <x:c r="V192" s="12" t="str">
        <x:f>IF(A192="","",IF(COUNTIF(EVIDENCE_PACKET!$A$6:$A$205,L192)=0,"INVALID - EVIDENCE ID",IF(COUNTIF(EVIDENCE_PACKET!$A$6:$A$205,L192)&gt;1,"INVALID - DUPLICATE EVIDENCE ID",IF(COUNTIFS(EVIDENCE_PACKET!$A$6:$A$205,L192,EVIDENCE_PACKET!$B$6:$B$205,A192)=0,"INVALID - EVIDENCE OWNER",INDEX(EVIDENCE_PACKET!$L$6:$L$205,MATCH(L192,EVIDENCE_PACKET!$A$6:$A$205,0))))))</x:f>
      </x:c>
      <x:c r="W192" s="80" t="str">
        <x:f>IF(A192="","",IF(OR(AND(C192="DIRECTORY / LEAD MARKETPLACE",H192="OWN TEAM / LOCAL OPERATOR"),AND(C192="PUBLISHER / REFERENCE",OR(H192="OWN TEAM / LOCAL OPERATOR",H192="THIRD PARTY / ROUTED LEAD")),AND(OR(C192="LOCAL PROVIDER",C192="FRANCHISE / LOCAL OPERATOR"),OR(H192="THIRD PARTY / ROUTED LEAD",H192="INFORMATION ONLY"))),"CONTRADICTION","OK"))</x:f>
      </x:c>
      <x:c r="X192" s="80" t="str">
        <x:f>IF(A192="","",IF(OR(V192="INVALID - EVIDENCE ID",V192="INVALID - DUPLICATE EVIDENCE ID",V192="INVALID - EVIDENCE OWNER",V192="INVALID - DUPLICATE ID",V192="INVALID - CONTROL TOKEN",V192="INVALID - CANDIDATE ID",V192="INCOMPLETE"),"LINK ERROR",IF(V192="STALE - REFRESH","STALE",IF(OR(V192="NOT CHECKED",V192="UNRESOLVED",I192="NOT CHECKED",D192="UNCLEAR",E192="UNCLEAR",F192="UNCLEAR",G192="UNCLEAR",H192="UNCLEAR"),"INSUFFICIENT",IF(W192="CONTRADICTION","TYPE / FULFILMENT CONTRADICTION",IF(K192="CONTRADICTS","FIRST-PARTY CONTRADICTION","CLEAR"))))))</x:f>
      </x:c>
      <x:c r="Y192" s="80" t="str">
        <x:f>IF(A192="","",IF(OR(C192="DIRECTORY / LEAD MARKETPLACE",H192="THIRD PARTY / ROUTED LEAD"),"INTERMEDIARY / LEAD COMPETITOR",IF(OR(C192="PUBLISHER / REFERENCE",H192="INFORMATION ONLY"),"INFORMATION / REFERENCE COMPETITOR","")))</x:f>
      </x:c>
      <x:c r="Z192" s="80" t="str">
        <x:f>IF(A192="","",IF(OR(C192="ADJACENT SERVICE",D192="NO",F192="NO"),"INDIRECT / CONDITIONAL COMPETITOR",IF(OR(E192="NO",G192="NO"),"OUT OF DIRECT SCOPE",IF(AND(D192="YES",E192="YES",F192="YES",G192="YES",H192="OWN TEAM / LOCAL OPERATOR"),"DIRECT LOCAL COMPETITOR","CONDITIONAL / REVIEW REQUIRED"))))</x:f>
      </x:c>
      <x:c r="AA192" s="80" t="str">
        <x:f>IF(A192="","",IF(Y192&lt;&gt;"",Y192,Z192))</x:f>
      </x:c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38"/>
      <x:c r="N193" s="12"/>
      <x:c r="O193" s="12" t="str">
        <x:f>IF(A193="","",IF(COUNTIF($A$6:$A$205,A193)&gt;1,"INVALID - DUPLICATE ID",IF(OR(B193="",C193="",D193="",E193="",F193="",G193="",H193="",I193="",J193="",K193="",L193="",M193="",N193=""),"INCOMPLETE",IF(AND(OR(EXACT(C193,"LOCAL PROVIDER"),EXACT(C193,"FRANCHISE / LOCAL OPERATOR"),EXACT(C193,"DIRECTORY / LEAD MARKETPLACE"),EXACT(C193,"NATIONAL BRAND"),EXACT(C193,"PUBLISHER / REFERENCE"),EXACT(C193,"ADJACENT SERVICE"),EXACT(C193,"OTHER")),OR(EXACT(D193,"YES"),EXACT(D193,"NO"),EXACT(D193,"UNCLEAR")),OR(EXACT(E193,"YES"),EXACT(E193,"NO"),EXACT(E193,"UNCLEAR")),OR(EXACT(F193,"YES"),EXACT(F193,"NO"),EXACT(F193,"UNCLEAR")),OR(EXACT(G193,"YES"),EXACT(G193,"NO"),EXACT(G193,"UNCLEAR")),OR(EXACT(H193,"OWN TEAM / LOCAL OPERATOR"),EXACT(H193,"THIRD PARTY / ROUTED LEAD"),EXACT(H193,"INFORMATION ONLY"),EXACT(H193,"UNCLEAR")),OR(EXACT(I193,"CURRENT"),EXACT(I193,"STALE"),EXACT(I193,"NOT CHECKED")),OR(EXACT(J193,"LOCAL PACK / MAPS"),EXACT(J193,"ORGANIC"),EXACT(J193,"PAID / LOCAL SERVICES"),EXACT(J193,"MIXED"),EXACT(J193,"NOT OBSERVED")),OR(EXACT(K193,"SUPPORTS"),EXACT(K193,"CONTRADICTS"),EXACT(K193,"NOT AVAILABLE"))),"VALID","INVALID - CONTROL TOKEN"))))</x:f>
      </x:c>
      <x:c r="P193" s="12" t="str">
        <x:f>IF(A193="","",IF(O193&lt;&gt;"VALID","CONTROL ERROR",IF(X193="LINK ERROR","EVIDENCE LINK ERROR",IF(X193="STALE","EVIDENCE STALE - REFRESH",IF(X193="INSUFFICIENT","EVIDENCE INSUFFICIENT - ROLE",IF(X193="TYPE / FULFILMENT CONTRADICTION","EVIDENCE CONTRADICTION - TYPE / FULFILMENT",IF(X193="FIRST-PARTY CONTRADICTION","EVIDENCE CONTRADICTION - FIRST PARTY",AA193)))))))</x:f>
      </x:c>
      <x:c r="Q193" s="12" t="str">
        <x:f>IF(A193="","",IF(OR(O193&lt;&gt;"VALID",X193="LINK ERROR"),"NOT READY",IF(AND(V193="READY",X193="CLEAR",OR(P193="DIRECT LOCAL COMPETITOR",P193="INTERMEDIARY / LEAD COMPETITOR",P193="INFORMATION / REFERENCE COMPETITOR",P193="INDIRECT / CONDITIONAL COMPETITOR",P193="OUT OF DIRECT SCOPE")),"READY","UNRESOLVED")))</x:f>
      </x:c>
      <x:c r="R193" s="12" t="str">
        <x:f>IF(A193="","",IF(P193="DIRECT LOCAL COMPETITOR","INCLUDE DIRECT",IF(P193="INDIRECT / CONDITIONAL COMPETITOR","INCLUDE INDIRECT",IF(OR(P193="INTERMEDIARY / LEAD COMPETITOR",P193="INFORMATION / REFERENCE COMPETITOR"),"INCLUDE REFERENCE",IF(P193="OUT OF DIRECT SCOPE","EXCLUDE DIRECT","MONITOR / CONDITIONAL")))))</x:f>
      </x:c>
      <x:c r="S193" s="12" t="str">
        <x:f>IF(A193="","",IF(P193="DIRECT LOCAL COMPETITOR","Scoped service offer; service-area clarity; contact/booking path; trust and local visibility",IF(P193="INTERMEDIARY / LEAD COMPETITOR","Lead capture; comparison UX; local discovery and routing mechanics",IF(P193="INFORMATION / REFERENCE COMPETITOR","Information coverage; evidence; decision support and answer usefulness",IF(P193="INDIRECT / CONDITIONAL COMPETITOR","Substitution; adjacent-need framing; conditional availability",IF(P193="OUT OF DIRECT SCOPE","Reference only if another decision requires it","No direct benchmark until resolved"))))))</x:f>
      </x:c>
      <x:c r="T193" s="12" t="str">
        <x:f>IF(A193="","",IF(P193="DIRECT LOCAL COMPETITOR","Do not infer capacity, market share or revenue from visibility/reviews",IF(P193="INTERMEDIARY / LEAD COMPETITOR","Do not infer that the intermediary performs the job",IF(P193="INFORMATION / REFERENCE COMPETITOR","Do not infer service substitution from information visibility",IF(P193="INDIRECT / CONDITIONAL COMPETITOR","Do not force adjacent or differently timed service into direct parity",IF(P193="OUT OF DIRECT SCOPE","Do not generalise this exclusion to every service/geography","Do not force a direct label from incomplete evidence"))))))</x:f>
      </x:c>
      <x:c r="U193" s="12" t="str">
        <x:f>IF(A193="","",IF(P193="INTERMEDIARY / LEAD COMPETITOR","Reopen if platform begins fulfilling the service directly",IF(P193="INFORMATION / REFERENCE COMPETITOR","Reopen if source begins selling/fulfilling the service",IF(P193="OUT OF DIRECT SCOPE","Reopen if job, buyer or service area changes","Reopen when service, geography, timing, fulfilment, ownership or buyer evidence changes materially"))))</x:f>
      </x:c>
      <x:c r="V193" s="12" t="str">
        <x:f>IF(A193="","",IF(COUNTIF(EVIDENCE_PACKET!$A$6:$A$205,L193)=0,"INVALID - EVIDENCE ID",IF(COUNTIF(EVIDENCE_PACKET!$A$6:$A$205,L193)&gt;1,"INVALID - DUPLICATE EVIDENCE ID",IF(COUNTIFS(EVIDENCE_PACKET!$A$6:$A$205,L193,EVIDENCE_PACKET!$B$6:$B$205,A193)=0,"INVALID - EVIDENCE OWNER",INDEX(EVIDENCE_PACKET!$L$6:$L$205,MATCH(L193,EVIDENCE_PACKET!$A$6:$A$205,0))))))</x:f>
      </x:c>
      <x:c r="W193" s="80" t="str">
        <x:f>IF(A193="","",IF(OR(AND(C193="DIRECTORY / LEAD MARKETPLACE",H193="OWN TEAM / LOCAL OPERATOR"),AND(C193="PUBLISHER / REFERENCE",OR(H193="OWN TEAM / LOCAL OPERATOR",H193="THIRD PARTY / ROUTED LEAD")),AND(OR(C193="LOCAL PROVIDER",C193="FRANCHISE / LOCAL OPERATOR"),OR(H193="THIRD PARTY / ROUTED LEAD",H193="INFORMATION ONLY"))),"CONTRADICTION","OK"))</x:f>
      </x:c>
      <x:c r="X193" s="80" t="str">
        <x:f>IF(A193="","",IF(OR(V193="INVALID - EVIDENCE ID",V193="INVALID - DUPLICATE EVIDENCE ID",V193="INVALID - EVIDENCE OWNER",V193="INVALID - DUPLICATE ID",V193="INVALID - CONTROL TOKEN",V193="INVALID - CANDIDATE ID",V193="INCOMPLETE"),"LINK ERROR",IF(V193="STALE - REFRESH","STALE",IF(OR(V193="NOT CHECKED",V193="UNRESOLVED",I193="NOT CHECKED",D193="UNCLEAR",E193="UNCLEAR",F193="UNCLEAR",G193="UNCLEAR",H193="UNCLEAR"),"INSUFFICIENT",IF(W193="CONTRADICTION","TYPE / FULFILMENT CONTRADICTION",IF(K193="CONTRADICTS","FIRST-PARTY CONTRADICTION","CLEAR"))))))</x:f>
      </x:c>
      <x:c r="Y193" s="80" t="str">
        <x:f>IF(A193="","",IF(OR(C193="DIRECTORY / LEAD MARKETPLACE",H193="THIRD PARTY / ROUTED LEAD"),"INTERMEDIARY / LEAD COMPETITOR",IF(OR(C193="PUBLISHER / REFERENCE",H193="INFORMATION ONLY"),"INFORMATION / REFERENCE COMPETITOR","")))</x:f>
      </x:c>
      <x:c r="Z193" s="80" t="str">
        <x:f>IF(A193="","",IF(OR(C193="ADJACENT SERVICE",D193="NO",F193="NO"),"INDIRECT / CONDITIONAL COMPETITOR",IF(OR(E193="NO",G193="NO"),"OUT OF DIRECT SCOPE",IF(AND(D193="YES",E193="YES",F193="YES",G193="YES",H193="OWN TEAM / LOCAL OPERATOR"),"DIRECT LOCAL COMPETITOR","CONDITIONAL / REVIEW REQUIRED"))))</x:f>
      </x:c>
      <x:c r="AA193" s="80" t="str">
        <x:f>IF(A193="","",IF(Y193&lt;&gt;"",Y193,Z193))</x:f>
      </x:c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38"/>
      <x:c r="N194" s="12"/>
      <x:c r="O194" s="12" t="str">
        <x:f>IF(A194="","",IF(COUNTIF($A$6:$A$205,A194)&gt;1,"INVALID - DUPLICATE ID",IF(OR(B194="",C194="",D194="",E194="",F194="",G194="",H194="",I194="",J194="",K194="",L194="",M194="",N194=""),"INCOMPLETE",IF(AND(OR(EXACT(C194,"LOCAL PROVIDER"),EXACT(C194,"FRANCHISE / LOCAL OPERATOR"),EXACT(C194,"DIRECTORY / LEAD MARKETPLACE"),EXACT(C194,"NATIONAL BRAND"),EXACT(C194,"PUBLISHER / REFERENCE"),EXACT(C194,"ADJACENT SERVICE"),EXACT(C194,"OTHER")),OR(EXACT(D194,"YES"),EXACT(D194,"NO"),EXACT(D194,"UNCLEAR")),OR(EXACT(E194,"YES"),EXACT(E194,"NO"),EXACT(E194,"UNCLEAR")),OR(EXACT(F194,"YES"),EXACT(F194,"NO"),EXACT(F194,"UNCLEAR")),OR(EXACT(G194,"YES"),EXACT(G194,"NO"),EXACT(G194,"UNCLEAR")),OR(EXACT(H194,"OWN TEAM / LOCAL OPERATOR"),EXACT(H194,"THIRD PARTY / ROUTED LEAD"),EXACT(H194,"INFORMATION ONLY"),EXACT(H194,"UNCLEAR")),OR(EXACT(I194,"CURRENT"),EXACT(I194,"STALE"),EXACT(I194,"NOT CHECKED")),OR(EXACT(J194,"LOCAL PACK / MAPS"),EXACT(J194,"ORGANIC"),EXACT(J194,"PAID / LOCAL SERVICES"),EXACT(J194,"MIXED"),EXACT(J194,"NOT OBSERVED")),OR(EXACT(K194,"SUPPORTS"),EXACT(K194,"CONTRADICTS"),EXACT(K194,"NOT AVAILABLE"))),"VALID","INVALID - CONTROL TOKEN"))))</x:f>
      </x:c>
      <x:c r="P194" s="12" t="str">
        <x:f>IF(A194="","",IF(O194&lt;&gt;"VALID","CONTROL ERROR",IF(X194="LINK ERROR","EVIDENCE LINK ERROR",IF(X194="STALE","EVIDENCE STALE - REFRESH",IF(X194="INSUFFICIENT","EVIDENCE INSUFFICIENT - ROLE",IF(X194="TYPE / FULFILMENT CONTRADICTION","EVIDENCE CONTRADICTION - TYPE / FULFILMENT",IF(X194="FIRST-PARTY CONTRADICTION","EVIDENCE CONTRADICTION - FIRST PARTY",AA194)))))))</x:f>
      </x:c>
      <x:c r="Q194" s="12" t="str">
        <x:f>IF(A194="","",IF(OR(O194&lt;&gt;"VALID",X194="LINK ERROR"),"NOT READY",IF(AND(V194="READY",X194="CLEAR",OR(P194="DIRECT LOCAL COMPETITOR",P194="INTERMEDIARY / LEAD COMPETITOR",P194="INFORMATION / REFERENCE COMPETITOR",P194="INDIRECT / CONDITIONAL COMPETITOR",P194="OUT OF DIRECT SCOPE")),"READY","UNRESOLVED")))</x:f>
      </x:c>
      <x:c r="R194" s="12" t="str">
        <x:f>IF(A194="","",IF(P194="DIRECT LOCAL COMPETITOR","INCLUDE DIRECT",IF(P194="INDIRECT / CONDITIONAL COMPETITOR","INCLUDE INDIRECT",IF(OR(P194="INTERMEDIARY / LEAD COMPETITOR",P194="INFORMATION / REFERENCE COMPETITOR"),"INCLUDE REFERENCE",IF(P194="OUT OF DIRECT SCOPE","EXCLUDE DIRECT","MONITOR / CONDITIONAL")))))</x:f>
      </x:c>
      <x:c r="S194" s="12" t="str">
        <x:f>IF(A194="","",IF(P194="DIRECT LOCAL COMPETITOR","Scoped service offer; service-area clarity; contact/booking path; trust and local visibility",IF(P194="INTERMEDIARY / LEAD COMPETITOR","Lead capture; comparison UX; local discovery and routing mechanics",IF(P194="INFORMATION / REFERENCE COMPETITOR","Information coverage; evidence; decision support and answer usefulness",IF(P194="INDIRECT / CONDITIONAL COMPETITOR","Substitution; adjacent-need framing; conditional availability",IF(P194="OUT OF DIRECT SCOPE","Reference only if another decision requires it","No direct benchmark until resolved"))))))</x:f>
      </x:c>
      <x:c r="T194" s="12" t="str">
        <x:f>IF(A194="","",IF(P194="DIRECT LOCAL COMPETITOR","Do not infer capacity, market share or revenue from visibility/reviews",IF(P194="INTERMEDIARY / LEAD COMPETITOR","Do not infer that the intermediary performs the job",IF(P194="INFORMATION / REFERENCE COMPETITOR","Do not infer service substitution from information visibility",IF(P194="INDIRECT / CONDITIONAL COMPETITOR","Do not force adjacent or differently timed service into direct parity",IF(P194="OUT OF DIRECT SCOPE","Do not generalise this exclusion to every service/geography","Do not force a direct label from incomplete evidence"))))))</x:f>
      </x:c>
      <x:c r="U194" s="12" t="str">
        <x:f>IF(A194="","",IF(P194="INTERMEDIARY / LEAD COMPETITOR","Reopen if platform begins fulfilling the service directly",IF(P194="INFORMATION / REFERENCE COMPETITOR","Reopen if source begins selling/fulfilling the service",IF(P194="OUT OF DIRECT SCOPE","Reopen if job, buyer or service area changes","Reopen when service, geography, timing, fulfilment, ownership or buyer evidence changes materially"))))</x:f>
      </x:c>
      <x:c r="V194" s="12" t="str">
        <x:f>IF(A194="","",IF(COUNTIF(EVIDENCE_PACKET!$A$6:$A$205,L194)=0,"INVALID - EVIDENCE ID",IF(COUNTIF(EVIDENCE_PACKET!$A$6:$A$205,L194)&gt;1,"INVALID - DUPLICATE EVIDENCE ID",IF(COUNTIFS(EVIDENCE_PACKET!$A$6:$A$205,L194,EVIDENCE_PACKET!$B$6:$B$205,A194)=0,"INVALID - EVIDENCE OWNER",INDEX(EVIDENCE_PACKET!$L$6:$L$205,MATCH(L194,EVIDENCE_PACKET!$A$6:$A$205,0))))))</x:f>
      </x:c>
      <x:c r="W194" s="80" t="str">
        <x:f>IF(A194="","",IF(OR(AND(C194="DIRECTORY / LEAD MARKETPLACE",H194="OWN TEAM / LOCAL OPERATOR"),AND(C194="PUBLISHER / REFERENCE",OR(H194="OWN TEAM / LOCAL OPERATOR",H194="THIRD PARTY / ROUTED LEAD")),AND(OR(C194="LOCAL PROVIDER",C194="FRANCHISE / LOCAL OPERATOR"),OR(H194="THIRD PARTY / ROUTED LEAD",H194="INFORMATION ONLY"))),"CONTRADICTION","OK"))</x:f>
      </x:c>
      <x:c r="X194" s="80" t="str">
        <x:f>IF(A194="","",IF(OR(V194="INVALID - EVIDENCE ID",V194="INVALID - DUPLICATE EVIDENCE ID",V194="INVALID - EVIDENCE OWNER",V194="INVALID - DUPLICATE ID",V194="INVALID - CONTROL TOKEN",V194="INVALID - CANDIDATE ID",V194="INCOMPLETE"),"LINK ERROR",IF(V194="STALE - REFRESH","STALE",IF(OR(V194="NOT CHECKED",V194="UNRESOLVED",I194="NOT CHECKED",D194="UNCLEAR",E194="UNCLEAR",F194="UNCLEAR",G194="UNCLEAR",H194="UNCLEAR"),"INSUFFICIENT",IF(W194="CONTRADICTION","TYPE / FULFILMENT CONTRADICTION",IF(K194="CONTRADICTS","FIRST-PARTY CONTRADICTION","CLEAR"))))))</x:f>
      </x:c>
      <x:c r="Y194" s="80" t="str">
        <x:f>IF(A194="","",IF(OR(C194="DIRECTORY / LEAD MARKETPLACE",H194="THIRD PARTY / ROUTED LEAD"),"INTERMEDIARY / LEAD COMPETITOR",IF(OR(C194="PUBLISHER / REFERENCE",H194="INFORMATION ONLY"),"INFORMATION / REFERENCE COMPETITOR","")))</x:f>
      </x:c>
      <x:c r="Z194" s="80" t="str">
        <x:f>IF(A194="","",IF(OR(C194="ADJACENT SERVICE",D194="NO",F194="NO"),"INDIRECT / CONDITIONAL COMPETITOR",IF(OR(E194="NO",G194="NO"),"OUT OF DIRECT SCOPE",IF(AND(D194="YES",E194="YES",F194="YES",G194="YES",H194="OWN TEAM / LOCAL OPERATOR"),"DIRECT LOCAL COMPETITOR","CONDITIONAL / REVIEW REQUIRED"))))</x:f>
      </x:c>
      <x:c r="AA194" s="80" t="str">
        <x:f>IF(A194="","",IF(Y194&lt;&gt;"",Y194,Z194))</x:f>
      </x:c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38"/>
      <x:c r="N195" s="12"/>
      <x:c r="O195" s="12" t="str">
        <x:f>IF(A195="","",IF(COUNTIF($A$6:$A$205,A195)&gt;1,"INVALID - DUPLICATE ID",IF(OR(B195="",C195="",D195="",E195="",F195="",G195="",H195="",I195="",J195="",K195="",L195="",M195="",N195=""),"INCOMPLETE",IF(AND(OR(EXACT(C195,"LOCAL PROVIDER"),EXACT(C195,"FRANCHISE / LOCAL OPERATOR"),EXACT(C195,"DIRECTORY / LEAD MARKETPLACE"),EXACT(C195,"NATIONAL BRAND"),EXACT(C195,"PUBLISHER / REFERENCE"),EXACT(C195,"ADJACENT SERVICE"),EXACT(C195,"OTHER")),OR(EXACT(D195,"YES"),EXACT(D195,"NO"),EXACT(D195,"UNCLEAR")),OR(EXACT(E195,"YES"),EXACT(E195,"NO"),EXACT(E195,"UNCLEAR")),OR(EXACT(F195,"YES"),EXACT(F195,"NO"),EXACT(F195,"UNCLEAR")),OR(EXACT(G195,"YES"),EXACT(G195,"NO"),EXACT(G195,"UNCLEAR")),OR(EXACT(H195,"OWN TEAM / LOCAL OPERATOR"),EXACT(H195,"THIRD PARTY / ROUTED LEAD"),EXACT(H195,"INFORMATION ONLY"),EXACT(H195,"UNCLEAR")),OR(EXACT(I195,"CURRENT"),EXACT(I195,"STALE"),EXACT(I195,"NOT CHECKED")),OR(EXACT(J195,"LOCAL PACK / MAPS"),EXACT(J195,"ORGANIC"),EXACT(J195,"PAID / LOCAL SERVICES"),EXACT(J195,"MIXED"),EXACT(J195,"NOT OBSERVED")),OR(EXACT(K195,"SUPPORTS"),EXACT(K195,"CONTRADICTS"),EXACT(K195,"NOT AVAILABLE"))),"VALID","INVALID - CONTROL TOKEN"))))</x:f>
      </x:c>
      <x:c r="P195" s="12" t="str">
        <x:f>IF(A195="","",IF(O195&lt;&gt;"VALID","CONTROL ERROR",IF(X195="LINK ERROR","EVIDENCE LINK ERROR",IF(X195="STALE","EVIDENCE STALE - REFRESH",IF(X195="INSUFFICIENT","EVIDENCE INSUFFICIENT - ROLE",IF(X195="TYPE / FULFILMENT CONTRADICTION","EVIDENCE CONTRADICTION - TYPE / FULFILMENT",IF(X195="FIRST-PARTY CONTRADICTION","EVIDENCE CONTRADICTION - FIRST PARTY",AA195)))))))</x:f>
      </x:c>
      <x:c r="Q195" s="12" t="str">
        <x:f>IF(A195="","",IF(OR(O195&lt;&gt;"VALID",X195="LINK ERROR"),"NOT READY",IF(AND(V195="READY",X195="CLEAR",OR(P195="DIRECT LOCAL COMPETITOR",P195="INTERMEDIARY / LEAD COMPETITOR",P195="INFORMATION / REFERENCE COMPETITOR",P195="INDIRECT / CONDITIONAL COMPETITOR",P195="OUT OF DIRECT SCOPE")),"READY","UNRESOLVED")))</x:f>
      </x:c>
      <x:c r="R195" s="12" t="str">
        <x:f>IF(A195="","",IF(P195="DIRECT LOCAL COMPETITOR","INCLUDE DIRECT",IF(P195="INDIRECT / CONDITIONAL COMPETITOR","INCLUDE INDIRECT",IF(OR(P195="INTERMEDIARY / LEAD COMPETITOR",P195="INFORMATION / REFERENCE COMPETITOR"),"INCLUDE REFERENCE",IF(P195="OUT OF DIRECT SCOPE","EXCLUDE DIRECT","MONITOR / CONDITIONAL")))))</x:f>
      </x:c>
      <x:c r="S195" s="12" t="str">
        <x:f>IF(A195="","",IF(P195="DIRECT LOCAL COMPETITOR","Scoped service offer; service-area clarity; contact/booking path; trust and local visibility",IF(P195="INTERMEDIARY / LEAD COMPETITOR","Lead capture; comparison UX; local discovery and routing mechanics",IF(P195="INFORMATION / REFERENCE COMPETITOR","Information coverage; evidence; decision support and answer usefulness",IF(P195="INDIRECT / CONDITIONAL COMPETITOR","Substitution; adjacent-need framing; conditional availability",IF(P195="OUT OF DIRECT SCOPE","Reference only if another decision requires it","No direct benchmark until resolved"))))))</x:f>
      </x:c>
      <x:c r="T195" s="12" t="str">
        <x:f>IF(A195="","",IF(P195="DIRECT LOCAL COMPETITOR","Do not infer capacity, market share or revenue from visibility/reviews",IF(P195="INTERMEDIARY / LEAD COMPETITOR","Do not infer that the intermediary performs the job",IF(P195="INFORMATION / REFERENCE COMPETITOR","Do not infer service substitution from information visibility",IF(P195="INDIRECT / CONDITIONAL COMPETITOR","Do not force adjacent or differently timed service into direct parity",IF(P195="OUT OF DIRECT SCOPE","Do not generalise this exclusion to every service/geography","Do not force a direct label from incomplete evidence"))))))</x:f>
      </x:c>
      <x:c r="U195" s="12" t="str">
        <x:f>IF(A195="","",IF(P195="INTERMEDIARY / LEAD COMPETITOR","Reopen if platform begins fulfilling the service directly",IF(P195="INFORMATION / REFERENCE COMPETITOR","Reopen if source begins selling/fulfilling the service",IF(P195="OUT OF DIRECT SCOPE","Reopen if job, buyer or service area changes","Reopen when service, geography, timing, fulfilment, ownership or buyer evidence changes materially"))))</x:f>
      </x:c>
      <x:c r="V195" s="12" t="str">
        <x:f>IF(A195="","",IF(COUNTIF(EVIDENCE_PACKET!$A$6:$A$205,L195)=0,"INVALID - EVIDENCE ID",IF(COUNTIF(EVIDENCE_PACKET!$A$6:$A$205,L195)&gt;1,"INVALID - DUPLICATE EVIDENCE ID",IF(COUNTIFS(EVIDENCE_PACKET!$A$6:$A$205,L195,EVIDENCE_PACKET!$B$6:$B$205,A195)=0,"INVALID - EVIDENCE OWNER",INDEX(EVIDENCE_PACKET!$L$6:$L$205,MATCH(L195,EVIDENCE_PACKET!$A$6:$A$205,0))))))</x:f>
      </x:c>
      <x:c r="W195" s="80" t="str">
        <x:f>IF(A195="","",IF(OR(AND(C195="DIRECTORY / LEAD MARKETPLACE",H195="OWN TEAM / LOCAL OPERATOR"),AND(C195="PUBLISHER / REFERENCE",OR(H195="OWN TEAM / LOCAL OPERATOR",H195="THIRD PARTY / ROUTED LEAD")),AND(OR(C195="LOCAL PROVIDER",C195="FRANCHISE / LOCAL OPERATOR"),OR(H195="THIRD PARTY / ROUTED LEAD",H195="INFORMATION ONLY"))),"CONTRADICTION","OK"))</x:f>
      </x:c>
      <x:c r="X195" s="80" t="str">
        <x:f>IF(A195="","",IF(OR(V195="INVALID - EVIDENCE ID",V195="INVALID - DUPLICATE EVIDENCE ID",V195="INVALID - EVIDENCE OWNER",V195="INVALID - DUPLICATE ID",V195="INVALID - CONTROL TOKEN",V195="INVALID - CANDIDATE ID",V195="INCOMPLETE"),"LINK ERROR",IF(V195="STALE - REFRESH","STALE",IF(OR(V195="NOT CHECKED",V195="UNRESOLVED",I195="NOT CHECKED",D195="UNCLEAR",E195="UNCLEAR",F195="UNCLEAR",G195="UNCLEAR",H195="UNCLEAR"),"INSUFFICIENT",IF(W195="CONTRADICTION","TYPE / FULFILMENT CONTRADICTION",IF(K195="CONTRADICTS","FIRST-PARTY CONTRADICTION","CLEAR"))))))</x:f>
      </x:c>
      <x:c r="Y195" s="80" t="str">
        <x:f>IF(A195="","",IF(OR(C195="DIRECTORY / LEAD MARKETPLACE",H195="THIRD PARTY / ROUTED LEAD"),"INTERMEDIARY / LEAD COMPETITOR",IF(OR(C195="PUBLISHER / REFERENCE",H195="INFORMATION ONLY"),"INFORMATION / REFERENCE COMPETITOR","")))</x:f>
      </x:c>
      <x:c r="Z195" s="80" t="str">
        <x:f>IF(A195="","",IF(OR(C195="ADJACENT SERVICE",D195="NO",F195="NO"),"INDIRECT / CONDITIONAL COMPETITOR",IF(OR(E195="NO",G195="NO"),"OUT OF DIRECT SCOPE",IF(AND(D195="YES",E195="YES",F195="YES",G195="YES",H195="OWN TEAM / LOCAL OPERATOR"),"DIRECT LOCAL COMPETITOR","CONDITIONAL / REVIEW REQUIRED"))))</x:f>
      </x:c>
      <x:c r="AA195" s="80" t="str">
        <x:f>IF(A195="","",IF(Y195&lt;&gt;"",Y195,Z195))</x:f>
      </x:c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38"/>
      <x:c r="N196" s="12"/>
      <x:c r="O196" s="12" t="str">
        <x:f>IF(A196="","",IF(COUNTIF($A$6:$A$205,A196)&gt;1,"INVALID - DUPLICATE ID",IF(OR(B196="",C196="",D196="",E196="",F196="",G196="",H196="",I196="",J196="",K196="",L196="",M196="",N196=""),"INCOMPLETE",IF(AND(OR(EXACT(C196,"LOCAL PROVIDER"),EXACT(C196,"FRANCHISE / LOCAL OPERATOR"),EXACT(C196,"DIRECTORY / LEAD MARKETPLACE"),EXACT(C196,"NATIONAL BRAND"),EXACT(C196,"PUBLISHER / REFERENCE"),EXACT(C196,"ADJACENT SERVICE"),EXACT(C196,"OTHER")),OR(EXACT(D196,"YES"),EXACT(D196,"NO"),EXACT(D196,"UNCLEAR")),OR(EXACT(E196,"YES"),EXACT(E196,"NO"),EXACT(E196,"UNCLEAR")),OR(EXACT(F196,"YES"),EXACT(F196,"NO"),EXACT(F196,"UNCLEAR")),OR(EXACT(G196,"YES"),EXACT(G196,"NO"),EXACT(G196,"UNCLEAR")),OR(EXACT(H196,"OWN TEAM / LOCAL OPERATOR"),EXACT(H196,"THIRD PARTY / ROUTED LEAD"),EXACT(H196,"INFORMATION ONLY"),EXACT(H196,"UNCLEAR")),OR(EXACT(I196,"CURRENT"),EXACT(I196,"STALE"),EXACT(I196,"NOT CHECKED")),OR(EXACT(J196,"LOCAL PACK / MAPS"),EXACT(J196,"ORGANIC"),EXACT(J196,"PAID / LOCAL SERVICES"),EXACT(J196,"MIXED"),EXACT(J196,"NOT OBSERVED")),OR(EXACT(K196,"SUPPORTS"),EXACT(K196,"CONTRADICTS"),EXACT(K196,"NOT AVAILABLE"))),"VALID","INVALID - CONTROL TOKEN"))))</x:f>
      </x:c>
      <x:c r="P196" s="12" t="str">
        <x:f>IF(A196="","",IF(O196&lt;&gt;"VALID","CONTROL ERROR",IF(X196="LINK ERROR","EVIDENCE LINK ERROR",IF(X196="STALE","EVIDENCE STALE - REFRESH",IF(X196="INSUFFICIENT","EVIDENCE INSUFFICIENT - ROLE",IF(X196="TYPE / FULFILMENT CONTRADICTION","EVIDENCE CONTRADICTION - TYPE / FULFILMENT",IF(X196="FIRST-PARTY CONTRADICTION","EVIDENCE CONTRADICTION - FIRST PARTY",AA196)))))))</x:f>
      </x:c>
      <x:c r="Q196" s="12" t="str">
        <x:f>IF(A196="","",IF(OR(O196&lt;&gt;"VALID",X196="LINK ERROR"),"NOT READY",IF(AND(V196="READY",X196="CLEAR",OR(P196="DIRECT LOCAL COMPETITOR",P196="INTERMEDIARY / LEAD COMPETITOR",P196="INFORMATION / REFERENCE COMPETITOR",P196="INDIRECT / CONDITIONAL COMPETITOR",P196="OUT OF DIRECT SCOPE")),"READY","UNRESOLVED")))</x:f>
      </x:c>
      <x:c r="R196" s="12" t="str">
        <x:f>IF(A196="","",IF(P196="DIRECT LOCAL COMPETITOR","INCLUDE DIRECT",IF(P196="INDIRECT / CONDITIONAL COMPETITOR","INCLUDE INDIRECT",IF(OR(P196="INTERMEDIARY / LEAD COMPETITOR",P196="INFORMATION / REFERENCE COMPETITOR"),"INCLUDE REFERENCE",IF(P196="OUT OF DIRECT SCOPE","EXCLUDE DIRECT","MONITOR / CONDITIONAL")))))</x:f>
      </x:c>
      <x:c r="S196" s="12" t="str">
        <x:f>IF(A196="","",IF(P196="DIRECT LOCAL COMPETITOR","Scoped service offer; service-area clarity; contact/booking path; trust and local visibility",IF(P196="INTERMEDIARY / LEAD COMPETITOR","Lead capture; comparison UX; local discovery and routing mechanics",IF(P196="INFORMATION / REFERENCE COMPETITOR","Information coverage; evidence; decision support and answer usefulness",IF(P196="INDIRECT / CONDITIONAL COMPETITOR","Substitution; adjacent-need framing; conditional availability",IF(P196="OUT OF DIRECT SCOPE","Reference only if another decision requires it","No direct benchmark until resolved"))))))</x:f>
      </x:c>
      <x:c r="T196" s="12" t="str">
        <x:f>IF(A196="","",IF(P196="DIRECT LOCAL COMPETITOR","Do not infer capacity, market share or revenue from visibility/reviews",IF(P196="INTERMEDIARY / LEAD COMPETITOR","Do not infer that the intermediary performs the job",IF(P196="INFORMATION / REFERENCE COMPETITOR","Do not infer service substitution from information visibility",IF(P196="INDIRECT / CONDITIONAL COMPETITOR","Do not force adjacent or differently timed service into direct parity",IF(P196="OUT OF DIRECT SCOPE","Do not generalise this exclusion to every service/geography","Do not force a direct label from incomplete evidence"))))))</x:f>
      </x:c>
      <x:c r="U196" s="12" t="str">
        <x:f>IF(A196="","",IF(P196="INTERMEDIARY / LEAD COMPETITOR","Reopen if platform begins fulfilling the service directly",IF(P196="INFORMATION / REFERENCE COMPETITOR","Reopen if source begins selling/fulfilling the service",IF(P196="OUT OF DIRECT SCOPE","Reopen if job, buyer or service area changes","Reopen when service, geography, timing, fulfilment, ownership or buyer evidence changes materially"))))</x:f>
      </x:c>
      <x:c r="V196" s="12" t="str">
        <x:f>IF(A196="","",IF(COUNTIF(EVIDENCE_PACKET!$A$6:$A$205,L196)=0,"INVALID - EVIDENCE ID",IF(COUNTIF(EVIDENCE_PACKET!$A$6:$A$205,L196)&gt;1,"INVALID - DUPLICATE EVIDENCE ID",IF(COUNTIFS(EVIDENCE_PACKET!$A$6:$A$205,L196,EVIDENCE_PACKET!$B$6:$B$205,A196)=0,"INVALID - EVIDENCE OWNER",INDEX(EVIDENCE_PACKET!$L$6:$L$205,MATCH(L196,EVIDENCE_PACKET!$A$6:$A$205,0))))))</x:f>
      </x:c>
      <x:c r="W196" s="80" t="str">
        <x:f>IF(A196="","",IF(OR(AND(C196="DIRECTORY / LEAD MARKETPLACE",H196="OWN TEAM / LOCAL OPERATOR"),AND(C196="PUBLISHER / REFERENCE",OR(H196="OWN TEAM / LOCAL OPERATOR",H196="THIRD PARTY / ROUTED LEAD")),AND(OR(C196="LOCAL PROVIDER",C196="FRANCHISE / LOCAL OPERATOR"),OR(H196="THIRD PARTY / ROUTED LEAD",H196="INFORMATION ONLY"))),"CONTRADICTION","OK"))</x:f>
      </x:c>
      <x:c r="X196" s="80" t="str">
        <x:f>IF(A196="","",IF(OR(V196="INVALID - EVIDENCE ID",V196="INVALID - DUPLICATE EVIDENCE ID",V196="INVALID - EVIDENCE OWNER",V196="INVALID - DUPLICATE ID",V196="INVALID - CONTROL TOKEN",V196="INVALID - CANDIDATE ID",V196="INCOMPLETE"),"LINK ERROR",IF(V196="STALE - REFRESH","STALE",IF(OR(V196="NOT CHECKED",V196="UNRESOLVED",I196="NOT CHECKED",D196="UNCLEAR",E196="UNCLEAR",F196="UNCLEAR",G196="UNCLEAR",H196="UNCLEAR"),"INSUFFICIENT",IF(W196="CONTRADICTION","TYPE / FULFILMENT CONTRADICTION",IF(K196="CONTRADICTS","FIRST-PARTY CONTRADICTION","CLEAR"))))))</x:f>
      </x:c>
      <x:c r="Y196" s="80" t="str">
        <x:f>IF(A196="","",IF(OR(C196="DIRECTORY / LEAD MARKETPLACE",H196="THIRD PARTY / ROUTED LEAD"),"INTERMEDIARY / LEAD COMPETITOR",IF(OR(C196="PUBLISHER / REFERENCE",H196="INFORMATION ONLY"),"INFORMATION / REFERENCE COMPETITOR","")))</x:f>
      </x:c>
      <x:c r="Z196" s="80" t="str">
        <x:f>IF(A196="","",IF(OR(C196="ADJACENT SERVICE",D196="NO",F196="NO"),"INDIRECT / CONDITIONAL COMPETITOR",IF(OR(E196="NO",G196="NO"),"OUT OF DIRECT SCOPE",IF(AND(D196="YES",E196="YES",F196="YES",G196="YES",H196="OWN TEAM / LOCAL OPERATOR"),"DIRECT LOCAL COMPETITOR","CONDITIONAL / REVIEW REQUIRED"))))</x:f>
      </x:c>
      <x:c r="AA196" s="80" t="str">
        <x:f>IF(A196="","",IF(Y196&lt;&gt;"",Y196,Z196))</x:f>
      </x:c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38"/>
      <x:c r="N197" s="12"/>
      <x:c r="O197" s="12" t="str">
        <x:f>IF(A197="","",IF(COUNTIF($A$6:$A$205,A197)&gt;1,"INVALID - DUPLICATE ID",IF(OR(B197="",C197="",D197="",E197="",F197="",G197="",H197="",I197="",J197="",K197="",L197="",M197="",N197=""),"INCOMPLETE",IF(AND(OR(EXACT(C197,"LOCAL PROVIDER"),EXACT(C197,"FRANCHISE / LOCAL OPERATOR"),EXACT(C197,"DIRECTORY / LEAD MARKETPLACE"),EXACT(C197,"NATIONAL BRAND"),EXACT(C197,"PUBLISHER / REFERENCE"),EXACT(C197,"ADJACENT SERVICE"),EXACT(C197,"OTHER")),OR(EXACT(D197,"YES"),EXACT(D197,"NO"),EXACT(D197,"UNCLEAR")),OR(EXACT(E197,"YES"),EXACT(E197,"NO"),EXACT(E197,"UNCLEAR")),OR(EXACT(F197,"YES"),EXACT(F197,"NO"),EXACT(F197,"UNCLEAR")),OR(EXACT(G197,"YES"),EXACT(G197,"NO"),EXACT(G197,"UNCLEAR")),OR(EXACT(H197,"OWN TEAM / LOCAL OPERATOR"),EXACT(H197,"THIRD PARTY / ROUTED LEAD"),EXACT(H197,"INFORMATION ONLY"),EXACT(H197,"UNCLEAR")),OR(EXACT(I197,"CURRENT"),EXACT(I197,"STALE"),EXACT(I197,"NOT CHECKED")),OR(EXACT(J197,"LOCAL PACK / MAPS"),EXACT(J197,"ORGANIC"),EXACT(J197,"PAID / LOCAL SERVICES"),EXACT(J197,"MIXED"),EXACT(J197,"NOT OBSERVED")),OR(EXACT(K197,"SUPPORTS"),EXACT(K197,"CONTRADICTS"),EXACT(K197,"NOT AVAILABLE"))),"VALID","INVALID - CONTROL TOKEN"))))</x:f>
      </x:c>
      <x:c r="P197" s="12" t="str">
        <x:f>IF(A197="","",IF(O197&lt;&gt;"VALID","CONTROL ERROR",IF(X197="LINK ERROR","EVIDENCE LINK ERROR",IF(X197="STALE","EVIDENCE STALE - REFRESH",IF(X197="INSUFFICIENT","EVIDENCE INSUFFICIENT - ROLE",IF(X197="TYPE / FULFILMENT CONTRADICTION","EVIDENCE CONTRADICTION - TYPE / FULFILMENT",IF(X197="FIRST-PARTY CONTRADICTION","EVIDENCE CONTRADICTION - FIRST PARTY",AA197)))))))</x:f>
      </x:c>
      <x:c r="Q197" s="12" t="str">
        <x:f>IF(A197="","",IF(OR(O197&lt;&gt;"VALID",X197="LINK ERROR"),"NOT READY",IF(AND(V197="READY",X197="CLEAR",OR(P197="DIRECT LOCAL COMPETITOR",P197="INTERMEDIARY / LEAD COMPETITOR",P197="INFORMATION / REFERENCE COMPETITOR",P197="INDIRECT / CONDITIONAL COMPETITOR",P197="OUT OF DIRECT SCOPE")),"READY","UNRESOLVED")))</x:f>
      </x:c>
      <x:c r="R197" s="12" t="str">
        <x:f>IF(A197="","",IF(P197="DIRECT LOCAL COMPETITOR","INCLUDE DIRECT",IF(P197="INDIRECT / CONDITIONAL COMPETITOR","INCLUDE INDIRECT",IF(OR(P197="INTERMEDIARY / LEAD COMPETITOR",P197="INFORMATION / REFERENCE COMPETITOR"),"INCLUDE REFERENCE",IF(P197="OUT OF DIRECT SCOPE","EXCLUDE DIRECT","MONITOR / CONDITIONAL")))))</x:f>
      </x:c>
      <x:c r="S197" s="12" t="str">
        <x:f>IF(A197="","",IF(P197="DIRECT LOCAL COMPETITOR","Scoped service offer; service-area clarity; contact/booking path; trust and local visibility",IF(P197="INTERMEDIARY / LEAD COMPETITOR","Lead capture; comparison UX; local discovery and routing mechanics",IF(P197="INFORMATION / REFERENCE COMPETITOR","Information coverage; evidence; decision support and answer usefulness",IF(P197="INDIRECT / CONDITIONAL COMPETITOR","Substitution; adjacent-need framing; conditional availability",IF(P197="OUT OF DIRECT SCOPE","Reference only if another decision requires it","No direct benchmark until resolved"))))))</x:f>
      </x:c>
      <x:c r="T197" s="12" t="str">
        <x:f>IF(A197="","",IF(P197="DIRECT LOCAL COMPETITOR","Do not infer capacity, market share or revenue from visibility/reviews",IF(P197="INTERMEDIARY / LEAD COMPETITOR","Do not infer that the intermediary performs the job",IF(P197="INFORMATION / REFERENCE COMPETITOR","Do not infer service substitution from information visibility",IF(P197="INDIRECT / CONDITIONAL COMPETITOR","Do not force adjacent or differently timed service into direct parity",IF(P197="OUT OF DIRECT SCOPE","Do not generalise this exclusion to every service/geography","Do not force a direct label from incomplete evidence"))))))</x:f>
      </x:c>
      <x:c r="U197" s="12" t="str">
        <x:f>IF(A197="","",IF(P197="INTERMEDIARY / LEAD COMPETITOR","Reopen if platform begins fulfilling the service directly",IF(P197="INFORMATION / REFERENCE COMPETITOR","Reopen if source begins selling/fulfilling the service",IF(P197="OUT OF DIRECT SCOPE","Reopen if job, buyer or service area changes","Reopen when service, geography, timing, fulfilment, ownership or buyer evidence changes materially"))))</x:f>
      </x:c>
      <x:c r="V197" s="12" t="str">
        <x:f>IF(A197="","",IF(COUNTIF(EVIDENCE_PACKET!$A$6:$A$205,L197)=0,"INVALID - EVIDENCE ID",IF(COUNTIF(EVIDENCE_PACKET!$A$6:$A$205,L197)&gt;1,"INVALID - DUPLICATE EVIDENCE ID",IF(COUNTIFS(EVIDENCE_PACKET!$A$6:$A$205,L197,EVIDENCE_PACKET!$B$6:$B$205,A197)=0,"INVALID - EVIDENCE OWNER",INDEX(EVIDENCE_PACKET!$L$6:$L$205,MATCH(L197,EVIDENCE_PACKET!$A$6:$A$205,0))))))</x:f>
      </x:c>
      <x:c r="W197" s="80" t="str">
        <x:f>IF(A197="","",IF(OR(AND(C197="DIRECTORY / LEAD MARKETPLACE",H197="OWN TEAM / LOCAL OPERATOR"),AND(C197="PUBLISHER / REFERENCE",OR(H197="OWN TEAM / LOCAL OPERATOR",H197="THIRD PARTY / ROUTED LEAD")),AND(OR(C197="LOCAL PROVIDER",C197="FRANCHISE / LOCAL OPERATOR"),OR(H197="THIRD PARTY / ROUTED LEAD",H197="INFORMATION ONLY"))),"CONTRADICTION","OK"))</x:f>
      </x:c>
      <x:c r="X197" s="80" t="str">
        <x:f>IF(A197="","",IF(OR(V197="INVALID - EVIDENCE ID",V197="INVALID - DUPLICATE EVIDENCE ID",V197="INVALID - EVIDENCE OWNER",V197="INVALID - DUPLICATE ID",V197="INVALID - CONTROL TOKEN",V197="INVALID - CANDIDATE ID",V197="INCOMPLETE"),"LINK ERROR",IF(V197="STALE - REFRESH","STALE",IF(OR(V197="NOT CHECKED",V197="UNRESOLVED",I197="NOT CHECKED",D197="UNCLEAR",E197="UNCLEAR",F197="UNCLEAR",G197="UNCLEAR",H197="UNCLEAR"),"INSUFFICIENT",IF(W197="CONTRADICTION","TYPE / FULFILMENT CONTRADICTION",IF(K197="CONTRADICTS","FIRST-PARTY CONTRADICTION","CLEAR"))))))</x:f>
      </x:c>
      <x:c r="Y197" s="80" t="str">
        <x:f>IF(A197="","",IF(OR(C197="DIRECTORY / LEAD MARKETPLACE",H197="THIRD PARTY / ROUTED LEAD"),"INTERMEDIARY / LEAD COMPETITOR",IF(OR(C197="PUBLISHER / REFERENCE",H197="INFORMATION ONLY"),"INFORMATION / REFERENCE COMPETITOR","")))</x:f>
      </x:c>
      <x:c r="Z197" s="80" t="str">
        <x:f>IF(A197="","",IF(OR(C197="ADJACENT SERVICE",D197="NO",F197="NO"),"INDIRECT / CONDITIONAL COMPETITOR",IF(OR(E197="NO",G197="NO"),"OUT OF DIRECT SCOPE",IF(AND(D197="YES",E197="YES",F197="YES",G197="YES",H197="OWN TEAM / LOCAL OPERATOR"),"DIRECT LOCAL COMPETITOR","CONDITIONAL / REVIEW REQUIRED"))))</x:f>
      </x:c>
      <x:c r="AA197" s="80" t="str">
        <x:f>IF(A197="","",IF(Y197&lt;&gt;"",Y197,Z197))</x:f>
      </x:c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38"/>
      <x:c r="N198" s="12"/>
      <x:c r="O198" s="12" t="str">
        <x:f>IF(A198="","",IF(COUNTIF($A$6:$A$205,A198)&gt;1,"INVALID - DUPLICATE ID",IF(OR(B198="",C198="",D198="",E198="",F198="",G198="",H198="",I198="",J198="",K198="",L198="",M198="",N198=""),"INCOMPLETE",IF(AND(OR(EXACT(C198,"LOCAL PROVIDER"),EXACT(C198,"FRANCHISE / LOCAL OPERATOR"),EXACT(C198,"DIRECTORY / LEAD MARKETPLACE"),EXACT(C198,"NATIONAL BRAND"),EXACT(C198,"PUBLISHER / REFERENCE"),EXACT(C198,"ADJACENT SERVICE"),EXACT(C198,"OTHER")),OR(EXACT(D198,"YES"),EXACT(D198,"NO"),EXACT(D198,"UNCLEAR")),OR(EXACT(E198,"YES"),EXACT(E198,"NO"),EXACT(E198,"UNCLEAR")),OR(EXACT(F198,"YES"),EXACT(F198,"NO"),EXACT(F198,"UNCLEAR")),OR(EXACT(G198,"YES"),EXACT(G198,"NO"),EXACT(G198,"UNCLEAR")),OR(EXACT(H198,"OWN TEAM / LOCAL OPERATOR"),EXACT(H198,"THIRD PARTY / ROUTED LEAD"),EXACT(H198,"INFORMATION ONLY"),EXACT(H198,"UNCLEAR")),OR(EXACT(I198,"CURRENT"),EXACT(I198,"STALE"),EXACT(I198,"NOT CHECKED")),OR(EXACT(J198,"LOCAL PACK / MAPS"),EXACT(J198,"ORGANIC"),EXACT(J198,"PAID / LOCAL SERVICES"),EXACT(J198,"MIXED"),EXACT(J198,"NOT OBSERVED")),OR(EXACT(K198,"SUPPORTS"),EXACT(K198,"CONTRADICTS"),EXACT(K198,"NOT AVAILABLE"))),"VALID","INVALID - CONTROL TOKEN"))))</x:f>
      </x:c>
      <x:c r="P198" s="12" t="str">
        <x:f>IF(A198="","",IF(O198&lt;&gt;"VALID","CONTROL ERROR",IF(X198="LINK ERROR","EVIDENCE LINK ERROR",IF(X198="STALE","EVIDENCE STALE - REFRESH",IF(X198="INSUFFICIENT","EVIDENCE INSUFFICIENT - ROLE",IF(X198="TYPE / FULFILMENT CONTRADICTION","EVIDENCE CONTRADICTION - TYPE / FULFILMENT",IF(X198="FIRST-PARTY CONTRADICTION","EVIDENCE CONTRADICTION - FIRST PARTY",AA198)))))))</x:f>
      </x:c>
      <x:c r="Q198" s="12" t="str">
        <x:f>IF(A198="","",IF(OR(O198&lt;&gt;"VALID",X198="LINK ERROR"),"NOT READY",IF(AND(V198="READY",X198="CLEAR",OR(P198="DIRECT LOCAL COMPETITOR",P198="INTERMEDIARY / LEAD COMPETITOR",P198="INFORMATION / REFERENCE COMPETITOR",P198="INDIRECT / CONDITIONAL COMPETITOR",P198="OUT OF DIRECT SCOPE")),"READY","UNRESOLVED")))</x:f>
      </x:c>
      <x:c r="R198" s="12" t="str">
        <x:f>IF(A198="","",IF(P198="DIRECT LOCAL COMPETITOR","INCLUDE DIRECT",IF(P198="INDIRECT / CONDITIONAL COMPETITOR","INCLUDE INDIRECT",IF(OR(P198="INTERMEDIARY / LEAD COMPETITOR",P198="INFORMATION / REFERENCE COMPETITOR"),"INCLUDE REFERENCE",IF(P198="OUT OF DIRECT SCOPE","EXCLUDE DIRECT","MONITOR / CONDITIONAL")))))</x:f>
      </x:c>
      <x:c r="S198" s="12" t="str">
        <x:f>IF(A198="","",IF(P198="DIRECT LOCAL COMPETITOR","Scoped service offer; service-area clarity; contact/booking path; trust and local visibility",IF(P198="INTERMEDIARY / LEAD COMPETITOR","Lead capture; comparison UX; local discovery and routing mechanics",IF(P198="INFORMATION / REFERENCE COMPETITOR","Information coverage; evidence; decision support and answer usefulness",IF(P198="INDIRECT / CONDITIONAL COMPETITOR","Substitution; adjacent-need framing; conditional availability",IF(P198="OUT OF DIRECT SCOPE","Reference only if another decision requires it","No direct benchmark until resolved"))))))</x:f>
      </x:c>
      <x:c r="T198" s="12" t="str">
        <x:f>IF(A198="","",IF(P198="DIRECT LOCAL COMPETITOR","Do not infer capacity, market share or revenue from visibility/reviews",IF(P198="INTERMEDIARY / LEAD COMPETITOR","Do not infer that the intermediary performs the job",IF(P198="INFORMATION / REFERENCE COMPETITOR","Do not infer service substitution from information visibility",IF(P198="INDIRECT / CONDITIONAL COMPETITOR","Do not force adjacent or differently timed service into direct parity",IF(P198="OUT OF DIRECT SCOPE","Do not generalise this exclusion to every service/geography","Do not force a direct label from incomplete evidence"))))))</x:f>
      </x:c>
      <x:c r="U198" s="12" t="str">
        <x:f>IF(A198="","",IF(P198="INTERMEDIARY / LEAD COMPETITOR","Reopen if platform begins fulfilling the service directly",IF(P198="INFORMATION / REFERENCE COMPETITOR","Reopen if source begins selling/fulfilling the service",IF(P198="OUT OF DIRECT SCOPE","Reopen if job, buyer or service area changes","Reopen when service, geography, timing, fulfilment, ownership or buyer evidence changes materially"))))</x:f>
      </x:c>
      <x:c r="V198" s="12" t="str">
        <x:f>IF(A198="","",IF(COUNTIF(EVIDENCE_PACKET!$A$6:$A$205,L198)=0,"INVALID - EVIDENCE ID",IF(COUNTIF(EVIDENCE_PACKET!$A$6:$A$205,L198)&gt;1,"INVALID - DUPLICATE EVIDENCE ID",IF(COUNTIFS(EVIDENCE_PACKET!$A$6:$A$205,L198,EVIDENCE_PACKET!$B$6:$B$205,A198)=0,"INVALID - EVIDENCE OWNER",INDEX(EVIDENCE_PACKET!$L$6:$L$205,MATCH(L198,EVIDENCE_PACKET!$A$6:$A$205,0))))))</x:f>
      </x:c>
      <x:c r="W198" s="80" t="str">
        <x:f>IF(A198="","",IF(OR(AND(C198="DIRECTORY / LEAD MARKETPLACE",H198="OWN TEAM / LOCAL OPERATOR"),AND(C198="PUBLISHER / REFERENCE",OR(H198="OWN TEAM / LOCAL OPERATOR",H198="THIRD PARTY / ROUTED LEAD")),AND(OR(C198="LOCAL PROVIDER",C198="FRANCHISE / LOCAL OPERATOR"),OR(H198="THIRD PARTY / ROUTED LEAD",H198="INFORMATION ONLY"))),"CONTRADICTION","OK"))</x:f>
      </x:c>
      <x:c r="X198" s="80" t="str">
        <x:f>IF(A198="","",IF(OR(V198="INVALID - EVIDENCE ID",V198="INVALID - DUPLICATE EVIDENCE ID",V198="INVALID - EVIDENCE OWNER",V198="INVALID - DUPLICATE ID",V198="INVALID - CONTROL TOKEN",V198="INVALID - CANDIDATE ID",V198="INCOMPLETE"),"LINK ERROR",IF(V198="STALE - REFRESH","STALE",IF(OR(V198="NOT CHECKED",V198="UNRESOLVED",I198="NOT CHECKED",D198="UNCLEAR",E198="UNCLEAR",F198="UNCLEAR",G198="UNCLEAR",H198="UNCLEAR"),"INSUFFICIENT",IF(W198="CONTRADICTION","TYPE / FULFILMENT CONTRADICTION",IF(K198="CONTRADICTS","FIRST-PARTY CONTRADICTION","CLEAR"))))))</x:f>
      </x:c>
      <x:c r="Y198" s="80" t="str">
        <x:f>IF(A198="","",IF(OR(C198="DIRECTORY / LEAD MARKETPLACE",H198="THIRD PARTY / ROUTED LEAD"),"INTERMEDIARY / LEAD COMPETITOR",IF(OR(C198="PUBLISHER / REFERENCE",H198="INFORMATION ONLY"),"INFORMATION / REFERENCE COMPETITOR","")))</x:f>
      </x:c>
      <x:c r="Z198" s="80" t="str">
        <x:f>IF(A198="","",IF(OR(C198="ADJACENT SERVICE",D198="NO",F198="NO"),"INDIRECT / CONDITIONAL COMPETITOR",IF(OR(E198="NO",G198="NO"),"OUT OF DIRECT SCOPE",IF(AND(D198="YES",E198="YES",F198="YES",G198="YES",H198="OWN TEAM / LOCAL OPERATOR"),"DIRECT LOCAL COMPETITOR","CONDITIONAL / REVIEW REQUIRED"))))</x:f>
      </x:c>
      <x:c r="AA198" s="80" t="str">
        <x:f>IF(A198="","",IF(Y198&lt;&gt;"",Y198,Z198))</x:f>
      </x:c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38"/>
      <x:c r="N199" s="12"/>
      <x:c r="O199" s="12" t="str">
        <x:f>IF(A199="","",IF(COUNTIF($A$6:$A$205,A199)&gt;1,"INVALID - DUPLICATE ID",IF(OR(B199="",C199="",D199="",E199="",F199="",G199="",H199="",I199="",J199="",K199="",L199="",M199="",N199=""),"INCOMPLETE",IF(AND(OR(EXACT(C199,"LOCAL PROVIDER"),EXACT(C199,"FRANCHISE / LOCAL OPERATOR"),EXACT(C199,"DIRECTORY / LEAD MARKETPLACE"),EXACT(C199,"NATIONAL BRAND"),EXACT(C199,"PUBLISHER / REFERENCE"),EXACT(C199,"ADJACENT SERVICE"),EXACT(C199,"OTHER")),OR(EXACT(D199,"YES"),EXACT(D199,"NO"),EXACT(D199,"UNCLEAR")),OR(EXACT(E199,"YES"),EXACT(E199,"NO"),EXACT(E199,"UNCLEAR")),OR(EXACT(F199,"YES"),EXACT(F199,"NO"),EXACT(F199,"UNCLEAR")),OR(EXACT(G199,"YES"),EXACT(G199,"NO"),EXACT(G199,"UNCLEAR")),OR(EXACT(H199,"OWN TEAM / LOCAL OPERATOR"),EXACT(H199,"THIRD PARTY / ROUTED LEAD"),EXACT(H199,"INFORMATION ONLY"),EXACT(H199,"UNCLEAR")),OR(EXACT(I199,"CURRENT"),EXACT(I199,"STALE"),EXACT(I199,"NOT CHECKED")),OR(EXACT(J199,"LOCAL PACK / MAPS"),EXACT(J199,"ORGANIC"),EXACT(J199,"PAID / LOCAL SERVICES"),EXACT(J199,"MIXED"),EXACT(J199,"NOT OBSERVED")),OR(EXACT(K199,"SUPPORTS"),EXACT(K199,"CONTRADICTS"),EXACT(K199,"NOT AVAILABLE"))),"VALID","INVALID - CONTROL TOKEN"))))</x:f>
      </x:c>
      <x:c r="P199" s="12" t="str">
        <x:f>IF(A199="","",IF(O199&lt;&gt;"VALID","CONTROL ERROR",IF(X199="LINK ERROR","EVIDENCE LINK ERROR",IF(X199="STALE","EVIDENCE STALE - REFRESH",IF(X199="INSUFFICIENT","EVIDENCE INSUFFICIENT - ROLE",IF(X199="TYPE / FULFILMENT CONTRADICTION","EVIDENCE CONTRADICTION - TYPE / FULFILMENT",IF(X199="FIRST-PARTY CONTRADICTION","EVIDENCE CONTRADICTION - FIRST PARTY",AA199)))))))</x:f>
      </x:c>
      <x:c r="Q199" s="12" t="str">
        <x:f>IF(A199="","",IF(OR(O199&lt;&gt;"VALID",X199="LINK ERROR"),"NOT READY",IF(AND(V199="READY",X199="CLEAR",OR(P199="DIRECT LOCAL COMPETITOR",P199="INTERMEDIARY / LEAD COMPETITOR",P199="INFORMATION / REFERENCE COMPETITOR",P199="INDIRECT / CONDITIONAL COMPETITOR",P199="OUT OF DIRECT SCOPE")),"READY","UNRESOLVED")))</x:f>
      </x:c>
      <x:c r="R199" s="12" t="str">
        <x:f>IF(A199="","",IF(P199="DIRECT LOCAL COMPETITOR","INCLUDE DIRECT",IF(P199="INDIRECT / CONDITIONAL COMPETITOR","INCLUDE INDIRECT",IF(OR(P199="INTERMEDIARY / LEAD COMPETITOR",P199="INFORMATION / REFERENCE COMPETITOR"),"INCLUDE REFERENCE",IF(P199="OUT OF DIRECT SCOPE","EXCLUDE DIRECT","MONITOR / CONDITIONAL")))))</x:f>
      </x:c>
      <x:c r="S199" s="12" t="str">
        <x:f>IF(A199="","",IF(P199="DIRECT LOCAL COMPETITOR","Scoped service offer; service-area clarity; contact/booking path; trust and local visibility",IF(P199="INTERMEDIARY / LEAD COMPETITOR","Lead capture; comparison UX; local discovery and routing mechanics",IF(P199="INFORMATION / REFERENCE COMPETITOR","Information coverage; evidence; decision support and answer usefulness",IF(P199="INDIRECT / CONDITIONAL COMPETITOR","Substitution; adjacent-need framing; conditional availability",IF(P199="OUT OF DIRECT SCOPE","Reference only if another decision requires it","No direct benchmark until resolved"))))))</x:f>
      </x:c>
      <x:c r="T199" s="12" t="str">
        <x:f>IF(A199="","",IF(P199="DIRECT LOCAL COMPETITOR","Do not infer capacity, market share or revenue from visibility/reviews",IF(P199="INTERMEDIARY / LEAD COMPETITOR","Do not infer that the intermediary performs the job",IF(P199="INFORMATION / REFERENCE COMPETITOR","Do not infer service substitution from information visibility",IF(P199="INDIRECT / CONDITIONAL COMPETITOR","Do not force adjacent or differently timed service into direct parity",IF(P199="OUT OF DIRECT SCOPE","Do not generalise this exclusion to every service/geography","Do not force a direct label from incomplete evidence"))))))</x:f>
      </x:c>
      <x:c r="U199" s="12" t="str">
        <x:f>IF(A199="","",IF(P199="INTERMEDIARY / LEAD COMPETITOR","Reopen if platform begins fulfilling the service directly",IF(P199="INFORMATION / REFERENCE COMPETITOR","Reopen if source begins selling/fulfilling the service",IF(P199="OUT OF DIRECT SCOPE","Reopen if job, buyer or service area changes","Reopen when service, geography, timing, fulfilment, ownership or buyer evidence changes materially"))))</x:f>
      </x:c>
      <x:c r="V199" s="12" t="str">
        <x:f>IF(A199="","",IF(COUNTIF(EVIDENCE_PACKET!$A$6:$A$205,L199)=0,"INVALID - EVIDENCE ID",IF(COUNTIF(EVIDENCE_PACKET!$A$6:$A$205,L199)&gt;1,"INVALID - DUPLICATE EVIDENCE ID",IF(COUNTIFS(EVIDENCE_PACKET!$A$6:$A$205,L199,EVIDENCE_PACKET!$B$6:$B$205,A199)=0,"INVALID - EVIDENCE OWNER",INDEX(EVIDENCE_PACKET!$L$6:$L$205,MATCH(L199,EVIDENCE_PACKET!$A$6:$A$205,0))))))</x:f>
      </x:c>
      <x:c r="W199" s="80" t="str">
        <x:f>IF(A199="","",IF(OR(AND(C199="DIRECTORY / LEAD MARKETPLACE",H199="OWN TEAM / LOCAL OPERATOR"),AND(C199="PUBLISHER / REFERENCE",OR(H199="OWN TEAM / LOCAL OPERATOR",H199="THIRD PARTY / ROUTED LEAD")),AND(OR(C199="LOCAL PROVIDER",C199="FRANCHISE / LOCAL OPERATOR"),OR(H199="THIRD PARTY / ROUTED LEAD",H199="INFORMATION ONLY"))),"CONTRADICTION","OK"))</x:f>
      </x:c>
      <x:c r="X199" s="80" t="str">
        <x:f>IF(A199="","",IF(OR(V199="INVALID - EVIDENCE ID",V199="INVALID - DUPLICATE EVIDENCE ID",V199="INVALID - EVIDENCE OWNER",V199="INVALID - DUPLICATE ID",V199="INVALID - CONTROL TOKEN",V199="INVALID - CANDIDATE ID",V199="INCOMPLETE"),"LINK ERROR",IF(V199="STALE - REFRESH","STALE",IF(OR(V199="NOT CHECKED",V199="UNRESOLVED",I199="NOT CHECKED",D199="UNCLEAR",E199="UNCLEAR",F199="UNCLEAR",G199="UNCLEAR",H199="UNCLEAR"),"INSUFFICIENT",IF(W199="CONTRADICTION","TYPE / FULFILMENT CONTRADICTION",IF(K199="CONTRADICTS","FIRST-PARTY CONTRADICTION","CLEAR"))))))</x:f>
      </x:c>
      <x:c r="Y199" s="80" t="str">
        <x:f>IF(A199="","",IF(OR(C199="DIRECTORY / LEAD MARKETPLACE",H199="THIRD PARTY / ROUTED LEAD"),"INTERMEDIARY / LEAD COMPETITOR",IF(OR(C199="PUBLISHER / REFERENCE",H199="INFORMATION ONLY"),"INFORMATION / REFERENCE COMPETITOR","")))</x:f>
      </x:c>
      <x:c r="Z199" s="80" t="str">
        <x:f>IF(A199="","",IF(OR(C199="ADJACENT SERVICE",D199="NO",F199="NO"),"INDIRECT / CONDITIONAL COMPETITOR",IF(OR(E199="NO",G199="NO"),"OUT OF DIRECT SCOPE",IF(AND(D199="YES",E199="YES",F199="YES",G199="YES",H199="OWN TEAM / LOCAL OPERATOR"),"DIRECT LOCAL COMPETITOR","CONDITIONAL / REVIEW REQUIRED"))))</x:f>
      </x:c>
      <x:c r="AA199" s="80" t="str">
        <x:f>IF(A199="","",IF(Y199&lt;&gt;"",Y199,Z199))</x:f>
      </x:c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38"/>
      <x:c r="N200" s="12"/>
      <x:c r="O200" s="12" t="str">
        <x:f>IF(A200="","",IF(COUNTIF($A$6:$A$205,A200)&gt;1,"INVALID - DUPLICATE ID",IF(OR(B200="",C200="",D200="",E200="",F200="",G200="",H200="",I200="",J200="",K200="",L200="",M200="",N200=""),"INCOMPLETE",IF(AND(OR(EXACT(C200,"LOCAL PROVIDER"),EXACT(C200,"FRANCHISE / LOCAL OPERATOR"),EXACT(C200,"DIRECTORY / LEAD MARKETPLACE"),EXACT(C200,"NATIONAL BRAND"),EXACT(C200,"PUBLISHER / REFERENCE"),EXACT(C200,"ADJACENT SERVICE"),EXACT(C200,"OTHER")),OR(EXACT(D200,"YES"),EXACT(D200,"NO"),EXACT(D200,"UNCLEAR")),OR(EXACT(E200,"YES"),EXACT(E200,"NO"),EXACT(E200,"UNCLEAR")),OR(EXACT(F200,"YES"),EXACT(F200,"NO"),EXACT(F200,"UNCLEAR")),OR(EXACT(G200,"YES"),EXACT(G200,"NO"),EXACT(G200,"UNCLEAR")),OR(EXACT(H200,"OWN TEAM / LOCAL OPERATOR"),EXACT(H200,"THIRD PARTY / ROUTED LEAD"),EXACT(H200,"INFORMATION ONLY"),EXACT(H200,"UNCLEAR")),OR(EXACT(I200,"CURRENT"),EXACT(I200,"STALE"),EXACT(I200,"NOT CHECKED")),OR(EXACT(J200,"LOCAL PACK / MAPS"),EXACT(J200,"ORGANIC"),EXACT(J200,"PAID / LOCAL SERVICES"),EXACT(J200,"MIXED"),EXACT(J200,"NOT OBSERVED")),OR(EXACT(K200,"SUPPORTS"),EXACT(K200,"CONTRADICTS"),EXACT(K200,"NOT AVAILABLE"))),"VALID","INVALID - CONTROL TOKEN"))))</x:f>
      </x:c>
      <x:c r="P200" s="12" t="str">
        <x:f>IF(A200="","",IF(O200&lt;&gt;"VALID","CONTROL ERROR",IF(X200="LINK ERROR","EVIDENCE LINK ERROR",IF(X200="STALE","EVIDENCE STALE - REFRESH",IF(X200="INSUFFICIENT","EVIDENCE INSUFFICIENT - ROLE",IF(X200="TYPE / FULFILMENT CONTRADICTION","EVIDENCE CONTRADICTION - TYPE / FULFILMENT",IF(X200="FIRST-PARTY CONTRADICTION","EVIDENCE CONTRADICTION - FIRST PARTY",AA200)))))))</x:f>
      </x:c>
      <x:c r="Q200" s="12" t="str">
        <x:f>IF(A200="","",IF(OR(O200&lt;&gt;"VALID",X200="LINK ERROR"),"NOT READY",IF(AND(V200="READY",X200="CLEAR",OR(P200="DIRECT LOCAL COMPETITOR",P200="INTERMEDIARY / LEAD COMPETITOR",P200="INFORMATION / REFERENCE COMPETITOR",P200="INDIRECT / CONDITIONAL COMPETITOR",P200="OUT OF DIRECT SCOPE")),"READY","UNRESOLVED")))</x:f>
      </x:c>
      <x:c r="R200" s="12" t="str">
        <x:f>IF(A200="","",IF(P200="DIRECT LOCAL COMPETITOR","INCLUDE DIRECT",IF(P200="INDIRECT / CONDITIONAL COMPETITOR","INCLUDE INDIRECT",IF(OR(P200="INTERMEDIARY / LEAD COMPETITOR",P200="INFORMATION / REFERENCE COMPETITOR"),"INCLUDE REFERENCE",IF(P200="OUT OF DIRECT SCOPE","EXCLUDE DIRECT","MONITOR / CONDITIONAL")))))</x:f>
      </x:c>
      <x:c r="S200" s="12" t="str">
        <x:f>IF(A200="","",IF(P200="DIRECT LOCAL COMPETITOR","Scoped service offer; service-area clarity; contact/booking path; trust and local visibility",IF(P200="INTERMEDIARY / LEAD COMPETITOR","Lead capture; comparison UX; local discovery and routing mechanics",IF(P200="INFORMATION / REFERENCE COMPETITOR","Information coverage; evidence; decision support and answer usefulness",IF(P200="INDIRECT / CONDITIONAL COMPETITOR","Substitution; adjacent-need framing; conditional availability",IF(P200="OUT OF DIRECT SCOPE","Reference only if another decision requires it","No direct benchmark until resolved"))))))</x:f>
      </x:c>
      <x:c r="T200" s="12" t="str">
        <x:f>IF(A200="","",IF(P200="DIRECT LOCAL COMPETITOR","Do not infer capacity, market share or revenue from visibility/reviews",IF(P200="INTERMEDIARY / LEAD COMPETITOR","Do not infer that the intermediary performs the job",IF(P200="INFORMATION / REFERENCE COMPETITOR","Do not infer service substitution from information visibility",IF(P200="INDIRECT / CONDITIONAL COMPETITOR","Do not force adjacent or differently timed service into direct parity",IF(P200="OUT OF DIRECT SCOPE","Do not generalise this exclusion to every service/geography","Do not force a direct label from incomplete evidence"))))))</x:f>
      </x:c>
      <x:c r="U200" s="12" t="str">
        <x:f>IF(A200="","",IF(P200="INTERMEDIARY / LEAD COMPETITOR","Reopen if platform begins fulfilling the service directly",IF(P200="INFORMATION / REFERENCE COMPETITOR","Reopen if source begins selling/fulfilling the service",IF(P200="OUT OF DIRECT SCOPE","Reopen if job, buyer or service area changes","Reopen when service, geography, timing, fulfilment, ownership or buyer evidence changes materially"))))</x:f>
      </x:c>
      <x:c r="V200" s="12" t="str">
        <x:f>IF(A200="","",IF(COUNTIF(EVIDENCE_PACKET!$A$6:$A$205,L200)=0,"INVALID - EVIDENCE ID",IF(COUNTIF(EVIDENCE_PACKET!$A$6:$A$205,L200)&gt;1,"INVALID - DUPLICATE EVIDENCE ID",IF(COUNTIFS(EVIDENCE_PACKET!$A$6:$A$205,L200,EVIDENCE_PACKET!$B$6:$B$205,A200)=0,"INVALID - EVIDENCE OWNER",INDEX(EVIDENCE_PACKET!$L$6:$L$205,MATCH(L200,EVIDENCE_PACKET!$A$6:$A$205,0))))))</x:f>
      </x:c>
      <x:c r="W200" s="80" t="str">
        <x:f>IF(A200="","",IF(OR(AND(C200="DIRECTORY / LEAD MARKETPLACE",H200="OWN TEAM / LOCAL OPERATOR"),AND(C200="PUBLISHER / REFERENCE",OR(H200="OWN TEAM / LOCAL OPERATOR",H200="THIRD PARTY / ROUTED LEAD")),AND(OR(C200="LOCAL PROVIDER",C200="FRANCHISE / LOCAL OPERATOR"),OR(H200="THIRD PARTY / ROUTED LEAD",H200="INFORMATION ONLY"))),"CONTRADICTION","OK"))</x:f>
      </x:c>
      <x:c r="X200" s="80" t="str">
        <x:f>IF(A200="","",IF(OR(V200="INVALID - EVIDENCE ID",V200="INVALID - DUPLICATE EVIDENCE ID",V200="INVALID - EVIDENCE OWNER",V200="INVALID - DUPLICATE ID",V200="INVALID - CONTROL TOKEN",V200="INVALID - CANDIDATE ID",V200="INCOMPLETE"),"LINK ERROR",IF(V200="STALE - REFRESH","STALE",IF(OR(V200="NOT CHECKED",V200="UNRESOLVED",I200="NOT CHECKED",D200="UNCLEAR",E200="UNCLEAR",F200="UNCLEAR",G200="UNCLEAR",H200="UNCLEAR"),"INSUFFICIENT",IF(W200="CONTRADICTION","TYPE / FULFILMENT CONTRADICTION",IF(K200="CONTRADICTS","FIRST-PARTY CONTRADICTION","CLEAR"))))))</x:f>
      </x:c>
      <x:c r="Y200" s="80" t="str">
        <x:f>IF(A200="","",IF(OR(C200="DIRECTORY / LEAD MARKETPLACE",H200="THIRD PARTY / ROUTED LEAD"),"INTERMEDIARY / LEAD COMPETITOR",IF(OR(C200="PUBLISHER / REFERENCE",H200="INFORMATION ONLY"),"INFORMATION / REFERENCE COMPETITOR","")))</x:f>
      </x:c>
      <x:c r="Z200" s="80" t="str">
        <x:f>IF(A200="","",IF(OR(C200="ADJACENT SERVICE",D200="NO",F200="NO"),"INDIRECT / CONDITIONAL COMPETITOR",IF(OR(E200="NO",G200="NO"),"OUT OF DIRECT SCOPE",IF(AND(D200="YES",E200="YES",F200="YES",G200="YES",H200="OWN TEAM / LOCAL OPERATOR"),"DIRECT LOCAL COMPETITOR","CONDITIONAL / REVIEW REQUIRED"))))</x:f>
      </x:c>
      <x:c r="AA200" s="80" t="str">
        <x:f>IF(A200="","",IF(Y200&lt;&gt;"",Y200,Z200))</x:f>
      </x:c>
    </x:row>
    <x:row r="20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38"/>
      <x:c r="N201" s="12"/>
      <x:c r="O201" s="12" t="str">
        <x:f>IF(A201="","",IF(COUNTIF($A$6:$A$205,A201)&gt;1,"INVALID - DUPLICATE ID",IF(OR(B201="",C201="",D201="",E201="",F201="",G201="",H201="",I201="",J201="",K201="",L201="",M201="",N201=""),"INCOMPLETE",IF(AND(OR(EXACT(C201,"LOCAL PROVIDER"),EXACT(C201,"FRANCHISE / LOCAL OPERATOR"),EXACT(C201,"DIRECTORY / LEAD MARKETPLACE"),EXACT(C201,"NATIONAL BRAND"),EXACT(C201,"PUBLISHER / REFERENCE"),EXACT(C201,"ADJACENT SERVICE"),EXACT(C201,"OTHER")),OR(EXACT(D201,"YES"),EXACT(D201,"NO"),EXACT(D201,"UNCLEAR")),OR(EXACT(E201,"YES"),EXACT(E201,"NO"),EXACT(E201,"UNCLEAR")),OR(EXACT(F201,"YES"),EXACT(F201,"NO"),EXACT(F201,"UNCLEAR")),OR(EXACT(G201,"YES"),EXACT(G201,"NO"),EXACT(G201,"UNCLEAR")),OR(EXACT(H201,"OWN TEAM / LOCAL OPERATOR"),EXACT(H201,"THIRD PARTY / ROUTED LEAD"),EXACT(H201,"INFORMATION ONLY"),EXACT(H201,"UNCLEAR")),OR(EXACT(I201,"CURRENT"),EXACT(I201,"STALE"),EXACT(I201,"NOT CHECKED")),OR(EXACT(J201,"LOCAL PACK / MAPS"),EXACT(J201,"ORGANIC"),EXACT(J201,"PAID / LOCAL SERVICES"),EXACT(J201,"MIXED"),EXACT(J201,"NOT OBSERVED")),OR(EXACT(K201,"SUPPORTS"),EXACT(K201,"CONTRADICTS"),EXACT(K201,"NOT AVAILABLE"))),"VALID","INVALID - CONTROL TOKEN"))))</x:f>
      </x:c>
      <x:c r="P201" s="12" t="str">
        <x:f>IF(A201="","",IF(O201&lt;&gt;"VALID","CONTROL ERROR",IF(X201="LINK ERROR","EVIDENCE LINK ERROR",IF(X201="STALE","EVIDENCE STALE - REFRESH",IF(X201="INSUFFICIENT","EVIDENCE INSUFFICIENT - ROLE",IF(X201="TYPE / FULFILMENT CONTRADICTION","EVIDENCE CONTRADICTION - TYPE / FULFILMENT",IF(X201="FIRST-PARTY CONTRADICTION","EVIDENCE CONTRADICTION - FIRST PARTY",AA201)))))))</x:f>
      </x:c>
      <x:c r="Q201" s="12" t="str">
        <x:f>IF(A201="","",IF(OR(O201&lt;&gt;"VALID",X201="LINK ERROR"),"NOT READY",IF(AND(V201="READY",X201="CLEAR",OR(P201="DIRECT LOCAL COMPETITOR",P201="INTERMEDIARY / LEAD COMPETITOR",P201="INFORMATION / REFERENCE COMPETITOR",P201="INDIRECT / CONDITIONAL COMPETITOR",P201="OUT OF DIRECT SCOPE")),"READY","UNRESOLVED")))</x:f>
      </x:c>
      <x:c r="R201" s="12" t="str">
        <x:f>IF(A201="","",IF(P201="DIRECT LOCAL COMPETITOR","INCLUDE DIRECT",IF(P201="INDIRECT / CONDITIONAL COMPETITOR","INCLUDE INDIRECT",IF(OR(P201="INTERMEDIARY / LEAD COMPETITOR",P201="INFORMATION / REFERENCE COMPETITOR"),"INCLUDE REFERENCE",IF(P201="OUT OF DIRECT SCOPE","EXCLUDE DIRECT","MONITOR / CONDITIONAL")))))</x:f>
      </x:c>
      <x:c r="S201" s="12" t="str">
        <x:f>IF(A201="","",IF(P201="DIRECT LOCAL COMPETITOR","Scoped service offer; service-area clarity; contact/booking path; trust and local visibility",IF(P201="INTERMEDIARY / LEAD COMPETITOR","Lead capture; comparison UX; local discovery and routing mechanics",IF(P201="INFORMATION / REFERENCE COMPETITOR","Information coverage; evidence; decision support and answer usefulness",IF(P201="INDIRECT / CONDITIONAL COMPETITOR","Substitution; adjacent-need framing; conditional availability",IF(P201="OUT OF DIRECT SCOPE","Reference only if another decision requires it","No direct benchmark until resolved"))))))</x:f>
      </x:c>
      <x:c r="T201" s="12" t="str">
        <x:f>IF(A201="","",IF(P201="DIRECT LOCAL COMPETITOR","Do not infer capacity, market share or revenue from visibility/reviews",IF(P201="INTERMEDIARY / LEAD COMPETITOR","Do not infer that the intermediary performs the job",IF(P201="INFORMATION / REFERENCE COMPETITOR","Do not infer service substitution from information visibility",IF(P201="INDIRECT / CONDITIONAL COMPETITOR","Do not force adjacent or differently timed service into direct parity",IF(P201="OUT OF DIRECT SCOPE","Do not generalise this exclusion to every service/geography","Do not force a direct label from incomplete evidence"))))))</x:f>
      </x:c>
      <x:c r="U201" s="12" t="str">
        <x:f>IF(A201="","",IF(P201="INTERMEDIARY / LEAD COMPETITOR","Reopen if platform begins fulfilling the service directly",IF(P201="INFORMATION / REFERENCE COMPETITOR","Reopen if source begins selling/fulfilling the service",IF(P201="OUT OF DIRECT SCOPE","Reopen if job, buyer or service area changes","Reopen when service, geography, timing, fulfilment, ownership or buyer evidence changes materially"))))</x:f>
      </x:c>
      <x:c r="V201" s="12" t="str">
        <x:f>IF(A201="","",IF(COUNTIF(EVIDENCE_PACKET!$A$6:$A$205,L201)=0,"INVALID - EVIDENCE ID",IF(COUNTIF(EVIDENCE_PACKET!$A$6:$A$205,L201)&gt;1,"INVALID - DUPLICATE EVIDENCE ID",IF(COUNTIFS(EVIDENCE_PACKET!$A$6:$A$205,L201,EVIDENCE_PACKET!$B$6:$B$205,A201)=0,"INVALID - EVIDENCE OWNER",INDEX(EVIDENCE_PACKET!$L$6:$L$205,MATCH(L201,EVIDENCE_PACKET!$A$6:$A$205,0))))))</x:f>
      </x:c>
      <x:c r="W201" s="80" t="str">
        <x:f>IF(A201="","",IF(OR(AND(C201="DIRECTORY / LEAD MARKETPLACE",H201="OWN TEAM / LOCAL OPERATOR"),AND(C201="PUBLISHER / REFERENCE",OR(H201="OWN TEAM / LOCAL OPERATOR",H201="THIRD PARTY / ROUTED LEAD")),AND(OR(C201="LOCAL PROVIDER",C201="FRANCHISE / LOCAL OPERATOR"),OR(H201="THIRD PARTY / ROUTED LEAD",H201="INFORMATION ONLY"))),"CONTRADICTION","OK"))</x:f>
      </x:c>
      <x:c r="X201" s="80" t="str">
        <x:f>IF(A201="","",IF(OR(V201="INVALID - EVIDENCE ID",V201="INVALID - DUPLICATE EVIDENCE ID",V201="INVALID - EVIDENCE OWNER",V201="INVALID - DUPLICATE ID",V201="INVALID - CONTROL TOKEN",V201="INVALID - CANDIDATE ID",V201="INCOMPLETE"),"LINK ERROR",IF(V201="STALE - REFRESH","STALE",IF(OR(V201="NOT CHECKED",V201="UNRESOLVED",I201="NOT CHECKED",D201="UNCLEAR",E201="UNCLEAR",F201="UNCLEAR",G201="UNCLEAR",H201="UNCLEAR"),"INSUFFICIENT",IF(W201="CONTRADICTION","TYPE / FULFILMENT CONTRADICTION",IF(K201="CONTRADICTS","FIRST-PARTY CONTRADICTION","CLEAR"))))))</x:f>
      </x:c>
      <x:c r="Y201" s="80" t="str">
        <x:f>IF(A201="","",IF(OR(C201="DIRECTORY / LEAD MARKETPLACE",H201="THIRD PARTY / ROUTED LEAD"),"INTERMEDIARY / LEAD COMPETITOR",IF(OR(C201="PUBLISHER / REFERENCE",H201="INFORMATION ONLY"),"INFORMATION / REFERENCE COMPETITOR","")))</x:f>
      </x:c>
      <x:c r="Z201" s="80" t="str">
        <x:f>IF(A201="","",IF(OR(C201="ADJACENT SERVICE",D201="NO",F201="NO"),"INDIRECT / CONDITIONAL COMPETITOR",IF(OR(E201="NO",G201="NO"),"OUT OF DIRECT SCOPE",IF(AND(D201="YES",E201="YES",F201="YES",G201="YES",H201="OWN TEAM / LOCAL OPERATOR"),"DIRECT LOCAL COMPETITOR","CONDITIONAL / REVIEW REQUIRED"))))</x:f>
      </x:c>
      <x:c r="AA201" s="80" t="str">
        <x:f>IF(A201="","",IF(Y201&lt;&gt;"",Y201,Z201))</x:f>
      </x:c>
    </x:row>
    <x:row r="202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38"/>
      <x:c r="N202" s="12"/>
      <x:c r="O202" s="12" t="str">
        <x:f>IF(A202="","",IF(COUNTIF($A$6:$A$205,A202)&gt;1,"INVALID - DUPLICATE ID",IF(OR(B202="",C202="",D202="",E202="",F202="",G202="",H202="",I202="",J202="",K202="",L202="",M202="",N202=""),"INCOMPLETE",IF(AND(OR(EXACT(C202,"LOCAL PROVIDER"),EXACT(C202,"FRANCHISE / LOCAL OPERATOR"),EXACT(C202,"DIRECTORY / LEAD MARKETPLACE"),EXACT(C202,"NATIONAL BRAND"),EXACT(C202,"PUBLISHER / REFERENCE"),EXACT(C202,"ADJACENT SERVICE"),EXACT(C202,"OTHER")),OR(EXACT(D202,"YES"),EXACT(D202,"NO"),EXACT(D202,"UNCLEAR")),OR(EXACT(E202,"YES"),EXACT(E202,"NO"),EXACT(E202,"UNCLEAR")),OR(EXACT(F202,"YES"),EXACT(F202,"NO"),EXACT(F202,"UNCLEAR")),OR(EXACT(G202,"YES"),EXACT(G202,"NO"),EXACT(G202,"UNCLEAR")),OR(EXACT(H202,"OWN TEAM / LOCAL OPERATOR"),EXACT(H202,"THIRD PARTY / ROUTED LEAD"),EXACT(H202,"INFORMATION ONLY"),EXACT(H202,"UNCLEAR")),OR(EXACT(I202,"CURRENT"),EXACT(I202,"STALE"),EXACT(I202,"NOT CHECKED")),OR(EXACT(J202,"LOCAL PACK / MAPS"),EXACT(J202,"ORGANIC"),EXACT(J202,"PAID / LOCAL SERVICES"),EXACT(J202,"MIXED"),EXACT(J202,"NOT OBSERVED")),OR(EXACT(K202,"SUPPORTS"),EXACT(K202,"CONTRADICTS"),EXACT(K202,"NOT AVAILABLE"))),"VALID","INVALID - CONTROL TOKEN"))))</x:f>
      </x:c>
      <x:c r="P202" s="12" t="str">
        <x:f>IF(A202="","",IF(O202&lt;&gt;"VALID","CONTROL ERROR",IF(X202="LINK ERROR","EVIDENCE LINK ERROR",IF(X202="STALE","EVIDENCE STALE - REFRESH",IF(X202="INSUFFICIENT","EVIDENCE INSUFFICIENT - ROLE",IF(X202="TYPE / FULFILMENT CONTRADICTION","EVIDENCE CONTRADICTION - TYPE / FULFILMENT",IF(X202="FIRST-PARTY CONTRADICTION","EVIDENCE CONTRADICTION - FIRST PARTY",AA202)))))))</x:f>
      </x:c>
      <x:c r="Q202" s="12" t="str">
        <x:f>IF(A202="","",IF(OR(O202&lt;&gt;"VALID",X202="LINK ERROR"),"NOT READY",IF(AND(V202="READY",X202="CLEAR",OR(P202="DIRECT LOCAL COMPETITOR",P202="INTERMEDIARY / LEAD COMPETITOR",P202="INFORMATION / REFERENCE COMPETITOR",P202="INDIRECT / CONDITIONAL COMPETITOR",P202="OUT OF DIRECT SCOPE")),"READY","UNRESOLVED")))</x:f>
      </x:c>
      <x:c r="R202" s="12" t="str">
        <x:f>IF(A202="","",IF(P202="DIRECT LOCAL COMPETITOR","INCLUDE DIRECT",IF(P202="INDIRECT / CONDITIONAL COMPETITOR","INCLUDE INDIRECT",IF(OR(P202="INTERMEDIARY / LEAD COMPETITOR",P202="INFORMATION / REFERENCE COMPETITOR"),"INCLUDE REFERENCE",IF(P202="OUT OF DIRECT SCOPE","EXCLUDE DIRECT","MONITOR / CONDITIONAL")))))</x:f>
      </x:c>
      <x:c r="S202" s="12" t="str">
        <x:f>IF(A202="","",IF(P202="DIRECT LOCAL COMPETITOR","Scoped service offer; service-area clarity; contact/booking path; trust and local visibility",IF(P202="INTERMEDIARY / LEAD COMPETITOR","Lead capture; comparison UX; local discovery and routing mechanics",IF(P202="INFORMATION / REFERENCE COMPETITOR","Information coverage; evidence; decision support and answer usefulness",IF(P202="INDIRECT / CONDITIONAL COMPETITOR","Substitution; adjacent-need framing; conditional availability",IF(P202="OUT OF DIRECT SCOPE","Reference only if another decision requires it","No direct benchmark until resolved"))))))</x:f>
      </x:c>
      <x:c r="T202" s="12" t="str">
        <x:f>IF(A202="","",IF(P202="DIRECT LOCAL COMPETITOR","Do not infer capacity, market share or revenue from visibility/reviews",IF(P202="INTERMEDIARY / LEAD COMPETITOR","Do not infer that the intermediary performs the job",IF(P202="INFORMATION / REFERENCE COMPETITOR","Do not infer service substitution from information visibility",IF(P202="INDIRECT / CONDITIONAL COMPETITOR","Do not force adjacent or differently timed service into direct parity",IF(P202="OUT OF DIRECT SCOPE","Do not generalise this exclusion to every service/geography","Do not force a direct label from incomplete evidence"))))))</x:f>
      </x:c>
      <x:c r="U202" s="12" t="str">
        <x:f>IF(A202="","",IF(P202="INTERMEDIARY / LEAD COMPETITOR","Reopen if platform begins fulfilling the service directly",IF(P202="INFORMATION / REFERENCE COMPETITOR","Reopen if source begins selling/fulfilling the service",IF(P202="OUT OF DIRECT SCOPE","Reopen if job, buyer or service area changes","Reopen when service, geography, timing, fulfilment, ownership or buyer evidence changes materially"))))</x:f>
      </x:c>
      <x:c r="V202" s="12" t="str">
        <x:f>IF(A202="","",IF(COUNTIF(EVIDENCE_PACKET!$A$6:$A$205,L202)=0,"INVALID - EVIDENCE ID",IF(COUNTIF(EVIDENCE_PACKET!$A$6:$A$205,L202)&gt;1,"INVALID - DUPLICATE EVIDENCE ID",IF(COUNTIFS(EVIDENCE_PACKET!$A$6:$A$205,L202,EVIDENCE_PACKET!$B$6:$B$205,A202)=0,"INVALID - EVIDENCE OWNER",INDEX(EVIDENCE_PACKET!$L$6:$L$205,MATCH(L202,EVIDENCE_PACKET!$A$6:$A$205,0))))))</x:f>
      </x:c>
      <x:c r="W202" s="80" t="str">
        <x:f>IF(A202="","",IF(OR(AND(C202="DIRECTORY / LEAD MARKETPLACE",H202="OWN TEAM / LOCAL OPERATOR"),AND(C202="PUBLISHER / REFERENCE",OR(H202="OWN TEAM / LOCAL OPERATOR",H202="THIRD PARTY / ROUTED LEAD")),AND(OR(C202="LOCAL PROVIDER",C202="FRANCHISE / LOCAL OPERATOR"),OR(H202="THIRD PARTY / ROUTED LEAD",H202="INFORMATION ONLY"))),"CONTRADICTION","OK"))</x:f>
      </x:c>
      <x:c r="X202" s="80" t="str">
        <x:f>IF(A202="","",IF(OR(V202="INVALID - EVIDENCE ID",V202="INVALID - DUPLICATE EVIDENCE ID",V202="INVALID - EVIDENCE OWNER",V202="INVALID - DUPLICATE ID",V202="INVALID - CONTROL TOKEN",V202="INVALID - CANDIDATE ID",V202="INCOMPLETE"),"LINK ERROR",IF(V202="STALE - REFRESH","STALE",IF(OR(V202="NOT CHECKED",V202="UNRESOLVED",I202="NOT CHECKED",D202="UNCLEAR",E202="UNCLEAR",F202="UNCLEAR",G202="UNCLEAR",H202="UNCLEAR"),"INSUFFICIENT",IF(W202="CONTRADICTION","TYPE / FULFILMENT CONTRADICTION",IF(K202="CONTRADICTS","FIRST-PARTY CONTRADICTION","CLEAR"))))))</x:f>
      </x:c>
      <x:c r="Y202" s="80" t="str">
        <x:f>IF(A202="","",IF(OR(C202="DIRECTORY / LEAD MARKETPLACE",H202="THIRD PARTY / ROUTED LEAD"),"INTERMEDIARY / LEAD COMPETITOR",IF(OR(C202="PUBLISHER / REFERENCE",H202="INFORMATION ONLY"),"INFORMATION / REFERENCE COMPETITOR","")))</x:f>
      </x:c>
      <x:c r="Z202" s="80" t="str">
        <x:f>IF(A202="","",IF(OR(C202="ADJACENT SERVICE",D202="NO",F202="NO"),"INDIRECT / CONDITIONAL COMPETITOR",IF(OR(E202="NO",G202="NO"),"OUT OF DIRECT SCOPE",IF(AND(D202="YES",E202="YES",F202="YES",G202="YES",H202="OWN TEAM / LOCAL OPERATOR"),"DIRECT LOCAL COMPETITOR","CONDITIONAL / REVIEW REQUIRED"))))</x:f>
      </x:c>
      <x:c r="AA202" s="80" t="str">
        <x:f>IF(A202="","",IF(Y202&lt;&gt;"",Y202,Z202))</x:f>
      </x:c>
    </x:row>
    <x:row r="203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38"/>
      <x:c r="N203" s="12"/>
      <x:c r="O203" s="12" t="str">
        <x:f>IF(A203="","",IF(COUNTIF($A$6:$A$205,A203)&gt;1,"INVALID - DUPLICATE ID",IF(OR(B203="",C203="",D203="",E203="",F203="",G203="",H203="",I203="",J203="",K203="",L203="",M203="",N203=""),"INCOMPLETE",IF(AND(OR(EXACT(C203,"LOCAL PROVIDER"),EXACT(C203,"FRANCHISE / LOCAL OPERATOR"),EXACT(C203,"DIRECTORY / LEAD MARKETPLACE"),EXACT(C203,"NATIONAL BRAND"),EXACT(C203,"PUBLISHER / REFERENCE"),EXACT(C203,"ADJACENT SERVICE"),EXACT(C203,"OTHER")),OR(EXACT(D203,"YES"),EXACT(D203,"NO"),EXACT(D203,"UNCLEAR")),OR(EXACT(E203,"YES"),EXACT(E203,"NO"),EXACT(E203,"UNCLEAR")),OR(EXACT(F203,"YES"),EXACT(F203,"NO"),EXACT(F203,"UNCLEAR")),OR(EXACT(G203,"YES"),EXACT(G203,"NO"),EXACT(G203,"UNCLEAR")),OR(EXACT(H203,"OWN TEAM / LOCAL OPERATOR"),EXACT(H203,"THIRD PARTY / ROUTED LEAD"),EXACT(H203,"INFORMATION ONLY"),EXACT(H203,"UNCLEAR")),OR(EXACT(I203,"CURRENT"),EXACT(I203,"STALE"),EXACT(I203,"NOT CHECKED")),OR(EXACT(J203,"LOCAL PACK / MAPS"),EXACT(J203,"ORGANIC"),EXACT(J203,"PAID / LOCAL SERVICES"),EXACT(J203,"MIXED"),EXACT(J203,"NOT OBSERVED")),OR(EXACT(K203,"SUPPORTS"),EXACT(K203,"CONTRADICTS"),EXACT(K203,"NOT AVAILABLE"))),"VALID","INVALID - CONTROL TOKEN"))))</x:f>
      </x:c>
      <x:c r="P203" s="12" t="str">
        <x:f>IF(A203="","",IF(O203&lt;&gt;"VALID","CONTROL ERROR",IF(X203="LINK ERROR","EVIDENCE LINK ERROR",IF(X203="STALE","EVIDENCE STALE - REFRESH",IF(X203="INSUFFICIENT","EVIDENCE INSUFFICIENT - ROLE",IF(X203="TYPE / FULFILMENT CONTRADICTION","EVIDENCE CONTRADICTION - TYPE / FULFILMENT",IF(X203="FIRST-PARTY CONTRADICTION","EVIDENCE CONTRADICTION - FIRST PARTY",AA203)))))))</x:f>
      </x:c>
      <x:c r="Q203" s="12" t="str">
        <x:f>IF(A203="","",IF(OR(O203&lt;&gt;"VALID",X203="LINK ERROR"),"NOT READY",IF(AND(V203="READY",X203="CLEAR",OR(P203="DIRECT LOCAL COMPETITOR",P203="INTERMEDIARY / LEAD COMPETITOR",P203="INFORMATION / REFERENCE COMPETITOR",P203="INDIRECT / CONDITIONAL COMPETITOR",P203="OUT OF DIRECT SCOPE")),"READY","UNRESOLVED")))</x:f>
      </x:c>
      <x:c r="R203" s="12" t="str">
        <x:f>IF(A203="","",IF(P203="DIRECT LOCAL COMPETITOR","INCLUDE DIRECT",IF(P203="INDIRECT / CONDITIONAL COMPETITOR","INCLUDE INDIRECT",IF(OR(P203="INTERMEDIARY / LEAD COMPETITOR",P203="INFORMATION / REFERENCE COMPETITOR"),"INCLUDE REFERENCE",IF(P203="OUT OF DIRECT SCOPE","EXCLUDE DIRECT","MONITOR / CONDITIONAL")))))</x:f>
      </x:c>
      <x:c r="S203" s="12" t="str">
        <x:f>IF(A203="","",IF(P203="DIRECT LOCAL COMPETITOR","Scoped service offer; service-area clarity; contact/booking path; trust and local visibility",IF(P203="INTERMEDIARY / LEAD COMPETITOR","Lead capture; comparison UX; local discovery and routing mechanics",IF(P203="INFORMATION / REFERENCE COMPETITOR","Information coverage; evidence; decision support and answer usefulness",IF(P203="INDIRECT / CONDITIONAL COMPETITOR","Substitution; adjacent-need framing; conditional availability",IF(P203="OUT OF DIRECT SCOPE","Reference only if another decision requires it","No direct benchmark until resolved"))))))</x:f>
      </x:c>
      <x:c r="T203" s="12" t="str">
        <x:f>IF(A203="","",IF(P203="DIRECT LOCAL COMPETITOR","Do not infer capacity, market share or revenue from visibility/reviews",IF(P203="INTERMEDIARY / LEAD COMPETITOR","Do not infer that the intermediary performs the job",IF(P203="INFORMATION / REFERENCE COMPETITOR","Do not infer service substitution from information visibility",IF(P203="INDIRECT / CONDITIONAL COMPETITOR","Do not force adjacent or differently timed service into direct parity",IF(P203="OUT OF DIRECT SCOPE","Do not generalise this exclusion to every service/geography","Do not force a direct label from incomplete evidence"))))))</x:f>
      </x:c>
      <x:c r="U203" s="12" t="str">
        <x:f>IF(A203="","",IF(P203="INTERMEDIARY / LEAD COMPETITOR","Reopen if platform begins fulfilling the service directly",IF(P203="INFORMATION / REFERENCE COMPETITOR","Reopen if source begins selling/fulfilling the service",IF(P203="OUT OF DIRECT SCOPE","Reopen if job, buyer or service area changes","Reopen when service, geography, timing, fulfilment, ownership or buyer evidence changes materially"))))</x:f>
      </x:c>
      <x:c r="V203" s="12" t="str">
        <x:f>IF(A203="","",IF(COUNTIF(EVIDENCE_PACKET!$A$6:$A$205,L203)=0,"INVALID - EVIDENCE ID",IF(COUNTIF(EVIDENCE_PACKET!$A$6:$A$205,L203)&gt;1,"INVALID - DUPLICATE EVIDENCE ID",IF(COUNTIFS(EVIDENCE_PACKET!$A$6:$A$205,L203,EVIDENCE_PACKET!$B$6:$B$205,A203)=0,"INVALID - EVIDENCE OWNER",INDEX(EVIDENCE_PACKET!$L$6:$L$205,MATCH(L203,EVIDENCE_PACKET!$A$6:$A$205,0))))))</x:f>
      </x:c>
      <x:c r="W203" s="80" t="str">
        <x:f>IF(A203="","",IF(OR(AND(C203="DIRECTORY / LEAD MARKETPLACE",H203="OWN TEAM / LOCAL OPERATOR"),AND(C203="PUBLISHER / REFERENCE",OR(H203="OWN TEAM / LOCAL OPERATOR",H203="THIRD PARTY / ROUTED LEAD")),AND(OR(C203="LOCAL PROVIDER",C203="FRANCHISE / LOCAL OPERATOR"),OR(H203="THIRD PARTY / ROUTED LEAD",H203="INFORMATION ONLY"))),"CONTRADICTION","OK"))</x:f>
      </x:c>
      <x:c r="X203" s="80" t="str">
        <x:f>IF(A203="","",IF(OR(V203="INVALID - EVIDENCE ID",V203="INVALID - DUPLICATE EVIDENCE ID",V203="INVALID - EVIDENCE OWNER",V203="INVALID - DUPLICATE ID",V203="INVALID - CONTROL TOKEN",V203="INVALID - CANDIDATE ID",V203="INCOMPLETE"),"LINK ERROR",IF(V203="STALE - REFRESH","STALE",IF(OR(V203="NOT CHECKED",V203="UNRESOLVED",I203="NOT CHECKED",D203="UNCLEAR",E203="UNCLEAR",F203="UNCLEAR",G203="UNCLEAR",H203="UNCLEAR"),"INSUFFICIENT",IF(W203="CONTRADICTION","TYPE / FULFILMENT CONTRADICTION",IF(K203="CONTRADICTS","FIRST-PARTY CONTRADICTION","CLEAR"))))))</x:f>
      </x:c>
      <x:c r="Y203" s="80" t="str">
        <x:f>IF(A203="","",IF(OR(C203="DIRECTORY / LEAD MARKETPLACE",H203="THIRD PARTY / ROUTED LEAD"),"INTERMEDIARY / LEAD COMPETITOR",IF(OR(C203="PUBLISHER / REFERENCE",H203="INFORMATION ONLY"),"INFORMATION / REFERENCE COMPETITOR","")))</x:f>
      </x:c>
      <x:c r="Z203" s="80" t="str">
        <x:f>IF(A203="","",IF(OR(C203="ADJACENT SERVICE",D203="NO",F203="NO"),"INDIRECT / CONDITIONAL COMPETITOR",IF(OR(E203="NO",G203="NO"),"OUT OF DIRECT SCOPE",IF(AND(D203="YES",E203="YES",F203="YES",G203="YES",H203="OWN TEAM / LOCAL OPERATOR"),"DIRECT LOCAL COMPETITOR","CONDITIONAL / REVIEW REQUIRED"))))</x:f>
      </x:c>
      <x:c r="AA203" s="80" t="str">
        <x:f>IF(A203="","",IF(Y203&lt;&gt;"",Y203,Z203))</x:f>
      </x:c>
    </x:row>
    <x:row r="204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38"/>
      <x:c r="N204" s="12"/>
      <x:c r="O204" s="12" t="str">
        <x:f>IF(A204="","",IF(COUNTIF($A$6:$A$205,A204)&gt;1,"INVALID - DUPLICATE ID",IF(OR(B204="",C204="",D204="",E204="",F204="",G204="",H204="",I204="",J204="",K204="",L204="",M204="",N204=""),"INCOMPLETE",IF(AND(OR(EXACT(C204,"LOCAL PROVIDER"),EXACT(C204,"FRANCHISE / LOCAL OPERATOR"),EXACT(C204,"DIRECTORY / LEAD MARKETPLACE"),EXACT(C204,"NATIONAL BRAND"),EXACT(C204,"PUBLISHER / REFERENCE"),EXACT(C204,"ADJACENT SERVICE"),EXACT(C204,"OTHER")),OR(EXACT(D204,"YES"),EXACT(D204,"NO"),EXACT(D204,"UNCLEAR")),OR(EXACT(E204,"YES"),EXACT(E204,"NO"),EXACT(E204,"UNCLEAR")),OR(EXACT(F204,"YES"),EXACT(F204,"NO"),EXACT(F204,"UNCLEAR")),OR(EXACT(G204,"YES"),EXACT(G204,"NO"),EXACT(G204,"UNCLEAR")),OR(EXACT(H204,"OWN TEAM / LOCAL OPERATOR"),EXACT(H204,"THIRD PARTY / ROUTED LEAD"),EXACT(H204,"INFORMATION ONLY"),EXACT(H204,"UNCLEAR")),OR(EXACT(I204,"CURRENT"),EXACT(I204,"STALE"),EXACT(I204,"NOT CHECKED")),OR(EXACT(J204,"LOCAL PACK / MAPS"),EXACT(J204,"ORGANIC"),EXACT(J204,"PAID / LOCAL SERVICES"),EXACT(J204,"MIXED"),EXACT(J204,"NOT OBSERVED")),OR(EXACT(K204,"SUPPORTS"),EXACT(K204,"CONTRADICTS"),EXACT(K204,"NOT AVAILABLE"))),"VALID","INVALID - CONTROL TOKEN"))))</x:f>
      </x:c>
      <x:c r="P204" s="12" t="str">
        <x:f>IF(A204="","",IF(O204&lt;&gt;"VALID","CONTROL ERROR",IF(X204="LINK ERROR","EVIDENCE LINK ERROR",IF(X204="STALE","EVIDENCE STALE - REFRESH",IF(X204="INSUFFICIENT","EVIDENCE INSUFFICIENT - ROLE",IF(X204="TYPE / FULFILMENT CONTRADICTION","EVIDENCE CONTRADICTION - TYPE / FULFILMENT",IF(X204="FIRST-PARTY CONTRADICTION","EVIDENCE CONTRADICTION - FIRST PARTY",AA204)))))))</x:f>
      </x:c>
      <x:c r="Q204" s="12" t="str">
        <x:f>IF(A204="","",IF(OR(O204&lt;&gt;"VALID",X204="LINK ERROR"),"NOT READY",IF(AND(V204="READY",X204="CLEAR",OR(P204="DIRECT LOCAL COMPETITOR",P204="INTERMEDIARY / LEAD COMPETITOR",P204="INFORMATION / REFERENCE COMPETITOR",P204="INDIRECT / CONDITIONAL COMPETITOR",P204="OUT OF DIRECT SCOPE")),"READY","UNRESOLVED")))</x:f>
      </x:c>
      <x:c r="R204" s="12" t="str">
        <x:f>IF(A204="","",IF(P204="DIRECT LOCAL COMPETITOR","INCLUDE DIRECT",IF(P204="INDIRECT / CONDITIONAL COMPETITOR","INCLUDE INDIRECT",IF(OR(P204="INTERMEDIARY / LEAD COMPETITOR",P204="INFORMATION / REFERENCE COMPETITOR"),"INCLUDE REFERENCE",IF(P204="OUT OF DIRECT SCOPE","EXCLUDE DIRECT","MONITOR / CONDITIONAL")))))</x:f>
      </x:c>
      <x:c r="S204" s="12" t="str">
        <x:f>IF(A204="","",IF(P204="DIRECT LOCAL COMPETITOR","Scoped service offer; service-area clarity; contact/booking path; trust and local visibility",IF(P204="INTERMEDIARY / LEAD COMPETITOR","Lead capture; comparison UX; local discovery and routing mechanics",IF(P204="INFORMATION / REFERENCE COMPETITOR","Information coverage; evidence; decision support and answer usefulness",IF(P204="INDIRECT / CONDITIONAL COMPETITOR","Substitution; adjacent-need framing; conditional availability",IF(P204="OUT OF DIRECT SCOPE","Reference only if another decision requires it","No direct benchmark until resolved"))))))</x:f>
      </x:c>
      <x:c r="T204" s="12" t="str">
        <x:f>IF(A204="","",IF(P204="DIRECT LOCAL COMPETITOR","Do not infer capacity, market share or revenue from visibility/reviews",IF(P204="INTERMEDIARY / LEAD COMPETITOR","Do not infer that the intermediary performs the job",IF(P204="INFORMATION / REFERENCE COMPETITOR","Do not infer service substitution from information visibility",IF(P204="INDIRECT / CONDITIONAL COMPETITOR","Do not force adjacent or differently timed service into direct parity",IF(P204="OUT OF DIRECT SCOPE","Do not generalise this exclusion to every service/geography","Do not force a direct label from incomplete evidence"))))))</x:f>
      </x:c>
      <x:c r="U204" s="12" t="str">
        <x:f>IF(A204="","",IF(P204="INTERMEDIARY / LEAD COMPETITOR","Reopen if platform begins fulfilling the service directly",IF(P204="INFORMATION / REFERENCE COMPETITOR","Reopen if source begins selling/fulfilling the service",IF(P204="OUT OF DIRECT SCOPE","Reopen if job, buyer or service area changes","Reopen when service, geography, timing, fulfilment, ownership or buyer evidence changes materially"))))</x:f>
      </x:c>
      <x:c r="V204" s="12" t="str">
        <x:f>IF(A204="","",IF(COUNTIF(EVIDENCE_PACKET!$A$6:$A$205,L204)=0,"INVALID - EVIDENCE ID",IF(COUNTIF(EVIDENCE_PACKET!$A$6:$A$205,L204)&gt;1,"INVALID - DUPLICATE EVIDENCE ID",IF(COUNTIFS(EVIDENCE_PACKET!$A$6:$A$205,L204,EVIDENCE_PACKET!$B$6:$B$205,A204)=0,"INVALID - EVIDENCE OWNER",INDEX(EVIDENCE_PACKET!$L$6:$L$205,MATCH(L204,EVIDENCE_PACKET!$A$6:$A$205,0))))))</x:f>
      </x:c>
      <x:c r="W204" s="80" t="str">
        <x:f>IF(A204="","",IF(OR(AND(C204="DIRECTORY / LEAD MARKETPLACE",H204="OWN TEAM / LOCAL OPERATOR"),AND(C204="PUBLISHER / REFERENCE",OR(H204="OWN TEAM / LOCAL OPERATOR",H204="THIRD PARTY / ROUTED LEAD")),AND(OR(C204="LOCAL PROVIDER",C204="FRANCHISE / LOCAL OPERATOR"),OR(H204="THIRD PARTY / ROUTED LEAD",H204="INFORMATION ONLY"))),"CONTRADICTION","OK"))</x:f>
      </x:c>
      <x:c r="X204" s="80" t="str">
        <x:f>IF(A204="","",IF(OR(V204="INVALID - EVIDENCE ID",V204="INVALID - DUPLICATE EVIDENCE ID",V204="INVALID - EVIDENCE OWNER",V204="INVALID - DUPLICATE ID",V204="INVALID - CONTROL TOKEN",V204="INVALID - CANDIDATE ID",V204="INCOMPLETE"),"LINK ERROR",IF(V204="STALE - REFRESH","STALE",IF(OR(V204="NOT CHECKED",V204="UNRESOLVED",I204="NOT CHECKED",D204="UNCLEAR",E204="UNCLEAR",F204="UNCLEAR",G204="UNCLEAR",H204="UNCLEAR"),"INSUFFICIENT",IF(W204="CONTRADICTION","TYPE / FULFILMENT CONTRADICTION",IF(K204="CONTRADICTS","FIRST-PARTY CONTRADICTION","CLEAR"))))))</x:f>
      </x:c>
      <x:c r="Y204" s="80" t="str">
        <x:f>IF(A204="","",IF(OR(C204="DIRECTORY / LEAD MARKETPLACE",H204="THIRD PARTY / ROUTED LEAD"),"INTERMEDIARY / LEAD COMPETITOR",IF(OR(C204="PUBLISHER / REFERENCE",H204="INFORMATION ONLY"),"INFORMATION / REFERENCE COMPETITOR","")))</x:f>
      </x:c>
      <x:c r="Z204" s="80" t="str">
        <x:f>IF(A204="","",IF(OR(C204="ADJACENT SERVICE",D204="NO",F204="NO"),"INDIRECT / CONDITIONAL COMPETITOR",IF(OR(E204="NO",G204="NO"),"OUT OF DIRECT SCOPE",IF(AND(D204="YES",E204="YES",F204="YES",G204="YES",H204="OWN TEAM / LOCAL OPERATOR"),"DIRECT LOCAL COMPETITOR","CONDITIONAL / REVIEW REQUIRED"))))</x:f>
      </x:c>
      <x:c r="AA204" s="80" t="str">
        <x:f>IF(A204="","",IF(Y204&lt;&gt;"",Y204,Z204))</x:f>
      </x:c>
    </x:row>
    <x:row r="205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38"/>
      <x:c r="N205" s="12"/>
      <x:c r="O205" s="12" t="str">
        <x:f>IF(A205="","",IF(COUNTIF($A$6:$A$205,A205)&gt;1,"INVALID - DUPLICATE ID",IF(OR(B205="",C205="",D205="",E205="",F205="",G205="",H205="",I205="",J205="",K205="",L205="",M205="",N205=""),"INCOMPLETE",IF(AND(OR(EXACT(C205,"LOCAL PROVIDER"),EXACT(C205,"FRANCHISE / LOCAL OPERATOR"),EXACT(C205,"DIRECTORY / LEAD MARKETPLACE"),EXACT(C205,"NATIONAL BRAND"),EXACT(C205,"PUBLISHER / REFERENCE"),EXACT(C205,"ADJACENT SERVICE"),EXACT(C205,"OTHER")),OR(EXACT(D205,"YES"),EXACT(D205,"NO"),EXACT(D205,"UNCLEAR")),OR(EXACT(E205,"YES"),EXACT(E205,"NO"),EXACT(E205,"UNCLEAR")),OR(EXACT(F205,"YES"),EXACT(F205,"NO"),EXACT(F205,"UNCLEAR")),OR(EXACT(G205,"YES"),EXACT(G205,"NO"),EXACT(G205,"UNCLEAR")),OR(EXACT(H205,"OWN TEAM / LOCAL OPERATOR"),EXACT(H205,"THIRD PARTY / ROUTED LEAD"),EXACT(H205,"INFORMATION ONLY"),EXACT(H205,"UNCLEAR")),OR(EXACT(I205,"CURRENT"),EXACT(I205,"STALE"),EXACT(I205,"NOT CHECKED")),OR(EXACT(J205,"LOCAL PACK / MAPS"),EXACT(J205,"ORGANIC"),EXACT(J205,"PAID / LOCAL SERVICES"),EXACT(J205,"MIXED"),EXACT(J205,"NOT OBSERVED")),OR(EXACT(K205,"SUPPORTS"),EXACT(K205,"CONTRADICTS"),EXACT(K205,"NOT AVAILABLE"))),"VALID","INVALID - CONTROL TOKEN"))))</x:f>
      </x:c>
      <x:c r="P205" s="12" t="str">
        <x:f>IF(A205="","",IF(O205&lt;&gt;"VALID","CONTROL ERROR",IF(X205="LINK ERROR","EVIDENCE LINK ERROR",IF(X205="STALE","EVIDENCE STALE - REFRESH",IF(X205="INSUFFICIENT","EVIDENCE INSUFFICIENT - ROLE",IF(X205="TYPE / FULFILMENT CONTRADICTION","EVIDENCE CONTRADICTION - TYPE / FULFILMENT",IF(X205="FIRST-PARTY CONTRADICTION","EVIDENCE CONTRADICTION - FIRST PARTY",AA205)))))))</x:f>
      </x:c>
      <x:c r="Q205" s="12" t="str">
        <x:f>IF(A205="","",IF(OR(O205&lt;&gt;"VALID",X205="LINK ERROR"),"NOT READY",IF(AND(V205="READY",X205="CLEAR",OR(P205="DIRECT LOCAL COMPETITOR",P205="INTERMEDIARY / LEAD COMPETITOR",P205="INFORMATION / REFERENCE COMPETITOR",P205="INDIRECT / CONDITIONAL COMPETITOR",P205="OUT OF DIRECT SCOPE")),"READY","UNRESOLVED")))</x:f>
      </x:c>
      <x:c r="R205" s="12" t="str">
        <x:f>IF(A205="","",IF(P205="DIRECT LOCAL COMPETITOR","INCLUDE DIRECT",IF(P205="INDIRECT / CONDITIONAL COMPETITOR","INCLUDE INDIRECT",IF(OR(P205="INTERMEDIARY / LEAD COMPETITOR",P205="INFORMATION / REFERENCE COMPETITOR"),"INCLUDE REFERENCE",IF(P205="OUT OF DIRECT SCOPE","EXCLUDE DIRECT","MONITOR / CONDITIONAL")))))</x:f>
      </x:c>
      <x:c r="S205" s="12" t="str">
        <x:f>IF(A205="","",IF(P205="DIRECT LOCAL COMPETITOR","Scoped service offer; service-area clarity; contact/booking path; trust and local visibility",IF(P205="INTERMEDIARY / LEAD COMPETITOR","Lead capture; comparison UX; local discovery and routing mechanics",IF(P205="INFORMATION / REFERENCE COMPETITOR","Information coverage; evidence; decision support and answer usefulness",IF(P205="INDIRECT / CONDITIONAL COMPETITOR","Substitution; adjacent-need framing; conditional availability",IF(P205="OUT OF DIRECT SCOPE","Reference only if another decision requires it","No direct benchmark until resolved"))))))</x:f>
      </x:c>
      <x:c r="T205" s="12" t="str">
        <x:f>IF(A205="","",IF(P205="DIRECT LOCAL COMPETITOR","Do not infer capacity, market share or revenue from visibility/reviews",IF(P205="INTERMEDIARY / LEAD COMPETITOR","Do not infer that the intermediary performs the job",IF(P205="INFORMATION / REFERENCE COMPETITOR","Do not infer service substitution from information visibility",IF(P205="INDIRECT / CONDITIONAL COMPETITOR","Do not force adjacent or differently timed service into direct parity",IF(P205="OUT OF DIRECT SCOPE","Do not generalise this exclusion to every service/geography","Do not force a direct label from incomplete evidence"))))))</x:f>
      </x:c>
      <x:c r="U205" s="12" t="str">
        <x:f>IF(A205="","",IF(P205="INTERMEDIARY / LEAD COMPETITOR","Reopen if platform begins fulfilling the service directly",IF(P205="INFORMATION / REFERENCE COMPETITOR","Reopen if source begins selling/fulfilling the service",IF(P205="OUT OF DIRECT SCOPE","Reopen if job, buyer or service area changes","Reopen when service, geography, timing, fulfilment, ownership or buyer evidence changes materially"))))</x:f>
      </x:c>
      <x:c r="V205" s="12" t="str">
        <x:f>IF(A205="","",IF(COUNTIF(EVIDENCE_PACKET!$A$6:$A$205,L205)=0,"INVALID - EVIDENCE ID",IF(COUNTIF(EVIDENCE_PACKET!$A$6:$A$205,L205)&gt;1,"INVALID - DUPLICATE EVIDENCE ID",IF(COUNTIFS(EVIDENCE_PACKET!$A$6:$A$205,L205,EVIDENCE_PACKET!$B$6:$B$205,A205)=0,"INVALID - EVIDENCE OWNER",INDEX(EVIDENCE_PACKET!$L$6:$L$205,MATCH(L205,EVIDENCE_PACKET!$A$6:$A$205,0))))))</x:f>
      </x:c>
      <x:c r="W205" s="80" t="str">
        <x:f>IF(A205="","",IF(OR(AND(C205="DIRECTORY / LEAD MARKETPLACE",H205="OWN TEAM / LOCAL OPERATOR"),AND(C205="PUBLISHER / REFERENCE",OR(H205="OWN TEAM / LOCAL OPERATOR",H205="THIRD PARTY / ROUTED LEAD")),AND(OR(C205="LOCAL PROVIDER",C205="FRANCHISE / LOCAL OPERATOR"),OR(H205="THIRD PARTY / ROUTED LEAD",H205="INFORMATION ONLY"))),"CONTRADICTION","OK"))</x:f>
      </x:c>
      <x:c r="X205" s="80" t="str">
        <x:f>IF(A205="","",IF(OR(V205="INVALID - EVIDENCE ID",V205="INVALID - DUPLICATE EVIDENCE ID",V205="INVALID - EVIDENCE OWNER",V205="INVALID - DUPLICATE ID",V205="INVALID - CONTROL TOKEN",V205="INVALID - CANDIDATE ID",V205="INCOMPLETE"),"LINK ERROR",IF(V205="STALE - REFRESH","STALE",IF(OR(V205="NOT CHECKED",V205="UNRESOLVED",I205="NOT CHECKED",D205="UNCLEAR",E205="UNCLEAR",F205="UNCLEAR",G205="UNCLEAR",H205="UNCLEAR"),"INSUFFICIENT",IF(W205="CONTRADICTION","TYPE / FULFILMENT CONTRADICTION",IF(K205="CONTRADICTS","FIRST-PARTY CONTRADICTION","CLEAR"))))))</x:f>
      </x:c>
      <x:c r="Y205" s="80" t="str">
        <x:f>IF(A205="","",IF(OR(C205="DIRECTORY / LEAD MARKETPLACE",H205="THIRD PARTY / ROUTED LEAD"),"INTERMEDIARY / LEAD COMPETITOR",IF(OR(C205="PUBLISHER / REFERENCE",H205="INFORMATION ONLY"),"INFORMATION / REFERENCE COMPETITOR","")))</x:f>
      </x:c>
      <x:c r="Z205" s="80" t="str">
        <x:f>IF(A205="","",IF(OR(C205="ADJACENT SERVICE",D205="NO",F205="NO"),"INDIRECT / CONDITIONAL COMPETITOR",IF(OR(E205="NO",G205="NO"),"OUT OF DIRECT SCOPE",IF(AND(D205="YES",E205="YES",F205="YES",G205="YES",H205="OWN TEAM / LOCAL OPERATOR"),"DIRECT LOCAL COMPETITOR","CONDITIONAL / REVIEW REQUIRED"))))</x:f>
      </x:c>
      <x:c r="AA205" s="80" t="str">
        <x:f>IF(A205="","",IF(Y205&lt;&gt;"",Y205,Z205))</x:f>
      </x:c>
    </x:row>
  </x:sheetData>
  <x:mergeCells>
    <x:mergeCell ref="O2:AA2"/>
  </x:mergeCells>
  <x:conditionalFormatting sqref="Q6:Q205">
    <x:cfRule type="expression" dxfId="3" priority="1">
      <x:formula>ISNUMBER(SEARCH("READY",Q6))</x:formula>
    </x:cfRule>
    <x:cfRule type="expression" dxfId="4" priority="2">
      <x:formula>ISNUMBER(SEARCH("NOT READY",Q6))</x:formula>
    </x:cfRule>
    <x:cfRule type="expression" dxfId="5" priority="3">
      <x:formula>OR(ISNUMBER(SEARCH("UNRESOLVED",Q6)),ISNUMBER(SEARCH("CONFLICT",Q6)),ISNUMBER(SEARCH("STALE",Q6)))</x:formula>
    </x:cfRule>
  </x:conditionalFormatting>
  <x:dataValidations count="9">
    <x:dataValidation type="list" sqref="C6:C205">
      <x:formula1>LISTS!$A$2:$A$8</x:formula1>
    </x:dataValidation>
    <x:dataValidation type="list" sqref="D6:D205">
      <x:formula1>LISTS!$B$2:$B$4</x:formula1>
    </x:dataValidation>
    <x:dataValidation type="list" sqref="E6:E205">
      <x:formula1>LISTS!$B$2:$B$4</x:formula1>
    </x:dataValidation>
    <x:dataValidation type="list" sqref="F6:F205">
      <x:formula1>LISTS!$B$2:$B$4</x:formula1>
    </x:dataValidation>
    <x:dataValidation type="list" sqref="G6:G205">
      <x:formula1>LISTS!$B$2:$B$4</x:formula1>
    </x:dataValidation>
    <x:dataValidation type="list" sqref="H6:H205">
      <x:formula1>LISTS!$C$2:$C$5</x:formula1>
    </x:dataValidation>
    <x:dataValidation type="list" sqref="I6:I205">
      <x:formula1>LISTS!$D$2:$D$4</x:formula1>
    </x:dataValidation>
    <x:dataValidation type="list" sqref="J6:J205">
      <x:formula1>LISTS!$E$2:$E$6</x:formula1>
    </x:dataValidation>
    <x:dataValidation type="list" sqref="K6:K205">
      <x:formula1>LISTS!$F$2:$F$4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42" hidden="0" customWidth="1"/>
    <x:col min="4" max="4" width="42" hidden="0" customWidth="1"/>
    <x:col min="5" max="5" width="24" hidden="0" customWidth="1"/>
    <x:col min="6" max="6" width="12" hidden="0" customWidth="1"/>
    <x:col min="7" max="7" width="12" hidden="0" customWidth="1"/>
    <x:col min="8" max="8" width="42" hidden="0" customWidth="1"/>
    <x:col min="9" max="9" width="20" hidden="0" customWidth="1"/>
    <x:col min="10" max="10" width="13" hidden="0" customWidth="1"/>
    <x:col min="11" max="11" width="22" hidden="0" customWidth="1"/>
    <x:col min="12" max="12" width="24" hidden="0" customWidth="1"/>
    <x:col min="13" max="13" width="48" hidden="0" customWidth="1"/>
  </x:cols>
  <x:sheetData>
    <x:row r="1">
      <x:c r="A1" s="51" t="str">
        <x:v>Conflict ID</x:v>
      </x:c>
      <x:c r="B1" s="51" t="str">
        <x:v>Candidate ID</x:v>
      </x:c>
      <x:c r="C1" s="51" t="str">
        <x:v>Observation A</x:v>
      </x:c>
      <x:c r="D1" s="51" t="str">
        <x:v>Observation B</x:v>
      </x:c>
      <x:c r="E1" s="51" t="str">
        <x:v>Conflict type</x:v>
      </x:c>
      <x:c r="F1" s="51" t="str">
        <x:v>Material?</x:v>
      </x:c>
      <x:c r="G1" s="51" t="str">
        <x:v>Status</x:v>
      </x:c>
      <x:c r="H1" s="51" t="str">
        <x:v>Resolution evidence</x:v>
      </x:c>
      <x:c r="I1" s="51" t="str">
        <x:v>Owner</x:v>
      </x:c>
      <x:c r="J1" s="51" t="str">
        <x:v>Review date</x:v>
      </x:c>
      <x:c r="K1" s="51" t="str">
        <x:v>Candidate link</x:v>
      </x:c>
      <x:c r="L1" s="51" t="str">
        <x:v>Conflict readiness</x:v>
      </x:c>
      <x:c r="M1" s="51" t="str">
        <x:v>Decision impact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</x:row>
    <x:row r="6">
      <x:c r="A6" s="12" t="str">
        <x:v>CF01</x:v>
      </x:c>
      <x:c r="B6" s="12" t="str">
        <x:v>B02</x:v>
      </x:c>
      <x:c r="C6" s="12" t="str">
        <x:v>Brand page says emergency coverage.</x:v>
      </x:c>
      <x:c r="D6" s="12" t="str">
        <x:v>Local operator page shows daytime booking.</x:v>
      </x:c>
      <x:c r="E6" s="12" t="str">
        <x:v>HOURS / AVAILABILITY</x:v>
      </x:c>
      <x:c r="F6" s="12" t="str">
        <x:v>YES</x:v>
      </x:c>
      <x:c r="G6" s="12" t="str">
        <x:v>OPEN</x:v>
      </x:c>
      <x:c r="H6" s="12" t="str"/>
      <x:c r="I6" s="12" t="str">
        <x:v>Founder / reviewer</x:v>
      </x:c>
      <x:c r="J6" s="38" t="n">
        <x:v>46252</x:v>
      </x:c>
      <x:c r="K6" s="12" t="str">
        <x:f>IF(B6="","",IF(COUNTIF(CANDIDATES!$A$6:$A$205,B6)=0,"INVALID - CANDIDATE ID",IF(COUNTIFS(CANDIDATES!$A$6:$A$205,B6,CANDIDATES!$Q$6:$Q$205,"READY")&gt;0,"LINKED - READY","LINKED - UNRESOLVED")))</x:f>
        <x:v>LINKED - UNRESOLVED</x:v>
      </x:c>
      <x:c r="L6" s="12" t="str">
        <x:f>IF(A6="","",IF(COUNTIF($A$6:$A$205,A6)&gt;1,"INVALID - DUPLICATE ID",IF(OR(B6="",C6="",D6="",E6="",F6="",G6="",I6=""),"INCOMPLETE",IF(NOT(AND(OR(EXACT(E6,"HOURS / AVAILABILITY"),EXACT(E6,"GEOGRAPHY"),EXACT(E6,"FULFILMENT / ROLE"),EXACT(E6,"BUYER"),EXACT(E6,"OWNERSHIP"),EXACT(E6,"SERVICE"),EXACT(E6,"OTHER")),OR(EXACT(F6,"YES"),EXACT(F6,"NO"),EXACT(F6,"UNCLEAR")),OR(EXACT(G6,"OPEN"),EXACT(G6,"RESOLVED")))),"INVALID - CONTROL TOKEN",IF(K6="INVALID - CANDIDATE ID","NOT READY",IF(F6="UNCLEAR","NOT READY",IF(AND(F6="YES",G6="OPEN"),"OPEN MATERIAL CONFLICT",IF(AND(F6="NO",G6="OPEN"),"OPEN NON-MATERIAL CONFLICT","READY"))))))))</x:f>
        <x:v>OPEN MATERIAL CONFLICT</x:v>
      </x:c>
      <x:c r="M6" s="12" t="str">
        <x:f>IF(A6="","",IF(OR(L6="INVALID - DUPLICATE ID",L6="INVALID - CONTROL TOKEN",L6="INCOMPLETE",L6="NOT READY"),"Do not use until the conflict record is valid",IF(L6="OPEN MATERIAL CONFLICT","Keep candidate conditional or unresolved until the conflict is settled",IF(L6="OPEN NON-MATERIAL CONFLICT","Record the conflict; it does not block the current disposition",IF(G6="RESOLVED","Use resolved evidence in the candidate role","No material decision effect")))))</x:f>
        <x:v>Keep candidate conditional or unresolved until the conflict is settled</x:v>
      </x:c>
    </x:row>
    <x:row r="7">
      <x:c r="A7" s="12" t="str">
        <x:v>CF02</x:v>
      </x:c>
      <x:c r="B7" s="12" t="str">
        <x:v>D04</x:v>
      </x:c>
      <x:c r="C7" s="12" t="str">
        <x:v>City page is visible.</x:v>
      </x:c>
      <x:c r="D7" s="12" t="str">
        <x:v>No current target-postcode local operator evidence.</x:v>
      </x:c>
      <x:c r="E7" s="12" t="str">
        <x:v>GEOGRAPHY</x:v>
      </x:c>
      <x:c r="F7" s="12" t="str">
        <x:v>YES</x:v>
      </x:c>
      <x:c r="G7" s="12" t="str">
        <x:v>OPEN</x:v>
      </x:c>
      <x:c r="H7" s="12" t="str"/>
      <x:c r="I7" s="12" t="str">
        <x:v>Founder / reviewer</x:v>
      </x:c>
      <x:c r="J7" s="38" t="n">
        <x:v>46252</x:v>
      </x:c>
      <x:c r="K7" s="12" t="str">
        <x:f>IF(B7="","",IF(COUNTIF(CANDIDATES!$A$6:$A$205,B7)=0,"INVALID - CANDIDATE ID",IF(COUNTIFS(CANDIDATES!$A$6:$A$205,B7,CANDIDATES!$Q$6:$Q$205,"READY")&gt;0,"LINKED - READY","LINKED - UNRESOLVED")))</x:f>
        <x:v>LINKED - UNRESOLVED</x:v>
      </x:c>
      <x:c r="L7" s="12" t="str">
        <x:f>IF(A7="","",IF(COUNTIF($A$6:$A$205,A7)&gt;1,"INVALID - DUPLICATE ID",IF(OR(B7="",C7="",D7="",E7="",F7="",G7="",I7=""),"INCOMPLETE",IF(NOT(AND(OR(EXACT(E7,"HOURS / AVAILABILITY"),EXACT(E7,"GEOGRAPHY"),EXACT(E7,"FULFILMENT / ROLE"),EXACT(E7,"BUYER"),EXACT(E7,"OWNERSHIP"),EXACT(E7,"SERVICE"),EXACT(E7,"OTHER")),OR(EXACT(F7,"YES"),EXACT(F7,"NO"),EXACT(F7,"UNCLEAR")),OR(EXACT(G7,"OPEN"),EXACT(G7,"RESOLVED")))),"INVALID - CONTROL TOKEN",IF(K7="INVALID - CANDIDATE ID","NOT READY",IF(F7="UNCLEAR","NOT READY",IF(AND(F7="YES",G7="OPEN"),"OPEN MATERIAL CONFLICT",IF(AND(F7="NO",G7="OPEN"),"OPEN NON-MATERIAL CONFLICT","READY"))))))))</x:f>
        <x:v>OPEN MATERIAL CONFLICT</x:v>
      </x:c>
      <x:c r="M7" s="12" t="str">
        <x:f>IF(A7="","",IF(OR(L7="INVALID - DUPLICATE ID",L7="INVALID - CONTROL TOKEN",L7="INCOMPLETE",L7="NOT READY"),"Do not use until the conflict record is valid",IF(L7="OPEN MATERIAL CONFLICT","Keep candidate conditional or unresolved until the conflict is settled",IF(L7="OPEN NON-MATERIAL CONFLICT","Record the conflict; it does not block the current disposition",IF(G7="RESOLVED","Use resolved evidence in the candidate role","No material decision effect")))))</x:f>
        <x:v>Keep candidate conditional or unresolved until the conflict is settled</x:v>
      </x:c>
    </x:row>
    <x:row r="8">
      <x:c r="A8" s="12" t="str">
        <x:v>CF03</x:v>
      </x:c>
      <x:c r="B8" s="12" t="str">
        <x:v>C03</x:v>
      </x:c>
      <x:c r="C8" s="12" t="str">
        <x:v>Provider-like landing page and quote form.</x:v>
      </x:c>
      <x:c r="D8" s="12" t="str">
        <x:v>Terms route work to third-party providers.</x:v>
      </x:c>
      <x:c r="E8" s="12" t="str">
        <x:v>FULFILMENT / ROLE</x:v>
      </x:c>
      <x:c r="F8" s="12" t="str">
        <x:v>YES</x:v>
      </x:c>
      <x:c r="G8" s="12" t="str">
        <x:v>RESOLVED</x:v>
      </x:c>
      <x:c r="H8" s="12" t="str">
        <x:v>Terms establish intermediary / routed-lead role.</x:v>
      </x:c>
      <x:c r="I8" s="12" t="str">
        <x:v>Founder / reviewer</x:v>
      </x:c>
      <x:c r="J8" s="38" t="n">
        <x:v>46252</x:v>
      </x:c>
      <x:c r="K8" s="12" t="str">
        <x:f>IF(B8="","",IF(COUNTIF(CANDIDATES!$A$6:$A$205,B8)=0,"INVALID - CANDIDATE ID",IF(COUNTIFS(CANDIDATES!$A$6:$A$205,B8,CANDIDATES!$Q$6:$Q$205,"READY")&gt;0,"LINKED - READY","LINKED - UNRESOLVED")))</x:f>
        <x:v>LINKED - READY</x:v>
      </x:c>
      <x:c r="L8" s="12" t="str">
        <x:f>IF(A8="","",IF(COUNTIF($A$6:$A$205,A8)&gt;1,"INVALID - DUPLICATE ID",IF(OR(B8="",C8="",D8="",E8="",F8="",G8="",I8=""),"INCOMPLETE",IF(NOT(AND(OR(EXACT(E8,"HOURS / AVAILABILITY"),EXACT(E8,"GEOGRAPHY"),EXACT(E8,"FULFILMENT / ROLE"),EXACT(E8,"BUYER"),EXACT(E8,"OWNERSHIP"),EXACT(E8,"SERVICE"),EXACT(E8,"OTHER")),OR(EXACT(F8,"YES"),EXACT(F8,"NO"),EXACT(F8,"UNCLEAR")),OR(EXACT(G8,"OPEN"),EXACT(G8,"RESOLVED")))),"INVALID - CONTROL TOKEN",IF(K8="INVALID - CANDIDATE ID","NOT READY",IF(F8="UNCLEAR","NOT READY",IF(AND(F8="YES",G8="OPEN"),"OPEN MATERIAL CONFLICT",IF(AND(F8="NO",G8="OPEN"),"OPEN NON-MATERIAL CONFLICT","READY"))))))))</x:f>
        <x:v>READY</x:v>
      </x:c>
      <x:c r="M8" s="12" t="str">
        <x:f>IF(A8="","",IF(OR(L8="INVALID - DUPLICATE ID",L8="INVALID - CONTROL TOKEN",L8="INCOMPLETE",L8="NOT READY"),"Do not use until the conflict record is valid",IF(L8="OPEN MATERIAL CONFLICT","Keep candidate conditional or unresolved until the conflict is settled",IF(L8="OPEN NON-MATERIAL CONFLICT","Record the conflict; it does not block the current disposition",IF(G8="RESOLVED","Use resolved evidence in the candidate role","No material decision effect")))))</x:f>
        <x:v>Use resolved evidence in the candidate role</x:v>
      </x:c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38"/>
      <x:c r="K9" s="12" t="str">
        <x:f>IF(B9="","",IF(COUNTIF(CANDIDATES!$A$6:$A$205,B9)=0,"INVALID - CANDIDATE ID",IF(COUNTIFS(CANDIDATES!$A$6:$A$205,B9,CANDIDATES!$Q$6:$Q$205,"READY")&gt;0,"LINKED - READY","LINKED - UNRESOLVED")))</x:f>
      </x:c>
      <x:c r="L9" s="12" t="str">
        <x:f>IF(A9="","",IF(COUNTIF($A$6:$A$205,A9)&gt;1,"INVALID - DUPLICATE ID",IF(OR(B9="",C9="",D9="",E9="",F9="",G9="",I9=""),"INCOMPLETE",IF(NOT(AND(OR(EXACT(E9,"HOURS / AVAILABILITY"),EXACT(E9,"GEOGRAPHY"),EXACT(E9,"FULFILMENT / ROLE"),EXACT(E9,"BUYER"),EXACT(E9,"OWNERSHIP"),EXACT(E9,"SERVICE"),EXACT(E9,"OTHER")),OR(EXACT(F9,"YES"),EXACT(F9,"NO"),EXACT(F9,"UNCLEAR")),OR(EXACT(G9,"OPEN"),EXACT(G9,"RESOLVED")))),"INVALID - CONTROL TOKEN",IF(K9="INVALID - CANDIDATE ID","NOT READY",IF(F9="UNCLEAR","NOT READY",IF(AND(F9="YES",G9="OPEN"),"OPEN MATERIAL CONFLICT",IF(AND(F9="NO",G9="OPEN"),"OPEN NON-MATERIAL CONFLICT","READY"))))))))</x:f>
      </x:c>
      <x:c r="M9" s="12" t="str">
        <x:f>IF(A9="","",IF(OR(L9="INVALID - DUPLICATE ID",L9="INVALID - CONTROL TOKEN",L9="INCOMPLETE",L9="NOT READY"),"Do not use until the conflict record is valid",IF(L9="OPEN MATERIAL CONFLICT","Keep candidate conditional or unresolved until the conflict is settled",IF(L9="OPEN NON-MATERIAL CONFLICT","Record the conflict; it does not block the current disposition",IF(G9="RESOLVED","Use resolved evidence in the candidate role","No material decision effect")))))</x:f>
      </x:c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38"/>
      <x:c r="K10" s="12" t="str">
        <x:f>IF(B10="","",IF(COUNTIF(CANDIDATES!$A$6:$A$205,B10)=0,"INVALID - CANDIDATE ID",IF(COUNTIFS(CANDIDATES!$A$6:$A$205,B10,CANDIDATES!$Q$6:$Q$205,"READY")&gt;0,"LINKED - READY","LINKED - UNRESOLVED")))</x:f>
      </x:c>
      <x:c r="L10" s="12" t="str">
        <x:f>IF(A10="","",IF(COUNTIF($A$6:$A$205,A10)&gt;1,"INVALID - DUPLICATE ID",IF(OR(B10="",C10="",D10="",E10="",F10="",G10="",I10=""),"INCOMPLETE",IF(NOT(AND(OR(EXACT(E10,"HOURS / AVAILABILITY"),EXACT(E10,"GEOGRAPHY"),EXACT(E10,"FULFILMENT / ROLE"),EXACT(E10,"BUYER"),EXACT(E10,"OWNERSHIP"),EXACT(E10,"SERVICE"),EXACT(E10,"OTHER")),OR(EXACT(F10,"YES"),EXACT(F10,"NO"),EXACT(F10,"UNCLEAR")),OR(EXACT(G10,"OPEN"),EXACT(G10,"RESOLVED")))),"INVALID - CONTROL TOKEN",IF(K10="INVALID - CANDIDATE ID","NOT READY",IF(F10="UNCLEAR","NOT READY",IF(AND(F10="YES",G10="OPEN"),"OPEN MATERIAL CONFLICT",IF(AND(F10="NO",G10="OPEN"),"OPEN NON-MATERIAL CONFLICT","READY"))))))))</x:f>
      </x:c>
      <x:c r="M10" s="12" t="str">
        <x:f>IF(A10="","",IF(OR(L10="INVALID - DUPLICATE ID",L10="INVALID - CONTROL TOKEN",L10="INCOMPLETE",L10="NOT READY"),"Do not use until the conflict record is valid",IF(L10="OPEN MATERIAL CONFLICT","Keep candidate conditional or unresolved until the conflict is settled",IF(L10="OPEN NON-MATERIAL CONFLICT","Record the conflict; it does not block the current disposition",IF(G10="RESOLVED","Use resolved evidence in the candidate role","No material decision effect")))))</x:f>
      </x:c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38"/>
      <x:c r="K11" s="12" t="str">
        <x:f>IF(B11="","",IF(COUNTIF(CANDIDATES!$A$6:$A$205,B11)=0,"INVALID - CANDIDATE ID",IF(COUNTIFS(CANDIDATES!$A$6:$A$205,B11,CANDIDATES!$Q$6:$Q$205,"READY")&gt;0,"LINKED - READY","LINKED - UNRESOLVED")))</x:f>
      </x:c>
      <x:c r="L11" s="12" t="str">
        <x:f>IF(A11="","",IF(COUNTIF($A$6:$A$205,A11)&gt;1,"INVALID - DUPLICATE ID",IF(OR(B11="",C11="",D11="",E11="",F11="",G11="",I11=""),"INCOMPLETE",IF(NOT(AND(OR(EXACT(E11,"HOURS / AVAILABILITY"),EXACT(E11,"GEOGRAPHY"),EXACT(E11,"FULFILMENT / ROLE"),EXACT(E11,"BUYER"),EXACT(E11,"OWNERSHIP"),EXACT(E11,"SERVICE"),EXACT(E11,"OTHER")),OR(EXACT(F11,"YES"),EXACT(F11,"NO"),EXACT(F11,"UNCLEAR")),OR(EXACT(G11,"OPEN"),EXACT(G11,"RESOLVED")))),"INVALID - CONTROL TOKEN",IF(K11="INVALID - CANDIDATE ID","NOT READY",IF(F11="UNCLEAR","NOT READY",IF(AND(F11="YES",G11="OPEN"),"OPEN MATERIAL CONFLICT",IF(AND(F11="NO",G11="OPEN"),"OPEN NON-MATERIAL CONFLICT","READY"))))))))</x:f>
      </x:c>
      <x:c r="M11" s="12" t="str">
        <x:f>IF(A11="","",IF(OR(L11="INVALID - DUPLICATE ID",L11="INVALID - CONTROL TOKEN",L11="INCOMPLETE",L11="NOT READY"),"Do not use until the conflict record is valid",IF(L11="OPEN MATERIAL CONFLICT","Keep candidate conditional or unresolved until the conflict is settled",IF(L11="OPEN NON-MATERIAL CONFLICT","Record the conflict; it does not block the current disposition",IF(G11="RESOLVED","Use resolved evidence in the candidate role","No material decision effect")))))</x:f>
      </x:c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38"/>
      <x:c r="K12" s="12" t="str">
        <x:f>IF(B12="","",IF(COUNTIF(CANDIDATES!$A$6:$A$205,B12)=0,"INVALID - CANDIDATE ID",IF(COUNTIFS(CANDIDATES!$A$6:$A$205,B12,CANDIDATES!$Q$6:$Q$205,"READY")&gt;0,"LINKED - READY","LINKED - UNRESOLVED")))</x:f>
      </x:c>
      <x:c r="L12" s="12" t="str">
        <x:f>IF(A12="","",IF(COUNTIF($A$6:$A$205,A12)&gt;1,"INVALID - DUPLICATE ID",IF(OR(B12="",C12="",D12="",E12="",F12="",G12="",I12=""),"INCOMPLETE",IF(NOT(AND(OR(EXACT(E12,"HOURS / AVAILABILITY"),EXACT(E12,"GEOGRAPHY"),EXACT(E12,"FULFILMENT / ROLE"),EXACT(E12,"BUYER"),EXACT(E12,"OWNERSHIP"),EXACT(E12,"SERVICE"),EXACT(E12,"OTHER")),OR(EXACT(F12,"YES"),EXACT(F12,"NO"),EXACT(F12,"UNCLEAR")),OR(EXACT(G12,"OPEN"),EXACT(G12,"RESOLVED")))),"INVALID - CONTROL TOKEN",IF(K12="INVALID - CANDIDATE ID","NOT READY",IF(F12="UNCLEAR","NOT READY",IF(AND(F12="YES",G12="OPEN"),"OPEN MATERIAL CONFLICT",IF(AND(F12="NO",G12="OPEN"),"OPEN NON-MATERIAL CONFLICT","READY"))))))))</x:f>
      </x:c>
      <x:c r="M12" s="12" t="str">
        <x:f>IF(A12="","",IF(OR(L12="INVALID - DUPLICATE ID",L12="INVALID - CONTROL TOKEN",L12="INCOMPLETE",L12="NOT READY"),"Do not use until the conflict record is valid",IF(L12="OPEN MATERIAL CONFLICT","Keep candidate conditional or unresolved until the conflict is settled",IF(L12="OPEN NON-MATERIAL CONFLICT","Record the conflict; it does not block the current disposition",IF(G12="RESOLVED","Use resolved evidence in the candidate role","No material decision effect")))))</x:f>
      </x:c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38"/>
      <x:c r="K13" s="12" t="str">
        <x:f>IF(B13="","",IF(COUNTIF(CANDIDATES!$A$6:$A$205,B13)=0,"INVALID - CANDIDATE ID",IF(COUNTIFS(CANDIDATES!$A$6:$A$205,B13,CANDIDATES!$Q$6:$Q$205,"READY")&gt;0,"LINKED - READY","LINKED - UNRESOLVED")))</x:f>
      </x:c>
      <x:c r="L13" s="12" t="str">
        <x:f>IF(A13="","",IF(COUNTIF($A$6:$A$205,A13)&gt;1,"INVALID - DUPLICATE ID",IF(OR(B13="",C13="",D13="",E13="",F13="",G13="",I13=""),"INCOMPLETE",IF(NOT(AND(OR(EXACT(E13,"HOURS / AVAILABILITY"),EXACT(E13,"GEOGRAPHY"),EXACT(E13,"FULFILMENT / ROLE"),EXACT(E13,"BUYER"),EXACT(E13,"OWNERSHIP"),EXACT(E13,"SERVICE"),EXACT(E13,"OTHER")),OR(EXACT(F13,"YES"),EXACT(F13,"NO"),EXACT(F13,"UNCLEAR")),OR(EXACT(G13,"OPEN"),EXACT(G13,"RESOLVED")))),"INVALID - CONTROL TOKEN",IF(K13="INVALID - CANDIDATE ID","NOT READY",IF(F13="UNCLEAR","NOT READY",IF(AND(F13="YES",G13="OPEN"),"OPEN MATERIAL CONFLICT",IF(AND(F13="NO",G13="OPEN"),"OPEN NON-MATERIAL CONFLICT","READY"))))))))</x:f>
      </x:c>
      <x:c r="M13" s="12" t="str">
        <x:f>IF(A13="","",IF(OR(L13="INVALID - DUPLICATE ID",L13="INVALID - CONTROL TOKEN",L13="INCOMPLETE",L13="NOT READY"),"Do not use until the conflict record is valid",IF(L13="OPEN MATERIAL CONFLICT","Keep candidate conditional or unresolved until the conflict is settled",IF(L13="OPEN NON-MATERIAL CONFLICT","Record the conflict; it does not block the current disposition",IF(G13="RESOLVED","Use resolved evidence in the candidate role","No material decision effect")))))</x:f>
      </x:c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38"/>
      <x:c r="K14" s="12" t="str">
        <x:f>IF(B14="","",IF(COUNTIF(CANDIDATES!$A$6:$A$205,B14)=0,"INVALID - CANDIDATE ID",IF(COUNTIFS(CANDIDATES!$A$6:$A$205,B14,CANDIDATES!$Q$6:$Q$205,"READY")&gt;0,"LINKED - READY","LINKED - UNRESOLVED")))</x:f>
      </x:c>
      <x:c r="L14" s="12" t="str">
        <x:f>IF(A14="","",IF(COUNTIF($A$6:$A$205,A14)&gt;1,"INVALID - DUPLICATE ID",IF(OR(B14="",C14="",D14="",E14="",F14="",G14="",I14=""),"INCOMPLETE",IF(NOT(AND(OR(EXACT(E14,"HOURS / AVAILABILITY"),EXACT(E14,"GEOGRAPHY"),EXACT(E14,"FULFILMENT / ROLE"),EXACT(E14,"BUYER"),EXACT(E14,"OWNERSHIP"),EXACT(E14,"SERVICE"),EXACT(E14,"OTHER")),OR(EXACT(F14,"YES"),EXACT(F14,"NO"),EXACT(F14,"UNCLEAR")),OR(EXACT(G14,"OPEN"),EXACT(G14,"RESOLVED")))),"INVALID - CONTROL TOKEN",IF(K14="INVALID - CANDIDATE ID","NOT READY",IF(F14="UNCLEAR","NOT READY",IF(AND(F14="YES",G14="OPEN"),"OPEN MATERIAL CONFLICT",IF(AND(F14="NO",G14="OPEN"),"OPEN NON-MATERIAL CONFLICT","READY"))))))))</x:f>
      </x:c>
      <x:c r="M14" s="12" t="str">
        <x:f>IF(A14="","",IF(OR(L14="INVALID - DUPLICATE ID",L14="INVALID - CONTROL TOKEN",L14="INCOMPLETE",L14="NOT READY"),"Do not use until the conflict record is valid",IF(L14="OPEN MATERIAL CONFLICT","Keep candidate conditional or unresolved until the conflict is settled",IF(L14="OPEN NON-MATERIAL CONFLICT","Record the conflict; it does not block the current disposition",IF(G14="RESOLVED","Use resolved evidence in the candidate role","No material decision effect")))))</x:f>
      </x:c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38"/>
      <x:c r="K15" s="12" t="str">
        <x:f>IF(B15="","",IF(COUNTIF(CANDIDATES!$A$6:$A$205,B15)=0,"INVALID - CANDIDATE ID",IF(COUNTIFS(CANDIDATES!$A$6:$A$205,B15,CANDIDATES!$Q$6:$Q$205,"READY")&gt;0,"LINKED - READY","LINKED - UNRESOLVED")))</x:f>
      </x:c>
      <x:c r="L15" s="12" t="str">
        <x:f>IF(A15="","",IF(COUNTIF($A$6:$A$205,A15)&gt;1,"INVALID - DUPLICATE ID",IF(OR(B15="",C15="",D15="",E15="",F15="",G15="",I15=""),"INCOMPLETE",IF(NOT(AND(OR(EXACT(E15,"HOURS / AVAILABILITY"),EXACT(E15,"GEOGRAPHY"),EXACT(E15,"FULFILMENT / ROLE"),EXACT(E15,"BUYER"),EXACT(E15,"OWNERSHIP"),EXACT(E15,"SERVICE"),EXACT(E15,"OTHER")),OR(EXACT(F15,"YES"),EXACT(F15,"NO"),EXACT(F15,"UNCLEAR")),OR(EXACT(G15,"OPEN"),EXACT(G15,"RESOLVED")))),"INVALID - CONTROL TOKEN",IF(K15="INVALID - CANDIDATE ID","NOT READY",IF(F15="UNCLEAR","NOT READY",IF(AND(F15="YES",G15="OPEN"),"OPEN MATERIAL CONFLICT",IF(AND(F15="NO",G15="OPEN"),"OPEN NON-MATERIAL CONFLICT","READY"))))))))</x:f>
      </x:c>
      <x:c r="M15" s="12" t="str">
        <x:f>IF(A15="","",IF(OR(L15="INVALID - DUPLICATE ID",L15="INVALID - CONTROL TOKEN",L15="INCOMPLETE",L15="NOT READY"),"Do not use until the conflict record is valid",IF(L15="OPEN MATERIAL CONFLICT","Keep candidate conditional or unresolved until the conflict is settled",IF(L15="OPEN NON-MATERIAL CONFLICT","Record the conflict; it does not block the current disposition",IF(G15="RESOLVED","Use resolved evidence in the candidate role","No material decision effect")))))</x:f>
      </x:c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38"/>
      <x:c r="K16" s="12" t="str">
        <x:f>IF(B16="","",IF(COUNTIF(CANDIDATES!$A$6:$A$205,B16)=0,"INVALID - CANDIDATE ID",IF(COUNTIFS(CANDIDATES!$A$6:$A$205,B16,CANDIDATES!$Q$6:$Q$205,"READY")&gt;0,"LINKED - READY","LINKED - UNRESOLVED")))</x:f>
      </x:c>
      <x:c r="L16" s="12" t="str">
        <x:f>IF(A16="","",IF(COUNTIF($A$6:$A$205,A16)&gt;1,"INVALID - DUPLICATE ID",IF(OR(B16="",C16="",D16="",E16="",F16="",G16="",I16=""),"INCOMPLETE",IF(NOT(AND(OR(EXACT(E16,"HOURS / AVAILABILITY"),EXACT(E16,"GEOGRAPHY"),EXACT(E16,"FULFILMENT / ROLE"),EXACT(E16,"BUYER"),EXACT(E16,"OWNERSHIP"),EXACT(E16,"SERVICE"),EXACT(E16,"OTHER")),OR(EXACT(F16,"YES"),EXACT(F16,"NO"),EXACT(F16,"UNCLEAR")),OR(EXACT(G16,"OPEN"),EXACT(G16,"RESOLVED")))),"INVALID - CONTROL TOKEN",IF(K16="INVALID - CANDIDATE ID","NOT READY",IF(F16="UNCLEAR","NOT READY",IF(AND(F16="YES",G16="OPEN"),"OPEN MATERIAL CONFLICT",IF(AND(F16="NO",G16="OPEN"),"OPEN NON-MATERIAL CONFLICT","READY"))))))))</x:f>
      </x:c>
      <x:c r="M16" s="12" t="str">
        <x:f>IF(A16="","",IF(OR(L16="INVALID - DUPLICATE ID",L16="INVALID - CONTROL TOKEN",L16="INCOMPLETE",L16="NOT READY"),"Do not use until the conflict record is valid",IF(L16="OPEN MATERIAL CONFLICT","Keep candidate conditional or unresolved until the conflict is settled",IF(L16="OPEN NON-MATERIAL CONFLICT","Record the conflict; it does not block the current disposition",IF(G16="RESOLVED","Use resolved evidence in the candidate role","No material decision effect")))))</x:f>
      </x:c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38"/>
      <x:c r="K17" s="12" t="str">
        <x:f>IF(B17="","",IF(COUNTIF(CANDIDATES!$A$6:$A$205,B17)=0,"INVALID - CANDIDATE ID",IF(COUNTIFS(CANDIDATES!$A$6:$A$205,B17,CANDIDATES!$Q$6:$Q$205,"READY")&gt;0,"LINKED - READY","LINKED - UNRESOLVED")))</x:f>
      </x:c>
      <x:c r="L17" s="12" t="str">
        <x:f>IF(A17="","",IF(COUNTIF($A$6:$A$205,A17)&gt;1,"INVALID - DUPLICATE ID",IF(OR(B17="",C17="",D17="",E17="",F17="",G17="",I17=""),"INCOMPLETE",IF(NOT(AND(OR(EXACT(E17,"HOURS / AVAILABILITY"),EXACT(E17,"GEOGRAPHY"),EXACT(E17,"FULFILMENT / ROLE"),EXACT(E17,"BUYER"),EXACT(E17,"OWNERSHIP"),EXACT(E17,"SERVICE"),EXACT(E17,"OTHER")),OR(EXACT(F17,"YES"),EXACT(F17,"NO"),EXACT(F17,"UNCLEAR")),OR(EXACT(G17,"OPEN"),EXACT(G17,"RESOLVED")))),"INVALID - CONTROL TOKEN",IF(K17="INVALID - CANDIDATE ID","NOT READY",IF(F17="UNCLEAR","NOT READY",IF(AND(F17="YES",G17="OPEN"),"OPEN MATERIAL CONFLICT",IF(AND(F17="NO",G17="OPEN"),"OPEN NON-MATERIAL CONFLICT","READY"))))))))</x:f>
      </x:c>
      <x:c r="M17" s="12" t="str">
        <x:f>IF(A17="","",IF(OR(L17="INVALID - DUPLICATE ID",L17="INVALID - CONTROL TOKEN",L17="INCOMPLETE",L17="NOT READY"),"Do not use until the conflict record is valid",IF(L17="OPEN MATERIAL CONFLICT","Keep candidate conditional or unresolved until the conflict is settled",IF(L17="OPEN NON-MATERIAL CONFLICT","Record the conflict; it does not block the current disposition",IF(G17="RESOLVED","Use resolved evidence in the candidate role","No material decision effect")))))</x:f>
      </x:c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38"/>
      <x:c r="K18" s="12" t="str">
        <x:f>IF(B18="","",IF(COUNTIF(CANDIDATES!$A$6:$A$205,B18)=0,"INVALID - CANDIDATE ID",IF(COUNTIFS(CANDIDATES!$A$6:$A$205,B18,CANDIDATES!$Q$6:$Q$205,"READY")&gt;0,"LINKED - READY","LINKED - UNRESOLVED")))</x:f>
      </x:c>
      <x:c r="L18" s="12" t="str">
        <x:f>IF(A18="","",IF(COUNTIF($A$6:$A$205,A18)&gt;1,"INVALID - DUPLICATE ID",IF(OR(B18="",C18="",D18="",E18="",F18="",G18="",I18=""),"INCOMPLETE",IF(NOT(AND(OR(EXACT(E18,"HOURS / AVAILABILITY"),EXACT(E18,"GEOGRAPHY"),EXACT(E18,"FULFILMENT / ROLE"),EXACT(E18,"BUYER"),EXACT(E18,"OWNERSHIP"),EXACT(E18,"SERVICE"),EXACT(E18,"OTHER")),OR(EXACT(F18,"YES"),EXACT(F18,"NO"),EXACT(F18,"UNCLEAR")),OR(EXACT(G18,"OPEN"),EXACT(G18,"RESOLVED")))),"INVALID - CONTROL TOKEN",IF(K18="INVALID - CANDIDATE ID","NOT READY",IF(F18="UNCLEAR","NOT READY",IF(AND(F18="YES",G18="OPEN"),"OPEN MATERIAL CONFLICT",IF(AND(F18="NO",G18="OPEN"),"OPEN NON-MATERIAL CONFLICT","READY"))))))))</x:f>
      </x:c>
      <x:c r="M18" s="12" t="str">
        <x:f>IF(A18="","",IF(OR(L18="INVALID - DUPLICATE ID",L18="INVALID - CONTROL TOKEN",L18="INCOMPLETE",L18="NOT READY"),"Do not use until the conflict record is valid",IF(L18="OPEN MATERIAL CONFLICT","Keep candidate conditional or unresolved until the conflict is settled",IF(L18="OPEN NON-MATERIAL CONFLICT","Record the conflict; it does not block the current disposition",IF(G18="RESOLVED","Use resolved evidence in the candidate role","No material decision effect")))))</x:f>
      </x:c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38"/>
      <x:c r="K19" s="12" t="str">
        <x:f>IF(B19="","",IF(COUNTIF(CANDIDATES!$A$6:$A$205,B19)=0,"INVALID - CANDIDATE ID",IF(COUNTIFS(CANDIDATES!$A$6:$A$205,B19,CANDIDATES!$Q$6:$Q$205,"READY")&gt;0,"LINKED - READY","LINKED - UNRESOLVED")))</x:f>
      </x:c>
      <x:c r="L19" s="12" t="str">
        <x:f>IF(A19="","",IF(COUNTIF($A$6:$A$205,A19)&gt;1,"INVALID - DUPLICATE ID",IF(OR(B19="",C19="",D19="",E19="",F19="",G19="",I19=""),"INCOMPLETE",IF(NOT(AND(OR(EXACT(E19,"HOURS / AVAILABILITY"),EXACT(E19,"GEOGRAPHY"),EXACT(E19,"FULFILMENT / ROLE"),EXACT(E19,"BUYER"),EXACT(E19,"OWNERSHIP"),EXACT(E19,"SERVICE"),EXACT(E19,"OTHER")),OR(EXACT(F19,"YES"),EXACT(F19,"NO"),EXACT(F19,"UNCLEAR")),OR(EXACT(G19,"OPEN"),EXACT(G19,"RESOLVED")))),"INVALID - CONTROL TOKEN",IF(K19="INVALID - CANDIDATE ID","NOT READY",IF(F19="UNCLEAR","NOT READY",IF(AND(F19="YES",G19="OPEN"),"OPEN MATERIAL CONFLICT",IF(AND(F19="NO",G19="OPEN"),"OPEN NON-MATERIAL CONFLICT","READY"))))))))</x:f>
      </x:c>
      <x:c r="M19" s="12" t="str">
        <x:f>IF(A19="","",IF(OR(L19="INVALID - DUPLICATE ID",L19="INVALID - CONTROL TOKEN",L19="INCOMPLETE",L19="NOT READY"),"Do not use until the conflict record is valid",IF(L19="OPEN MATERIAL CONFLICT","Keep candidate conditional or unresolved until the conflict is settled",IF(L19="OPEN NON-MATERIAL CONFLICT","Record the conflict; it does not block the current disposition",IF(G19="RESOLVED","Use resolved evidence in the candidate role","No material decision effect")))))</x:f>
      </x:c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38"/>
      <x:c r="K20" s="12" t="str">
        <x:f>IF(B20="","",IF(COUNTIF(CANDIDATES!$A$6:$A$205,B20)=0,"INVALID - CANDIDATE ID",IF(COUNTIFS(CANDIDATES!$A$6:$A$205,B20,CANDIDATES!$Q$6:$Q$205,"READY")&gt;0,"LINKED - READY","LINKED - UNRESOLVED")))</x:f>
      </x:c>
      <x:c r="L20" s="12" t="str">
        <x:f>IF(A20="","",IF(COUNTIF($A$6:$A$205,A20)&gt;1,"INVALID - DUPLICATE ID",IF(OR(B20="",C20="",D20="",E20="",F20="",G20="",I20=""),"INCOMPLETE",IF(NOT(AND(OR(EXACT(E20,"HOURS / AVAILABILITY"),EXACT(E20,"GEOGRAPHY"),EXACT(E20,"FULFILMENT / ROLE"),EXACT(E20,"BUYER"),EXACT(E20,"OWNERSHIP"),EXACT(E20,"SERVICE"),EXACT(E20,"OTHER")),OR(EXACT(F20,"YES"),EXACT(F20,"NO"),EXACT(F20,"UNCLEAR")),OR(EXACT(G20,"OPEN"),EXACT(G20,"RESOLVED")))),"INVALID - CONTROL TOKEN",IF(K20="INVALID - CANDIDATE ID","NOT READY",IF(F20="UNCLEAR","NOT READY",IF(AND(F20="YES",G20="OPEN"),"OPEN MATERIAL CONFLICT",IF(AND(F20="NO",G20="OPEN"),"OPEN NON-MATERIAL CONFLICT","READY"))))))))</x:f>
      </x:c>
      <x:c r="M20" s="12" t="str">
        <x:f>IF(A20="","",IF(OR(L20="INVALID - DUPLICATE ID",L20="INVALID - CONTROL TOKEN",L20="INCOMPLETE",L20="NOT READY"),"Do not use until the conflict record is valid",IF(L20="OPEN MATERIAL CONFLICT","Keep candidate conditional or unresolved until the conflict is settled",IF(L20="OPEN NON-MATERIAL CONFLICT","Record the conflict; it does not block the current disposition",IF(G20="RESOLVED","Use resolved evidence in the candidate role","No material decision effect")))))</x:f>
      </x:c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38"/>
      <x:c r="K21" s="12" t="str">
        <x:f>IF(B21="","",IF(COUNTIF(CANDIDATES!$A$6:$A$205,B21)=0,"INVALID - CANDIDATE ID",IF(COUNTIFS(CANDIDATES!$A$6:$A$205,B21,CANDIDATES!$Q$6:$Q$205,"READY")&gt;0,"LINKED - READY","LINKED - UNRESOLVED")))</x:f>
      </x:c>
      <x:c r="L21" s="12" t="str">
        <x:f>IF(A21="","",IF(COUNTIF($A$6:$A$205,A21)&gt;1,"INVALID - DUPLICATE ID",IF(OR(B21="",C21="",D21="",E21="",F21="",G21="",I21=""),"INCOMPLETE",IF(NOT(AND(OR(EXACT(E21,"HOURS / AVAILABILITY"),EXACT(E21,"GEOGRAPHY"),EXACT(E21,"FULFILMENT / ROLE"),EXACT(E21,"BUYER"),EXACT(E21,"OWNERSHIP"),EXACT(E21,"SERVICE"),EXACT(E21,"OTHER")),OR(EXACT(F21,"YES"),EXACT(F21,"NO"),EXACT(F21,"UNCLEAR")),OR(EXACT(G21,"OPEN"),EXACT(G21,"RESOLVED")))),"INVALID - CONTROL TOKEN",IF(K21="INVALID - CANDIDATE ID","NOT READY",IF(F21="UNCLEAR","NOT READY",IF(AND(F21="YES",G21="OPEN"),"OPEN MATERIAL CONFLICT",IF(AND(F21="NO",G21="OPEN"),"OPEN NON-MATERIAL CONFLICT","READY"))))))))</x:f>
      </x:c>
      <x:c r="M21" s="12" t="str">
        <x:f>IF(A21="","",IF(OR(L21="INVALID - DUPLICATE ID",L21="INVALID - CONTROL TOKEN",L21="INCOMPLETE",L21="NOT READY"),"Do not use until the conflict record is valid",IF(L21="OPEN MATERIAL CONFLICT","Keep candidate conditional or unresolved until the conflict is settled",IF(L21="OPEN NON-MATERIAL CONFLICT","Record the conflict; it does not block the current disposition",IF(G21="RESOLVED","Use resolved evidence in the candidate role","No material decision effect")))))</x:f>
      </x:c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38"/>
      <x:c r="K22" s="12" t="str">
        <x:f>IF(B22="","",IF(COUNTIF(CANDIDATES!$A$6:$A$205,B22)=0,"INVALID - CANDIDATE ID",IF(COUNTIFS(CANDIDATES!$A$6:$A$205,B22,CANDIDATES!$Q$6:$Q$205,"READY")&gt;0,"LINKED - READY","LINKED - UNRESOLVED")))</x:f>
      </x:c>
      <x:c r="L22" s="12" t="str">
        <x:f>IF(A22="","",IF(COUNTIF($A$6:$A$205,A22)&gt;1,"INVALID - DUPLICATE ID",IF(OR(B22="",C22="",D22="",E22="",F22="",G22="",I22=""),"INCOMPLETE",IF(NOT(AND(OR(EXACT(E22,"HOURS / AVAILABILITY"),EXACT(E22,"GEOGRAPHY"),EXACT(E22,"FULFILMENT / ROLE"),EXACT(E22,"BUYER"),EXACT(E22,"OWNERSHIP"),EXACT(E22,"SERVICE"),EXACT(E22,"OTHER")),OR(EXACT(F22,"YES"),EXACT(F22,"NO"),EXACT(F22,"UNCLEAR")),OR(EXACT(G22,"OPEN"),EXACT(G22,"RESOLVED")))),"INVALID - CONTROL TOKEN",IF(K22="INVALID - CANDIDATE ID","NOT READY",IF(F22="UNCLEAR","NOT READY",IF(AND(F22="YES",G22="OPEN"),"OPEN MATERIAL CONFLICT",IF(AND(F22="NO",G22="OPEN"),"OPEN NON-MATERIAL CONFLICT","READY"))))))))</x:f>
      </x:c>
      <x:c r="M22" s="12" t="str">
        <x:f>IF(A22="","",IF(OR(L22="INVALID - DUPLICATE ID",L22="INVALID - CONTROL TOKEN",L22="INCOMPLETE",L22="NOT READY"),"Do not use until the conflict record is valid",IF(L22="OPEN MATERIAL CONFLICT","Keep candidate conditional or unresolved until the conflict is settled",IF(L22="OPEN NON-MATERIAL CONFLICT","Record the conflict; it does not block the current disposition",IF(G22="RESOLVED","Use resolved evidence in the candidate role","No material decision effect")))))</x:f>
      </x:c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38"/>
      <x:c r="K23" s="12" t="str">
        <x:f>IF(B23="","",IF(COUNTIF(CANDIDATES!$A$6:$A$205,B23)=0,"INVALID - CANDIDATE ID",IF(COUNTIFS(CANDIDATES!$A$6:$A$205,B23,CANDIDATES!$Q$6:$Q$205,"READY")&gt;0,"LINKED - READY","LINKED - UNRESOLVED")))</x:f>
      </x:c>
      <x:c r="L23" s="12" t="str">
        <x:f>IF(A23="","",IF(COUNTIF($A$6:$A$205,A23)&gt;1,"INVALID - DUPLICATE ID",IF(OR(B23="",C23="",D23="",E23="",F23="",G23="",I23=""),"INCOMPLETE",IF(NOT(AND(OR(EXACT(E23,"HOURS / AVAILABILITY"),EXACT(E23,"GEOGRAPHY"),EXACT(E23,"FULFILMENT / ROLE"),EXACT(E23,"BUYER"),EXACT(E23,"OWNERSHIP"),EXACT(E23,"SERVICE"),EXACT(E23,"OTHER")),OR(EXACT(F23,"YES"),EXACT(F23,"NO"),EXACT(F23,"UNCLEAR")),OR(EXACT(G23,"OPEN"),EXACT(G23,"RESOLVED")))),"INVALID - CONTROL TOKEN",IF(K23="INVALID - CANDIDATE ID","NOT READY",IF(F23="UNCLEAR","NOT READY",IF(AND(F23="YES",G23="OPEN"),"OPEN MATERIAL CONFLICT",IF(AND(F23="NO",G23="OPEN"),"OPEN NON-MATERIAL CONFLICT","READY"))))))))</x:f>
      </x:c>
      <x:c r="M23" s="12" t="str">
        <x:f>IF(A23="","",IF(OR(L23="INVALID - DUPLICATE ID",L23="INVALID - CONTROL TOKEN",L23="INCOMPLETE",L23="NOT READY"),"Do not use until the conflict record is valid",IF(L23="OPEN MATERIAL CONFLICT","Keep candidate conditional or unresolved until the conflict is settled",IF(L23="OPEN NON-MATERIAL CONFLICT","Record the conflict; it does not block the current disposition",IF(G23="RESOLVED","Use resolved evidence in the candidate role","No material decision effect")))))</x:f>
      </x:c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38"/>
      <x:c r="K24" s="12" t="str">
        <x:f>IF(B24="","",IF(COUNTIF(CANDIDATES!$A$6:$A$205,B24)=0,"INVALID - CANDIDATE ID",IF(COUNTIFS(CANDIDATES!$A$6:$A$205,B24,CANDIDATES!$Q$6:$Q$205,"READY")&gt;0,"LINKED - READY","LINKED - UNRESOLVED")))</x:f>
      </x:c>
      <x:c r="L24" s="12" t="str">
        <x:f>IF(A24="","",IF(COUNTIF($A$6:$A$205,A24)&gt;1,"INVALID - DUPLICATE ID",IF(OR(B24="",C24="",D24="",E24="",F24="",G24="",I24=""),"INCOMPLETE",IF(NOT(AND(OR(EXACT(E24,"HOURS / AVAILABILITY"),EXACT(E24,"GEOGRAPHY"),EXACT(E24,"FULFILMENT / ROLE"),EXACT(E24,"BUYER"),EXACT(E24,"OWNERSHIP"),EXACT(E24,"SERVICE"),EXACT(E24,"OTHER")),OR(EXACT(F24,"YES"),EXACT(F24,"NO"),EXACT(F24,"UNCLEAR")),OR(EXACT(G24,"OPEN"),EXACT(G24,"RESOLVED")))),"INVALID - CONTROL TOKEN",IF(K24="INVALID - CANDIDATE ID","NOT READY",IF(F24="UNCLEAR","NOT READY",IF(AND(F24="YES",G24="OPEN"),"OPEN MATERIAL CONFLICT",IF(AND(F24="NO",G24="OPEN"),"OPEN NON-MATERIAL CONFLICT","READY"))))))))</x:f>
      </x:c>
      <x:c r="M24" s="12" t="str">
        <x:f>IF(A24="","",IF(OR(L24="INVALID - DUPLICATE ID",L24="INVALID - CONTROL TOKEN",L24="INCOMPLETE",L24="NOT READY"),"Do not use until the conflict record is valid",IF(L24="OPEN MATERIAL CONFLICT","Keep candidate conditional or unresolved until the conflict is settled",IF(L24="OPEN NON-MATERIAL CONFLICT","Record the conflict; it does not block the current disposition",IF(G24="RESOLVED","Use resolved evidence in the candidate role","No material decision effect")))))</x:f>
      </x:c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38"/>
      <x:c r="K25" s="12" t="str">
        <x:f>IF(B25="","",IF(COUNTIF(CANDIDATES!$A$6:$A$205,B25)=0,"INVALID - CANDIDATE ID",IF(COUNTIFS(CANDIDATES!$A$6:$A$205,B25,CANDIDATES!$Q$6:$Q$205,"READY")&gt;0,"LINKED - READY","LINKED - UNRESOLVED")))</x:f>
      </x:c>
      <x:c r="L25" s="12" t="str">
        <x:f>IF(A25="","",IF(COUNTIF($A$6:$A$205,A25)&gt;1,"INVALID - DUPLICATE ID",IF(OR(B25="",C25="",D25="",E25="",F25="",G25="",I25=""),"INCOMPLETE",IF(NOT(AND(OR(EXACT(E25,"HOURS / AVAILABILITY"),EXACT(E25,"GEOGRAPHY"),EXACT(E25,"FULFILMENT / ROLE"),EXACT(E25,"BUYER"),EXACT(E25,"OWNERSHIP"),EXACT(E25,"SERVICE"),EXACT(E25,"OTHER")),OR(EXACT(F25,"YES"),EXACT(F25,"NO"),EXACT(F25,"UNCLEAR")),OR(EXACT(G25,"OPEN"),EXACT(G25,"RESOLVED")))),"INVALID - CONTROL TOKEN",IF(K25="INVALID - CANDIDATE ID","NOT READY",IF(F25="UNCLEAR","NOT READY",IF(AND(F25="YES",G25="OPEN"),"OPEN MATERIAL CONFLICT",IF(AND(F25="NO",G25="OPEN"),"OPEN NON-MATERIAL CONFLICT","READY"))))))))</x:f>
      </x:c>
      <x:c r="M25" s="12" t="str">
        <x:f>IF(A25="","",IF(OR(L25="INVALID - DUPLICATE ID",L25="INVALID - CONTROL TOKEN",L25="INCOMPLETE",L25="NOT READY"),"Do not use until the conflict record is valid",IF(L25="OPEN MATERIAL CONFLICT","Keep candidate conditional or unresolved until the conflict is settled",IF(L25="OPEN NON-MATERIAL CONFLICT","Record the conflict; it does not block the current disposition",IF(G25="RESOLVED","Use resolved evidence in the candidate role","No material decision effect")))))</x:f>
      </x:c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38"/>
      <x:c r="K26" s="12" t="str">
        <x:f>IF(B26="","",IF(COUNTIF(CANDIDATES!$A$6:$A$205,B26)=0,"INVALID - CANDIDATE ID",IF(COUNTIFS(CANDIDATES!$A$6:$A$205,B26,CANDIDATES!$Q$6:$Q$205,"READY")&gt;0,"LINKED - READY","LINKED - UNRESOLVED")))</x:f>
      </x:c>
      <x:c r="L26" s="12" t="str">
        <x:f>IF(A26="","",IF(COUNTIF($A$6:$A$205,A26)&gt;1,"INVALID - DUPLICATE ID",IF(OR(B26="",C26="",D26="",E26="",F26="",G26="",I26=""),"INCOMPLETE",IF(NOT(AND(OR(EXACT(E26,"HOURS / AVAILABILITY"),EXACT(E26,"GEOGRAPHY"),EXACT(E26,"FULFILMENT / ROLE"),EXACT(E26,"BUYER"),EXACT(E26,"OWNERSHIP"),EXACT(E26,"SERVICE"),EXACT(E26,"OTHER")),OR(EXACT(F26,"YES"),EXACT(F26,"NO"),EXACT(F26,"UNCLEAR")),OR(EXACT(G26,"OPEN"),EXACT(G26,"RESOLVED")))),"INVALID - CONTROL TOKEN",IF(K26="INVALID - CANDIDATE ID","NOT READY",IF(F26="UNCLEAR","NOT READY",IF(AND(F26="YES",G26="OPEN"),"OPEN MATERIAL CONFLICT",IF(AND(F26="NO",G26="OPEN"),"OPEN NON-MATERIAL CONFLICT","READY"))))))))</x:f>
      </x:c>
      <x:c r="M26" s="12" t="str">
        <x:f>IF(A26="","",IF(OR(L26="INVALID - DUPLICATE ID",L26="INVALID - CONTROL TOKEN",L26="INCOMPLETE",L26="NOT READY"),"Do not use until the conflict record is valid",IF(L26="OPEN MATERIAL CONFLICT","Keep candidate conditional or unresolved until the conflict is settled",IF(L26="OPEN NON-MATERIAL CONFLICT","Record the conflict; it does not block the current disposition",IF(G26="RESOLVED","Use resolved evidence in the candidate role","No material decision effect")))))</x:f>
      </x:c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38"/>
      <x:c r="K27" s="12" t="str">
        <x:f>IF(B27="","",IF(COUNTIF(CANDIDATES!$A$6:$A$205,B27)=0,"INVALID - CANDIDATE ID",IF(COUNTIFS(CANDIDATES!$A$6:$A$205,B27,CANDIDATES!$Q$6:$Q$205,"READY")&gt;0,"LINKED - READY","LINKED - UNRESOLVED")))</x:f>
      </x:c>
      <x:c r="L27" s="12" t="str">
        <x:f>IF(A27="","",IF(COUNTIF($A$6:$A$205,A27)&gt;1,"INVALID - DUPLICATE ID",IF(OR(B27="",C27="",D27="",E27="",F27="",G27="",I27=""),"INCOMPLETE",IF(NOT(AND(OR(EXACT(E27,"HOURS / AVAILABILITY"),EXACT(E27,"GEOGRAPHY"),EXACT(E27,"FULFILMENT / ROLE"),EXACT(E27,"BUYER"),EXACT(E27,"OWNERSHIP"),EXACT(E27,"SERVICE"),EXACT(E27,"OTHER")),OR(EXACT(F27,"YES"),EXACT(F27,"NO"),EXACT(F27,"UNCLEAR")),OR(EXACT(G27,"OPEN"),EXACT(G27,"RESOLVED")))),"INVALID - CONTROL TOKEN",IF(K27="INVALID - CANDIDATE ID","NOT READY",IF(F27="UNCLEAR","NOT READY",IF(AND(F27="YES",G27="OPEN"),"OPEN MATERIAL CONFLICT",IF(AND(F27="NO",G27="OPEN"),"OPEN NON-MATERIAL CONFLICT","READY"))))))))</x:f>
      </x:c>
      <x:c r="M27" s="12" t="str">
        <x:f>IF(A27="","",IF(OR(L27="INVALID - DUPLICATE ID",L27="INVALID - CONTROL TOKEN",L27="INCOMPLETE",L27="NOT READY"),"Do not use until the conflict record is valid",IF(L27="OPEN MATERIAL CONFLICT","Keep candidate conditional or unresolved until the conflict is settled",IF(L27="OPEN NON-MATERIAL CONFLICT","Record the conflict; it does not block the current disposition",IF(G27="RESOLVED","Use resolved evidence in the candidate role","No material decision effect")))))</x:f>
      </x:c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38"/>
      <x:c r="K28" s="12" t="str">
        <x:f>IF(B28="","",IF(COUNTIF(CANDIDATES!$A$6:$A$205,B28)=0,"INVALID - CANDIDATE ID",IF(COUNTIFS(CANDIDATES!$A$6:$A$205,B28,CANDIDATES!$Q$6:$Q$205,"READY")&gt;0,"LINKED - READY","LINKED - UNRESOLVED")))</x:f>
      </x:c>
      <x:c r="L28" s="12" t="str">
        <x:f>IF(A28="","",IF(COUNTIF($A$6:$A$205,A28)&gt;1,"INVALID - DUPLICATE ID",IF(OR(B28="",C28="",D28="",E28="",F28="",G28="",I28=""),"INCOMPLETE",IF(NOT(AND(OR(EXACT(E28,"HOURS / AVAILABILITY"),EXACT(E28,"GEOGRAPHY"),EXACT(E28,"FULFILMENT / ROLE"),EXACT(E28,"BUYER"),EXACT(E28,"OWNERSHIP"),EXACT(E28,"SERVICE"),EXACT(E28,"OTHER")),OR(EXACT(F28,"YES"),EXACT(F28,"NO"),EXACT(F28,"UNCLEAR")),OR(EXACT(G28,"OPEN"),EXACT(G28,"RESOLVED")))),"INVALID - CONTROL TOKEN",IF(K28="INVALID - CANDIDATE ID","NOT READY",IF(F28="UNCLEAR","NOT READY",IF(AND(F28="YES",G28="OPEN"),"OPEN MATERIAL CONFLICT",IF(AND(F28="NO",G28="OPEN"),"OPEN NON-MATERIAL CONFLICT","READY"))))))))</x:f>
      </x:c>
      <x:c r="M28" s="12" t="str">
        <x:f>IF(A28="","",IF(OR(L28="INVALID - DUPLICATE ID",L28="INVALID - CONTROL TOKEN",L28="INCOMPLETE",L28="NOT READY"),"Do not use until the conflict record is valid",IF(L28="OPEN MATERIAL CONFLICT","Keep candidate conditional or unresolved until the conflict is settled",IF(L28="OPEN NON-MATERIAL CONFLICT","Record the conflict; it does not block the current disposition",IF(G28="RESOLVED","Use resolved evidence in the candidate role","No material decision effect")))))</x:f>
      </x:c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38"/>
      <x:c r="K29" s="12" t="str">
        <x:f>IF(B29="","",IF(COUNTIF(CANDIDATES!$A$6:$A$205,B29)=0,"INVALID - CANDIDATE ID",IF(COUNTIFS(CANDIDATES!$A$6:$A$205,B29,CANDIDATES!$Q$6:$Q$205,"READY")&gt;0,"LINKED - READY","LINKED - UNRESOLVED")))</x:f>
      </x:c>
      <x:c r="L29" s="12" t="str">
        <x:f>IF(A29="","",IF(COUNTIF($A$6:$A$205,A29)&gt;1,"INVALID - DUPLICATE ID",IF(OR(B29="",C29="",D29="",E29="",F29="",G29="",I29=""),"INCOMPLETE",IF(NOT(AND(OR(EXACT(E29,"HOURS / AVAILABILITY"),EXACT(E29,"GEOGRAPHY"),EXACT(E29,"FULFILMENT / ROLE"),EXACT(E29,"BUYER"),EXACT(E29,"OWNERSHIP"),EXACT(E29,"SERVICE"),EXACT(E29,"OTHER")),OR(EXACT(F29,"YES"),EXACT(F29,"NO"),EXACT(F29,"UNCLEAR")),OR(EXACT(G29,"OPEN"),EXACT(G29,"RESOLVED")))),"INVALID - CONTROL TOKEN",IF(K29="INVALID - CANDIDATE ID","NOT READY",IF(F29="UNCLEAR","NOT READY",IF(AND(F29="YES",G29="OPEN"),"OPEN MATERIAL CONFLICT",IF(AND(F29="NO",G29="OPEN"),"OPEN NON-MATERIAL CONFLICT","READY"))))))))</x:f>
      </x:c>
      <x:c r="M29" s="12" t="str">
        <x:f>IF(A29="","",IF(OR(L29="INVALID - DUPLICATE ID",L29="INVALID - CONTROL TOKEN",L29="INCOMPLETE",L29="NOT READY"),"Do not use until the conflict record is valid",IF(L29="OPEN MATERIAL CONFLICT","Keep candidate conditional or unresolved until the conflict is settled",IF(L29="OPEN NON-MATERIAL CONFLICT","Record the conflict; it does not block the current disposition",IF(G29="RESOLVED","Use resolved evidence in the candidate role","No material decision effect")))))</x:f>
      </x:c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38"/>
      <x:c r="K30" s="12" t="str">
        <x:f>IF(B30="","",IF(COUNTIF(CANDIDATES!$A$6:$A$205,B30)=0,"INVALID - CANDIDATE ID",IF(COUNTIFS(CANDIDATES!$A$6:$A$205,B30,CANDIDATES!$Q$6:$Q$205,"READY")&gt;0,"LINKED - READY","LINKED - UNRESOLVED")))</x:f>
      </x:c>
      <x:c r="L30" s="12" t="str">
        <x:f>IF(A30="","",IF(COUNTIF($A$6:$A$205,A30)&gt;1,"INVALID - DUPLICATE ID",IF(OR(B30="",C30="",D30="",E30="",F30="",G30="",I30=""),"INCOMPLETE",IF(NOT(AND(OR(EXACT(E30,"HOURS / AVAILABILITY"),EXACT(E30,"GEOGRAPHY"),EXACT(E30,"FULFILMENT / ROLE"),EXACT(E30,"BUYER"),EXACT(E30,"OWNERSHIP"),EXACT(E30,"SERVICE"),EXACT(E30,"OTHER")),OR(EXACT(F30,"YES"),EXACT(F30,"NO"),EXACT(F30,"UNCLEAR")),OR(EXACT(G30,"OPEN"),EXACT(G30,"RESOLVED")))),"INVALID - CONTROL TOKEN",IF(K30="INVALID - CANDIDATE ID","NOT READY",IF(F30="UNCLEAR","NOT READY",IF(AND(F30="YES",G30="OPEN"),"OPEN MATERIAL CONFLICT",IF(AND(F30="NO",G30="OPEN"),"OPEN NON-MATERIAL CONFLICT","READY"))))))))</x:f>
      </x:c>
      <x:c r="M30" s="12" t="str">
        <x:f>IF(A30="","",IF(OR(L30="INVALID - DUPLICATE ID",L30="INVALID - CONTROL TOKEN",L30="INCOMPLETE",L30="NOT READY"),"Do not use until the conflict record is valid",IF(L30="OPEN MATERIAL CONFLICT","Keep candidate conditional or unresolved until the conflict is settled",IF(L30="OPEN NON-MATERIAL CONFLICT","Record the conflict; it does not block the current disposition",IF(G30="RESOLVED","Use resolved evidence in the candidate role","No material decision effect")))))</x:f>
      </x:c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38"/>
      <x:c r="K31" s="12" t="str">
        <x:f>IF(B31="","",IF(COUNTIF(CANDIDATES!$A$6:$A$205,B31)=0,"INVALID - CANDIDATE ID",IF(COUNTIFS(CANDIDATES!$A$6:$A$205,B31,CANDIDATES!$Q$6:$Q$205,"READY")&gt;0,"LINKED - READY","LINKED - UNRESOLVED")))</x:f>
      </x:c>
      <x:c r="L31" s="12" t="str">
        <x:f>IF(A31="","",IF(COUNTIF($A$6:$A$205,A31)&gt;1,"INVALID - DUPLICATE ID",IF(OR(B31="",C31="",D31="",E31="",F31="",G31="",I31=""),"INCOMPLETE",IF(NOT(AND(OR(EXACT(E31,"HOURS / AVAILABILITY"),EXACT(E31,"GEOGRAPHY"),EXACT(E31,"FULFILMENT / ROLE"),EXACT(E31,"BUYER"),EXACT(E31,"OWNERSHIP"),EXACT(E31,"SERVICE"),EXACT(E31,"OTHER")),OR(EXACT(F31,"YES"),EXACT(F31,"NO"),EXACT(F31,"UNCLEAR")),OR(EXACT(G31,"OPEN"),EXACT(G31,"RESOLVED")))),"INVALID - CONTROL TOKEN",IF(K31="INVALID - CANDIDATE ID","NOT READY",IF(F31="UNCLEAR","NOT READY",IF(AND(F31="YES",G31="OPEN"),"OPEN MATERIAL CONFLICT",IF(AND(F31="NO",G31="OPEN"),"OPEN NON-MATERIAL CONFLICT","READY"))))))))</x:f>
      </x:c>
      <x:c r="M31" s="12" t="str">
        <x:f>IF(A31="","",IF(OR(L31="INVALID - DUPLICATE ID",L31="INVALID - CONTROL TOKEN",L31="INCOMPLETE",L31="NOT READY"),"Do not use until the conflict record is valid",IF(L31="OPEN MATERIAL CONFLICT","Keep candidate conditional or unresolved until the conflict is settled",IF(L31="OPEN NON-MATERIAL CONFLICT","Record the conflict; it does not block the current disposition",IF(G31="RESOLVED","Use resolved evidence in the candidate role","No material decision effect")))))</x:f>
      </x:c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38"/>
      <x:c r="K32" s="12" t="str">
        <x:f>IF(B32="","",IF(COUNTIF(CANDIDATES!$A$6:$A$205,B32)=0,"INVALID - CANDIDATE ID",IF(COUNTIFS(CANDIDATES!$A$6:$A$205,B32,CANDIDATES!$Q$6:$Q$205,"READY")&gt;0,"LINKED - READY","LINKED - UNRESOLVED")))</x:f>
      </x:c>
      <x:c r="L32" s="12" t="str">
        <x:f>IF(A32="","",IF(COUNTIF($A$6:$A$205,A32)&gt;1,"INVALID - DUPLICATE ID",IF(OR(B32="",C32="",D32="",E32="",F32="",G32="",I32=""),"INCOMPLETE",IF(NOT(AND(OR(EXACT(E32,"HOURS / AVAILABILITY"),EXACT(E32,"GEOGRAPHY"),EXACT(E32,"FULFILMENT / ROLE"),EXACT(E32,"BUYER"),EXACT(E32,"OWNERSHIP"),EXACT(E32,"SERVICE"),EXACT(E32,"OTHER")),OR(EXACT(F32,"YES"),EXACT(F32,"NO"),EXACT(F32,"UNCLEAR")),OR(EXACT(G32,"OPEN"),EXACT(G32,"RESOLVED")))),"INVALID - CONTROL TOKEN",IF(K32="INVALID - CANDIDATE ID","NOT READY",IF(F32="UNCLEAR","NOT READY",IF(AND(F32="YES",G32="OPEN"),"OPEN MATERIAL CONFLICT",IF(AND(F32="NO",G32="OPEN"),"OPEN NON-MATERIAL CONFLICT","READY"))))))))</x:f>
      </x:c>
      <x:c r="M32" s="12" t="str">
        <x:f>IF(A32="","",IF(OR(L32="INVALID - DUPLICATE ID",L32="INVALID - CONTROL TOKEN",L32="INCOMPLETE",L32="NOT READY"),"Do not use until the conflict record is valid",IF(L32="OPEN MATERIAL CONFLICT","Keep candidate conditional or unresolved until the conflict is settled",IF(L32="OPEN NON-MATERIAL CONFLICT","Record the conflict; it does not block the current disposition",IF(G32="RESOLVED","Use resolved evidence in the candidate role","No material decision effect")))))</x:f>
      </x:c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38"/>
      <x:c r="K33" s="12" t="str">
        <x:f>IF(B33="","",IF(COUNTIF(CANDIDATES!$A$6:$A$205,B33)=0,"INVALID - CANDIDATE ID",IF(COUNTIFS(CANDIDATES!$A$6:$A$205,B33,CANDIDATES!$Q$6:$Q$205,"READY")&gt;0,"LINKED - READY","LINKED - UNRESOLVED")))</x:f>
      </x:c>
      <x:c r="L33" s="12" t="str">
        <x:f>IF(A33="","",IF(COUNTIF($A$6:$A$205,A33)&gt;1,"INVALID - DUPLICATE ID",IF(OR(B33="",C33="",D33="",E33="",F33="",G33="",I33=""),"INCOMPLETE",IF(NOT(AND(OR(EXACT(E33,"HOURS / AVAILABILITY"),EXACT(E33,"GEOGRAPHY"),EXACT(E33,"FULFILMENT / ROLE"),EXACT(E33,"BUYER"),EXACT(E33,"OWNERSHIP"),EXACT(E33,"SERVICE"),EXACT(E33,"OTHER")),OR(EXACT(F33,"YES"),EXACT(F33,"NO"),EXACT(F33,"UNCLEAR")),OR(EXACT(G33,"OPEN"),EXACT(G33,"RESOLVED")))),"INVALID - CONTROL TOKEN",IF(K33="INVALID - CANDIDATE ID","NOT READY",IF(F33="UNCLEAR","NOT READY",IF(AND(F33="YES",G33="OPEN"),"OPEN MATERIAL CONFLICT",IF(AND(F33="NO",G33="OPEN"),"OPEN NON-MATERIAL CONFLICT","READY"))))))))</x:f>
      </x:c>
      <x:c r="M33" s="12" t="str">
        <x:f>IF(A33="","",IF(OR(L33="INVALID - DUPLICATE ID",L33="INVALID - CONTROL TOKEN",L33="INCOMPLETE",L33="NOT READY"),"Do not use until the conflict record is valid",IF(L33="OPEN MATERIAL CONFLICT","Keep candidate conditional or unresolved until the conflict is settled",IF(L33="OPEN NON-MATERIAL CONFLICT","Record the conflict; it does not block the current disposition",IF(G33="RESOLVED","Use resolved evidence in the candidate role","No material decision effect")))))</x:f>
      </x:c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38"/>
      <x:c r="K34" s="12" t="str">
        <x:f>IF(B34="","",IF(COUNTIF(CANDIDATES!$A$6:$A$205,B34)=0,"INVALID - CANDIDATE ID",IF(COUNTIFS(CANDIDATES!$A$6:$A$205,B34,CANDIDATES!$Q$6:$Q$205,"READY")&gt;0,"LINKED - READY","LINKED - UNRESOLVED")))</x:f>
      </x:c>
      <x:c r="L34" s="12" t="str">
        <x:f>IF(A34="","",IF(COUNTIF($A$6:$A$205,A34)&gt;1,"INVALID - DUPLICATE ID",IF(OR(B34="",C34="",D34="",E34="",F34="",G34="",I34=""),"INCOMPLETE",IF(NOT(AND(OR(EXACT(E34,"HOURS / AVAILABILITY"),EXACT(E34,"GEOGRAPHY"),EXACT(E34,"FULFILMENT / ROLE"),EXACT(E34,"BUYER"),EXACT(E34,"OWNERSHIP"),EXACT(E34,"SERVICE"),EXACT(E34,"OTHER")),OR(EXACT(F34,"YES"),EXACT(F34,"NO"),EXACT(F34,"UNCLEAR")),OR(EXACT(G34,"OPEN"),EXACT(G34,"RESOLVED")))),"INVALID - CONTROL TOKEN",IF(K34="INVALID - CANDIDATE ID","NOT READY",IF(F34="UNCLEAR","NOT READY",IF(AND(F34="YES",G34="OPEN"),"OPEN MATERIAL CONFLICT",IF(AND(F34="NO",G34="OPEN"),"OPEN NON-MATERIAL CONFLICT","READY"))))))))</x:f>
      </x:c>
      <x:c r="M34" s="12" t="str">
        <x:f>IF(A34="","",IF(OR(L34="INVALID - DUPLICATE ID",L34="INVALID - CONTROL TOKEN",L34="INCOMPLETE",L34="NOT READY"),"Do not use until the conflict record is valid",IF(L34="OPEN MATERIAL CONFLICT","Keep candidate conditional or unresolved until the conflict is settled",IF(L34="OPEN NON-MATERIAL CONFLICT","Record the conflict; it does not block the current disposition",IF(G34="RESOLVED","Use resolved evidence in the candidate role","No material decision effect")))))</x:f>
      </x:c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38"/>
      <x:c r="K35" s="12" t="str">
        <x:f>IF(B35="","",IF(COUNTIF(CANDIDATES!$A$6:$A$205,B35)=0,"INVALID - CANDIDATE ID",IF(COUNTIFS(CANDIDATES!$A$6:$A$205,B35,CANDIDATES!$Q$6:$Q$205,"READY")&gt;0,"LINKED - READY","LINKED - UNRESOLVED")))</x:f>
      </x:c>
      <x:c r="L35" s="12" t="str">
        <x:f>IF(A35="","",IF(COUNTIF($A$6:$A$205,A35)&gt;1,"INVALID - DUPLICATE ID",IF(OR(B35="",C35="",D35="",E35="",F35="",G35="",I35=""),"INCOMPLETE",IF(NOT(AND(OR(EXACT(E35,"HOURS / AVAILABILITY"),EXACT(E35,"GEOGRAPHY"),EXACT(E35,"FULFILMENT / ROLE"),EXACT(E35,"BUYER"),EXACT(E35,"OWNERSHIP"),EXACT(E35,"SERVICE"),EXACT(E35,"OTHER")),OR(EXACT(F35,"YES"),EXACT(F35,"NO"),EXACT(F35,"UNCLEAR")),OR(EXACT(G35,"OPEN"),EXACT(G35,"RESOLVED")))),"INVALID - CONTROL TOKEN",IF(K35="INVALID - CANDIDATE ID","NOT READY",IF(F35="UNCLEAR","NOT READY",IF(AND(F35="YES",G35="OPEN"),"OPEN MATERIAL CONFLICT",IF(AND(F35="NO",G35="OPEN"),"OPEN NON-MATERIAL CONFLICT","READY"))))))))</x:f>
      </x:c>
      <x:c r="M35" s="12" t="str">
        <x:f>IF(A35="","",IF(OR(L35="INVALID - DUPLICATE ID",L35="INVALID - CONTROL TOKEN",L35="INCOMPLETE",L35="NOT READY"),"Do not use until the conflict record is valid",IF(L35="OPEN MATERIAL CONFLICT","Keep candidate conditional or unresolved until the conflict is settled",IF(L35="OPEN NON-MATERIAL CONFLICT","Record the conflict; it does not block the current disposition",IF(G35="RESOLVED","Use resolved evidence in the candidate role","No material decision effect")))))</x:f>
      </x:c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38"/>
      <x:c r="K36" s="12" t="str">
        <x:f>IF(B36="","",IF(COUNTIF(CANDIDATES!$A$6:$A$205,B36)=0,"INVALID - CANDIDATE ID",IF(COUNTIFS(CANDIDATES!$A$6:$A$205,B36,CANDIDATES!$Q$6:$Q$205,"READY")&gt;0,"LINKED - READY","LINKED - UNRESOLVED")))</x:f>
      </x:c>
      <x:c r="L36" s="12" t="str">
        <x:f>IF(A36="","",IF(COUNTIF($A$6:$A$205,A36)&gt;1,"INVALID - DUPLICATE ID",IF(OR(B36="",C36="",D36="",E36="",F36="",G36="",I36=""),"INCOMPLETE",IF(NOT(AND(OR(EXACT(E36,"HOURS / AVAILABILITY"),EXACT(E36,"GEOGRAPHY"),EXACT(E36,"FULFILMENT / ROLE"),EXACT(E36,"BUYER"),EXACT(E36,"OWNERSHIP"),EXACT(E36,"SERVICE"),EXACT(E36,"OTHER")),OR(EXACT(F36,"YES"),EXACT(F36,"NO"),EXACT(F36,"UNCLEAR")),OR(EXACT(G36,"OPEN"),EXACT(G36,"RESOLVED")))),"INVALID - CONTROL TOKEN",IF(K36="INVALID - CANDIDATE ID","NOT READY",IF(F36="UNCLEAR","NOT READY",IF(AND(F36="YES",G36="OPEN"),"OPEN MATERIAL CONFLICT",IF(AND(F36="NO",G36="OPEN"),"OPEN NON-MATERIAL CONFLICT","READY"))))))))</x:f>
      </x:c>
      <x:c r="M36" s="12" t="str">
        <x:f>IF(A36="","",IF(OR(L36="INVALID - DUPLICATE ID",L36="INVALID - CONTROL TOKEN",L36="INCOMPLETE",L36="NOT READY"),"Do not use until the conflict record is valid",IF(L36="OPEN MATERIAL CONFLICT","Keep candidate conditional or unresolved until the conflict is settled",IF(L36="OPEN NON-MATERIAL CONFLICT","Record the conflict; it does not block the current disposition",IF(G36="RESOLVED","Use resolved evidence in the candidate role","No material decision effect")))))</x:f>
      </x:c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38"/>
      <x:c r="K37" s="12" t="str">
        <x:f>IF(B37="","",IF(COUNTIF(CANDIDATES!$A$6:$A$205,B37)=0,"INVALID - CANDIDATE ID",IF(COUNTIFS(CANDIDATES!$A$6:$A$205,B37,CANDIDATES!$Q$6:$Q$205,"READY")&gt;0,"LINKED - READY","LINKED - UNRESOLVED")))</x:f>
      </x:c>
      <x:c r="L37" s="12" t="str">
        <x:f>IF(A37="","",IF(COUNTIF($A$6:$A$205,A37)&gt;1,"INVALID - DUPLICATE ID",IF(OR(B37="",C37="",D37="",E37="",F37="",G37="",I37=""),"INCOMPLETE",IF(NOT(AND(OR(EXACT(E37,"HOURS / AVAILABILITY"),EXACT(E37,"GEOGRAPHY"),EXACT(E37,"FULFILMENT / ROLE"),EXACT(E37,"BUYER"),EXACT(E37,"OWNERSHIP"),EXACT(E37,"SERVICE"),EXACT(E37,"OTHER")),OR(EXACT(F37,"YES"),EXACT(F37,"NO"),EXACT(F37,"UNCLEAR")),OR(EXACT(G37,"OPEN"),EXACT(G37,"RESOLVED")))),"INVALID - CONTROL TOKEN",IF(K37="INVALID - CANDIDATE ID","NOT READY",IF(F37="UNCLEAR","NOT READY",IF(AND(F37="YES",G37="OPEN"),"OPEN MATERIAL CONFLICT",IF(AND(F37="NO",G37="OPEN"),"OPEN NON-MATERIAL CONFLICT","READY"))))))))</x:f>
      </x:c>
      <x:c r="M37" s="12" t="str">
        <x:f>IF(A37="","",IF(OR(L37="INVALID - DUPLICATE ID",L37="INVALID - CONTROL TOKEN",L37="INCOMPLETE",L37="NOT READY"),"Do not use until the conflict record is valid",IF(L37="OPEN MATERIAL CONFLICT","Keep candidate conditional or unresolved until the conflict is settled",IF(L37="OPEN NON-MATERIAL CONFLICT","Record the conflict; it does not block the current disposition",IF(G37="RESOLVED","Use resolved evidence in the candidate role","No material decision effect")))))</x:f>
      </x:c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38"/>
      <x:c r="K38" s="12" t="str">
        <x:f>IF(B38="","",IF(COUNTIF(CANDIDATES!$A$6:$A$205,B38)=0,"INVALID - CANDIDATE ID",IF(COUNTIFS(CANDIDATES!$A$6:$A$205,B38,CANDIDATES!$Q$6:$Q$205,"READY")&gt;0,"LINKED - READY","LINKED - UNRESOLVED")))</x:f>
      </x:c>
      <x:c r="L38" s="12" t="str">
        <x:f>IF(A38="","",IF(COUNTIF($A$6:$A$205,A38)&gt;1,"INVALID - DUPLICATE ID",IF(OR(B38="",C38="",D38="",E38="",F38="",G38="",I38=""),"INCOMPLETE",IF(NOT(AND(OR(EXACT(E38,"HOURS / AVAILABILITY"),EXACT(E38,"GEOGRAPHY"),EXACT(E38,"FULFILMENT / ROLE"),EXACT(E38,"BUYER"),EXACT(E38,"OWNERSHIP"),EXACT(E38,"SERVICE"),EXACT(E38,"OTHER")),OR(EXACT(F38,"YES"),EXACT(F38,"NO"),EXACT(F38,"UNCLEAR")),OR(EXACT(G38,"OPEN"),EXACT(G38,"RESOLVED")))),"INVALID - CONTROL TOKEN",IF(K38="INVALID - CANDIDATE ID","NOT READY",IF(F38="UNCLEAR","NOT READY",IF(AND(F38="YES",G38="OPEN"),"OPEN MATERIAL CONFLICT",IF(AND(F38="NO",G38="OPEN"),"OPEN NON-MATERIAL CONFLICT","READY"))))))))</x:f>
      </x:c>
      <x:c r="M38" s="12" t="str">
        <x:f>IF(A38="","",IF(OR(L38="INVALID - DUPLICATE ID",L38="INVALID - CONTROL TOKEN",L38="INCOMPLETE",L38="NOT READY"),"Do not use until the conflict record is valid",IF(L38="OPEN MATERIAL CONFLICT","Keep candidate conditional or unresolved until the conflict is settled",IF(L38="OPEN NON-MATERIAL CONFLICT","Record the conflict; it does not block the current disposition",IF(G38="RESOLVED","Use resolved evidence in the candidate role","No material decision effect")))))</x:f>
      </x:c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38"/>
      <x:c r="K39" s="12" t="str">
        <x:f>IF(B39="","",IF(COUNTIF(CANDIDATES!$A$6:$A$205,B39)=0,"INVALID - CANDIDATE ID",IF(COUNTIFS(CANDIDATES!$A$6:$A$205,B39,CANDIDATES!$Q$6:$Q$205,"READY")&gt;0,"LINKED - READY","LINKED - UNRESOLVED")))</x:f>
      </x:c>
      <x:c r="L39" s="12" t="str">
        <x:f>IF(A39="","",IF(COUNTIF($A$6:$A$205,A39)&gt;1,"INVALID - DUPLICATE ID",IF(OR(B39="",C39="",D39="",E39="",F39="",G39="",I39=""),"INCOMPLETE",IF(NOT(AND(OR(EXACT(E39,"HOURS / AVAILABILITY"),EXACT(E39,"GEOGRAPHY"),EXACT(E39,"FULFILMENT / ROLE"),EXACT(E39,"BUYER"),EXACT(E39,"OWNERSHIP"),EXACT(E39,"SERVICE"),EXACT(E39,"OTHER")),OR(EXACT(F39,"YES"),EXACT(F39,"NO"),EXACT(F39,"UNCLEAR")),OR(EXACT(G39,"OPEN"),EXACT(G39,"RESOLVED")))),"INVALID - CONTROL TOKEN",IF(K39="INVALID - CANDIDATE ID","NOT READY",IF(F39="UNCLEAR","NOT READY",IF(AND(F39="YES",G39="OPEN"),"OPEN MATERIAL CONFLICT",IF(AND(F39="NO",G39="OPEN"),"OPEN NON-MATERIAL CONFLICT","READY"))))))))</x:f>
      </x:c>
      <x:c r="M39" s="12" t="str">
        <x:f>IF(A39="","",IF(OR(L39="INVALID - DUPLICATE ID",L39="INVALID - CONTROL TOKEN",L39="INCOMPLETE",L39="NOT READY"),"Do not use until the conflict record is valid",IF(L39="OPEN MATERIAL CONFLICT","Keep candidate conditional or unresolved until the conflict is settled",IF(L39="OPEN NON-MATERIAL CONFLICT","Record the conflict; it does not block the current disposition",IF(G39="RESOLVED","Use resolved evidence in the candidate role","No material decision effect")))))</x:f>
      </x:c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38"/>
      <x:c r="K40" s="12" t="str">
        <x:f>IF(B40="","",IF(COUNTIF(CANDIDATES!$A$6:$A$205,B40)=0,"INVALID - CANDIDATE ID",IF(COUNTIFS(CANDIDATES!$A$6:$A$205,B40,CANDIDATES!$Q$6:$Q$205,"READY")&gt;0,"LINKED - READY","LINKED - UNRESOLVED")))</x:f>
      </x:c>
      <x:c r="L40" s="12" t="str">
        <x:f>IF(A40="","",IF(COUNTIF($A$6:$A$205,A40)&gt;1,"INVALID - DUPLICATE ID",IF(OR(B40="",C40="",D40="",E40="",F40="",G40="",I40=""),"INCOMPLETE",IF(NOT(AND(OR(EXACT(E40,"HOURS / AVAILABILITY"),EXACT(E40,"GEOGRAPHY"),EXACT(E40,"FULFILMENT / ROLE"),EXACT(E40,"BUYER"),EXACT(E40,"OWNERSHIP"),EXACT(E40,"SERVICE"),EXACT(E40,"OTHER")),OR(EXACT(F40,"YES"),EXACT(F40,"NO"),EXACT(F40,"UNCLEAR")),OR(EXACT(G40,"OPEN"),EXACT(G40,"RESOLVED")))),"INVALID - CONTROL TOKEN",IF(K40="INVALID - CANDIDATE ID","NOT READY",IF(F40="UNCLEAR","NOT READY",IF(AND(F40="YES",G40="OPEN"),"OPEN MATERIAL CONFLICT",IF(AND(F40="NO",G40="OPEN"),"OPEN NON-MATERIAL CONFLICT","READY"))))))))</x:f>
      </x:c>
      <x:c r="M40" s="12" t="str">
        <x:f>IF(A40="","",IF(OR(L40="INVALID - DUPLICATE ID",L40="INVALID - CONTROL TOKEN",L40="INCOMPLETE",L40="NOT READY"),"Do not use until the conflict record is valid",IF(L40="OPEN MATERIAL CONFLICT","Keep candidate conditional or unresolved until the conflict is settled",IF(L40="OPEN NON-MATERIAL CONFLICT","Record the conflict; it does not block the current disposition",IF(G40="RESOLVED","Use resolved evidence in the candidate role","No material decision effect")))))</x:f>
      </x:c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38"/>
      <x:c r="K41" s="12" t="str">
        <x:f>IF(B41="","",IF(COUNTIF(CANDIDATES!$A$6:$A$205,B41)=0,"INVALID - CANDIDATE ID",IF(COUNTIFS(CANDIDATES!$A$6:$A$205,B41,CANDIDATES!$Q$6:$Q$205,"READY")&gt;0,"LINKED - READY","LINKED - UNRESOLVED")))</x:f>
      </x:c>
      <x:c r="L41" s="12" t="str">
        <x:f>IF(A41="","",IF(COUNTIF($A$6:$A$205,A41)&gt;1,"INVALID - DUPLICATE ID",IF(OR(B41="",C41="",D41="",E41="",F41="",G41="",I41=""),"INCOMPLETE",IF(NOT(AND(OR(EXACT(E41,"HOURS / AVAILABILITY"),EXACT(E41,"GEOGRAPHY"),EXACT(E41,"FULFILMENT / ROLE"),EXACT(E41,"BUYER"),EXACT(E41,"OWNERSHIP"),EXACT(E41,"SERVICE"),EXACT(E41,"OTHER")),OR(EXACT(F41,"YES"),EXACT(F41,"NO"),EXACT(F41,"UNCLEAR")),OR(EXACT(G41,"OPEN"),EXACT(G41,"RESOLVED")))),"INVALID - CONTROL TOKEN",IF(K41="INVALID - CANDIDATE ID","NOT READY",IF(F41="UNCLEAR","NOT READY",IF(AND(F41="YES",G41="OPEN"),"OPEN MATERIAL CONFLICT",IF(AND(F41="NO",G41="OPEN"),"OPEN NON-MATERIAL CONFLICT","READY"))))))))</x:f>
      </x:c>
      <x:c r="M41" s="12" t="str">
        <x:f>IF(A41="","",IF(OR(L41="INVALID - DUPLICATE ID",L41="INVALID - CONTROL TOKEN",L41="INCOMPLETE",L41="NOT READY"),"Do not use until the conflict record is valid",IF(L41="OPEN MATERIAL CONFLICT","Keep candidate conditional or unresolved until the conflict is settled",IF(L41="OPEN NON-MATERIAL CONFLICT","Record the conflict; it does not block the current disposition",IF(G41="RESOLVED","Use resolved evidence in the candidate role","No material decision effect")))))</x:f>
      </x:c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38"/>
      <x:c r="K42" s="12" t="str">
        <x:f>IF(B42="","",IF(COUNTIF(CANDIDATES!$A$6:$A$205,B42)=0,"INVALID - CANDIDATE ID",IF(COUNTIFS(CANDIDATES!$A$6:$A$205,B42,CANDIDATES!$Q$6:$Q$205,"READY")&gt;0,"LINKED - READY","LINKED - UNRESOLVED")))</x:f>
      </x:c>
      <x:c r="L42" s="12" t="str">
        <x:f>IF(A42="","",IF(COUNTIF($A$6:$A$205,A42)&gt;1,"INVALID - DUPLICATE ID",IF(OR(B42="",C42="",D42="",E42="",F42="",G42="",I42=""),"INCOMPLETE",IF(NOT(AND(OR(EXACT(E42,"HOURS / AVAILABILITY"),EXACT(E42,"GEOGRAPHY"),EXACT(E42,"FULFILMENT / ROLE"),EXACT(E42,"BUYER"),EXACT(E42,"OWNERSHIP"),EXACT(E42,"SERVICE"),EXACT(E42,"OTHER")),OR(EXACT(F42,"YES"),EXACT(F42,"NO"),EXACT(F42,"UNCLEAR")),OR(EXACT(G42,"OPEN"),EXACT(G42,"RESOLVED")))),"INVALID - CONTROL TOKEN",IF(K42="INVALID - CANDIDATE ID","NOT READY",IF(F42="UNCLEAR","NOT READY",IF(AND(F42="YES",G42="OPEN"),"OPEN MATERIAL CONFLICT",IF(AND(F42="NO",G42="OPEN"),"OPEN NON-MATERIAL CONFLICT","READY"))))))))</x:f>
      </x:c>
      <x:c r="M42" s="12" t="str">
        <x:f>IF(A42="","",IF(OR(L42="INVALID - DUPLICATE ID",L42="INVALID - CONTROL TOKEN",L42="INCOMPLETE",L42="NOT READY"),"Do not use until the conflict record is valid",IF(L42="OPEN MATERIAL CONFLICT","Keep candidate conditional or unresolved until the conflict is settled",IF(L42="OPEN NON-MATERIAL CONFLICT","Record the conflict; it does not block the current disposition",IF(G42="RESOLVED","Use resolved evidence in the candidate role","No material decision effect")))))</x:f>
      </x:c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38"/>
      <x:c r="K43" s="12" t="str">
        <x:f>IF(B43="","",IF(COUNTIF(CANDIDATES!$A$6:$A$205,B43)=0,"INVALID - CANDIDATE ID",IF(COUNTIFS(CANDIDATES!$A$6:$A$205,B43,CANDIDATES!$Q$6:$Q$205,"READY")&gt;0,"LINKED - READY","LINKED - UNRESOLVED")))</x:f>
      </x:c>
      <x:c r="L43" s="12" t="str">
        <x:f>IF(A43="","",IF(COUNTIF($A$6:$A$205,A43)&gt;1,"INVALID - DUPLICATE ID",IF(OR(B43="",C43="",D43="",E43="",F43="",G43="",I43=""),"INCOMPLETE",IF(NOT(AND(OR(EXACT(E43,"HOURS / AVAILABILITY"),EXACT(E43,"GEOGRAPHY"),EXACT(E43,"FULFILMENT / ROLE"),EXACT(E43,"BUYER"),EXACT(E43,"OWNERSHIP"),EXACT(E43,"SERVICE"),EXACT(E43,"OTHER")),OR(EXACT(F43,"YES"),EXACT(F43,"NO"),EXACT(F43,"UNCLEAR")),OR(EXACT(G43,"OPEN"),EXACT(G43,"RESOLVED")))),"INVALID - CONTROL TOKEN",IF(K43="INVALID - CANDIDATE ID","NOT READY",IF(F43="UNCLEAR","NOT READY",IF(AND(F43="YES",G43="OPEN"),"OPEN MATERIAL CONFLICT",IF(AND(F43="NO",G43="OPEN"),"OPEN NON-MATERIAL CONFLICT","READY"))))))))</x:f>
      </x:c>
      <x:c r="M43" s="12" t="str">
        <x:f>IF(A43="","",IF(OR(L43="INVALID - DUPLICATE ID",L43="INVALID - CONTROL TOKEN",L43="INCOMPLETE",L43="NOT READY"),"Do not use until the conflict record is valid",IF(L43="OPEN MATERIAL CONFLICT","Keep candidate conditional or unresolved until the conflict is settled",IF(L43="OPEN NON-MATERIAL CONFLICT","Record the conflict; it does not block the current disposition",IF(G43="RESOLVED","Use resolved evidence in the candidate role","No material decision effect")))))</x:f>
      </x:c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38"/>
      <x:c r="K44" s="12" t="str">
        <x:f>IF(B44="","",IF(COUNTIF(CANDIDATES!$A$6:$A$205,B44)=0,"INVALID - CANDIDATE ID",IF(COUNTIFS(CANDIDATES!$A$6:$A$205,B44,CANDIDATES!$Q$6:$Q$205,"READY")&gt;0,"LINKED - READY","LINKED - UNRESOLVED")))</x:f>
      </x:c>
      <x:c r="L44" s="12" t="str">
        <x:f>IF(A44="","",IF(COUNTIF($A$6:$A$205,A44)&gt;1,"INVALID - DUPLICATE ID",IF(OR(B44="",C44="",D44="",E44="",F44="",G44="",I44=""),"INCOMPLETE",IF(NOT(AND(OR(EXACT(E44,"HOURS / AVAILABILITY"),EXACT(E44,"GEOGRAPHY"),EXACT(E44,"FULFILMENT / ROLE"),EXACT(E44,"BUYER"),EXACT(E44,"OWNERSHIP"),EXACT(E44,"SERVICE"),EXACT(E44,"OTHER")),OR(EXACT(F44,"YES"),EXACT(F44,"NO"),EXACT(F44,"UNCLEAR")),OR(EXACT(G44,"OPEN"),EXACT(G44,"RESOLVED")))),"INVALID - CONTROL TOKEN",IF(K44="INVALID - CANDIDATE ID","NOT READY",IF(F44="UNCLEAR","NOT READY",IF(AND(F44="YES",G44="OPEN"),"OPEN MATERIAL CONFLICT",IF(AND(F44="NO",G44="OPEN"),"OPEN NON-MATERIAL CONFLICT","READY"))))))))</x:f>
      </x:c>
      <x:c r="M44" s="12" t="str">
        <x:f>IF(A44="","",IF(OR(L44="INVALID - DUPLICATE ID",L44="INVALID - CONTROL TOKEN",L44="INCOMPLETE",L44="NOT READY"),"Do not use until the conflict record is valid",IF(L44="OPEN MATERIAL CONFLICT","Keep candidate conditional or unresolved until the conflict is settled",IF(L44="OPEN NON-MATERIAL CONFLICT","Record the conflict; it does not block the current disposition",IF(G44="RESOLVED","Use resolved evidence in the candidate role","No material decision effect")))))</x:f>
      </x:c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38"/>
      <x:c r="K45" s="12" t="str">
        <x:f>IF(B45="","",IF(COUNTIF(CANDIDATES!$A$6:$A$205,B45)=0,"INVALID - CANDIDATE ID",IF(COUNTIFS(CANDIDATES!$A$6:$A$205,B45,CANDIDATES!$Q$6:$Q$205,"READY")&gt;0,"LINKED - READY","LINKED - UNRESOLVED")))</x:f>
      </x:c>
      <x:c r="L45" s="12" t="str">
        <x:f>IF(A45="","",IF(COUNTIF($A$6:$A$205,A45)&gt;1,"INVALID - DUPLICATE ID",IF(OR(B45="",C45="",D45="",E45="",F45="",G45="",I45=""),"INCOMPLETE",IF(NOT(AND(OR(EXACT(E45,"HOURS / AVAILABILITY"),EXACT(E45,"GEOGRAPHY"),EXACT(E45,"FULFILMENT / ROLE"),EXACT(E45,"BUYER"),EXACT(E45,"OWNERSHIP"),EXACT(E45,"SERVICE"),EXACT(E45,"OTHER")),OR(EXACT(F45,"YES"),EXACT(F45,"NO"),EXACT(F45,"UNCLEAR")),OR(EXACT(G45,"OPEN"),EXACT(G45,"RESOLVED")))),"INVALID - CONTROL TOKEN",IF(K45="INVALID - CANDIDATE ID","NOT READY",IF(F45="UNCLEAR","NOT READY",IF(AND(F45="YES",G45="OPEN"),"OPEN MATERIAL CONFLICT",IF(AND(F45="NO",G45="OPEN"),"OPEN NON-MATERIAL CONFLICT","READY"))))))))</x:f>
      </x:c>
      <x:c r="M45" s="12" t="str">
        <x:f>IF(A45="","",IF(OR(L45="INVALID - DUPLICATE ID",L45="INVALID - CONTROL TOKEN",L45="INCOMPLETE",L45="NOT READY"),"Do not use until the conflict record is valid",IF(L45="OPEN MATERIAL CONFLICT","Keep candidate conditional or unresolved until the conflict is settled",IF(L45="OPEN NON-MATERIAL CONFLICT","Record the conflict; it does not block the current disposition",IF(G45="RESOLVED","Use resolved evidence in the candidate role","No material decision effect")))))</x:f>
      </x:c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38"/>
      <x:c r="K46" s="12" t="str">
        <x:f>IF(B46="","",IF(COUNTIF(CANDIDATES!$A$6:$A$205,B46)=0,"INVALID - CANDIDATE ID",IF(COUNTIFS(CANDIDATES!$A$6:$A$205,B46,CANDIDATES!$Q$6:$Q$205,"READY")&gt;0,"LINKED - READY","LINKED - UNRESOLVED")))</x:f>
      </x:c>
      <x:c r="L46" s="12" t="str">
        <x:f>IF(A46="","",IF(COUNTIF($A$6:$A$205,A46)&gt;1,"INVALID - DUPLICATE ID",IF(OR(B46="",C46="",D46="",E46="",F46="",G46="",I46=""),"INCOMPLETE",IF(NOT(AND(OR(EXACT(E46,"HOURS / AVAILABILITY"),EXACT(E46,"GEOGRAPHY"),EXACT(E46,"FULFILMENT / ROLE"),EXACT(E46,"BUYER"),EXACT(E46,"OWNERSHIP"),EXACT(E46,"SERVICE"),EXACT(E46,"OTHER")),OR(EXACT(F46,"YES"),EXACT(F46,"NO"),EXACT(F46,"UNCLEAR")),OR(EXACT(G46,"OPEN"),EXACT(G46,"RESOLVED")))),"INVALID - CONTROL TOKEN",IF(K46="INVALID - CANDIDATE ID","NOT READY",IF(F46="UNCLEAR","NOT READY",IF(AND(F46="YES",G46="OPEN"),"OPEN MATERIAL CONFLICT",IF(AND(F46="NO",G46="OPEN"),"OPEN NON-MATERIAL CONFLICT","READY"))))))))</x:f>
      </x:c>
      <x:c r="M46" s="12" t="str">
        <x:f>IF(A46="","",IF(OR(L46="INVALID - DUPLICATE ID",L46="INVALID - CONTROL TOKEN",L46="INCOMPLETE",L46="NOT READY"),"Do not use until the conflict record is valid",IF(L46="OPEN MATERIAL CONFLICT","Keep candidate conditional or unresolved until the conflict is settled",IF(L46="OPEN NON-MATERIAL CONFLICT","Record the conflict; it does not block the current disposition",IF(G46="RESOLVED","Use resolved evidence in the candidate role","No material decision effect")))))</x:f>
      </x:c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38"/>
      <x:c r="K47" s="12" t="str">
        <x:f>IF(B47="","",IF(COUNTIF(CANDIDATES!$A$6:$A$205,B47)=0,"INVALID - CANDIDATE ID",IF(COUNTIFS(CANDIDATES!$A$6:$A$205,B47,CANDIDATES!$Q$6:$Q$205,"READY")&gt;0,"LINKED - READY","LINKED - UNRESOLVED")))</x:f>
      </x:c>
      <x:c r="L47" s="12" t="str">
        <x:f>IF(A47="","",IF(COUNTIF($A$6:$A$205,A47)&gt;1,"INVALID - DUPLICATE ID",IF(OR(B47="",C47="",D47="",E47="",F47="",G47="",I47=""),"INCOMPLETE",IF(NOT(AND(OR(EXACT(E47,"HOURS / AVAILABILITY"),EXACT(E47,"GEOGRAPHY"),EXACT(E47,"FULFILMENT / ROLE"),EXACT(E47,"BUYER"),EXACT(E47,"OWNERSHIP"),EXACT(E47,"SERVICE"),EXACT(E47,"OTHER")),OR(EXACT(F47,"YES"),EXACT(F47,"NO"),EXACT(F47,"UNCLEAR")),OR(EXACT(G47,"OPEN"),EXACT(G47,"RESOLVED")))),"INVALID - CONTROL TOKEN",IF(K47="INVALID - CANDIDATE ID","NOT READY",IF(F47="UNCLEAR","NOT READY",IF(AND(F47="YES",G47="OPEN"),"OPEN MATERIAL CONFLICT",IF(AND(F47="NO",G47="OPEN"),"OPEN NON-MATERIAL CONFLICT","READY"))))))))</x:f>
      </x:c>
      <x:c r="M47" s="12" t="str">
        <x:f>IF(A47="","",IF(OR(L47="INVALID - DUPLICATE ID",L47="INVALID - CONTROL TOKEN",L47="INCOMPLETE",L47="NOT READY"),"Do not use until the conflict record is valid",IF(L47="OPEN MATERIAL CONFLICT","Keep candidate conditional or unresolved until the conflict is settled",IF(L47="OPEN NON-MATERIAL CONFLICT","Record the conflict; it does not block the current disposition",IF(G47="RESOLVED","Use resolved evidence in the candidate role","No material decision effect")))))</x:f>
      </x:c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38"/>
      <x:c r="K48" s="12" t="str">
        <x:f>IF(B48="","",IF(COUNTIF(CANDIDATES!$A$6:$A$205,B48)=0,"INVALID - CANDIDATE ID",IF(COUNTIFS(CANDIDATES!$A$6:$A$205,B48,CANDIDATES!$Q$6:$Q$205,"READY")&gt;0,"LINKED - READY","LINKED - UNRESOLVED")))</x:f>
      </x:c>
      <x:c r="L48" s="12" t="str">
        <x:f>IF(A48="","",IF(COUNTIF($A$6:$A$205,A48)&gt;1,"INVALID - DUPLICATE ID",IF(OR(B48="",C48="",D48="",E48="",F48="",G48="",I48=""),"INCOMPLETE",IF(NOT(AND(OR(EXACT(E48,"HOURS / AVAILABILITY"),EXACT(E48,"GEOGRAPHY"),EXACT(E48,"FULFILMENT / ROLE"),EXACT(E48,"BUYER"),EXACT(E48,"OWNERSHIP"),EXACT(E48,"SERVICE"),EXACT(E48,"OTHER")),OR(EXACT(F48,"YES"),EXACT(F48,"NO"),EXACT(F48,"UNCLEAR")),OR(EXACT(G48,"OPEN"),EXACT(G48,"RESOLVED")))),"INVALID - CONTROL TOKEN",IF(K48="INVALID - CANDIDATE ID","NOT READY",IF(F48="UNCLEAR","NOT READY",IF(AND(F48="YES",G48="OPEN"),"OPEN MATERIAL CONFLICT",IF(AND(F48="NO",G48="OPEN"),"OPEN NON-MATERIAL CONFLICT","READY"))))))))</x:f>
      </x:c>
      <x:c r="M48" s="12" t="str">
        <x:f>IF(A48="","",IF(OR(L48="INVALID - DUPLICATE ID",L48="INVALID - CONTROL TOKEN",L48="INCOMPLETE",L48="NOT READY"),"Do not use until the conflict record is valid",IF(L48="OPEN MATERIAL CONFLICT","Keep candidate conditional or unresolved until the conflict is settled",IF(L48="OPEN NON-MATERIAL CONFLICT","Record the conflict; it does not block the current disposition",IF(G48="RESOLVED","Use resolved evidence in the candidate role","No material decision effect")))))</x:f>
      </x:c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38"/>
      <x:c r="K49" s="12" t="str">
        <x:f>IF(B49="","",IF(COUNTIF(CANDIDATES!$A$6:$A$205,B49)=0,"INVALID - CANDIDATE ID",IF(COUNTIFS(CANDIDATES!$A$6:$A$205,B49,CANDIDATES!$Q$6:$Q$205,"READY")&gt;0,"LINKED - READY","LINKED - UNRESOLVED")))</x:f>
      </x:c>
      <x:c r="L49" s="12" t="str">
        <x:f>IF(A49="","",IF(COUNTIF($A$6:$A$205,A49)&gt;1,"INVALID - DUPLICATE ID",IF(OR(B49="",C49="",D49="",E49="",F49="",G49="",I49=""),"INCOMPLETE",IF(NOT(AND(OR(EXACT(E49,"HOURS / AVAILABILITY"),EXACT(E49,"GEOGRAPHY"),EXACT(E49,"FULFILMENT / ROLE"),EXACT(E49,"BUYER"),EXACT(E49,"OWNERSHIP"),EXACT(E49,"SERVICE"),EXACT(E49,"OTHER")),OR(EXACT(F49,"YES"),EXACT(F49,"NO"),EXACT(F49,"UNCLEAR")),OR(EXACT(G49,"OPEN"),EXACT(G49,"RESOLVED")))),"INVALID - CONTROL TOKEN",IF(K49="INVALID - CANDIDATE ID","NOT READY",IF(F49="UNCLEAR","NOT READY",IF(AND(F49="YES",G49="OPEN"),"OPEN MATERIAL CONFLICT",IF(AND(F49="NO",G49="OPEN"),"OPEN NON-MATERIAL CONFLICT","READY"))))))))</x:f>
      </x:c>
      <x:c r="M49" s="12" t="str">
        <x:f>IF(A49="","",IF(OR(L49="INVALID - DUPLICATE ID",L49="INVALID - CONTROL TOKEN",L49="INCOMPLETE",L49="NOT READY"),"Do not use until the conflict record is valid",IF(L49="OPEN MATERIAL CONFLICT","Keep candidate conditional or unresolved until the conflict is settled",IF(L49="OPEN NON-MATERIAL CONFLICT","Record the conflict; it does not block the current disposition",IF(G49="RESOLVED","Use resolved evidence in the candidate role","No material decision effect")))))</x:f>
      </x:c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38"/>
      <x:c r="K50" s="12" t="str">
        <x:f>IF(B50="","",IF(COUNTIF(CANDIDATES!$A$6:$A$205,B50)=0,"INVALID - CANDIDATE ID",IF(COUNTIFS(CANDIDATES!$A$6:$A$205,B50,CANDIDATES!$Q$6:$Q$205,"READY")&gt;0,"LINKED - READY","LINKED - UNRESOLVED")))</x:f>
      </x:c>
      <x:c r="L50" s="12" t="str">
        <x:f>IF(A50="","",IF(COUNTIF($A$6:$A$205,A50)&gt;1,"INVALID - DUPLICATE ID",IF(OR(B50="",C50="",D50="",E50="",F50="",G50="",I50=""),"INCOMPLETE",IF(NOT(AND(OR(EXACT(E50,"HOURS / AVAILABILITY"),EXACT(E50,"GEOGRAPHY"),EXACT(E50,"FULFILMENT / ROLE"),EXACT(E50,"BUYER"),EXACT(E50,"OWNERSHIP"),EXACT(E50,"SERVICE"),EXACT(E50,"OTHER")),OR(EXACT(F50,"YES"),EXACT(F50,"NO"),EXACT(F50,"UNCLEAR")),OR(EXACT(G50,"OPEN"),EXACT(G50,"RESOLVED")))),"INVALID - CONTROL TOKEN",IF(K50="INVALID - CANDIDATE ID","NOT READY",IF(F50="UNCLEAR","NOT READY",IF(AND(F50="YES",G50="OPEN"),"OPEN MATERIAL CONFLICT",IF(AND(F50="NO",G50="OPEN"),"OPEN NON-MATERIAL CONFLICT","READY"))))))))</x:f>
      </x:c>
      <x:c r="M50" s="12" t="str">
        <x:f>IF(A50="","",IF(OR(L50="INVALID - DUPLICATE ID",L50="INVALID - CONTROL TOKEN",L50="INCOMPLETE",L50="NOT READY"),"Do not use until the conflict record is valid",IF(L50="OPEN MATERIAL CONFLICT","Keep candidate conditional or unresolved until the conflict is settled",IF(L50="OPEN NON-MATERIAL CONFLICT","Record the conflict; it does not block the current disposition",IF(G50="RESOLVED","Use resolved evidence in the candidate role","No material decision effect")))))</x:f>
      </x:c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38"/>
      <x:c r="K51" s="12" t="str">
        <x:f>IF(B51="","",IF(COUNTIF(CANDIDATES!$A$6:$A$205,B51)=0,"INVALID - CANDIDATE ID",IF(COUNTIFS(CANDIDATES!$A$6:$A$205,B51,CANDIDATES!$Q$6:$Q$205,"READY")&gt;0,"LINKED - READY","LINKED - UNRESOLVED")))</x:f>
      </x:c>
      <x:c r="L51" s="12" t="str">
        <x:f>IF(A51="","",IF(COUNTIF($A$6:$A$205,A51)&gt;1,"INVALID - DUPLICATE ID",IF(OR(B51="",C51="",D51="",E51="",F51="",G51="",I51=""),"INCOMPLETE",IF(NOT(AND(OR(EXACT(E51,"HOURS / AVAILABILITY"),EXACT(E51,"GEOGRAPHY"),EXACT(E51,"FULFILMENT / ROLE"),EXACT(E51,"BUYER"),EXACT(E51,"OWNERSHIP"),EXACT(E51,"SERVICE"),EXACT(E51,"OTHER")),OR(EXACT(F51,"YES"),EXACT(F51,"NO"),EXACT(F51,"UNCLEAR")),OR(EXACT(G51,"OPEN"),EXACT(G51,"RESOLVED")))),"INVALID - CONTROL TOKEN",IF(K51="INVALID - CANDIDATE ID","NOT READY",IF(F51="UNCLEAR","NOT READY",IF(AND(F51="YES",G51="OPEN"),"OPEN MATERIAL CONFLICT",IF(AND(F51="NO",G51="OPEN"),"OPEN NON-MATERIAL CONFLICT","READY"))))))))</x:f>
      </x:c>
      <x:c r="M51" s="12" t="str">
        <x:f>IF(A51="","",IF(OR(L51="INVALID - DUPLICATE ID",L51="INVALID - CONTROL TOKEN",L51="INCOMPLETE",L51="NOT READY"),"Do not use until the conflict record is valid",IF(L51="OPEN MATERIAL CONFLICT","Keep candidate conditional or unresolved until the conflict is settled",IF(L51="OPEN NON-MATERIAL CONFLICT","Record the conflict; it does not block the current disposition",IF(G51="RESOLVED","Use resolved evidence in the candidate role","No material decision effect")))))</x:f>
      </x:c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38"/>
      <x:c r="K52" s="12" t="str">
        <x:f>IF(B52="","",IF(COUNTIF(CANDIDATES!$A$6:$A$205,B52)=0,"INVALID - CANDIDATE ID",IF(COUNTIFS(CANDIDATES!$A$6:$A$205,B52,CANDIDATES!$Q$6:$Q$205,"READY")&gt;0,"LINKED - READY","LINKED - UNRESOLVED")))</x:f>
      </x:c>
      <x:c r="L52" s="12" t="str">
        <x:f>IF(A52="","",IF(COUNTIF($A$6:$A$205,A52)&gt;1,"INVALID - DUPLICATE ID",IF(OR(B52="",C52="",D52="",E52="",F52="",G52="",I52=""),"INCOMPLETE",IF(NOT(AND(OR(EXACT(E52,"HOURS / AVAILABILITY"),EXACT(E52,"GEOGRAPHY"),EXACT(E52,"FULFILMENT / ROLE"),EXACT(E52,"BUYER"),EXACT(E52,"OWNERSHIP"),EXACT(E52,"SERVICE"),EXACT(E52,"OTHER")),OR(EXACT(F52,"YES"),EXACT(F52,"NO"),EXACT(F52,"UNCLEAR")),OR(EXACT(G52,"OPEN"),EXACT(G52,"RESOLVED")))),"INVALID - CONTROL TOKEN",IF(K52="INVALID - CANDIDATE ID","NOT READY",IF(F52="UNCLEAR","NOT READY",IF(AND(F52="YES",G52="OPEN"),"OPEN MATERIAL CONFLICT",IF(AND(F52="NO",G52="OPEN"),"OPEN NON-MATERIAL CONFLICT","READY"))))))))</x:f>
      </x:c>
      <x:c r="M52" s="12" t="str">
        <x:f>IF(A52="","",IF(OR(L52="INVALID - DUPLICATE ID",L52="INVALID - CONTROL TOKEN",L52="INCOMPLETE",L52="NOT READY"),"Do not use until the conflict record is valid",IF(L52="OPEN MATERIAL CONFLICT","Keep candidate conditional or unresolved until the conflict is settled",IF(L52="OPEN NON-MATERIAL CONFLICT","Record the conflict; it does not block the current disposition",IF(G52="RESOLVED","Use resolved evidence in the candidate role","No material decision effect")))))</x:f>
      </x:c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38"/>
      <x:c r="K53" s="12" t="str">
        <x:f>IF(B53="","",IF(COUNTIF(CANDIDATES!$A$6:$A$205,B53)=0,"INVALID - CANDIDATE ID",IF(COUNTIFS(CANDIDATES!$A$6:$A$205,B53,CANDIDATES!$Q$6:$Q$205,"READY")&gt;0,"LINKED - READY","LINKED - UNRESOLVED")))</x:f>
      </x:c>
      <x:c r="L53" s="12" t="str">
        <x:f>IF(A53="","",IF(COUNTIF($A$6:$A$205,A53)&gt;1,"INVALID - DUPLICATE ID",IF(OR(B53="",C53="",D53="",E53="",F53="",G53="",I53=""),"INCOMPLETE",IF(NOT(AND(OR(EXACT(E53,"HOURS / AVAILABILITY"),EXACT(E53,"GEOGRAPHY"),EXACT(E53,"FULFILMENT / ROLE"),EXACT(E53,"BUYER"),EXACT(E53,"OWNERSHIP"),EXACT(E53,"SERVICE"),EXACT(E53,"OTHER")),OR(EXACT(F53,"YES"),EXACT(F53,"NO"),EXACT(F53,"UNCLEAR")),OR(EXACT(G53,"OPEN"),EXACT(G53,"RESOLVED")))),"INVALID - CONTROL TOKEN",IF(K53="INVALID - CANDIDATE ID","NOT READY",IF(F53="UNCLEAR","NOT READY",IF(AND(F53="YES",G53="OPEN"),"OPEN MATERIAL CONFLICT",IF(AND(F53="NO",G53="OPEN"),"OPEN NON-MATERIAL CONFLICT","READY"))))))))</x:f>
      </x:c>
      <x:c r="M53" s="12" t="str">
        <x:f>IF(A53="","",IF(OR(L53="INVALID - DUPLICATE ID",L53="INVALID - CONTROL TOKEN",L53="INCOMPLETE",L53="NOT READY"),"Do not use until the conflict record is valid",IF(L53="OPEN MATERIAL CONFLICT","Keep candidate conditional or unresolved until the conflict is settled",IF(L53="OPEN NON-MATERIAL CONFLICT","Record the conflict; it does not block the current disposition",IF(G53="RESOLVED","Use resolved evidence in the candidate role","No material decision effect")))))</x:f>
      </x:c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38"/>
      <x:c r="K54" s="12" t="str">
        <x:f>IF(B54="","",IF(COUNTIF(CANDIDATES!$A$6:$A$205,B54)=0,"INVALID - CANDIDATE ID",IF(COUNTIFS(CANDIDATES!$A$6:$A$205,B54,CANDIDATES!$Q$6:$Q$205,"READY")&gt;0,"LINKED - READY","LINKED - UNRESOLVED")))</x:f>
      </x:c>
      <x:c r="L54" s="12" t="str">
        <x:f>IF(A54="","",IF(COUNTIF($A$6:$A$205,A54)&gt;1,"INVALID - DUPLICATE ID",IF(OR(B54="",C54="",D54="",E54="",F54="",G54="",I54=""),"INCOMPLETE",IF(NOT(AND(OR(EXACT(E54,"HOURS / AVAILABILITY"),EXACT(E54,"GEOGRAPHY"),EXACT(E54,"FULFILMENT / ROLE"),EXACT(E54,"BUYER"),EXACT(E54,"OWNERSHIP"),EXACT(E54,"SERVICE"),EXACT(E54,"OTHER")),OR(EXACT(F54,"YES"),EXACT(F54,"NO"),EXACT(F54,"UNCLEAR")),OR(EXACT(G54,"OPEN"),EXACT(G54,"RESOLVED")))),"INVALID - CONTROL TOKEN",IF(K54="INVALID - CANDIDATE ID","NOT READY",IF(F54="UNCLEAR","NOT READY",IF(AND(F54="YES",G54="OPEN"),"OPEN MATERIAL CONFLICT",IF(AND(F54="NO",G54="OPEN"),"OPEN NON-MATERIAL CONFLICT","READY"))))))))</x:f>
      </x:c>
      <x:c r="M54" s="12" t="str">
        <x:f>IF(A54="","",IF(OR(L54="INVALID - DUPLICATE ID",L54="INVALID - CONTROL TOKEN",L54="INCOMPLETE",L54="NOT READY"),"Do not use until the conflict record is valid",IF(L54="OPEN MATERIAL CONFLICT","Keep candidate conditional or unresolved until the conflict is settled",IF(L54="OPEN NON-MATERIAL CONFLICT","Record the conflict; it does not block the current disposition",IF(G54="RESOLVED","Use resolved evidence in the candidate role","No material decision effect")))))</x:f>
      </x:c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38"/>
      <x:c r="K55" s="12" t="str">
        <x:f>IF(B55="","",IF(COUNTIF(CANDIDATES!$A$6:$A$205,B55)=0,"INVALID - CANDIDATE ID",IF(COUNTIFS(CANDIDATES!$A$6:$A$205,B55,CANDIDATES!$Q$6:$Q$205,"READY")&gt;0,"LINKED - READY","LINKED - UNRESOLVED")))</x:f>
      </x:c>
      <x:c r="L55" s="12" t="str">
        <x:f>IF(A55="","",IF(COUNTIF($A$6:$A$205,A55)&gt;1,"INVALID - DUPLICATE ID",IF(OR(B55="",C55="",D55="",E55="",F55="",G55="",I55=""),"INCOMPLETE",IF(NOT(AND(OR(EXACT(E55,"HOURS / AVAILABILITY"),EXACT(E55,"GEOGRAPHY"),EXACT(E55,"FULFILMENT / ROLE"),EXACT(E55,"BUYER"),EXACT(E55,"OWNERSHIP"),EXACT(E55,"SERVICE"),EXACT(E55,"OTHER")),OR(EXACT(F55,"YES"),EXACT(F55,"NO"),EXACT(F55,"UNCLEAR")),OR(EXACT(G55,"OPEN"),EXACT(G55,"RESOLVED")))),"INVALID - CONTROL TOKEN",IF(K55="INVALID - CANDIDATE ID","NOT READY",IF(F55="UNCLEAR","NOT READY",IF(AND(F55="YES",G55="OPEN"),"OPEN MATERIAL CONFLICT",IF(AND(F55="NO",G55="OPEN"),"OPEN NON-MATERIAL CONFLICT","READY"))))))))</x:f>
      </x:c>
      <x:c r="M55" s="12" t="str">
        <x:f>IF(A55="","",IF(OR(L55="INVALID - DUPLICATE ID",L55="INVALID - CONTROL TOKEN",L55="INCOMPLETE",L55="NOT READY"),"Do not use until the conflict record is valid",IF(L55="OPEN MATERIAL CONFLICT","Keep candidate conditional or unresolved until the conflict is settled",IF(L55="OPEN NON-MATERIAL CONFLICT","Record the conflict; it does not block the current disposition",IF(G55="RESOLVED","Use resolved evidence in the candidate role","No material decision effect")))))</x:f>
      </x:c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38"/>
      <x:c r="K56" s="12" t="str">
        <x:f>IF(B56="","",IF(COUNTIF(CANDIDATES!$A$6:$A$205,B56)=0,"INVALID - CANDIDATE ID",IF(COUNTIFS(CANDIDATES!$A$6:$A$205,B56,CANDIDATES!$Q$6:$Q$205,"READY")&gt;0,"LINKED - READY","LINKED - UNRESOLVED")))</x:f>
      </x:c>
      <x:c r="L56" s="12" t="str">
        <x:f>IF(A56="","",IF(COUNTIF($A$6:$A$205,A56)&gt;1,"INVALID - DUPLICATE ID",IF(OR(B56="",C56="",D56="",E56="",F56="",G56="",I56=""),"INCOMPLETE",IF(NOT(AND(OR(EXACT(E56,"HOURS / AVAILABILITY"),EXACT(E56,"GEOGRAPHY"),EXACT(E56,"FULFILMENT / ROLE"),EXACT(E56,"BUYER"),EXACT(E56,"OWNERSHIP"),EXACT(E56,"SERVICE"),EXACT(E56,"OTHER")),OR(EXACT(F56,"YES"),EXACT(F56,"NO"),EXACT(F56,"UNCLEAR")),OR(EXACT(G56,"OPEN"),EXACT(G56,"RESOLVED")))),"INVALID - CONTROL TOKEN",IF(K56="INVALID - CANDIDATE ID","NOT READY",IF(F56="UNCLEAR","NOT READY",IF(AND(F56="YES",G56="OPEN"),"OPEN MATERIAL CONFLICT",IF(AND(F56="NO",G56="OPEN"),"OPEN NON-MATERIAL CONFLICT","READY"))))))))</x:f>
      </x:c>
      <x:c r="M56" s="12" t="str">
        <x:f>IF(A56="","",IF(OR(L56="INVALID - DUPLICATE ID",L56="INVALID - CONTROL TOKEN",L56="INCOMPLETE",L56="NOT READY"),"Do not use until the conflict record is valid",IF(L56="OPEN MATERIAL CONFLICT","Keep candidate conditional or unresolved until the conflict is settled",IF(L56="OPEN NON-MATERIAL CONFLICT","Record the conflict; it does not block the current disposition",IF(G56="RESOLVED","Use resolved evidence in the candidate role","No material decision effect")))))</x:f>
      </x:c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38"/>
      <x:c r="K57" s="12" t="str">
        <x:f>IF(B57="","",IF(COUNTIF(CANDIDATES!$A$6:$A$205,B57)=0,"INVALID - CANDIDATE ID",IF(COUNTIFS(CANDIDATES!$A$6:$A$205,B57,CANDIDATES!$Q$6:$Q$205,"READY")&gt;0,"LINKED - READY","LINKED - UNRESOLVED")))</x:f>
      </x:c>
      <x:c r="L57" s="12" t="str">
        <x:f>IF(A57="","",IF(COUNTIF($A$6:$A$205,A57)&gt;1,"INVALID - DUPLICATE ID",IF(OR(B57="",C57="",D57="",E57="",F57="",G57="",I57=""),"INCOMPLETE",IF(NOT(AND(OR(EXACT(E57,"HOURS / AVAILABILITY"),EXACT(E57,"GEOGRAPHY"),EXACT(E57,"FULFILMENT / ROLE"),EXACT(E57,"BUYER"),EXACT(E57,"OWNERSHIP"),EXACT(E57,"SERVICE"),EXACT(E57,"OTHER")),OR(EXACT(F57,"YES"),EXACT(F57,"NO"),EXACT(F57,"UNCLEAR")),OR(EXACT(G57,"OPEN"),EXACT(G57,"RESOLVED")))),"INVALID - CONTROL TOKEN",IF(K57="INVALID - CANDIDATE ID","NOT READY",IF(F57="UNCLEAR","NOT READY",IF(AND(F57="YES",G57="OPEN"),"OPEN MATERIAL CONFLICT",IF(AND(F57="NO",G57="OPEN"),"OPEN NON-MATERIAL CONFLICT","READY"))))))))</x:f>
      </x:c>
      <x:c r="M57" s="12" t="str">
        <x:f>IF(A57="","",IF(OR(L57="INVALID - DUPLICATE ID",L57="INVALID - CONTROL TOKEN",L57="INCOMPLETE",L57="NOT READY"),"Do not use until the conflict record is valid",IF(L57="OPEN MATERIAL CONFLICT","Keep candidate conditional or unresolved until the conflict is settled",IF(L57="OPEN NON-MATERIAL CONFLICT","Record the conflict; it does not block the current disposition",IF(G57="RESOLVED","Use resolved evidence in the candidate role","No material decision effect")))))</x:f>
      </x:c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38"/>
      <x:c r="K58" s="12" t="str">
        <x:f>IF(B58="","",IF(COUNTIF(CANDIDATES!$A$6:$A$205,B58)=0,"INVALID - CANDIDATE ID",IF(COUNTIFS(CANDIDATES!$A$6:$A$205,B58,CANDIDATES!$Q$6:$Q$205,"READY")&gt;0,"LINKED - READY","LINKED - UNRESOLVED")))</x:f>
      </x:c>
      <x:c r="L58" s="12" t="str">
        <x:f>IF(A58="","",IF(COUNTIF($A$6:$A$205,A58)&gt;1,"INVALID - DUPLICATE ID",IF(OR(B58="",C58="",D58="",E58="",F58="",G58="",I58=""),"INCOMPLETE",IF(NOT(AND(OR(EXACT(E58,"HOURS / AVAILABILITY"),EXACT(E58,"GEOGRAPHY"),EXACT(E58,"FULFILMENT / ROLE"),EXACT(E58,"BUYER"),EXACT(E58,"OWNERSHIP"),EXACT(E58,"SERVICE"),EXACT(E58,"OTHER")),OR(EXACT(F58,"YES"),EXACT(F58,"NO"),EXACT(F58,"UNCLEAR")),OR(EXACT(G58,"OPEN"),EXACT(G58,"RESOLVED")))),"INVALID - CONTROL TOKEN",IF(K58="INVALID - CANDIDATE ID","NOT READY",IF(F58="UNCLEAR","NOT READY",IF(AND(F58="YES",G58="OPEN"),"OPEN MATERIAL CONFLICT",IF(AND(F58="NO",G58="OPEN"),"OPEN NON-MATERIAL CONFLICT","READY"))))))))</x:f>
      </x:c>
      <x:c r="M58" s="12" t="str">
        <x:f>IF(A58="","",IF(OR(L58="INVALID - DUPLICATE ID",L58="INVALID - CONTROL TOKEN",L58="INCOMPLETE",L58="NOT READY"),"Do not use until the conflict record is valid",IF(L58="OPEN MATERIAL CONFLICT","Keep candidate conditional or unresolved until the conflict is settled",IF(L58="OPEN NON-MATERIAL CONFLICT","Record the conflict; it does not block the current disposition",IF(G58="RESOLVED","Use resolved evidence in the candidate role","No material decision effect")))))</x:f>
      </x:c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38"/>
      <x:c r="K59" s="12" t="str">
        <x:f>IF(B59="","",IF(COUNTIF(CANDIDATES!$A$6:$A$205,B59)=0,"INVALID - CANDIDATE ID",IF(COUNTIFS(CANDIDATES!$A$6:$A$205,B59,CANDIDATES!$Q$6:$Q$205,"READY")&gt;0,"LINKED - READY","LINKED - UNRESOLVED")))</x:f>
      </x:c>
      <x:c r="L59" s="12" t="str">
        <x:f>IF(A59="","",IF(COUNTIF($A$6:$A$205,A59)&gt;1,"INVALID - DUPLICATE ID",IF(OR(B59="",C59="",D59="",E59="",F59="",G59="",I59=""),"INCOMPLETE",IF(NOT(AND(OR(EXACT(E59,"HOURS / AVAILABILITY"),EXACT(E59,"GEOGRAPHY"),EXACT(E59,"FULFILMENT / ROLE"),EXACT(E59,"BUYER"),EXACT(E59,"OWNERSHIP"),EXACT(E59,"SERVICE"),EXACT(E59,"OTHER")),OR(EXACT(F59,"YES"),EXACT(F59,"NO"),EXACT(F59,"UNCLEAR")),OR(EXACT(G59,"OPEN"),EXACT(G59,"RESOLVED")))),"INVALID - CONTROL TOKEN",IF(K59="INVALID - CANDIDATE ID","NOT READY",IF(F59="UNCLEAR","NOT READY",IF(AND(F59="YES",G59="OPEN"),"OPEN MATERIAL CONFLICT",IF(AND(F59="NO",G59="OPEN"),"OPEN NON-MATERIAL CONFLICT","READY"))))))))</x:f>
      </x:c>
      <x:c r="M59" s="12" t="str">
        <x:f>IF(A59="","",IF(OR(L59="INVALID - DUPLICATE ID",L59="INVALID - CONTROL TOKEN",L59="INCOMPLETE",L59="NOT READY"),"Do not use until the conflict record is valid",IF(L59="OPEN MATERIAL CONFLICT","Keep candidate conditional or unresolved until the conflict is settled",IF(L59="OPEN NON-MATERIAL CONFLICT","Record the conflict; it does not block the current disposition",IF(G59="RESOLVED","Use resolved evidence in the candidate role","No material decision effect")))))</x:f>
      </x:c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38"/>
      <x:c r="K60" s="12" t="str">
        <x:f>IF(B60="","",IF(COUNTIF(CANDIDATES!$A$6:$A$205,B60)=0,"INVALID - CANDIDATE ID",IF(COUNTIFS(CANDIDATES!$A$6:$A$205,B60,CANDIDATES!$Q$6:$Q$205,"READY")&gt;0,"LINKED - READY","LINKED - UNRESOLVED")))</x:f>
      </x:c>
      <x:c r="L60" s="12" t="str">
        <x:f>IF(A60="","",IF(COUNTIF($A$6:$A$205,A60)&gt;1,"INVALID - DUPLICATE ID",IF(OR(B60="",C60="",D60="",E60="",F60="",G60="",I60=""),"INCOMPLETE",IF(NOT(AND(OR(EXACT(E60,"HOURS / AVAILABILITY"),EXACT(E60,"GEOGRAPHY"),EXACT(E60,"FULFILMENT / ROLE"),EXACT(E60,"BUYER"),EXACT(E60,"OWNERSHIP"),EXACT(E60,"SERVICE"),EXACT(E60,"OTHER")),OR(EXACT(F60,"YES"),EXACT(F60,"NO"),EXACT(F60,"UNCLEAR")),OR(EXACT(G60,"OPEN"),EXACT(G60,"RESOLVED")))),"INVALID - CONTROL TOKEN",IF(K60="INVALID - CANDIDATE ID","NOT READY",IF(F60="UNCLEAR","NOT READY",IF(AND(F60="YES",G60="OPEN"),"OPEN MATERIAL CONFLICT",IF(AND(F60="NO",G60="OPEN"),"OPEN NON-MATERIAL CONFLICT","READY"))))))))</x:f>
      </x:c>
      <x:c r="M60" s="12" t="str">
        <x:f>IF(A60="","",IF(OR(L60="INVALID - DUPLICATE ID",L60="INVALID - CONTROL TOKEN",L60="INCOMPLETE",L60="NOT READY"),"Do not use until the conflict record is valid",IF(L60="OPEN MATERIAL CONFLICT","Keep candidate conditional or unresolved until the conflict is settled",IF(L60="OPEN NON-MATERIAL CONFLICT","Record the conflict; it does not block the current disposition",IF(G60="RESOLVED","Use resolved evidence in the candidate role","No material decision effect")))))</x:f>
      </x:c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38"/>
      <x:c r="K61" s="12" t="str">
        <x:f>IF(B61="","",IF(COUNTIF(CANDIDATES!$A$6:$A$205,B61)=0,"INVALID - CANDIDATE ID",IF(COUNTIFS(CANDIDATES!$A$6:$A$205,B61,CANDIDATES!$Q$6:$Q$205,"READY")&gt;0,"LINKED - READY","LINKED - UNRESOLVED")))</x:f>
      </x:c>
      <x:c r="L61" s="12" t="str">
        <x:f>IF(A61="","",IF(COUNTIF($A$6:$A$205,A61)&gt;1,"INVALID - DUPLICATE ID",IF(OR(B61="",C61="",D61="",E61="",F61="",G61="",I61=""),"INCOMPLETE",IF(NOT(AND(OR(EXACT(E61,"HOURS / AVAILABILITY"),EXACT(E61,"GEOGRAPHY"),EXACT(E61,"FULFILMENT / ROLE"),EXACT(E61,"BUYER"),EXACT(E61,"OWNERSHIP"),EXACT(E61,"SERVICE"),EXACT(E61,"OTHER")),OR(EXACT(F61,"YES"),EXACT(F61,"NO"),EXACT(F61,"UNCLEAR")),OR(EXACT(G61,"OPEN"),EXACT(G61,"RESOLVED")))),"INVALID - CONTROL TOKEN",IF(K61="INVALID - CANDIDATE ID","NOT READY",IF(F61="UNCLEAR","NOT READY",IF(AND(F61="YES",G61="OPEN"),"OPEN MATERIAL CONFLICT",IF(AND(F61="NO",G61="OPEN"),"OPEN NON-MATERIAL CONFLICT","READY"))))))))</x:f>
      </x:c>
      <x:c r="M61" s="12" t="str">
        <x:f>IF(A61="","",IF(OR(L61="INVALID - DUPLICATE ID",L61="INVALID - CONTROL TOKEN",L61="INCOMPLETE",L61="NOT READY"),"Do not use until the conflict record is valid",IF(L61="OPEN MATERIAL CONFLICT","Keep candidate conditional or unresolved until the conflict is settled",IF(L61="OPEN NON-MATERIAL CONFLICT","Record the conflict; it does not block the current disposition",IF(G61="RESOLVED","Use resolved evidence in the candidate role","No material decision effect")))))</x:f>
      </x:c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38"/>
      <x:c r="K62" s="12" t="str">
        <x:f>IF(B62="","",IF(COUNTIF(CANDIDATES!$A$6:$A$205,B62)=0,"INVALID - CANDIDATE ID",IF(COUNTIFS(CANDIDATES!$A$6:$A$205,B62,CANDIDATES!$Q$6:$Q$205,"READY")&gt;0,"LINKED - READY","LINKED - UNRESOLVED")))</x:f>
      </x:c>
      <x:c r="L62" s="12" t="str">
        <x:f>IF(A62="","",IF(COUNTIF($A$6:$A$205,A62)&gt;1,"INVALID - DUPLICATE ID",IF(OR(B62="",C62="",D62="",E62="",F62="",G62="",I62=""),"INCOMPLETE",IF(NOT(AND(OR(EXACT(E62,"HOURS / AVAILABILITY"),EXACT(E62,"GEOGRAPHY"),EXACT(E62,"FULFILMENT / ROLE"),EXACT(E62,"BUYER"),EXACT(E62,"OWNERSHIP"),EXACT(E62,"SERVICE"),EXACT(E62,"OTHER")),OR(EXACT(F62,"YES"),EXACT(F62,"NO"),EXACT(F62,"UNCLEAR")),OR(EXACT(G62,"OPEN"),EXACT(G62,"RESOLVED")))),"INVALID - CONTROL TOKEN",IF(K62="INVALID - CANDIDATE ID","NOT READY",IF(F62="UNCLEAR","NOT READY",IF(AND(F62="YES",G62="OPEN"),"OPEN MATERIAL CONFLICT",IF(AND(F62="NO",G62="OPEN"),"OPEN NON-MATERIAL CONFLICT","READY"))))))))</x:f>
      </x:c>
      <x:c r="M62" s="12" t="str">
        <x:f>IF(A62="","",IF(OR(L62="INVALID - DUPLICATE ID",L62="INVALID - CONTROL TOKEN",L62="INCOMPLETE",L62="NOT READY"),"Do not use until the conflict record is valid",IF(L62="OPEN MATERIAL CONFLICT","Keep candidate conditional or unresolved until the conflict is settled",IF(L62="OPEN NON-MATERIAL CONFLICT","Record the conflict; it does not block the current disposition",IF(G62="RESOLVED","Use resolved evidence in the candidate role","No material decision effect")))))</x:f>
      </x:c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38"/>
      <x:c r="K63" s="12" t="str">
        <x:f>IF(B63="","",IF(COUNTIF(CANDIDATES!$A$6:$A$205,B63)=0,"INVALID - CANDIDATE ID",IF(COUNTIFS(CANDIDATES!$A$6:$A$205,B63,CANDIDATES!$Q$6:$Q$205,"READY")&gt;0,"LINKED - READY","LINKED - UNRESOLVED")))</x:f>
      </x:c>
      <x:c r="L63" s="12" t="str">
        <x:f>IF(A63="","",IF(COUNTIF($A$6:$A$205,A63)&gt;1,"INVALID - DUPLICATE ID",IF(OR(B63="",C63="",D63="",E63="",F63="",G63="",I63=""),"INCOMPLETE",IF(NOT(AND(OR(EXACT(E63,"HOURS / AVAILABILITY"),EXACT(E63,"GEOGRAPHY"),EXACT(E63,"FULFILMENT / ROLE"),EXACT(E63,"BUYER"),EXACT(E63,"OWNERSHIP"),EXACT(E63,"SERVICE"),EXACT(E63,"OTHER")),OR(EXACT(F63,"YES"),EXACT(F63,"NO"),EXACT(F63,"UNCLEAR")),OR(EXACT(G63,"OPEN"),EXACT(G63,"RESOLVED")))),"INVALID - CONTROL TOKEN",IF(K63="INVALID - CANDIDATE ID","NOT READY",IF(F63="UNCLEAR","NOT READY",IF(AND(F63="YES",G63="OPEN"),"OPEN MATERIAL CONFLICT",IF(AND(F63="NO",G63="OPEN"),"OPEN NON-MATERIAL CONFLICT","READY"))))))))</x:f>
      </x:c>
      <x:c r="M63" s="12" t="str">
        <x:f>IF(A63="","",IF(OR(L63="INVALID - DUPLICATE ID",L63="INVALID - CONTROL TOKEN",L63="INCOMPLETE",L63="NOT READY"),"Do not use until the conflict record is valid",IF(L63="OPEN MATERIAL CONFLICT","Keep candidate conditional or unresolved until the conflict is settled",IF(L63="OPEN NON-MATERIAL CONFLICT","Record the conflict; it does not block the current disposition",IF(G63="RESOLVED","Use resolved evidence in the candidate role","No material decision effect")))))</x:f>
      </x:c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38"/>
      <x:c r="K64" s="12" t="str">
        <x:f>IF(B64="","",IF(COUNTIF(CANDIDATES!$A$6:$A$205,B64)=0,"INVALID - CANDIDATE ID",IF(COUNTIFS(CANDIDATES!$A$6:$A$205,B64,CANDIDATES!$Q$6:$Q$205,"READY")&gt;0,"LINKED - READY","LINKED - UNRESOLVED")))</x:f>
      </x:c>
      <x:c r="L64" s="12" t="str">
        <x:f>IF(A64="","",IF(COUNTIF($A$6:$A$205,A64)&gt;1,"INVALID - DUPLICATE ID",IF(OR(B64="",C64="",D64="",E64="",F64="",G64="",I64=""),"INCOMPLETE",IF(NOT(AND(OR(EXACT(E64,"HOURS / AVAILABILITY"),EXACT(E64,"GEOGRAPHY"),EXACT(E64,"FULFILMENT / ROLE"),EXACT(E64,"BUYER"),EXACT(E64,"OWNERSHIP"),EXACT(E64,"SERVICE"),EXACT(E64,"OTHER")),OR(EXACT(F64,"YES"),EXACT(F64,"NO"),EXACT(F64,"UNCLEAR")),OR(EXACT(G64,"OPEN"),EXACT(G64,"RESOLVED")))),"INVALID - CONTROL TOKEN",IF(K64="INVALID - CANDIDATE ID","NOT READY",IF(F64="UNCLEAR","NOT READY",IF(AND(F64="YES",G64="OPEN"),"OPEN MATERIAL CONFLICT",IF(AND(F64="NO",G64="OPEN"),"OPEN NON-MATERIAL CONFLICT","READY"))))))))</x:f>
      </x:c>
      <x:c r="M64" s="12" t="str">
        <x:f>IF(A64="","",IF(OR(L64="INVALID - DUPLICATE ID",L64="INVALID - CONTROL TOKEN",L64="INCOMPLETE",L64="NOT READY"),"Do not use until the conflict record is valid",IF(L64="OPEN MATERIAL CONFLICT","Keep candidate conditional or unresolved until the conflict is settled",IF(L64="OPEN NON-MATERIAL CONFLICT","Record the conflict; it does not block the current disposition",IF(G64="RESOLVED","Use resolved evidence in the candidate role","No material decision effect")))))</x:f>
      </x:c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38"/>
      <x:c r="K65" s="12" t="str">
        <x:f>IF(B65="","",IF(COUNTIF(CANDIDATES!$A$6:$A$205,B65)=0,"INVALID - CANDIDATE ID",IF(COUNTIFS(CANDIDATES!$A$6:$A$205,B65,CANDIDATES!$Q$6:$Q$205,"READY")&gt;0,"LINKED - READY","LINKED - UNRESOLVED")))</x:f>
      </x:c>
      <x:c r="L65" s="12" t="str">
        <x:f>IF(A65="","",IF(COUNTIF($A$6:$A$205,A65)&gt;1,"INVALID - DUPLICATE ID",IF(OR(B65="",C65="",D65="",E65="",F65="",G65="",I65=""),"INCOMPLETE",IF(NOT(AND(OR(EXACT(E65,"HOURS / AVAILABILITY"),EXACT(E65,"GEOGRAPHY"),EXACT(E65,"FULFILMENT / ROLE"),EXACT(E65,"BUYER"),EXACT(E65,"OWNERSHIP"),EXACT(E65,"SERVICE"),EXACT(E65,"OTHER")),OR(EXACT(F65,"YES"),EXACT(F65,"NO"),EXACT(F65,"UNCLEAR")),OR(EXACT(G65,"OPEN"),EXACT(G65,"RESOLVED")))),"INVALID - CONTROL TOKEN",IF(K65="INVALID - CANDIDATE ID","NOT READY",IF(F65="UNCLEAR","NOT READY",IF(AND(F65="YES",G65="OPEN"),"OPEN MATERIAL CONFLICT",IF(AND(F65="NO",G65="OPEN"),"OPEN NON-MATERIAL CONFLICT","READY"))))))))</x:f>
      </x:c>
      <x:c r="M65" s="12" t="str">
        <x:f>IF(A65="","",IF(OR(L65="INVALID - DUPLICATE ID",L65="INVALID - CONTROL TOKEN",L65="INCOMPLETE",L65="NOT READY"),"Do not use until the conflict record is valid",IF(L65="OPEN MATERIAL CONFLICT","Keep candidate conditional or unresolved until the conflict is settled",IF(L65="OPEN NON-MATERIAL CONFLICT","Record the conflict; it does not block the current disposition",IF(G65="RESOLVED","Use resolved evidence in the candidate role","No material decision effect")))))</x:f>
      </x:c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38"/>
      <x:c r="K66" s="12" t="str">
        <x:f>IF(B66="","",IF(COUNTIF(CANDIDATES!$A$6:$A$205,B66)=0,"INVALID - CANDIDATE ID",IF(COUNTIFS(CANDIDATES!$A$6:$A$205,B66,CANDIDATES!$Q$6:$Q$205,"READY")&gt;0,"LINKED - READY","LINKED - UNRESOLVED")))</x:f>
      </x:c>
      <x:c r="L66" s="12" t="str">
        <x:f>IF(A66="","",IF(COUNTIF($A$6:$A$205,A66)&gt;1,"INVALID - DUPLICATE ID",IF(OR(B66="",C66="",D66="",E66="",F66="",G66="",I66=""),"INCOMPLETE",IF(NOT(AND(OR(EXACT(E66,"HOURS / AVAILABILITY"),EXACT(E66,"GEOGRAPHY"),EXACT(E66,"FULFILMENT / ROLE"),EXACT(E66,"BUYER"),EXACT(E66,"OWNERSHIP"),EXACT(E66,"SERVICE"),EXACT(E66,"OTHER")),OR(EXACT(F66,"YES"),EXACT(F66,"NO"),EXACT(F66,"UNCLEAR")),OR(EXACT(G66,"OPEN"),EXACT(G66,"RESOLVED")))),"INVALID - CONTROL TOKEN",IF(K66="INVALID - CANDIDATE ID","NOT READY",IF(F66="UNCLEAR","NOT READY",IF(AND(F66="YES",G66="OPEN"),"OPEN MATERIAL CONFLICT",IF(AND(F66="NO",G66="OPEN"),"OPEN NON-MATERIAL CONFLICT","READY"))))))))</x:f>
      </x:c>
      <x:c r="M66" s="12" t="str">
        <x:f>IF(A66="","",IF(OR(L66="INVALID - DUPLICATE ID",L66="INVALID - CONTROL TOKEN",L66="INCOMPLETE",L66="NOT READY"),"Do not use until the conflict record is valid",IF(L66="OPEN MATERIAL CONFLICT","Keep candidate conditional or unresolved until the conflict is settled",IF(L66="OPEN NON-MATERIAL CONFLICT","Record the conflict; it does not block the current disposition",IF(G66="RESOLVED","Use resolved evidence in the candidate role","No material decision effect")))))</x:f>
      </x:c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38"/>
      <x:c r="K67" s="12" t="str">
        <x:f>IF(B67="","",IF(COUNTIF(CANDIDATES!$A$6:$A$205,B67)=0,"INVALID - CANDIDATE ID",IF(COUNTIFS(CANDIDATES!$A$6:$A$205,B67,CANDIDATES!$Q$6:$Q$205,"READY")&gt;0,"LINKED - READY","LINKED - UNRESOLVED")))</x:f>
      </x:c>
      <x:c r="L67" s="12" t="str">
        <x:f>IF(A67="","",IF(COUNTIF($A$6:$A$205,A67)&gt;1,"INVALID - DUPLICATE ID",IF(OR(B67="",C67="",D67="",E67="",F67="",G67="",I67=""),"INCOMPLETE",IF(NOT(AND(OR(EXACT(E67,"HOURS / AVAILABILITY"),EXACT(E67,"GEOGRAPHY"),EXACT(E67,"FULFILMENT / ROLE"),EXACT(E67,"BUYER"),EXACT(E67,"OWNERSHIP"),EXACT(E67,"SERVICE"),EXACT(E67,"OTHER")),OR(EXACT(F67,"YES"),EXACT(F67,"NO"),EXACT(F67,"UNCLEAR")),OR(EXACT(G67,"OPEN"),EXACT(G67,"RESOLVED")))),"INVALID - CONTROL TOKEN",IF(K67="INVALID - CANDIDATE ID","NOT READY",IF(F67="UNCLEAR","NOT READY",IF(AND(F67="YES",G67="OPEN"),"OPEN MATERIAL CONFLICT",IF(AND(F67="NO",G67="OPEN"),"OPEN NON-MATERIAL CONFLICT","READY"))))))))</x:f>
      </x:c>
      <x:c r="M67" s="12" t="str">
        <x:f>IF(A67="","",IF(OR(L67="INVALID - DUPLICATE ID",L67="INVALID - CONTROL TOKEN",L67="INCOMPLETE",L67="NOT READY"),"Do not use until the conflict record is valid",IF(L67="OPEN MATERIAL CONFLICT","Keep candidate conditional or unresolved until the conflict is settled",IF(L67="OPEN NON-MATERIAL CONFLICT","Record the conflict; it does not block the current disposition",IF(G67="RESOLVED","Use resolved evidence in the candidate role","No material decision effect")))))</x:f>
      </x:c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38"/>
      <x:c r="K68" s="12" t="str">
        <x:f>IF(B68="","",IF(COUNTIF(CANDIDATES!$A$6:$A$205,B68)=0,"INVALID - CANDIDATE ID",IF(COUNTIFS(CANDIDATES!$A$6:$A$205,B68,CANDIDATES!$Q$6:$Q$205,"READY")&gt;0,"LINKED - READY","LINKED - UNRESOLVED")))</x:f>
      </x:c>
      <x:c r="L68" s="12" t="str">
        <x:f>IF(A68="","",IF(COUNTIF($A$6:$A$205,A68)&gt;1,"INVALID - DUPLICATE ID",IF(OR(B68="",C68="",D68="",E68="",F68="",G68="",I68=""),"INCOMPLETE",IF(NOT(AND(OR(EXACT(E68,"HOURS / AVAILABILITY"),EXACT(E68,"GEOGRAPHY"),EXACT(E68,"FULFILMENT / ROLE"),EXACT(E68,"BUYER"),EXACT(E68,"OWNERSHIP"),EXACT(E68,"SERVICE"),EXACT(E68,"OTHER")),OR(EXACT(F68,"YES"),EXACT(F68,"NO"),EXACT(F68,"UNCLEAR")),OR(EXACT(G68,"OPEN"),EXACT(G68,"RESOLVED")))),"INVALID - CONTROL TOKEN",IF(K68="INVALID - CANDIDATE ID","NOT READY",IF(F68="UNCLEAR","NOT READY",IF(AND(F68="YES",G68="OPEN"),"OPEN MATERIAL CONFLICT",IF(AND(F68="NO",G68="OPEN"),"OPEN NON-MATERIAL CONFLICT","READY"))))))))</x:f>
      </x:c>
      <x:c r="M68" s="12" t="str">
        <x:f>IF(A68="","",IF(OR(L68="INVALID - DUPLICATE ID",L68="INVALID - CONTROL TOKEN",L68="INCOMPLETE",L68="NOT READY"),"Do not use until the conflict record is valid",IF(L68="OPEN MATERIAL CONFLICT","Keep candidate conditional or unresolved until the conflict is settled",IF(L68="OPEN NON-MATERIAL CONFLICT","Record the conflict; it does not block the current disposition",IF(G68="RESOLVED","Use resolved evidence in the candidate role","No material decision effect")))))</x:f>
      </x:c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38"/>
      <x:c r="K69" s="12" t="str">
        <x:f>IF(B69="","",IF(COUNTIF(CANDIDATES!$A$6:$A$205,B69)=0,"INVALID - CANDIDATE ID",IF(COUNTIFS(CANDIDATES!$A$6:$A$205,B69,CANDIDATES!$Q$6:$Q$205,"READY")&gt;0,"LINKED - READY","LINKED - UNRESOLVED")))</x:f>
      </x:c>
      <x:c r="L69" s="12" t="str">
        <x:f>IF(A69="","",IF(COUNTIF($A$6:$A$205,A69)&gt;1,"INVALID - DUPLICATE ID",IF(OR(B69="",C69="",D69="",E69="",F69="",G69="",I69=""),"INCOMPLETE",IF(NOT(AND(OR(EXACT(E69,"HOURS / AVAILABILITY"),EXACT(E69,"GEOGRAPHY"),EXACT(E69,"FULFILMENT / ROLE"),EXACT(E69,"BUYER"),EXACT(E69,"OWNERSHIP"),EXACT(E69,"SERVICE"),EXACT(E69,"OTHER")),OR(EXACT(F69,"YES"),EXACT(F69,"NO"),EXACT(F69,"UNCLEAR")),OR(EXACT(G69,"OPEN"),EXACT(G69,"RESOLVED")))),"INVALID - CONTROL TOKEN",IF(K69="INVALID - CANDIDATE ID","NOT READY",IF(F69="UNCLEAR","NOT READY",IF(AND(F69="YES",G69="OPEN"),"OPEN MATERIAL CONFLICT",IF(AND(F69="NO",G69="OPEN"),"OPEN NON-MATERIAL CONFLICT","READY"))))))))</x:f>
      </x:c>
      <x:c r="M69" s="12" t="str">
        <x:f>IF(A69="","",IF(OR(L69="INVALID - DUPLICATE ID",L69="INVALID - CONTROL TOKEN",L69="INCOMPLETE",L69="NOT READY"),"Do not use until the conflict record is valid",IF(L69="OPEN MATERIAL CONFLICT","Keep candidate conditional or unresolved until the conflict is settled",IF(L69="OPEN NON-MATERIAL CONFLICT","Record the conflict; it does not block the current disposition",IF(G69="RESOLVED","Use resolved evidence in the candidate role","No material decision effect")))))</x:f>
      </x:c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38"/>
      <x:c r="K70" s="12" t="str">
        <x:f>IF(B70="","",IF(COUNTIF(CANDIDATES!$A$6:$A$205,B70)=0,"INVALID - CANDIDATE ID",IF(COUNTIFS(CANDIDATES!$A$6:$A$205,B70,CANDIDATES!$Q$6:$Q$205,"READY")&gt;0,"LINKED - READY","LINKED - UNRESOLVED")))</x:f>
      </x:c>
      <x:c r="L70" s="12" t="str">
        <x:f>IF(A70="","",IF(COUNTIF($A$6:$A$205,A70)&gt;1,"INVALID - DUPLICATE ID",IF(OR(B70="",C70="",D70="",E70="",F70="",G70="",I70=""),"INCOMPLETE",IF(NOT(AND(OR(EXACT(E70,"HOURS / AVAILABILITY"),EXACT(E70,"GEOGRAPHY"),EXACT(E70,"FULFILMENT / ROLE"),EXACT(E70,"BUYER"),EXACT(E70,"OWNERSHIP"),EXACT(E70,"SERVICE"),EXACT(E70,"OTHER")),OR(EXACT(F70,"YES"),EXACT(F70,"NO"),EXACT(F70,"UNCLEAR")),OR(EXACT(G70,"OPEN"),EXACT(G70,"RESOLVED")))),"INVALID - CONTROL TOKEN",IF(K70="INVALID - CANDIDATE ID","NOT READY",IF(F70="UNCLEAR","NOT READY",IF(AND(F70="YES",G70="OPEN"),"OPEN MATERIAL CONFLICT",IF(AND(F70="NO",G70="OPEN"),"OPEN NON-MATERIAL CONFLICT","READY"))))))))</x:f>
      </x:c>
      <x:c r="M70" s="12" t="str">
        <x:f>IF(A70="","",IF(OR(L70="INVALID - DUPLICATE ID",L70="INVALID - CONTROL TOKEN",L70="INCOMPLETE",L70="NOT READY"),"Do not use until the conflict record is valid",IF(L70="OPEN MATERIAL CONFLICT","Keep candidate conditional or unresolved until the conflict is settled",IF(L70="OPEN NON-MATERIAL CONFLICT","Record the conflict; it does not block the current disposition",IF(G70="RESOLVED","Use resolved evidence in the candidate role","No material decision effect")))))</x:f>
      </x:c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38"/>
      <x:c r="K71" s="12" t="str">
        <x:f>IF(B71="","",IF(COUNTIF(CANDIDATES!$A$6:$A$205,B71)=0,"INVALID - CANDIDATE ID",IF(COUNTIFS(CANDIDATES!$A$6:$A$205,B71,CANDIDATES!$Q$6:$Q$205,"READY")&gt;0,"LINKED - READY","LINKED - UNRESOLVED")))</x:f>
      </x:c>
      <x:c r="L71" s="12" t="str">
        <x:f>IF(A71="","",IF(COUNTIF($A$6:$A$205,A71)&gt;1,"INVALID - DUPLICATE ID",IF(OR(B71="",C71="",D71="",E71="",F71="",G71="",I71=""),"INCOMPLETE",IF(NOT(AND(OR(EXACT(E71,"HOURS / AVAILABILITY"),EXACT(E71,"GEOGRAPHY"),EXACT(E71,"FULFILMENT / ROLE"),EXACT(E71,"BUYER"),EXACT(E71,"OWNERSHIP"),EXACT(E71,"SERVICE"),EXACT(E71,"OTHER")),OR(EXACT(F71,"YES"),EXACT(F71,"NO"),EXACT(F71,"UNCLEAR")),OR(EXACT(G71,"OPEN"),EXACT(G71,"RESOLVED")))),"INVALID - CONTROL TOKEN",IF(K71="INVALID - CANDIDATE ID","NOT READY",IF(F71="UNCLEAR","NOT READY",IF(AND(F71="YES",G71="OPEN"),"OPEN MATERIAL CONFLICT",IF(AND(F71="NO",G71="OPEN"),"OPEN NON-MATERIAL CONFLICT","READY"))))))))</x:f>
      </x:c>
      <x:c r="M71" s="12" t="str">
        <x:f>IF(A71="","",IF(OR(L71="INVALID - DUPLICATE ID",L71="INVALID - CONTROL TOKEN",L71="INCOMPLETE",L71="NOT READY"),"Do not use until the conflict record is valid",IF(L71="OPEN MATERIAL CONFLICT","Keep candidate conditional or unresolved until the conflict is settled",IF(L71="OPEN NON-MATERIAL CONFLICT","Record the conflict; it does not block the current disposition",IF(G71="RESOLVED","Use resolved evidence in the candidate role","No material decision effect")))))</x:f>
      </x:c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38"/>
      <x:c r="K72" s="12" t="str">
        <x:f>IF(B72="","",IF(COUNTIF(CANDIDATES!$A$6:$A$205,B72)=0,"INVALID - CANDIDATE ID",IF(COUNTIFS(CANDIDATES!$A$6:$A$205,B72,CANDIDATES!$Q$6:$Q$205,"READY")&gt;0,"LINKED - READY","LINKED - UNRESOLVED")))</x:f>
      </x:c>
      <x:c r="L72" s="12" t="str">
        <x:f>IF(A72="","",IF(COUNTIF($A$6:$A$205,A72)&gt;1,"INVALID - DUPLICATE ID",IF(OR(B72="",C72="",D72="",E72="",F72="",G72="",I72=""),"INCOMPLETE",IF(NOT(AND(OR(EXACT(E72,"HOURS / AVAILABILITY"),EXACT(E72,"GEOGRAPHY"),EXACT(E72,"FULFILMENT / ROLE"),EXACT(E72,"BUYER"),EXACT(E72,"OWNERSHIP"),EXACT(E72,"SERVICE"),EXACT(E72,"OTHER")),OR(EXACT(F72,"YES"),EXACT(F72,"NO"),EXACT(F72,"UNCLEAR")),OR(EXACT(G72,"OPEN"),EXACT(G72,"RESOLVED")))),"INVALID - CONTROL TOKEN",IF(K72="INVALID - CANDIDATE ID","NOT READY",IF(F72="UNCLEAR","NOT READY",IF(AND(F72="YES",G72="OPEN"),"OPEN MATERIAL CONFLICT",IF(AND(F72="NO",G72="OPEN"),"OPEN NON-MATERIAL CONFLICT","READY"))))))))</x:f>
      </x:c>
      <x:c r="M72" s="12" t="str">
        <x:f>IF(A72="","",IF(OR(L72="INVALID - DUPLICATE ID",L72="INVALID - CONTROL TOKEN",L72="INCOMPLETE",L72="NOT READY"),"Do not use until the conflict record is valid",IF(L72="OPEN MATERIAL CONFLICT","Keep candidate conditional or unresolved until the conflict is settled",IF(L72="OPEN NON-MATERIAL CONFLICT","Record the conflict; it does not block the current disposition",IF(G72="RESOLVED","Use resolved evidence in the candidate role","No material decision effect")))))</x:f>
      </x:c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38"/>
      <x:c r="K73" s="12" t="str">
        <x:f>IF(B73="","",IF(COUNTIF(CANDIDATES!$A$6:$A$205,B73)=0,"INVALID - CANDIDATE ID",IF(COUNTIFS(CANDIDATES!$A$6:$A$205,B73,CANDIDATES!$Q$6:$Q$205,"READY")&gt;0,"LINKED - READY","LINKED - UNRESOLVED")))</x:f>
      </x:c>
      <x:c r="L73" s="12" t="str">
        <x:f>IF(A73="","",IF(COUNTIF($A$6:$A$205,A73)&gt;1,"INVALID - DUPLICATE ID",IF(OR(B73="",C73="",D73="",E73="",F73="",G73="",I73=""),"INCOMPLETE",IF(NOT(AND(OR(EXACT(E73,"HOURS / AVAILABILITY"),EXACT(E73,"GEOGRAPHY"),EXACT(E73,"FULFILMENT / ROLE"),EXACT(E73,"BUYER"),EXACT(E73,"OWNERSHIP"),EXACT(E73,"SERVICE"),EXACT(E73,"OTHER")),OR(EXACT(F73,"YES"),EXACT(F73,"NO"),EXACT(F73,"UNCLEAR")),OR(EXACT(G73,"OPEN"),EXACT(G73,"RESOLVED")))),"INVALID - CONTROL TOKEN",IF(K73="INVALID - CANDIDATE ID","NOT READY",IF(F73="UNCLEAR","NOT READY",IF(AND(F73="YES",G73="OPEN"),"OPEN MATERIAL CONFLICT",IF(AND(F73="NO",G73="OPEN"),"OPEN NON-MATERIAL CONFLICT","READY"))))))))</x:f>
      </x:c>
      <x:c r="M73" s="12" t="str">
        <x:f>IF(A73="","",IF(OR(L73="INVALID - DUPLICATE ID",L73="INVALID - CONTROL TOKEN",L73="INCOMPLETE",L73="NOT READY"),"Do not use until the conflict record is valid",IF(L73="OPEN MATERIAL CONFLICT","Keep candidate conditional or unresolved until the conflict is settled",IF(L73="OPEN NON-MATERIAL CONFLICT","Record the conflict; it does not block the current disposition",IF(G73="RESOLVED","Use resolved evidence in the candidate role","No material decision effect")))))</x:f>
      </x:c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38"/>
      <x:c r="K74" s="12" t="str">
        <x:f>IF(B74="","",IF(COUNTIF(CANDIDATES!$A$6:$A$205,B74)=0,"INVALID - CANDIDATE ID",IF(COUNTIFS(CANDIDATES!$A$6:$A$205,B74,CANDIDATES!$Q$6:$Q$205,"READY")&gt;0,"LINKED - READY","LINKED - UNRESOLVED")))</x:f>
      </x:c>
      <x:c r="L74" s="12" t="str">
        <x:f>IF(A74="","",IF(COUNTIF($A$6:$A$205,A74)&gt;1,"INVALID - DUPLICATE ID",IF(OR(B74="",C74="",D74="",E74="",F74="",G74="",I74=""),"INCOMPLETE",IF(NOT(AND(OR(EXACT(E74,"HOURS / AVAILABILITY"),EXACT(E74,"GEOGRAPHY"),EXACT(E74,"FULFILMENT / ROLE"),EXACT(E74,"BUYER"),EXACT(E74,"OWNERSHIP"),EXACT(E74,"SERVICE"),EXACT(E74,"OTHER")),OR(EXACT(F74,"YES"),EXACT(F74,"NO"),EXACT(F74,"UNCLEAR")),OR(EXACT(G74,"OPEN"),EXACT(G74,"RESOLVED")))),"INVALID - CONTROL TOKEN",IF(K74="INVALID - CANDIDATE ID","NOT READY",IF(F74="UNCLEAR","NOT READY",IF(AND(F74="YES",G74="OPEN"),"OPEN MATERIAL CONFLICT",IF(AND(F74="NO",G74="OPEN"),"OPEN NON-MATERIAL CONFLICT","READY"))))))))</x:f>
      </x:c>
      <x:c r="M74" s="12" t="str">
        <x:f>IF(A74="","",IF(OR(L74="INVALID - DUPLICATE ID",L74="INVALID - CONTROL TOKEN",L74="INCOMPLETE",L74="NOT READY"),"Do not use until the conflict record is valid",IF(L74="OPEN MATERIAL CONFLICT","Keep candidate conditional or unresolved until the conflict is settled",IF(L74="OPEN NON-MATERIAL CONFLICT","Record the conflict; it does not block the current disposition",IF(G74="RESOLVED","Use resolved evidence in the candidate role","No material decision effect")))))</x:f>
      </x:c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38"/>
      <x:c r="K75" s="12" t="str">
        <x:f>IF(B75="","",IF(COUNTIF(CANDIDATES!$A$6:$A$205,B75)=0,"INVALID - CANDIDATE ID",IF(COUNTIFS(CANDIDATES!$A$6:$A$205,B75,CANDIDATES!$Q$6:$Q$205,"READY")&gt;0,"LINKED - READY","LINKED - UNRESOLVED")))</x:f>
      </x:c>
      <x:c r="L75" s="12" t="str">
        <x:f>IF(A75="","",IF(COUNTIF($A$6:$A$205,A75)&gt;1,"INVALID - DUPLICATE ID",IF(OR(B75="",C75="",D75="",E75="",F75="",G75="",I75=""),"INCOMPLETE",IF(NOT(AND(OR(EXACT(E75,"HOURS / AVAILABILITY"),EXACT(E75,"GEOGRAPHY"),EXACT(E75,"FULFILMENT / ROLE"),EXACT(E75,"BUYER"),EXACT(E75,"OWNERSHIP"),EXACT(E75,"SERVICE"),EXACT(E75,"OTHER")),OR(EXACT(F75,"YES"),EXACT(F75,"NO"),EXACT(F75,"UNCLEAR")),OR(EXACT(G75,"OPEN"),EXACT(G75,"RESOLVED")))),"INVALID - CONTROL TOKEN",IF(K75="INVALID - CANDIDATE ID","NOT READY",IF(F75="UNCLEAR","NOT READY",IF(AND(F75="YES",G75="OPEN"),"OPEN MATERIAL CONFLICT",IF(AND(F75="NO",G75="OPEN"),"OPEN NON-MATERIAL CONFLICT","READY"))))))))</x:f>
      </x:c>
      <x:c r="M75" s="12" t="str">
        <x:f>IF(A75="","",IF(OR(L75="INVALID - DUPLICATE ID",L75="INVALID - CONTROL TOKEN",L75="INCOMPLETE",L75="NOT READY"),"Do not use until the conflict record is valid",IF(L75="OPEN MATERIAL CONFLICT","Keep candidate conditional or unresolved until the conflict is settled",IF(L75="OPEN NON-MATERIAL CONFLICT","Record the conflict; it does not block the current disposition",IF(G75="RESOLVED","Use resolved evidence in the candidate role","No material decision effect")))))</x:f>
      </x:c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38"/>
      <x:c r="K76" s="12" t="str">
        <x:f>IF(B76="","",IF(COUNTIF(CANDIDATES!$A$6:$A$205,B76)=0,"INVALID - CANDIDATE ID",IF(COUNTIFS(CANDIDATES!$A$6:$A$205,B76,CANDIDATES!$Q$6:$Q$205,"READY")&gt;0,"LINKED - READY","LINKED - UNRESOLVED")))</x:f>
      </x:c>
      <x:c r="L76" s="12" t="str">
        <x:f>IF(A76="","",IF(COUNTIF($A$6:$A$205,A76)&gt;1,"INVALID - DUPLICATE ID",IF(OR(B76="",C76="",D76="",E76="",F76="",G76="",I76=""),"INCOMPLETE",IF(NOT(AND(OR(EXACT(E76,"HOURS / AVAILABILITY"),EXACT(E76,"GEOGRAPHY"),EXACT(E76,"FULFILMENT / ROLE"),EXACT(E76,"BUYER"),EXACT(E76,"OWNERSHIP"),EXACT(E76,"SERVICE"),EXACT(E76,"OTHER")),OR(EXACT(F76,"YES"),EXACT(F76,"NO"),EXACT(F76,"UNCLEAR")),OR(EXACT(G76,"OPEN"),EXACT(G76,"RESOLVED")))),"INVALID - CONTROL TOKEN",IF(K76="INVALID - CANDIDATE ID","NOT READY",IF(F76="UNCLEAR","NOT READY",IF(AND(F76="YES",G76="OPEN"),"OPEN MATERIAL CONFLICT",IF(AND(F76="NO",G76="OPEN"),"OPEN NON-MATERIAL CONFLICT","READY"))))))))</x:f>
      </x:c>
      <x:c r="M76" s="12" t="str">
        <x:f>IF(A76="","",IF(OR(L76="INVALID - DUPLICATE ID",L76="INVALID - CONTROL TOKEN",L76="INCOMPLETE",L76="NOT READY"),"Do not use until the conflict record is valid",IF(L76="OPEN MATERIAL CONFLICT","Keep candidate conditional or unresolved until the conflict is settled",IF(L76="OPEN NON-MATERIAL CONFLICT","Record the conflict; it does not block the current disposition",IF(G76="RESOLVED","Use resolved evidence in the candidate role","No material decision effect")))))</x:f>
      </x:c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38"/>
      <x:c r="K77" s="12" t="str">
        <x:f>IF(B77="","",IF(COUNTIF(CANDIDATES!$A$6:$A$205,B77)=0,"INVALID - CANDIDATE ID",IF(COUNTIFS(CANDIDATES!$A$6:$A$205,B77,CANDIDATES!$Q$6:$Q$205,"READY")&gt;0,"LINKED - READY","LINKED - UNRESOLVED")))</x:f>
      </x:c>
      <x:c r="L77" s="12" t="str">
        <x:f>IF(A77="","",IF(COUNTIF($A$6:$A$205,A77)&gt;1,"INVALID - DUPLICATE ID",IF(OR(B77="",C77="",D77="",E77="",F77="",G77="",I77=""),"INCOMPLETE",IF(NOT(AND(OR(EXACT(E77,"HOURS / AVAILABILITY"),EXACT(E77,"GEOGRAPHY"),EXACT(E77,"FULFILMENT / ROLE"),EXACT(E77,"BUYER"),EXACT(E77,"OWNERSHIP"),EXACT(E77,"SERVICE"),EXACT(E77,"OTHER")),OR(EXACT(F77,"YES"),EXACT(F77,"NO"),EXACT(F77,"UNCLEAR")),OR(EXACT(G77,"OPEN"),EXACT(G77,"RESOLVED")))),"INVALID - CONTROL TOKEN",IF(K77="INVALID - CANDIDATE ID","NOT READY",IF(F77="UNCLEAR","NOT READY",IF(AND(F77="YES",G77="OPEN"),"OPEN MATERIAL CONFLICT",IF(AND(F77="NO",G77="OPEN"),"OPEN NON-MATERIAL CONFLICT","READY"))))))))</x:f>
      </x:c>
      <x:c r="M77" s="12" t="str">
        <x:f>IF(A77="","",IF(OR(L77="INVALID - DUPLICATE ID",L77="INVALID - CONTROL TOKEN",L77="INCOMPLETE",L77="NOT READY"),"Do not use until the conflict record is valid",IF(L77="OPEN MATERIAL CONFLICT","Keep candidate conditional or unresolved until the conflict is settled",IF(L77="OPEN NON-MATERIAL CONFLICT","Record the conflict; it does not block the current disposition",IF(G77="RESOLVED","Use resolved evidence in the candidate role","No material decision effect")))))</x:f>
      </x:c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38"/>
      <x:c r="K78" s="12" t="str">
        <x:f>IF(B78="","",IF(COUNTIF(CANDIDATES!$A$6:$A$205,B78)=0,"INVALID - CANDIDATE ID",IF(COUNTIFS(CANDIDATES!$A$6:$A$205,B78,CANDIDATES!$Q$6:$Q$205,"READY")&gt;0,"LINKED - READY","LINKED - UNRESOLVED")))</x:f>
      </x:c>
      <x:c r="L78" s="12" t="str">
        <x:f>IF(A78="","",IF(COUNTIF($A$6:$A$205,A78)&gt;1,"INVALID - DUPLICATE ID",IF(OR(B78="",C78="",D78="",E78="",F78="",G78="",I78=""),"INCOMPLETE",IF(NOT(AND(OR(EXACT(E78,"HOURS / AVAILABILITY"),EXACT(E78,"GEOGRAPHY"),EXACT(E78,"FULFILMENT / ROLE"),EXACT(E78,"BUYER"),EXACT(E78,"OWNERSHIP"),EXACT(E78,"SERVICE"),EXACT(E78,"OTHER")),OR(EXACT(F78,"YES"),EXACT(F78,"NO"),EXACT(F78,"UNCLEAR")),OR(EXACT(G78,"OPEN"),EXACT(G78,"RESOLVED")))),"INVALID - CONTROL TOKEN",IF(K78="INVALID - CANDIDATE ID","NOT READY",IF(F78="UNCLEAR","NOT READY",IF(AND(F78="YES",G78="OPEN"),"OPEN MATERIAL CONFLICT",IF(AND(F78="NO",G78="OPEN"),"OPEN NON-MATERIAL CONFLICT","READY"))))))))</x:f>
      </x:c>
      <x:c r="M78" s="12" t="str">
        <x:f>IF(A78="","",IF(OR(L78="INVALID - DUPLICATE ID",L78="INVALID - CONTROL TOKEN",L78="INCOMPLETE",L78="NOT READY"),"Do not use until the conflict record is valid",IF(L78="OPEN MATERIAL CONFLICT","Keep candidate conditional or unresolved until the conflict is settled",IF(L78="OPEN NON-MATERIAL CONFLICT","Record the conflict; it does not block the current disposition",IF(G78="RESOLVED","Use resolved evidence in the candidate role","No material decision effect")))))</x:f>
      </x:c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38"/>
      <x:c r="K79" s="12" t="str">
        <x:f>IF(B79="","",IF(COUNTIF(CANDIDATES!$A$6:$A$205,B79)=0,"INVALID - CANDIDATE ID",IF(COUNTIFS(CANDIDATES!$A$6:$A$205,B79,CANDIDATES!$Q$6:$Q$205,"READY")&gt;0,"LINKED - READY","LINKED - UNRESOLVED")))</x:f>
      </x:c>
      <x:c r="L79" s="12" t="str">
        <x:f>IF(A79="","",IF(COUNTIF($A$6:$A$205,A79)&gt;1,"INVALID - DUPLICATE ID",IF(OR(B79="",C79="",D79="",E79="",F79="",G79="",I79=""),"INCOMPLETE",IF(NOT(AND(OR(EXACT(E79,"HOURS / AVAILABILITY"),EXACT(E79,"GEOGRAPHY"),EXACT(E79,"FULFILMENT / ROLE"),EXACT(E79,"BUYER"),EXACT(E79,"OWNERSHIP"),EXACT(E79,"SERVICE"),EXACT(E79,"OTHER")),OR(EXACT(F79,"YES"),EXACT(F79,"NO"),EXACT(F79,"UNCLEAR")),OR(EXACT(G79,"OPEN"),EXACT(G79,"RESOLVED")))),"INVALID - CONTROL TOKEN",IF(K79="INVALID - CANDIDATE ID","NOT READY",IF(F79="UNCLEAR","NOT READY",IF(AND(F79="YES",G79="OPEN"),"OPEN MATERIAL CONFLICT",IF(AND(F79="NO",G79="OPEN"),"OPEN NON-MATERIAL CONFLICT","READY"))))))))</x:f>
      </x:c>
      <x:c r="M79" s="12" t="str">
        <x:f>IF(A79="","",IF(OR(L79="INVALID - DUPLICATE ID",L79="INVALID - CONTROL TOKEN",L79="INCOMPLETE",L79="NOT READY"),"Do not use until the conflict record is valid",IF(L79="OPEN MATERIAL CONFLICT","Keep candidate conditional or unresolved until the conflict is settled",IF(L79="OPEN NON-MATERIAL CONFLICT","Record the conflict; it does not block the current disposition",IF(G79="RESOLVED","Use resolved evidence in the candidate role","No material decision effect")))))</x:f>
      </x:c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38"/>
      <x:c r="K80" s="12" t="str">
        <x:f>IF(B80="","",IF(COUNTIF(CANDIDATES!$A$6:$A$205,B80)=0,"INVALID - CANDIDATE ID",IF(COUNTIFS(CANDIDATES!$A$6:$A$205,B80,CANDIDATES!$Q$6:$Q$205,"READY")&gt;0,"LINKED - READY","LINKED - UNRESOLVED")))</x:f>
      </x:c>
      <x:c r="L80" s="12" t="str">
        <x:f>IF(A80="","",IF(COUNTIF($A$6:$A$205,A80)&gt;1,"INVALID - DUPLICATE ID",IF(OR(B80="",C80="",D80="",E80="",F80="",G80="",I80=""),"INCOMPLETE",IF(NOT(AND(OR(EXACT(E80,"HOURS / AVAILABILITY"),EXACT(E80,"GEOGRAPHY"),EXACT(E80,"FULFILMENT / ROLE"),EXACT(E80,"BUYER"),EXACT(E80,"OWNERSHIP"),EXACT(E80,"SERVICE"),EXACT(E80,"OTHER")),OR(EXACT(F80,"YES"),EXACT(F80,"NO"),EXACT(F80,"UNCLEAR")),OR(EXACT(G80,"OPEN"),EXACT(G80,"RESOLVED")))),"INVALID - CONTROL TOKEN",IF(K80="INVALID - CANDIDATE ID","NOT READY",IF(F80="UNCLEAR","NOT READY",IF(AND(F80="YES",G80="OPEN"),"OPEN MATERIAL CONFLICT",IF(AND(F80="NO",G80="OPEN"),"OPEN NON-MATERIAL CONFLICT","READY"))))))))</x:f>
      </x:c>
      <x:c r="M80" s="12" t="str">
        <x:f>IF(A80="","",IF(OR(L80="INVALID - DUPLICATE ID",L80="INVALID - CONTROL TOKEN",L80="INCOMPLETE",L80="NOT READY"),"Do not use until the conflict record is valid",IF(L80="OPEN MATERIAL CONFLICT","Keep candidate conditional or unresolved until the conflict is settled",IF(L80="OPEN NON-MATERIAL CONFLICT","Record the conflict; it does not block the current disposition",IF(G80="RESOLVED","Use resolved evidence in the candidate role","No material decision effect")))))</x:f>
      </x:c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38"/>
      <x:c r="K81" s="12" t="str">
        <x:f>IF(B81="","",IF(COUNTIF(CANDIDATES!$A$6:$A$205,B81)=0,"INVALID - CANDIDATE ID",IF(COUNTIFS(CANDIDATES!$A$6:$A$205,B81,CANDIDATES!$Q$6:$Q$205,"READY")&gt;0,"LINKED - READY","LINKED - UNRESOLVED")))</x:f>
      </x:c>
      <x:c r="L81" s="12" t="str">
        <x:f>IF(A81="","",IF(COUNTIF($A$6:$A$205,A81)&gt;1,"INVALID - DUPLICATE ID",IF(OR(B81="",C81="",D81="",E81="",F81="",G81="",I81=""),"INCOMPLETE",IF(NOT(AND(OR(EXACT(E81,"HOURS / AVAILABILITY"),EXACT(E81,"GEOGRAPHY"),EXACT(E81,"FULFILMENT / ROLE"),EXACT(E81,"BUYER"),EXACT(E81,"OWNERSHIP"),EXACT(E81,"SERVICE"),EXACT(E81,"OTHER")),OR(EXACT(F81,"YES"),EXACT(F81,"NO"),EXACT(F81,"UNCLEAR")),OR(EXACT(G81,"OPEN"),EXACT(G81,"RESOLVED")))),"INVALID - CONTROL TOKEN",IF(K81="INVALID - CANDIDATE ID","NOT READY",IF(F81="UNCLEAR","NOT READY",IF(AND(F81="YES",G81="OPEN"),"OPEN MATERIAL CONFLICT",IF(AND(F81="NO",G81="OPEN"),"OPEN NON-MATERIAL CONFLICT","READY"))))))))</x:f>
      </x:c>
      <x:c r="M81" s="12" t="str">
        <x:f>IF(A81="","",IF(OR(L81="INVALID - DUPLICATE ID",L81="INVALID - CONTROL TOKEN",L81="INCOMPLETE",L81="NOT READY"),"Do not use until the conflict record is valid",IF(L81="OPEN MATERIAL CONFLICT","Keep candidate conditional or unresolved until the conflict is settled",IF(L81="OPEN NON-MATERIAL CONFLICT","Record the conflict; it does not block the current disposition",IF(G81="RESOLVED","Use resolved evidence in the candidate role","No material decision effect")))))</x:f>
      </x:c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38"/>
      <x:c r="K82" s="12" t="str">
        <x:f>IF(B82="","",IF(COUNTIF(CANDIDATES!$A$6:$A$205,B82)=0,"INVALID - CANDIDATE ID",IF(COUNTIFS(CANDIDATES!$A$6:$A$205,B82,CANDIDATES!$Q$6:$Q$205,"READY")&gt;0,"LINKED - READY","LINKED - UNRESOLVED")))</x:f>
      </x:c>
      <x:c r="L82" s="12" t="str">
        <x:f>IF(A82="","",IF(COUNTIF($A$6:$A$205,A82)&gt;1,"INVALID - DUPLICATE ID",IF(OR(B82="",C82="",D82="",E82="",F82="",G82="",I82=""),"INCOMPLETE",IF(NOT(AND(OR(EXACT(E82,"HOURS / AVAILABILITY"),EXACT(E82,"GEOGRAPHY"),EXACT(E82,"FULFILMENT / ROLE"),EXACT(E82,"BUYER"),EXACT(E82,"OWNERSHIP"),EXACT(E82,"SERVICE"),EXACT(E82,"OTHER")),OR(EXACT(F82,"YES"),EXACT(F82,"NO"),EXACT(F82,"UNCLEAR")),OR(EXACT(G82,"OPEN"),EXACT(G82,"RESOLVED")))),"INVALID - CONTROL TOKEN",IF(K82="INVALID - CANDIDATE ID","NOT READY",IF(F82="UNCLEAR","NOT READY",IF(AND(F82="YES",G82="OPEN"),"OPEN MATERIAL CONFLICT",IF(AND(F82="NO",G82="OPEN"),"OPEN NON-MATERIAL CONFLICT","READY"))))))))</x:f>
      </x:c>
      <x:c r="M82" s="12" t="str">
        <x:f>IF(A82="","",IF(OR(L82="INVALID - DUPLICATE ID",L82="INVALID - CONTROL TOKEN",L82="INCOMPLETE",L82="NOT READY"),"Do not use until the conflict record is valid",IF(L82="OPEN MATERIAL CONFLICT","Keep candidate conditional or unresolved until the conflict is settled",IF(L82="OPEN NON-MATERIAL CONFLICT","Record the conflict; it does not block the current disposition",IF(G82="RESOLVED","Use resolved evidence in the candidate role","No material decision effect")))))</x:f>
      </x:c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38"/>
      <x:c r="K83" s="12" t="str">
        <x:f>IF(B83="","",IF(COUNTIF(CANDIDATES!$A$6:$A$205,B83)=0,"INVALID - CANDIDATE ID",IF(COUNTIFS(CANDIDATES!$A$6:$A$205,B83,CANDIDATES!$Q$6:$Q$205,"READY")&gt;0,"LINKED - READY","LINKED - UNRESOLVED")))</x:f>
      </x:c>
      <x:c r="L83" s="12" t="str">
        <x:f>IF(A83="","",IF(COUNTIF($A$6:$A$205,A83)&gt;1,"INVALID - DUPLICATE ID",IF(OR(B83="",C83="",D83="",E83="",F83="",G83="",I83=""),"INCOMPLETE",IF(NOT(AND(OR(EXACT(E83,"HOURS / AVAILABILITY"),EXACT(E83,"GEOGRAPHY"),EXACT(E83,"FULFILMENT / ROLE"),EXACT(E83,"BUYER"),EXACT(E83,"OWNERSHIP"),EXACT(E83,"SERVICE"),EXACT(E83,"OTHER")),OR(EXACT(F83,"YES"),EXACT(F83,"NO"),EXACT(F83,"UNCLEAR")),OR(EXACT(G83,"OPEN"),EXACT(G83,"RESOLVED")))),"INVALID - CONTROL TOKEN",IF(K83="INVALID - CANDIDATE ID","NOT READY",IF(F83="UNCLEAR","NOT READY",IF(AND(F83="YES",G83="OPEN"),"OPEN MATERIAL CONFLICT",IF(AND(F83="NO",G83="OPEN"),"OPEN NON-MATERIAL CONFLICT","READY"))))))))</x:f>
      </x:c>
      <x:c r="M83" s="12" t="str">
        <x:f>IF(A83="","",IF(OR(L83="INVALID - DUPLICATE ID",L83="INVALID - CONTROL TOKEN",L83="INCOMPLETE",L83="NOT READY"),"Do not use until the conflict record is valid",IF(L83="OPEN MATERIAL CONFLICT","Keep candidate conditional or unresolved until the conflict is settled",IF(L83="OPEN NON-MATERIAL CONFLICT","Record the conflict; it does not block the current disposition",IF(G83="RESOLVED","Use resolved evidence in the candidate role","No material decision effect")))))</x:f>
      </x:c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38"/>
      <x:c r="K84" s="12" t="str">
        <x:f>IF(B84="","",IF(COUNTIF(CANDIDATES!$A$6:$A$205,B84)=0,"INVALID - CANDIDATE ID",IF(COUNTIFS(CANDIDATES!$A$6:$A$205,B84,CANDIDATES!$Q$6:$Q$205,"READY")&gt;0,"LINKED - READY","LINKED - UNRESOLVED")))</x:f>
      </x:c>
      <x:c r="L84" s="12" t="str">
        <x:f>IF(A84="","",IF(COUNTIF($A$6:$A$205,A84)&gt;1,"INVALID - DUPLICATE ID",IF(OR(B84="",C84="",D84="",E84="",F84="",G84="",I84=""),"INCOMPLETE",IF(NOT(AND(OR(EXACT(E84,"HOURS / AVAILABILITY"),EXACT(E84,"GEOGRAPHY"),EXACT(E84,"FULFILMENT / ROLE"),EXACT(E84,"BUYER"),EXACT(E84,"OWNERSHIP"),EXACT(E84,"SERVICE"),EXACT(E84,"OTHER")),OR(EXACT(F84,"YES"),EXACT(F84,"NO"),EXACT(F84,"UNCLEAR")),OR(EXACT(G84,"OPEN"),EXACT(G84,"RESOLVED")))),"INVALID - CONTROL TOKEN",IF(K84="INVALID - CANDIDATE ID","NOT READY",IF(F84="UNCLEAR","NOT READY",IF(AND(F84="YES",G84="OPEN"),"OPEN MATERIAL CONFLICT",IF(AND(F84="NO",G84="OPEN"),"OPEN NON-MATERIAL CONFLICT","READY"))))))))</x:f>
      </x:c>
      <x:c r="M84" s="12" t="str">
        <x:f>IF(A84="","",IF(OR(L84="INVALID - DUPLICATE ID",L84="INVALID - CONTROL TOKEN",L84="INCOMPLETE",L84="NOT READY"),"Do not use until the conflict record is valid",IF(L84="OPEN MATERIAL CONFLICT","Keep candidate conditional or unresolved until the conflict is settled",IF(L84="OPEN NON-MATERIAL CONFLICT","Record the conflict; it does not block the current disposition",IF(G84="RESOLVED","Use resolved evidence in the candidate role","No material decision effect")))))</x:f>
      </x:c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38"/>
      <x:c r="K85" s="12" t="str">
        <x:f>IF(B85="","",IF(COUNTIF(CANDIDATES!$A$6:$A$205,B85)=0,"INVALID - CANDIDATE ID",IF(COUNTIFS(CANDIDATES!$A$6:$A$205,B85,CANDIDATES!$Q$6:$Q$205,"READY")&gt;0,"LINKED - READY","LINKED - UNRESOLVED")))</x:f>
      </x:c>
      <x:c r="L85" s="12" t="str">
        <x:f>IF(A85="","",IF(COUNTIF($A$6:$A$205,A85)&gt;1,"INVALID - DUPLICATE ID",IF(OR(B85="",C85="",D85="",E85="",F85="",G85="",I85=""),"INCOMPLETE",IF(NOT(AND(OR(EXACT(E85,"HOURS / AVAILABILITY"),EXACT(E85,"GEOGRAPHY"),EXACT(E85,"FULFILMENT / ROLE"),EXACT(E85,"BUYER"),EXACT(E85,"OWNERSHIP"),EXACT(E85,"SERVICE"),EXACT(E85,"OTHER")),OR(EXACT(F85,"YES"),EXACT(F85,"NO"),EXACT(F85,"UNCLEAR")),OR(EXACT(G85,"OPEN"),EXACT(G85,"RESOLVED")))),"INVALID - CONTROL TOKEN",IF(K85="INVALID - CANDIDATE ID","NOT READY",IF(F85="UNCLEAR","NOT READY",IF(AND(F85="YES",G85="OPEN"),"OPEN MATERIAL CONFLICT",IF(AND(F85="NO",G85="OPEN"),"OPEN NON-MATERIAL CONFLICT","READY"))))))))</x:f>
      </x:c>
      <x:c r="M85" s="12" t="str">
        <x:f>IF(A85="","",IF(OR(L85="INVALID - DUPLICATE ID",L85="INVALID - CONTROL TOKEN",L85="INCOMPLETE",L85="NOT READY"),"Do not use until the conflict record is valid",IF(L85="OPEN MATERIAL CONFLICT","Keep candidate conditional or unresolved until the conflict is settled",IF(L85="OPEN NON-MATERIAL CONFLICT","Record the conflict; it does not block the current disposition",IF(G85="RESOLVED","Use resolved evidence in the candidate role","No material decision effect")))))</x:f>
      </x:c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38"/>
      <x:c r="K86" s="12" t="str">
        <x:f>IF(B86="","",IF(COUNTIF(CANDIDATES!$A$6:$A$205,B86)=0,"INVALID - CANDIDATE ID",IF(COUNTIFS(CANDIDATES!$A$6:$A$205,B86,CANDIDATES!$Q$6:$Q$205,"READY")&gt;0,"LINKED - READY","LINKED - UNRESOLVED")))</x:f>
      </x:c>
      <x:c r="L86" s="12" t="str">
        <x:f>IF(A86="","",IF(COUNTIF($A$6:$A$205,A86)&gt;1,"INVALID - DUPLICATE ID",IF(OR(B86="",C86="",D86="",E86="",F86="",G86="",I86=""),"INCOMPLETE",IF(NOT(AND(OR(EXACT(E86,"HOURS / AVAILABILITY"),EXACT(E86,"GEOGRAPHY"),EXACT(E86,"FULFILMENT / ROLE"),EXACT(E86,"BUYER"),EXACT(E86,"OWNERSHIP"),EXACT(E86,"SERVICE"),EXACT(E86,"OTHER")),OR(EXACT(F86,"YES"),EXACT(F86,"NO"),EXACT(F86,"UNCLEAR")),OR(EXACT(G86,"OPEN"),EXACT(G86,"RESOLVED")))),"INVALID - CONTROL TOKEN",IF(K86="INVALID - CANDIDATE ID","NOT READY",IF(F86="UNCLEAR","NOT READY",IF(AND(F86="YES",G86="OPEN"),"OPEN MATERIAL CONFLICT",IF(AND(F86="NO",G86="OPEN"),"OPEN NON-MATERIAL CONFLICT","READY"))))))))</x:f>
      </x:c>
      <x:c r="M86" s="12" t="str">
        <x:f>IF(A86="","",IF(OR(L86="INVALID - DUPLICATE ID",L86="INVALID - CONTROL TOKEN",L86="INCOMPLETE",L86="NOT READY"),"Do not use until the conflict record is valid",IF(L86="OPEN MATERIAL CONFLICT","Keep candidate conditional or unresolved until the conflict is settled",IF(L86="OPEN NON-MATERIAL CONFLICT","Record the conflict; it does not block the current disposition",IF(G86="RESOLVED","Use resolved evidence in the candidate role","No material decision effect")))))</x:f>
      </x:c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38"/>
      <x:c r="K87" s="12" t="str">
        <x:f>IF(B87="","",IF(COUNTIF(CANDIDATES!$A$6:$A$205,B87)=0,"INVALID - CANDIDATE ID",IF(COUNTIFS(CANDIDATES!$A$6:$A$205,B87,CANDIDATES!$Q$6:$Q$205,"READY")&gt;0,"LINKED - READY","LINKED - UNRESOLVED")))</x:f>
      </x:c>
      <x:c r="L87" s="12" t="str">
        <x:f>IF(A87="","",IF(COUNTIF($A$6:$A$205,A87)&gt;1,"INVALID - DUPLICATE ID",IF(OR(B87="",C87="",D87="",E87="",F87="",G87="",I87=""),"INCOMPLETE",IF(NOT(AND(OR(EXACT(E87,"HOURS / AVAILABILITY"),EXACT(E87,"GEOGRAPHY"),EXACT(E87,"FULFILMENT / ROLE"),EXACT(E87,"BUYER"),EXACT(E87,"OWNERSHIP"),EXACT(E87,"SERVICE"),EXACT(E87,"OTHER")),OR(EXACT(F87,"YES"),EXACT(F87,"NO"),EXACT(F87,"UNCLEAR")),OR(EXACT(G87,"OPEN"),EXACT(G87,"RESOLVED")))),"INVALID - CONTROL TOKEN",IF(K87="INVALID - CANDIDATE ID","NOT READY",IF(F87="UNCLEAR","NOT READY",IF(AND(F87="YES",G87="OPEN"),"OPEN MATERIAL CONFLICT",IF(AND(F87="NO",G87="OPEN"),"OPEN NON-MATERIAL CONFLICT","READY"))))))))</x:f>
      </x:c>
      <x:c r="M87" s="12" t="str">
        <x:f>IF(A87="","",IF(OR(L87="INVALID - DUPLICATE ID",L87="INVALID - CONTROL TOKEN",L87="INCOMPLETE",L87="NOT READY"),"Do not use until the conflict record is valid",IF(L87="OPEN MATERIAL CONFLICT","Keep candidate conditional or unresolved until the conflict is settled",IF(L87="OPEN NON-MATERIAL CONFLICT","Record the conflict; it does not block the current disposition",IF(G87="RESOLVED","Use resolved evidence in the candidate role","No material decision effect")))))</x:f>
      </x:c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38"/>
      <x:c r="K88" s="12" t="str">
        <x:f>IF(B88="","",IF(COUNTIF(CANDIDATES!$A$6:$A$205,B88)=0,"INVALID - CANDIDATE ID",IF(COUNTIFS(CANDIDATES!$A$6:$A$205,B88,CANDIDATES!$Q$6:$Q$205,"READY")&gt;0,"LINKED - READY","LINKED - UNRESOLVED")))</x:f>
      </x:c>
      <x:c r="L88" s="12" t="str">
        <x:f>IF(A88="","",IF(COUNTIF($A$6:$A$205,A88)&gt;1,"INVALID - DUPLICATE ID",IF(OR(B88="",C88="",D88="",E88="",F88="",G88="",I88=""),"INCOMPLETE",IF(NOT(AND(OR(EXACT(E88,"HOURS / AVAILABILITY"),EXACT(E88,"GEOGRAPHY"),EXACT(E88,"FULFILMENT / ROLE"),EXACT(E88,"BUYER"),EXACT(E88,"OWNERSHIP"),EXACT(E88,"SERVICE"),EXACT(E88,"OTHER")),OR(EXACT(F88,"YES"),EXACT(F88,"NO"),EXACT(F88,"UNCLEAR")),OR(EXACT(G88,"OPEN"),EXACT(G88,"RESOLVED")))),"INVALID - CONTROL TOKEN",IF(K88="INVALID - CANDIDATE ID","NOT READY",IF(F88="UNCLEAR","NOT READY",IF(AND(F88="YES",G88="OPEN"),"OPEN MATERIAL CONFLICT",IF(AND(F88="NO",G88="OPEN"),"OPEN NON-MATERIAL CONFLICT","READY"))))))))</x:f>
      </x:c>
      <x:c r="M88" s="12" t="str">
        <x:f>IF(A88="","",IF(OR(L88="INVALID - DUPLICATE ID",L88="INVALID - CONTROL TOKEN",L88="INCOMPLETE",L88="NOT READY"),"Do not use until the conflict record is valid",IF(L88="OPEN MATERIAL CONFLICT","Keep candidate conditional or unresolved until the conflict is settled",IF(L88="OPEN NON-MATERIAL CONFLICT","Record the conflict; it does not block the current disposition",IF(G88="RESOLVED","Use resolved evidence in the candidate role","No material decision effect")))))</x:f>
      </x:c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38"/>
      <x:c r="K89" s="12" t="str">
        <x:f>IF(B89="","",IF(COUNTIF(CANDIDATES!$A$6:$A$205,B89)=0,"INVALID - CANDIDATE ID",IF(COUNTIFS(CANDIDATES!$A$6:$A$205,B89,CANDIDATES!$Q$6:$Q$205,"READY")&gt;0,"LINKED - READY","LINKED - UNRESOLVED")))</x:f>
      </x:c>
      <x:c r="L89" s="12" t="str">
        <x:f>IF(A89="","",IF(COUNTIF($A$6:$A$205,A89)&gt;1,"INVALID - DUPLICATE ID",IF(OR(B89="",C89="",D89="",E89="",F89="",G89="",I89=""),"INCOMPLETE",IF(NOT(AND(OR(EXACT(E89,"HOURS / AVAILABILITY"),EXACT(E89,"GEOGRAPHY"),EXACT(E89,"FULFILMENT / ROLE"),EXACT(E89,"BUYER"),EXACT(E89,"OWNERSHIP"),EXACT(E89,"SERVICE"),EXACT(E89,"OTHER")),OR(EXACT(F89,"YES"),EXACT(F89,"NO"),EXACT(F89,"UNCLEAR")),OR(EXACT(G89,"OPEN"),EXACT(G89,"RESOLVED")))),"INVALID - CONTROL TOKEN",IF(K89="INVALID - CANDIDATE ID","NOT READY",IF(F89="UNCLEAR","NOT READY",IF(AND(F89="YES",G89="OPEN"),"OPEN MATERIAL CONFLICT",IF(AND(F89="NO",G89="OPEN"),"OPEN NON-MATERIAL CONFLICT","READY"))))))))</x:f>
      </x:c>
      <x:c r="M89" s="12" t="str">
        <x:f>IF(A89="","",IF(OR(L89="INVALID - DUPLICATE ID",L89="INVALID - CONTROL TOKEN",L89="INCOMPLETE",L89="NOT READY"),"Do not use until the conflict record is valid",IF(L89="OPEN MATERIAL CONFLICT","Keep candidate conditional or unresolved until the conflict is settled",IF(L89="OPEN NON-MATERIAL CONFLICT","Record the conflict; it does not block the current disposition",IF(G89="RESOLVED","Use resolved evidence in the candidate role","No material decision effect")))))</x:f>
      </x:c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38"/>
      <x:c r="K90" s="12" t="str">
        <x:f>IF(B90="","",IF(COUNTIF(CANDIDATES!$A$6:$A$205,B90)=0,"INVALID - CANDIDATE ID",IF(COUNTIFS(CANDIDATES!$A$6:$A$205,B90,CANDIDATES!$Q$6:$Q$205,"READY")&gt;0,"LINKED - READY","LINKED - UNRESOLVED")))</x:f>
      </x:c>
      <x:c r="L90" s="12" t="str">
        <x:f>IF(A90="","",IF(COUNTIF($A$6:$A$205,A90)&gt;1,"INVALID - DUPLICATE ID",IF(OR(B90="",C90="",D90="",E90="",F90="",G90="",I90=""),"INCOMPLETE",IF(NOT(AND(OR(EXACT(E90,"HOURS / AVAILABILITY"),EXACT(E90,"GEOGRAPHY"),EXACT(E90,"FULFILMENT / ROLE"),EXACT(E90,"BUYER"),EXACT(E90,"OWNERSHIP"),EXACT(E90,"SERVICE"),EXACT(E90,"OTHER")),OR(EXACT(F90,"YES"),EXACT(F90,"NO"),EXACT(F90,"UNCLEAR")),OR(EXACT(G90,"OPEN"),EXACT(G90,"RESOLVED")))),"INVALID - CONTROL TOKEN",IF(K90="INVALID - CANDIDATE ID","NOT READY",IF(F90="UNCLEAR","NOT READY",IF(AND(F90="YES",G90="OPEN"),"OPEN MATERIAL CONFLICT",IF(AND(F90="NO",G90="OPEN"),"OPEN NON-MATERIAL CONFLICT","READY"))))))))</x:f>
      </x:c>
      <x:c r="M90" s="12" t="str">
        <x:f>IF(A90="","",IF(OR(L90="INVALID - DUPLICATE ID",L90="INVALID - CONTROL TOKEN",L90="INCOMPLETE",L90="NOT READY"),"Do not use until the conflict record is valid",IF(L90="OPEN MATERIAL CONFLICT","Keep candidate conditional or unresolved until the conflict is settled",IF(L90="OPEN NON-MATERIAL CONFLICT","Record the conflict; it does not block the current disposition",IF(G90="RESOLVED","Use resolved evidence in the candidate role","No material decision effect")))))</x:f>
      </x:c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38"/>
      <x:c r="K91" s="12" t="str">
        <x:f>IF(B91="","",IF(COUNTIF(CANDIDATES!$A$6:$A$205,B91)=0,"INVALID - CANDIDATE ID",IF(COUNTIFS(CANDIDATES!$A$6:$A$205,B91,CANDIDATES!$Q$6:$Q$205,"READY")&gt;0,"LINKED - READY","LINKED - UNRESOLVED")))</x:f>
      </x:c>
      <x:c r="L91" s="12" t="str">
        <x:f>IF(A91="","",IF(COUNTIF($A$6:$A$205,A91)&gt;1,"INVALID - DUPLICATE ID",IF(OR(B91="",C91="",D91="",E91="",F91="",G91="",I91=""),"INCOMPLETE",IF(NOT(AND(OR(EXACT(E91,"HOURS / AVAILABILITY"),EXACT(E91,"GEOGRAPHY"),EXACT(E91,"FULFILMENT / ROLE"),EXACT(E91,"BUYER"),EXACT(E91,"OWNERSHIP"),EXACT(E91,"SERVICE"),EXACT(E91,"OTHER")),OR(EXACT(F91,"YES"),EXACT(F91,"NO"),EXACT(F91,"UNCLEAR")),OR(EXACT(G91,"OPEN"),EXACT(G91,"RESOLVED")))),"INVALID - CONTROL TOKEN",IF(K91="INVALID - CANDIDATE ID","NOT READY",IF(F91="UNCLEAR","NOT READY",IF(AND(F91="YES",G91="OPEN"),"OPEN MATERIAL CONFLICT",IF(AND(F91="NO",G91="OPEN"),"OPEN NON-MATERIAL CONFLICT","READY"))))))))</x:f>
      </x:c>
      <x:c r="M91" s="12" t="str">
        <x:f>IF(A91="","",IF(OR(L91="INVALID - DUPLICATE ID",L91="INVALID - CONTROL TOKEN",L91="INCOMPLETE",L91="NOT READY"),"Do not use until the conflict record is valid",IF(L91="OPEN MATERIAL CONFLICT","Keep candidate conditional or unresolved until the conflict is settled",IF(L91="OPEN NON-MATERIAL CONFLICT","Record the conflict; it does not block the current disposition",IF(G91="RESOLVED","Use resolved evidence in the candidate role","No material decision effect")))))</x:f>
      </x:c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38"/>
      <x:c r="K92" s="12" t="str">
        <x:f>IF(B92="","",IF(COUNTIF(CANDIDATES!$A$6:$A$205,B92)=0,"INVALID - CANDIDATE ID",IF(COUNTIFS(CANDIDATES!$A$6:$A$205,B92,CANDIDATES!$Q$6:$Q$205,"READY")&gt;0,"LINKED - READY","LINKED - UNRESOLVED")))</x:f>
      </x:c>
      <x:c r="L92" s="12" t="str">
        <x:f>IF(A92="","",IF(COUNTIF($A$6:$A$205,A92)&gt;1,"INVALID - DUPLICATE ID",IF(OR(B92="",C92="",D92="",E92="",F92="",G92="",I92=""),"INCOMPLETE",IF(NOT(AND(OR(EXACT(E92,"HOURS / AVAILABILITY"),EXACT(E92,"GEOGRAPHY"),EXACT(E92,"FULFILMENT / ROLE"),EXACT(E92,"BUYER"),EXACT(E92,"OWNERSHIP"),EXACT(E92,"SERVICE"),EXACT(E92,"OTHER")),OR(EXACT(F92,"YES"),EXACT(F92,"NO"),EXACT(F92,"UNCLEAR")),OR(EXACT(G92,"OPEN"),EXACT(G92,"RESOLVED")))),"INVALID - CONTROL TOKEN",IF(K92="INVALID - CANDIDATE ID","NOT READY",IF(F92="UNCLEAR","NOT READY",IF(AND(F92="YES",G92="OPEN"),"OPEN MATERIAL CONFLICT",IF(AND(F92="NO",G92="OPEN"),"OPEN NON-MATERIAL CONFLICT","READY"))))))))</x:f>
      </x:c>
      <x:c r="M92" s="12" t="str">
        <x:f>IF(A92="","",IF(OR(L92="INVALID - DUPLICATE ID",L92="INVALID - CONTROL TOKEN",L92="INCOMPLETE",L92="NOT READY"),"Do not use until the conflict record is valid",IF(L92="OPEN MATERIAL CONFLICT","Keep candidate conditional or unresolved until the conflict is settled",IF(L92="OPEN NON-MATERIAL CONFLICT","Record the conflict; it does not block the current disposition",IF(G92="RESOLVED","Use resolved evidence in the candidate role","No material decision effect")))))</x:f>
      </x:c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38"/>
      <x:c r="K93" s="12" t="str">
        <x:f>IF(B93="","",IF(COUNTIF(CANDIDATES!$A$6:$A$205,B93)=0,"INVALID - CANDIDATE ID",IF(COUNTIFS(CANDIDATES!$A$6:$A$205,B93,CANDIDATES!$Q$6:$Q$205,"READY")&gt;0,"LINKED - READY","LINKED - UNRESOLVED")))</x:f>
      </x:c>
      <x:c r="L93" s="12" t="str">
        <x:f>IF(A93="","",IF(COUNTIF($A$6:$A$205,A93)&gt;1,"INVALID - DUPLICATE ID",IF(OR(B93="",C93="",D93="",E93="",F93="",G93="",I93=""),"INCOMPLETE",IF(NOT(AND(OR(EXACT(E93,"HOURS / AVAILABILITY"),EXACT(E93,"GEOGRAPHY"),EXACT(E93,"FULFILMENT / ROLE"),EXACT(E93,"BUYER"),EXACT(E93,"OWNERSHIP"),EXACT(E93,"SERVICE"),EXACT(E93,"OTHER")),OR(EXACT(F93,"YES"),EXACT(F93,"NO"),EXACT(F93,"UNCLEAR")),OR(EXACT(G93,"OPEN"),EXACT(G93,"RESOLVED")))),"INVALID - CONTROL TOKEN",IF(K93="INVALID - CANDIDATE ID","NOT READY",IF(F93="UNCLEAR","NOT READY",IF(AND(F93="YES",G93="OPEN"),"OPEN MATERIAL CONFLICT",IF(AND(F93="NO",G93="OPEN"),"OPEN NON-MATERIAL CONFLICT","READY"))))))))</x:f>
      </x:c>
      <x:c r="M93" s="12" t="str">
        <x:f>IF(A93="","",IF(OR(L93="INVALID - DUPLICATE ID",L93="INVALID - CONTROL TOKEN",L93="INCOMPLETE",L93="NOT READY"),"Do not use until the conflict record is valid",IF(L93="OPEN MATERIAL CONFLICT","Keep candidate conditional or unresolved until the conflict is settled",IF(L93="OPEN NON-MATERIAL CONFLICT","Record the conflict; it does not block the current disposition",IF(G93="RESOLVED","Use resolved evidence in the candidate role","No material decision effect")))))</x:f>
      </x:c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38"/>
      <x:c r="K94" s="12" t="str">
        <x:f>IF(B94="","",IF(COUNTIF(CANDIDATES!$A$6:$A$205,B94)=0,"INVALID - CANDIDATE ID",IF(COUNTIFS(CANDIDATES!$A$6:$A$205,B94,CANDIDATES!$Q$6:$Q$205,"READY")&gt;0,"LINKED - READY","LINKED - UNRESOLVED")))</x:f>
      </x:c>
      <x:c r="L94" s="12" t="str">
        <x:f>IF(A94="","",IF(COUNTIF($A$6:$A$205,A94)&gt;1,"INVALID - DUPLICATE ID",IF(OR(B94="",C94="",D94="",E94="",F94="",G94="",I94=""),"INCOMPLETE",IF(NOT(AND(OR(EXACT(E94,"HOURS / AVAILABILITY"),EXACT(E94,"GEOGRAPHY"),EXACT(E94,"FULFILMENT / ROLE"),EXACT(E94,"BUYER"),EXACT(E94,"OWNERSHIP"),EXACT(E94,"SERVICE"),EXACT(E94,"OTHER")),OR(EXACT(F94,"YES"),EXACT(F94,"NO"),EXACT(F94,"UNCLEAR")),OR(EXACT(G94,"OPEN"),EXACT(G94,"RESOLVED")))),"INVALID - CONTROL TOKEN",IF(K94="INVALID - CANDIDATE ID","NOT READY",IF(F94="UNCLEAR","NOT READY",IF(AND(F94="YES",G94="OPEN"),"OPEN MATERIAL CONFLICT",IF(AND(F94="NO",G94="OPEN"),"OPEN NON-MATERIAL CONFLICT","READY"))))))))</x:f>
      </x:c>
      <x:c r="M94" s="12" t="str">
        <x:f>IF(A94="","",IF(OR(L94="INVALID - DUPLICATE ID",L94="INVALID - CONTROL TOKEN",L94="INCOMPLETE",L94="NOT READY"),"Do not use until the conflict record is valid",IF(L94="OPEN MATERIAL CONFLICT","Keep candidate conditional or unresolved until the conflict is settled",IF(L94="OPEN NON-MATERIAL CONFLICT","Record the conflict; it does not block the current disposition",IF(G94="RESOLVED","Use resolved evidence in the candidate role","No material decision effect")))))</x:f>
      </x:c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38"/>
      <x:c r="K95" s="12" t="str">
        <x:f>IF(B95="","",IF(COUNTIF(CANDIDATES!$A$6:$A$205,B95)=0,"INVALID - CANDIDATE ID",IF(COUNTIFS(CANDIDATES!$A$6:$A$205,B95,CANDIDATES!$Q$6:$Q$205,"READY")&gt;0,"LINKED - READY","LINKED - UNRESOLVED")))</x:f>
      </x:c>
      <x:c r="L95" s="12" t="str">
        <x:f>IF(A95="","",IF(COUNTIF($A$6:$A$205,A95)&gt;1,"INVALID - DUPLICATE ID",IF(OR(B95="",C95="",D95="",E95="",F95="",G95="",I95=""),"INCOMPLETE",IF(NOT(AND(OR(EXACT(E95,"HOURS / AVAILABILITY"),EXACT(E95,"GEOGRAPHY"),EXACT(E95,"FULFILMENT / ROLE"),EXACT(E95,"BUYER"),EXACT(E95,"OWNERSHIP"),EXACT(E95,"SERVICE"),EXACT(E95,"OTHER")),OR(EXACT(F95,"YES"),EXACT(F95,"NO"),EXACT(F95,"UNCLEAR")),OR(EXACT(G95,"OPEN"),EXACT(G95,"RESOLVED")))),"INVALID - CONTROL TOKEN",IF(K95="INVALID - CANDIDATE ID","NOT READY",IF(F95="UNCLEAR","NOT READY",IF(AND(F95="YES",G95="OPEN"),"OPEN MATERIAL CONFLICT",IF(AND(F95="NO",G95="OPEN"),"OPEN NON-MATERIAL CONFLICT","READY"))))))))</x:f>
      </x:c>
      <x:c r="M95" s="12" t="str">
        <x:f>IF(A95="","",IF(OR(L95="INVALID - DUPLICATE ID",L95="INVALID - CONTROL TOKEN",L95="INCOMPLETE",L95="NOT READY"),"Do not use until the conflict record is valid",IF(L95="OPEN MATERIAL CONFLICT","Keep candidate conditional or unresolved until the conflict is settled",IF(L95="OPEN NON-MATERIAL CONFLICT","Record the conflict; it does not block the current disposition",IF(G95="RESOLVED","Use resolved evidence in the candidate role","No material decision effect")))))</x:f>
      </x:c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38"/>
      <x:c r="K96" s="12" t="str">
        <x:f>IF(B96="","",IF(COUNTIF(CANDIDATES!$A$6:$A$205,B96)=0,"INVALID - CANDIDATE ID",IF(COUNTIFS(CANDIDATES!$A$6:$A$205,B96,CANDIDATES!$Q$6:$Q$205,"READY")&gt;0,"LINKED - READY","LINKED - UNRESOLVED")))</x:f>
      </x:c>
      <x:c r="L96" s="12" t="str">
        <x:f>IF(A96="","",IF(COUNTIF($A$6:$A$205,A96)&gt;1,"INVALID - DUPLICATE ID",IF(OR(B96="",C96="",D96="",E96="",F96="",G96="",I96=""),"INCOMPLETE",IF(NOT(AND(OR(EXACT(E96,"HOURS / AVAILABILITY"),EXACT(E96,"GEOGRAPHY"),EXACT(E96,"FULFILMENT / ROLE"),EXACT(E96,"BUYER"),EXACT(E96,"OWNERSHIP"),EXACT(E96,"SERVICE"),EXACT(E96,"OTHER")),OR(EXACT(F96,"YES"),EXACT(F96,"NO"),EXACT(F96,"UNCLEAR")),OR(EXACT(G96,"OPEN"),EXACT(G96,"RESOLVED")))),"INVALID - CONTROL TOKEN",IF(K96="INVALID - CANDIDATE ID","NOT READY",IF(F96="UNCLEAR","NOT READY",IF(AND(F96="YES",G96="OPEN"),"OPEN MATERIAL CONFLICT",IF(AND(F96="NO",G96="OPEN"),"OPEN NON-MATERIAL CONFLICT","READY"))))))))</x:f>
      </x:c>
      <x:c r="M96" s="12" t="str">
        <x:f>IF(A96="","",IF(OR(L96="INVALID - DUPLICATE ID",L96="INVALID - CONTROL TOKEN",L96="INCOMPLETE",L96="NOT READY"),"Do not use until the conflict record is valid",IF(L96="OPEN MATERIAL CONFLICT","Keep candidate conditional or unresolved until the conflict is settled",IF(L96="OPEN NON-MATERIAL CONFLICT","Record the conflict; it does not block the current disposition",IF(G96="RESOLVED","Use resolved evidence in the candidate role","No material decision effect")))))</x:f>
      </x:c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38"/>
      <x:c r="K97" s="12" t="str">
        <x:f>IF(B97="","",IF(COUNTIF(CANDIDATES!$A$6:$A$205,B97)=0,"INVALID - CANDIDATE ID",IF(COUNTIFS(CANDIDATES!$A$6:$A$205,B97,CANDIDATES!$Q$6:$Q$205,"READY")&gt;0,"LINKED - READY","LINKED - UNRESOLVED")))</x:f>
      </x:c>
      <x:c r="L97" s="12" t="str">
        <x:f>IF(A97="","",IF(COUNTIF($A$6:$A$205,A97)&gt;1,"INVALID - DUPLICATE ID",IF(OR(B97="",C97="",D97="",E97="",F97="",G97="",I97=""),"INCOMPLETE",IF(NOT(AND(OR(EXACT(E97,"HOURS / AVAILABILITY"),EXACT(E97,"GEOGRAPHY"),EXACT(E97,"FULFILMENT / ROLE"),EXACT(E97,"BUYER"),EXACT(E97,"OWNERSHIP"),EXACT(E97,"SERVICE"),EXACT(E97,"OTHER")),OR(EXACT(F97,"YES"),EXACT(F97,"NO"),EXACT(F97,"UNCLEAR")),OR(EXACT(G97,"OPEN"),EXACT(G97,"RESOLVED")))),"INVALID - CONTROL TOKEN",IF(K97="INVALID - CANDIDATE ID","NOT READY",IF(F97="UNCLEAR","NOT READY",IF(AND(F97="YES",G97="OPEN"),"OPEN MATERIAL CONFLICT",IF(AND(F97="NO",G97="OPEN"),"OPEN NON-MATERIAL CONFLICT","READY"))))))))</x:f>
      </x:c>
      <x:c r="M97" s="12" t="str">
        <x:f>IF(A97="","",IF(OR(L97="INVALID - DUPLICATE ID",L97="INVALID - CONTROL TOKEN",L97="INCOMPLETE",L97="NOT READY"),"Do not use until the conflict record is valid",IF(L97="OPEN MATERIAL CONFLICT","Keep candidate conditional or unresolved until the conflict is settled",IF(L97="OPEN NON-MATERIAL CONFLICT","Record the conflict; it does not block the current disposition",IF(G97="RESOLVED","Use resolved evidence in the candidate role","No material decision effect")))))</x:f>
      </x:c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38"/>
      <x:c r="K98" s="12" t="str">
        <x:f>IF(B98="","",IF(COUNTIF(CANDIDATES!$A$6:$A$205,B98)=0,"INVALID - CANDIDATE ID",IF(COUNTIFS(CANDIDATES!$A$6:$A$205,B98,CANDIDATES!$Q$6:$Q$205,"READY")&gt;0,"LINKED - READY","LINKED - UNRESOLVED")))</x:f>
      </x:c>
      <x:c r="L98" s="12" t="str">
        <x:f>IF(A98="","",IF(COUNTIF($A$6:$A$205,A98)&gt;1,"INVALID - DUPLICATE ID",IF(OR(B98="",C98="",D98="",E98="",F98="",G98="",I98=""),"INCOMPLETE",IF(NOT(AND(OR(EXACT(E98,"HOURS / AVAILABILITY"),EXACT(E98,"GEOGRAPHY"),EXACT(E98,"FULFILMENT / ROLE"),EXACT(E98,"BUYER"),EXACT(E98,"OWNERSHIP"),EXACT(E98,"SERVICE"),EXACT(E98,"OTHER")),OR(EXACT(F98,"YES"),EXACT(F98,"NO"),EXACT(F98,"UNCLEAR")),OR(EXACT(G98,"OPEN"),EXACT(G98,"RESOLVED")))),"INVALID - CONTROL TOKEN",IF(K98="INVALID - CANDIDATE ID","NOT READY",IF(F98="UNCLEAR","NOT READY",IF(AND(F98="YES",G98="OPEN"),"OPEN MATERIAL CONFLICT",IF(AND(F98="NO",G98="OPEN"),"OPEN NON-MATERIAL CONFLICT","READY"))))))))</x:f>
      </x:c>
      <x:c r="M98" s="12" t="str">
        <x:f>IF(A98="","",IF(OR(L98="INVALID - DUPLICATE ID",L98="INVALID - CONTROL TOKEN",L98="INCOMPLETE",L98="NOT READY"),"Do not use until the conflict record is valid",IF(L98="OPEN MATERIAL CONFLICT","Keep candidate conditional or unresolved until the conflict is settled",IF(L98="OPEN NON-MATERIAL CONFLICT","Record the conflict; it does not block the current disposition",IF(G98="RESOLVED","Use resolved evidence in the candidate role","No material decision effect")))))</x:f>
      </x:c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38"/>
      <x:c r="K99" s="12" t="str">
        <x:f>IF(B99="","",IF(COUNTIF(CANDIDATES!$A$6:$A$205,B99)=0,"INVALID - CANDIDATE ID",IF(COUNTIFS(CANDIDATES!$A$6:$A$205,B99,CANDIDATES!$Q$6:$Q$205,"READY")&gt;0,"LINKED - READY","LINKED - UNRESOLVED")))</x:f>
      </x:c>
      <x:c r="L99" s="12" t="str">
        <x:f>IF(A99="","",IF(COUNTIF($A$6:$A$205,A99)&gt;1,"INVALID - DUPLICATE ID",IF(OR(B99="",C99="",D99="",E99="",F99="",G99="",I99=""),"INCOMPLETE",IF(NOT(AND(OR(EXACT(E99,"HOURS / AVAILABILITY"),EXACT(E99,"GEOGRAPHY"),EXACT(E99,"FULFILMENT / ROLE"),EXACT(E99,"BUYER"),EXACT(E99,"OWNERSHIP"),EXACT(E99,"SERVICE"),EXACT(E99,"OTHER")),OR(EXACT(F99,"YES"),EXACT(F99,"NO"),EXACT(F99,"UNCLEAR")),OR(EXACT(G99,"OPEN"),EXACT(G99,"RESOLVED")))),"INVALID - CONTROL TOKEN",IF(K99="INVALID - CANDIDATE ID","NOT READY",IF(F99="UNCLEAR","NOT READY",IF(AND(F99="YES",G99="OPEN"),"OPEN MATERIAL CONFLICT",IF(AND(F99="NO",G99="OPEN"),"OPEN NON-MATERIAL CONFLICT","READY"))))))))</x:f>
      </x:c>
      <x:c r="M99" s="12" t="str">
        <x:f>IF(A99="","",IF(OR(L99="INVALID - DUPLICATE ID",L99="INVALID - CONTROL TOKEN",L99="INCOMPLETE",L99="NOT READY"),"Do not use until the conflict record is valid",IF(L99="OPEN MATERIAL CONFLICT","Keep candidate conditional or unresolved until the conflict is settled",IF(L99="OPEN NON-MATERIAL CONFLICT","Record the conflict; it does not block the current disposition",IF(G99="RESOLVED","Use resolved evidence in the candidate role","No material decision effect")))))</x:f>
      </x:c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38"/>
      <x:c r="K100" s="12" t="str">
        <x:f>IF(B100="","",IF(COUNTIF(CANDIDATES!$A$6:$A$205,B100)=0,"INVALID - CANDIDATE ID",IF(COUNTIFS(CANDIDATES!$A$6:$A$205,B100,CANDIDATES!$Q$6:$Q$205,"READY")&gt;0,"LINKED - READY","LINKED - UNRESOLVED")))</x:f>
      </x:c>
      <x:c r="L100" s="12" t="str">
        <x:f>IF(A100="","",IF(COUNTIF($A$6:$A$205,A100)&gt;1,"INVALID - DUPLICATE ID",IF(OR(B100="",C100="",D100="",E100="",F100="",G100="",I100=""),"INCOMPLETE",IF(NOT(AND(OR(EXACT(E100,"HOURS / AVAILABILITY"),EXACT(E100,"GEOGRAPHY"),EXACT(E100,"FULFILMENT / ROLE"),EXACT(E100,"BUYER"),EXACT(E100,"OWNERSHIP"),EXACT(E100,"SERVICE"),EXACT(E100,"OTHER")),OR(EXACT(F100,"YES"),EXACT(F100,"NO"),EXACT(F100,"UNCLEAR")),OR(EXACT(G100,"OPEN"),EXACT(G100,"RESOLVED")))),"INVALID - CONTROL TOKEN",IF(K100="INVALID - CANDIDATE ID","NOT READY",IF(F100="UNCLEAR","NOT READY",IF(AND(F100="YES",G100="OPEN"),"OPEN MATERIAL CONFLICT",IF(AND(F100="NO",G100="OPEN"),"OPEN NON-MATERIAL CONFLICT","READY"))))))))</x:f>
      </x:c>
      <x:c r="M100" s="12" t="str">
        <x:f>IF(A100="","",IF(OR(L100="INVALID - DUPLICATE ID",L100="INVALID - CONTROL TOKEN",L100="INCOMPLETE",L100="NOT READY"),"Do not use until the conflict record is valid",IF(L100="OPEN MATERIAL CONFLICT","Keep candidate conditional or unresolved until the conflict is settled",IF(L100="OPEN NON-MATERIAL CONFLICT","Record the conflict; it does not block the current disposition",IF(G100="RESOLVED","Use resolved evidence in the candidate role","No material decision effect")))))</x:f>
      </x:c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38"/>
      <x:c r="K101" s="12" t="str">
        <x:f>IF(B101="","",IF(COUNTIF(CANDIDATES!$A$6:$A$205,B101)=0,"INVALID - CANDIDATE ID",IF(COUNTIFS(CANDIDATES!$A$6:$A$205,B101,CANDIDATES!$Q$6:$Q$205,"READY")&gt;0,"LINKED - READY","LINKED - UNRESOLVED")))</x:f>
      </x:c>
      <x:c r="L101" s="12" t="str">
        <x:f>IF(A101="","",IF(COUNTIF($A$6:$A$205,A101)&gt;1,"INVALID - DUPLICATE ID",IF(OR(B101="",C101="",D101="",E101="",F101="",G101="",I101=""),"INCOMPLETE",IF(NOT(AND(OR(EXACT(E101,"HOURS / AVAILABILITY"),EXACT(E101,"GEOGRAPHY"),EXACT(E101,"FULFILMENT / ROLE"),EXACT(E101,"BUYER"),EXACT(E101,"OWNERSHIP"),EXACT(E101,"SERVICE"),EXACT(E101,"OTHER")),OR(EXACT(F101,"YES"),EXACT(F101,"NO"),EXACT(F101,"UNCLEAR")),OR(EXACT(G101,"OPEN"),EXACT(G101,"RESOLVED")))),"INVALID - CONTROL TOKEN",IF(K101="INVALID - CANDIDATE ID","NOT READY",IF(F101="UNCLEAR","NOT READY",IF(AND(F101="YES",G101="OPEN"),"OPEN MATERIAL CONFLICT",IF(AND(F101="NO",G101="OPEN"),"OPEN NON-MATERIAL CONFLICT","READY"))))))))</x:f>
      </x:c>
      <x:c r="M101" s="12" t="str">
        <x:f>IF(A101="","",IF(OR(L101="INVALID - DUPLICATE ID",L101="INVALID - CONTROL TOKEN",L101="INCOMPLETE",L101="NOT READY"),"Do not use until the conflict record is valid",IF(L101="OPEN MATERIAL CONFLICT","Keep candidate conditional or unresolved until the conflict is settled",IF(L101="OPEN NON-MATERIAL CONFLICT","Record the conflict; it does not block the current disposition",IF(G101="RESOLVED","Use resolved evidence in the candidate role","No material decision effect")))))</x:f>
      </x:c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38"/>
      <x:c r="K102" s="12" t="str">
        <x:f>IF(B102="","",IF(COUNTIF(CANDIDATES!$A$6:$A$205,B102)=0,"INVALID - CANDIDATE ID",IF(COUNTIFS(CANDIDATES!$A$6:$A$205,B102,CANDIDATES!$Q$6:$Q$205,"READY")&gt;0,"LINKED - READY","LINKED - UNRESOLVED")))</x:f>
      </x:c>
      <x:c r="L102" s="12" t="str">
        <x:f>IF(A102="","",IF(COUNTIF($A$6:$A$205,A102)&gt;1,"INVALID - DUPLICATE ID",IF(OR(B102="",C102="",D102="",E102="",F102="",G102="",I102=""),"INCOMPLETE",IF(NOT(AND(OR(EXACT(E102,"HOURS / AVAILABILITY"),EXACT(E102,"GEOGRAPHY"),EXACT(E102,"FULFILMENT / ROLE"),EXACT(E102,"BUYER"),EXACT(E102,"OWNERSHIP"),EXACT(E102,"SERVICE"),EXACT(E102,"OTHER")),OR(EXACT(F102,"YES"),EXACT(F102,"NO"),EXACT(F102,"UNCLEAR")),OR(EXACT(G102,"OPEN"),EXACT(G102,"RESOLVED")))),"INVALID - CONTROL TOKEN",IF(K102="INVALID - CANDIDATE ID","NOT READY",IF(F102="UNCLEAR","NOT READY",IF(AND(F102="YES",G102="OPEN"),"OPEN MATERIAL CONFLICT",IF(AND(F102="NO",G102="OPEN"),"OPEN NON-MATERIAL CONFLICT","READY"))))))))</x:f>
      </x:c>
      <x:c r="M102" s="12" t="str">
        <x:f>IF(A102="","",IF(OR(L102="INVALID - DUPLICATE ID",L102="INVALID - CONTROL TOKEN",L102="INCOMPLETE",L102="NOT READY"),"Do not use until the conflict record is valid",IF(L102="OPEN MATERIAL CONFLICT","Keep candidate conditional or unresolved until the conflict is settled",IF(L102="OPEN NON-MATERIAL CONFLICT","Record the conflict; it does not block the current disposition",IF(G102="RESOLVED","Use resolved evidence in the candidate role","No material decision effect")))))</x:f>
      </x:c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38"/>
      <x:c r="K103" s="12" t="str">
        <x:f>IF(B103="","",IF(COUNTIF(CANDIDATES!$A$6:$A$205,B103)=0,"INVALID - CANDIDATE ID",IF(COUNTIFS(CANDIDATES!$A$6:$A$205,B103,CANDIDATES!$Q$6:$Q$205,"READY")&gt;0,"LINKED - READY","LINKED - UNRESOLVED")))</x:f>
      </x:c>
      <x:c r="L103" s="12" t="str">
        <x:f>IF(A103="","",IF(COUNTIF($A$6:$A$205,A103)&gt;1,"INVALID - DUPLICATE ID",IF(OR(B103="",C103="",D103="",E103="",F103="",G103="",I103=""),"INCOMPLETE",IF(NOT(AND(OR(EXACT(E103,"HOURS / AVAILABILITY"),EXACT(E103,"GEOGRAPHY"),EXACT(E103,"FULFILMENT / ROLE"),EXACT(E103,"BUYER"),EXACT(E103,"OWNERSHIP"),EXACT(E103,"SERVICE"),EXACT(E103,"OTHER")),OR(EXACT(F103,"YES"),EXACT(F103,"NO"),EXACT(F103,"UNCLEAR")),OR(EXACT(G103,"OPEN"),EXACT(G103,"RESOLVED")))),"INVALID - CONTROL TOKEN",IF(K103="INVALID - CANDIDATE ID","NOT READY",IF(F103="UNCLEAR","NOT READY",IF(AND(F103="YES",G103="OPEN"),"OPEN MATERIAL CONFLICT",IF(AND(F103="NO",G103="OPEN"),"OPEN NON-MATERIAL CONFLICT","READY"))))))))</x:f>
      </x:c>
      <x:c r="M103" s="12" t="str">
        <x:f>IF(A103="","",IF(OR(L103="INVALID - DUPLICATE ID",L103="INVALID - CONTROL TOKEN",L103="INCOMPLETE",L103="NOT READY"),"Do not use until the conflict record is valid",IF(L103="OPEN MATERIAL CONFLICT","Keep candidate conditional or unresolved until the conflict is settled",IF(L103="OPEN NON-MATERIAL CONFLICT","Record the conflict; it does not block the current disposition",IF(G103="RESOLVED","Use resolved evidence in the candidate role","No material decision effect")))))</x:f>
      </x:c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38"/>
      <x:c r="K104" s="12" t="str">
        <x:f>IF(B104="","",IF(COUNTIF(CANDIDATES!$A$6:$A$205,B104)=0,"INVALID - CANDIDATE ID",IF(COUNTIFS(CANDIDATES!$A$6:$A$205,B104,CANDIDATES!$Q$6:$Q$205,"READY")&gt;0,"LINKED - READY","LINKED - UNRESOLVED")))</x:f>
      </x:c>
      <x:c r="L104" s="12" t="str">
        <x:f>IF(A104="","",IF(COUNTIF($A$6:$A$205,A104)&gt;1,"INVALID - DUPLICATE ID",IF(OR(B104="",C104="",D104="",E104="",F104="",G104="",I104=""),"INCOMPLETE",IF(NOT(AND(OR(EXACT(E104,"HOURS / AVAILABILITY"),EXACT(E104,"GEOGRAPHY"),EXACT(E104,"FULFILMENT / ROLE"),EXACT(E104,"BUYER"),EXACT(E104,"OWNERSHIP"),EXACT(E104,"SERVICE"),EXACT(E104,"OTHER")),OR(EXACT(F104,"YES"),EXACT(F104,"NO"),EXACT(F104,"UNCLEAR")),OR(EXACT(G104,"OPEN"),EXACT(G104,"RESOLVED")))),"INVALID - CONTROL TOKEN",IF(K104="INVALID - CANDIDATE ID","NOT READY",IF(F104="UNCLEAR","NOT READY",IF(AND(F104="YES",G104="OPEN"),"OPEN MATERIAL CONFLICT",IF(AND(F104="NO",G104="OPEN"),"OPEN NON-MATERIAL CONFLICT","READY"))))))))</x:f>
      </x:c>
      <x:c r="M104" s="12" t="str">
        <x:f>IF(A104="","",IF(OR(L104="INVALID - DUPLICATE ID",L104="INVALID - CONTROL TOKEN",L104="INCOMPLETE",L104="NOT READY"),"Do not use until the conflict record is valid",IF(L104="OPEN MATERIAL CONFLICT","Keep candidate conditional or unresolved until the conflict is settled",IF(L104="OPEN NON-MATERIAL CONFLICT","Record the conflict; it does not block the current disposition",IF(G104="RESOLVED","Use resolved evidence in the candidate role","No material decision effect")))))</x:f>
      </x:c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38"/>
      <x:c r="K105" s="12" t="str">
        <x:f>IF(B105="","",IF(COUNTIF(CANDIDATES!$A$6:$A$205,B105)=0,"INVALID - CANDIDATE ID",IF(COUNTIFS(CANDIDATES!$A$6:$A$205,B105,CANDIDATES!$Q$6:$Q$205,"READY")&gt;0,"LINKED - READY","LINKED - UNRESOLVED")))</x:f>
      </x:c>
      <x:c r="L105" s="12" t="str">
        <x:f>IF(A105="","",IF(COUNTIF($A$6:$A$205,A105)&gt;1,"INVALID - DUPLICATE ID",IF(OR(B105="",C105="",D105="",E105="",F105="",G105="",I105=""),"INCOMPLETE",IF(NOT(AND(OR(EXACT(E105,"HOURS / AVAILABILITY"),EXACT(E105,"GEOGRAPHY"),EXACT(E105,"FULFILMENT / ROLE"),EXACT(E105,"BUYER"),EXACT(E105,"OWNERSHIP"),EXACT(E105,"SERVICE"),EXACT(E105,"OTHER")),OR(EXACT(F105,"YES"),EXACT(F105,"NO"),EXACT(F105,"UNCLEAR")),OR(EXACT(G105,"OPEN"),EXACT(G105,"RESOLVED")))),"INVALID - CONTROL TOKEN",IF(K105="INVALID - CANDIDATE ID","NOT READY",IF(F105="UNCLEAR","NOT READY",IF(AND(F105="YES",G105="OPEN"),"OPEN MATERIAL CONFLICT",IF(AND(F105="NO",G105="OPEN"),"OPEN NON-MATERIAL CONFLICT","READY"))))))))</x:f>
      </x:c>
      <x:c r="M105" s="12" t="str">
        <x:f>IF(A105="","",IF(OR(L105="INVALID - DUPLICATE ID",L105="INVALID - CONTROL TOKEN",L105="INCOMPLETE",L105="NOT READY"),"Do not use until the conflict record is valid",IF(L105="OPEN MATERIAL CONFLICT","Keep candidate conditional or unresolved until the conflict is settled",IF(L105="OPEN NON-MATERIAL CONFLICT","Record the conflict; it does not block the current disposition",IF(G105="RESOLVED","Use resolved evidence in the candidate role","No material decision effect")))))</x:f>
      </x:c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38"/>
      <x:c r="K106" s="12" t="str">
        <x:f>IF(B106="","",IF(COUNTIF(CANDIDATES!$A$6:$A$205,B106)=0,"INVALID - CANDIDATE ID",IF(COUNTIFS(CANDIDATES!$A$6:$A$205,B106,CANDIDATES!$Q$6:$Q$205,"READY")&gt;0,"LINKED - READY","LINKED - UNRESOLVED")))</x:f>
      </x:c>
      <x:c r="L106" s="12" t="str">
        <x:f>IF(A106="","",IF(COUNTIF($A$6:$A$205,A106)&gt;1,"INVALID - DUPLICATE ID",IF(OR(B106="",C106="",D106="",E106="",F106="",G106="",I106=""),"INCOMPLETE",IF(NOT(AND(OR(EXACT(E106,"HOURS / AVAILABILITY"),EXACT(E106,"GEOGRAPHY"),EXACT(E106,"FULFILMENT / ROLE"),EXACT(E106,"BUYER"),EXACT(E106,"OWNERSHIP"),EXACT(E106,"SERVICE"),EXACT(E106,"OTHER")),OR(EXACT(F106,"YES"),EXACT(F106,"NO"),EXACT(F106,"UNCLEAR")),OR(EXACT(G106,"OPEN"),EXACT(G106,"RESOLVED")))),"INVALID - CONTROL TOKEN",IF(K106="INVALID - CANDIDATE ID","NOT READY",IF(F106="UNCLEAR","NOT READY",IF(AND(F106="YES",G106="OPEN"),"OPEN MATERIAL CONFLICT",IF(AND(F106="NO",G106="OPEN"),"OPEN NON-MATERIAL CONFLICT","READY"))))))))</x:f>
      </x:c>
      <x:c r="M106" s="12" t="str">
        <x:f>IF(A106="","",IF(OR(L106="INVALID - DUPLICATE ID",L106="INVALID - CONTROL TOKEN",L106="INCOMPLETE",L106="NOT READY"),"Do not use until the conflict record is valid",IF(L106="OPEN MATERIAL CONFLICT","Keep candidate conditional or unresolved until the conflict is settled",IF(L106="OPEN NON-MATERIAL CONFLICT","Record the conflict; it does not block the current disposition",IF(G106="RESOLVED","Use resolved evidence in the candidate role","No material decision effect")))))</x:f>
      </x:c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38"/>
      <x:c r="K107" s="12" t="str">
        <x:f>IF(B107="","",IF(COUNTIF(CANDIDATES!$A$6:$A$205,B107)=0,"INVALID - CANDIDATE ID",IF(COUNTIFS(CANDIDATES!$A$6:$A$205,B107,CANDIDATES!$Q$6:$Q$205,"READY")&gt;0,"LINKED - READY","LINKED - UNRESOLVED")))</x:f>
      </x:c>
      <x:c r="L107" s="12" t="str">
        <x:f>IF(A107="","",IF(COUNTIF($A$6:$A$205,A107)&gt;1,"INVALID - DUPLICATE ID",IF(OR(B107="",C107="",D107="",E107="",F107="",G107="",I107=""),"INCOMPLETE",IF(NOT(AND(OR(EXACT(E107,"HOURS / AVAILABILITY"),EXACT(E107,"GEOGRAPHY"),EXACT(E107,"FULFILMENT / ROLE"),EXACT(E107,"BUYER"),EXACT(E107,"OWNERSHIP"),EXACT(E107,"SERVICE"),EXACT(E107,"OTHER")),OR(EXACT(F107,"YES"),EXACT(F107,"NO"),EXACT(F107,"UNCLEAR")),OR(EXACT(G107,"OPEN"),EXACT(G107,"RESOLVED")))),"INVALID - CONTROL TOKEN",IF(K107="INVALID - CANDIDATE ID","NOT READY",IF(F107="UNCLEAR","NOT READY",IF(AND(F107="YES",G107="OPEN"),"OPEN MATERIAL CONFLICT",IF(AND(F107="NO",G107="OPEN"),"OPEN NON-MATERIAL CONFLICT","READY"))))))))</x:f>
      </x:c>
      <x:c r="M107" s="12" t="str">
        <x:f>IF(A107="","",IF(OR(L107="INVALID - DUPLICATE ID",L107="INVALID - CONTROL TOKEN",L107="INCOMPLETE",L107="NOT READY"),"Do not use until the conflict record is valid",IF(L107="OPEN MATERIAL CONFLICT","Keep candidate conditional or unresolved until the conflict is settled",IF(L107="OPEN NON-MATERIAL CONFLICT","Record the conflict; it does not block the current disposition",IF(G107="RESOLVED","Use resolved evidence in the candidate role","No material decision effect")))))</x:f>
      </x:c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38"/>
      <x:c r="K108" s="12" t="str">
        <x:f>IF(B108="","",IF(COUNTIF(CANDIDATES!$A$6:$A$205,B108)=0,"INVALID - CANDIDATE ID",IF(COUNTIFS(CANDIDATES!$A$6:$A$205,B108,CANDIDATES!$Q$6:$Q$205,"READY")&gt;0,"LINKED - READY","LINKED - UNRESOLVED")))</x:f>
      </x:c>
      <x:c r="L108" s="12" t="str">
        <x:f>IF(A108="","",IF(COUNTIF($A$6:$A$205,A108)&gt;1,"INVALID - DUPLICATE ID",IF(OR(B108="",C108="",D108="",E108="",F108="",G108="",I108=""),"INCOMPLETE",IF(NOT(AND(OR(EXACT(E108,"HOURS / AVAILABILITY"),EXACT(E108,"GEOGRAPHY"),EXACT(E108,"FULFILMENT / ROLE"),EXACT(E108,"BUYER"),EXACT(E108,"OWNERSHIP"),EXACT(E108,"SERVICE"),EXACT(E108,"OTHER")),OR(EXACT(F108,"YES"),EXACT(F108,"NO"),EXACT(F108,"UNCLEAR")),OR(EXACT(G108,"OPEN"),EXACT(G108,"RESOLVED")))),"INVALID - CONTROL TOKEN",IF(K108="INVALID - CANDIDATE ID","NOT READY",IF(F108="UNCLEAR","NOT READY",IF(AND(F108="YES",G108="OPEN"),"OPEN MATERIAL CONFLICT",IF(AND(F108="NO",G108="OPEN"),"OPEN NON-MATERIAL CONFLICT","READY"))))))))</x:f>
      </x:c>
      <x:c r="M108" s="12" t="str">
        <x:f>IF(A108="","",IF(OR(L108="INVALID - DUPLICATE ID",L108="INVALID - CONTROL TOKEN",L108="INCOMPLETE",L108="NOT READY"),"Do not use until the conflict record is valid",IF(L108="OPEN MATERIAL CONFLICT","Keep candidate conditional or unresolved until the conflict is settled",IF(L108="OPEN NON-MATERIAL CONFLICT","Record the conflict; it does not block the current disposition",IF(G108="RESOLVED","Use resolved evidence in the candidate role","No material decision effect")))))</x:f>
      </x:c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38"/>
      <x:c r="K109" s="12" t="str">
        <x:f>IF(B109="","",IF(COUNTIF(CANDIDATES!$A$6:$A$205,B109)=0,"INVALID - CANDIDATE ID",IF(COUNTIFS(CANDIDATES!$A$6:$A$205,B109,CANDIDATES!$Q$6:$Q$205,"READY")&gt;0,"LINKED - READY","LINKED - UNRESOLVED")))</x:f>
      </x:c>
      <x:c r="L109" s="12" t="str">
        <x:f>IF(A109="","",IF(COUNTIF($A$6:$A$205,A109)&gt;1,"INVALID - DUPLICATE ID",IF(OR(B109="",C109="",D109="",E109="",F109="",G109="",I109=""),"INCOMPLETE",IF(NOT(AND(OR(EXACT(E109,"HOURS / AVAILABILITY"),EXACT(E109,"GEOGRAPHY"),EXACT(E109,"FULFILMENT / ROLE"),EXACT(E109,"BUYER"),EXACT(E109,"OWNERSHIP"),EXACT(E109,"SERVICE"),EXACT(E109,"OTHER")),OR(EXACT(F109,"YES"),EXACT(F109,"NO"),EXACT(F109,"UNCLEAR")),OR(EXACT(G109,"OPEN"),EXACT(G109,"RESOLVED")))),"INVALID - CONTROL TOKEN",IF(K109="INVALID - CANDIDATE ID","NOT READY",IF(F109="UNCLEAR","NOT READY",IF(AND(F109="YES",G109="OPEN"),"OPEN MATERIAL CONFLICT",IF(AND(F109="NO",G109="OPEN"),"OPEN NON-MATERIAL CONFLICT","READY"))))))))</x:f>
      </x:c>
      <x:c r="M109" s="12" t="str">
        <x:f>IF(A109="","",IF(OR(L109="INVALID - DUPLICATE ID",L109="INVALID - CONTROL TOKEN",L109="INCOMPLETE",L109="NOT READY"),"Do not use until the conflict record is valid",IF(L109="OPEN MATERIAL CONFLICT","Keep candidate conditional or unresolved until the conflict is settled",IF(L109="OPEN NON-MATERIAL CONFLICT","Record the conflict; it does not block the current disposition",IF(G109="RESOLVED","Use resolved evidence in the candidate role","No material decision effect")))))</x:f>
      </x:c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38"/>
      <x:c r="K110" s="12" t="str">
        <x:f>IF(B110="","",IF(COUNTIF(CANDIDATES!$A$6:$A$205,B110)=0,"INVALID - CANDIDATE ID",IF(COUNTIFS(CANDIDATES!$A$6:$A$205,B110,CANDIDATES!$Q$6:$Q$205,"READY")&gt;0,"LINKED - READY","LINKED - UNRESOLVED")))</x:f>
      </x:c>
      <x:c r="L110" s="12" t="str">
        <x:f>IF(A110="","",IF(COUNTIF($A$6:$A$205,A110)&gt;1,"INVALID - DUPLICATE ID",IF(OR(B110="",C110="",D110="",E110="",F110="",G110="",I110=""),"INCOMPLETE",IF(NOT(AND(OR(EXACT(E110,"HOURS / AVAILABILITY"),EXACT(E110,"GEOGRAPHY"),EXACT(E110,"FULFILMENT / ROLE"),EXACT(E110,"BUYER"),EXACT(E110,"OWNERSHIP"),EXACT(E110,"SERVICE"),EXACT(E110,"OTHER")),OR(EXACT(F110,"YES"),EXACT(F110,"NO"),EXACT(F110,"UNCLEAR")),OR(EXACT(G110,"OPEN"),EXACT(G110,"RESOLVED")))),"INVALID - CONTROL TOKEN",IF(K110="INVALID - CANDIDATE ID","NOT READY",IF(F110="UNCLEAR","NOT READY",IF(AND(F110="YES",G110="OPEN"),"OPEN MATERIAL CONFLICT",IF(AND(F110="NO",G110="OPEN"),"OPEN NON-MATERIAL CONFLICT","READY"))))))))</x:f>
      </x:c>
      <x:c r="M110" s="12" t="str">
        <x:f>IF(A110="","",IF(OR(L110="INVALID - DUPLICATE ID",L110="INVALID - CONTROL TOKEN",L110="INCOMPLETE",L110="NOT READY"),"Do not use until the conflict record is valid",IF(L110="OPEN MATERIAL CONFLICT","Keep candidate conditional or unresolved until the conflict is settled",IF(L110="OPEN NON-MATERIAL CONFLICT","Record the conflict; it does not block the current disposition",IF(G110="RESOLVED","Use resolved evidence in the candidate role","No material decision effect")))))</x:f>
      </x:c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38"/>
      <x:c r="K111" s="12" t="str">
        <x:f>IF(B111="","",IF(COUNTIF(CANDIDATES!$A$6:$A$205,B111)=0,"INVALID - CANDIDATE ID",IF(COUNTIFS(CANDIDATES!$A$6:$A$205,B111,CANDIDATES!$Q$6:$Q$205,"READY")&gt;0,"LINKED - READY","LINKED - UNRESOLVED")))</x:f>
      </x:c>
      <x:c r="L111" s="12" t="str">
        <x:f>IF(A111="","",IF(COUNTIF($A$6:$A$205,A111)&gt;1,"INVALID - DUPLICATE ID",IF(OR(B111="",C111="",D111="",E111="",F111="",G111="",I111=""),"INCOMPLETE",IF(NOT(AND(OR(EXACT(E111,"HOURS / AVAILABILITY"),EXACT(E111,"GEOGRAPHY"),EXACT(E111,"FULFILMENT / ROLE"),EXACT(E111,"BUYER"),EXACT(E111,"OWNERSHIP"),EXACT(E111,"SERVICE"),EXACT(E111,"OTHER")),OR(EXACT(F111,"YES"),EXACT(F111,"NO"),EXACT(F111,"UNCLEAR")),OR(EXACT(G111,"OPEN"),EXACT(G111,"RESOLVED")))),"INVALID - CONTROL TOKEN",IF(K111="INVALID - CANDIDATE ID","NOT READY",IF(F111="UNCLEAR","NOT READY",IF(AND(F111="YES",G111="OPEN"),"OPEN MATERIAL CONFLICT",IF(AND(F111="NO",G111="OPEN"),"OPEN NON-MATERIAL CONFLICT","READY"))))))))</x:f>
      </x:c>
      <x:c r="M111" s="12" t="str">
        <x:f>IF(A111="","",IF(OR(L111="INVALID - DUPLICATE ID",L111="INVALID - CONTROL TOKEN",L111="INCOMPLETE",L111="NOT READY"),"Do not use until the conflict record is valid",IF(L111="OPEN MATERIAL CONFLICT","Keep candidate conditional or unresolved until the conflict is settled",IF(L111="OPEN NON-MATERIAL CONFLICT","Record the conflict; it does not block the current disposition",IF(G111="RESOLVED","Use resolved evidence in the candidate role","No material decision effect")))))</x:f>
      </x:c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38"/>
      <x:c r="K112" s="12" t="str">
        <x:f>IF(B112="","",IF(COUNTIF(CANDIDATES!$A$6:$A$205,B112)=0,"INVALID - CANDIDATE ID",IF(COUNTIFS(CANDIDATES!$A$6:$A$205,B112,CANDIDATES!$Q$6:$Q$205,"READY")&gt;0,"LINKED - READY","LINKED - UNRESOLVED")))</x:f>
      </x:c>
      <x:c r="L112" s="12" t="str">
        <x:f>IF(A112="","",IF(COUNTIF($A$6:$A$205,A112)&gt;1,"INVALID - DUPLICATE ID",IF(OR(B112="",C112="",D112="",E112="",F112="",G112="",I112=""),"INCOMPLETE",IF(NOT(AND(OR(EXACT(E112,"HOURS / AVAILABILITY"),EXACT(E112,"GEOGRAPHY"),EXACT(E112,"FULFILMENT / ROLE"),EXACT(E112,"BUYER"),EXACT(E112,"OWNERSHIP"),EXACT(E112,"SERVICE"),EXACT(E112,"OTHER")),OR(EXACT(F112,"YES"),EXACT(F112,"NO"),EXACT(F112,"UNCLEAR")),OR(EXACT(G112,"OPEN"),EXACT(G112,"RESOLVED")))),"INVALID - CONTROL TOKEN",IF(K112="INVALID - CANDIDATE ID","NOT READY",IF(F112="UNCLEAR","NOT READY",IF(AND(F112="YES",G112="OPEN"),"OPEN MATERIAL CONFLICT",IF(AND(F112="NO",G112="OPEN"),"OPEN NON-MATERIAL CONFLICT","READY"))))))))</x:f>
      </x:c>
      <x:c r="M112" s="12" t="str">
        <x:f>IF(A112="","",IF(OR(L112="INVALID - DUPLICATE ID",L112="INVALID - CONTROL TOKEN",L112="INCOMPLETE",L112="NOT READY"),"Do not use until the conflict record is valid",IF(L112="OPEN MATERIAL CONFLICT","Keep candidate conditional or unresolved until the conflict is settled",IF(L112="OPEN NON-MATERIAL CONFLICT","Record the conflict; it does not block the current disposition",IF(G112="RESOLVED","Use resolved evidence in the candidate role","No material decision effect")))))</x:f>
      </x:c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38"/>
      <x:c r="K113" s="12" t="str">
        <x:f>IF(B113="","",IF(COUNTIF(CANDIDATES!$A$6:$A$205,B113)=0,"INVALID - CANDIDATE ID",IF(COUNTIFS(CANDIDATES!$A$6:$A$205,B113,CANDIDATES!$Q$6:$Q$205,"READY")&gt;0,"LINKED - READY","LINKED - UNRESOLVED")))</x:f>
      </x:c>
      <x:c r="L113" s="12" t="str">
        <x:f>IF(A113="","",IF(COUNTIF($A$6:$A$205,A113)&gt;1,"INVALID - DUPLICATE ID",IF(OR(B113="",C113="",D113="",E113="",F113="",G113="",I113=""),"INCOMPLETE",IF(NOT(AND(OR(EXACT(E113,"HOURS / AVAILABILITY"),EXACT(E113,"GEOGRAPHY"),EXACT(E113,"FULFILMENT / ROLE"),EXACT(E113,"BUYER"),EXACT(E113,"OWNERSHIP"),EXACT(E113,"SERVICE"),EXACT(E113,"OTHER")),OR(EXACT(F113,"YES"),EXACT(F113,"NO"),EXACT(F113,"UNCLEAR")),OR(EXACT(G113,"OPEN"),EXACT(G113,"RESOLVED")))),"INVALID - CONTROL TOKEN",IF(K113="INVALID - CANDIDATE ID","NOT READY",IF(F113="UNCLEAR","NOT READY",IF(AND(F113="YES",G113="OPEN"),"OPEN MATERIAL CONFLICT",IF(AND(F113="NO",G113="OPEN"),"OPEN NON-MATERIAL CONFLICT","READY"))))))))</x:f>
      </x:c>
      <x:c r="M113" s="12" t="str">
        <x:f>IF(A113="","",IF(OR(L113="INVALID - DUPLICATE ID",L113="INVALID - CONTROL TOKEN",L113="INCOMPLETE",L113="NOT READY"),"Do not use until the conflict record is valid",IF(L113="OPEN MATERIAL CONFLICT","Keep candidate conditional or unresolved until the conflict is settled",IF(L113="OPEN NON-MATERIAL CONFLICT","Record the conflict; it does not block the current disposition",IF(G113="RESOLVED","Use resolved evidence in the candidate role","No material decision effect")))))</x:f>
      </x:c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38"/>
      <x:c r="K114" s="12" t="str">
        <x:f>IF(B114="","",IF(COUNTIF(CANDIDATES!$A$6:$A$205,B114)=0,"INVALID - CANDIDATE ID",IF(COUNTIFS(CANDIDATES!$A$6:$A$205,B114,CANDIDATES!$Q$6:$Q$205,"READY")&gt;0,"LINKED - READY","LINKED - UNRESOLVED")))</x:f>
      </x:c>
      <x:c r="L114" s="12" t="str">
        <x:f>IF(A114="","",IF(COUNTIF($A$6:$A$205,A114)&gt;1,"INVALID - DUPLICATE ID",IF(OR(B114="",C114="",D114="",E114="",F114="",G114="",I114=""),"INCOMPLETE",IF(NOT(AND(OR(EXACT(E114,"HOURS / AVAILABILITY"),EXACT(E114,"GEOGRAPHY"),EXACT(E114,"FULFILMENT / ROLE"),EXACT(E114,"BUYER"),EXACT(E114,"OWNERSHIP"),EXACT(E114,"SERVICE"),EXACT(E114,"OTHER")),OR(EXACT(F114,"YES"),EXACT(F114,"NO"),EXACT(F114,"UNCLEAR")),OR(EXACT(G114,"OPEN"),EXACT(G114,"RESOLVED")))),"INVALID - CONTROL TOKEN",IF(K114="INVALID - CANDIDATE ID","NOT READY",IF(F114="UNCLEAR","NOT READY",IF(AND(F114="YES",G114="OPEN"),"OPEN MATERIAL CONFLICT",IF(AND(F114="NO",G114="OPEN"),"OPEN NON-MATERIAL CONFLICT","READY"))))))))</x:f>
      </x:c>
      <x:c r="M114" s="12" t="str">
        <x:f>IF(A114="","",IF(OR(L114="INVALID - DUPLICATE ID",L114="INVALID - CONTROL TOKEN",L114="INCOMPLETE",L114="NOT READY"),"Do not use until the conflict record is valid",IF(L114="OPEN MATERIAL CONFLICT","Keep candidate conditional or unresolved until the conflict is settled",IF(L114="OPEN NON-MATERIAL CONFLICT","Record the conflict; it does not block the current disposition",IF(G114="RESOLVED","Use resolved evidence in the candidate role","No material decision effect")))))</x:f>
      </x:c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38"/>
      <x:c r="K115" s="12" t="str">
        <x:f>IF(B115="","",IF(COUNTIF(CANDIDATES!$A$6:$A$205,B115)=0,"INVALID - CANDIDATE ID",IF(COUNTIFS(CANDIDATES!$A$6:$A$205,B115,CANDIDATES!$Q$6:$Q$205,"READY")&gt;0,"LINKED - READY","LINKED - UNRESOLVED")))</x:f>
      </x:c>
      <x:c r="L115" s="12" t="str">
        <x:f>IF(A115="","",IF(COUNTIF($A$6:$A$205,A115)&gt;1,"INVALID - DUPLICATE ID",IF(OR(B115="",C115="",D115="",E115="",F115="",G115="",I115=""),"INCOMPLETE",IF(NOT(AND(OR(EXACT(E115,"HOURS / AVAILABILITY"),EXACT(E115,"GEOGRAPHY"),EXACT(E115,"FULFILMENT / ROLE"),EXACT(E115,"BUYER"),EXACT(E115,"OWNERSHIP"),EXACT(E115,"SERVICE"),EXACT(E115,"OTHER")),OR(EXACT(F115,"YES"),EXACT(F115,"NO"),EXACT(F115,"UNCLEAR")),OR(EXACT(G115,"OPEN"),EXACT(G115,"RESOLVED")))),"INVALID - CONTROL TOKEN",IF(K115="INVALID - CANDIDATE ID","NOT READY",IF(F115="UNCLEAR","NOT READY",IF(AND(F115="YES",G115="OPEN"),"OPEN MATERIAL CONFLICT",IF(AND(F115="NO",G115="OPEN"),"OPEN NON-MATERIAL CONFLICT","READY"))))))))</x:f>
      </x:c>
      <x:c r="M115" s="12" t="str">
        <x:f>IF(A115="","",IF(OR(L115="INVALID - DUPLICATE ID",L115="INVALID - CONTROL TOKEN",L115="INCOMPLETE",L115="NOT READY"),"Do not use until the conflict record is valid",IF(L115="OPEN MATERIAL CONFLICT","Keep candidate conditional or unresolved until the conflict is settled",IF(L115="OPEN NON-MATERIAL CONFLICT","Record the conflict; it does not block the current disposition",IF(G115="RESOLVED","Use resolved evidence in the candidate role","No material decision effect")))))</x:f>
      </x:c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38"/>
      <x:c r="K116" s="12" t="str">
        <x:f>IF(B116="","",IF(COUNTIF(CANDIDATES!$A$6:$A$205,B116)=0,"INVALID - CANDIDATE ID",IF(COUNTIFS(CANDIDATES!$A$6:$A$205,B116,CANDIDATES!$Q$6:$Q$205,"READY")&gt;0,"LINKED - READY","LINKED - UNRESOLVED")))</x:f>
      </x:c>
      <x:c r="L116" s="12" t="str">
        <x:f>IF(A116="","",IF(COUNTIF($A$6:$A$205,A116)&gt;1,"INVALID - DUPLICATE ID",IF(OR(B116="",C116="",D116="",E116="",F116="",G116="",I116=""),"INCOMPLETE",IF(NOT(AND(OR(EXACT(E116,"HOURS / AVAILABILITY"),EXACT(E116,"GEOGRAPHY"),EXACT(E116,"FULFILMENT / ROLE"),EXACT(E116,"BUYER"),EXACT(E116,"OWNERSHIP"),EXACT(E116,"SERVICE"),EXACT(E116,"OTHER")),OR(EXACT(F116,"YES"),EXACT(F116,"NO"),EXACT(F116,"UNCLEAR")),OR(EXACT(G116,"OPEN"),EXACT(G116,"RESOLVED")))),"INVALID - CONTROL TOKEN",IF(K116="INVALID - CANDIDATE ID","NOT READY",IF(F116="UNCLEAR","NOT READY",IF(AND(F116="YES",G116="OPEN"),"OPEN MATERIAL CONFLICT",IF(AND(F116="NO",G116="OPEN"),"OPEN NON-MATERIAL CONFLICT","READY"))))))))</x:f>
      </x:c>
      <x:c r="M116" s="12" t="str">
        <x:f>IF(A116="","",IF(OR(L116="INVALID - DUPLICATE ID",L116="INVALID - CONTROL TOKEN",L116="INCOMPLETE",L116="NOT READY"),"Do not use until the conflict record is valid",IF(L116="OPEN MATERIAL CONFLICT","Keep candidate conditional or unresolved until the conflict is settled",IF(L116="OPEN NON-MATERIAL CONFLICT","Record the conflict; it does not block the current disposition",IF(G116="RESOLVED","Use resolved evidence in the candidate role","No material decision effect")))))</x:f>
      </x:c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38"/>
      <x:c r="K117" s="12" t="str">
        <x:f>IF(B117="","",IF(COUNTIF(CANDIDATES!$A$6:$A$205,B117)=0,"INVALID - CANDIDATE ID",IF(COUNTIFS(CANDIDATES!$A$6:$A$205,B117,CANDIDATES!$Q$6:$Q$205,"READY")&gt;0,"LINKED - READY","LINKED - UNRESOLVED")))</x:f>
      </x:c>
      <x:c r="L117" s="12" t="str">
        <x:f>IF(A117="","",IF(COUNTIF($A$6:$A$205,A117)&gt;1,"INVALID - DUPLICATE ID",IF(OR(B117="",C117="",D117="",E117="",F117="",G117="",I117=""),"INCOMPLETE",IF(NOT(AND(OR(EXACT(E117,"HOURS / AVAILABILITY"),EXACT(E117,"GEOGRAPHY"),EXACT(E117,"FULFILMENT / ROLE"),EXACT(E117,"BUYER"),EXACT(E117,"OWNERSHIP"),EXACT(E117,"SERVICE"),EXACT(E117,"OTHER")),OR(EXACT(F117,"YES"),EXACT(F117,"NO"),EXACT(F117,"UNCLEAR")),OR(EXACT(G117,"OPEN"),EXACT(G117,"RESOLVED")))),"INVALID - CONTROL TOKEN",IF(K117="INVALID - CANDIDATE ID","NOT READY",IF(F117="UNCLEAR","NOT READY",IF(AND(F117="YES",G117="OPEN"),"OPEN MATERIAL CONFLICT",IF(AND(F117="NO",G117="OPEN"),"OPEN NON-MATERIAL CONFLICT","READY"))))))))</x:f>
      </x:c>
      <x:c r="M117" s="12" t="str">
        <x:f>IF(A117="","",IF(OR(L117="INVALID - DUPLICATE ID",L117="INVALID - CONTROL TOKEN",L117="INCOMPLETE",L117="NOT READY"),"Do not use until the conflict record is valid",IF(L117="OPEN MATERIAL CONFLICT","Keep candidate conditional or unresolved until the conflict is settled",IF(L117="OPEN NON-MATERIAL CONFLICT","Record the conflict; it does not block the current disposition",IF(G117="RESOLVED","Use resolved evidence in the candidate role","No material decision effect")))))</x:f>
      </x:c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38"/>
      <x:c r="K118" s="12" t="str">
        <x:f>IF(B118="","",IF(COUNTIF(CANDIDATES!$A$6:$A$205,B118)=0,"INVALID - CANDIDATE ID",IF(COUNTIFS(CANDIDATES!$A$6:$A$205,B118,CANDIDATES!$Q$6:$Q$205,"READY")&gt;0,"LINKED - READY","LINKED - UNRESOLVED")))</x:f>
      </x:c>
      <x:c r="L118" s="12" t="str">
        <x:f>IF(A118="","",IF(COUNTIF($A$6:$A$205,A118)&gt;1,"INVALID - DUPLICATE ID",IF(OR(B118="",C118="",D118="",E118="",F118="",G118="",I118=""),"INCOMPLETE",IF(NOT(AND(OR(EXACT(E118,"HOURS / AVAILABILITY"),EXACT(E118,"GEOGRAPHY"),EXACT(E118,"FULFILMENT / ROLE"),EXACT(E118,"BUYER"),EXACT(E118,"OWNERSHIP"),EXACT(E118,"SERVICE"),EXACT(E118,"OTHER")),OR(EXACT(F118,"YES"),EXACT(F118,"NO"),EXACT(F118,"UNCLEAR")),OR(EXACT(G118,"OPEN"),EXACT(G118,"RESOLVED")))),"INVALID - CONTROL TOKEN",IF(K118="INVALID - CANDIDATE ID","NOT READY",IF(F118="UNCLEAR","NOT READY",IF(AND(F118="YES",G118="OPEN"),"OPEN MATERIAL CONFLICT",IF(AND(F118="NO",G118="OPEN"),"OPEN NON-MATERIAL CONFLICT","READY"))))))))</x:f>
      </x:c>
      <x:c r="M118" s="12" t="str">
        <x:f>IF(A118="","",IF(OR(L118="INVALID - DUPLICATE ID",L118="INVALID - CONTROL TOKEN",L118="INCOMPLETE",L118="NOT READY"),"Do not use until the conflict record is valid",IF(L118="OPEN MATERIAL CONFLICT","Keep candidate conditional or unresolved until the conflict is settled",IF(L118="OPEN NON-MATERIAL CONFLICT","Record the conflict; it does not block the current disposition",IF(G118="RESOLVED","Use resolved evidence in the candidate role","No material decision effect")))))</x:f>
      </x:c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38"/>
      <x:c r="K119" s="12" t="str">
        <x:f>IF(B119="","",IF(COUNTIF(CANDIDATES!$A$6:$A$205,B119)=0,"INVALID - CANDIDATE ID",IF(COUNTIFS(CANDIDATES!$A$6:$A$205,B119,CANDIDATES!$Q$6:$Q$205,"READY")&gt;0,"LINKED - READY","LINKED - UNRESOLVED")))</x:f>
      </x:c>
      <x:c r="L119" s="12" t="str">
        <x:f>IF(A119="","",IF(COUNTIF($A$6:$A$205,A119)&gt;1,"INVALID - DUPLICATE ID",IF(OR(B119="",C119="",D119="",E119="",F119="",G119="",I119=""),"INCOMPLETE",IF(NOT(AND(OR(EXACT(E119,"HOURS / AVAILABILITY"),EXACT(E119,"GEOGRAPHY"),EXACT(E119,"FULFILMENT / ROLE"),EXACT(E119,"BUYER"),EXACT(E119,"OWNERSHIP"),EXACT(E119,"SERVICE"),EXACT(E119,"OTHER")),OR(EXACT(F119,"YES"),EXACT(F119,"NO"),EXACT(F119,"UNCLEAR")),OR(EXACT(G119,"OPEN"),EXACT(G119,"RESOLVED")))),"INVALID - CONTROL TOKEN",IF(K119="INVALID - CANDIDATE ID","NOT READY",IF(F119="UNCLEAR","NOT READY",IF(AND(F119="YES",G119="OPEN"),"OPEN MATERIAL CONFLICT",IF(AND(F119="NO",G119="OPEN"),"OPEN NON-MATERIAL CONFLICT","READY"))))))))</x:f>
      </x:c>
      <x:c r="M119" s="12" t="str">
        <x:f>IF(A119="","",IF(OR(L119="INVALID - DUPLICATE ID",L119="INVALID - CONTROL TOKEN",L119="INCOMPLETE",L119="NOT READY"),"Do not use until the conflict record is valid",IF(L119="OPEN MATERIAL CONFLICT","Keep candidate conditional or unresolved until the conflict is settled",IF(L119="OPEN NON-MATERIAL CONFLICT","Record the conflict; it does not block the current disposition",IF(G119="RESOLVED","Use resolved evidence in the candidate role","No material decision effect")))))</x:f>
      </x:c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38"/>
      <x:c r="K120" s="12" t="str">
        <x:f>IF(B120="","",IF(COUNTIF(CANDIDATES!$A$6:$A$205,B120)=0,"INVALID - CANDIDATE ID",IF(COUNTIFS(CANDIDATES!$A$6:$A$205,B120,CANDIDATES!$Q$6:$Q$205,"READY")&gt;0,"LINKED - READY","LINKED - UNRESOLVED")))</x:f>
      </x:c>
      <x:c r="L120" s="12" t="str">
        <x:f>IF(A120="","",IF(COUNTIF($A$6:$A$205,A120)&gt;1,"INVALID - DUPLICATE ID",IF(OR(B120="",C120="",D120="",E120="",F120="",G120="",I120=""),"INCOMPLETE",IF(NOT(AND(OR(EXACT(E120,"HOURS / AVAILABILITY"),EXACT(E120,"GEOGRAPHY"),EXACT(E120,"FULFILMENT / ROLE"),EXACT(E120,"BUYER"),EXACT(E120,"OWNERSHIP"),EXACT(E120,"SERVICE"),EXACT(E120,"OTHER")),OR(EXACT(F120,"YES"),EXACT(F120,"NO"),EXACT(F120,"UNCLEAR")),OR(EXACT(G120,"OPEN"),EXACT(G120,"RESOLVED")))),"INVALID - CONTROL TOKEN",IF(K120="INVALID - CANDIDATE ID","NOT READY",IF(F120="UNCLEAR","NOT READY",IF(AND(F120="YES",G120="OPEN"),"OPEN MATERIAL CONFLICT",IF(AND(F120="NO",G120="OPEN"),"OPEN NON-MATERIAL CONFLICT","READY"))))))))</x:f>
      </x:c>
      <x:c r="M120" s="12" t="str">
        <x:f>IF(A120="","",IF(OR(L120="INVALID - DUPLICATE ID",L120="INVALID - CONTROL TOKEN",L120="INCOMPLETE",L120="NOT READY"),"Do not use until the conflict record is valid",IF(L120="OPEN MATERIAL CONFLICT","Keep candidate conditional or unresolved until the conflict is settled",IF(L120="OPEN NON-MATERIAL CONFLICT","Record the conflict; it does not block the current disposition",IF(G120="RESOLVED","Use resolved evidence in the candidate role","No material decision effect")))))</x:f>
      </x:c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38"/>
      <x:c r="K121" s="12" t="str">
        <x:f>IF(B121="","",IF(COUNTIF(CANDIDATES!$A$6:$A$205,B121)=0,"INVALID - CANDIDATE ID",IF(COUNTIFS(CANDIDATES!$A$6:$A$205,B121,CANDIDATES!$Q$6:$Q$205,"READY")&gt;0,"LINKED - READY","LINKED - UNRESOLVED")))</x:f>
      </x:c>
      <x:c r="L121" s="12" t="str">
        <x:f>IF(A121="","",IF(COUNTIF($A$6:$A$205,A121)&gt;1,"INVALID - DUPLICATE ID",IF(OR(B121="",C121="",D121="",E121="",F121="",G121="",I121=""),"INCOMPLETE",IF(NOT(AND(OR(EXACT(E121,"HOURS / AVAILABILITY"),EXACT(E121,"GEOGRAPHY"),EXACT(E121,"FULFILMENT / ROLE"),EXACT(E121,"BUYER"),EXACT(E121,"OWNERSHIP"),EXACT(E121,"SERVICE"),EXACT(E121,"OTHER")),OR(EXACT(F121,"YES"),EXACT(F121,"NO"),EXACT(F121,"UNCLEAR")),OR(EXACT(G121,"OPEN"),EXACT(G121,"RESOLVED")))),"INVALID - CONTROL TOKEN",IF(K121="INVALID - CANDIDATE ID","NOT READY",IF(F121="UNCLEAR","NOT READY",IF(AND(F121="YES",G121="OPEN"),"OPEN MATERIAL CONFLICT",IF(AND(F121="NO",G121="OPEN"),"OPEN NON-MATERIAL CONFLICT","READY"))))))))</x:f>
      </x:c>
      <x:c r="M121" s="12" t="str">
        <x:f>IF(A121="","",IF(OR(L121="INVALID - DUPLICATE ID",L121="INVALID - CONTROL TOKEN",L121="INCOMPLETE",L121="NOT READY"),"Do not use until the conflict record is valid",IF(L121="OPEN MATERIAL CONFLICT","Keep candidate conditional or unresolved until the conflict is settled",IF(L121="OPEN NON-MATERIAL CONFLICT","Record the conflict; it does not block the current disposition",IF(G121="RESOLVED","Use resolved evidence in the candidate role","No material decision effect")))))</x:f>
      </x:c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38"/>
      <x:c r="K122" s="12" t="str">
        <x:f>IF(B122="","",IF(COUNTIF(CANDIDATES!$A$6:$A$205,B122)=0,"INVALID - CANDIDATE ID",IF(COUNTIFS(CANDIDATES!$A$6:$A$205,B122,CANDIDATES!$Q$6:$Q$205,"READY")&gt;0,"LINKED - READY","LINKED - UNRESOLVED")))</x:f>
      </x:c>
      <x:c r="L122" s="12" t="str">
        <x:f>IF(A122="","",IF(COUNTIF($A$6:$A$205,A122)&gt;1,"INVALID - DUPLICATE ID",IF(OR(B122="",C122="",D122="",E122="",F122="",G122="",I122=""),"INCOMPLETE",IF(NOT(AND(OR(EXACT(E122,"HOURS / AVAILABILITY"),EXACT(E122,"GEOGRAPHY"),EXACT(E122,"FULFILMENT / ROLE"),EXACT(E122,"BUYER"),EXACT(E122,"OWNERSHIP"),EXACT(E122,"SERVICE"),EXACT(E122,"OTHER")),OR(EXACT(F122,"YES"),EXACT(F122,"NO"),EXACT(F122,"UNCLEAR")),OR(EXACT(G122,"OPEN"),EXACT(G122,"RESOLVED")))),"INVALID - CONTROL TOKEN",IF(K122="INVALID - CANDIDATE ID","NOT READY",IF(F122="UNCLEAR","NOT READY",IF(AND(F122="YES",G122="OPEN"),"OPEN MATERIAL CONFLICT",IF(AND(F122="NO",G122="OPEN"),"OPEN NON-MATERIAL CONFLICT","READY"))))))))</x:f>
      </x:c>
      <x:c r="M122" s="12" t="str">
        <x:f>IF(A122="","",IF(OR(L122="INVALID - DUPLICATE ID",L122="INVALID - CONTROL TOKEN",L122="INCOMPLETE",L122="NOT READY"),"Do not use until the conflict record is valid",IF(L122="OPEN MATERIAL CONFLICT","Keep candidate conditional or unresolved until the conflict is settled",IF(L122="OPEN NON-MATERIAL CONFLICT","Record the conflict; it does not block the current disposition",IF(G122="RESOLVED","Use resolved evidence in the candidate role","No material decision effect")))))</x:f>
      </x:c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38"/>
      <x:c r="K123" s="12" t="str">
        <x:f>IF(B123="","",IF(COUNTIF(CANDIDATES!$A$6:$A$205,B123)=0,"INVALID - CANDIDATE ID",IF(COUNTIFS(CANDIDATES!$A$6:$A$205,B123,CANDIDATES!$Q$6:$Q$205,"READY")&gt;0,"LINKED - READY","LINKED - UNRESOLVED")))</x:f>
      </x:c>
      <x:c r="L123" s="12" t="str">
        <x:f>IF(A123="","",IF(COUNTIF($A$6:$A$205,A123)&gt;1,"INVALID - DUPLICATE ID",IF(OR(B123="",C123="",D123="",E123="",F123="",G123="",I123=""),"INCOMPLETE",IF(NOT(AND(OR(EXACT(E123,"HOURS / AVAILABILITY"),EXACT(E123,"GEOGRAPHY"),EXACT(E123,"FULFILMENT / ROLE"),EXACT(E123,"BUYER"),EXACT(E123,"OWNERSHIP"),EXACT(E123,"SERVICE"),EXACT(E123,"OTHER")),OR(EXACT(F123,"YES"),EXACT(F123,"NO"),EXACT(F123,"UNCLEAR")),OR(EXACT(G123,"OPEN"),EXACT(G123,"RESOLVED")))),"INVALID - CONTROL TOKEN",IF(K123="INVALID - CANDIDATE ID","NOT READY",IF(F123="UNCLEAR","NOT READY",IF(AND(F123="YES",G123="OPEN"),"OPEN MATERIAL CONFLICT",IF(AND(F123="NO",G123="OPEN"),"OPEN NON-MATERIAL CONFLICT","READY"))))))))</x:f>
      </x:c>
      <x:c r="M123" s="12" t="str">
        <x:f>IF(A123="","",IF(OR(L123="INVALID - DUPLICATE ID",L123="INVALID - CONTROL TOKEN",L123="INCOMPLETE",L123="NOT READY"),"Do not use until the conflict record is valid",IF(L123="OPEN MATERIAL CONFLICT","Keep candidate conditional or unresolved until the conflict is settled",IF(L123="OPEN NON-MATERIAL CONFLICT","Record the conflict; it does not block the current disposition",IF(G123="RESOLVED","Use resolved evidence in the candidate role","No material decision effect")))))</x:f>
      </x:c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38"/>
      <x:c r="K124" s="12" t="str">
        <x:f>IF(B124="","",IF(COUNTIF(CANDIDATES!$A$6:$A$205,B124)=0,"INVALID - CANDIDATE ID",IF(COUNTIFS(CANDIDATES!$A$6:$A$205,B124,CANDIDATES!$Q$6:$Q$205,"READY")&gt;0,"LINKED - READY","LINKED - UNRESOLVED")))</x:f>
      </x:c>
      <x:c r="L124" s="12" t="str">
        <x:f>IF(A124="","",IF(COUNTIF($A$6:$A$205,A124)&gt;1,"INVALID - DUPLICATE ID",IF(OR(B124="",C124="",D124="",E124="",F124="",G124="",I124=""),"INCOMPLETE",IF(NOT(AND(OR(EXACT(E124,"HOURS / AVAILABILITY"),EXACT(E124,"GEOGRAPHY"),EXACT(E124,"FULFILMENT / ROLE"),EXACT(E124,"BUYER"),EXACT(E124,"OWNERSHIP"),EXACT(E124,"SERVICE"),EXACT(E124,"OTHER")),OR(EXACT(F124,"YES"),EXACT(F124,"NO"),EXACT(F124,"UNCLEAR")),OR(EXACT(G124,"OPEN"),EXACT(G124,"RESOLVED")))),"INVALID - CONTROL TOKEN",IF(K124="INVALID - CANDIDATE ID","NOT READY",IF(F124="UNCLEAR","NOT READY",IF(AND(F124="YES",G124="OPEN"),"OPEN MATERIAL CONFLICT",IF(AND(F124="NO",G124="OPEN"),"OPEN NON-MATERIAL CONFLICT","READY"))))))))</x:f>
      </x:c>
      <x:c r="M124" s="12" t="str">
        <x:f>IF(A124="","",IF(OR(L124="INVALID - DUPLICATE ID",L124="INVALID - CONTROL TOKEN",L124="INCOMPLETE",L124="NOT READY"),"Do not use until the conflict record is valid",IF(L124="OPEN MATERIAL CONFLICT","Keep candidate conditional or unresolved until the conflict is settled",IF(L124="OPEN NON-MATERIAL CONFLICT","Record the conflict; it does not block the current disposition",IF(G124="RESOLVED","Use resolved evidence in the candidate role","No material decision effect")))))</x:f>
      </x:c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38"/>
      <x:c r="K125" s="12" t="str">
        <x:f>IF(B125="","",IF(COUNTIF(CANDIDATES!$A$6:$A$205,B125)=0,"INVALID - CANDIDATE ID",IF(COUNTIFS(CANDIDATES!$A$6:$A$205,B125,CANDIDATES!$Q$6:$Q$205,"READY")&gt;0,"LINKED - READY","LINKED - UNRESOLVED")))</x:f>
      </x:c>
      <x:c r="L125" s="12" t="str">
        <x:f>IF(A125="","",IF(COUNTIF($A$6:$A$205,A125)&gt;1,"INVALID - DUPLICATE ID",IF(OR(B125="",C125="",D125="",E125="",F125="",G125="",I125=""),"INCOMPLETE",IF(NOT(AND(OR(EXACT(E125,"HOURS / AVAILABILITY"),EXACT(E125,"GEOGRAPHY"),EXACT(E125,"FULFILMENT / ROLE"),EXACT(E125,"BUYER"),EXACT(E125,"OWNERSHIP"),EXACT(E125,"SERVICE"),EXACT(E125,"OTHER")),OR(EXACT(F125,"YES"),EXACT(F125,"NO"),EXACT(F125,"UNCLEAR")),OR(EXACT(G125,"OPEN"),EXACT(G125,"RESOLVED")))),"INVALID - CONTROL TOKEN",IF(K125="INVALID - CANDIDATE ID","NOT READY",IF(F125="UNCLEAR","NOT READY",IF(AND(F125="YES",G125="OPEN"),"OPEN MATERIAL CONFLICT",IF(AND(F125="NO",G125="OPEN"),"OPEN NON-MATERIAL CONFLICT","READY"))))))))</x:f>
      </x:c>
      <x:c r="M125" s="12" t="str">
        <x:f>IF(A125="","",IF(OR(L125="INVALID - DUPLICATE ID",L125="INVALID - CONTROL TOKEN",L125="INCOMPLETE",L125="NOT READY"),"Do not use until the conflict record is valid",IF(L125="OPEN MATERIAL CONFLICT","Keep candidate conditional or unresolved until the conflict is settled",IF(L125="OPEN NON-MATERIAL CONFLICT","Record the conflict; it does not block the current disposition",IF(G125="RESOLVED","Use resolved evidence in the candidate role","No material decision effect")))))</x:f>
      </x:c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38"/>
      <x:c r="K126" s="12" t="str">
        <x:f>IF(B126="","",IF(COUNTIF(CANDIDATES!$A$6:$A$205,B126)=0,"INVALID - CANDIDATE ID",IF(COUNTIFS(CANDIDATES!$A$6:$A$205,B126,CANDIDATES!$Q$6:$Q$205,"READY")&gt;0,"LINKED - READY","LINKED - UNRESOLVED")))</x:f>
      </x:c>
      <x:c r="L126" s="12" t="str">
        <x:f>IF(A126="","",IF(COUNTIF($A$6:$A$205,A126)&gt;1,"INVALID - DUPLICATE ID",IF(OR(B126="",C126="",D126="",E126="",F126="",G126="",I126=""),"INCOMPLETE",IF(NOT(AND(OR(EXACT(E126,"HOURS / AVAILABILITY"),EXACT(E126,"GEOGRAPHY"),EXACT(E126,"FULFILMENT / ROLE"),EXACT(E126,"BUYER"),EXACT(E126,"OWNERSHIP"),EXACT(E126,"SERVICE"),EXACT(E126,"OTHER")),OR(EXACT(F126,"YES"),EXACT(F126,"NO"),EXACT(F126,"UNCLEAR")),OR(EXACT(G126,"OPEN"),EXACT(G126,"RESOLVED")))),"INVALID - CONTROL TOKEN",IF(K126="INVALID - CANDIDATE ID","NOT READY",IF(F126="UNCLEAR","NOT READY",IF(AND(F126="YES",G126="OPEN"),"OPEN MATERIAL CONFLICT",IF(AND(F126="NO",G126="OPEN"),"OPEN NON-MATERIAL CONFLICT","READY"))))))))</x:f>
      </x:c>
      <x:c r="M126" s="12" t="str">
        <x:f>IF(A126="","",IF(OR(L126="INVALID - DUPLICATE ID",L126="INVALID - CONTROL TOKEN",L126="INCOMPLETE",L126="NOT READY"),"Do not use until the conflict record is valid",IF(L126="OPEN MATERIAL CONFLICT","Keep candidate conditional or unresolved until the conflict is settled",IF(L126="OPEN NON-MATERIAL CONFLICT","Record the conflict; it does not block the current disposition",IF(G126="RESOLVED","Use resolved evidence in the candidate role","No material decision effect")))))</x:f>
      </x:c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38"/>
      <x:c r="K127" s="12" t="str">
        <x:f>IF(B127="","",IF(COUNTIF(CANDIDATES!$A$6:$A$205,B127)=0,"INVALID - CANDIDATE ID",IF(COUNTIFS(CANDIDATES!$A$6:$A$205,B127,CANDIDATES!$Q$6:$Q$205,"READY")&gt;0,"LINKED - READY","LINKED - UNRESOLVED")))</x:f>
      </x:c>
      <x:c r="L127" s="12" t="str">
        <x:f>IF(A127="","",IF(COUNTIF($A$6:$A$205,A127)&gt;1,"INVALID - DUPLICATE ID",IF(OR(B127="",C127="",D127="",E127="",F127="",G127="",I127=""),"INCOMPLETE",IF(NOT(AND(OR(EXACT(E127,"HOURS / AVAILABILITY"),EXACT(E127,"GEOGRAPHY"),EXACT(E127,"FULFILMENT / ROLE"),EXACT(E127,"BUYER"),EXACT(E127,"OWNERSHIP"),EXACT(E127,"SERVICE"),EXACT(E127,"OTHER")),OR(EXACT(F127,"YES"),EXACT(F127,"NO"),EXACT(F127,"UNCLEAR")),OR(EXACT(G127,"OPEN"),EXACT(G127,"RESOLVED")))),"INVALID - CONTROL TOKEN",IF(K127="INVALID - CANDIDATE ID","NOT READY",IF(F127="UNCLEAR","NOT READY",IF(AND(F127="YES",G127="OPEN"),"OPEN MATERIAL CONFLICT",IF(AND(F127="NO",G127="OPEN"),"OPEN NON-MATERIAL CONFLICT","READY"))))))))</x:f>
      </x:c>
      <x:c r="M127" s="12" t="str">
        <x:f>IF(A127="","",IF(OR(L127="INVALID - DUPLICATE ID",L127="INVALID - CONTROL TOKEN",L127="INCOMPLETE",L127="NOT READY"),"Do not use until the conflict record is valid",IF(L127="OPEN MATERIAL CONFLICT","Keep candidate conditional or unresolved until the conflict is settled",IF(L127="OPEN NON-MATERIAL CONFLICT","Record the conflict; it does not block the current disposition",IF(G127="RESOLVED","Use resolved evidence in the candidate role","No material decision effect")))))</x:f>
      </x:c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38"/>
      <x:c r="K128" s="12" t="str">
        <x:f>IF(B128="","",IF(COUNTIF(CANDIDATES!$A$6:$A$205,B128)=0,"INVALID - CANDIDATE ID",IF(COUNTIFS(CANDIDATES!$A$6:$A$205,B128,CANDIDATES!$Q$6:$Q$205,"READY")&gt;0,"LINKED - READY","LINKED - UNRESOLVED")))</x:f>
      </x:c>
      <x:c r="L128" s="12" t="str">
        <x:f>IF(A128="","",IF(COUNTIF($A$6:$A$205,A128)&gt;1,"INVALID - DUPLICATE ID",IF(OR(B128="",C128="",D128="",E128="",F128="",G128="",I128=""),"INCOMPLETE",IF(NOT(AND(OR(EXACT(E128,"HOURS / AVAILABILITY"),EXACT(E128,"GEOGRAPHY"),EXACT(E128,"FULFILMENT / ROLE"),EXACT(E128,"BUYER"),EXACT(E128,"OWNERSHIP"),EXACT(E128,"SERVICE"),EXACT(E128,"OTHER")),OR(EXACT(F128,"YES"),EXACT(F128,"NO"),EXACT(F128,"UNCLEAR")),OR(EXACT(G128,"OPEN"),EXACT(G128,"RESOLVED")))),"INVALID - CONTROL TOKEN",IF(K128="INVALID - CANDIDATE ID","NOT READY",IF(F128="UNCLEAR","NOT READY",IF(AND(F128="YES",G128="OPEN"),"OPEN MATERIAL CONFLICT",IF(AND(F128="NO",G128="OPEN"),"OPEN NON-MATERIAL CONFLICT","READY"))))))))</x:f>
      </x:c>
      <x:c r="M128" s="12" t="str">
        <x:f>IF(A128="","",IF(OR(L128="INVALID - DUPLICATE ID",L128="INVALID - CONTROL TOKEN",L128="INCOMPLETE",L128="NOT READY"),"Do not use until the conflict record is valid",IF(L128="OPEN MATERIAL CONFLICT","Keep candidate conditional or unresolved until the conflict is settled",IF(L128="OPEN NON-MATERIAL CONFLICT","Record the conflict; it does not block the current disposition",IF(G128="RESOLVED","Use resolved evidence in the candidate role","No material decision effect")))))</x:f>
      </x:c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38"/>
      <x:c r="K129" s="12" t="str">
        <x:f>IF(B129="","",IF(COUNTIF(CANDIDATES!$A$6:$A$205,B129)=0,"INVALID - CANDIDATE ID",IF(COUNTIFS(CANDIDATES!$A$6:$A$205,B129,CANDIDATES!$Q$6:$Q$205,"READY")&gt;0,"LINKED - READY","LINKED - UNRESOLVED")))</x:f>
      </x:c>
      <x:c r="L129" s="12" t="str">
        <x:f>IF(A129="","",IF(COUNTIF($A$6:$A$205,A129)&gt;1,"INVALID - DUPLICATE ID",IF(OR(B129="",C129="",D129="",E129="",F129="",G129="",I129=""),"INCOMPLETE",IF(NOT(AND(OR(EXACT(E129,"HOURS / AVAILABILITY"),EXACT(E129,"GEOGRAPHY"),EXACT(E129,"FULFILMENT / ROLE"),EXACT(E129,"BUYER"),EXACT(E129,"OWNERSHIP"),EXACT(E129,"SERVICE"),EXACT(E129,"OTHER")),OR(EXACT(F129,"YES"),EXACT(F129,"NO"),EXACT(F129,"UNCLEAR")),OR(EXACT(G129,"OPEN"),EXACT(G129,"RESOLVED")))),"INVALID - CONTROL TOKEN",IF(K129="INVALID - CANDIDATE ID","NOT READY",IF(F129="UNCLEAR","NOT READY",IF(AND(F129="YES",G129="OPEN"),"OPEN MATERIAL CONFLICT",IF(AND(F129="NO",G129="OPEN"),"OPEN NON-MATERIAL CONFLICT","READY"))))))))</x:f>
      </x:c>
      <x:c r="M129" s="12" t="str">
        <x:f>IF(A129="","",IF(OR(L129="INVALID - DUPLICATE ID",L129="INVALID - CONTROL TOKEN",L129="INCOMPLETE",L129="NOT READY"),"Do not use until the conflict record is valid",IF(L129="OPEN MATERIAL CONFLICT","Keep candidate conditional or unresolved until the conflict is settled",IF(L129="OPEN NON-MATERIAL CONFLICT","Record the conflict; it does not block the current disposition",IF(G129="RESOLVED","Use resolved evidence in the candidate role","No material decision effect")))))</x:f>
      </x:c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38"/>
      <x:c r="K130" s="12" t="str">
        <x:f>IF(B130="","",IF(COUNTIF(CANDIDATES!$A$6:$A$205,B130)=0,"INVALID - CANDIDATE ID",IF(COUNTIFS(CANDIDATES!$A$6:$A$205,B130,CANDIDATES!$Q$6:$Q$205,"READY")&gt;0,"LINKED - READY","LINKED - UNRESOLVED")))</x:f>
      </x:c>
      <x:c r="L130" s="12" t="str">
        <x:f>IF(A130="","",IF(COUNTIF($A$6:$A$205,A130)&gt;1,"INVALID - DUPLICATE ID",IF(OR(B130="",C130="",D130="",E130="",F130="",G130="",I130=""),"INCOMPLETE",IF(NOT(AND(OR(EXACT(E130,"HOURS / AVAILABILITY"),EXACT(E130,"GEOGRAPHY"),EXACT(E130,"FULFILMENT / ROLE"),EXACT(E130,"BUYER"),EXACT(E130,"OWNERSHIP"),EXACT(E130,"SERVICE"),EXACT(E130,"OTHER")),OR(EXACT(F130,"YES"),EXACT(F130,"NO"),EXACT(F130,"UNCLEAR")),OR(EXACT(G130,"OPEN"),EXACT(G130,"RESOLVED")))),"INVALID - CONTROL TOKEN",IF(K130="INVALID - CANDIDATE ID","NOT READY",IF(F130="UNCLEAR","NOT READY",IF(AND(F130="YES",G130="OPEN"),"OPEN MATERIAL CONFLICT",IF(AND(F130="NO",G130="OPEN"),"OPEN NON-MATERIAL CONFLICT","READY"))))))))</x:f>
      </x:c>
      <x:c r="M130" s="12" t="str">
        <x:f>IF(A130="","",IF(OR(L130="INVALID - DUPLICATE ID",L130="INVALID - CONTROL TOKEN",L130="INCOMPLETE",L130="NOT READY"),"Do not use until the conflict record is valid",IF(L130="OPEN MATERIAL CONFLICT","Keep candidate conditional or unresolved until the conflict is settled",IF(L130="OPEN NON-MATERIAL CONFLICT","Record the conflict; it does not block the current disposition",IF(G130="RESOLVED","Use resolved evidence in the candidate role","No material decision effect")))))</x:f>
      </x:c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38"/>
      <x:c r="K131" s="12" t="str">
        <x:f>IF(B131="","",IF(COUNTIF(CANDIDATES!$A$6:$A$205,B131)=0,"INVALID - CANDIDATE ID",IF(COUNTIFS(CANDIDATES!$A$6:$A$205,B131,CANDIDATES!$Q$6:$Q$205,"READY")&gt;0,"LINKED - READY","LINKED - UNRESOLVED")))</x:f>
      </x:c>
      <x:c r="L131" s="12" t="str">
        <x:f>IF(A131="","",IF(COUNTIF($A$6:$A$205,A131)&gt;1,"INVALID - DUPLICATE ID",IF(OR(B131="",C131="",D131="",E131="",F131="",G131="",I131=""),"INCOMPLETE",IF(NOT(AND(OR(EXACT(E131,"HOURS / AVAILABILITY"),EXACT(E131,"GEOGRAPHY"),EXACT(E131,"FULFILMENT / ROLE"),EXACT(E131,"BUYER"),EXACT(E131,"OWNERSHIP"),EXACT(E131,"SERVICE"),EXACT(E131,"OTHER")),OR(EXACT(F131,"YES"),EXACT(F131,"NO"),EXACT(F131,"UNCLEAR")),OR(EXACT(G131,"OPEN"),EXACT(G131,"RESOLVED")))),"INVALID - CONTROL TOKEN",IF(K131="INVALID - CANDIDATE ID","NOT READY",IF(F131="UNCLEAR","NOT READY",IF(AND(F131="YES",G131="OPEN"),"OPEN MATERIAL CONFLICT",IF(AND(F131="NO",G131="OPEN"),"OPEN NON-MATERIAL CONFLICT","READY"))))))))</x:f>
      </x:c>
      <x:c r="M131" s="12" t="str">
        <x:f>IF(A131="","",IF(OR(L131="INVALID - DUPLICATE ID",L131="INVALID - CONTROL TOKEN",L131="INCOMPLETE",L131="NOT READY"),"Do not use until the conflict record is valid",IF(L131="OPEN MATERIAL CONFLICT","Keep candidate conditional or unresolved until the conflict is settled",IF(L131="OPEN NON-MATERIAL CONFLICT","Record the conflict; it does not block the current disposition",IF(G131="RESOLVED","Use resolved evidence in the candidate role","No material decision effect")))))</x:f>
      </x:c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38"/>
      <x:c r="K132" s="12" t="str">
        <x:f>IF(B132="","",IF(COUNTIF(CANDIDATES!$A$6:$A$205,B132)=0,"INVALID - CANDIDATE ID",IF(COUNTIFS(CANDIDATES!$A$6:$A$205,B132,CANDIDATES!$Q$6:$Q$205,"READY")&gt;0,"LINKED - READY","LINKED - UNRESOLVED")))</x:f>
      </x:c>
      <x:c r="L132" s="12" t="str">
        <x:f>IF(A132="","",IF(COUNTIF($A$6:$A$205,A132)&gt;1,"INVALID - DUPLICATE ID",IF(OR(B132="",C132="",D132="",E132="",F132="",G132="",I132=""),"INCOMPLETE",IF(NOT(AND(OR(EXACT(E132,"HOURS / AVAILABILITY"),EXACT(E132,"GEOGRAPHY"),EXACT(E132,"FULFILMENT / ROLE"),EXACT(E132,"BUYER"),EXACT(E132,"OWNERSHIP"),EXACT(E132,"SERVICE"),EXACT(E132,"OTHER")),OR(EXACT(F132,"YES"),EXACT(F132,"NO"),EXACT(F132,"UNCLEAR")),OR(EXACT(G132,"OPEN"),EXACT(G132,"RESOLVED")))),"INVALID - CONTROL TOKEN",IF(K132="INVALID - CANDIDATE ID","NOT READY",IF(F132="UNCLEAR","NOT READY",IF(AND(F132="YES",G132="OPEN"),"OPEN MATERIAL CONFLICT",IF(AND(F132="NO",G132="OPEN"),"OPEN NON-MATERIAL CONFLICT","READY"))))))))</x:f>
      </x:c>
      <x:c r="M132" s="12" t="str">
        <x:f>IF(A132="","",IF(OR(L132="INVALID - DUPLICATE ID",L132="INVALID - CONTROL TOKEN",L132="INCOMPLETE",L132="NOT READY"),"Do not use until the conflict record is valid",IF(L132="OPEN MATERIAL CONFLICT","Keep candidate conditional or unresolved until the conflict is settled",IF(L132="OPEN NON-MATERIAL CONFLICT","Record the conflict; it does not block the current disposition",IF(G132="RESOLVED","Use resolved evidence in the candidate role","No material decision effect")))))</x:f>
      </x:c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38"/>
      <x:c r="K133" s="12" t="str">
        <x:f>IF(B133="","",IF(COUNTIF(CANDIDATES!$A$6:$A$205,B133)=0,"INVALID - CANDIDATE ID",IF(COUNTIFS(CANDIDATES!$A$6:$A$205,B133,CANDIDATES!$Q$6:$Q$205,"READY")&gt;0,"LINKED - READY","LINKED - UNRESOLVED")))</x:f>
      </x:c>
      <x:c r="L133" s="12" t="str">
        <x:f>IF(A133="","",IF(COUNTIF($A$6:$A$205,A133)&gt;1,"INVALID - DUPLICATE ID",IF(OR(B133="",C133="",D133="",E133="",F133="",G133="",I133=""),"INCOMPLETE",IF(NOT(AND(OR(EXACT(E133,"HOURS / AVAILABILITY"),EXACT(E133,"GEOGRAPHY"),EXACT(E133,"FULFILMENT / ROLE"),EXACT(E133,"BUYER"),EXACT(E133,"OWNERSHIP"),EXACT(E133,"SERVICE"),EXACT(E133,"OTHER")),OR(EXACT(F133,"YES"),EXACT(F133,"NO"),EXACT(F133,"UNCLEAR")),OR(EXACT(G133,"OPEN"),EXACT(G133,"RESOLVED")))),"INVALID - CONTROL TOKEN",IF(K133="INVALID - CANDIDATE ID","NOT READY",IF(F133="UNCLEAR","NOT READY",IF(AND(F133="YES",G133="OPEN"),"OPEN MATERIAL CONFLICT",IF(AND(F133="NO",G133="OPEN"),"OPEN NON-MATERIAL CONFLICT","READY"))))))))</x:f>
      </x:c>
      <x:c r="M133" s="12" t="str">
        <x:f>IF(A133="","",IF(OR(L133="INVALID - DUPLICATE ID",L133="INVALID - CONTROL TOKEN",L133="INCOMPLETE",L133="NOT READY"),"Do not use until the conflict record is valid",IF(L133="OPEN MATERIAL CONFLICT","Keep candidate conditional or unresolved until the conflict is settled",IF(L133="OPEN NON-MATERIAL CONFLICT","Record the conflict; it does not block the current disposition",IF(G133="RESOLVED","Use resolved evidence in the candidate role","No material decision effect")))))</x:f>
      </x:c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38"/>
      <x:c r="K134" s="12" t="str">
        <x:f>IF(B134="","",IF(COUNTIF(CANDIDATES!$A$6:$A$205,B134)=0,"INVALID - CANDIDATE ID",IF(COUNTIFS(CANDIDATES!$A$6:$A$205,B134,CANDIDATES!$Q$6:$Q$205,"READY")&gt;0,"LINKED - READY","LINKED - UNRESOLVED")))</x:f>
      </x:c>
      <x:c r="L134" s="12" t="str">
        <x:f>IF(A134="","",IF(COUNTIF($A$6:$A$205,A134)&gt;1,"INVALID - DUPLICATE ID",IF(OR(B134="",C134="",D134="",E134="",F134="",G134="",I134=""),"INCOMPLETE",IF(NOT(AND(OR(EXACT(E134,"HOURS / AVAILABILITY"),EXACT(E134,"GEOGRAPHY"),EXACT(E134,"FULFILMENT / ROLE"),EXACT(E134,"BUYER"),EXACT(E134,"OWNERSHIP"),EXACT(E134,"SERVICE"),EXACT(E134,"OTHER")),OR(EXACT(F134,"YES"),EXACT(F134,"NO"),EXACT(F134,"UNCLEAR")),OR(EXACT(G134,"OPEN"),EXACT(G134,"RESOLVED")))),"INVALID - CONTROL TOKEN",IF(K134="INVALID - CANDIDATE ID","NOT READY",IF(F134="UNCLEAR","NOT READY",IF(AND(F134="YES",G134="OPEN"),"OPEN MATERIAL CONFLICT",IF(AND(F134="NO",G134="OPEN"),"OPEN NON-MATERIAL CONFLICT","READY"))))))))</x:f>
      </x:c>
      <x:c r="M134" s="12" t="str">
        <x:f>IF(A134="","",IF(OR(L134="INVALID - DUPLICATE ID",L134="INVALID - CONTROL TOKEN",L134="INCOMPLETE",L134="NOT READY"),"Do not use until the conflict record is valid",IF(L134="OPEN MATERIAL CONFLICT","Keep candidate conditional or unresolved until the conflict is settled",IF(L134="OPEN NON-MATERIAL CONFLICT","Record the conflict; it does not block the current disposition",IF(G134="RESOLVED","Use resolved evidence in the candidate role","No material decision effect")))))</x:f>
      </x:c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38"/>
      <x:c r="K135" s="12" t="str">
        <x:f>IF(B135="","",IF(COUNTIF(CANDIDATES!$A$6:$A$205,B135)=0,"INVALID - CANDIDATE ID",IF(COUNTIFS(CANDIDATES!$A$6:$A$205,B135,CANDIDATES!$Q$6:$Q$205,"READY")&gt;0,"LINKED - READY","LINKED - UNRESOLVED")))</x:f>
      </x:c>
      <x:c r="L135" s="12" t="str">
        <x:f>IF(A135="","",IF(COUNTIF($A$6:$A$205,A135)&gt;1,"INVALID - DUPLICATE ID",IF(OR(B135="",C135="",D135="",E135="",F135="",G135="",I135=""),"INCOMPLETE",IF(NOT(AND(OR(EXACT(E135,"HOURS / AVAILABILITY"),EXACT(E135,"GEOGRAPHY"),EXACT(E135,"FULFILMENT / ROLE"),EXACT(E135,"BUYER"),EXACT(E135,"OWNERSHIP"),EXACT(E135,"SERVICE"),EXACT(E135,"OTHER")),OR(EXACT(F135,"YES"),EXACT(F135,"NO"),EXACT(F135,"UNCLEAR")),OR(EXACT(G135,"OPEN"),EXACT(G135,"RESOLVED")))),"INVALID - CONTROL TOKEN",IF(K135="INVALID - CANDIDATE ID","NOT READY",IF(F135="UNCLEAR","NOT READY",IF(AND(F135="YES",G135="OPEN"),"OPEN MATERIAL CONFLICT",IF(AND(F135="NO",G135="OPEN"),"OPEN NON-MATERIAL CONFLICT","READY"))))))))</x:f>
      </x:c>
      <x:c r="M135" s="12" t="str">
        <x:f>IF(A135="","",IF(OR(L135="INVALID - DUPLICATE ID",L135="INVALID - CONTROL TOKEN",L135="INCOMPLETE",L135="NOT READY"),"Do not use until the conflict record is valid",IF(L135="OPEN MATERIAL CONFLICT","Keep candidate conditional or unresolved until the conflict is settled",IF(L135="OPEN NON-MATERIAL CONFLICT","Record the conflict; it does not block the current disposition",IF(G135="RESOLVED","Use resolved evidence in the candidate role","No material decision effect")))))</x:f>
      </x:c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38"/>
      <x:c r="K136" s="12" t="str">
        <x:f>IF(B136="","",IF(COUNTIF(CANDIDATES!$A$6:$A$205,B136)=0,"INVALID - CANDIDATE ID",IF(COUNTIFS(CANDIDATES!$A$6:$A$205,B136,CANDIDATES!$Q$6:$Q$205,"READY")&gt;0,"LINKED - READY","LINKED - UNRESOLVED")))</x:f>
      </x:c>
      <x:c r="L136" s="12" t="str">
        <x:f>IF(A136="","",IF(COUNTIF($A$6:$A$205,A136)&gt;1,"INVALID - DUPLICATE ID",IF(OR(B136="",C136="",D136="",E136="",F136="",G136="",I136=""),"INCOMPLETE",IF(NOT(AND(OR(EXACT(E136,"HOURS / AVAILABILITY"),EXACT(E136,"GEOGRAPHY"),EXACT(E136,"FULFILMENT / ROLE"),EXACT(E136,"BUYER"),EXACT(E136,"OWNERSHIP"),EXACT(E136,"SERVICE"),EXACT(E136,"OTHER")),OR(EXACT(F136,"YES"),EXACT(F136,"NO"),EXACT(F136,"UNCLEAR")),OR(EXACT(G136,"OPEN"),EXACT(G136,"RESOLVED")))),"INVALID - CONTROL TOKEN",IF(K136="INVALID - CANDIDATE ID","NOT READY",IF(F136="UNCLEAR","NOT READY",IF(AND(F136="YES",G136="OPEN"),"OPEN MATERIAL CONFLICT",IF(AND(F136="NO",G136="OPEN"),"OPEN NON-MATERIAL CONFLICT","READY"))))))))</x:f>
      </x:c>
      <x:c r="M136" s="12" t="str">
        <x:f>IF(A136="","",IF(OR(L136="INVALID - DUPLICATE ID",L136="INVALID - CONTROL TOKEN",L136="INCOMPLETE",L136="NOT READY"),"Do not use until the conflict record is valid",IF(L136="OPEN MATERIAL CONFLICT","Keep candidate conditional or unresolved until the conflict is settled",IF(L136="OPEN NON-MATERIAL CONFLICT","Record the conflict; it does not block the current disposition",IF(G136="RESOLVED","Use resolved evidence in the candidate role","No material decision effect")))))</x:f>
      </x:c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38"/>
      <x:c r="K137" s="12" t="str">
        <x:f>IF(B137="","",IF(COUNTIF(CANDIDATES!$A$6:$A$205,B137)=0,"INVALID - CANDIDATE ID",IF(COUNTIFS(CANDIDATES!$A$6:$A$205,B137,CANDIDATES!$Q$6:$Q$205,"READY")&gt;0,"LINKED - READY","LINKED - UNRESOLVED")))</x:f>
      </x:c>
      <x:c r="L137" s="12" t="str">
        <x:f>IF(A137="","",IF(COUNTIF($A$6:$A$205,A137)&gt;1,"INVALID - DUPLICATE ID",IF(OR(B137="",C137="",D137="",E137="",F137="",G137="",I137=""),"INCOMPLETE",IF(NOT(AND(OR(EXACT(E137,"HOURS / AVAILABILITY"),EXACT(E137,"GEOGRAPHY"),EXACT(E137,"FULFILMENT / ROLE"),EXACT(E137,"BUYER"),EXACT(E137,"OWNERSHIP"),EXACT(E137,"SERVICE"),EXACT(E137,"OTHER")),OR(EXACT(F137,"YES"),EXACT(F137,"NO"),EXACT(F137,"UNCLEAR")),OR(EXACT(G137,"OPEN"),EXACT(G137,"RESOLVED")))),"INVALID - CONTROL TOKEN",IF(K137="INVALID - CANDIDATE ID","NOT READY",IF(F137="UNCLEAR","NOT READY",IF(AND(F137="YES",G137="OPEN"),"OPEN MATERIAL CONFLICT",IF(AND(F137="NO",G137="OPEN"),"OPEN NON-MATERIAL CONFLICT","READY"))))))))</x:f>
      </x:c>
      <x:c r="M137" s="12" t="str">
        <x:f>IF(A137="","",IF(OR(L137="INVALID - DUPLICATE ID",L137="INVALID - CONTROL TOKEN",L137="INCOMPLETE",L137="NOT READY"),"Do not use until the conflict record is valid",IF(L137="OPEN MATERIAL CONFLICT","Keep candidate conditional or unresolved until the conflict is settled",IF(L137="OPEN NON-MATERIAL CONFLICT","Record the conflict; it does not block the current disposition",IF(G137="RESOLVED","Use resolved evidence in the candidate role","No material decision effect")))))</x:f>
      </x:c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38"/>
      <x:c r="K138" s="12" t="str">
        <x:f>IF(B138="","",IF(COUNTIF(CANDIDATES!$A$6:$A$205,B138)=0,"INVALID - CANDIDATE ID",IF(COUNTIFS(CANDIDATES!$A$6:$A$205,B138,CANDIDATES!$Q$6:$Q$205,"READY")&gt;0,"LINKED - READY","LINKED - UNRESOLVED")))</x:f>
      </x:c>
      <x:c r="L138" s="12" t="str">
        <x:f>IF(A138="","",IF(COUNTIF($A$6:$A$205,A138)&gt;1,"INVALID - DUPLICATE ID",IF(OR(B138="",C138="",D138="",E138="",F138="",G138="",I138=""),"INCOMPLETE",IF(NOT(AND(OR(EXACT(E138,"HOURS / AVAILABILITY"),EXACT(E138,"GEOGRAPHY"),EXACT(E138,"FULFILMENT / ROLE"),EXACT(E138,"BUYER"),EXACT(E138,"OWNERSHIP"),EXACT(E138,"SERVICE"),EXACT(E138,"OTHER")),OR(EXACT(F138,"YES"),EXACT(F138,"NO"),EXACT(F138,"UNCLEAR")),OR(EXACT(G138,"OPEN"),EXACT(G138,"RESOLVED")))),"INVALID - CONTROL TOKEN",IF(K138="INVALID - CANDIDATE ID","NOT READY",IF(F138="UNCLEAR","NOT READY",IF(AND(F138="YES",G138="OPEN"),"OPEN MATERIAL CONFLICT",IF(AND(F138="NO",G138="OPEN"),"OPEN NON-MATERIAL CONFLICT","READY"))))))))</x:f>
      </x:c>
      <x:c r="M138" s="12" t="str">
        <x:f>IF(A138="","",IF(OR(L138="INVALID - DUPLICATE ID",L138="INVALID - CONTROL TOKEN",L138="INCOMPLETE",L138="NOT READY"),"Do not use until the conflict record is valid",IF(L138="OPEN MATERIAL CONFLICT","Keep candidate conditional or unresolved until the conflict is settled",IF(L138="OPEN NON-MATERIAL CONFLICT","Record the conflict; it does not block the current disposition",IF(G138="RESOLVED","Use resolved evidence in the candidate role","No material decision effect")))))</x:f>
      </x:c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38"/>
      <x:c r="K139" s="12" t="str">
        <x:f>IF(B139="","",IF(COUNTIF(CANDIDATES!$A$6:$A$205,B139)=0,"INVALID - CANDIDATE ID",IF(COUNTIFS(CANDIDATES!$A$6:$A$205,B139,CANDIDATES!$Q$6:$Q$205,"READY")&gt;0,"LINKED - READY","LINKED - UNRESOLVED")))</x:f>
      </x:c>
      <x:c r="L139" s="12" t="str">
        <x:f>IF(A139="","",IF(COUNTIF($A$6:$A$205,A139)&gt;1,"INVALID - DUPLICATE ID",IF(OR(B139="",C139="",D139="",E139="",F139="",G139="",I139=""),"INCOMPLETE",IF(NOT(AND(OR(EXACT(E139,"HOURS / AVAILABILITY"),EXACT(E139,"GEOGRAPHY"),EXACT(E139,"FULFILMENT / ROLE"),EXACT(E139,"BUYER"),EXACT(E139,"OWNERSHIP"),EXACT(E139,"SERVICE"),EXACT(E139,"OTHER")),OR(EXACT(F139,"YES"),EXACT(F139,"NO"),EXACT(F139,"UNCLEAR")),OR(EXACT(G139,"OPEN"),EXACT(G139,"RESOLVED")))),"INVALID - CONTROL TOKEN",IF(K139="INVALID - CANDIDATE ID","NOT READY",IF(F139="UNCLEAR","NOT READY",IF(AND(F139="YES",G139="OPEN"),"OPEN MATERIAL CONFLICT",IF(AND(F139="NO",G139="OPEN"),"OPEN NON-MATERIAL CONFLICT","READY"))))))))</x:f>
      </x:c>
      <x:c r="M139" s="12" t="str">
        <x:f>IF(A139="","",IF(OR(L139="INVALID - DUPLICATE ID",L139="INVALID - CONTROL TOKEN",L139="INCOMPLETE",L139="NOT READY"),"Do not use until the conflict record is valid",IF(L139="OPEN MATERIAL CONFLICT","Keep candidate conditional or unresolved until the conflict is settled",IF(L139="OPEN NON-MATERIAL CONFLICT","Record the conflict; it does not block the current disposition",IF(G139="RESOLVED","Use resolved evidence in the candidate role","No material decision effect")))))</x:f>
      </x:c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38"/>
      <x:c r="K140" s="12" t="str">
        <x:f>IF(B140="","",IF(COUNTIF(CANDIDATES!$A$6:$A$205,B140)=0,"INVALID - CANDIDATE ID",IF(COUNTIFS(CANDIDATES!$A$6:$A$205,B140,CANDIDATES!$Q$6:$Q$205,"READY")&gt;0,"LINKED - READY","LINKED - UNRESOLVED")))</x:f>
      </x:c>
      <x:c r="L140" s="12" t="str">
        <x:f>IF(A140="","",IF(COUNTIF($A$6:$A$205,A140)&gt;1,"INVALID - DUPLICATE ID",IF(OR(B140="",C140="",D140="",E140="",F140="",G140="",I140=""),"INCOMPLETE",IF(NOT(AND(OR(EXACT(E140,"HOURS / AVAILABILITY"),EXACT(E140,"GEOGRAPHY"),EXACT(E140,"FULFILMENT / ROLE"),EXACT(E140,"BUYER"),EXACT(E140,"OWNERSHIP"),EXACT(E140,"SERVICE"),EXACT(E140,"OTHER")),OR(EXACT(F140,"YES"),EXACT(F140,"NO"),EXACT(F140,"UNCLEAR")),OR(EXACT(G140,"OPEN"),EXACT(G140,"RESOLVED")))),"INVALID - CONTROL TOKEN",IF(K140="INVALID - CANDIDATE ID","NOT READY",IF(F140="UNCLEAR","NOT READY",IF(AND(F140="YES",G140="OPEN"),"OPEN MATERIAL CONFLICT",IF(AND(F140="NO",G140="OPEN"),"OPEN NON-MATERIAL CONFLICT","READY"))))))))</x:f>
      </x:c>
      <x:c r="M140" s="12" t="str">
        <x:f>IF(A140="","",IF(OR(L140="INVALID - DUPLICATE ID",L140="INVALID - CONTROL TOKEN",L140="INCOMPLETE",L140="NOT READY"),"Do not use until the conflict record is valid",IF(L140="OPEN MATERIAL CONFLICT","Keep candidate conditional or unresolved until the conflict is settled",IF(L140="OPEN NON-MATERIAL CONFLICT","Record the conflict; it does not block the current disposition",IF(G140="RESOLVED","Use resolved evidence in the candidate role","No material decision effect")))))</x:f>
      </x:c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38"/>
      <x:c r="K141" s="12" t="str">
        <x:f>IF(B141="","",IF(COUNTIF(CANDIDATES!$A$6:$A$205,B141)=0,"INVALID - CANDIDATE ID",IF(COUNTIFS(CANDIDATES!$A$6:$A$205,B141,CANDIDATES!$Q$6:$Q$205,"READY")&gt;0,"LINKED - READY","LINKED - UNRESOLVED")))</x:f>
      </x:c>
      <x:c r="L141" s="12" t="str">
        <x:f>IF(A141="","",IF(COUNTIF($A$6:$A$205,A141)&gt;1,"INVALID - DUPLICATE ID",IF(OR(B141="",C141="",D141="",E141="",F141="",G141="",I141=""),"INCOMPLETE",IF(NOT(AND(OR(EXACT(E141,"HOURS / AVAILABILITY"),EXACT(E141,"GEOGRAPHY"),EXACT(E141,"FULFILMENT / ROLE"),EXACT(E141,"BUYER"),EXACT(E141,"OWNERSHIP"),EXACT(E141,"SERVICE"),EXACT(E141,"OTHER")),OR(EXACT(F141,"YES"),EXACT(F141,"NO"),EXACT(F141,"UNCLEAR")),OR(EXACT(G141,"OPEN"),EXACT(G141,"RESOLVED")))),"INVALID - CONTROL TOKEN",IF(K141="INVALID - CANDIDATE ID","NOT READY",IF(F141="UNCLEAR","NOT READY",IF(AND(F141="YES",G141="OPEN"),"OPEN MATERIAL CONFLICT",IF(AND(F141="NO",G141="OPEN"),"OPEN NON-MATERIAL CONFLICT","READY"))))))))</x:f>
      </x:c>
      <x:c r="M141" s="12" t="str">
        <x:f>IF(A141="","",IF(OR(L141="INVALID - DUPLICATE ID",L141="INVALID - CONTROL TOKEN",L141="INCOMPLETE",L141="NOT READY"),"Do not use until the conflict record is valid",IF(L141="OPEN MATERIAL CONFLICT","Keep candidate conditional or unresolved until the conflict is settled",IF(L141="OPEN NON-MATERIAL CONFLICT","Record the conflict; it does not block the current disposition",IF(G141="RESOLVED","Use resolved evidence in the candidate role","No material decision effect")))))</x:f>
      </x:c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38"/>
      <x:c r="K142" s="12" t="str">
        <x:f>IF(B142="","",IF(COUNTIF(CANDIDATES!$A$6:$A$205,B142)=0,"INVALID - CANDIDATE ID",IF(COUNTIFS(CANDIDATES!$A$6:$A$205,B142,CANDIDATES!$Q$6:$Q$205,"READY")&gt;0,"LINKED - READY","LINKED - UNRESOLVED")))</x:f>
      </x:c>
      <x:c r="L142" s="12" t="str">
        <x:f>IF(A142="","",IF(COUNTIF($A$6:$A$205,A142)&gt;1,"INVALID - DUPLICATE ID",IF(OR(B142="",C142="",D142="",E142="",F142="",G142="",I142=""),"INCOMPLETE",IF(NOT(AND(OR(EXACT(E142,"HOURS / AVAILABILITY"),EXACT(E142,"GEOGRAPHY"),EXACT(E142,"FULFILMENT / ROLE"),EXACT(E142,"BUYER"),EXACT(E142,"OWNERSHIP"),EXACT(E142,"SERVICE"),EXACT(E142,"OTHER")),OR(EXACT(F142,"YES"),EXACT(F142,"NO"),EXACT(F142,"UNCLEAR")),OR(EXACT(G142,"OPEN"),EXACT(G142,"RESOLVED")))),"INVALID - CONTROL TOKEN",IF(K142="INVALID - CANDIDATE ID","NOT READY",IF(F142="UNCLEAR","NOT READY",IF(AND(F142="YES",G142="OPEN"),"OPEN MATERIAL CONFLICT",IF(AND(F142="NO",G142="OPEN"),"OPEN NON-MATERIAL CONFLICT","READY"))))))))</x:f>
      </x:c>
      <x:c r="M142" s="12" t="str">
        <x:f>IF(A142="","",IF(OR(L142="INVALID - DUPLICATE ID",L142="INVALID - CONTROL TOKEN",L142="INCOMPLETE",L142="NOT READY"),"Do not use until the conflict record is valid",IF(L142="OPEN MATERIAL CONFLICT","Keep candidate conditional or unresolved until the conflict is settled",IF(L142="OPEN NON-MATERIAL CONFLICT","Record the conflict; it does not block the current disposition",IF(G142="RESOLVED","Use resolved evidence in the candidate role","No material decision effect")))))</x:f>
      </x:c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38"/>
      <x:c r="K143" s="12" t="str">
        <x:f>IF(B143="","",IF(COUNTIF(CANDIDATES!$A$6:$A$205,B143)=0,"INVALID - CANDIDATE ID",IF(COUNTIFS(CANDIDATES!$A$6:$A$205,B143,CANDIDATES!$Q$6:$Q$205,"READY")&gt;0,"LINKED - READY","LINKED - UNRESOLVED")))</x:f>
      </x:c>
      <x:c r="L143" s="12" t="str">
        <x:f>IF(A143="","",IF(COUNTIF($A$6:$A$205,A143)&gt;1,"INVALID - DUPLICATE ID",IF(OR(B143="",C143="",D143="",E143="",F143="",G143="",I143=""),"INCOMPLETE",IF(NOT(AND(OR(EXACT(E143,"HOURS / AVAILABILITY"),EXACT(E143,"GEOGRAPHY"),EXACT(E143,"FULFILMENT / ROLE"),EXACT(E143,"BUYER"),EXACT(E143,"OWNERSHIP"),EXACT(E143,"SERVICE"),EXACT(E143,"OTHER")),OR(EXACT(F143,"YES"),EXACT(F143,"NO"),EXACT(F143,"UNCLEAR")),OR(EXACT(G143,"OPEN"),EXACT(G143,"RESOLVED")))),"INVALID - CONTROL TOKEN",IF(K143="INVALID - CANDIDATE ID","NOT READY",IF(F143="UNCLEAR","NOT READY",IF(AND(F143="YES",G143="OPEN"),"OPEN MATERIAL CONFLICT",IF(AND(F143="NO",G143="OPEN"),"OPEN NON-MATERIAL CONFLICT","READY"))))))))</x:f>
      </x:c>
      <x:c r="M143" s="12" t="str">
        <x:f>IF(A143="","",IF(OR(L143="INVALID - DUPLICATE ID",L143="INVALID - CONTROL TOKEN",L143="INCOMPLETE",L143="NOT READY"),"Do not use until the conflict record is valid",IF(L143="OPEN MATERIAL CONFLICT","Keep candidate conditional or unresolved until the conflict is settled",IF(L143="OPEN NON-MATERIAL CONFLICT","Record the conflict; it does not block the current disposition",IF(G143="RESOLVED","Use resolved evidence in the candidate role","No material decision effect")))))</x:f>
      </x:c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38"/>
      <x:c r="K144" s="12" t="str">
        <x:f>IF(B144="","",IF(COUNTIF(CANDIDATES!$A$6:$A$205,B144)=0,"INVALID - CANDIDATE ID",IF(COUNTIFS(CANDIDATES!$A$6:$A$205,B144,CANDIDATES!$Q$6:$Q$205,"READY")&gt;0,"LINKED - READY","LINKED - UNRESOLVED")))</x:f>
      </x:c>
      <x:c r="L144" s="12" t="str">
        <x:f>IF(A144="","",IF(COUNTIF($A$6:$A$205,A144)&gt;1,"INVALID - DUPLICATE ID",IF(OR(B144="",C144="",D144="",E144="",F144="",G144="",I144=""),"INCOMPLETE",IF(NOT(AND(OR(EXACT(E144,"HOURS / AVAILABILITY"),EXACT(E144,"GEOGRAPHY"),EXACT(E144,"FULFILMENT / ROLE"),EXACT(E144,"BUYER"),EXACT(E144,"OWNERSHIP"),EXACT(E144,"SERVICE"),EXACT(E144,"OTHER")),OR(EXACT(F144,"YES"),EXACT(F144,"NO"),EXACT(F144,"UNCLEAR")),OR(EXACT(G144,"OPEN"),EXACT(G144,"RESOLVED")))),"INVALID - CONTROL TOKEN",IF(K144="INVALID - CANDIDATE ID","NOT READY",IF(F144="UNCLEAR","NOT READY",IF(AND(F144="YES",G144="OPEN"),"OPEN MATERIAL CONFLICT",IF(AND(F144="NO",G144="OPEN"),"OPEN NON-MATERIAL CONFLICT","READY"))))))))</x:f>
      </x:c>
      <x:c r="M144" s="12" t="str">
        <x:f>IF(A144="","",IF(OR(L144="INVALID - DUPLICATE ID",L144="INVALID - CONTROL TOKEN",L144="INCOMPLETE",L144="NOT READY"),"Do not use until the conflict record is valid",IF(L144="OPEN MATERIAL CONFLICT","Keep candidate conditional or unresolved until the conflict is settled",IF(L144="OPEN NON-MATERIAL CONFLICT","Record the conflict; it does not block the current disposition",IF(G144="RESOLVED","Use resolved evidence in the candidate role","No material decision effect")))))</x:f>
      </x:c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38"/>
      <x:c r="K145" s="12" t="str">
        <x:f>IF(B145="","",IF(COUNTIF(CANDIDATES!$A$6:$A$205,B145)=0,"INVALID - CANDIDATE ID",IF(COUNTIFS(CANDIDATES!$A$6:$A$205,B145,CANDIDATES!$Q$6:$Q$205,"READY")&gt;0,"LINKED - READY","LINKED - UNRESOLVED")))</x:f>
      </x:c>
      <x:c r="L145" s="12" t="str">
        <x:f>IF(A145="","",IF(COUNTIF($A$6:$A$205,A145)&gt;1,"INVALID - DUPLICATE ID",IF(OR(B145="",C145="",D145="",E145="",F145="",G145="",I145=""),"INCOMPLETE",IF(NOT(AND(OR(EXACT(E145,"HOURS / AVAILABILITY"),EXACT(E145,"GEOGRAPHY"),EXACT(E145,"FULFILMENT / ROLE"),EXACT(E145,"BUYER"),EXACT(E145,"OWNERSHIP"),EXACT(E145,"SERVICE"),EXACT(E145,"OTHER")),OR(EXACT(F145,"YES"),EXACT(F145,"NO"),EXACT(F145,"UNCLEAR")),OR(EXACT(G145,"OPEN"),EXACT(G145,"RESOLVED")))),"INVALID - CONTROL TOKEN",IF(K145="INVALID - CANDIDATE ID","NOT READY",IF(F145="UNCLEAR","NOT READY",IF(AND(F145="YES",G145="OPEN"),"OPEN MATERIAL CONFLICT",IF(AND(F145="NO",G145="OPEN"),"OPEN NON-MATERIAL CONFLICT","READY"))))))))</x:f>
      </x:c>
      <x:c r="M145" s="12" t="str">
        <x:f>IF(A145="","",IF(OR(L145="INVALID - DUPLICATE ID",L145="INVALID - CONTROL TOKEN",L145="INCOMPLETE",L145="NOT READY"),"Do not use until the conflict record is valid",IF(L145="OPEN MATERIAL CONFLICT","Keep candidate conditional or unresolved until the conflict is settled",IF(L145="OPEN NON-MATERIAL CONFLICT","Record the conflict; it does not block the current disposition",IF(G145="RESOLVED","Use resolved evidence in the candidate role","No material decision effect")))))</x:f>
      </x:c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38"/>
      <x:c r="K146" s="12" t="str">
        <x:f>IF(B146="","",IF(COUNTIF(CANDIDATES!$A$6:$A$205,B146)=0,"INVALID - CANDIDATE ID",IF(COUNTIFS(CANDIDATES!$A$6:$A$205,B146,CANDIDATES!$Q$6:$Q$205,"READY")&gt;0,"LINKED - READY","LINKED - UNRESOLVED")))</x:f>
      </x:c>
      <x:c r="L146" s="12" t="str">
        <x:f>IF(A146="","",IF(COUNTIF($A$6:$A$205,A146)&gt;1,"INVALID - DUPLICATE ID",IF(OR(B146="",C146="",D146="",E146="",F146="",G146="",I146=""),"INCOMPLETE",IF(NOT(AND(OR(EXACT(E146,"HOURS / AVAILABILITY"),EXACT(E146,"GEOGRAPHY"),EXACT(E146,"FULFILMENT / ROLE"),EXACT(E146,"BUYER"),EXACT(E146,"OWNERSHIP"),EXACT(E146,"SERVICE"),EXACT(E146,"OTHER")),OR(EXACT(F146,"YES"),EXACT(F146,"NO"),EXACT(F146,"UNCLEAR")),OR(EXACT(G146,"OPEN"),EXACT(G146,"RESOLVED")))),"INVALID - CONTROL TOKEN",IF(K146="INVALID - CANDIDATE ID","NOT READY",IF(F146="UNCLEAR","NOT READY",IF(AND(F146="YES",G146="OPEN"),"OPEN MATERIAL CONFLICT",IF(AND(F146="NO",G146="OPEN"),"OPEN NON-MATERIAL CONFLICT","READY"))))))))</x:f>
      </x:c>
      <x:c r="M146" s="12" t="str">
        <x:f>IF(A146="","",IF(OR(L146="INVALID - DUPLICATE ID",L146="INVALID - CONTROL TOKEN",L146="INCOMPLETE",L146="NOT READY"),"Do not use until the conflict record is valid",IF(L146="OPEN MATERIAL CONFLICT","Keep candidate conditional or unresolved until the conflict is settled",IF(L146="OPEN NON-MATERIAL CONFLICT","Record the conflict; it does not block the current disposition",IF(G146="RESOLVED","Use resolved evidence in the candidate role","No material decision effect")))))</x:f>
      </x:c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38"/>
      <x:c r="K147" s="12" t="str">
        <x:f>IF(B147="","",IF(COUNTIF(CANDIDATES!$A$6:$A$205,B147)=0,"INVALID - CANDIDATE ID",IF(COUNTIFS(CANDIDATES!$A$6:$A$205,B147,CANDIDATES!$Q$6:$Q$205,"READY")&gt;0,"LINKED - READY","LINKED - UNRESOLVED")))</x:f>
      </x:c>
      <x:c r="L147" s="12" t="str">
        <x:f>IF(A147="","",IF(COUNTIF($A$6:$A$205,A147)&gt;1,"INVALID - DUPLICATE ID",IF(OR(B147="",C147="",D147="",E147="",F147="",G147="",I147=""),"INCOMPLETE",IF(NOT(AND(OR(EXACT(E147,"HOURS / AVAILABILITY"),EXACT(E147,"GEOGRAPHY"),EXACT(E147,"FULFILMENT / ROLE"),EXACT(E147,"BUYER"),EXACT(E147,"OWNERSHIP"),EXACT(E147,"SERVICE"),EXACT(E147,"OTHER")),OR(EXACT(F147,"YES"),EXACT(F147,"NO"),EXACT(F147,"UNCLEAR")),OR(EXACT(G147,"OPEN"),EXACT(G147,"RESOLVED")))),"INVALID - CONTROL TOKEN",IF(K147="INVALID - CANDIDATE ID","NOT READY",IF(F147="UNCLEAR","NOT READY",IF(AND(F147="YES",G147="OPEN"),"OPEN MATERIAL CONFLICT",IF(AND(F147="NO",G147="OPEN"),"OPEN NON-MATERIAL CONFLICT","READY"))))))))</x:f>
      </x:c>
      <x:c r="M147" s="12" t="str">
        <x:f>IF(A147="","",IF(OR(L147="INVALID - DUPLICATE ID",L147="INVALID - CONTROL TOKEN",L147="INCOMPLETE",L147="NOT READY"),"Do not use until the conflict record is valid",IF(L147="OPEN MATERIAL CONFLICT","Keep candidate conditional or unresolved until the conflict is settled",IF(L147="OPEN NON-MATERIAL CONFLICT","Record the conflict; it does not block the current disposition",IF(G147="RESOLVED","Use resolved evidence in the candidate role","No material decision effect")))))</x:f>
      </x:c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38"/>
      <x:c r="K148" s="12" t="str">
        <x:f>IF(B148="","",IF(COUNTIF(CANDIDATES!$A$6:$A$205,B148)=0,"INVALID - CANDIDATE ID",IF(COUNTIFS(CANDIDATES!$A$6:$A$205,B148,CANDIDATES!$Q$6:$Q$205,"READY")&gt;0,"LINKED - READY","LINKED - UNRESOLVED")))</x:f>
      </x:c>
      <x:c r="L148" s="12" t="str">
        <x:f>IF(A148="","",IF(COUNTIF($A$6:$A$205,A148)&gt;1,"INVALID - DUPLICATE ID",IF(OR(B148="",C148="",D148="",E148="",F148="",G148="",I148=""),"INCOMPLETE",IF(NOT(AND(OR(EXACT(E148,"HOURS / AVAILABILITY"),EXACT(E148,"GEOGRAPHY"),EXACT(E148,"FULFILMENT / ROLE"),EXACT(E148,"BUYER"),EXACT(E148,"OWNERSHIP"),EXACT(E148,"SERVICE"),EXACT(E148,"OTHER")),OR(EXACT(F148,"YES"),EXACT(F148,"NO"),EXACT(F148,"UNCLEAR")),OR(EXACT(G148,"OPEN"),EXACT(G148,"RESOLVED")))),"INVALID - CONTROL TOKEN",IF(K148="INVALID - CANDIDATE ID","NOT READY",IF(F148="UNCLEAR","NOT READY",IF(AND(F148="YES",G148="OPEN"),"OPEN MATERIAL CONFLICT",IF(AND(F148="NO",G148="OPEN"),"OPEN NON-MATERIAL CONFLICT","READY"))))))))</x:f>
      </x:c>
      <x:c r="M148" s="12" t="str">
        <x:f>IF(A148="","",IF(OR(L148="INVALID - DUPLICATE ID",L148="INVALID - CONTROL TOKEN",L148="INCOMPLETE",L148="NOT READY"),"Do not use until the conflict record is valid",IF(L148="OPEN MATERIAL CONFLICT","Keep candidate conditional or unresolved until the conflict is settled",IF(L148="OPEN NON-MATERIAL CONFLICT","Record the conflict; it does not block the current disposition",IF(G148="RESOLVED","Use resolved evidence in the candidate role","No material decision effect")))))</x:f>
      </x:c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38"/>
      <x:c r="K149" s="12" t="str">
        <x:f>IF(B149="","",IF(COUNTIF(CANDIDATES!$A$6:$A$205,B149)=0,"INVALID - CANDIDATE ID",IF(COUNTIFS(CANDIDATES!$A$6:$A$205,B149,CANDIDATES!$Q$6:$Q$205,"READY")&gt;0,"LINKED - READY","LINKED - UNRESOLVED")))</x:f>
      </x:c>
      <x:c r="L149" s="12" t="str">
        <x:f>IF(A149="","",IF(COUNTIF($A$6:$A$205,A149)&gt;1,"INVALID - DUPLICATE ID",IF(OR(B149="",C149="",D149="",E149="",F149="",G149="",I149=""),"INCOMPLETE",IF(NOT(AND(OR(EXACT(E149,"HOURS / AVAILABILITY"),EXACT(E149,"GEOGRAPHY"),EXACT(E149,"FULFILMENT / ROLE"),EXACT(E149,"BUYER"),EXACT(E149,"OWNERSHIP"),EXACT(E149,"SERVICE"),EXACT(E149,"OTHER")),OR(EXACT(F149,"YES"),EXACT(F149,"NO"),EXACT(F149,"UNCLEAR")),OR(EXACT(G149,"OPEN"),EXACT(G149,"RESOLVED")))),"INVALID - CONTROL TOKEN",IF(K149="INVALID - CANDIDATE ID","NOT READY",IF(F149="UNCLEAR","NOT READY",IF(AND(F149="YES",G149="OPEN"),"OPEN MATERIAL CONFLICT",IF(AND(F149="NO",G149="OPEN"),"OPEN NON-MATERIAL CONFLICT","READY"))))))))</x:f>
      </x:c>
      <x:c r="M149" s="12" t="str">
        <x:f>IF(A149="","",IF(OR(L149="INVALID - DUPLICATE ID",L149="INVALID - CONTROL TOKEN",L149="INCOMPLETE",L149="NOT READY"),"Do not use until the conflict record is valid",IF(L149="OPEN MATERIAL CONFLICT","Keep candidate conditional or unresolved until the conflict is settled",IF(L149="OPEN NON-MATERIAL CONFLICT","Record the conflict; it does not block the current disposition",IF(G149="RESOLVED","Use resolved evidence in the candidate role","No material decision effect")))))</x:f>
      </x:c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38"/>
      <x:c r="K150" s="12" t="str">
        <x:f>IF(B150="","",IF(COUNTIF(CANDIDATES!$A$6:$A$205,B150)=0,"INVALID - CANDIDATE ID",IF(COUNTIFS(CANDIDATES!$A$6:$A$205,B150,CANDIDATES!$Q$6:$Q$205,"READY")&gt;0,"LINKED - READY","LINKED - UNRESOLVED")))</x:f>
      </x:c>
      <x:c r="L150" s="12" t="str">
        <x:f>IF(A150="","",IF(COUNTIF($A$6:$A$205,A150)&gt;1,"INVALID - DUPLICATE ID",IF(OR(B150="",C150="",D150="",E150="",F150="",G150="",I150=""),"INCOMPLETE",IF(NOT(AND(OR(EXACT(E150,"HOURS / AVAILABILITY"),EXACT(E150,"GEOGRAPHY"),EXACT(E150,"FULFILMENT / ROLE"),EXACT(E150,"BUYER"),EXACT(E150,"OWNERSHIP"),EXACT(E150,"SERVICE"),EXACT(E150,"OTHER")),OR(EXACT(F150,"YES"),EXACT(F150,"NO"),EXACT(F150,"UNCLEAR")),OR(EXACT(G150,"OPEN"),EXACT(G150,"RESOLVED")))),"INVALID - CONTROL TOKEN",IF(K150="INVALID - CANDIDATE ID","NOT READY",IF(F150="UNCLEAR","NOT READY",IF(AND(F150="YES",G150="OPEN"),"OPEN MATERIAL CONFLICT",IF(AND(F150="NO",G150="OPEN"),"OPEN NON-MATERIAL CONFLICT","READY"))))))))</x:f>
      </x:c>
      <x:c r="M150" s="12" t="str">
        <x:f>IF(A150="","",IF(OR(L150="INVALID - DUPLICATE ID",L150="INVALID - CONTROL TOKEN",L150="INCOMPLETE",L150="NOT READY"),"Do not use until the conflict record is valid",IF(L150="OPEN MATERIAL CONFLICT","Keep candidate conditional or unresolved until the conflict is settled",IF(L150="OPEN NON-MATERIAL CONFLICT","Record the conflict; it does not block the current disposition",IF(G150="RESOLVED","Use resolved evidence in the candidate role","No material decision effect")))))</x:f>
      </x:c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38"/>
      <x:c r="K151" s="12" t="str">
        <x:f>IF(B151="","",IF(COUNTIF(CANDIDATES!$A$6:$A$205,B151)=0,"INVALID - CANDIDATE ID",IF(COUNTIFS(CANDIDATES!$A$6:$A$205,B151,CANDIDATES!$Q$6:$Q$205,"READY")&gt;0,"LINKED - READY","LINKED - UNRESOLVED")))</x:f>
      </x:c>
      <x:c r="L151" s="12" t="str">
        <x:f>IF(A151="","",IF(COUNTIF($A$6:$A$205,A151)&gt;1,"INVALID - DUPLICATE ID",IF(OR(B151="",C151="",D151="",E151="",F151="",G151="",I151=""),"INCOMPLETE",IF(NOT(AND(OR(EXACT(E151,"HOURS / AVAILABILITY"),EXACT(E151,"GEOGRAPHY"),EXACT(E151,"FULFILMENT / ROLE"),EXACT(E151,"BUYER"),EXACT(E151,"OWNERSHIP"),EXACT(E151,"SERVICE"),EXACT(E151,"OTHER")),OR(EXACT(F151,"YES"),EXACT(F151,"NO"),EXACT(F151,"UNCLEAR")),OR(EXACT(G151,"OPEN"),EXACT(G151,"RESOLVED")))),"INVALID - CONTROL TOKEN",IF(K151="INVALID - CANDIDATE ID","NOT READY",IF(F151="UNCLEAR","NOT READY",IF(AND(F151="YES",G151="OPEN"),"OPEN MATERIAL CONFLICT",IF(AND(F151="NO",G151="OPEN"),"OPEN NON-MATERIAL CONFLICT","READY"))))))))</x:f>
      </x:c>
      <x:c r="M151" s="12" t="str">
        <x:f>IF(A151="","",IF(OR(L151="INVALID - DUPLICATE ID",L151="INVALID - CONTROL TOKEN",L151="INCOMPLETE",L151="NOT READY"),"Do not use until the conflict record is valid",IF(L151="OPEN MATERIAL CONFLICT","Keep candidate conditional or unresolved until the conflict is settled",IF(L151="OPEN NON-MATERIAL CONFLICT","Record the conflict; it does not block the current disposition",IF(G151="RESOLVED","Use resolved evidence in the candidate role","No material decision effect")))))</x:f>
      </x:c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38"/>
      <x:c r="K152" s="12" t="str">
        <x:f>IF(B152="","",IF(COUNTIF(CANDIDATES!$A$6:$A$205,B152)=0,"INVALID - CANDIDATE ID",IF(COUNTIFS(CANDIDATES!$A$6:$A$205,B152,CANDIDATES!$Q$6:$Q$205,"READY")&gt;0,"LINKED - READY","LINKED - UNRESOLVED")))</x:f>
      </x:c>
      <x:c r="L152" s="12" t="str">
        <x:f>IF(A152="","",IF(COUNTIF($A$6:$A$205,A152)&gt;1,"INVALID - DUPLICATE ID",IF(OR(B152="",C152="",D152="",E152="",F152="",G152="",I152=""),"INCOMPLETE",IF(NOT(AND(OR(EXACT(E152,"HOURS / AVAILABILITY"),EXACT(E152,"GEOGRAPHY"),EXACT(E152,"FULFILMENT / ROLE"),EXACT(E152,"BUYER"),EXACT(E152,"OWNERSHIP"),EXACT(E152,"SERVICE"),EXACT(E152,"OTHER")),OR(EXACT(F152,"YES"),EXACT(F152,"NO"),EXACT(F152,"UNCLEAR")),OR(EXACT(G152,"OPEN"),EXACT(G152,"RESOLVED")))),"INVALID - CONTROL TOKEN",IF(K152="INVALID - CANDIDATE ID","NOT READY",IF(F152="UNCLEAR","NOT READY",IF(AND(F152="YES",G152="OPEN"),"OPEN MATERIAL CONFLICT",IF(AND(F152="NO",G152="OPEN"),"OPEN NON-MATERIAL CONFLICT","READY"))))))))</x:f>
      </x:c>
      <x:c r="M152" s="12" t="str">
        <x:f>IF(A152="","",IF(OR(L152="INVALID - DUPLICATE ID",L152="INVALID - CONTROL TOKEN",L152="INCOMPLETE",L152="NOT READY"),"Do not use until the conflict record is valid",IF(L152="OPEN MATERIAL CONFLICT","Keep candidate conditional or unresolved until the conflict is settled",IF(L152="OPEN NON-MATERIAL CONFLICT","Record the conflict; it does not block the current disposition",IF(G152="RESOLVED","Use resolved evidence in the candidate role","No material decision effect")))))</x:f>
      </x:c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38"/>
      <x:c r="K153" s="12" t="str">
        <x:f>IF(B153="","",IF(COUNTIF(CANDIDATES!$A$6:$A$205,B153)=0,"INVALID - CANDIDATE ID",IF(COUNTIFS(CANDIDATES!$A$6:$A$205,B153,CANDIDATES!$Q$6:$Q$205,"READY")&gt;0,"LINKED - READY","LINKED - UNRESOLVED")))</x:f>
      </x:c>
      <x:c r="L153" s="12" t="str">
        <x:f>IF(A153="","",IF(COUNTIF($A$6:$A$205,A153)&gt;1,"INVALID - DUPLICATE ID",IF(OR(B153="",C153="",D153="",E153="",F153="",G153="",I153=""),"INCOMPLETE",IF(NOT(AND(OR(EXACT(E153,"HOURS / AVAILABILITY"),EXACT(E153,"GEOGRAPHY"),EXACT(E153,"FULFILMENT / ROLE"),EXACT(E153,"BUYER"),EXACT(E153,"OWNERSHIP"),EXACT(E153,"SERVICE"),EXACT(E153,"OTHER")),OR(EXACT(F153,"YES"),EXACT(F153,"NO"),EXACT(F153,"UNCLEAR")),OR(EXACT(G153,"OPEN"),EXACT(G153,"RESOLVED")))),"INVALID - CONTROL TOKEN",IF(K153="INVALID - CANDIDATE ID","NOT READY",IF(F153="UNCLEAR","NOT READY",IF(AND(F153="YES",G153="OPEN"),"OPEN MATERIAL CONFLICT",IF(AND(F153="NO",G153="OPEN"),"OPEN NON-MATERIAL CONFLICT","READY"))))))))</x:f>
      </x:c>
      <x:c r="M153" s="12" t="str">
        <x:f>IF(A153="","",IF(OR(L153="INVALID - DUPLICATE ID",L153="INVALID - CONTROL TOKEN",L153="INCOMPLETE",L153="NOT READY"),"Do not use until the conflict record is valid",IF(L153="OPEN MATERIAL CONFLICT","Keep candidate conditional or unresolved until the conflict is settled",IF(L153="OPEN NON-MATERIAL CONFLICT","Record the conflict; it does not block the current disposition",IF(G153="RESOLVED","Use resolved evidence in the candidate role","No material decision effect")))))</x:f>
      </x:c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38"/>
      <x:c r="K154" s="12" t="str">
        <x:f>IF(B154="","",IF(COUNTIF(CANDIDATES!$A$6:$A$205,B154)=0,"INVALID - CANDIDATE ID",IF(COUNTIFS(CANDIDATES!$A$6:$A$205,B154,CANDIDATES!$Q$6:$Q$205,"READY")&gt;0,"LINKED - READY","LINKED - UNRESOLVED")))</x:f>
      </x:c>
      <x:c r="L154" s="12" t="str">
        <x:f>IF(A154="","",IF(COUNTIF($A$6:$A$205,A154)&gt;1,"INVALID - DUPLICATE ID",IF(OR(B154="",C154="",D154="",E154="",F154="",G154="",I154=""),"INCOMPLETE",IF(NOT(AND(OR(EXACT(E154,"HOURS / AVAILABILITY"),EXACT(E154,"GEOGRAPHY"),EXACT(E154,"FULFILMENT / ROLE"),EXACT(E154,"BUYER"),EXACT(E154,"OWNERSHIP"),EXACT(E154,"SERVICE"),EXACT(E154,"OTHER")),OR(EXACT(F154,"YES"),EXACT(F154,"NO"),EXACT(F154,"UNCLEAR")),OR(EXACT(G154,"OPEN"),EXACT(G154,"RESOLVED")))),"INVALID - CONTROL TOKEN",IF(K154="INVALID - CANDIDATE ID","NOT READY",IF(F154="UNCLEAR","NOT READY",IF(AND(F154="YES",G154="OPEN"),"OPEN MATERIAL CONFLICT",IF(AND(F154="NO",G154="OPEN"),"OPEN NON-MATERIAL CONFLICT","READY"))))))))</x:f>
      </x:c>
      <x:c r="M154" s="12" t="str">
        <x:f>IF(A154="","",IF(OR(L154="INVALID - DUPLICATE ID",L154="INVALID - CONTROL TOKEN",L154="INCOMPLETE",L154="NOT READY"),"Do not use until the conflict record is valid",IF(L154="OPEN MATERIAL CONFLICT","Keep candidate conditional or unresolved until the conflict is settled",IF(L154="OPEN NON-MATERIAL CONFLICT","Record the conflict; it does not block the current disposition",IF(G154="RESOLVED","Use resolved evidence in the candidate role","No material decision effect")))))</x:f>
      </x:c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38"/>
      <x:c r="K155" s="12" t="str">
        <x:f>IF(B155="","",IF(COUNTIF(CANDIDATES!$A$6:$A$205,B155)=0,"INVALID - CANDIDATE ID",IF(COUNTIFS(CANDIDATES!$A$6:$A$205,B155,CANDIDATES!$Q$6:$Q$205,"READY")&gt;0,"LINKED - READY","LINKED - UNRESOLVED")))</x:f>
      </x:c>
      <x:c r="L155" s="12" t="str">
        <x:f>IF(A155="","",IF(COUNTIF($A$6:$A$205,A155)&gt;1,"INVALID - DUPLICATE ID",IF(OR(B155="",C155="",D155="",E155="",F155="",G155="",I155=""),"INCOMPLETE",IF(NOT(AND(OR(EXACT(E155,"HOURS / AVAILABILITY"),EXACT(E155,"GEOGRAPHY"),EXACT(E155,"FULFILMENT / ROLE"),EXACT(E155,"BUYER"),EXACT(E155,"OWNERSHIP"),EXACT(E155,"SERVICE"),EXACT(E155,"OTHER")),OR(EXACT(F155,"YES"),EXACT(F155,"NO"),EXACT(F155,"UNCLEAR")),OR(EXACT(G155,"OPEN"),EXACT(G155,"RESOLVED")))),"INVALID - CONTROL TOKEN",IF(K155="INVALID - CANDIDATE ID","NOT READY",IF(F155="UNCLEAR","NOT READY",IF(AND(F155="YES",G155="OPEN"),"OPEN MATERIAL CONFLICT",IF(AND(F155="NO",G155="OPEN"),"OPEN NON-MATERIAL CONFLICT","READY"))))))))</x:f>
      </x:c>
      <x:c r="M155" s="12" t="str">
        <x:f>IF(A155="","",IF(OR(L155="INVALID - DUPLICATE ID",L155="INVALID - CONTROL TOKEN",L155="INCOMPLETE",L155="NOT READY"),"Do not use until the conflict record is valid",IF(L155="OPEN MATERIAL CONFLICT","Keep candidate conditional or unresolved until the conflict is settled",IF(L155="OPEN NON-MATERIAL CONFLICT","Record the conflict; it does not block the current disposition",IF(G155="RESOLVED","Use resolved evidence in the candidate role","No material decision effect")))))</x:f>
      </x:c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38"/>
      <x:c r="K156" s="12" t="str">
        <x:f>IF(B156="","",IF(COUNTIF(CANDIDATES!$A$6:$A$205,B156)=0,"INVALID - CANDIDATE ID",IF(COUNTIFS(CANDIDATES!$A$6:$A$205,B156,CANDIDATES!$Q$6:$Q$205,"READY")&gt;0,"LINKED - READY","LINKED - UNRESOLVED")))</x:f>
      </x:c>
      <x:c r="L156" s="12" t="str">
        <x:f>IF(A156="","",IF(COUNTIF($A$6:$A$205,A156)&gt;1,"INVALID - DUPLICATE ID",IF(OR(B156="",C156="",D156="",E156="",F156="",G156="",I156=""),"INCOMPLETE",IF(NOT(AND(OR(EXACT(E156,"HOURS / AVAILABILITY"),EXACT(E156,"GEOGRAPHY"),EXACT(E156,"FULFILMENT / ROLE"),EXACT(E156,"BUYER"),EXACT(E156,"OWNERSHIP"),EXACT(E156,"SERVICE"),EXACT(E156,"OTHER")),OR(EXACT(F156,"YES"),EXACT(F156,"NO"),EXACT(F156,"UNCLEAR")),OR(EXACT(G156,"OPEN"),EXACT(G156,"RESOLVED")))),"INVALID - CONTROL TOKEN",IF(K156="INVALID - CANDIDATE ID","NOT READY",IF(F156="UNCLEAR","NOT READY",IF(AND(F156="YES",G156="OPEN"),"OPEN MATERIAL CONFLICT",IF(AND(F156="NO",G156="OPEN"),"OPEN NON-MATERIAL CONFLICT","READY"))))))))</x:f>
      </x:c>
      <x:c r="M156" s="12" t="str">
        <x:f>IF(A156="","",IF(OR(L156="INVALID - DUPLICATE ID",L156="INVALID - CONTROL TOKEN",L156="INCOMPLETE",L156="NOT READY"),"Do not use until the conflict record is valid",IF(L156="OPEN MATERIAL CONFLICT","Keep candidate conditional or unresolved until the conflict is settled",IF(L156="OPEN NON-MATERIAL CONFLICT","Record the conflict; it does not block the current disposition",IF(G156="RESOLVED","Use resolved evidence in the candidate role","No material decision effect")))))</x:f>
      </x:c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38"/>
      <x:c r="K157" s="12" t="str">
        <x:f>IF(B157="","",IF(COUNTIF(CANDIDATES!$A$6:$A$205,B157)=0,"INVALID - CANDIDATE ID",IF(COUNTIFS(CANDIDATES!$A$6:$A$205,B157,CANDIDATES!$Q$6:$Q$205,"READY")&gt;0,"LINKED - READY","LINKED - UNRESOLVED")))</x:f>
      </x:c>
      <x:c r="L157" s="12" t="str">
        <x:f>IF(A157="","",IF(COUNTIF($A$6:$A$205,A157)&gt;1,"INVALID - DUPLICATE ID",IF(OR(B157="",C157="",D157="",E157="",F157="",G157="",I157=""),"INCOMPLETE",IF(NOT(AND(OR(EXACT(E157,"HOURS / AVAILABILITY"),EXACT(E157,"GEOGRAPHY"),EXACT(E157,"FULFILMENT / ROLE"),EXACT(E157,"BUYER"),EXACT(E157,"OWNERSHIP"),EXACT(E157,"SERVICE"),EXACT(E157,"OTHER")),OR(EXACT(F157,"YES"),EXACT(F157,"NO"),EXACT(F157,"UNCLEAR")),OR(EXACT(G157,"OPEN"),EXACT(G157,"RESOLVED")))),"INVALID - CONTROL TOKEN",IF(K157="INVALID - CANDIDATE ID","NOT READY",IF(F157="UNCLEAR","NOT READY",IF(AND(F157="YES",G157="OPEN"),"OPEN MATERIAL CONFLICT",IF(AND(F157="NO",G157="OPEN"),"OPEN NON-MATERIAL CONFLICT","READY"))))))))</x:f>
      </x:c>
      <x:c r="M157" s="12" t="str">
        <x:f>IF(A157="","",IF(OR(L157="INVALID - DUPLICATE ID",L157="INVALID - CONTROL TOKEN",L157="INCOMPLETE",L157="NOT READY"),"Do not use until the conflict record is valid",IF(L157="OPEN MATERIAL CONFLICT","Keep candidate conditional or unresolved until the conflict is settled",IF(L157="OPEN NON-MATERIAL CONFLICT","Record the conflict; it does not block the current disposition",IF(G157="RESOLVED","Use resolved evidence in the candidate role","No material decision effect")))))</x:f>
      </x:c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38"/>
      <x:c r="K158" s="12" t="str">
        <x:f>IF(B158="","",IF(COUNTIF(CANDIDATES!$A$6:$A$205,B158)=0,"INVALID - CANDIDATE ID",IF(COUNTIFS(CANDIDATES!$A$6:$A$205,B158,CANDIDATES!$Q$6:$Q$205,"READY")&gt;0,"LINKED - READY","LINKED - UNRESOLVED")))</x:f>
      </x:c>
      <x:c r="L158" s="12" t="str">
        <x:f>IF(A158="","",IF(COUNTIF($A$6:$A$205,A158)&gt;1,"INVALID - DUPLICATE ID",IF(OR(B158="",C158="",D158="",E158="",F158="",G158="",I158=""),"INCOMPLETE",IF(NOT(AND(OR(EXACT(E158,"HOURS / AVAILABILITY"),EXACT(E158,"GEOGRAPHY"),EXACT(E158,"FULFILMENT / ROLE"),EXACT(E158,"BUYER"),EXACT(E158,"OWNERSHIP"),EXACT(E158,"SERVICE"),EXACT(E158,"OTHER")),OR(EXACT(F158,"YES"),EXACT(F158,"NO"),EXACT(F158,"UNCLEAR")),OR(EXACT(G158,"OPEN"),EXACT(G158,"RESOLVED")))),"INVALID - CONTROL TOKEN",IF(K158="INVALID - CANDIDATE ID","NOT READY",IF(F158="UNCLEAR","NOT READY",IF(AND(F158="YES",G158="OPEN"),"OPEN MATERIAL CONFLICT",IF(AND(F158="NO",G158="OPEN"),"OPEN NON-MATERIAL CONFLICT","READY"))))))))</x:f>
      </x:c>
      <x:c r="M158" s="12" t="str">
        <x:f>IF(A158="","",IF(OR(L158="INVALID - DUPLICATE ID",L158="INVALID - CONTROL TOKEN",L158="INCOMPLETE",L158="NOT READY"),"Do not use until the conflict record is valid",IF(L158="OPEN MATERIAL CONFLICT","Keep candidate conditional or unresolved until the conflict is settled",IF(L158="OPEN NON-MATERIAL CONFLICT","Record the conflict; it does not block the current disposition",IF(G158="RESOLVED","Use resolved evidence in the candidate role","No material decision effect")))))</x:f>
      </x:c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38"/>
      <x:c r="K159" s="12" t="str">
        <x:f>IF(B159="","",IF(COUNTIF(CANDIDATES!$A$6:$A$205,B159)=0,"INVALID - CANDIDATE ID",IF(COUNTIFS(CANDIDATES!$A$6:$A$205,B159,CANDIDATES!$Q$6:$Q$205,"READY")&gt;0,"LINKED - READY","LINKED - UNRESOLVED")))</x:f>
      </x:c>
      <x:c r="L159" s="12" t="str">
        <x:f>IF(A159="","",IF(COUNTIF($A$6:$A$205,A159)&gt;1,"INVALID - DUPLICATE ID",IF(OR(B159="",C159="",D159="",E159="",F159="",G159="",I159=""),"INCOMPLETE",IF(NOT(AND(OR(EXACT(E159,"HOURS / AVAILABILITY"),EXACT(E159,"GEOGRAPHY"),EXACT(E159,"FULFILMENT / ROLE"),EXACT(E159,"BUYER"),EXACT(E159,"OWNERSHIP"),EXACT(E159,"SERVICE"),EXACT(E159,"OTHER")),OR(EXACT(F159,"YES"),EXACT(F159,"NO"),EXACT(F159,"UNCLEAR")),OR(EXACT(G159,"OPEN"),EXACT(G159,"RESOLVED")))),"INVALID - CONTROL TOKEN",IF(K159="INVALID - CANDIDATE ID","NOT READY",IF(F159="UNCLEAR","NOT READY",IF(AND(F159="YES",G159="OPEN"),"OPEN MATERIAL CONFLICT",IF(AND(F159="NO",G159="OPEN"),"OPEN NON-MATERIAL CONFLICT","READY"))))))))</x:f>
      </x:c>
      <x:c r="M159" s="12" t="str">
        <x:f>IF(A159="","",IF(OR(L159="INVALID - DUPLICATE ID",L159="INVALID - CONTROL TOKEN",L159="INCOMPLETE",L159="NOT READY"),"Do not use until the conflict record is valid",IF(L159="OPEN MATERIAL CONFLICT","Keep candidate conditional or unresolved until the conflict is settled",IF(L159="OPEN NON-MATERIAL CONFLICT","Record the conflict; it does not block the current disposition",IF(G159="RESOLVED","Use resolved evidence in the candidate role","No material decision effect")))))</x:f>
      </x:c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38"/>
      <x:c r="K160" s="12" t="str">
        <x:f>IF(B160="","",IF(COUNTIF(CANDIDATES!$A$6:$A$205,B160)=0,"INVALID - CANDIDATE ID",IF(COUNTIFS(CANDIDATES!$A$6:$A$205,B160,CANDIDATES!$Q$6:$Q$205,"READY")&gt;0,"LINKED - READY","LINKED - UNRESOLVED")))</x:f>
      </x:c>
      <x:c r="L160" s="12" t="str">
        <x:f>IF(A160="","",IF(COUNTIF($A$6:$A$205,A160)&gt;1,"INVALID - DUPLICATE ID",IF(OR(B160="",C160="",D160="",E160="",F160="",G160="",I160=""),"INCOMPLETE",IF(NOT(AND(OR(EXACT(E160,"HOURS / AVAILABILITY"),EXACT(E160,"GEOGRAPHY"),EXACT(E160,"FULFILMENT / ROLE"),EXACT(E160,"BUYER"),EXACT(E160,"OWNERSHIP"),EXACT(E160,"SERVICE"),EXACT(E160,"OTHER")),OR(EXACT(F160,"YES"),EXACT(F160,"NO"),EXACT(F160,"UNCLEAR")),OR(EXACT(G160,"OPEN"),EXACT(G160,"RESOLVED")))),"INVALID - CONTROL TOKEN",IF(K160="INVALID - CANDIDATE ID","NOT READY",IF(F160="UNCLEAR","NOT READY",IF(AND(F160="YES",G160="OPEN"),"OPEN MATERIAL CONFLICT",IF(AND(F160="NO",G160="OPEN"),"OPEN NON-MATERIAL CONFLICT","READY"))))))))</x:f>
      </x:c>
      <x:c r="M160" s="12" t="str">
        <x:f>IF(A160="","",IF(OR(L160="INVALID - DUPLICATE ID",L160="INVALID - CONTROL TOKEN",L160="INCOMPLETE",L160="NOT READY"),"Do not use until the conflict record is valid",IF(L160="OPEN MATERIAL CONFLICT","Keep candidate conditional or unresolved until the conflict is settled",IF(L160="OPEN NON-MATERIAL CONFLICT","Record the conflict; it does not block the current disposition",IF(G160="RESOLVED","Use resolved evidence in the candidate role","No material decision effect")))))</x:f>
      </x:c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38"/>
      <x:c r="K161" s="12" t="str">
        <x:f>IF(B161="","",IF(COUNTIF(CANDIDATES!$A$6:$A$205,B161)=0,"INVALID - CANDIDATE ID",IF(COUNTIFS(CANDIDATES!$A$6:$A$205,B161,CANDIDATES!$Q$6:$Q$205,"READY")&gt;0,"LINKED - READY","LINKED - UNRESOLVED")))</x:f>
      </x:c>
      <x:c r="L161" s="12" t="str">
        <x:f>IF(A161="","",IF(COUNTIF($A$6:$A$205,A161)&gt;1,"INVALID - DUPLICATE ID",IF(OR(B161="",C161="",D161="",E161="",F161="",G161="",I161=""),"INCOMPLETE",IF(NOT(AND(OR(EXACT(E161,"HOURS / AVAILABILITY"),EXACT(E161,"GEOGRAPHY"),EXACT(E161,"FULFILMENT / ROLE"),EXACT(E161,"BUYER"),EXACT(E161,"OWNERSHIP"),EXACT(E161,"SERVICE"),EXACT(E161,"OTHER")),OR(EXACT(F161,"YES"),EXACT(F161,"NO"),EXACT(F161,"UNCLEAR")),OR(EXACT(G161,"OPEN"),EXACT(G161,"RESOLVED")))),"INVALID - CONTROL TOKEN",IF(K161="INVALID - CANDIDATE ID","NOT READY",IF(F161="UNCLEAR","NOT READY",IF(AND(F161="YES",G161="OPEN"),"OPEN MATERIAL CONFLICT",IF(AND(F161="NO",G161="OPEN"),"OPEN NON-MATERIAL CONFLICT","READY"))))))))</x:f>
      </x:c>
      <x:c r="M161" s="12" t="str">
        <x:f>IF(A161="","",IF(OR(L161="INVALID - DUPLICATE ID",L161="INVALID - CONTROL TOKEN",L161="INCOMPLETE",L161="NOT READY"),"Do not use until the conflict record is valid",IF(L161="OPEN MATERIAL CONFLICT","Keep candidate conditional or unresolved until the conflict is settled",IF(L161="OPEN NON-MATERIAL CONFLICT","Record the conflict; it does not block the current disposition",IF(G161="RESOLVED","Use resolved evidence in the candidate role","No material decision effect")))))</x:f>
      </x:c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38"/>
      <x:c r="K162" s="12" t="str">
        <x:f>IF(B162="","",IF(COUNTIF(CANDIDATES!$A$6:$A$205,B162)=0,"INVALID - CANDIDATE ID",IF(COUNTIFS(CANDIDATES!$A$6:$A$205,B162,CANDIDATES!$Q$6:$Q$205,"READY")&gt;0,"LINKED - READY","LINKED - UNRESOLVED")))</x:f>
      </x:c>
      <x:c r="L162" s="12" t="str">
        <x:f>IF(A162="","",IF(COUNTIF($A$6:$A$205,A162)&gt;1,"INVALID - DUPLICATE ID",IF(OR(B162="",C162="",D162="",E162="",F162="",G162="",I162=""),"INCOMPLETE",IF(NOT(AND(OR(EXACT(E162,"HOURS / AVAILABILITY"),EXACT(E162,"GEOGRAPHY"),EXACT(E162,"FULFILMENT / ROLE"),EXACT(E162,"BUYER"),EXACT(E162,"OWNERSHIP"),EXACT(E162,"SERVICE"),EXACT(E162,"OTHER")),OR(EXACT(F162,"YES"),EXACT(F162,"NO"),EXACT(F162,"UNCLEAR")),OR(EXACT(G162,"OPEN"),EXACT(G162,"RESOLVED")))),"INVALID - CONTROL TOKEN",IF(K162="INVALID - CANDIDATE ID","NOT READY",IF(F162="UNCLEAR","NOT READY",IF(AND(F162="YES",G162="OPEN"),"OPEN MATERIAL CONFLICT",IF(AND(F162="NO",G162="OPEN"),"OPEN NON-MATERIAL CONFLICT","READY"))))))))</x:f>
      </x:c>
      <x:c r="M162" s="12" t="str">
        <x:f>IF(A162="","",IF(OR(L162="INVALID - DUPLICATE ID",L162="INVALID - CONTROL TOKEN",L162="INCOMPLETE",L162="NOT READY"),"Do not use until the conflict record is valid",IF(L162="OPEN MATERIAL CONFLICT","Keep candidate conditional or unresolved until the conflict is settled",IF(L162="OPEN NON-MATERIAL CONFLICT","Record the conflict; it does not block the current disposition",IF(G162="RESOLVED","Use resolved evidence in the candidate role","No material decision effect")))))</x:f>
      </x:c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38"/>
      <x:c r="K163" s="12" t="str">
        <x:f>IF(B163="","",IF(COUNTIF(CANDIDATES!$A$6:$A$205,B163)=0,"INVALID - CANDIDATE ID",IF(COUNTIFS(CANDIDATES!$A$6:$A$205,B163,CANDIDATES!$Q$6:$Q$205,"READY")&gt;0,"LINKED - READY","LINKED - UNRESOLVED")))</x:f>
      </x:c>
      <x:c r="L163" s="12" t="str">
        <x:f>IF(A163="","",IF(COUNTIF($A$6:$A$205,A163)&gt;1,"INVALID - DUPLICATE ID",IF(OR(B163="",C163="",D163="",E163="",F163="",G163="",I163=""),"INCOMPLETE",IF(NOT(AND(OR(EXACT(E163,"HOURS / AVAILABILITY"),EXACT(E163,"GEOGRAPHY"),EXACT(E163,"FULFILMENT / ROLE"),EXACT(E163,"BUYER"),EXACT(E163,"OWNERSHIP"),EXACT(E163,"SERVICE"),EXACT(E163,"OTHER")),OR(EXACT(F163,"YES"),EXACT(F163,"NO"),EXACT(F163,"UNCLEAR")),OR(EXACT(G163,"OPEN"),EXACT(G163,"RESOLVED")))),"INVALID - CONTROL TOKEN",IF(K163="INVALID - CANDIDATE ID","NOT READY",IF(F163="UNCLEAR","NOT READY",IF(AND(F163="YES",G163="OPEN"),"OPEN MATERIAL CONFLICT",IF(AND(F163="NO",G163="OPEN"),"OPEN NON-MATERIAL CONFLICT","READY"))))))))</x:f>
      </x:c>
      <x:c r="M163" s="12" t="str">
        <x:f>IF(A163="","",IF(OR(L163="INVALID - DUPLICATE ID",L163="INVALID - CONTROL TOKEN",L163="INCOMPLETE",L163="NOT READY"),"Do not use until the conflict record is valid",IF(L163="OPEN MATERIAL CONFLICT","Keep candidate conditional or unresolved until the conflict is settled",IF(L163="OPEN NON-MATERIAL CONFLICT","Record the conflict; it does not block the current disposition",IF(G163="RESOLVED","Use resolved evidence in the candidate role","No material decision effect")))))</x:f>
      </x:c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38"/>
      <x:c r="K164" s="12" t="str">
        <x:f>IF(B164="","",IF(COUNTIF(CANDIDATES!$A$6:$A$205,B164)=0,"INVALID - CANDIDATE ID",IF(COUNTIFS(CANDIDATES!$A$6:$A$205,B164,CANDIDATES!$Q$6:$Q$205,"READY")&gt;0,"LINKED - READY","LINKED - UNRESOLVED")))</x:f>
      </x:c>
      <x:c r="L164" s="12" t="str">
        <x:f>IF(A164="","",IF(COUNTIF($A$6:$A$205,A164)&gt;1,"INVALID - DUPLICATE ID",IF(OR(B164="",C164="",D164="",E164="",F164="",G164="",I164=""),"INCOMPLETE",IF(NOT(AND(OR(EXACT(E164,"HOURS / AVAILABILITY"),EXACT(E164,"GEOGRAPHY"),EXACT(E164,"FULFILMENT / ROLE"),EXACT(E164,"BUYER"),EXACT(E164,"OWNERSHIP"),EXACT(E164,"SERVICE"),EXACT(E164,"OTHER")),OR(EXACT(F164,"YES"),EXACT(F164,"NO"),EXACT(F164,"UNCLEAR")),OR(EXACT(G164,"OPEN"),EXACT(G164,"RESOLVED")))),"INVALID - CONTROL TOKEN",IF(K164="INVALID - CANDIDATE ID","NOT READY",IF(F164="UNCLEAR","NOT READY",IF(AND(F164="YES",G164="OPEN"),"OPEN MATERIAL CONFLICT",IF(AND(F164="NO",G164="OPEN"),"OPEN NON-MATERIAL CONFLICT","READY"))))))))</x:f>
      </x:c>
      <x:c r="M164" s="12" t="str">
        <x:f>IF(A164="","",IF(OR(L164="INVALID - DUPLICATE ID",L164="INVALID - CONTROL TOKEN",L164="INCOMPLETE",L164="NOT READY"),"Do not use until the conflict record is valid",IF(L164="OPEN MATERIAL CONFLICT","Keep candidate conditional or unresolved until the conflict is settled",IF(L164="OPEN NON-MATERIAL CONFLICT","Record the conflict; it does not block the current disposition",IF(G164="RESOLVED","Use resolved evidence in the candidate role","No material decision effect")))))</x:f>
      </x:c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38"/>
      <x:c r="K165" s="12" t="str">
        <x:f>IF(B165="","",IF(COUNTIF(CANDIDATES!$A$6:$A$205,B165)=0,"INVALID - CANDIDATE ID",IF(COUNTIFS(CANDIDATES!$A$6:$A$205,B165,CANDIDATES!$Q$6:$Q$205,"READY")&gt;0,"LINKED - READY","LINKED - UNRESOLVED")))</x:f>
      </x:c>
      <x:c r="L165" s="12" t="str">
        <x:f>IF(A165="","",IF(COUNTIF($A$6:$A$205,A165)&gt;1,"INVALID - DUPLICATE ID",IF(OR(B165="",C165="",D165="",E165="",F165="",G165="",I165=""),"INCOMPLETE",IF(NOT(AND(OR(EXACT(E165,"HOURS / AVAILABILITY"),EXACT(E165,"GEOGRAPHY"),EXACT(E165,"FULFILMENT / ROLE"),EXACT(E165,"BUYER"),EXACT(E165,"OWNERSHIP"),EXACT(E165,"SERVICE"),EXACT(E165,"OTHER")),OR(EXACT(F165,"YES"),EXACT(F165,"NO"),EXACT(F165,"UNCLEAR")),OR(EXACT(G165,"OPEN"),EXACT(G165,"RESOLVED")))),"INVALID - CONTROL TOKEN",IF(K165="INVALID - CANDIDATE ID","NOT READY",IF(F165="UNCLEAR","NOT READY",IF(AND(F165="YES",G165="OPEN"),"OPEN MATERIAL CONFLICT",IF(AND(F165="NO",G165="OPEN"),"OPEN NON-MATERIAL CONFLICT","READY"))))))))</x:f>
      </x:c>
      <x:c r="M165" s="12" t="str">
        <x:f>IF(A165="","",IF(OR(L165="INVALID - DUPLICATE ID",L165="INVALID - CONTROL TOKEN",L165="INCOMPLETE",L165="NOT READY"),"Do not use until the conflict record is valid",IF(L165="OPEN MATERIAL CONFLICT","Keep candidate conditional or unresolved until the conflict is settled",IF(L165="OPEN NON-MATERIAL CONFLICT","Record the conflict; it does not block the current disposition",IF(G165="RESOLVED","Use resolved evidence in the candidate role","No material decision effect")))))</x:f>
      </x:c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38"/>
      <x:c r="K166" s="12" t="str">
        <x:f>IF(B166="","",IF(COUNTIF(CANDIDATES!$A$6:$A$205,B166)=0,"INVALID - CANDIDATE ID",IF(COUNTIFS(CANDIDATES!$A$6:$A$205,B166,CANDIDATES!$Q$6:$Q$205,"READY")&gt;0,"LINKED - READY","LINKED - UNRESOLVED")))</x:f>
      </x:c>
      <x:c r="L166" s="12" t="str">
        <x:f>IF(A166="","",IF(COUNTIF($A$6:$A$205,A166)&gt;1,"INVALID - DUPLICATE ID",IF(OR(B166="",C166="",D166="",E166="",F166="",G166="",I166=""),"INCOMPLETE",IF(NOT(AND(OR(EXACT(E166,"HOURS / AVAILABILITY"),EXACT(E166,"GEOGRAPHY"),EXACT(E166,"FULFILMENT / ROLE"),EXACT(E166,"BUYER"),EXACT(E166,"OWNERSHIP"),EXACT(E166,"SERVICE"),EXACT(E166,"OTHER")),OR(EXACT(F166,"YES"),EXACT(F166,"NO"),EXACT(F166,"UNCLEAR")),OR(EXACT(G166,"OPEN"),EXACT(G166,"RESOLVED")))),"INVALID - CONTROL TOKEN",IF(K166="INVALID - CANDIDATE ID","NOT READY",IF(F166="UNCLEAR","NOT READY",IF(AND(F166="YES",G166="OPEN"),"OPEN MATERIAL CONFLICT",IF(AND(F166="NO",G166="OPEN"),"OPEN NON-MATERIAL CONFLICT","READY"))))))))</x:f>
      </x:c>
      <x:c r="M166" s="12" t="str">
        <x:f>IF(A166="","",IF(OR(L166="INVALID - DUPLICATE ID",L166="INVALID - CONTROL TOKEN",L166="INCOMPLETE",L166="NOT READY"),"Do not use until the conflict record is valid",IF(L166="OPEN MATERIAL CONFLICT","Keep candidate conditional or unresolved until the conflict is settled",IF(L166="OPEN NON-MATERIAL CONFLICT","Record the conflict; it does not block the current disposition",IF(G166="RESOLVED","Use resolved evidence in the candidate role","No material decision effect")))))</x:f>
      </x:c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38"/>
      <x:c r="K167" s="12" t="str">
        <x:f>IF(B167="","",IF(COUNTIF(CANDIDATES!$A$6:$A$205,B167)=0,"INVALID - CANDIDATE ID",IF(COUNTIFS(CANDIDATES!$A$6:$A$205,B167,CANDIDATES!$Q$6:$Q$205,"READY")&gt;0,"LINKED - READY","LINKED - UNRESOLVED")))</x:f>
      </x:c>
      <x:c r="L167" s="12" t="str">
        <x:f>IF(A167="","",IF(COUNTIF($A$6:$A$205,A167)&gt;1,"INVALID - DUPLICATE ID",IF(OR(B167="",C167="",D167="",E167="",F167="",G167="",I167=""),"INCOMPLETE",IF(NOT(AND(OR(EXACT(E167,"HOURS / AVAILABILITY"),EXACT(E167,"GEOGRAPHY"),EXACT(E167,"FULFILMENT / ROLE"),EXACT(E167,"BUYER"),EXACT(E167,"OWNERSHIP"),EXACT(E167,"SERVICE"),EXACT(E167,"OTHER")),OR(EXACT(F167,"YES"),EXACT(F167,"NO"),EXACT(F167,"UNCLEAR")),OR(EXACT(G167,"OPEN"),EXACT(G167,"RESOLVED")))),"INVALID - CONTROL TOKEN",IF(K167="INVALID - CANDIDATE ID","NOT READY",IF(F167="UNCLEAR","NOT READY",IF(AND(F167="YES",G167="OPEN"),"OPEN MATERIAL CONFLICT",IF(AND(F167="NO",G167="OPEN"),"OPEN NON-MATERIAL CONFLICT","READY"))))))))</x:f>
      </x:c>
      <x:c r="M167" s="12" t="str">
        <x:f>IF(A167="","",IF(OR(L167="INVALID - DUPLICATE ID",L167="INVALID - CONTROL TOKEN",L167="INCOMPLETE",L167="NOT READY"),"Do not use until the conflict record is valid",IF(L167="OPEN MATERIAL CONFLICT","Keep candidate conditional or unresolved until the conflict is settled",IF(L167="OPEN NON-MATERIAL CONFLICT","Record the conflict; it does not block the current disposition",IF(G167="RESOLVED","Use resolved evidence in the candidate role","No material decision effect")))))</x:f>
      </x:c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38"/>
      <x:c r="K168" s="12" t="str">
        <x:f>IF(B168="","",IF(COUNTIF(CANDIDATES!$A$6:$A$205,B168)=0,"INVALID - CANDIDATE ID",IF(COUNTIFS(CANDIDATES!$A$6:$A$205,B168,CANDIDATES!$Q$6:$Q$205,"READY")&gt;0,"LINKED - READY","LINKED - UNRESOLVED")))</x:f>
      </x:c>
      <x:c r="L168" s="12" t="str">
        <x:f>IF(A168="","",IF(COUNTIF($A$6:$A$205,A168)&gt;1,"INVALID - DUPLICATE ID",IF(OR(B168="",C168="",D168="",E168="",F168="",G168="",I168=""),"INCOMPLETE",IF(NOT(AND(OR(EXACT(E168,"HOURS / AVAILABILITY"),EXACT(E168,"GEOGRAPHY"),EXACT(E168,"FULFILMENT / ROLE"),EXACT(E168,"BUYER"),EXACT(E168,"OWNERSHIP"),EXACT(E168,"SERVICE"),EXACT(E168,"OTHER")),OR(EXACT(F168,"YES"),EXACT(F168,"NO"),EXACT(F168,"UNCLEAR")),OR(EXACT(G168,"OPEN"),EXACT(G168,"RESOLVED")))),"INVALID - CONTROL TOKEN",IF(K168="INVALID - CANDIDATE ID","NOT READY",IF(F168="UNCLEAR","NOT READY",IF(AND(F168="YES",G168="OPEN"),"OPEN MATERIAL CONFLICT",IF(AND(F168="NO",G168="OPEN"),"OPEN NON-MATERIAL CONFLICT","READY"))))))))</x:f>
      </x:c>
      <x:c r="M168" s="12" t="str">
        <x:f>IF(A168="","",IF(OR(L168="INVALID - DUPLICATE ID",L168="INVALID - CONTROL TOKEN",L168="INCOMPLETE",L168="NOT READY"),"Do not use until the conflict record is valid",IF(L168="OPEN MATERIAL CONFLICT","Keep candidate conditional or unresolved until the conflict is settled",IF(L168="OPEN NON-MATERIAL CONFLICT","Record the conflict; it does not block the current disposition",IF(G168="RESOLVED","Use resolved evidence in the candidate role","No material decision effect")))))</x:f>
      </x:c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38"/>
      <x:c r="K169" s="12" t="str">
        <x:f>IF(B169="","",IF(COUNTIF(CANDIDATES!$A$6:$A$205,B169)=0,"INVALID - CANDIDATE ID",IF(COUNTIFS(CANDIDATES!$A$6:$A$205,B169,CANDIDATES!$Q$6:$Q$205,"READY")&gt;0,"LINKED - READY","LINKED - UNRESOLVED")))</x:f>
      </x:c>
      <x:c r="L169" s="12" t="str">
        <x:f>IF(A169="","",IF(COUNTIF($A$6:$A$205,A169)&gt;1,"INVALID - DUPLICATE ID",IF(OR(B169="",C169="",D169="",E169="",F169="",G169="",I169=""),"INCOMPLETE",IF(NOT(AND(OR(EXACT(E169,"HOURS / AVAILABILITY"),EXACT(E169,"GEOGRAPHY"),EXACT(E169,"FULFILMENT / ROLE"),EXACT(E169,"BUYER"),EXACT(E169,"OWNERSHIP"),EXACT(E169,"SERVICE"),EXACT(E169,"OTHER")),OR(EXACT(F169,"YES"),EXACT(F169,"NO"),EXACT(F169,"UNCLEAR")),OR(EXACT(G169,"OPEN"),EXACT(G169,"RESOLVED")))),"INVALID - CONTROL TOKEN",IF(K169="INVALID - CANDIDATE ID","NOT READY",IF(F169="UNCLEAR","NOT READY",IF(AND(F169="YES",G169="OPEN"),"OPEN MATERIAL CONFLICT",IF(AND(F169="NO",G169="OPEN"),"OPEN NON-MATERIAL CONFLICT","READY"))))))))</x:f>
      </x:c>
      <x:c r="M169" s="12" t="str">
        <x:f>IF(A169="","",IF(OR(L169="INVALID - DUPLICATE ID",L169="INVALID - CONTROL TOKEN",L169="INCOMPLETE",L169="NOT READY"),"Do not use until the conflict record is valid",IF(L169="OPEN MATERIAL CONFLICT","Keep candidate conditional or unresolved until the conflict is settled",IF(L169="OPEN NON-MATERIAL CONFLICT","Record the conflict; it does not block the current disposition",IF(G169="RESOLVED","Use resolved evidence in the candidate role","No material decision effect")))))</x:f>
      </x:c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38"/>
      <x:c r="K170" s="12" t="str">
        <x:f>IF(B170="","",IF(COUNTIF(CANDIDATES!$A$6:$A$205,B170)=0,"INVALID - CANDIDATE ID",IF(COUNTIFS(CANDIDATES!$A$6:$A$205,B170,CANDIDATES!$Q$6:$Q$205,"READY")&gt;0,"LINKED - READY","LINKED - UNRESOLVED")))</x:f>
      </x:c>
      <x:c r="L170" s="12" t="str">
        <x:f>IF(A170="","",IF(COUNTIF($A$6:$A$205,A170)&gt;1,"INVALID - DUPLICATE ID",IF(OR(B170="",C170="",D170="",E170="",F170="",G170="",I170=""),"INCOMPLETE",IF(NOT(AND(OR(EXACT(E170,"HOURS / AVAILABILITY"),EXACT(E170,"GEOGRAPHY"),EXACT(E170,"FULFILMENT / ROLE"),EXACT(E170,"BUYER"),EXACT(E170,"OWNERSHIP"),EXACT(E170,"SERVICE"),EXACT(E170,"OTHER")),OR(EXACT(F170,"YES"),EXACT(F170,"NO"),EXACT(F170,"UNCLEAR")),OR(EXACT(G170,"OPEN"),EXACT(G170,"RESOLVED")))),"INVALID - CONTROL TOKEN",IF(K170="INVALID - CANDIDATE ID","NOT READY",IF(F170="UNCLEAR","NOT READY",IF(AND(F170="YES",G170="OPEN"),"OPEN MATERIAL CONFLICT",IF(AND(F170="NO",G170="OPEN"),"OPEN NON-MATERIAL CONFLICT","READY"))))))))</x:f>
      </x:c>
      <x:c r="M170" s="12" t="str">
        <x:f>IF(A170="","",IF(OR(L170="INVALID - DUPLICATE ID",L170="INVALID - CONTROL TOKEN",L170="INCOMPLETE",L170="NOT READY"),"Do not use until the conflict record is valid",IF(L170="OPEN MATERIAL CONFLICT","Keep candidate conditional or unresolved until the conflict is settled",IF(L170="OPEN NON-MATERIAL CONFLICT","Record the conflict; it does not block the current disposition",IF(G170="RESOLVED","Use resolved evidence in the candidate role","No material decision effect")))))</x:f>
      </x:c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38"/>
      <x:c r="K171" s="12" t="str">
        <x:f>IF(B171="","",IF(COUNTIF(CANDIDATES!$A$6:$A$205,B171)=0,"INVALID - CANDIDATE ID",IF(COUNTIFS(CANDIDATES!$A$6:$A$205,B171,CANDIDATES!$Q$6:$Q$205,"READY")&gt;0,"LINKED - READY","LINKED - UNRESOLVED")))</x:f>
      </x:c>
      <x:c r="L171" s="12" t="str">
        <x:f>IF(A171="","",IF(COUNTIF($A$6:$A$205,A171)&gt;1,"INVALID - DUPLICATE ID",IF(OR(B171="",C171="",D171="",E171="",F171="",G171="",I171=""),"INCOMPLETE",IF(NOT(AND(OR(EXACT(E171,"HOURS / AVAILABILITY"),EXACT(E171,"GEOGRAPHY"),EXACT(E171,"FULFILMENT / ROLE"),EXACT(E171,"BUYER"),EXACT(E171,"OWNERSHIP"),EXACT(E171,"SERVICE"),EXACT(E171,"OTHER")),OR(EXACT(F171,"YES"),EXACT(F171,"NO"),EXACT(F171,"UNCLEAR")),OR(EXACT(G171,"OPEN"),EXACT(G171,"RESOLVED")))),"INVALID - CONTROL TOKEN",IF(K171="INVALID - CANDIDATE ID","NOT READY",IF(F171="UNCLEAR","NOT READY",IF(AND(F171="YES",G171="OPEN"),"OPEN MATERIAL CONFLICT",IF(AND(F171="NO",G171="OPEN"),"OPEN NON-MATERIAL CONFLICT","READY"))))))))</x:f>
      </x:c>
      <x:c r="M171" s="12" t="str">
        <x:f>IF(A171="","",IF(OR(L171="INVALID - DUPLICATE ID",L171="INVALID - CONTROL TOKEN",L171="INCOMPLETE",L171="NOT READY"),"Do not use until the conflict record is valid",IF(L171="OPEN MATERIAL CONFLICT","Keep candidate conditional or unresolved until the conflict is settled",IF(L171="OPEN NON-MATERIAL CONFLICT","Record the conflict; it does not block the current disposition",IF(G171="RESOLVED","Use resolved evidence in the candidate role","No material decision effect")))))</x:f>
      </x:c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38"/>
      <x:c r="K172" s="12" t="str">
        <x:f>IF(B172="","",IF(COUNTIF(CANDIDATES!$A$6:$A$205,B172)=0,"INVALID - CANDIDATE ID",IF(COUNTIFS(CANDIDATES!$A$6:$A$205,B172,CANDIDATES!$Q$6:$Q$205,"READY")&gt;0,"LINKED - READY","LINKED - UNRESOLVED")))</x:f>
      </x:c>
      <x:c r="L172" s="12" t="str">
        <x:f>IF(A172="","",IF(COUNTIF($A$6:$A$205,A172)&gt;1,"INVALID - DUPLICATE ID",IF(OR(B172="",C172="",D172="",E172="",F172="",G172="",I172=""),"INCOMPLETE",IF(NOT(AND(OR(EXACT(E172,"HOURS / AVAILABILITY"),EXACT(E172,"GEOGRAPHY"),EXACT(E172,"FULFILMENT / ROLE"),EXACT(E172,"BUYER"),EXACT(E172,"OWNERSHIP"),EXACT(E172,"SERVICE"),EXACT(E172,"OTHER")),OR(EXACT(F172,"YES"),EXACT(F172,"NO"),EXACT(F172,"UNCLEAR")),OR(EXACT(G172,"OPEN"),EXACT(G172,"RESOLVED")))),"INVALID - CONTROL TOKEN",IF(K172="INVALID - CANDIDATE ID","NOT READY",IF(F172="UNCLEAR","NOT READY",IF(AND(F172="YES",G172="OPEN"),"OPEN MATERIAL CONFLICT",IF(AND(F172="NO",G172="OPEN"),"OPEN NON-MATERIAL CONFLICT","READY"))))))))</x:f>
      </x:c>
      <x:c r="M172" s="12" t="str">
        <x:f>IF(A172="","",IF(OR(L172="INVALID - DUPLICATE ID",L172="INVALID - CONTROL TOKEN",L172="INCOMPLETE",L172="NOT READY"),"Do not use until the conflict record is valid",IF(L172="OPEN MATERIAL CONFLICT","Keep candidate conditional or unresolved until the conflict is settled",IF(L172="OPEN NON-MATERIAL CONFLICT","Record the conflict; it does not block the current disposition",IF(G172="RESOLVED","Use resolved evidence in the candidate role","No material decision effect")))))</x:f>
      </x:c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38"/>
      <x:c r="K173" s="12" t="str">
        <x:f>IF(B173="","",IF(COUNTIF(CANDIDATES!$A$6:$A$205,B173)=0,"INVALID - CANDIDATE ID",IF(COUNTIFS(CANDIDATES!$A$6:$A$205,B173,CANDIDATES!$Q$6:$Q$205,"READY")&gt;0,"LINKED - READY","LINKED - UNRESOLVED")))</x:f>
      </x:c>
      <x:c r="L173" s="12" t="str">
        <x:f>IF(A173="","",IF(COUNTIF($A$6:$A$205,A173)&gt;1,"INVALID - DUPLICATE ID",IF(OR(B173="",C173="",D173="",E173="",F173="",G173="",I173=""),"INCOMPLETE",IF(NOT(AND(OR(EXACT(E173,"HOURS / AVAILABILITY"),EXACT(E173,"GEOGRAPHY"),EXACT(E173,"FULFILMENT / ROLE"),EXACT(E173,"BUYER"),EXACT(E173,"OWNERSHIP"),EXACT(E173,"SERVICE"),EXACT(E173,"OTHER")),OR(EXACT(F173,"YES"),EXACT(F173,"NO"),EXACT(F173,"UNCLEAR")),OR(EXACT(G173,"OPEN"),EXACT(G173,"RESOLVED")))),"INVALID - CONTROL TOKEN",IF(K173="INVALID - CANDIDATE ID","NOT READY",IF(F173="UNCLEAR","NOT READY",IF(AND(F173="YES",G173="OPEN"),"OPEN MATERIAL CONFLICT",IF(AND(F173="NO",G173="OPEN"),"OPEN NON-MATERIAL CONFLICT","READY"))))))))</x:f>
      </x:c>
      <x:c r="M173" s="12" t="str">
        <x:f>IF(A173="","",IF(OR(L173="INVALID - DUPLICATE ID",L173="INVALID - CONTROL TOKEN",L173="INCOMPLETE",L173="NOT READY"),"Do not use until the conflict record is valid",IF(L173="OPEN MATERIAL CONFLICT","Keep candidate conditional or unresolved until the conflict is settled",IF(L173="OPEN NON-MATERIAL CONFLICT","Record the conflict; it does not block the current disposition",IF(G173="RESOLVED","Use resolved evidence in the candidate role","No material decision effect")))))</x:f>
      </x:c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38"/>
      <x:c r="K174" s="12" t="str">
        <x:f>IF(B174="","",IF(COUNTIF(CANDIDATES!$A$6:$A$205,B174)=0,"INVALID - CANDIDATE ID",IF(COUNTIFS(CANDIDATES!$A$6:$A$205,B174,CANDIDATES!$Q$6:$Q$205,"READY")&gt;0,"LINKED - READY","LINKED - UNRESOLVED")))</x:f>
      </x:c>
      <x:c r="L174" s="12" t="str">
        <x:f>IF(A174="","",IF(COUNTIF($A$6:$A$205,A174)&gt;1,"INVALID - DUPLICATE ID",IF(OR(B174="",C174="",D174="",E174="",F174="",G174="",I174=""),"INCOMPLETE",IF(NOT(AND(OR(EXACT(E174,"HOURS / AVAILABILITY"),EXACT(E174,"GEOGRAPHY"),EXACT(E174,"FULFILMENT / ROLE"),EXACT(E174,"BUYER"),EXACT(E174,"OWNERSHIP"),EXACT(E174,"SERVICE"),EXACT(E174,"OTHER")),OR(EXACT(F174,"YES"),EXACT(F174,"NO"),EXACT(F174,"UNCLEAR")),OR(EXACT(G174,"OPEN"),EXACT(G174,"RESOLVED")))),"INVALID - CONTROL TOKEN",IF(K174="INVALID - CANDIDATE ID","NOT READY",IF(F174="UNCLEAR","NOT READY",IF(AND(F174="YES",G174="OPEN"),"OPEN MATERIAL CONFLICT",IF(AND(F174="NO",G174="OPEN"),"OPEN NON-MATERIAL CONFLICT","READY"))))))))</x:f>
      </x:c>
      <x:c r="M174" s="12" t="str">
        <x:f>IF(A174="","",IF(OR(L174="INVALID - DUPLICATE ID",L174="INVALID - CONTROL TOKEN",L174="INCOMPLETE",L174="NOT READY"),"Do not use until the conflict record is valid",IF(L174="OPEN MATERIAL CONFLICT","Keep candidate conditional or unresolved until the conflict is settled",IF(L174="OPEN NON-MATERIAL CONFLICT","Record the conflict; it does not block the current disposition",IF(G174="RESOLVED","Use resolved evidence in the candidate role","No material decision effect")))))</x:f>
      </x:c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38"/>
      <x:c r="K175" s="12" t="str">
        <x:f>IF(B175="","",IF(COUNTIF(CANDIDATES!$A$6:$A$205,B175)=0,"INVALID - CANDIDATE ID",IF(COUNTIFS(CANDIDATES!$A$6:$A$205,B175,CANDIDATES!$Q$6:$Q$205,"READY")&gt;0,"LINKED - READY","LINKED - UNRESOLVED")))</x:f>
      </x:c>
      <x:c r="L175" s="12" t="str">
        <x:f>IF(A175="","",IF(COUNTIF($A$6:$A$205,A175)&gt;1,"INVALID - DUPLICATE ID",IF(OR(B175="",C175="",D175="",E175="",F175="",G175="",I175=""),"INCOMPLETE",IF(NOT(AND(OR(EXACT(E175,"HOURS / AVAILABILITY"),EXACT(E175,"GEOGRAPHY"),EXACT(E175,"FULFILMENT / ROLE"),EXACT(E175,"BUYER"),EXACT(E175,"OWNERSHIP"),EXACT(E175,"SERVICE"),EXACT(E175,"OTHER")),OR(EXACT(F175,"YES"),EXACT(F175,"NO"),EXACT(F175,"UNCLEAR")),OR(EXACT(G175,"OPEN"),EXACT(G175,"RESOLVED")))),"INVALID - CONTROL TOKEN",IF(K175="INVALID - CANDIDATE ID","NOT READY",IF(F175="UNCLEAR","NOT READY",IF(AND(F175="YES",G175="OPEN"),"OPEN MATERIAL CONFLICT",IF(AND(F175="NO",G175="OPEN"),"OPEN NON-MATERIAL CONFLICT","READY"))))))))</x:f>
      </x:c>
      <x:c r="M175" s="12" t="str">
        <x:f>IF(A175="","",IF(OR(L175="INVALID - DUPLICATE ID",L175="INVALID - CONTROL TOKEN",L175="INCOMPLETE",L175="NOT READY"),"Do not use until the conflict record is valid",IF(L175="OPEN MATERIAL CONFLICT","Keep candidate conditional or unresolved until the conflict is settled",IF(L175="OPEN NON-MATERIAL CONFLICT","Record the conflict; it does not block the current disposition",IF(G175="RESOLVED","Use resolved evidence in the candidate role","No material decision effect")))))</x:f>
      </x:c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38"/>
      <x:c r="K176" s="12" t="str">
        <x:f>IF(B176="","",IF(COUNTIF(CANDIDATES!$A$6:$A$205,B176)=0,"INVALID - CANDIDATE ID",IF(COUNTIFS(CANDIDATES!$A$6:$A$205,B176,CANDIDATES!$Q$6:$Q$205,"READY")&gt;0,"LINKED - READY","LINKED - UNRESOLVED")))</x:f>
      </x:c>
      <x:c r="L176" s="12" t="str">
        <x:f>IF(A176="","",IF(COUNTIF($A$6:$A$205,A176)&gt;1,"INVALID - DUPLICATE ID",IF(OR(B176="",C176="",D176="",E176="",F176="",G176="",I176=""),"INCOMPLETE",IF(NOT(AND(OR(EXACT(E176,"HOURS / AVAILABILITY"),EXACT(E176,"GEOGRAPHY"),EXACT(E176,"FULFILMENT / ROLE"),EXACT(E176,"BUYER"),EXACT(E176,"OWNERSHIP"),EXACT(E176,"SERVICE"),EXACT(E176,"OTHER")),OR(EXACT(F176,"YES"),EXACT(F176,"NO"),EXACT(F176,"UNCLEAR")),OR(EXACT(G176,"OPEN"),EXACT(G176,"RESOLVED")))),"INVALID - CONTROL TOKEN",IF(K176="INVALID - CANDIDATE ID","NOT READY",IF(F176="UNCLEAR","NOT READY",IF(AND(F176="YES",G176="OPEN"),"OPEN MATERIAL CONFLICT",IF(AND(F176="NO",G176="OPEN"),"OPEN NON-MATERIAL CONFLICT","READY"))))))))</x:f>
      </x:c>
      <x:c r="M176" s="12" t="str">
        <x:f>IF(A176="","",IF(OR(L176="INVALID - DUPLICATE ID",L176="INVALID - CONTROL TOKEN",L176="INCOMPLETE",L176="NOT READY"),"Do not use until the conflict record is valid",IF(L176="OPEN MATERIAL CONFLICT","Keep candidate conditional or unresolved until the conflict is settled",IF(L176="OPEN NON-MATERIAL CONFLICT","Record the conflict; it does not block the current disposition",IF(G176="RESOLVED","Use resolved evidence in the candidate role","No material decision effect")))))</x:f>
      </x:c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38"/>
      <x:c r="K177" s="12" t="str">
        <x:f>IF(B177="","",IF(COUNTIF(CANDIDATES!$A$6:$A$205,B177)=0,"INVALID - CANDIDATE ID",IF(COUNTIFS(CANDIDATES!$A$6:$A$205,B177,CANDIDATES!$Q$6:$Q$205,"READY")&gt;0,"LINKED - READY","LINKED - UNRESOLVED")))</x:f>
      </x:c>
      <x:c r="L177" s="12" t="str">
        <x:f>IF(A177="","",IF(COUNTIF($A$6:$A$205,A177)&gt;1,"INVALID - DUPLICATE ID",IF(OR(B177="",C177="",D177="",E177="",F177="",G177="",I177=""),"INCOMPLETE",IF(NOT(AND(OR(EXACT(E177,"HOURS / AVAILABILITY"),EXACT(E177,"GEOGRAPHY"),EXACT(E177,"FULFILMENT / ROLE"),EXACT(E177,"BUYER"),EXACT(E177,"OWNERSHIP"),EXACT(E177,"SERVICE"),EXACT(E177,"OTHER")),OR(EXACT(F177,"YES"),EXACT(F177,"NO"),EXACT(F177,"UNCLEAR")),OR(EXACT(G177,"OPEN"),EXACT(G177,"RESOLVED")))),"INVALID - CONTROL TOKEN",IF(K177="INVALID - CANDIDATE ID","NOT READY",IF(F177="UNCLEAR","NOT READY",IF(AND(F177="YES",G177="OPEN"),"OPEN MATERIAL CONFLICT",IF(AND(F177="NO",G177="OPEN"),"OPEN NON-MATERIAL CONFLICT","READY"))))))))</x:f>
      </x:c>
      <x:c r="M177" s="12" t="str">
        <x:f>IF(A177="","",IF(OR(L177="INVALID - DUPLICATE ID",L177="INVALID - CONTROL TOKEN",L177="INCOMPLETE",L177="NOT READY"),"Do not use until the conflict record is valid",IF(L177="OPEN MATERIAL CONFLICT","Keep candidate conditional or unresolved until the conflict is settled",IF(L177="OPEN NON-MATERIAL CONFLICT","Record the conflict; it does not block the current disposition",IF(G177="RESOLVED","Use resolved evidence in the candidate role","No material decision effect")))))</x:f>
      </x:c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38"/>
      <x:c r="K178" s="12" t="str">
        <x:f>IF(B178="","",IF(COUNTIF(CANDIDATES!$A$6:$A$205,B178)=0,"INVALID - CANDIDATE ID",IF(COUNTIFS(CANDIDATES!$A$6:$A$205,B178,CANDIDATES!$Q$6:$Q$205,"READY")&gt;0,"LINKED - READY","LINKED - UNRESOLVED")))</x:f>
      </x:c>
      <x:c r="L178" s="12" t="str">
        <x:f>IF(A178="","",IF(COUNTIF($A$6:$A$205,A178)&gt;1,"INVALID - DUPLICATE ID",IF(OR(B178="",C178="",D178="",E178="",F178="",G178="",I178=""),"INCOMPLETE",IF(NOT(AND(OR(EXACT(E178,"HOURS / AVAILABILITY"),EXACT(E178,"GEOGRAPHY"),EXACT(E178,"FULFILMENT / ROLE"),EXACT(E178,"BUYER"),EXACT(E178,"OWNERSHIP"),EXACT(E178,"SERVICE"),EXACT(E178,"OTHER")),OR(EXACT(F178,"YES"),EXACT(F178,"NO"),EXACT(F178,"UNCLEAR")),OR(EXACT(G178,"OPEN"),EXACT(G178,"RESOLVED")))),"INVALID - CONTROL TOKEN",IF(K178="INVALID - CANDIDATE ID","NOT READY",IF(F178="UNCLEAR","NOT READY",IF(AND(F178="YES",G178="OPEN"),"OPEN MATERIAL CONFLICT",IF(AND(F178="NO",G178="OPEN"),"OPEN NON-MATERIAL CONFLICT","READY"))))))))</x:f>
      </x:c>
      <x:c r="M178" s="12" t="str">
        <x:f>IF(A178="","",IF(OR(L178="INVALID - DUPLICATE ID",L178="INVALID - CONTROL TOKEN",L178="INCOMPLETE",L178="NOT READY"),"Do not use until the conflict record is valid",IF(L178="OPEN MATERIAL CONFLICT","Keep candidate conditional or unresolved until the conflict is settled",IF(L178="OPEN NON-MATERIAL CONFLICT","Record the conflict; it does not block the current disposition",IF(G178="RESOLVED","Use resolved evidence in the candidate role","No material decision effect")))))</x:f>
      </x:c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38"/>
      <x:c r="K179" s="12" t="str">
        <x:f>IF(B179="","",IF(COUNTIF(CANDIDATES!$A$6:$A$205,B179)=0,"INVALID - CANDIDATE ID",IF(COUNTIFS(CANDIDATES!$A$6:$A$205,B179,CANDIDATES!$Q$6:$Q$205,"READY")&gt;0,"LINKED - READY","LINKED - UNRESOLVED")))</x:f>
      </x:c>
      <x:c r="L179" s="12" t="str">
        <x:f>IF(A179="","",IF(COUNTIF($A$6:$A$205,A179)&gt;1,"INVALID - DUPLICATE ID",IF(OR(B179="",C179="",D179="",E179="",F179="",G179="",I179=""),"INCOMPLETE",IF(NOT(AND(OR(EXACT(E179,"HOURS / AVAILABILITY"),EXACT(E179,"GEOGRAPHY"),EXACT(E179,"FULFILMENT / ROLE"),EXACT(E179,"BUYER"),EXACT(E179,"OWNERSHIP"),EXACT(E179,"SERVICE"),EXACT(E179,"OTHER")),OR(EXACT(F179,"YES"),EXACT(F179,"NO"),EXACT(F179,"UNCLEAR")),OR(EXACT(G179,"OPEN"),EXACT(G179,"RESOLVED")))),"INVALID - CONTROL TOKEN",IF(K179="INVALID - CANDIDATE ID","NOT READY",IF(F179="UNCLEAR","NOT READY",IF(AND(F179="YES",G179="OPEN"),"OPEN MATERIAL CONFLICT",IF(AND(F179="NO",G179="OPEN"),"OPEN NON-MATERIAL CONFLICT","READY"))))))))</x:f>
      </x:c>
      <x:c r="M179" s="12" t="str">
        <x:f>IF(A179="","",IF(OR(L179="INVALID - DUPLICATE ID",L179="INVALID - CONTROL TOKEN",L179="INCOMPLETE",L179="NOT READY"),"Do not use until the conflict record is valid",IF(L179="OPEN MATERIAL CONFLICT","Keep candidate conditional or unresolved until the conflict is settled",IF(L179="OPEN NON-MATERIAL CONFLICT","Record the conflict; it does not block the current disposition",IF(G179="RESOLVED","Use resolved evidence in the candidate role","No material decision effect")))))</x:f>
      </x:c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38"/>
      <x:c r="K180" s="12" t="str">
        <x:f>IF(B180="","",IF(COUNTIF(CANDIDATES!$A$6:$A$205,B180)=0,"INVALID - CANDIDATE ID",IF(COUNTIFS(CANDIDATES!$A$6:$A$205,B180,CANDIDATES!$Q$6:$Q$205,"READY")&gt;0,"LINKED - READY","LINKED - UNRESOLVED")))</x:f>
      </x:c>
      <x:c r="L180" s="12" t="str">
        <x:f>IF(A180="","",IF(COUNTIF($A$6:$A$205,A180)&gt;1,"INVALID - DUPLICATE ID",IF(OR(B180="",C180="",D180="",E180="",F180="",G180="",I180=""),"INCOMPLETE",IF(NOT(AND(OR(EXACT(E180,"HOURS / AVAILABILITY"),EXACT(E180,"GEOGRAPHY"),EXACT(E180,"FULFILMENT / ROLE"),EXACT(E180,"BUYER"),EXACT(E180,"OWNERSHIP"),EXACT(E180,"SERVICE"),EXACT(E180,"OTHER")),OR(EXACT(F180,"YES"),EXACT(F180,"NO"),EXACT(F180,"UNCLEAR")),OR(EXACT(G180,"OPEN"),EXACT(G180,"RESOLVED")))),"INVALID - CONTROL TOKEN",IF(K180="INVALID - CANDIDATE ID","NOT READY",IF(F180="UNCLEAR","NOT READY",IF(AND(F180="YES",G180="OPEN"),"OPEN MATERIAL CONFLICT",IF(AND(F180="NO",G180="OPEN"),"OPEN NON-MATERIAL CONFLICT","READY"))))))))</x:f>
      </x:c>
      <x:c r="M180" s="12" t="str">
        <x:f>IF(A180="","",IF(OR(L180="INVALID - DUPLICATE ID",L180="INVALID - CONTROL TOKEN",L180="INCOMPLETE",L180="NOT READY"),"Do not use until the conflict record is valid",IF(L180="OPEN MATERIAL CONFLICT","Keep candidate conditional or unresolved until the conflict is settled",IF(L180="OPEN NON-MATERIAL CONFLICT","Record the conflict; it does not block the current disposition",IF(G180="RESOLVED","Use resolved evidence in the candidate role","No material decision effect")))))</x:f>
      </x:c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38"/>
      <x:c r="K181" s="12" t="str">
        <x:f>IF(B181="","",IF(COUNTIF(CANDIDATES!$A$6:$A$205,B181)=0,"INVALID - CANDIDATE ID",IF(COUNTIFS(CANDIDATES!$A$6:$A$205,B181,CANDIDATES!$Q$6:$Q$205,"READY")&gt;0,"LINKED - READY","LINKED - UNRESOLVED")))</x:f>
      </x:c>
      <x:c r="L181" s="12" t="str">
        <x:f>IF(A181="","",IF(COUNTIF($A$6:$A$205,A181)&gt;1,"INVALID - DUPLICATE ID",IF(OR(B181="",C181="",D181="",E181="",F181="",G181="",I181=""),"INCOMPLETE",IF(NOT(AND(OR(EXACT(E181,"HOURS / AVAILABILITY"),EXACT(E181,"GEOGRAPHY"),EXACT(E181,"FULFILMENT / ROLE"),EXACT(E181,"BUYER"),EXACT(E181,"OWNERSHIP"),EXACT(E181,"SERVICE"),EXACT(E181,"OTHER")),OR(EXACT(F181,"YES"),EXACT(F181,"NO"),EXACT(F181,"UNCLEAR")),OR(EXACT(G181,"OPEN"),EXACT(G181,"RESOLVED")))),"INVALID - CONTROL TOKEN",IF(K181="INVALID - CANDIDATE ID","NOT READY",IF(F181="UNCLEAR","NOT READY",IF(AND(F181="YES",G181="OPEN"),"OPEN MATERIAL CONFLICT",IF(AND(F181="NO",G181="OPEN"),"OPEN NON-MATERIAL CONFLICT","READY"))))))))</x:f>
      </x:c>
      <x:c r="M181" s="12" t="str">
        <x:f>IF(A181="","",IF(OR(L181="INVALID - DUPLICATE ID",L181="INVALID - CONTROL TOKEN",L181="INCOMPLETE",L181="NOT READY"),"Do not use until the conflict record is valid",IF(L181="OPEN MATERIAL CONFLICT","Keep candidate conditional or unresolved until the conflict is settled",IF(L181="OPEN NON-MATERIAL CONFLICT","Record the conflict; it does not block the current disposition",IF(G181="RESOLVED","Use resolved evidence in the candidate role","No material decision effect")))))</x:f>
      </x:c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38"/>
      <x:c r="K182" s="12" t="str">
        <x:f>IF(B182="","",IF(COUNTIF(CANDIDATES!$A$6:$A$205,B182)=0,"INVALID - CANDIDATE ID",IF(COUNTIFS(CANDIDATES!$A$6:$A$205,B182,CANDIDATES!$Q$6:$Q$205,"READY")&gt;0,"LINKED - READY","LINKED - UNRESOLVED")))</x:f>
      </x:c>
      <x:c r="L182" s="12" t="str">
        <x:f>IF(A182="","",IF(COUNTIF($A$6:$A$205,A182)&gt;1,"INVALID - DUPLICATE ID",IF(OR(B182="",C182="",D182="",E182="",F182="",G182="",I182=""),"INCOMPLETE",IF(NOT(AND(OR(EXACT(E182,"HOURS / AVAILABILITY"),EXACT(E182,"GEOGRAPHY"),EXACT(E182,"FULFILMENT / ROLE"),EXACT(E182,"BUYER"),EXACT(E182,"OWNERSHIP"),EXACT(E182,"SERVICE"),EXACT(E182,"OTHER")),OR(EXACT(F182,"YES"),EXACT(F182,"NO"),EXACT(F182,"UNCLEAR")),OR(EXACT(G182,"OPEN"),EXACT(G182,"RESOLVED")))),"INVALID - CONTROL TOKEN",IF(K182="INVALID - CANDIDATE ID","NOT READY",IF(F182="UNCLEAR","NOT READY",IF(AND(F182="YES",G182="OPEN"),"OPEN MATERIAL CONFLICT",IF(AND(F182="NO",G182="OPEN"),"OPEN NON-MATERIAL CONFLICT","READY"))))))))</x:f>
      </x:c>
      <x:c r="M182" s="12" t="str">
        <x:f>IF(A182="","",IF(OR(L182="INVALID - DUPLICATE ID",L182="INVALID - CONTROL TOKEN",L182="INCOMPLETE",L182="NOT READY"),"Do not use until the conflict record is valid",IF(L182="OPEN MATERIAL CONFLICT","Keep candidate conditional or unresolved until the conflict is settled",IF(L182="OPEN NON-MATERIAL CONFLICT","Record the conflict; it does not block the current disposition",IF(G182="RESOLVED","Use resolved evidence in the candidate role","No material decision effect")))))</x:f>
      </x:c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38"/>
      <x:c r="K183" s="12" t="str">
        <x:f>IF(B183="","",IF(COUNTIF(CANDIDATES!$A$6:$A$205,B183)=0,"INVALID - CANDIDATE ID",IF(COUNTIFS(CANDIDATES!$A$6:$A$205,B183,CANDIDATES!$Q$6:$Q$205,"READY")&gt;0,"LINKED - READY","LINKED - UNRESOLVED")))</x:f>
      </x:c>
      <x:c r="L183" s="12" t="str">
        <x:f>IF(A183="","",IF(COUNTIF($A$6:$A$205,A183)&gt;1,"INVALID - DUPLICATE ID",IF(OR(B183="",C183="",D183="",E183="",F183="",G183="",I183=""),"INCOMPLETE",IF(NOT(AND(OR(EXACT(E183,"HOURS / AVAILABILITY"),EXACT(E183,"GEOGRAPHY"),EXACT(E183,"FULFILMENT / ROLE"),EXACT(E183,"BUYER"),EXACT(E183,"OWNERSHIP"),EXACT(E183,"SERVICE"),EXACT(E183,"OTHER")),OR(EXACT(F183,"YES"),EXACT(F183,"NO"),EXACT(F183,"UNCLEAR")),OR(EXACT(G183,"OPEN"),EXACT(G183,"RESOLVED")))),"INVALID - CONTROL TOKEN",IF(K183="INVALID - CANDIDATE ID","NOT READY",IF(F183="UNCLEAR","NOT READY",IF(AND(F183="YES",G183="OPEN"),"OPEN MATERIAL CONFLICT",IF(AND(F183="NO",G183="OPEN"),"OPEN NON-MATERIAL CONFLICT","READY"))))))))</x:f>
      </x:c>
      <x:c r="M183" s="12" t="str">
        <x:f>IF(A183="","",IF(OR(L183="INVALID - DUPLICATE ID",L183="INVALID - CONTROL TOKEN",L183="INCOMPLETE",L183="NOT READY"),"Do not use until the conflict record is valid",IF(L183="OPEN MATERIAL CONFLICT","Keep candidate conditional or unresolved until the conflict is settled",IF(L183="OPEN NON-MATERIAL CONFLICT","Record the conflict; it does not block the current disposition",IF(G183="RESOLVED","Use resolved evidence in the candidate role","No material decision effect")))))</x:f>
      </x:c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38"/>
      <x:c r="K184" s="12" t="str">
        <x:f>IF(B184="","",IF(COUNTIF(CANDIDATES!$A$6:$A$205,B184)=0,"INVALID - CANDIDATE ID",IF(COUNTIFS(CANDIDATES!$A$6:$A$205,B184,CANDIDATES!$Q$6:$Q$205,"READY")&gt;0,"LINKED - READY","LINKED - UNRESOLVED")))</x:f>
      </x:c>
      <x:c r="L184" s="12" t="str">
        <x:f>IF(A184="","",IF(COUNTIF($A$6:$A$205,A184)&gt;1,"INVALID - DUPLICATE ID",IF(OR(B184="",C184="",D184="",E184="",F184="",G184="",I184=""),"INCOMPLETE",IF(NOT(AND(OR(EXACT(E184,"HOURS / AVAILABILITY"),EXACT(E184,"GEOGRAPHY"),EXACT(E184,"FULFILMENT / ROLE"),EXACT(E184,"BUYER"),EXACT(E184,"OWNERSHIP"),EXACT(E184,"SERVICE"),EXACT(E184,"OTHER")),OR(EXACT(F184,"YES"),EXACT(F184,"NO"),EXACT(F184,"UNCLEAR")),OR(EXACT(G184,"OPEN"),EXACT(G184,"RESOLVED")))),"INVALID - CONTROL TOKEN",IF(K184="INVALID - CANDIDATE ID","NOT READY",IF(F184="UNCLEAR","NOT READY",IF(AND(F184="YES",G184="OPEN"),"OPEN MATERIAL CONFLICT",IF(AND(F184="NO",G184="OPEN"),"OPEN NON-MATERIAL CONFLICT","READY"))))))))</x:f>
      </x:c>
      <x:c r="M184" s="12" t="str">
        <x:f>IF(A184="","",IF(OR(L184="INVALID - DUPLICATE ID",L184="INVALID - CONTROL TOKEN",L184="INCOMPLETE",L184="NOT READY"),"Do not use until the conflict record is valid",IF(L184="OPEN MATERIAL CONFLICT","Keep candidate conditional or unresolved until the conflict is settled",IF(L184="OPEN NON-MATERIAL CONFLICT","Record the conflict; it does not block the current disposition",IF(G184="RESOLVED","Use resolved evidence in the candidate role","No material decision effect")))))</x:f>
      </x:c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38"/>
      <x:c r="K185" s="12" t="str">
        <x:f>IF(B185="","",IF(COUNTIF(CANDIDATES!$A$6:$A$205,B185)=0,"INVALID - CANDIDATE ID",IF(COUNTIFS(CANDIDATES!$A$6:$A$205,B185,CANDIDATES!$Q$6:$Q$205,"READY")&gt;0,"LINKED - READY","LINKED - UNRESOLVED")))</x:f>
      </x:c>
      <x:c r="L185" s="12" t="str">
        <x:f>IF(A185="","",IF(COUNTIF($A$6:$A$205,A185)&gt;1,"INVALID - DUPLICATE ID",IF(OR(B185="",C185="",D185="",E185="",F185="",G185="",I185=""),"INCOMPLETE",IF(NOT(AND(OR(EXACT(E185,"HOURS / AVAILABILITY"),EXACT(E185,"GEOGRAPHY"),EXACT(E185,"FULFILMENT / ROLE"),EXACT(E185,"BUYER"),EXACT(E185,"OWNERSHIP"),EXACT(E185,"SERVICE"),EXACT(E185,"OTHER")),OR(EXACT(F185,"YES"),EXACT(F185,"NO"),EXACT(F185,"UNCLEAR")),OR(EXACT(G185,"OPEN"),EXACT(G185,"RESOLVED")))),"INVALID - CONTROL TOKEN",IF(K185="INVALID - CANDIDATE ID","NOT READY",IF(F185="UNCLEAR","NOT READY",IF(AND(F185="YES",G185="OPEN"),"OPEN MATERIAL CONFLICT",IF(AND(F185="NO",G185="OPEN"),"OPEN NON-MATERIAL CONFLICT","READY"))))))))</x:f>
      </x:c>
      <x:c r="M185" s="12" t="str">
        <x:f>IF(A185="","",IF(OR(L185="INVALID - DUPLICATE ID",L185="INVALID - CONTROL TOKEN",L185="INCOMPLETE",L185="NOT READY"),"Do not use until the conflict record is valid",IF(L185="OPEN MATERIAL CONFLICT","Keep candidate conditional or unresolved until the conflict is settled",IF(L185="OPEN NON-MATERIAL CONFLICT","Record the conflict; it does not block the current disposition",IF(G185="RESOLVED","Use resolved evidence in the candidate role","No material decision effect")))))</x:f>
      </x:c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38"/>
      <x:c r="K186" s="12" t="str">
        <x:f>IF(B186="","",IF(COUNTIF(CANDIDATES!$A$6:$A$205,B186)=0,"INVALID - CANDIDATE ID",IF(COUNTIFS(CANDIDATES!$A$6:$A$205,B186,CANDIDATES!$Q$6:$Q$205,"READY")&gt;0,"LINKED - READY","LINKED - UNRESOLVED")))</x:f>
      </x:c>
      <x:c r="L186" s="12" t="str">
        <x:f>IF(A186="","",IF(COUNTIF($A$6:$A$205,A186)&gt;1,"INVALID - DUPLICATE ID",IF(OR(B186="",C186="",D186="",E186="",F186="",G186="",I186=""),"INCOMPLETE",IF(NOT(AND(OR(EXACT(E186,"HOURS / AVAILABILITY"),EXACT(E186,"GEOGRAPHY"),EXACT(E186,"FULFILMENT / ROLE"),EXACT(E186,"BUYER"),EXACT(E186,"OWNERSHIP"),EXACT(E186,"SERVICE"),EXACT(E186,"OTHER")),OR(EXACT(F186,"YES"),EXACT(F186,"NO"),EXACT(F186,"UNCLEAR")),OR(EXACT(G186,"OPEN"),EXACT(G186,"RESOLVED")))),"INVALID - CONTROL TOKEN",IF(K186="INVALID - CANDIDATE ID","NOT READY",IF(F186="UNCLEAR","NOT READY",IF(AND(F186="YES",G186="OPEN"),"OPEN MATERIAL CONFLICT",IF(AND(F186="NO",G186="OPEN"),"OPEN NON-MATERIAL CONFLICT","READY"))))))))</x:f>
      </x:c>
      <x:c r="M186" s="12" t="str">
        <x:f>IF(A186="","",IF(OR(L186="INVALID - DUPLICATE ID",L186="INVALID - CONTROL TOKEN",L186="INCOMPLETE",L186="NOT READY"),"Do not use until the conflict record is valid",IF(L186="OPEN MATERIAL CONFLICT","Keep candidate conditional or unresolved until the conflict is settled",IF(L186="OPEN NON-MATERIAL CONFLICT","Record the conflict; it does not block the current disposition",IF(G186="RESOLVED","Use resolved evidence in the candidate role","No material decision effect")))))</x:f>
      </x:c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38"/>
      <x:c r="K187" s="12" t="str">
        <x:f>IF(B187="","",IF(COUNTIF(CANDIDATES!$A$6:$A$205,B187)=0,"INVALID - CANDIDATE ID",IF(COUNTIFS(CANDIDATES!$A$6:$A$205,B187,CANDIDATES!$Q$6:$Q$205,"READY")&gt;0,"LINKED - READY","LINKED - UNRESOLVED")))</x:f>
      </x:c>
      <x:c r="L187" s="12" t="str">
        <x:f>IF(A187="","",IF(COUNTIF($A$6:$A$205,A187)&gt;1,"INVALID - DUPLICATE ID",IF(OR(B187="",C187="",D187="",E187="",F187="",G187="",I187=""),"INCOMPLETE",IF(NOT(AND(OR(EXACT(E187,"HOURS / AVAILABILITY"),EXACT(E187,"GEOGRAPHY"),EXACT(E187,"FULFILMENT / ROLE"),EXACT(E187,"BUYER"),EXACT(E187,"OWNERSHIP"),EXACT(E187,"SERVICE"),EXACT(E187,"OTHER")),OR(EXACT(F187,"YES"),EXACT(F187,"NO"),EXACT(F187,"UNCLEAR")),OR(EXACT(G187,"OPEN"),EXACT(G187,"RESOLVED")))),"INVALID - CONTROL TOKEN",IF(K187="INVALID - CANDIDATE ID","NOT READY",IF(F187="UNCLEAR","NOT READY",IF(AND(F187="YES",G187="OPEN"),"OPEN MATERIAL CONFLICT",IF(AND(F187="NO",G187="OPEN"),"OPEN NON-MATERIAL CONFLICT","READY"))))))))</x:f>
      </x:c>
      <x:c r="M187" s="12" t="str">
        <x:f>IF(A187="","",IF(OR(L187="INVALID - DUPLICATE ID",L187="INVALID - CONTROL TOKEN",L187="INCOMPLETE",L187="NOT READY"),"Do not use until the conflict record is valid",IF(L187="OPEN MATERIAL CONFLICT","Keep candidate conditional or unresolved until the conflict is settled",IF(L187="OPEN NON-MATERIAL CONFLICT","Record the conflict; it does not block the current disposition",IF(G187="RESOLVED","Use resolved evidence in the candidate role","No material decision effect")))))</x:f>
      </x:c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38"/>
      <x:c r="K188" s="12" t="str">
        <x:f>IF(B188="","",IF(COUNTIF(CANDIDATES!$A$6:$A$205,B188)=0,"INVALID - CANDIDATE ID",IF(COUNTIFS(CANDIDATES!$A$6:$A$205,B188,CANDIDATES!$Q$6:$Q$205,"READY")&gt;0,"LINKED - READY","LINKED - UNRESOLVED")))</x:f>
      </x:c>
      <x:c r="L188" s="12" t="str">
        <x:f>IF(A188="","",IF(COUNTIF($A$6:$A$205,A188)&gt;1,"INVALID - DUPLICATE ID",IF(OR(B188="",C188="",D188="",E188="",F188="",G188="",I188=""),"INCOMPLETE",IF(NOT(AND(OR(EXACT(E188,"HOURS / AVAILABILITY"),EXACT(E188,"GEOGRAPHY"),EXACT(E188,"FULFILMENT / ROLE"),EXACT(E188,"BUYER"),EXACT(E188,"OWNERSHIP"),EXACT(E188,"SERVICE"),EXACT(E188,"OTHER")),OR(EXACT(F188,"YES"),EXACT(F188,"NO"),EXACT(F188,"UNCLEAR")),OR(EXACT(G188,"OPEN"),EXACT(G188,"RESOLVED")))),"INVALID - CONTROL TOKEN",IF(K188="INVALID - CANDIDATE ID","NOT READY",IF(F188="UNCLEAR","NOT READY",IF(AND(F188="YES",G188="OPEN"),"OPEN MATERIAL CONFLICT",IF(AND(F188="NO",G188="OPEN"),"OPEN NON-MATERIAL CONFLICT","READY"))))))))</x:f>
      </x:c>
      <x:c r="M188" s="12" t="str">
        <x:f>IF(A188="","",IF(OR(L188="INVALID - DUPLICATE ID",L188="INVALID - CONTROL TOKEN",L188="INCOMPLETE",L188="NOT READY"),"Do not use until the conflict record is valid",IF(L188="OPEN MATERIAL CONFLICT","Keep candidate conditional or unresolved until the conflict is settled",IF(L188="OPEN NON-MATERIAL CONFLICT","Record the conflict; it does not block the current disposition",IF(G188="RESOLVED","Use resolved evidence in the candidate role","No material decision effect")))))</x:f>
      </x:c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38"/>
      <x:c r="K189" s="12" t="str">
        <x:f>IF(B189="","",IF(COUNTIF(CANDIDATES!$A$6:$A$205,B189)=0,"INVALID - CANDIDATE ID",IF(COUNTIFS(CANDIDATES!$A$6:$A$205,B189,CANDIDATES!$Q$6:$Q$205,"READY")&gt;0,"LINKED - READY","LINKED - UNRESOLVED")))</x:f>
      </x:c>
      <x:c r="L189" s="12" t="str">
        <x:f>IF(A189="","",IF(COUNTIF($A$6:$A$205,A189)&gt;1,"INVALID - DUPLICATE ID",IF(OR(B189="",C189="",D189="",E189="",F189="",G189="",I189=""),"INCOMPLETE",IF(NOT(AND(OR(EXACT(E189,"HOURS / AVAILABILITY"),EXACT(E189,"GEOGRAPHY"),EXACT(E189,"FULFILMENT / ROLE"),EXACT(E189,"BUYER"),EXACT(E189,"OWNERSHIP"),EXACT(E189,"SERVICE"),EXACT(E189,"OTHER")),OR(EXACT(F189,"YES"),EXACT(F189,"NO"),EXACT(F189,"UNCLEAR")),OR(EXACT(G189,"OPEN"),EXACT(G189,"RESOLVED")))),"INVALID - CONTROL TOKEN",IF(K189="INVALID - CANDIDATE ID","NOT READY",IF(F189="UNCLEAR","NOT READY",IF(AND(F189="YES",G189="OPEN"),"OPEN MATERIAL CONFLICT",IF(AND(F189="NO",G189="OPEN"),"OPEN NON-MATERIAL CONFLICT","READY"))))))))</x:f>
      </x:c>
      <x:c r="M189" s="12" t="str">
        <x:f>IF(A189="","",IF(OR(L189="INVALID - DUPLICATE ID",L189="INVALID - CONTROL TOKEN",L189="INCOMPLETE",L189="NOT READY"),"Do not use until the conflict record is valid",IF(L189="OPEN MATERIAL CONFLICT","Keep candidate conditional or unresolved until the conflict is settled",IF(L189="OPEN NON-MATERIAL CONFLICT","Record the conflict; it does not block the current disposition",IF(G189="RESOLVED","Use resolved evidence in the candidate role","No material decision effect")))))</x:f>
      </x:c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38"/>
      <x:c r="K190" s="12" t="str">
        <x:f>IF(B190="","",IF(COUNTIF(CANDIDATES!$A$6:$A$205,B190)=0,"INVALID - CANDIDATE ID",IF(COUNTIFS(CANDIDATES!$A$6:$A$205,B190,CANDIDATES!$Q$6:$Q$205,"READY")&gt;0,"LINKED - READY","LINKED - UNRESOLVED")))</x:f>
      </x:c>
      <x:c r="L190" s="12" t="str">
        <x:f>IF(A190="","",IF(COUNTIF($A$6:$A$205,A190)&gt;1,"INVALID - DUPLICATE ID",IF(OR(B190="",C190="",D190="",E190="",F190="",G190="",I190=""),"INCOMPLETE",IF(NOT(AND(OR(EXACT(E190,"HOURS / AVAILABILITY"),EXACT(E190,"GEOGRAPHY"),EXACT(E190,"FULFILMENT / ROLE"),EXACT(E190,"BUYER"),EXACT(E190,"OWNERSHIP"),EXACT(E190,"SERVICE"),EXACT(E190,"OTHER")),OR(EXACT(F190,"YES"),EXACT(F190,"NO"),EXACT(F190,"UNCLEAR")),OR(EXACT(G190,"OPEN"),EXACT(G190,"RESOLVED")))),"INVALID - CONTROL TOKEN",IF(K190="INVALID - CANDIDATE ID","NOT READY",IF(F190="UNCLEAR","NOT READY",IF(AND(F190="YES",G190="OPEN"),"OPEN MATERIAL CONFLICT",IF(AND(F190="NO",G190="OPEN"),"OPEN NON-MATERIAL CONFLICT","READY"))))))))</x:f>
      </x:c>
      <x:c r="M190" s="12" t="str">
        <x:f>IF(A190="","",IF(OR(L190="INVALID - DUPLICATE ID",L190="INVALID - CONTROL TOKEN",L190="INCOMPLETE",L190="NOT READY"),"Do not use until the conflict record is valid",IF(L190="OPEN MATERIAL CONFLICT","Keep candidate conditional or unresolved until the conflict is settled",IF(L190="OPEN NON-MATERIAL CONFLICT","Record the conflict; it does not block the current disposition",IF(G190="RESOLVED","Use resolved evidence in the candidate role","No material decision effect")))))</x:f>
      </x:c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38"/>
      <x:c r="K191" s="12" t="str">
        <x:f>IF(B191="","",IF(COUNTIF(CANDIDATES!$A$6:$A$205,B191)=0,"INVALID - CANDIDATE ID",IF(COUNTIFS(CANDIDATES!$A$6:$A$205,B191,CANDIDATES!$Q$6:$Q$205,"READY")&gt;0,"LINKED - READY","LINKED - UNRESOLVED")))</x:f>
      </x:c>
      <x:c r="L191" s="12" t="str">
        <x:f>IF(A191="","",IF(COUNTIF($A$6:$A$205,A191)&gt;1,"INVALID - DUPLICATE ID",IF(OR(B191="",C191="",D191="",E191="",F191="",G191="",I191=""),"INCOMPLETE",IF(NOT(AND(OR(EXACT(E191,"HOURS / AVAILABILITY"),EXACT(E191,"GEOGRAPHY"),EXACT(E191,"FULFILMENT / ROLE"),EXACT(E191,"BUYER"),EXACT(E191,"OWNERSHIP"),EXACT(E191,"SERVICE"),EXACT(E191,"OTHER")),OR(EXACT(F191,"YES"),EXACT(F191,"NO"),EXACT(F191,"UNCLEAR")),OR(EXACT(G191,"OPEN"),EXACT(G191,"RESOLVED")))),"INVALID - CONTROL TOKEN",IF(K191="INVALID - CANDIDATE ID","NOT READY",IF(F191="UNCLEAR","NOT READY",IF(AND(F191="YES",G191="OPEN"),"OPEN MATERIAL CONFLICT",IF(AND(F191="NO",G191="OPEN"),"OPEN NON-MATERIAL CONFLICT","READY"))))))))</x:f>
      </x:c>
      <x:c r="M191" s="12" t="str">
        <x:f>IF(A191="","",IF(OR(L191="INVALID - DUPLICATE ID",L191="INVALID - CONTROL TOKEN",L191="INCOMPLETE",L191="NOT READY"),"Do not use until the conflict record is valid",IF(L191="OPEN MATERIAL CONFLICT","Keep candidate conditional or unresolved until the conflict is settled",IF(L191="OPEN NON-MATERIAL CONFLICT","Record the conflict; it does not block the current disposition",IF(G191="RESOLVED","Use resolved evidence in the candidate role","No material decision effect")))))</x:f>
      </x:c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38"/>
      <x:c r="K192" s="12" t="str">
        <x:f>IF(B192="","",IF(COUNTIF(CANDIDATES!$A$6:$A$205,B192)=0,"INVALID - CANDIDATE ID",IF(COUNTIFS(CANDIDATES!$A$6:$A$205,B192,CANDIDATES!$Q$6:$Q$205,"READY")&gt;0,"LINKED - READY","LINKED - UNRESOLVED")))</x:f>
      </x:c>
      <x:c r="L192" s="12" t="str">
        <x:f>IF(A192="","",IF(COUNTIF($A$6:$A$205,A192)&gt;1,"INVALID - DUPLICATE ID",IF(OR(B192="",C192="",D192="",E192="",F192="",G192="",I192=""),"INCOMPLETE",IF(NOT(AND(OR(EXACT(E192,"HOURS / AVAILABILITY"),EXACT(E192,"GEOGRAPHY"),EXACT(E192,"FULFILMENT / ROLE"),EXACT(E192,"BUYER"),EXACT(E192,"OWNERSHIP"),EXACT(E192,"SERVICE"),EXACT(E192,"OTHER")),OR(EXACT(F192,"YES"),EXACT(F192,"NO"),EXACT(F192,"UNCLEAR")),OR(EXACT(G192,"OPEN"),EXACT(G192,"RESOLVED")))),"INVALID - CONTROL TOKEN",IF(K192="INVALID - CANDIDATE ID","NOT READY",IF(F192="UNCLEAR","NOT READY",IF(AND(F192="YES",G192="OPEN"),"OPEN MATERIAL CONFLICT",IF(AND(F192="NO",G192="OPEN"),"OPEN NON-MATERIAL CONFLICT","READY"))))))))</x:f>
      </x:c>
      <x:c r="M192" s="12" t="str">
        <x:f>IF(A192="","",IF(OR(L192="INVALID - DUPLICATE ID",L192="INVALID - CONTROL TOKEN",L192="INCOMPLETE",L192="NOT READY"),"Do not use until the conflict record is valid",IF(L192="OPEN MATERIAL CONFLICT","Keep candidate conditional or unresolved until the conflict is settled",IF(L192="OPEN NON-MATERIAL CONFLICT","Record the conflict; it does not block the current disposition",IF(G192="RESOLVED","Use resolved evidence in the candidate role","No material decision effect")))))</x:f>
      </x:c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38"/>
      <x:c r="K193" s="12" t="str">
        <x:f>IF(B193="","",IF(COUNTIF(CANDIDATES!$A$6:$A$205,B193)=0,"INVALID - CANDIDATE ID",IF(COUNTIFS(CANDIDATES!$A$6:$A$205,B193,CANDIDATES!$Q$6:$Q$205,"READY")&gt;0,"LINKED - READY","LINKED - UNRESOLVED")))</x:f>
      </x:c>
      <x:c r="L193" s="12" t="str">
        <x:f>IF(A193="","",IF(COUNTIF($A$6:$A$205,A193)&gt;1,"INVALID - DUPLICATE ID",IF(OR(B193="",C193="",D193="",E193="",F193="",G193="",I193=""),"INCOMPLETE",IF(NOT(AND(OR(EXACT(E193,"HOURS / AVAILABILITY"),EXACT(E193,"GEOGRAPHY"),EXACT(E193,"FULFILMENT / ROLE"),EXACT(E193,"BUYER"),EXACT(E193,"OWNERSHIP"),EXACT(E193,"SERVICE"),EXACT(E193,"OTHER")),OR(EXACT(F193,"YES"),EXACT(F193,"NO"),EXACT(F193,"UNCLEAR")),OR(EXACT(G193,"OPEN"),EXACT(G193,"RESOLVED")))),"INVALID - CONTROL TOKEN",IF(K193="INVALID - CANDIDATE ID","NOT READY",IF(F193="UNCLEAR","NOT READY",IF(AND(F193="YES",G193="OPEN"),"OPEN MATERIAL CONFLICT",IF(AND(F193="NO",G193="OPEN"),"OPEN NON-MATERIAL CONFLICT","READY"))))))))</x:f>
      </x:c>
      <x:c r="M193" s="12" t="str">
        <x:f>IF(A193="","",IF(OR(L193="INVALID - DUPLICATE ID",L193="INVALID - CONTROL TOKEN",L193="INCOMPLETE",L193="NOT READY"),"Do not use until the conflict record is valid",IF(L193="OPEN MATERIAL CONFLICT","Keep candidate conditional or unresolved until the conflict is settled",IF(L193="OPEN NON-MATERIAL CONFLICT","Record the conflict; it does not block the current disposition",IF(G193="RESOLVED","Use resolved evidence in the candidate role","No material decision effect")))))</x:f>
      </x:c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38"/>
      <x:c r="K194" s="12" t="str">
        <x:f>IF(B194="","",IF(COUNTIF(CANDIDATES!$A$6:$A$205,B194)=0,"INVALID - CANDIDATE ID",IF(COUNTIFS(CANDIDATES!$A$6:$A$205,B194,CANDIDATES!$Q$6:$Q$205,"READY")&gt;0,"LINKED - READY","LINKED - UNRESOLVED")))</x:f>
      </x:c>
      <x:c r="L194" s="12" t="str">
        <x:f>IF(A194="","",IF(COUNTIF($A$6:$A$205,A194)&gt;1,"INVALID - DUPLICATE ID",IF(OR(B194="",C194="",D194="",E194="",F194="",G194="",I194=""),"INCOMPLETE",IF(NOT(AND(OR(EXACT(E194,"HOURS / AVAILABILITY"),EXACT(E194,"GEOGRAPHY"),EXACT(E194,"FULFILMENT / ROLE"),EXACT(E194,"BUYER"),EXACT(E194,"OWNERSHIP"),EXACT(E194,"SERVICE"),EXACT(E194,"OTHER")),OR(EXACT(F194,"YES"),EXACT(F194,"NO"),EXACT(F194,"UNCLEAR")),OR(EXACT(G194,"OPEN"),EXACT(G194,"RESOLVED")))),"INVALID - CONTROL TOKEN",IF(K194="INVALID - CANDIDATE ID","NOT READY",IF(F194="UNCLEAR","NOT READY",IF(AND(F194="YES",G194="OPEN"),"OPEN MATERIAL CONFLICT",IF(AND(F194="NO",G194="OPEN"),"OPEN NON-MATERIAL CONFLICT","READY"))))))))</x:f>
      </x:c>
      <x:c r="M194" s="12" t="str">
        <x:f>IF(A194="","",IF(OR(L194="INVALID - DUPLICATE ID",L194="INVALID - CONTROL TOKEN",L194="INCOMPLETE",L194="NOT READY"),"Do not use until the conflict record is valid",IF(L194="OPEN MATERIAL CONFLICT","Keep candidate conditional or unresolved until the conflict is settled",IF(L194="OPEN NON-MATERIAL CONFLICT","Record the conflict; it does not block the current disposition",IF(G194="RESOLVED","Use resolved evidence in the candidate role","No material decision effect")))))</x:f>
      </x:c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38"/>
      <x:c r="K195" s="12" t="str">
        <x:f>IF(B195="","",IF(COUNTIF(CANDIDATES!$A$6:$A$205,B195)=0,"INVALID - CANDIDATE ID",IF(COUNTIFS(CANDIDATES!$A$6:$A$205,B195,CANDIDATES!$Q$6:$Q$205,"READY")&gt;0,"LINKED - READY","LINKED - UNRESOLVED")))</x:f>
      </x:c>
      <x:c r="L195" s="12" t="str">
        <x:f>IF(A195="","",IF(COUNTIF($A$6:$A$205,A195)&gt;1,"INVALID - DUPLICATE ID",IF(OR(B195="",C195="",D195="",E195="",F195="",G195="",I195=""),"INCOMPLETE",IF(NOT(AND(OR(EXACT(E195,"HOURS / AVAILABILITY"),EXACT(E195,"GEOGRAPHY"),EXACT(E195,"FULFILMENT / ROLE"),EXACT(E195,"BUYER"),EXACT(E195,"OWNERSHIP"),EXACT(E195,"SERVICE"),EXACT(E195,"OTHER")),OR(EXACT(F195,"YES"),EXACT(F195,"NO"),EXACT(F195,"UNCLEAR")),OR(EXACT(G195,"OPEN"),EXACT(G195,"RESOLVED")))),"INVALID - CONTROL TOKEN",IF(K195="INVALID - CANDIDATE ID","NOT READY",IF(F195="UNCLEAR","NOT READY",IF(AND(F195="YES",G195="OPEN"),"OPEN MATERIAL CONFLICT",IF(AND(F195="NO",G195="OPEN"),"OPEN NON-MATERIAL CONFLICT","READY"))))))))</x:f>
      </x:c>
      <x:c r="M195" s="12" t="str">
        <x:f>IF(A195="","",IF(OR(L195="INVALID - DUPLICATE ID",L195="INVALID - CONTROL TOKEN",L195="INCOMPLETE",L195="NOT READY"),"Do not use until the conflict record is valid",IF(L195="OPEN MATERIAL CONFLICT","Keep candidate conditional or unresolved until the conflict is settled",IF(L195="OPEN NON-MATERIAL CONFLICT","Record the conflict; it does not block the current disposition",IF(G195="RESOLVED","Use resolved evidence in the candidate role","No material decision effect")))))</x:f>
      </x:c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38"/>
      <x:c r="K196" s="12" t="str">
        <x:f>IF(B196="","",IF(COUNTIF(CANDIDATES!$A$6:$A$205,B196)=0,"INVALID - CANDIDATE ID",IF(COUNTIFS(CANDIDATES!$A$6:$A$205,B196,CANDIDATES!$Q$6:$Q$205,"READY")&gt;0,"LINKED - READY","LINKED - UNRESOLVED")))</x:f>
      </x:c>
      <x:c r="L196" s="12" t="str">
        <x:f>IF(A196="","",IF(COUNTIF($A$6:$A$205,A196)&gt;1,"INVALID - DUPLICATE ID",IF(OR(B196="",C196="",D196="",E196="",F196="",G196="",I196=""),"INCOMPLETE",IF(NOT(AND(OR(EXACT(E196,"HOURS / AVAILABILITY"),EXACT(E196,"GEOGRAPHY"),EXACT(E196,"FULFILMENT / ROLE"),EXACT(E196,"BUYER"),EXACT(E196,"OWNERSHIP"),EXACT(E196,"SERVICE"),EXACT(E196,"OTHER")),OR(EXACT(F196,"YES"),EXACT(F196,"NO"),EXACT(F196,"UNCLEAR")),OR(EXACT(G196,"OPEN"),EXACT(G196,"RESOLVED")))),"INVALID - CONTROL TOKEN",IF(K196="INVALID - CANDIDATE ID","NOT READY",IF(F196="UNCLEAR","NOT READY",IF(AND(F196="YES",G196="OPEN"),"OPEN MATERIAL CONFLICT",IF(AND(F196="NO",G196="OPEN"),"OPEN NON-MATERIAL CONFLICT","READY"))))))))</x:f>
      </x:c>
      <x:c r="M196" s="12" t="str">
        <x:f>IF(A196="","",IF(OR(L196="INVALID - DUPLICATE ID",L196="INVALID - CONTROL TOKEN",L196="INCOMPLETE",L196="NOT READY"),"Do not use until the conflict record is valid",IF(L196="OPEN MATERIAL CONFLICT","Keep candidate conditional or unresolved until the conflict is settled",IF(L196="OPEN NON-MATERIAL CONFLICT","Record the conflict; it does not block the current disposition",IF(G196="RESOLVED","Use resolved evidence in the candidate role","No material decision effect")))))</x:f>
      </x:c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38"/>
      <x:c r="K197" s="12" t="str">
        <x:f>IF(B197="","",IF(COUNTIF(CANDIDATES!$A$6:$A$205,B197)=0,"INVALID - CANDIDATE ID",IF(COUNTIFS(CANDIDATES!$A$6:$A$205,B197,CANDIDATES!$Q$6:$Q$205,"READY")&gt;0,"LINKED - READY","LINKED - UNRESOLVED")))</x:f>
      </x:c>
      <x:c r="L197" s="12" t="str">
        <x:f>IF(A197="","",IF(COUNTIF($A$6:$A$205,A197)&gt;1,"INVALID - DUPLICATE ID",IF(OR(B197="",C197="",D197="",E197="",F197="",G197="",I197=""),"INCOMPLETE",IF(NOT(AND(OR(EXACT(E197,"HOURS / AVAILABILITY"),EXACT(E197,"GEOGRAPHY"),EXACT(E197,"FULFILMENT / ROLE"),EXACT(E197,"BUYER"),EXACT(E197,"OWNERSHIP"),EXACT(E197,"SERVICE"),EXACT(E197,"OTHER")),OR(EXACT(F197,"YES"),EXACT(F197,"NO"),EXACT(F197,"UNCLEAR")),OR(EXACT(G197,"OPEN"),EXACT(G197,"RESOLVED")))),"INVALID - CONTROL TOKEN",IF(K197="INVALID - CANDIDATE ID","NOT READY",IF(F197="UNCLEAR","NOT READY",IF(AND(F197="YES",G197="OPEN"),"OPEN MATERIAL CONFLICT",IF(AND(F197="NO",G197="OPEN"),"OPEN NON-MATERIAL CONFLICT","READY"))))))))</x:f>
      </x:c>
      <x:c r="M197" s="12" t="str">
        <x:f>IF(A197="","",IF(OR(L197="INVALID - DUPLICATE ID",L197="INVALID - CONTROL TOKEN",L197="INCOMPLETE",L197="NOT READY"),"Do not use until the conflict record is valid",IF(L197="OPEN MATERIAL CONFLICT","Keep candidate conditional or unresolved until the conflict is settled",IF(L197="OPEN NON-MATERIAL CONFLICT","Record the conflict; it does not block the current disposition",IF(G197="RESOLVED","Use resolved evidence in the candidate role","No material decision effect")))))</x:f>
      </x:c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38"/>
      <x:c r="K198" s="12" t="str">
        <x:f>IF(B198="","",IF(COUNTIF(CANDIDATES!$A$6:$A$205,B198)=0,"INVALID - CANDIDATE ID",IF(COUNTIFS(CANDIDATES!$A$6:$A$205,B198,CANDIDATES!$Q$6:$Q$205,"READY")&gt;0,"LINKED - READY","LINKED - UNRESOLVED")))</x:f>
      </x:c>
      <x:c r="L198" s="12" t="str">
        <x:f>IF(A198="","",IF(COUNTIF($A$6:$A$205,A198)&gt;1,"INVALID - DUPLICATE ID",IF(OR(B198="",C198="",D198="",E198="",F198="",G198="",I198=""),"INCOMPLETE",IF(NOT(AND(OR(EXACT(E198,"HOURS / AVAILABILITY"),EXACT(E198,"GEOGRAPHY"),EXACT(E198,"FULFILMENT / ROLE"),EXACT(E198,"BUYER"),EXACT(E198,"OWNERSHIP"),EXACT(E198,"SERVICE"),EXACT(E198,"OTHER")),OR(EXACT(F198,"YES"),EXACT(F198,"NO"),EXACT(F198,"UNCLEAR")),OR(EXACT(G198,"OPEN"),EXACT(G198,"RESOLVED")))),"INVALID - CONTROL TOKEN",IF(K198="INVALID - CANDIDATE ID","NOT READY",IF(F198="UNCLEAR","NOT READY",IF(AND(F198="YES",G198="OPEN"),"OPEN MATERIAL CONFLICT",IF(AND(F198="NO",G198="OPEN"),"OPEN NON-MATERIAL CONFLICT","READY"))))))))</x:f>
      </x:c>
      <x:c r="M198" s="12" t="str">
        <x:f>IF(A198="","",IF(OR(L198="INVALID - DUPLICATE ID",L198="INVALID - CONTROL TOKEN",L198="INCOMPLETE",L198="NOT READY"),"Do not use until the conflict record is valid",IF(L198="OPEN MATERIAL CONFLICT","Keep candidate conditional or unresolved until the conflict is settled",IF(L198="OPEN NON-MATERIAL CONFLICT","Record the conflict; it does not block the current disposition",IF(G198="RESOLVED","Use resolved evidence in the candidate role","No material decision effect")))))</x:f>
      </x:c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38"/>
      <x:c r="K199" s="12" t="str">
        <x:f>IF(B199="","",IF(COUNTIF(CANDIDATES!$A$6:$A$205,B199)=0,"INVALID - CANDIDATE ID",IF(COUNTIFS(CANDIDATES!$A$6:$A$205,B199,CANDIDATES!$Q$6:$Q$205,"READY")&gt;0,"LINKED - READY","LINKED - UNRESOLVED")))</x:f>
      </x:c>
      <x:c r="L199" s="12" t="str">
        <x:f>IF(A199="","",IF(COUNTIF($A$6:$A$205,A199)&gt;1,"INVALID - DUPLICATE ID",IF(OR(B199="",C199="",D199="",E199="",F199="",G199="",I199=""),"INCOMPLETE",IF(NOT(AND(OR(EXACT(E199,"HOURS / AVAILABILITY"),EXACT(E199,"GEOGRAPHY"),EXACT(E199,"FULFILMENT / ROLE"),EXACT(E199,"BUYER"),EXACT(E199,"OWNERSHIP"),EXACT(E199,"SERVICE"),EXACT(E199,"OTHER")),OR(EXACT(F199,"YES"),EXACT(F199,"NO"),EXACT(F199,"UNCLEAR")),OR(EXACT(G199,"OPEN"),EXACT(G199,"RESOLVED")))),"INVALID - CONTROL TOKEN",IF(K199="INVALID - CANDIDATE ID","NOT READY",IF(F199="UNCLEAR","NOT READY",IF(AND(F199="YES",G199="OPEN"),"OPEN MATERIAL CONFLICT",IF(AND(F199="NO",G199="OPEN"),"OPEN NON-MATERIAL CONFLICT","READY"))))))))</x:f>
      </x:c>
      <x:c r="M199" s="12" t="str">
        <x:f>IF(A199="","",IF(OR(L199="INVALID - DUPLICATE ID",L199="INVALID - CONTROL TOKEN",L199="INCOMPLETE",L199="NOT READY"),"Do not use until the conflict record is valid",IF(L199="OPEN MATERIAL CONFLICT","Keep candidate conditional or unresolved until the conflict is settled",IF(L199="OPEN NON-MATERIAL CONFLICT","Record the conflict; it does not block the current disposition",IF(G199="RESOLVED","Use resolved evidence in the candidate role","No material decision effect")))))</x:f>
      </x:c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38"/>
      <x:c r="K200" s="12" t="str">
        <x:f>IF(B200="","",IF(COUNTIF(CANDIDATES!$A$6:$A$205,B200)=0,"INVALID - CANDIDATE ID",IF(COUNTIFS(CANDIDATES!$A$6:$A$205,B200,CANDIDATES!$Q$6:$Q$205,"READY")&gt;0,"LINKED - READY","LINKED - UNRESOLVED")))</x:f>
      </x:c>
      <x:c r="L200" s="12" t="str">
        <x:f>IF(A200="","",IF(COUNTIF($A$6:$A$205,A200)&gt;1,"INVALID - DUPLICATE ID",IF(OR(B200="",C200="",D200="",E200="",F200="",G200="",I200=""),"INCOMPLETE",IF(NOT(AND(OR(EXACT(E200,"HOURS / AVAILABILITY"),EXACT(E200,"GEOGRAPHY"),EXACT(E200,"FULFILMENT / ROLE"),EXACT(E200,"BUYER"),EXACT(E200,"OWNERSHIP"),EXACT(E200,"SERVICE"),EXACT(E200,"OTHER")),OR(EXACT(F200,"YES"),EXACT(F200,"NO"),EXACT(F200,"UNCLEAR")),OR(EXACT(G200,"OPEN"),EXACT(G200,"RESOLVED")))),"INVALID - CONTROL TOKEN",IF(K200="INVALID - CANDIDATE ID","NOT READY",IF(F200="UNCLEAR","NOT READY",IF(AND(F200="YES",G200="OPEN"),"OPEN MATERIAL CONFLICT",IF(AND(F200="NO",G200="OPEN"),"OPEN NON-MATERIAL CONFLICT","READY"))))))))</x:f>
      </x:c>
      <x:c r="M200" s="12" t="str">
        <x:f>IF(A200="","",IF(OR(L200="INVALID - DUPLICATE ID",L200="INVALID - CONTROL TOKEN",L200="INCOMPLETE",L200="NOT READY"),"Do not use until the conflict record is valid",IF(L200="OPEN MATERIAL CONFLICT","Keep candidate conditional or unresolved until the conflict is settled",IF(L200="OPEN NON-MATERIAL CONFLICT","Record the conflict; it does not block the current disposition",IF(G200="RESOLVED","Use resolved evidence in the candidate role","No material decision effect")))))</x:f>
      </x:c>
    </x:row>
    <x:row r="20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38"/>
      <x:c r="K201" s="12" t="str">
        <x:f>IF(B201="","",IF(COUNTIF(CANDIDATES!$A$6:$A$205,B201)=0,"INVALID - CANDIDATE ID",IF(COUNTIFS(CANDIDATES!$A$6:$A$205,B201,CANDIDATES!$Q$6:$Q$205,"READY")&gt;0,"LINKED - READY","LINKED - UNRESOLVED")))</x:f>
      </x:c>
      <x:c r="L201" s="12" t="str">
        <x:f>IF(A201="","",IF(COUNTIF($A$6:$A$205,A201)&gt;1,"INVALID - DUPLICATE ID",IF(OR(B201="",C201="",D201="",E201="",F201="",G201="",I201=""),"INCOMPLETE",IF(NOT(AND(OR(EXACT(E201,"HOURS / AVAILABILITY"),EXACT(E201,"GEOGRAPHY"),EXACT(E201,"FULFILMENT / ROLE"),EXACT(E201,"BUYER"),EXACT(E201,"OWNERSHIP"),EXACT(E201,"SERVICE"),EXACT(E201,"OTHER")),OR(EXACT(F201,"YES"),EXACT(F201,"NO"),EXACT(F201,"UNCLEAR")),OR(EXACT(G201,"OPEN"),EXACT(G201,"RESOLVED")))),"INVALID - CONTROL TOKEN",IF(K201="INVALID - CANDIDATE ID","NOT READY",IF(F201="UNCLEAR","NOT READY",IF(AND(F201="YES",G201="OPEN"),"OPEN MATERIAL CONFLICT",IF(AND(F201="NO",G201="OPEN"),"OPEN NON-MATERIAL CONFLICT","READY"))))))))</x:f>
      </x:c>
      <x:c r="M201" s="12" t="str">
        <x:f>IF(A201="","",IF(OR(L201="INVALID - DUPLICATE ID",L201="INVALID - CONTROL TOKEN",L201="INCOMPLETE",L201="NOT READY"),"Do not use until the conflict record is valid",IF(L201="OPEN MATERIAL CONFLICT","Keep candidate conditional or unresolved until the conflict is settled",IF(L201="OPEN NON-MATERIAL CONFLICT","Record the conflict; it does not block the current disposition",IF(G201="RESOLVED","Use resolved evidence in the candidate role","No material decision effect")))))</x:f>
      </x:c>
    </x:row>
    <x:row r="202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38"/>
      <x:c r="K202" s="12" t="str">
        <x:f>IF(B202="","",IF(COUNTIF(CANDIDATES!$A$6:$A$205,B202)=0,"INVALID - CANDIDATE ID",IF(COUNTIFS(CANDIDATES!$A$6:$A$205,B202,CANDIDATES!$Q$6:$Q$205,"READY")&gt;0,"LINKED - READY","LINKED - UNRESOLVED")))</x:f>
      </x:c>
      <x:c r="L202" s="12" t="str">
        <x:f>IF(A202="","",IF(COUNTIF($A$6:$A$205,A202)&gt;1,"INVALID - DUPLICATE ID",IF(OR(B202="",C202="",D202="",E202="",F202="",G202="",I202=""),"INCOMPLETE",IF(NOT(AND(OR(EXACT(E202,"HOURS / AVAILABILITY"),EXACT(E202,"GEOGRAPHY"),EXACT(E202,"FULFILMENT / ROLE"),EXACT(E202,"BUYER"),EXACT(E202,"OWNERSHIP"),EXACT(E202,"SERVICE"),EXACT(E202,"OTHER")),OR(EXACT(F202,"YES"),EXACT(F202,"NO"),EXACT(F202,"UNCLEAR")),OR(EXACT(G202,"OPEN"),EXACT(G202,"RESOLVED")))),"INVALID - CONTROL TOKEN",IF(K202="INVALID - CANDIDATE ID","NOT READY",IF(F202="UNCLEAR","NOT READY",IF(AND(F202="YES",G202="OPEN"),"OPEN MATERIAL CONFLICT",IF(AND(F202="NO",G202="OPEN"),"OPEN NON-MATERIAL CONFLICT","READY"))))))))</x:f>
      </x:c>
      <x:c r="M202" s="12" t="str">
        <x:f>IF(A202="","",IF(OR(L202="INVALID - DUPLICATE ID",L202="INVALID - CONTROL TOKEN",L202="INCOMPLETE",L202="NOT READY"),"Do not use until the conflict record is valid",IF(L202="OPEN MATERIAL CONFLICT","Keep candidate conditional or unresolved until the conflict is settled",IF(L202="OPEN NON-MATERIAL CONFLICT","Record the conflict; it does not block the current disposition",IF(G202="RESOLVED","Use resolved evidence in the candidate role","No material decision effect")))))</x:f>
      </x:c>
    </x:row>
    <x:row r="203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38"/>
      <x:c r="K203" s="12" t="str">
        <x:f>IF(B203="","",IF(COUNTIF(CANDIDATES!$A$6:$A$205,B203)=0,"INVALID - CANDIDATE ID",IF(COUNTIFS(CANDIDATES!$A$6:$A$205,B203,CANDIDATES!$Q$6:$Q$205,"READY")&gt;0,"LINKED - READY","LINKED - UNRESOLVED")))</x:f>
      </x:c>
      <x:c r="L203" s="12" t="str">
        <x:f>IF(A203="","",IF(COUNTIF($A$6:$A$205,A203)&gt;1,"INVALID - DUPLICATE ID",IF(OR(B203="",C203="",D203="",E203="",F203="",G203="",I203=""),"INCOMPLETE",IF(NOT(AND(OR(EXACT(E203,"HOURS / AVAILABILITY"),EXACT(E203,"GEOGRAPHY"),EXACT(E203,"FULFILMENT / ROLE"),EXACT(E203,"BUYER"),EXACT(E203,"OWNERSHIP"),EXACT(E203,"SERVICE"),EXACT(E203,"OTHER")),OR(EXACT(F203,"YES"),EXACT(F203,"NO"),EXACT(F203,"UNCLEAR")),OR(EXACT(G203,"OPEN"),EXACT(G203,"RESOLVED")))),"INVALID - CONTROL TOKEN",IF(K203="INVALID - CANDIDATE ID","NOT READY",IF(F203="UNCLEAR","NOT READY",IF(AND(F203="YES",G203="OPEN"),"OPEN MATERIAL CONFLICT",IF(AND(F203="NO",G203="OPEN"),"OPEN NON-MATERIAL CONFLICT","READY"))))))))</x:f>
      </x:c>
      <x:c r="M203" s="12" t="str">
        <x:f>IF(A203="","",IF(OR(L203="INVALID - DUPLICATE ID",L203="INVALID - CONTROL TOKEN",L203="INCOMPLETE",L203="NOT READY"),"Do not use until the conflict record is valid",IF(L203="OPEN MATERIAL CONFLICT","Keep candidate conditional or unresolved until the conflict is settled",IF(L203="OPEN NON-MATERIAL CONFLICT","Record the conflict; it does not block the current disposition",IF(G203="RESOLVED","Use resolved evidence in the candidate role","No material decision effect")))))</x:f>
      </x:c>
    </x:row>
    <x:row r="204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38"/>
      <x:c r="K204" s="12" t="str">
        <x:f>IF(B204="","",IF(COUNTIF(CANDIDATES!$A$6:$A$205,B204)=0,"INVALID - CANDIDATE ID",IF(COUNTIFS(CANDIDATES!$A$6:$A$205,B204,CANDIDATES!$Q$6:$Q$205,"READY")&gt;0,"LINKED - READY","LINKED - UNRESOLVED")))</x:f>
      </x:c>
      <x:c r="L204" s="12" t="str">
        <x:f>IF(A204="","",IF(COUNTIF($A$6:$A$205,A204)&gt;1,"INVALID - DUPLICATE ID",IF(OR(B204="",C204="",D204="",E204="",F204="",G204="",I204=""),"INCOMPLETE",IF(NOT(AND(OR(EXACT(E204,"HOURS / AVAILABILITY"),EXACT(E204,"GEOGRAPHY"),EXACT(E204,"FULFILMENT / ROLE"),EXACT(E204,"BUYER"),EXACT(E204,"OWNERSHIP"),EXACT(E204,"SERVICE"),EXACT(E204,"OTHER")),OR(EXACT(F204,"YES"),EXACT(F204,"NO"),EXACT(F204,"UNCLEAR")),OR(EXACT(G204,"OPEN"),EXACT(G204,"RESOLVED")))),"INVALID - CONTROL TOKEN",IF(K204="INVALID - CANDIDATE ID","NOT READY",IF(F204="UNCLEAR","NOT READY",IF(AND(F204="YES",G204="OPEN"),"OPEN MATERIAL CONFLICT",IF(AND(F204="NO",G204="OPEN"),"OPEN NON-MATERIAL CONFLICT","READY"))))))))</x:f>
      </x:c>
      <x:c r="M204" s="12" t="str">
        <x:f>IF(A204="","",IF(OR(L204="INVALID - DUPLICATE ID",L204="INVALID - CONTROL TOKEN",L204="INCOMPLETE",L204="NOT READY"),"Do not use until the conflict record is valid",IF(L204="OPEN MATERIAL CONFLICT","Keep candidate conditional or unresolved until the conflict is settled",IF(L204="OPEN NON-MATERIAL CONFLICT","Record the conflict; it does not block the current disposition",IF(G204="RESOLVED","Use resolved evidence in the candidate role","No material decision effect")))))</x:f>
      </x:c>
    </x:row>
    <x:row r="205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38"/>
      <x:c r="K205" s="12" t="str">
        <x:f>IF(B205="","",IF(COUNTIF(CANDIDATES!$A$6:$A$205,B205)=0,"INVALID - CANDIDATE ID",IF(COUNTIFS(CANDIDATES!$A$6:$A$205,B205,CANDIDATES!$Q$6:$Q$205,"READY")&gt;0,"LINKED - READY","LINKED - UNRESOLVED")))</x:f>
      </x:c>
      <x:c r="L205" s="12" t="str">
        <x:f>IF(A205="","",IF(COUNTIF($A$6:$A$205,A205)&gt;1,"INVALID - DUPLICATE ID",IF(OR(B205="",C205="",D205="",E205="",F205="",G205="",I205=""),"INCOMPLETE",IF(NOT(AND(OR(EXACT(E205,"HOURS / AVAILABILITY"),EXACT(E205,"GEOGRAPHY"),EXACT(E205,"FULFILMENT / ROLE"),EXACT(E205,"BUYER"),EXACT(E205,"OWNERSHIP"),EXACT(E205,"SERVICE"),EXACT(E205,"OTHER")),OR(EXACT(F205,"YES"),EXACT(F205,"NO"),EXACT(F205,"UNCLEAR")),OR(EXACT(G205,"OPEN"),EXACT(G205,"RESOLVED")))),"INVALID - CONTROL TOKEN",IF(K205="INVALID - CANDIDATE ID","NOT READY",IF(F205="UNCLEAR","NOT READY",IF(AND(F205="YES",G205="OPEN"),"OPEN MATERIAL CONFLICT",IF(AND(F205="NO",G205="OPEN"),"OPEN NON-MATERIAL CONFLICT","READY"))))))))</x:f>
      </x:c>
      <x:c r="M205" s="12" t="str">
        <x:f>IF(A205="","",IF(OR(L205="INVALID - DUPLICATE ID",L205="INVALID - CONTROL TOKEN",L205="INCOMPLETE",L205="NOT READY"),"Do not use until the conflict record is valid",IF(L205="OPEN MATERIAL CONFLICT","Keep candidate conditional or unresolved until the conflict is settled",IF(L205="OPEN NON-MATERIAL CONFLICT","Record the conflict; it does not block the current disposition",IF(G205="RESOLVED","Use resolved evidence in the candidate role","No material decision effect")))))</x:f>
      </x:c>
    </x:row>
  </x:sheetData>
  <x:conditionalFormatting sqref="L6:L205">
    <x:cfRule type="expression" dxfId="6" priority="1">
      <x:formula>ISNUMBER(SEARCH("READY",L6))</x:formula>
    </x:cfRule>
    <x:cfRule type="expression" dxfId="7" priority="2">
      <x:formula>ISNUMBER(SEARCH("NOT READY",L6))</x:formula>
    </x:cfRule>
    <x:cfRule type="expression" dxfId="8" priority="3">
      <x:formula>OR(ISNUMBER(SEARCH("UNRESOLVED",L6)),ISNUMBER(SEARCH("CONFLICT",L6)),ISNUMBER(SEARCH("STALE",L6)))</x:formula>
    </x:cfRule>
  </x:conditionalFormatting>
  <x:dataValidations count="3">
    <x:dataValidation type="list" sqref="E6:E205">
      <x:formula1>"HOURS / AVAILABILITY,GEOGRAPHY,FULFILMENT / ROLE,BUYER,OWNERSHIP,SERVICE,OTHER"</x:formula1>
    </x:dataValidation>
    <x:dataValidation type="list" sqref="F6:F205">
      <x:formula1>"YES,NO,UNCLEAR"</x:formula1>
    </x:dataValidation>
    <x:dataValidation type="list" sqref="G6:G205">
      <x:formula1>"OPEN,RESOLVED"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5" hidden="0" customWidth="1"/>
    <x:col min="5" max="5" width="46" hidden="0" customWidth="1"/>
    <x:col min="6" max="6" width="42" hidden="0" customWidth="1"/>
    <x:col min="7" max="7" width="20" hidden="0" customWidth="1"/>
    <x:col min="8" max="8" width="42" hidden="0" customWidth="1"/>
    <x:col min="9" max="9" width="34" hidden="0" customWidth="1"/>
    <x:col min="10" max="10" width="22" hidden="0" customWidth="1"/>
    <x:col min="11" max="11" width="26" hidden="0" customWidth="1"/>
    <x:col min="12" max="12" width="24" hidden="0" customWidth="1"/>
    <x:col min="13" max="13" width="18" hidden="0" customWidth="1"/>
    <x:col min="14" max="14" width="30" hidden="0" customWidth="1"/>
  </x:cols>
  <x:sheetData>
    <x:row r="1">
      <x:c r="A1" s="51" t="str">
        <x:v>Decision ID</x:v>
      </x:c>
      <x:c r="B1" s="51" t="str">
        <x:v>Candidate ID</x:v>
      </x:c>
      <x:c r="C1" s="51" t="str">
        <x:v>Disposition</x:v>
      </x:c>
      <x:c r="D1" s="51" t="str">
        <x:v>Reason</x:v>
      </x:c>
      <x:c r="E1" s="51" t="str">
        <x:v>Permitted benchmark</x:v>
      </x:c>
      <x:c r="F1" s="51" t="str">
        <x:v>Evidence gap / condition</x:v>
      </x:c>
      <x:c r="G1" s="51" t="str">
        <x:v>Owner</x:v>
      </x:c>
      <x:c r="H1" s="51" t="str">
        <x:v>Reopen trigger</x:v>
      </x:c>
      <x:c r="I1" s="51" t="str">
        <x:v>Candidate role</x:v>
      </x:c>
      <x:c r="J1" s="51" t="str">
        <x:v>Candidate link</x:v>
      </x:c>
      <x:c r="K1" s="51" t="str">
        <x:v>Role compatibility</x:v>
      </x:c>
      <x:c r="L1" s="51" t="str">
        <x:v>Conflict gate</x:v>
      </x:c>
      <x:c r="M1" s="51" t="str">
        <x:v>Decision readiness</x:v>
      </x:c>
      <x:c r="N1" s="51" t="str">
        <x:v>Notes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</x:row>
    <x:row r="6">
      <x:c r="A6" s="12" t="str">
        <x:v>D001</x:v>
      </x:c>
      <x:c r="B6" s="12" t="str">
        <x:v>A01</x:v>
      </x:c>
      <x:c r="C6" s="12" t="str">
        <x:v>INCLUDE DIRECT</x:v>
      </x:c>
      <x:c r="D6" s="12" t="str">
        <x:v>Same job, buyer, postcode, timing and direct fulfilment are coherent.</x:v>
      </x:c>
      <x:c r="E6" s="12" t="str">
        <x:v>Emergency offer, service-area clarity, call path, trust and local landing unit.</x:v>
      </x:c>
      <x:c r="F6" s="12" t="str">
        <x:v>Add first-party buyer/call evidence when available.</x:v>
      </x:c>
      <x:c r="G6" s="12" t="str">
        <x:v>Founder / reviewer</x:v>
      </x:c>
      <x:c r="H6" s="12" t="str">
        <x:v>Service, timing, fulfilment or first-party evidence changes</x:v>
      </x:c>
      <x:c r="I6" s="12" t="str">
        <x:f>IF(B6="","",IFERROR(INDEX(CANDIDATES!$P$6:$P$205,MATCH(B6,CANDIDATES!$A$6:$A$205,0)),""))</x:f>
        <x:v>DIRECT LOCAL COMPETITOR</x:v>
      </x:c>
      <x:c r="J6" s="12" t="str">
        <x:f>IF(B6="","",IF(COUNTIF(CANDIDATES!$A$6:$A$205,B6)=0,"INVALID - CANDIDATE ID",IF(COUNTIFS(CANDIDATES!$A$6:$A$205,B6,CANDIDATES!$Q$6:$Q$205,"READY")&gt;0,"LINKED - READY","LINKED - UNRESOLVED")))</x:f>
        <x:v>LINKED - READY</x:v>
      </x:c>
      <x:c r="K6" s="12" t="str">
        <x:f>IF(A6="","",IF(J6="INVALID - CANDIDATE ID","NOT COMPATIBLE - CANDIDATE",IF(C6="MONITOR / CONDITIONAL","COMPATIBLE",IF(C6="EXCLUDE DIRECT",IF(OR(I6="OUT OF DIRECT SCOPE",I6="EVIDENCE INSUFFICIENT - ROLE",I6="EVIDENCE STALE - REFRESH",I6="EVIDENCE CONTRADICTION - FIRST PARTY",I6="CONDITIONAL / REVIEW REQUIRED"),"COMPATIBLE","ROLE CONFLICT"),IF(C6="INCLUDE DIRECT",IF(I6="DIRECT LOCAL COMPETITOR","COMPATIBLE","ROLE CONFLICT"),IF(C6="INCLUDE INDIRECT",IF(I6="INDIRECT / CONDITIONAL COMPETITOR","COMPATIBLE","ROLE CONFLICT"),IF(C6="INCLUDE REFERENCE",IF(OR(I6="INTERMEDIARY / LEAD COMPETITOR",I6="INFORMATION / REFERENCE COMPETITOR"),"COMPATIBLE","ROLE CONFLICT"),"ROLE CONFLICT")))))))</x:f>
        <x:v>COMPATIBLE</x:v>
      </x:c>
      <x:c r="L6" s="12" t="str">
        <x:f>IF(B6="","",IF(OR(COUNTIFS(CONFLICTS!$B$6:$B$205,B6,CONFLICTS!$L$6:$L$205,"INVALID - DUPLICATE ID")&gt;0,COUNTIFS(CONFLICTS!$B$6:$B$205,B6,CONFLICTS!$L$6:$L$205,"INVALID - CONTROL TOKEN")&gt;0,COUNTIFS(CONFLICTS!$B$6:$B$205,B6,CONFLICTS!$L$6:$L$205,"NOT READY")&gt;0,COUNTIFS(CONFLICTS!$B$6:$B$205,B6,CONFLICTS!$L$6:$L$205,"INCOMPLETE")&gt;0),"CONFLICT RECORD INVALID",IF(COUNTIFS(CONFLICTS!$B$6:$B$205,B6,CONFLICTS!$L$6:$L$205,"OPEN MATERIAL CONFLICT")&gt;0,"OPEN MATERIAL CONFLICT","CLEAR")))</x:f>
        <x:v>CLEAR</x:v>
      </x:c>
      <x:c r="M6" s="12" t="str">
        <x:f>IF(A6="","",IF(OR(B6="",C6="",D6="",E6="",F6="",G6="",H6=""),"NOT READY",IF(K6&lt;&gt;"COMPATIBLE","NOT READY",IF(L6="CONFLICT RECORD INVALID","NOT READY",IF(AND(L6="OPEN MATERIAL CONFLICT",C6&lt;&gt;"MONITOR / CONDITIONAL",C6&lt;&gt;"EXCLUDE DIRECT"),"NOT READY","READY")))))</x:f>
        <x:v>READY</x:v>
      </x:c>
      <x:c r="N6" s="12"/>
    </x:row>
    <x:row r="7">
      <x:c r="A7" s="12" t="str">
        <x:v>D002</x:v>
      </x:c>
      <x:c r="B7" s="12" t="str">
        <x:v>B02</x:v>
      </x:c>
      <x:c r="C7" s="12" t="str">
        <x:v>MONITOR / CONDITIONAL</x:v>
      </x:c>
      <x:c r="D7" s="12" t="str">
        <x:v>Local operator exists but emergency availability conflicts.</x:v>
      </x:c>
      <x:c r="E7" s="12" t="str">
        <x:v>Scheduled-service / franchise-local architecture only until timing resolves.</x:v>
      </x:c>
      <x:c r="F7" s="12" t="str">
        <x:v>Resolve current local emergency availability.</x:v>
      </x:c>
      <x:c r="G7" s="12" t="str">
        <x:v>Founder / reviewer</x:v>
      </x:c>
      <x:c r="H7" s="12" t="str">
        <x:v>Fresh local availability evidence resolves or changes the role</x:v>
      </x:c>
      <x:c r="I7" s="12" t="str">
        <x:f>IF(B7="","",IFERROR(INDEX(CANDIDATES!$P$6:$P$205,MATCH(B7,CANDIDATES!$A$6:$A$205,0)),""))</x:f>
        <x:v>EVIDENCE INSUFFICIENT - ROLE</x:v>
      </x:c>
      <x:c r="J7" s="12" t="str">
        <x:f>IF(B7="","",IF(COUNTIF(CANDIDATES!$A$6:$A$205,B7)=0,"INVALID - CANDIDATE ID",IF(COUNTIFS(CANDIDATES!$A$6:$A$205,B7,CANDIDATES!$Q$6:$Q$205,"READY")&gt;0,"LINKED - READY","LINKED - UNRESOLVED")))</x:f>
        <x:v>LINKED - UNRESOLVED</x:v>
      </x:c>
      <x:c r="K7" s="12" t="str">
        <x:f>IF(A7="","",IF(J7="INVALID - CANDIDATE ID","NOT COMPATIBLE - CANDIDATE",IF(C7="MONITOR / CONDITIONAL","COMPATIBLE",IF(C7="EXCLUDE DIRECT",IF(OR(I7="OUT OF DIRECT SCOPE",I7="EVIDENCE INSUFFICIENT - ROLE",I7="EVIDENCE STALE - REFRESH",I7="EVIDENCE CONTRADICTION - FIRST PARTY",I7="CONDITIONAL / REVIEW REQUIRED"),"COMPATIBLE","ROLE CONFLICT"),IF(C7="INCLUDE DIRECT",IF(I7="DIRECT LOCAL COMPETITOR","COMPATIBLE","ROLE CONFLICT"),IF(C7="INCLUDE INDIRECT",IF(I7="INDIRECT / CONDITIONAL COMPETITOR","COMPATIBLE","ROLE CONFLICT"),IF(C7="INCLUDE REFERENCE",IF(OR(I7="INTERMEDIARY / LEAD COMPETITOR",I7="INFORMATION / REFERENCE COMPETITOR"),"COMPATIBLE","ROLE CONFLICT"),"ROLE CONFLICT")))))))</x:f>
        <x:v>COMPATIBLE</x:v>
      </x:c>
      <x:c r="L7" s="12" t="str">
        <x:f>IF(B7="","",IF(OR(COUNTIFS(CONFLICTS!$B$6:$B$205,B7,CONFLICTS!$L$6:$L$205,"INVALID - DUPLICATE ID")&gt;0,COUNTIFS(CONFLICTS!$B$6:$B$205,B7,CONFLICTS!$L$6:$L$205,"INVALID - CONTROL TOKEN")&gt;0,COUNTIFS(CONFLICTS!$B$6:$B$205,B7,CONFLICTS!$L$6:$L$205,"NOT READY")&gt;0,COUNTIFS(CONFLICTS!$B$6:$B$205,B7,CONFLICTS!$L$6:$L$205,"INCOMPLETE")&gt;0),"CONFLICT RECORD INVALID",IF(COUNTIFS(CONFLICTS!$B$6:$B$205,B7,CONFLICTS!$L$6:$L$205,"OPEN MATERIAL CONFLICT")&gt;0,"OPEN MATERIAL CONFLICT","CLEAR")))</x:f>
        <x:v>OPEN MATERIAL CONFLICT</x:v>
      </x:c>
      <x:c r="M7" s="12" t="str">
        <x:f>IF(A7="","",IF(OR(B7="",C7="",D7="",E7="",F7="",G7="",H7=""),"NOT READY",IF(K7&lt;&gt;"COMPATIBLE","NOT READY",IF(L7="CONFLICT RECORD INVALID","NOT READY",IF(AND(L7="OPEN MATERIAL CONFLICT",C7&lt;&gt;"MONITOR / CONDITIONAL",C7&lt;&gt;"EXCLUDE DIRECT"),"NOT READY","READY")))))</x:f>
        <x:v>READY</x:v>
      </x:c>
      <x:c r="N7" s="12"/>
    </x:row>
    <x:row r="8">
      <x:c r="A8" s="12" t="str">
        <x:v>D003</x:v>
      </x:c>
      <x:c r="B8" s="12" t="str">
        <x:v>C03</x:v>
      </x:c>
      <x:c r="C8" s="12" t="str">
        <x:v>INCLUDE REFERENCE</x:v>
      </x:c>
      <x:c r="D8" s="12" t="str">
        <x:v>Current terms show lead routing to third-party providers.</x:v>
      </x:c>
      <x:c r="E8" s="12" t="str">
        <x:v>Lead capture, comparison UX, local discovery and routing mechanics.</x:v>
      </x:c>
      <x:c r="F8" s="12" t="str">
        <x:v>Refresh routing/provider-network evidence if the operating model changes.</x:v>
      </x:c>
      <x:c r="G8" s="12" t="str">
        <x:v>Founder / reviewer</x:v>
      </x:c>
      <x:c r="H8" s="12" t="str">
        <x:v>Platform begins fulfilling the service directly</x:v>
      </x:c>
      <x:c r="I8" s="12" t="str">
        <x:f>IF(B8="","",IFERROR(INDEX(CANDIDATES!$P$6:$P$205,MATCH(B8,CANDIDATES!$A$6:$A$205,0)),""))</x:f>
        <x:v>INTERMEDIARY / LEAD COMPETITOR</x:v>
      </x:c>
      <x:c r="J8" s="12" t="str">
        <x:f>IF(B8="","",IF(COUNTIF(CANDIDATES!$A$6:$A$205,B8)=0,"INVALID - CANDIDATE ID",IF(COUNTIFS(CANDIDATES!$A$6:$A$205,B8,CANDIDATES!$Q$6:$Q$205,"READY")&gt;0,"LINKED - READY","LINKED - UNRESOLVED")))</x:f>
        <x:v>LINKED - READY</x:v>
      </x:c>
      <x:c r="K8" s="12" t="str">
        <x:f>IF(A8="","",IF(J8="INVALID - CANDIDATE ID","NOT COMPATIBLE - CANDIDATE",IF(C8="MONITOR / CONDITIONAL","COMPATIBLE",IF(C8="EXCLUDE DIRECT",IF(OR(I8="OUT OF DIRECT SCOPE",I8="EVIDENCE INSUFFICIENT - ROLE",I8="EVIDENCE STALE - REFRESH",I8="EVIDENCE CONTRADICTION - FIRST PARTY",I8="CONDITIONAL / REVIEW REQUIRED"),"COMPATIBLE","ROLE CONFLICT"),IF(C8="INCLUDE DIRECT",IF(I8="DIRECT LOCAL COMPETITOR","COMPATIBLE","ROLE CONFLICT"),IF(C8="INCLUDE INDIRECT",IF(I8="INDIRECT / CONDITIONAL COMPETITOR","COMPATIBLE","ROLE CONFLICT"),IF(C8="INCLUDE REFERENCE",IF(OR(I8="INTERMEDIARY / LEAD COMPETITOR",I8="INFORMATION / REFERENCE COMPETITOR"),"COMPATIBLE","ROLE CONFLICT"),"ROLE CONFLICT")))))))</x:f>
        <x:v>COMPATIBLE</x:v>
      </x:c>
      <x:c r="L8" s="12" t="str">
        <x:f>IF(B8="","",IF(OR(COUNTIFS(CONFLICTS!$B$6:$B$205,B8,CONFLICTS!$L$6:$L$205,"INVALID - DUPLICATE ID")&gt;0,COUNTIFS(CONFLICTS!$B$6:$B$205,B8,CONFLICTS!$L$6:$L$205,"INVALID - CONTROL TOKEN")&gt;0,COUNTIFS(CONFLICTS!$B$6:$B$205,B8,CONFLICTS!$L$6:$L$205,"NOT READY")&gt;0,COUNTIFS(CONFLICTS!$B$6:$B$205,B8,CONFLICTS!$L$6:$L$205,"INCOMPLETE")&gt;0),"CONFLICT RECORD INVALID",IF(COUNTIFS(CONFLICTS!$B$6:$B$205,B8,CONFLICTS!$L$6:$L$205,"OPEN MATERIAL CONFLICT")&gt;0,"OPEN MATERIAL CONFLICT","CLEAR")))</x:f>
        <x:v>CLEAR</x:v>
      </x:c>
      <x:c r="M8" s="12" t="str">
        <x:f>IF(A8="","",IF(OR(B8="",C8="",D8="",E8="",F8="",G8="",H8=""),"NOT READY",IF(K8&lt;&gt;"COMPATIBLE","NOT READY",IF(L8="CONFLICT RECORD INVALID","NOT READY",IF(AND(L8="OPEN MATERIAL CONFLICT",C8&lt;&gt;"MONITOR / CONDITIONAL",C8&lt;&gt;"EXCLUDE DIRECT"),"NOT READY","READY")))))</x:f>
        <x:v>READY</x:v>
      </x:c>
      <x:c r="N8" s="12"/>
    </x:row>
    <x:row r="9">
      <x:c r="A9" s="12" t="str">
        <x:v>D004</x:v>
      </x:c>
      <x:c r="B9" s="12" t="str">
        <x:v>D04</x:v>
      </x:c>
      <x:c r="C9" s="12" t="str">
        <x:v>EXCLUDE DIRECT</x:v>
      </x:c>
      <x:c r="D9" s="12" t="str">
        <x:v>No verified local operator or target-postcode fulfilment evidence.</x:v>
      </x:c>
      <x:c r="E9" s="12" t="str">
        <x:v>Brand/search messaging only.</x:v>
      </x:c>
      <x:c r="F9" s="12" t="str">
        <x:v>Verify a local operator before any direct promotion.</x:v>
      </x:c>
      <x:c r="G9" s="12" t="str">
        <x:v>Founder / reviewer</x:v>
      </x:c>
      <x:c r="H9" s="12" t="str">
        <x:v>Local operator or service-area evidence appears</x:v>
      </x:c>
      <x:c r="I9" s="12" t="str">
        <x:f>IF(B9="","",IFERROR(INDEX(CANDIDATES!$P$6:$P$205,MATCH(B9,CANDIDATES!$A$6:$A$205,0)),""))</x:f>
        <x:v>EVIDENCE INSUFFICIENT - ROLE</x:v>
      </x:c>
      <x:c r="J9" s="12" t="str">
        <x:f>IF(B9="","",IF(COUNTIF(CANDIDATES!$A$6:$A$205,B9)=0,"INVALID - CANDIDATE ID",IF(COUNTIFS(CANDIDATES!$A$6:$A$205,B9,CANDIDATES!$Q$6:$Q$205,"READY")&gt;0,"LINKED - READY","LINKED - UNRESOLVED")))</x:f>
        <x:v>LINKED - UNRESOLVED</x:v>
      </x:c>
      <x:c r="K9" s="12" t="str">
        <x:f>IF(A9="","",IF(J9="INVALID - CANDIDATE ID","NOT COMPATIBLE - CANDIDATE",IF(C9="MONITOR / CONDITIONAL","COMPATIBLE",IF(C9="EXCLUDE DIRECT",IF(OR(I9="OUT OF DIRECT SCOPE",I9="EVIDENCE INSUFFICIENT - ROLE",I9="EVIDENCE STALE - REFRESH",I9="EVIDENCE CONTRADICTION - FIRST PARTY",I9="CONDITIONAL / REVIEW REQUIRED"),"COMPATIBLE","ROLE CONFLICT"),IF(C9="INCLUDE DIRECT",IF(I9="DIRECT LOCAL COMPETITOR","COMPATIBLE","ROLE CONFLICT"),IF(C9="INCLUDE INDIRECT",IF(I9="INDIRECT / CONDITIONAL COMPETITOR","COMPATIBLE","ROLE CONFLICT"),IF(C9="INCLUDE REFERENCE",IF(OR(I9="INTERMEDIARY / LEAD COMPETITOR",I9="INFORMATION / REFERENCE COMPETITOR"),"COMPATIBLE","ROLE CONFLICT"),"ROLE CONFLICT")))))))</x:f>
        <x:v>COMPATIBLE</x:v>
      </x:c>
      <x:c r="L9" s="12" t="str">
        <x:f>IF(B9="","",IF(OR(COUNTIFS(CONFLICTS!$B$6:$B$205,B9,CONFLICTS!$L$6:$L$205,"INVALID - DUPLICATE ID")&gt;0,COUNTIFS(CONFLICTS!$B$6:$B$205,B9,CONFLICTS!$L$6:$L$205,"INVALID - CONTROL TOKEN")&gt;0,COUNTIFS(CONFLICTS!$B$6:$B$205,B9,CONFLICTS!$L$6:$L$205,"NOT READY")&gt;0,COUNTIFS(CONFLICTS!$B$6:$B$205,B9,CONFLICTS!$L$6:$L$205,"INCOMPLETE")&gt;0),"CONFLICT RECORD INVALID",IF(COUNTIFS(CONFLICTS!$B$6:$B$205,B9,CONFLICTS!$L$6:$L$205,"OPEN MATERIAL CONFLICT")&gt;0,"OPEN MATERIAL CONFLICT","CLEAR")))</x:f>
        <x:v>OPEN MATERIAL CONFLICT</x:v>
      </x:c>
      <x:c r="M9" s="12" t="str">
        <x:f>IF(A9="","",IF(OR(B9="",C9="",D9="",E9="",F9="",G9="",H9=""),"NOT READY",IF(K9&lt;&gt;"COMPATIBLE","NOT READY",IF(L9="CONFLICT RECORD INVALID","NOT READY",IF(AND(L9="OPEN MATERIAL CONFLICT",C9&lt;&gt;"MONITOR / CONDITIONAL",C9&lt;&gt;"EXCLUDE DIRECT"),"NOT READY","READY")))))</x:f>
        <x:v>READY</x:v>
      </x:c>
      <x:c r="N9" s="12"/>
    </x:row>
    <x:row r="10">
      <x:c r="A10" s="12" t="str">
        <x:v>D005</x:v>
      </x:c>
      <x:c r="B10" s="12" t="str">
        <x:v>E05</x:v>
      </x:c>
      <x:c r="C10" s="12" t="str">
        <x:v>INCLUDE REFERENCE</x:v>
      </x:c>
      <x:c r="D10" s="12" t="str">
        <x:v>Information source does not sell/fulfil the repair.</x:v>
      </x:c>
      <x:c r="E10" s="12" t="str">
        <x:v>Information coverage, evidence and decision support.</x:v>
      </x:c>
      <x:c r="F10" s="12" t="str">
        <x:v>Refresh content/source evidence when material.</x:v>
      </x:c>
      <x:c r="G10" s="12" t="str">
        <x:v>Founder / reviewer</x:v>
      </x:c>
      <x:c r="H10" s="12" t="str">
        <x:v>Publisher begins selling or fulfilling the service</x:v>
      </x:c>
      <x:c r="I10" s="12" t="str">
        <x:f>IF(B10="","",IFERROR(INDEX(CANDIDATES!$P$6:$P$205,MATCH(B10,CANDIDATES!$A$6:$A$205,0)),""))</x:f>
        <x:v>INFORMATION / REFERENCE COMPETITOR</x:v>
      </x:c>
      <x:c r="J10" s="12" t="str">
        <x:f>IF(B10="","",IF(COUNTIF(CANDIDATES!$A$6:$A$205,B10)=0,"INVALID - CANDIDATE ID",IF(COUNTIFS(CANDIDATES!$A$6:$A$205,B10,CANDIDATES!$Q$6:$Q$205,"READY")&gt;0,"LINKED - READY","LINKED - UNRESOLVED")))</x:f>
        <x:v>LINKED - READY</x:v>
      </x:c>
      <x:c r="K10" s="12" t="str">
        <x:f>IF(A10="","",IF(J10="INVALID - CANDIDATE ID","NOT COMPATIBLE - CANDIDATE",IF(C10="MONITOR / CONDITIONAL","COMPATIBLE",IF(C10="EXCLUDE DIRECT",IF(OR(I10="OUT OF DIRECT SCOPE",I10="EVIDENCE INSUFFICIENT - ROLE",I10="EVIDENCE STALE - REFRESH",I10="EVIDENCE CONTRADICTION - FIRST PARTY",I10="CONDITIONAL / REVIEW REQUIRED"),"COMPATIBLE","ROLE CONFLICT"),IF(C10="INCLUDE DIRECT",IF(I10="DIRECT LOCAL COMPETITOR","COMPATIBLE","ROLE CONFLICT"),IF(C10="INCLUDE INDIRECT",IF(I10="INDIRECT / CONDITIONAL COMPETITOR","COMPATIBLE","ROLE CONFLICT"),IF(C10="INCLUDE REFERENCE",IF(OR(I10="INTERMEDIARY / LEAD COMPETITOR",I10="INFORMATION / REFERENCE COMPETITOR"),"COMPATIBLE","ROLE CONFLICT"),"ROLE CONFLICT")))))))</x:f>
        <x:v>COMPATIBLE</x:v>
      </x:c>
      <x:c r="L10" s="12" t="str">
        <x:f>IF(B10="","",IF(OR(COUNTIFS(CONFLICTS!$B$6:$B$205,B10,CONFLICTS!$L$6:$L$205,"INVALID - DUPLICATE ID")&gt;0,COUNTIFS(CONFLICTS!$B$6:$B$205,B10,CONFLICTS!$L$6:$L$205,"INVALID - CONTROL TOKEN")&gt;0,COUNTIFS(CONFLICTS!$B$6:$B$205,B10,CONFLICTS!$L$6:$L$205,"NOT READY")&gt;0,COUNTIFS(CONFLICTS!$B$6:$B$205,B10,CONFLICTS!$L$6:$L$205,"INCOMPLETE")&gt;0),"CONFLICT RECORD INVALID",IF(COUNTIFS(CONFLICTS!$B$6:$B$205,B10,CONFLICTS!$L$6:$L$205,"OPEN MATERIAL CONFLICT")&gt;0,"OPEN MATERIAL CONFLICT","CLEAR")))</x:f>
        <x:v>CLEAR</x:v>
      </x:c>
      <x:c r="M10" s="12" t="str">
        <x:f>IF(A10="","",IF(OR(B10="",C10="",D10="",E10="",F10="",G10="",H10=""),"NOT READY",IF(K10&lt;&gt;"COMPATIBLE","NOT READY",IF(L10="CONFLICT RECORD INVALID","NOT READY",IF(AND(L10="OPEN MATERIAL CONFLICT",C10&lt;&gt;"MONITOR / CONDITIONAL",C10&lt;&gt;"EXCLUDE DIRECT"),"NOT READY","READY")))))</x:f>
        <x:v>READY</x:v>
      </x:c>
      <x:c r="N10" s="12"/>
    </x:row>
    <x:row r="11">
      <x:c r="A11" s="12" t="str">
        <x:v>D006</x:v>
      </x:c>
      <x:c r="B11" s="12" t="str">
        <x:v>F06</x:v>
      </x:c>
      <x:c r="C11" s="12" t="str">
        <x:v>INCLUDE INDIRECT</x:v>
      </x:c>
      <x:c r="D11" s="12" t="str">
        <x:v>Same geography and buyer, different observed service for the scoped job.</x:v>
      </x:c>
      <x:c r="E11" s="12" t="str">
        <x:v>Adjacent need and substitution framing.</x:v>
      </x:c>
      <x:c r="F11" s="12" t="str">
        <x:v>Evidence of actual buyer switching if material.</x:v>
      </x:c>
      <x:c r="G11" s="12" t="str">
        <x:v>Founder / reviewer</x:v>
      </x:c>
      <x:c r="H11" s="12" t="str">
        <x:v>Service offer expands into the scoped emergency repair</x:v>
      </x:c>
      <x:c r="I11" s="12" t="str">
        <x:f>IF(B11="","",IFERROR(INDEX(CANDIDATES!$P$6:$P$205,MATCH(B11,CANDIDATES!$A$6:$A$205,0)),""))</x:f>
        <x:v>INDIRECT / CONDITIONAL COMPETITOR</x:v>
      </x:c>
      <x:c r="J11" s="12" t="str">
        <x:f>IF(B11="","",IF(COUNTIF(CANDIDATES!$A$6:$A$205,B11)=0,"INVALID - CANDIDATE ID",IF(COUNTIFS(CANDIDATES!$A$6:$A$205,B11,CANDIDATES!$Q$6:$Q$205,"READY")&gt;0,"LINKED - READY","LINKED - UNRESOLVED")))</x:f>
        <x:v>LINKED - READY</x:v>
      </x:c>
      <x:c r="K11" s="12" t="str">
        <x:f>IF(A11="","",IF(J11="INVALID - CANDIDATE ID","NOT COMPATIBLE - CANDIDATE",IF(C11="MONITOR / CONDITIONAL","COMPATIBLE",IF(C11="EXCLUDE DIRECT",IF(OR(I11="OUT OF DIRECT SCOPE",I11="EVIDENCE INSUFFICIENT - ROLE",I11="EVIDENCE STALE - REFRESH",I11="EVIDENCE CONTRADICTION - FIRST PARTY",I11="CONDITIONAL / REVIEW REQUIRED"),"COMPATIBLE","ROLE CONFLICT"),IF(C11="INCLUDE DIRECT",IF(I11="DIRECT LOCAL COMPETITOR","COMPATIBLE","ROLE CONFLICT"),IF(C11="INCLUDE INDIRECT",IF(I11="INDIRECT / CONDITIONAL COMPETITOR","COMPATIBLE","ROLE CONFLICT"),IF(C11="INCLUDE REFERENCE",IF(OR(I11="INTERMEDIARY / LEAD COMPETITOR",I11="INFORMATION / REFERENCE COMPETITOR"),"COMPATIBLE","ROLE CONFLICT"),"ROLE CONFLICT")))))))</x:f>
        <x:v>COMPATIBLE</x:v>
      </x:c>
      <x:c r="L11" s="12" t="str">
        <x:f>IF(B11="","",IF(OR(COUNTIFS(CONFLICTS!$B$6:$B$205,B11,CONFLICTS!$L$6:$L$205,"INVALID - DUPLICATE ID")&gt;0,COUNTIFS(CONFLICTS!$B$6:$B$205,B11,CONFLICTS!$L$6:$L$205,"INVALID - CONTROL TOKEN")&gt;0,COUNTIFS(CONFLICTS!$B$6:$B$205,B11,CONFLICTS!$L$6:$L$205,"NOT READY")&gt;0,COUNTIFS(CONFLICTS!$B$6:$B$205,B11,CONFLICTS!$L$6:$L$205,"INCOMPLETE")&gt;0),"CONFLICT RECORD INVALID",IF(COUNTIFS(CONFLICTS!$B$6:$B$205,B11,CONFLICTS!$L$6:$L$205,"OPEN MATERIAL CONFLICT")&gt;0,"OPEN MATERIAL CONFLICT","CLEAR")))</x:f>
        <x:v>CLEAR</x:v>
      </x:c>
      <x:c r="M11" s="12" t="str">
        <x:f>IF(A11="","",IF(OR(B11="",C11="",D11="",E11="",F11="",G11="",H11=""),"NOT READY",IF(K11&lt;&gt;"COMPATIBLE","NOT READY",IF(L11="CONFLICT RECORD INVALID","NOT READY",IF(AND(L11="OPEN MATERIAL CONFLICT",C11&lt;&gt;"MONITOR / CONDITIONAL",C11&lt;&gt;"EXCLUDE DIRECT"),"NOT READY","READY")))))</x:f>
        <x:v>READY</x:v>
      </x:c>
      <x:c r="N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 t="str">
        <x:f>IF(B12="","",IFERROR(INDEX(CANDIDATES!$P$6:$P$205,MATCH(B12,CANDIDATES!$A$6:$A$205,0)),""))</x:f>
      </x:c>
      <x:c r="J12" s="12" t="str">
        <x:f>IF(B12="","",IF(COUNTIF(CANDIDATES!$A$6:$A$205,B12)=0,"INVALID - CANDIDATE ID",IF(COUNTIFS(CANDIDATES!$A$6:$A$205,B12,CANDIDATES!$Q$6:$Q$205,"READY")&gt;0,"LINKED - READY","LINKED - UNRESOLVED")))</x:f>
      </x:c>
      <x:c r="K12" s="12" t="str">
        <x:f>IF(A12="","",IF(J12="INVALID - CANDIDATE ID","NOT COMPATIBLE - CANDIDATE",IF(C12="MONITOR / CONDITIONAL","COMPATIBLE",IF(C12="EXCLUDE DIRECT",IF(OR(I12="OUT OF DIRECT SCOPE",I12="EVIDENCE INSUFFICIENT - ROLE",I12="EVIDENCE STALE - REFRESH",I12="EVIDENCE CONTRADICTION - FIRST PARTY",I12="CONDITIONAL / REVIEW REQUIRED"),"COMPATIBLE","ROLE CONFLICT"),IF(C12="INCLUDE DIRECT",IF(I12="DIRECT LOCAL COMPETITOR","COMPATIBLE","ROLE CONFLICT"),IF(C12="INCLUDE INDIRECT",IF(I12="INDIRECT / CONDITIONAL COMPETITOR","COMPATIBLE","ROLE CONFLICT"),IF(C12="INCLUDE REFERENCE",IF(OR(I12="INTERMEDIARY / LEAD COMPETITOR",I12="INFORMATION / REFERENCE COMPETITOR"),"COMPATIBLE","ROLE CONFLICT"),"ROLE CONFLICT")))))))</x:f>
      </x:c>
      <x:c r="L12" s="12" t="str">
        <x:f>IF(B12="","",IF(OR(COUNTIFS(CONFLICTS!$B$6:$B$205,B12,CONFLICTS!$L$6:$L$205,"INVALID - DUPLICATE ID")&gt;0,COUNTIFS(CONFLICTS!$B$6:$B$205,B12,CONFLICTS!$L$6:$L$205,"INVALID - CONTROL TOKEN")&gt;0,COUNTIFS(CONFLICTS!$B$6:$B$205,B12,CONFLICTS!$L$6:$L$205,"NOT READY")&gt;0,COUNTIFS(CONFLICTS!$B$6:$B$205,B12,CONFLICTS!$L$6:$L$205,"INCOMPLETE")&gt;0),"CONFLICT RECORD INVALID",IF(COUNTIFS(CONFLICTS!$B$6:$B$205,B12,CONFLICTS!$L$6:$L$205,"OPEN MATERIAL CONFLICT")&gt;0,"OPEN MATERIAL CONFLICT","CLEAR")))</x:f>
      </x:c>
      <x:c r="M12" s="12" t="str">
        <x:f>IF(A12="","",IF(OR(B12="",C12="",D12="",E12="",F12="",G12="",H12=""),"NOT READY",IF(K12&lt;&gt;"COMPATIBLE","NOT READY",IF(L12="CONFLICT RECORD INVALID","NOT READY",IF(AND(L12="OPEN MATERIAL CONFLICT",C12&lt;&gt;"MONITOR / CONDITIONAL",C12&lt;&gt;"EXCLUDE DIRECT"),"NOT READY","READY")))))</x:f>
      </x:c>
      <x:c r="N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 t="str">
        <x:f>IF(B13="","",IFERROR(INDEX(CANDIDATES!$P$6:$P$205,MATCH(B13,CANDIDATES!$A$6:$A$205,0)),""))</x:f>
      </x:c>
      <x:c r="J13" s="12" t="str">
        <x:f>IF(B13="","",IF(COUNTIF(CANDIDATES!$A$6:$A$205,B13)=0,"INVALID - CANDIDATE ID",IF(COUNTIFS(CANDIDATES!$A$6:$A$205,B13,CANDIDATES!$Q$6:$Q$205,"READY")&gt;0,"LINKED - READY","LINKED - UNRESOLVED")))</x:f>
      </x:c>
      <x:c r="K13" s="12" t="str">
        <x:f>IF(A13="","",IF(J13="INVALID - CANDIDATE ID","NOT COMPATIBLE - CANDIDATE",IF(C13="MONITOR / CONDITIONAL","COMPATIBLE",IF(C13="EXCLUDE DIRECT",IF(OR(I13="OUT OF DIRECT SCOPE",I13="EVIDENCE INSUFFICIENT - ROLE",I13="EVIDENCE STALE - REFRESH",I13="EVIDENCE CONTRADICTION - FIRST PARTY",I13="CONDITIONAL / REVIEW REQUIRED"),"COMPATIBLE","ROLE CONFLICT"),IF(C13="INCLUDE DIRECT",IF(I13="DIRECT LOCAL COMPETITOR","COMPATIBLE","ROLE CONFLICT"),IF(C13="INCLUDE INDIRECT",IF(I13="INDIRECT / CONDITIONAL COMPETITOR","COMPATIBLE","ROLE CONFLICT"),IF(C13="INCLUDE REFERENCE",IF(OR(I13="INTERMEDIARY / LEAD COMPETITOR",I13="INFORMATION / REFERENCE COMPETITOR"),"COMPATIBLE","ROLE CONFLICT"),"ROLE CONFLICT")))))))</x:f>
      </x:c>
      <x:c r="L13" s="12" t="str">
        <x:f>IF(B13="","",IF(OR(COUNTIFS(CONFLICTS!$B$6:$B$205,B13,CONFLICTS!$L$6:$L$205,"INVALID - DUPLICATE ID")&gt;0,COUNTIFS(CONFLICTS!$B$6:$B$205,B13,CONFLICTS!$L$6:$L$205,"INVALID - CONTROL TOKEN")&gt;0,COUNTIFS(CONFLICTS!$B$6:$B$205,B13,CONFLICTS!$L$6:$L$205,"NOT READY")&gt;0,COUNTIFS(CONFLICTS!$B$6:$B$205,B13,CONFLICTS!$L$6:$L$205,"INCOMPLETE")&gt;0),"CONFLICT RECORD INVALID",IF(COUNTIFS(CONFLICTS!$B$6:$B$205,B13,CONFLICTS!$L$6:$L$205,"OPEN MATERIAL CONFLICT")&gt;0,"OPEN MATERIAL CONFLICT","CLEAR")))</x:f>
      </x:c>
      <x:c r="M13" s="12" t="str">
        <x:f>IF(A13="","",IF(OR(B13="",C13="",D13="",E13="",F13="",G13="",H13=""),"NOT READY",IF(K13&lt;&gt;"COMPATIBLE","NOT READY",IF(L13="CONFLICT RECORD INVALID","NOT READY",IF(AND(L13="OPEN MATERIAL CONFLICT",C13&lt;&gt;"MONITOR / CONDITIONAL",C13&lt;&gt;"EXCLUDE DIRECT"),"NOT READY","READY")))))</x:f>
      </x:c>
      <x:c r="N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 t="str">
        <x:f>IF(B14="","",IFERROR(INDEX(CANDIDATES!$P$6:$P$205,MATCH(B14,CANDIDATES!$A$6:$A$205,0)),""))</x:f>
      </x:c>
      <x:c r="J14" s="12" t="str">
        <x:f>IF(B14="","",IF(COUNTIF(CANDIDATES!$A$6:$A$205,B14)=0,"INVALID - CANDIDATE ID",IF(COUNTIFS(CANDIDATES!$A$6:$A$205,B14,CANDIDATES!$Q$6:$Q$205,"READY")&gt;0,"LINKED - READY","LINKED - UNRESOLVED")))</x:f>
      </x:c>
      <x:c r="K14" s="12" t="str">
        <x:f>IF(A14="","",IF(J14="INVALID - CANDIDATE ID","NOT COMPATIBLE - CANDIDATE",IF(C14="MONITOR / CONDITIONAL","COMPATIBLE",IF(C14="EXCLUDE DIRECT",IF(OR(I14="OUT OF DIRECT SCOPE",I14="EVIDENCE INSUFFICIENT - ROLE",I14="EVIDENCE STALE - REFRESH",I14="EVIDENCE CONTRADICTION - FIRST PARTY",I14="CONDITIONAL / REVIEW REQUIRED"),"COMPATIBLE","ROLE CONFLICT"),IF(C14="INCLUDE DIRECT",IF(I14="DIRECT LOCAL COMPETITOR","COMPATIBLE","ROLE CONFLICT"),IF(C14="INCLUDE INDIRECT",IF(I14="INDIRECT / CONDITIONAL COMPETITOR","COMPATIBLE","ROLE CONFLICT"),IF(C14="INCLUDE REFERENCE",IF(OR(I14="INTERMEDIARY / LEAD COMPETITOR",I14="INFORMATION / REFERENCE COMPETITOR"),"COMPATIBLE","ROLE CONFLICT"),"ROLE CONFLICT")))))))</x:f>
      </x:c>
      <x:c r="L14" s="12" t="str">
        <x:f>IF(B14="","",IF(OR(COUNTIFS(CONFLICTS!$B$6:$B$205,B14,CONFLICTS!$L$6:$L$205,"INVALID - DUPLICATE ID")&gt;0,COUNTIFS(CONFLICTS!$B$6:$B$205,B14,CONFLICTS!$L$6:$L$205,"INVALID - CONTROL TOKEN")&gt;0,COUNTIFS(CONFLICTS!$B$6:$B$205,B14,CONFLICTS!$L$6:$L$205,"NOT READY")&gt;0,COUNTIFS(CONFLICTS!$B$6:$B$205,B14,CONFLICTS!$L$6:$L$205,"INCOMPLETE")&gt;0),"CONFLICT RECORD INVALID",IF(COUNTIFS(CONFLICTS!$B$6:$B$205,B14,CONFLICTS!$L$6:$L$205,"OPEN MATERIAL CONFLICT")&gt;0,"OPEN MATERIAL CONFLICT","CLEAR")))</x:f>
      </x:c>
      <x:c r="M14" s="12" t="str">
        <x:f>IF(A14="","",IF(OR(B14="",C14="",D14="",E14="",F14="",G14="",H14=""),"NOT READY",IF(K14&lt;&gt;"COMPATIBLE","NOT READY",IF(L14="CONFLICT RECORD INVALID","NOT READY",IF(AND(L14="OPEN MATERIAL CONFLICT",C14&lt;&gt;"MONITOR / CONDITIONAL",C14&lt;&gt;"EXCLUDE DIRECT"),"NOT READY","READY")))))</x:f>
      </x:c>
      <x:c r="N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 t="str">
        <x:f>IF(B15="","",IFERROR(INDEX(CANDIDATES!$P$6:$P$205,MATCH(B15,CANDIDATES!$A$6:$A$205,0)),""))</x:f>
      </x:c>
      <x:c r="J15" s="12" t="str">
        <x:f>IF(B15="","",IF(COUNTIF(CANDIDATES!$A$6:$A$205,B15)=0,"INVALID - CANDIDATE ID",IF(COUNTIFS(CANDIDATES!$A$6:$A$205,B15,CANDIDATES!$Q$6:$Q$205,"READY")&gt;0,"LINKED - READY","LINKED - UNRESOLVED")))</x:f>
      </x:c>
      <x:c r="K15" s="12" t="str">
        <x:f>IF(A15="","",IF(J15="INVALID - CANDIDATE ID","NOT COMPATIBLE - CANDIDATE",IF(C15="MONITOR / CONDITIONAL","COMPATIBLE",IF(C15="EXCLUDE DIRECT",IF(OR(I15="OUT OF DIRECT SCOPE",I15="EVIDENCE INSUFFICIENT - ROLE",I15="EVIDENCE STALE - REFRESH",I15="EVIDENCE CONTRADICTION - FIRST PARTY",I15="CONDITIONAL / REVIEW REQUIRED"),"COMPATIBLE","ROLE CONFLICT"),IF(C15="INCLUDE DIRECT",IF(I15="DIRECT LOCAL COMPETITOR","COMPATIBLE","ROLE CONFLICT"),IF(C15="INCLUDE INDIRECT",IF(I15="INDIRECT / CONDITIONAL COMPETITOR","COMPATIBLE","ROLE CONFLICT"),IF(C15="INCLUDE REFERENCE",IF(OR(I15="INTERMEDIARY / LEAD COMPETITOR",I15="INFORMATION / REFERENCE COMPETITOR"),"COMPATIBLE","ROLE CONFLICT"),"ROLE CONFLICT")))))))</x:f>
      </x:c>
      <x:c r="L15" s="12" t="str">
        <x:f>IF(B15="","",IF(OR(COUNTIFS(CONFLICTS!$B$6:$B$205,B15,CONFLICTS!$L$6:$L$205,"INVALID - DUPLICATE ID")&gt;0,COUNTIFS(CONFLICTS!$B$6:$B$205,B15,CONFLICTS!$L$6:$L$205,"INVALID - CONTROL TOKEN")&gt;0,COUNTIFS(CONFLICTS!$B$6:$B$205,B15,CONFLICTS!$L$6:$L$205,"NOT READY")&gt;0,COUNTIFS(CONFLICTS!$B$6:$B$205,B15,CONFLICTS!$L$6:$L$205,"INCOMPLETE")&gt;0),"CONFLICT RECORD INVALID",IF(COUNTIFS(CONFLICTS!$B$6:$B$205,B15,CONFLICTS!$L$6:$L$205,"OPEN MATERIAL CONFLICT")&gt;0,"OPEN MATERIAL CONFLICT","CLEAR")))</x:f>
      </x:c>
      <x:c r="M15" s="12" t="str">
        <x:f>IF(A15="","",IF(OR(B15="",C15="",D15="",E15="",F15="",G15="",H15=""),"NOT READY",IF(K15&lt;&gt;"COMPATIBLE","NOT READY",IF(L15="CONFLICT RECORD INVALID","NOT READY",IF(AND(L15="OPEN MATERIAL CONFLICT",C15&lt;&gt;"MONITOR / CONDITIONAL",C15&lt;&gt;"EXCLUDE DIRECT"),"NOT READY","READY")))))</x:f>
      </x:c>
      <x:c r="N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 t="str">
        <x:f>IF(B16="","",IFERROR(INDEX(CANDIDATES!$P$6:$P$205,MATCH(B16,CANDIDATES!$A$6:$A$205,0)),""))</x:f>
      </x:c>
      <x:c r="J16" s="12" t="str">
        <x:f>IF(B16="","",IF(COUNTIF(CANDIDATES!$A$6:$A$205,B16)=0,"INVALID - CANDIDATE ID",IF(COUNTIFS(CANDIDATES!$A$6:$A$205,B16,CANDIDATES!$Q$6:$Q$205,"READY")&gt;0,"LINKED - READY","LINKED - UNRESOLVED")))</x:f>
      </x:c>
      <x:c r="K16" s="12" t="str">
        <x:f>IF(A16="","",IF(J16="INVALID - CANDIDATE ID","NOT COMPATIBLE - CANDIDATE",IF(C16="MONITOR / CONDITIONAL","COMPATIBLE",IF(C16="EXCLUDE DIRECT",IF(OR(I16="OUT OF DIRECT SCOPE",I16="EVIDENCE INSUFFICIENT - ROLE",I16="EVIDENCE STALE - REFRESH",I16="EVIDENCE CONTRADICTION - FIRST PARTY",I16="CONDITIONAL / REVIEW REQUIRED"),"COMPATIBLE","ROLE CONFLICT"),IF(C16="INCLUDE DIRECT",IF(I16="DIRECT LOCAL COMPETITOR","COMPATIBLE","ROLE CONFLICT"),IF(C16="INCLUDE INDIRECT",IF(I16="INDIRECT / CONDITIONAL COMPETITOR","COMPATIBLE","ROLE CONFLICT"),IF(C16="INCLUDE REFERENCE",IF(OR(I16="INTERMEDIARY / LEAD COMPETITOR",I16="INFORMATION / REFERENCE COMPETITOR"),"COMPATIBLE","ROLE CONFLICT"),"ROLE CONFLICT")))))))</x:f>
      </x:c>
      <x:c r="L16" s="12" t="str">
        <x:f>IF(B16="","",IF(OR(COUNTIFS(CONFLICTS!$B$6:$B$205,B16,CONFLICTS!$L$6:$L$205,"INVALID - DUPLICATE ID")&gt;0,COUNTIFS(CONFLICTS!$B$6:$B$205,B16,CONFLICTS!$L$6:$L$205,"INVALID - CONTROL TOKEN")&gt;0,COUNTIFS(CONFLICTS!$B$6:$B$205,B16,CONFLICTS!$L$6:$L$205,"NOT READY")&gt;0,COUNTIFS(CONFLICTS!$B$6:$B$205,B16,CONFLICTS!$L$6:$L$205,"INCOMPLETE")&gt;0),"CONFLICT RECORD INVALID",IF(COUNTIFS(CONFLICTS!$B$6:$B$205,B16,CONFLICTS!$L$6:$L$205,"OPEN MATERIAL CONFLICT")&gt;0,"OPEN MATERIAL CONFLICT","CLEAR")))</x:f>
      </x:c>
      <x:c r="M16" s="12" t="str">
        <x:f>IF(A16="","",IF(OR(B16="",C16="",D16="",E16="",F16="",G16="",H16=""),"NOT READY",IF(K16&lt;&gt;"COMPATIBLE","NOT READY",IF(L16="CONFLICT RECORD INVALID","NOT READY",IF(AND(L16="OPEN MATERIAL CONFLICT",C16&lt;&gt;"MONITOR / CONDITIONAL",C16&lt;&gt;"EXCLUDE DIRECT"),"NOT READY","READY")))))</x:f>
      </x:c>
      <x:c r="N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 t="str">
        <x:f>IF(B17="","",IFERROR(INDEX(CANDIDATES!$P$6:$P$205,MATCH(B17,CANDIDATES!$A$6:$A$205,0)),""))</x:f>
      </x:c>
      <x:c r="J17" s="12" t="str">
        <x:f>IF(B17="","",IF(COUNTIF(CANDIDATES!$A$6:$A$205,B17)=0,"INVALID - CANDIDATE ID",IF(COUNTIFS(CANDIDATES!$A$6:$A$205,B17,CANDIDATES!$Q$6:$Q$205,"READY")&gt;0,"LINKED - READY","LINKED - UNRESOLVED")))</x:f>
      </x:c>
      <x:c r="K17" s="12" t="str">
        <x:f>IF(A17="","",IF(J17="INVALID - CANDIDATE ID","NOT COMPATIBLE - CANDIDATE",IF(C17="MONITOR / CONDITIONAL","COMPATIBLE",IF(C17="EXCLUDE DIRECT",IF(OR(I17="OUT OF DIRECT SCOPE",I17="EVIDENCE INSUFFICIENT - ROLE",I17="EVIDENCE STALE - REFRESH",I17="EVIDENCE CONTRADICTION - FIRST PARTY",I17="CONDITIONAL / REVIEW REQUIRED"),"COMPATIBLE","ROLE CONFLICT"),IF(C17="INCLUDE DIRECT",IF(I17="DIRECT LOCAL COMPETITOR","COMPATIBLE","ROLE CONFLICT"),IF(C17="INCLUDE INDIRECT",IF(I17="INDIRECT / CONDITIONAL COMPETITOR","COMPATIBLE","ROLE CONFLICT"),IF(C17="INCLUDE REFERENCE",IF(OR(I17="INTERMEDIARY / LEAD COMPETITOR",I17="INFORMATION / REFERENCE COMPETITOR"),"COMPATIBLE","ROLE CONFLICT"),"ROLE CONFLICT")))))))</x:f>
      </x:c>
      <x:c r="L17" s="12" t="str">
        <x:f>IF(B17="","",IF(OR(COUNTIFS(CONFLICTS!$B$6:$B$205,B17,CONFLICTS!$L$6:$L$205,"INVALID - DUPLICATE ID")&gt;0,COUNTIFS(CONFLICTS!$B$6:$B$205,B17,CONFLICTS!$L$6:$L$205,"INVALID - CONTROL TOKEN")&gt;0,COUNTIFS(CONFLICTS!$B$6:$B$205,B17,CONFLICTS!$L$6:$L$205,"NOT READY")&gt;0,COUNTIFS(CONFLICTS!$B$6:$B$205,B17,CONFLICTS!$L$6:$L$205,"INCOMPLETE")&gt;0),"CONFLICT RECORD INVALID",IF(COUNTIFS(CONFLICTS!$B$6:$B$205,B17,CONFLICTS!$L$6:$L$205,"OPEN MATERIAL CONFLICT")&gt;0,"OPEN MATERIAL CONFLICT","CLEAR")))</x:f>
      </x:c>
      <x:c r="M17" s="12" t="str">
        <x:f>IF(A17="","",IF(OR(B17="",C17="",D17="",E17="",F17="",G17="",H17=""),"NOT READY",IF(K17&lt;&gt;"COMPATIBLE","NOT READY",IF(L17="CONFLICT RECORD INVALID","NOT READY",IF(AND(L17="OPEN MATERIAL CONFLICT",C17&lt;&gt;"MONITOR / CONDITIONAL",C17&lt;&gt;"EXCLUDE DIRECT"),"NOT READY","READY")))))</x:f>
      </x:c>
      <x:c r="N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 t="str">
        <x:f>IF(B18="","",IFERROR(INDEX(CANDIDATES!$P$6:$P$205,MATCH(B18,CANDIDATES!$A$6:$A$205,0)),""))</x:f>
      </x:c>
      <x:c r="J18" s="12" t="str">
        <x:f>IF(B18="","",IF(COUNTIF(CANDIDATES!$A$6:$A$205,B18)=0,"INVALID - CANDIDATE ID",IF(COUNTIFS(CANDIDATES!$A$6:$A$205,B18,CANDIDATES!$Q$6:$Q$205,"READY")&gt;0,"LINKED - READY","LINKED - UNRESOLVED")))</x:f>
      </x:c>
      <x:c r="K18" s="12" t="str">
        <x:f>IF(A18="","",IF(J18="INVALID - CANDIDATE ID","NOT COMPATIBLE - CANDIDATE",IF(C18="MONITOR / CONDITIONAL","COMPATIBLE",IF(C18="EXCLUDE DIRECT",IF(OR(I18="OUT OF DIRECT SCOPE",I18="EVIDENCE INSUFFICIENT - ROLE",I18="EVIDENCE STALE - REFRESH",I18="EVIDENCE CONTRADICTION - FIRST PARTY",I18="CONDITIONAL / REVIEW REQUIRED"),"COMPATIBLE","ROLE CONFLICT"),IF(C18="INCLUDE DIRECT",IF(I18="DIRECT LOCAL COMPETITOR","COMPATIBLE","ROLE CONFLICT"),IF(C18="INCLUDE INDIRECT",IF(I18="INDIRECT / CONDITIONAL COMPETITOR","COMPATIBLE","ROLE CONFLICT"),IF(C18="INCLUDE REFERENCE",IF(OR(I18="INTERMEDIARY / LEAD COMPETITOR",I18="INFORMATION / REFERENCE COMPETITOR"),"COMPATIBLE","ROLE CONFLICT"),"ROLE CONFLICT")))))))</x:f>
      </x:c>
      <x:c r="L18" s="12" t="str">
        <x:f>IF(B18="","",IF(OR(COUNTIFS(CONFLICTS!$B$6:$B$205,B18,CONFLICTS!$L$6:$L$205,"INVALID - DUPLICATE ID")&gt;0,COUNTIFS(CONFLICTS!$B$6:$B$205,B18,CONFLICTS!$L$6:$L$205,"INVALID - CONTROL TOKEN")&gt;0,COUNTIFS(CONFLICTS!$B$6:$B$205,B18,CONFLICTS!$L$6:$L$205,"NOT READY")&gt;0,COUNTIFS(CONFLICTS!$B$6:$B$205,B18,CONFLICTS!$L$6:$L$205,"INCOMPLETE")&gt;0),"CONFLICT RECORD INVALID",IF(COUNTIFS(CONFLICTS!$B$6:$B$205,B18,CONFLICTS!$L$6:$L$205,"OPEN MATERIAL CONFLICT")&gt;0,"OPEN MATERIAL CONFLICT","CLEAR")))</x:f>
      </x:c>
      <x:c r="M18" s="12" t="str">
        <x:f>IF(A18="","",IF(OR(B18="",C18="",D18="",E18="",F18="",G18="",H18=""),"NOT READY",IF(K18&lt;&gt;"COMPATIBLE","NOT READY",IF(L18="CONFLICT RECORD INVALID","NOT READY",IF(AND(L18="OPEN MATERIAL CONFLICT",C18&lt;&gt;"MONITOR / CONDITIONAL",C18&lt;&gt;"EXCLUDE DIRECT"),"NOT READY","READY")))))</x:f>
      </x:c>
      <x:c r="N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 t="str">
        <x:f>IF(B19="","",IFERROR(INDEX(CANDIDATES!$P$6:$P$205,MATCH(B19,CANDIDATES!$A$6:$A$205,0)),""))</x:f>
      </x:c>
      <x:c r="J19" s="12" t="str">
        <x:f>IF(B19="","",IF(COUNTIF(CANDIDATES!$A$6:$A$205,B19)=0,"INVALID - CANDIDATE ID",IF(COUNTIFS(CANDIDATES!$A$6:$A$205,B19,CANDIDATES!$Q$6:$Q$205,"READY")&gt;0,"LINKED - READY","LINKED - UNRESOLVED")))</x:f>
      </x:c>
      <x:c r="K19" s="12" t="str">
        <x:f>IF(A19="","",IF(J19="INVALID - CANDIDATE ID","NOT COMPATIBLE - CANDIDATE",IF(C19="MONITOR / CONDITIONAL","COMPATIBLE",IF(C19="EXCLUDE DIRECT",IF(OR(I19="OUT OF DIRECT SCOPE",I19="EVIDENCE INSUFFICIENT - ROLE",I19="EVIDENCE STALE - REFRESH",I19="EVIDENCE CONTRADICTION - FIRST PARTY",I19="CONDITIONAL / REVIEW REQUIRED"),"COMPATIBLE","ROLE CONFLICT"),IF(C19="INCLUDE DIRECT",IF(I19="DIRECT LOCAL COMPETITOR","COMPATIBLE","ROLE CONFLICT"),IF(C19="INCLUDE INDIRECT",IF(I19="INDIRECT / CONDITIONAL COMPETITOR","COMPATIBLE","ROLE CONFLICT"),IF(C19="INCLUDE REFERENCE",IF(OR(I19="INTERMEDIARY / LEAD COMPETITOR",I19="INFORMATION / REFERENCE COMPETITOR"),"COMPATIBLE","ROLE CONFLICT"),"ROLE CONFLICT")))))))</x:f>
      </x:c>
      <x:c r="L19" s="12" t="str">
        <x:f>IF(B19="","",IF(OR(COUNTIFS(CONFLICTS!$B$6:$B$205,B19,CONFLICTS!$L$6:$L$205,"INVALID - DUPLICATE ID")&gt;0,COUNTIFS(CONFLICTS!$B$6:$B$205,B19,CONFLICTS!$L$6:$L$205,"INVALID - CONTROL TOKEN")&gt;0,COUNTIFS(CONFLICTS!$B$6:$B$205,B19,CONFLICTS!$L$6:$L$205,"NOT READY")&gt;0,COUNTIFS(CONFLICTS!$B$6:$B$205,B19,CONFLICTS!$L$6:$L$205,"INCOMPLETE")&gt;0),"CONFLICT RECORD INVALID",IF(COUNTIFS(CONFLICTS!$B$6:$B$205,B19,CONFLICTS!$L$6:$L$205,"OPEN MATERIAL CONFLICT")&gt;0,"OPEN MATERIAL CONFLICT","CLEAR")))</x:f>
      </x:c>
      <x:c r="M19" s="12" t="str">
        <x:f>IF(A19="","",IF(OR(B19="",C19="",D19="",E19="",F19="",G19="",H19=""),"NOT READY",IF(K19&lt;&gt;"COMPATIBLE","NOT READY",IF(L19="CONFLICT RECORD INVALID","NOT READY",IF(AND(L19="OPEN MATERIAL CONFLICT",C19&lt;&gt;"MONITOR / CONDITIONAL",C19&lt;&gt;"EXCLUDE DIRECT"),"NOT READY","READY")))))</x:f>
      </x:c>
      <x:c r="N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 t="str">
        <x:f>IF(B20="","",IFERROR(INDEX(CANDIDATES!$P$6:$P$205,MATCH(B20,CANDIDATES!$A$6:$A$205,0)),""))</x:f>
      </x:c>
      <x:c r="J20" s="12" t="str">
        <x:f>IF(B20="","",IF(COUNTIF(CANDIDATES!$A$6:$A$205,B20)=0,"INVALID - CANDIDATE ID",IF(COUNTIFS(CANDIDATES!$A$6:$A$205,B20,CANDIDATES!$Q$6:$Q$205,"READY")&gt;0,"LINKED - READY","LINKED - UNRESOLVED")))</x:f>
      </x:c>
      <x:c r="K20" s="12" t="str">
        <x:f>IF(A20="","",IF(J20="INVALID - CANDIDATE ID","NOT COMPATIBLE - CANDIDATE",IF(C20="MONITOR / CONDITIONAL","COMPATIBLE",IF(C20="EXCLUDE DIRECT",IF(OR(I20="OUT OF DIRECT SCOPE",I20="EVIDENCE INSUFFICIENT - ROLE",I20="EVIDENCE STALE - REFRESH",I20="EVIDENCE CONTRADICTION - FIRST PARTY",I20="CONDITIONAL / REVIEW REQUIRED"),"COMPATIBLE","ROLE CONFLICT"),IF(C20="INCLUDE DIRECT",IF(I20="DIRECT LOCAL COMPETITOR","COMPATIBLE","ROLE CONFLICT"),IF(C20="INCLUDE INDIRECT",IF(I20="INDIRECT / CONDITIONAL COMPETITOR","COMPATIBLE","ROLE CONFLICT"),IF(C20="INCLUDE REFERENCE",IF(OR(I20="INTERMEDIARY / LEAD COMPETITOR",I20="INFORMATION / REFERENCE COMPETITOR"),"COMPATIBLE","ROLE CONFLICT"),"ROLE CONFLICT")))))))</x:f>
      </x:c>
      <x:c r="L20" s="12" t="str">
        <x:f>IF(B20="","",IF(OR(COUNTIFS(CONFLICTS!$B$6:$B$205,B20,CONFLICTS!$L$6:$L$205,"INVALID - DUPLICATE ID")&gt;0,COUNTIFS(CONFLICTS!$B$6:$B$205,B20,CONFLICTS!$L$6:$L$205,"INVALID - CONTROL TOKEN")&gt;0,COUNTIFS(CONFLICTS!$B$6:$B$205,B20,CONFLICTS!$L$6:$L$205,"NOT READY")&gt;0,COUNTIFS(CONFLICTS!$B$6:$B$205,B20,CONFLICTS!$L$6:$L$205,"INCOMPLETE")&gt;0),"CONFLICT RECORD INVALID",IF(COUNTIFS(CONFLICTS!$B$6:$B$205,B20,CONFLICTS!$L$6:$L$205,"OPEN MATERIAL CONFLICT")&gt;0,"OPEN MATERIAL CONFLICT","CLEAR")))</x:f>
      </x:c>
      <x:c r="M20" s="12" t="str">
        <x:f>IF(A20="","",IF(OR(B20="",C20="",D20="",E20="",F20="",G20="",H20=""),"NOT READY",IF(K20&lt;&gt;"COMPATIBLE","NOT READY",IF(L20="CONFLICT RECORD INVALID","NOT READY",IF(AND(L20="OPEN MATERIAL CONFLICT",C20&lt;&gt;"MONITOR / CONDITIONAL",C20&lt;&gt;"EXCLUDE DIRECT"),"NOT READY","READY")))))</x:f>
      </x:c>
      <x:c r="N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 t="str">
        <x:f>IF(B21="","",IFERROR(INDEX(CANDIDATES!$P$6:$P$205,MATCH(B21,CANDIDATES!$A$6:$A$205,0)),""))</x:f>
      </x:c>
      <x:c r="J21" s="12" t="str">
        <x:f>IF(B21="","",IF(COUNTIF(CANDIDATES!$A$6:$A$205,B21)=0,"INVALID - CANDIDATE ID",IF(COUNTIFS(CANDIDATES!$A$6:$A$205,B21,CANDIDATES!$Q$6:$Q$205,"READY")&gt;0,"LINKED - READY","LINKED - UNRESOLVED")))</x:f>
      </x:c>
      <x:c r="K21" s="12" t="str">
        <x:f>IF(A21="","",IF(J21="INVALID - CANDIDATE ID","NOT COMPATIBLE - CANDIDATE",IF(C21="MONITOR / CONDITIONAL","COMPATIBLE",IF(C21="EXCLUDE DIRECT",IF(OR(I21="OUT OF DIRECT SCOPE",I21="EVIDENCE INSUFFICIENT - ROLE",I21="EVIDENCE STALE - REFRESH",I21="EVIDENCE CONTRADICTION - FIRST PARTY",I21="CONDITIONAL / REVIEW REQUIRED"),"COMPATIBLE","ROLE CONFLICT"),IF(C21="INCLUDE DIRECT",IF(I21="DIRECT LOCAL COMPETITOR","COMPATIBLE","ROLE CONFLICT"),IF(C21="INCLUDE INDIRECT",IF(I21="INDIRECT / CONDITIONAL COMPETITOR","COMPATIBLE","ROLE CONFLICT"),IF(C21="INCLUDE REFERENCE",IF(OR(I21="INTERMEDIARY / LEAD COMPETITOR",I21="INFORMATION / REFERENCE COMPETITOR"),"COMPATIBLE","ROLE CONFLICT"),"ROLE CONFLICT")))))))</x:f>
      </x:c>
      <x:c r="L21" s="12" t="str">
        <x:f>IF(B21="","",IF(OR(COUNTIFS(CONFLICTS!$B$6:$B$205,B21,CONFLICTS!$L$6:$L$205,"INVALID - DUPLICATE ID")&gt;0,COUNTIFS(CONFLICTS!$B$6:$B$205,B21,CONFLICTS!$L$6:$L$205,"INVALID - CONTROL TOKEN")&gt;0,COUNTIFS(CONFLICTS!$B$6:$B$205,B21,CONFLICTS!$L$6:$L$205,"NOT READY")&gt;0,COUNTIFS(CONFLICTS!$B$6:$B$205,B21,CONFLICTS!$L$6:$L$205,"INCOMPLETE")&gt;0),"CONFLICT RECORD INVALID",IF(COUNTIFS(CONFLICTS!$B$6:$B$205,B21,CONFLICTS!$L$6:$L$205,"OPEN MATERIAL CONFLICT")&gt;0,"OPEN MATERIAL CONFLICT","CLEAR")))</x:f>
      </x:c>
      <x:c r="M21" s="12" t="str">
        <x:f>IF(A21="","",IF(OR(B21="",C21="",D21="",E21="",F21="",G21="",H21=""),"NOT READY",IF(K21&lt;&gt;"COMPATIBLE","NOT READY",IF(L21="CONFLICT RECORD INVALID","NOT READY",IF(AND(L21="OPEN MATERIAL CONFLICT",C21&lt;&gt;"MONITOR / CONDITIONAL",C21&lt;&gt;"EXCLUDE DIRECT"),"NOT READY","READY")))))</x:f>
      </x:c>
      <x:c r="N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 t="str">
        <x:f>IF(B22="","",IFERROR(INDEX(CANDIDATES!$P$6:$P$205,MATCH(B22,CANDIDATES!$A$6:$A$205,0)),""))</x:f>
      </x:c>
      <x:c r="J22" s="12" t="str">
        <x:f>IF(B22="","",IF(COUNTIF(CANDIDATES!$A$6:$A$205,B22)=0,"INVALID - CANDIDATE ID",IF(COUNTIFS(CANDIDATES!$A$6:$A$205,B22,CANDIDATES!$Q$6:$Q$205,"READY")&gt;0,"LINKED - READY","LINKED - UNRESOLVED")))</x:f>
      </x:c>
      <x:c r="K22" s="12" t="str">
        <x:f>IF(A22="","",IF(J22="INVALID - CANDIDATE ID","NOT COMPATIBLE - CANDIDATE",IF(C22="MONITOR / CONDITIONAL","COMPATIBLE",IF(C22="EXCLUDE DIRECT",IF(OR(I22="OUT OF DIRECT SCOPE",I22="EVIDENCE INSUFFICIENT - ROLE",I22="EVIDENCE STALE - REFRESH",I22="EVIDENCE CONTRADICTION - FIRST PARTY",I22="CONDITIONAL / REVIEW REQUIRED"),"COMPATIBLE","ROLE CONFLICT"),IF(C22="INCLUDE DIRECT",IF(I22="DIRECT LOCAL COMPETITOR","COMPATIBLE","ROLE CONFLICT"),IF(C22="INCLUDE INDIRECT",IF(I22="INDIRECT / CONDITIONAL COMPETITOR","COMPATIBLE","ROLE CONFLICT"),IF(C22="INCLUDE REFERENCE",IF(OR(I22="INTERMEDIARY / LEAD COMPETITOR",I22="INFORMATION / REFERENCE COMPETITOR"),"COMPATIBLE","ROLE CONFLICT"),"ROLE CONFLICT")))))))</x:f>
      </x:c>
      <x:c r="L22" s="12" t="str">
        <x:f>IF(B22="","",IF(OR(COUNTIFS(CONFLICTS!$B$6:$B$205,B22,CONFLICTS!$L$6:$L$205,"INVALID - DUPLICATE ID")&gt;0,COUNTIFS(CONFLICTS!$B$6:$B$205,B22,CONFLICTS!$L$6:$L$205,"INVALID - CONTROL TOKEN")&gt;0,COUNTIFS(CONFLICTS!$B$6:$B$205,B22,CONFLICTS!$L$6:$L$205,"NOT READY")&gt;0,COUNTIFS(CONFLICTS!$B$6:$B$205,B22,CONFLICTS!$L$6:$L$205,"INCOMPLETE")&gt;0),"CONFLICT RECORD INVALID",IF(COUNTIFS(CONFLICTS!$B$6:$B$205,B22,CONFLICTS!$L$6:$L$205,"OPEN MATERIAL CONFLICT")&gt;0,"OPEN MATERIAL CONFLICT","CLEAR")))</x:f>
      </x:c>
      <x:c r="M22" s="12" t="str">
        <x:f>IF(A22="","",IF(OR(B22="",C22="",D22="",E22="",F22="",G22="",H22=""),"NOT READY",IF(K22&lt;&gt;"COMPATIBLE","NOT READY",IF(L22="CONFLICT RECORD INVALID","NOT READY",IF(AND(L22="OPEN MATERIAL CONFLICT",C22&lt;&gt;"MONITOR / CONDITIONAL",C22&lt;&gt;"EXCLUDE DIRECT"),"NOT READY","READY")))))</x:f>
      </x:c>
      <x:c r="N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 t="str">
        <x:f>IF(B23="","",IFERROR(INDEX(CANDIDATES!$P$6:$P$205,MATCH(B23,CANDIDATES!$A$6:$A$205,0)),""))</x:f>
      </x:c>
      <x:c r="J23" s="12" t="str">
        <x:f>IF(B23="","",IF(COUNTIF(CANDIDATES!$A$6:$A$205,B23)=0,"INVALID - CANDIDATE ID",IF(COUNTIFS(CANDIDATES!$A$6:$A$205,B23,CANDIDATES!$Q$6:$Q$205,"READY")&gt;0,"LINKED - READY","LINKED - UNRESOLVED")))</x:f>
      </x:c>
      <x:c r="K23" s="12" t="str">
        <x:f>IF(A23="","",IF(J23="INVALID - CANDIDATE ID","NOT COMPATIBLE - CANDIDATE",IF(C23="MONITOR / CONDITIONAL","COMPATIBLE",IF(C23="EXCLUDE DIRECT",IF(OR(I23="OUT OF DIRECT SCOPE",I23="EVIDENCE INSUFFICIENT - ROLE",I23="EVIDENCE STALE - REFRESH",I23="EVIDENCE CONTRADICTION - FIRST PARTY",I23="CONDITIONAL / REVIEW REQUIRED"),"COMPATIBLE","ROLE CONFLICT"),IF(C23="INCLUDE DIRECT",IF(I23="DIRECT LOCAL COMPETITOR","COMPATIBLE","ROLE CONFLICT"),IF(C23="INCLUDE INDIRECT",IF(I23="INDIRECT / CONDITIONAL COMPETITOR","COMPATIBLE","ROLE CONFLICT"),IF(C23="INCLUDE REFERENCE",IF(OR(I23="INTERMEDIARY / LEAD COMPETITOR",I23="INFORMATION / REFERENCE COMPETITOR"),"COMPATIBLE","ROLE CONFLICT"),"ROLE CONFLICT")))))))</x:f>
      </x:c>
      <x:c r="L23" s="12" t="str">
        <x:f>IF(B23="","",IF(OR(COUNTIFS(CONFLICTS!$B$6:$B$205,B23,CONFLICTS!$L$6:$L$205,"INVALID - DUPLICATE ID")&gt;0,COUNTIFS(CONFLICTS!$B$6:$B$205,B23,CONFLICTS!$L$6:$L$205,"INVALID - CONTROL TOKEN")&gt;0,COUNTIFS(CONFLICTS!$B$6:$B$205,B23,CONFLICTS!$L$6:$L$205,"NOT READY")&gt;0,COUNTIFS(CONFLICTS!$B$6:$B$205,B23,CONFLICTS!$L$6:$L$205,"INCOMPLETE")&gt;0),"CONFLICT RECORD INVALID",IF(COUNTIFS(CONFLICTS!$B$6:$B$205,B23,CONFLICTS!$L$6:$L$205,"OPEN MATERIAL CONFLICT")&gt;0,"OPEN MATERIAL CONFLICT","CLEAR")))</x:f>
      </x:c>
      <x:c r="M23" s="12" t="str">
        <x:f>IF(A23="","",IF(OR(B23="",C23="",D23="",E23="",F23="",G23="",H23=""),"NOT READY",IF(K23&lt;&gt;"COMPATIBLE","NOT READY",IF(L23="CONFLICT RECORD INVALID","NOT READY",IF(AND(L23="OPEN MATERIAL CONFLICT",C23&lt;&gt;"MONITOR / CONDITIONAL",C23&lt;&gt;"EXCLUDE DIRECT"),"NOT READY","READY")))))</x:f>
      </x:c>
      <x:c r="N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 t="str">
        <x:f>IF(B24="","",IFERROR(INDEX(CANDIDATES!$P$6:$P$205,MATCH(B24,CANDIDATES!$A$6:$A$205,0)),""))</x:f>
      </x:c>
      <x:c r="J24" s="12" t="str">
        <x:f>IF(B24="","",IF(COUNTIF(CANDIDATES!$A$6:$A$205,B24)=0,"INVALID - CANDIDATE ID",IF(COUNTIFS(CANDIDATES!$A$6:$A$205,B24,CANDIDATES!$Q$6:$Q$205,"READY")&gt;0,"LINKED - READY","LINKED - UNRESOLVED")))</x:f>
      </x:c>
      <x:c r="K24" s="12" t="str">
        <x:f>IF(A24="","",IF(J24="INVALID - CANDIDATE ID","NOT COMPATIBLE - CANDIDATE",IF(C24="MONITOR / CONDITIONAL","COMPATIBLE",IF(C24="EXCLUDE DIRECT",IF(OR(I24="OUT OF DIRECT SCOPE",I24="EVIDENCE INSUFFICIENT - ROLE",I24="EVIDENCE STALE - REFRESH",I24="EVIDENCE CONTRADICTION - FIRST PARTY",I24="CONDITIONAL / REVIEW REQUIRED"),"COMPATIBLE","ROLE CONFLICT"),IF(C24="INCLUDE DIRECT",IF(I24="DIRECT LOCAL COMPETITOR","COMPATIBLE","ROLE CONFLICT"),IF(C24="INCLUDE INDIRECT",IF(I24="INDIRECT / CONDITIONAL COMPETITOR","COMPATIBLE","ROLE CONFLICT"),IF(C24="INCLUDE REFERENCE",IF(OR(I24="INTERMEDIARY / LEAD COMPETITOR",I24="INFORMATION / REFERENCE COMPETITOR"),"COMPATIBLE","ROLE CONFLICT"),"ROLE CONFLICT")))))))</x:f>
      </x:c>
      <x:c r="L24" s="12" t="str">
        <x:f>IF(B24="","",IF(OR(COUNTIFS(CONFLICTS!$B$6:$B$205,B24,CONFLICTS!$L$6:$L$205,"INVALID - DUPLICATE ID")&gt;0,COUNTIFS(CONFLICTS!$B$6:$B$205,B24,CONFLICTS!$L$6:$L$205,"INVALID - CONTROL TOKEN")&gt;0,COUNTIFS(CONFLICTS!$B$6:$B$205,B24,CONFLICTS!$L$6:$L$205,"NOT READY")&gt;0,COUNTIFS(CONFLICTS!$B$6:$B$205,B24,CONFLICTS!$L$6:$L$205,"INCOMPLETE")&gt;0),"CONFLICT RECORD INVALID",IF(COUNTIFS(CONFLICTS!$B$6:$B$205,B24,CONFLICTS!$L$6:$L$205,"OPEN MATERIAL CONFLICT")&gt;0,"OPEN MATERIAL CONFLICT","CLEAR")))</x:f>
      </x:c>
      <x:c r="M24" s="12" t="str">
        <x:f>IF(A24="","",IF(OR(B24="",C24="",D24="",E24="",F24="",G24="",H24=""),"NOT READY",IF(K24&lt;&gt;"COMPATIBLE","NOT READY",IF(L24="CONFLICT RECORD INVALID","NOT READY",IF(AND(L24="OPEN MATERIAL CONFLICT",C24&lt;&gt;"MONITOR / CONDITIONAL",C24&lt;&gt;"EXCLUDE DIRECT"),"NOT READY","READY")))))</x:f>
      </x:c>
      <x:c r="N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 t="str">
        <x:f>IF(B25="","",IFERROR(INDEX(CANDIDATES!$P$6:$P$205,MATCH(B25,CANDIDATES!$A$6:$A$205,0)),""))</x:f>
      </x:c>
      <x:c r="J25" s="12" t="str">
        <x:f>IF(B25="","",IF(COUNTIF(CANDIDATES!$A$6:$A$205,B25)=0,"INVALID - CANDIDATE ID",IF(COUNTIFS(CANDIDATES!$A$6:$A$205,B25,CANDIDATES!$Q$6:$Q$205,"READY")&gt;0,"LINKED - READY","LINKED - UNRESOLVED")))</x:f>
      </x:c>
      <x:c r="K25" s="12" t="str">
        <x:f>IF(A25="","",IF(J25="INVALID - CANDIDATE ID","NOT COMPATIBLE - CANDIDATE",IF(C25="MONITOR / CONDITIONAL","COMPATIBLE",IF(C25="EXCLUDE DIRECT",IF(OR(I25="OUT OF DIRECT SCOPE",I25="EVIDENCE INSUFFICIENT - ROLE",I25="EVIDENCE STALE - REFRESH",I25="EVIDENCE CONTRADICTION - FIRST PARTY",I25="CONDITIONAL / REVIEW REQUIRED"),"COMPATIBLE","ROLE CONFLICT"),IF(C25="INCLUDE DIRECT",IF(I25="DIRECT LOCAL COMPETITOR","COMPATIBLE","ROLE CONFLICT"),IF(C25="INCLUDE INDIRECT",IF(I25="INDIRECT / CONDITIONAL COMPETITOR","COMPATIBLE","ROLE CONFLICT"),IF(C25="INCLUDE REFERENCE",IF(OR(I25="INTERMEDIARY / LEAD COMPETITOR",I25="INFORMATION / REFERENCE COMPETITOR"),"COMPATIBLE","ROLE CONFLICT"),"ROLE CONFLICT")))))))</x:f>
      </x:c>
      <x:c r="L25" s="12" t="str">
        <x:f>IF(B25="","",IF(OR(COUNTIFS(CONFLICTS!$B$6:$B$205,B25,CONFLICTS!$L$6:$L$205,"INVALID - DUPLICATE ID")&gt;0,COUNTIFS(CONFLICTS!$B$6:$B$205,B25,CONFLICTS!$L$6:$L$205,"INVALID - CONTROL TOKEN")&gt;0,COUNTIFS(CONFLICTS!$B$6:$B$205,B25,CONFLICTS!$L$6:$L$205,"NOT READY")&gt;0,COUNTIFS(CONFLICTS!$B$6:$B$205,B25,CONFLICTS!$L$6:$L$205,"INCOMPLETE")&gt;0),"CONFLICT RECORD INVALID",IF(COUNTIFS(CONFLICTS!$B$6:$B$205,B25,CONFLICTS!$L$6:$L$205,"OPEN MATERIAL CONFLICT")&gt;0,"OPEN MATERIAL CONFLICT","CLEAR")))</x:f>
      </x:c>
      <x:c r="M25" s="12" t="str">
        <x:f>IF(A25="","",IF(OR(B25="",C25="",D25="",E25="",F25="",G25="",H25=""),"NOT READY",IF(K25&lt;&gt;"COMPATIBLE","NOT READY",IF(L25="CONFLICT RECORD INVALID","NOT READY",IF(AND(L25="OPEN MATERIAL CONFLICT",C25&lt;&gt;"MONITOR / CONDITIONAL",C25&lt;&gt;"EXCLUDE DIRECT"),"NOT READY","READY")))))</x:f>
      </x:c>
      <x:c r="N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 t="str">
        <x:f>IF(B26="","",IFERROR(INDEX(CANDIDATES!$P$6:$P$205,MATCH(B26,CANDIDATES!$A$6:$A$205,0)),""))</x:f>
      </x:c>
      <x:c r="J26" s="12" t="str">
        <x:f>IF(B26="","",IF(COUNTIF(CANDIDATES!$A$6:$A$205,B26)=0,"INVALID - CANDIDATE ID",IF(COUNTIFS(CANDIDATES!$A$6:$A$205,B26,CANDIDATES!$Q$6:$Q$205,"READY")&gt;0,"LINKED - READY","LINKED - UNRESOLVED")))</x:f>
      </x:c>
      <x:c r="K26" s="12" t="str">
        <x:f>IF(A26="","",IF(J26="INVALID - CANDIDATE ID","NOT COMPATIBLE - CANDIDATE",IF(C26="MONITOR / CONDITIONAL","COMPATIBLE",IF(C26="EXCLUDE DIRECT",IF(OR(I26="OUT OF DIRECT SCOPE",I26="EVIDENCE INSUFFICIENT - ROLE",I26="EVIDENCE STALE - REFRESH",I26="EVIDENCE CONTRADICTION - FIRST PARTY",I26="CONDITIONAL / REVIEW REQUIRED"),"COMPATIBLE","ROLE CONFLICT"),IF(C26="INCLUDE DIRECT",IF(I26="DIRECT LOCAL COMPETITOR","COMPATIBLE","ROLE CONFLICT"),IF(C26="INCLUDE INDIRECT",IF(I26="INDIRECT / CONDITIONAL COMPETITOR","COMPATIBLE","ROLE CONFLICT"),IF(C26="INCLUDE REFERENCE",IF(OR(I26="INTERMEDIARY / LEAD COMPETITOR",I26="INFORMATION / REFERENCE COMPETITOR"),"COMPATIBLE","ROLE CONFLICT"),"ROLE CONFLICT")))))))</x:f>
      </x:c>
      <x:c r="L26" s="12" t="str">
        <x:f>IF(B26="","",IF(OR(COUNTIFS(CONFLICTS!$B$6:$B$205,B26,CONFLICTS!$L$6:$L$205,"INVALID - DUPLICATE ID")&gt;0,COUNTIFS(CONFLICTS!$B$6:$B$205,B26,CONFLICTS!$L$6:$L$205,"INVALID - CONTROL TOKEN")&gt;0,COUNTIFS(CONFLICTS!$B$6:$B$205,B26,CONFLICTS!$L$6:$L$205,"NOT READY")&gt;0,COUNTIFS(CONFLICTS!$B$6:$B$205,B26,CONFLICTS!$L$6:$L$205,"INCOMPLETE")&gt;0),"CONFLICT RECORD INVALID",IF(COUNTIFS(CONFLICTS!$B$6:$B$205,B26,CONFLICTS!$L$6:$L$205,"OPEN MATERIAL CONFLICT")&gt;0,"OPEN MATERIAL CONFLICT","CLEAR")))</x:f>
      </x:c>
      <x:c r="M26" s="12" t="str">
        <x:f>IF(A26="","",IF(OR(B26="",C26="",D26="",E26="",F26="",G26="",H26=""),"NOT READY",IF(K26&lt;&gt;"COMPATIBLE","NOT READY",IF(L26="CONFLICT RECORD INVALID","NOT READY",IF(AND(L26="OPEN MATERIAL CONFLICT",C26&lt;&gt;"MONITOR / CONDITIONAL",C26&lt;&gt;"EXCLUDE DIRECT"),"NOT READY","READY")))))</x:f>
      </x:c>
      <x:c r="N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 t="str">
        <x:f>IF(B27="","",IFERROR(INDEX(CANDIDATES!$P$6:$P$205,MATCH(B27,CANDIDATES!$A$6:$A$205,0)),""))</x:f>
      </x:c>
      <x:c r="J27" s="12" t="str">
        <x:f>IF(B27="","",IF(COUNTIF(CANDIDATES!$A$6:$A$205,B27)=0,"INVALID - CANDIDATE ID",IF(COUNTIFS(CANDIDATES!$A$6:$A$205,B27,CANDIDATES!$Q$6:$Q$205,"READY")&gt;0,"LINKED - READY","LINKED - UNRESOLVED")))</x:f>
      </x:c>
      <x:c r="K27" s="12" t="str">
        <x:f>IF(A27="","",IF(J27="INVALID - CANDIDATE ID","NOT COMPATIBLE - CANDIDATE",IF(C27="MONITOR / CONDITIONAL","COMPATIBLE",IF(C27="EXCLUDE DIRECT",IF(OR(I27="OUT OF DIRECT SCOPE",I27="EVIDENCE INSUFFICIENT - ROLE",I27="EVIDENCE STALE - REFRESH",I27="EVIDENCE CONTRADICTION - FIRST PARTY",I27="CONDITIONAL / REVIEW REQUIRED"),"COMPATIBLE","ROLE CONFLICT"),IF(C27="INCLUDE DIRECT",IF(I27="DIRECT LOCAL COMPETITOR","COMPATIBLE","ROLE CONFLICT"),IF(C27="INCLUDE INDIRECT",IF(I27="INDIRECT / CONDITIONAL COMPETITOR","COMPATIBLE","ROLE CONFLICT"),IF(C27="INCLUDE REFERENCE",IF(OR(I27="INTERMEDIARY / LEAD COMPETITOR",I27="INFORMATION / REFERENCE COMPETITOR"),"COMPATIBLE","ROLE CONFLICT"),"ROLE CONFLICT")))))))</x:f>
      </x:c>
      <x:c r="L27" s="12" t="str">
        <x:f>IF(B27="","",IF(OR(COUNTIFS(CONFLICTS!$B$6:$B$205,B27,CONFLICTS!$L$6:$L$205,"INVALID - DUPLICATE ID")&gt;0,COUNTIFS(CONFLICTS!$B$6:$B$205,B27,CONFLICTS!$L$6:$L$205,"INVALID - CONTROL TOKEN")&gt;0,COUNTIFS(CONFLICTS!$B$6:$B$205,B27,CONFLICTS!$L$6:$L$205,"NOT READY")&gt;0,COUNTIFS(CONFLICTS!$B$6:$B$205,B27,CONFLICTS!$L$6:$L$205,"INCOMPLETE")&gt;0),"CONFLICT RECORD INVALID",IF(COUNTIFS(CONFLICTS!$B$6:$B$205,B27,CONFLICTS!$L$6:$L$205,"OPEN MATERIAL CONFLICT")&gt;0,"OPEN MATERIAL CONFLICT","CLEAR")))</x:f>
      </x:c>
      <x:c r="M27" s="12" t="str">
        <x:f>IF(A27="","",IF(OR(B27="",C27="",D27="",E27="",F27="",G27="",H27=""),"NOT READY",IF(K27&lt;&gt;"COMPATIBLE","NOT READY",IF(L27="CONFLICT RECORD INVALID","NOT READY",IF(AND(L27="OPEN MATERIAL CONFLICT",C27&lt;&gt;"MONITOR / CONDITIONAL",C27&lt;&gt;"EXCLUDE DIRECT"),"NOT READY","READY")))))</x:f>
      </x:c>
      <x:c r="N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 t="str">
        <x:f>IF(B28="","",IFERROR(INDEX(CANDIDATES!$P$6:$P$205,MATCH(B28,CANDIDATES!$A$6:$A$205,0)),""))</x:f>
      </x:c>
      <x:c r="J28" s="12" t="str">
        <x:f>IF(B28="","",IF(COUNTIF(CANDIDATES!$A$6:$A$205,B28)=0,"INVALID - CANDIDATE ID",IF(COUNTIFS(CANDIDATES!$A$6:$A$205,B28,CANDIDATES!$Q$6:$Q$205,"READY")&gt;0,"LINKED - READY","LINKED - UNRESOLVED")))</x:f>
      </x:c>
      <x:c r="K28" s="12" t="str">
        <x:f>IF(A28="","",IF(J28="INVALID - CANDIDATE ID","NOT COMPATIBLE - CANDIDATE",IF(C28="MONITOR / CONDITIONAL","COMPATIBLE",IF(C28="EXCLUDE DIRECT",IF(OR(I28="OUT OF DIRECT SCOPE",I28="EVIDENCE INSUFFICIENT - ROLE",I28="EVIDENCE STALE - REFRESH",I28="EVIDENCE CONTRADICTION - FIRST PARTY",I28="CONDITIONAL / REVIEW REQUIRED"),"COMPATIBLE","ROLE CONFLICT"),IF(C28="INCLUDE DIRECT",IF(I28="DIRECT LOCAL COMPETITOR","COMPATIBLE","ROLE CONFLICT"),IF(C28="INCLUDE INDIRECT",IF(I28="INDIRECT / CONDITIONAL COMPETITOR","COMPATIBLE","ROLE CONFLICT"),IF(C28="INCLUDE REFERENCE",IF(OR(I28="INTERMEDIARY / LEAD COMPETITOR",I28="INFORMATION / REFERENCE COMPETITOR"),"COMPATIBLE","ROLE CONFLICT"),"ROLE CONFLICT")))))))</x:f>
      </x:c>
      <x:c r="L28" s="12" t="str">
        <x:f>IF(B28="","",IF(OR(COUNTIFS(CONFLICTS!$B$6:$B$205,B28,CONFLICTS!$L$6:$L$205,"INVALID - DUPLICATE ID")&gt;0,COUNTIFS(CONFLICTS!$B$6:$B$205,B28,CONFLICTS!$L$6:$L$205,"INVALID - CONTROL TOKEN")&gt;0,COUNTIFS(CONFLICTS!$B$6:$B$205,B28,CONFLICTS!$L$6:$L$205,"NOT READY")&gt;0,COUNTIFS(CONFLICTS!$B$6:$B$205,B28,CONFLICTS!$L$6:$L$205,"INCOMPLETE")&gt;0),"CONFLICT RECORD INVALID",IF(COUNTIFS(CONFLICTS!$B$6:$B$205,B28,CONFLICTS!$L$6:$L$205,"OPEN MATERIAL CONFLICT")&gt;0,"OPEN MATERIAL CONFLICT","CLEAR")))</x:f>
      </x:c>
      <x:c r="M28" s="12" t="str">
        <x:f>IF(A28="","",IF(OR(B28="",C28="",D28="",E28="",F28="",G28="",H28=""),"NOT READY",IF(K28&lt;&gt;"COMPATIBLE","NOT READY",IF(L28="CONFLICT RECORD INVALID","NOT READY",IF(AND(L28="OPEN MATERIAL CONFLICT",C28&lt;&gt;"MONITOR / CONDITIONAL",C28&lt;&gt;"EXCLUDE DIRECT"),"NOT READY","READY")))))</x:f>
      </x:c>
      <x:c r="N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 t="str">
        <x:f>IF(B29="","",IFERROR(INDEX(CANDIDATES!$P$6:$P$205,MATCH(B29,CANDIDATES!$A$6:$A$205,0)),""))</x:f>
      </x:c>
      <x:c r="J29" s="12" t="str">
        <x:f>IF(B29="","",IF(COUNTIF(CANDIDATES!$A$6:$A$205,B29)=0,"INVALID - CANDIDATE ID",IF(COUNTIFS(CANDIDATES!$A$6:$A$205,B29,CANDIDATES!$Q$6:$Q$205,"READY")&gt;0,"LINKED - READY","LINKED - UNRESOLVED")))</x:f>
      </x:c>
      <x:c r="K29" s="12" t="str">
        <x:f>IF(A29="","",IF(J29="INVALID - CANDIDATE ID","NOT COMPATIBLE - CANDIDATE",IF(C29="MONITOR / CONDITIONAL","COMPATIBLE",IF(C29="EXCLUDE DIRECT",IF(OR(I29="OUT OF DIRECT SCOPE",I29="EVIDENCE INSUFFICIENT - ROLE",I29="EVIDENCE STALE - REFRESH",I29="EVIDENCE CONTRADICTION - FIRST PARTY",I29="CONDITIONAL / REVIEW REQUIRED"),"COMPATIBLE","ROLE CONFLICT"),IF(C29="INCLUDE DIRECT",IF(I29="DIRECT LOCAL COMPETITOR","COMPATIBLE","ROLE CONFLICT"),IF(C29="INCLUDE INDIRECT",IF(I29="INDIRECT / CONDITIONAL COMPETITOR","COMPATIBLE","ROLE CONFLICT"),IF(C29="INCLUDE REFERENCE",IF(OR(I29="INTERMEDIARY / LEAD COMPETITOR",I29="INFORMATION / REFERENCE COMPETITOR"),"COMPATIBLE","ROLE CONFLICT"),"ROLE CONFLICT")))))))</x:f>
      </x:c>
      <x:c r="L29" s="12" t="str">
        <x:f>IF(B29="","",IF(OR(COUNTIFS(CONFLICTS!$B$6:$B$205,B29,CONFLICTS!$L$6:$L$205,"INVALID - DUPLICATE ID")&gt;0,COUNTIFS(CONFLICTS!$B$6:$B$205,B29,CONFLICTS!$L$6:$L$205,"INVALID - CONTROL TOKEN")&gt;0,COUNTIFS(CONFLICTS!$B$6:$B$205,B29,CONFLICTS!$L$6:$L$205,"NOT READY")&gt;0,COUNTIFS(CONFLICTS!$B$6:$B$205,B29,CONFLICTS!$L$6:$L$205,"INCOMPLETE")&gt;0),"CONFLICT RECORD INVALID",IF(COUNTIFS(CONFLICTS!$B$6:$B$205,B29,CONFLICTS!$L$6:$L$205,"OPEN MATERIAL CONFLICT")&gt;0,"OPEN MATERIAL CONFLICT","CLEAR")))</x:f>
      </x:c>
      <x:c r="M29" s="12" t="str">
        <x:f>IF(A29="","",IF(OR(B29="",C29="",D29="",E29="",F29="",G29="",H29=""),"NOT READY",IF(K29&lt;&gt;"COMPATIBLE","NOT READY",IF(L29="CONFLICT RECORD INVALID","NOT READY",IF(AND(L29="OPEN MATERIAL CONFLICT",C29&lt;&gt;"MONITOR / CONDITIONAL",C29&lt;&gt;"EXCLUDE DIRECT"),"NOT READY","READY")))))</x:f>
      </x:c>
      <x:c r="N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 t="str">
        <x:f>IF(B30="","",IFERROR(INDEX(CANDIDATES!$P$6:$P$205,MATCH(B30,CANDIDATES!$A$6:$A$205,0)),""))</x:f>
      </x:c>
      <x:c r="J30" s="12" t="str">
        <x:f>IF(B30="","",IF(COUNTIF(CANDIDATES!$A$6:$A$205,B30)=0,"INVALID - CANDIDATE ID",IF(COUNTIFS(CANDIDATES!$A$6:$A$205,B30,CANDIDATES!$Q$6:$Q$205,"READY")&gt;0,"LINKED - READY","LINKED - UNRESOLVED")))</x:f>
      </x:c>
      <x:c r="K30" s="12" t="str">
        <x:f>IF(A30="","",IF(J30="INVALID - CANDIDATE ID","NOT COMPATIBLE - CANDIDATE",IF(C30="MONITOR / CONDITIONAL","COMPATIBLE",IF(C30="EXCLUDE DIRECT",IF(OR(I30="OUT OF DIRECT SCOPE",I30="EVIDENCE INSUFFICIENT - ROLE",I30="EVIDENCE STALE - REFRESH",I30="EVIDENCE CONTRADICTION - FIRST PARTY",I30="CONDITIONAL / REVIEW REQUIRED"),"COMPATIBLE","ROLE CONFLICT"),IF(C30="INCLUDE DIRECT",IF(I30="DIRECT LOCAL COMPETITOR","COMPATIBLE","ROLE CONFLICT"),IF(C30="INCLUDE INDIRECT",IF(I30="INDIRECT / CONDITIONAL COMPETITOR","COMPATIBLE","ROLE CONFLICT"),IF(C30="INCLUDE REFERENCE",IF(OR(I30="INTERMEDIARY / LEAD COMPETITOR",I30="INFORMATION / REFERENCE COMPETITOR"),"COMPATIBLE","ROLE CONFLICT"),"ROLE CONFLICT")))))))</x:f>
      </x:c>
      <x:c r="L30" s="12" t="str">
        <x:f>IF(B30="","",IF(OR(COUNTIFS(CONFLICTS!$B$6:$B$205,B30,CONFLICTS!$L$6:$L$205,"INVALID - DUPLICATE ID")&gt;0,COUNTIFS(CONFLICTS!$B$6:$B$205,B30,CONFLICTS!$L$6:$L$205,"INVALID - CONTROL TOKEN")&gt;0,COUNTIFS(CONFLICTS!$B$6:$B$205,B30,CONFLICTS!$L$6:$L$205,"NOT READY")&gt;0,COUNTIFS(CONFLICTS!$B$6:$B$205,B30,CONFLICTS!$L$6:$L$205,"INCOMPLETE")&gt;0),"CONFLICT RECORD INVALID",IF(COUNTIFS(CONFLICTS!$B$6:$B$205,B30,CONFLICTS!$L$6:$L$205,"OPEN MATERIAL CONFLICT")&gt;0,"OPEN MATERIAL CONFLICT","CLEAR")))</x:f>
      </x:c>
      <x:c r="M30" s="12" t="str">
        <x:f>IF(A30="","",IF(OR(B30="",C30="",D30="",E30="",F30="",G30="",H30=""),"NOT READY",IF(K30&lt;&gt;"COMPATIBLE","NOT READY",IF(L30="CONFLICT RECORD INVALID","NOT READY",IF(AND(L30="OPEN MATERIAL CONFLICT",C30&lt;&gt;"MONITOR / CONDITIONAL",C30&lt;&gt;"EXCLUDE DIRECT"),"NOT READY","READY")))))</x:f>
      </x:c>
      <x:c r="N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 t="str">
        <x:f>IF(B31="","",IFERROR(INDEX(CANDIDATES!$P$6:$P$205,MATCH(B31,CANDIDATES!$A$6:$A$205,0)),""))</x:f>
      </x:c>
      <x:c r="J31" s="12" t="str">
        <x:f>IF(B31="","",IF(COUNTIF(CANDIDATES!$A$6:$A$205,B31)=0,"INVALID - CANDIDATE ID",IF(COUNTIFS(CANDIDATES!$A$6:$A$205,B31,CANDIDATES!$Q$6:$Q$205,"READY")&gt;0,"LINKED - READY","LINKED - UNRESOLVED")))</x:f>
      </x:c>
      <x:c r="K31" s="12" t="str">
        <x:f>IF(A31="","",IF(J31="INVALID - CANDIDATE ID","NOT COMPATIBLE - CANDIDATE",IF(C31="MONITOR / CONDITIONAL","COMPATIBLE",IF(C31="EXCLUDE DIRECT",IF(OR(I31="OUT OF DIRECT SCOPE",I31="EVIDENCE INSUFFICIENT - ROLE",I31="EVIDENCE STALE - REFRESH",I31="EVIDENCE CONTRADICTION - FIRST PARTY",I31="CONDITIONAL / REVIEW REQUIRED"),"COMPATIBLE","ROLE CONFLICT"),IF(C31="INCLUDE DIRECT",IF(I31="DIRECT LOCAL COMPETITOR","COMPATIBLE","ROLE CONFLICT"),IF(C31="INCLUDE INDIRECT",IF(I31="INDIRECT / CONDITIONAL COMPETITOR","COMPATIBLE","ROLE CONFLICT"),IF(C31="INCLUDE REFERENCE",IF(OR(I31="INTERMEDIARY / LEAD COMPETITOR",I31="INFORMATION / REFERENCE COMPETITOR"),"COMPATIBLE","ROLE CONFLICT"),"ROLE CONFLICT")))))))</x:f>
      </x:c>
      <x:c r="L31" s="12" t="str">
        <x:f>IF(B31="","",IF(OR(COUNTIFS(CONFLICTS!$B$6:$B$205,B31,CONFLICTS!$L$6:$L$205,"INVALID - DUPLICATE ID")&gt;0,COUNTIFS(CONFLICTS!$B$6:$B$205,B31,CONFLICTS!$L$6:$L$205,"INVALID - CONTROL TOKEN")&gt;0,COUNTIFS(CONFLICTS!$B$6:$B$205,B31,CONFLICTS!$L$6:$L$205,"NOT READY")&gt;0,COUNTIFS(CONFLICTS!$B$6:$B$205,B31,CONFLICTS!$L$6:$L$205,"INCOMPLETE")&gt;0),"CONFLICT RECORD INVALID",IF(COUNTIFS(CONFLICTS!$B$6:$B$205,B31,CONFLICTS!$L$6:$L$205,"OPEN MATERIAL CONFLICT")&gt;0,"OPEN MATERIAL CONFLICT","CLEAR")))</x:f>
      </x:c>
      <x:c r="M31" s="12" t="str">
        <x:f>IF(A31="","",IF(OR(B31="",C31="",D31="",E31="",F31="",G31="",H31=""),"NOT READY",IF(K31&lt;&gt;"COMPATIBLE","NOT READY",IF(L31="CONFLICT RECORD INVALID","NOT READY",IF(AND(L31="OPEN MATERIAL CONFLICT",C31&lt;&gt;"MONITOR / CONDITIONAL",C31&lt;&gt;"EXCLUDE DIRECT"),"NOT READY","READY")))))</x:f>
      </x:c>
      <x:c r="N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 t="str">
        <x:f>IF(B32="","",IFERROR(INDEX(CANDIDATES!$P$6:$P$205,MATCH(B32,CANDIDATES!$A$6:$A$205,0)),""))</x:f>
      </x:c>
      <x:c r="J32" s="12" t="str">
        <x:f>IF(B32="","",IF(COUNTIF(CANDIDATES!$A$6:$A$205,B32)=0,"INVALID - CANDIDATE ID",IF(COUNTIFS(CANDIDATES!$A$6:$A$205,B32,CANDIDATES!$Q$6:$Q$205,"READY")&gt;0,"LINKED - READY","LINKED - UNRESOLVED")))</x:f>
      </x:c>
      <x:c r="K32" s="12" t="str">
        <x:f>IF(A32="","",IF(J32="INVALID - CANDIDATE ID","NOT COMPATIBLE - CANDIDATE",IF(C32="MONITOR / CONDITIONAL","COMPATIBLE",IF(C32="EXCLUDE DIRECT",IF(OR(I32="OUT OF DIRECT SCOPE",I32="EVIDENCE INSUFFICIENT - ROLE",I32="EVIDENCE STALE - REFRESH",I32="EVIDENCE CONTRADICTION - FIRST PARTY",I32="CONDITIONAL / REVIEW REQUIRED"),"COMPATIBLE","ROLE CONFLICT"),IF(C32="INCLUDE DIRECT",IF(I32="DIRECT LOCAL COMPETITOR","COMPATIBLE","ROLE CONFLICT"),IF(C32="INCLUDE INDIRECT",IF(I32="INDIRECT / CONDITIONAL COMPETITOR","COMPATIBLE","ROLE CONFLICT"),IF(C32="INCLUDE REFERENCE",IF(OR(I32="INTERMEDIARY / LEAD COMPETITOR",I32="INFORMATION / REFERENCE COMPETITOR"),"COMPATIBLE","ROLE CONFLICT"),"ROLE CONFLICT")))))))</x:f>
      </x:c>
      <x:c r="L32" s="12" t="str">
        <x:f>IF(B32="","",IF(OR(COUNTIFS(CONFLICTS!$B$6:$B$205,B32,CONFLICTS!$L$6:$L$205,"INVALID - DUPLICATE ID")&gt;0,COUNTIFS(CONFLICTS!$B$6:$B$205,B32,CONFLICTS!$L$6:$L$205,"INVALID - CONTROL TOKEN")&gt;0,COUNTIFS(CONFLICTS!$B$6:$B$205,B32,CONFLICTS!$L$6:$L$205,"NOT READY")&gt;0,COUNTIFS(CONFLICTS!$B$6:$B$205,B32,CONFLICTS!$L$6:$L$205,"INCOMPLETE")&gt;0),"CONFLICT RECORD INVALID",IF(COUNTIFS(CONFLICTS!$B$6:$B$205,B32,CONFLICTS!$L$6:$L$205,"OPEN MATERIAL CONFLICT")&gt;0,"OPEN MATERIAL CONFLICT","CLEAR")))</x:f>
      </x:c>
      <x:c r="M32" s="12" t="str">
        <x:f>IF(A32="","",IF(OR(B32="",C32="",D32="",E32="",F32="",G32="",H32=""),"NOT READY",IF(K32&lt;&gt;"COMPATIBLE","NOT READY",IF(L32="CONFLICT RECORD INVALID","NOT READY",IF(AND(L32="OPEN MATERIAL CONFLICT",C32&lt;&gt;"MONITOR / CONDITIONAL",C32&lt;&gt;"EXCLUDE DIRECT"),"NOT READY","READY")))))</x:f>
      </x:c>
      <x:c r="N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 t="str">
        <x:f>IF(B33="","",IFERROR(INDEX(CANDIDATES!$P$6:$P$205,MATCH(B33,CANDIDATES!$A$6:$A$205,0)),""))</x:f>
      </x:c>
      <x:c r="J33" s="12" t="str">
        <x:f>IF(B33="","",IF(COUNTIF(CANDIDATES!$A$6:$A$205,B33)=0,"INVALID - CANDIDATE ID",IF(COUNTIFS(CANDIDATES!$A$6:$A$205,B33,CANDIDATES!$Q$6:$Q$205,"READY")&gt;0,"LINKED - READY","LINKED - UNRESOLVED")))</x:f>
      </x:c>
      <x:c r="K33" s="12" t="str">
        <x:f>IF(A33="","",IF(J33="INVALID - CANDIDATE ID","NOT COMPATIBLE - CANDIDATE",IF(C33="MONITOR / CONDITIONAL","COMPATIBLE",IF(C33="EXCLUDE DIRECT",IF(OR(I33="OUT OF DIRECT SCOPE",I33="EVIDENCE INSUFFICIENT - ROLE",I33="EVIDENCE STALE - REFRESH",I33="EVIDENCE CONTRADICTION - FIRST PARTY",I33="CONDITIONAL / REVIEW REQUIRED"),"COMPATIBLE","ROLE CONFLICT"),IF(C33="INCLUDE DIRECT",IF(I33="DIRECT LOCAL COMPETITOR","COMPATIBLE","ROLE CONFLICT"),IF(C33="INCLUDE INDIRECT",IF(I33="INDIRECT / CONDITIONAL COMPETITOR","COMPATIBLE","ROLE CONFLICT"),IF(C33="INCLUDE REFERENCE",IF(OR(I33="INTERMEDIARY / LEAD COMPETITOR",I33="INFORMATION / REFERENCE COMPETITOR"),"COMPATIBLE","ROLE CONFLICT"),"ROLE CONFLICT")))))))</x:f>
      </x:c>
      <x:c r="L33" s="12" t="str">
        <x:f>IF(B33="","",IF(OR(COUNTIFS(CONFLICTS!$B$6:$B$205,B33,CONFLICTS!$L$6:$L$205,"INVALID - DUPLICATE ID")&gt;0,COUNTIFS(CONFLICTS!$B$6:$B$205,B33,CONFLICTS!$L$6:$L$205,"INVALID - CONTROL TOKEN")&gt;0,COUNTIFS(CONFLICTS!$B$6:$B$205,B33,CONFLICTS!$L$6:$L$205,"NOT READY")&gt;0,COUNTIFS(CONFLICTS!$B$6:$B$205,B33,CONFLICTS!$L$6:$L$205,"INCOMPLETE")&gt;0),"CONFLICT RECORD INVALID",IF(COUNTIFS(CONFLICTS!$B$6:$B$205,B33,CONFLICTS!$L$6:$L$205,"OPEN MATERIAL CONFLICT")&gt;0,"OPEN MATERIAL CONFLICT","CLEAR")))</x:f>
      </x:c>
      <x:c r="M33" s="12" t="str">
        <x:f>IF(A33="","",IF(OR(B33="",C33="",D33="",E33="",F33="",G33="",H33=""),"NOT READY",IF(K33&lt;&gt;"COMPATIBLE","NOT READY",IF(L33="CONFLICT RECORD INVALID","NOT READY",IF(AND(L33="OPEN MATERIAL CONFLICT",C33&lt;&gt;"MONITOR / CONDITIONAL",C33&lt;&gt;"EXCLUDE DIRECT"),"NOT READY","READY")))))</x:f>
      </x:c>
      <x:c r="N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 t="str">
        <x:f>IF(B34="","",IFERROR(INDEX(CANDIDATES!$P$6:$P$205,MATCH(B34,CANDIDATES!$A$6:$A$205,0)),""))</x:f>
      </x:c>
      <x:c r="J34" s="12" t="str">
        <x:f>IF(B34="","",IF(COUNTIF(CANDIDATES!$A$6:$A$205,B34)=0,"INVALID - CANDIDATE ID",IF(COUNTIFS(CANDIDATES!$A$6:$A$205,B34,CANDIDATES!$Q$6:$Q$205,"READY")&gt;0,"LINKED - READY","LINKED - UNRESOLVED")))</x:f>
      </x:c>
      <x:c r="K34" s="12" t="str">
        <x:f>IF(A34="","",IF(J34="INVALID - CANDIDATE ID","NOT COMPATIBLE - CANDIDATE",IF(C34="MONITOR / CONDITIONAL","COMPATIBLE",IF(C34="EXCLUDE DIRECT",IF(OR(I34="OUT OF DIRECT SCOPE",I34="EVIDENCE INSUFFICIENT - ROLE",I34="EVIDENCE STALE - REFRESH",I34="EVIDENCE CONTRADICTION - FIRST PARTY",I34="CONDITIONAL / REVIEW REQUIRED"),"COMPATIBLE","ROLE CONFLICT"),IF(C34="INCLUDE DIRECT",IF(I34="DIRECT LOCAL COMPETITOR","COMPATIBLE","ROLE CONFLICT"),IF(C34="INCLUDE INDIRECT",IF(I34="INDIRECT / CONDITIONAL COMPETITOR","COMPATIBLE","ROLE CONFLICT"),IF(C34="INCLUDE REFERENCE",IF(OR(I34="INTERMEDIARY / LEAD COMPETITOR",I34="INFORMATION / REFERENCE COMPETITOR"),"COMPATIBLE","ROLE CONFLICT"),"ROLE CONFLICT")))))))</x:f>
      </x:c>
      <x:c r="L34" s="12" t="str">
        <x:f>IF(B34="","",IF(OR(COUNTIFS(CONFLICTS!$B$6:$B$205,B34,CONFLICTS!$L$6:$L$205,"INVALID - DUPLICATE ID")&gt;0,COUNTIFS(CONFLICTS!$B$6:$B$205,B34,CONFLICTS!$L$6:$L$205,"INVALID - CONTROL TOKEN")&gt;0,COUNTIFS(CONFLICTS!$B$6:$B$205,B34,CONFLICTS!$L$6:$L$205,"NOT READY")&gt;0,COUNTIFS(CONFLICTS!$B$6:$B$205,B34,CONFLICTS!$L$6:$L$205,"INCOMPLETE")&gt;0),"CONFLICT RECORD INVALID",IF(COUNTIFS(CONFLICTS!$B$6:$B$205,B34,CONFLICTS!$L$6:$L$205,"OPEN MATERIAL CONFLICT")&gt;0,"OPEN MATERIAL CONFLICT","CLEAR")))</x:f>
      </x:c>
      <x:c r="M34" s="12" t="str">
        <x:f>IF(A34="","",IF(OR(B34="",C34="",D34="",E34="",F34="",G34="",H34=""),"NOT READY",IF(K34&lt;&gt;"COMPATIBLE","NOT READY",IF(L34="CONFLICT RECORD INVALID","NOT READY",IF(AND(L34="OPEN MATERIAL CONFLICT",C34&lt;&gt;"MONITOR / CONDITIONAL",C34&lt;&gt;"EXCLUDE DIRECT"),"NOT READY","READY")))))</x:f>
      </x:c>
      <x:c r="N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 t="str">
        <x:f>IF(B35="","",IFERROR(INDEX(CANDIDATES!$P$6:$P$205,MATCH(B35,CANDIDATES!$A$6:$A$205,0)),""))</x:f>
      </x:c>
      <x:c r="J35" s="12" t="str">
        <x:f>IF(B35="","",IF(COUNTIF(CANDIDATES!$A$6:$A$205,B35)=0,"INVALID - CANDIDATE ID",IF(COUNTIFS(CANDIDATES!$A$6:$A$205,B35,CANDIDATES!$Q$6:$Q$205,"READY")&gt;0,"LINKED - READY","LINKED - UNRESOLVED")))</x:f>
      </x:c>
      <x:c r="K35" s="12" t="str">
        <x:f>IF(A35="","",IF(J35="INVALID - CANDIDATE ID","NOT COMPATIBLE - CANDIDATE",IF(C35="MONITOR / CONDITIONAL","COMPATIBLE",IF(C35="EXCLUDE DIRECT",IF(OR(I35="OUT OF DIRECT SCOPE",I35="EVIDENCE INSUFFICIENT - ROLE",I35="EVIDENCE STALE - REFRESH",I35="EVIDENCE CONTRADICTION - FIRST PARTY",I35="CONDITIONAL / REVIEW REQUIRED"),"COMPATIBLE","ROLE CONFLICT"),IF(C35="INCLUDE DIRECT",IF(I35="DIRECT LOCAL COMPETITOR","COMPATIBLE","ROLE CONFLICT"),IF(C35="INCLUDE INDIRECT",IF(I35="INDIRECT / CONDITIONAL COMPETITOR","COMPATIBLE","ROLE CONFLICT"),IF(C35="INCLUDE REFERENCE",IF(OR(I35="INTERMEDIARY / LEAD COMPETITOR",I35="INFORMATION / REFERENCE COMPETITOR"),"COMPATIBLE","ROLE CONFLICT"),"ROLE CONFLICT")))))))</x:f>
      </x:c>
      <x:c r="L35" s="12" t="str">
        <x:f>IF(B35="","",IF(OR(COUNTIFS(CONFLICTS!$B$6:$B$205,B35,CONFLICTS!$L$6:$L$205,"INVALID - DUPLICATE ID")&gt;0,COUNTIFS(CONFLICTS!$B$6:$B$205,B35,CONFLICTS!$L$6:$L$205,"INVALID - CONTROL TOKEN")&gt;0,COUNTIFS(CONFLICTS!$B$6:$B$205,B35,CONFLICTS!$L$6:$L$205,"NOT READY")&gt;0,COUNTIFS(CONFLICTS!$B$6:$B$205,B35,CONFLICTS!$L$6:$L$205,"INCOMPLETE")&gt;0),"CONFLICT RECORD INVALID",IF(COUNTIFS(CONFLICTS!$B$6:$B$205,B35,CONFLICTS!$L$6:$L$205,"OPEN MATERIAL CONFLICT")&gt;0,"OPEN MATERIAL CONFLICT","CLEAR")))</x:f>
      </x:c>
      <x:c r="M35" s="12" t="str">
        <x:f>IF(A35="","",IF(OR(B35="",C35="",D35="",E35="",F35="",G35="",H35=""),"NOT READY",IF(K35&lt;&gt;"COMPATIBLE","NOT READY",IF(L35="CONFLICT RECORD INVALID","NOT READY",IF(AND(L35="OPEN MATERIAL CONFLICT",C35&lt;&gt;"MONITOR / CONDITIONAL",C35&lt;&gt;"EXCLUDE DIRECT"),"NOT READY","READY")))))</x:f>
      </x:c>
      <x:c r="N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 t="str">
        <x:f>IF(B36="","",IFERROR(INDEX(CANDIDATES!$P$6:$P$205,MATCH(B36,CANDIDATES!$A$6:$A$205,0)),""))</x:f>
      </x:c>
      <x:c r="J36" s="12" t="str">
        <x:f>IF(B36="","",IF(COUNTIF(CANDIDATES!$A$6:$A$205,B36)=0,"INVALID - CANDIDATE ID",IF(COUNTIFS(CANDIDATES!$A$6:$A$205,B36,CANDIDATES!$Q$6:$Q$205,"READY")&gt;0,"LINKED - READY","LINKED - UNRESOLVED")))</x:f>
      </x:c>
      <x:c r="K36" s="12" t="str">
        <x:f>IF(A36="","",IF(J36="INVALID - CANDIDATE ID","NOT COMPATIBLE - CANDIDATE",IF(C36="MONITOR / CONDITIONAL","COMPATIBLE",IF(C36="EXCLUDE DIRECT",IF(OR(I36="OUT OF DIRECT SCOPE",I36="EVIDENCE INSUFFICIENT - ROLE",I36="EVIDENCE STALE - REFRESH",I36="EVIDENCE CONTRADICTION - FIRST PARTY",I36="CONDITIONAL / REVIEW REQUIRED"),"COMPATIBLE","ROLE CONFLICT"),IF(C36="INCLUDE DIRECT",IF(I36="DIRECT LOCAL COMPETITOR","COMPATIBLE","ROLE CONFLICT"),IF(C36="INCLUDE INDIRECT",IF(I36="INDIRECT / CONDITIONAL COMPETITOR","COMPATIBLE","ROLE CONFLICT"),IF(C36="INCLUDE REFERENCE",IF(OR(I36="INTERMEDIARY / LEAD COMPETITOR",I36="INFORMATION / REFERENCE COMPETITOR"),"COMPATIBLE","ROLE CONFLICT"),"ROLE CONFLICT")))))))</x:f>
      </x:c>
      <x:c r="L36" s="12" t="str">
        <x:f>IF(B36="","",IF(OR(COUNTIFS(CONFLICTS!$B$6:$B$205,B36,CONFLICTS!$L$6:$L$205,"INVALID - DUPLICATE ID")&gt;0,COUNTIFS(CONFLICTS!$B$6:$B$205,B36,CONFLICTS!$L$6:$L$205,"INVALID - CONTROL TOKEN")&gt;0,COUNTIFS(CONFLICTS!$B$6:$B$205,B36,CONFLICTS!$L$6:$L$205,"NOT READY")&gt;0,COUNTIFS(CONFLICTS!$B$6:$B$205,B36,CONFLICTS!$L$6:$L$205,"INCOMPLETE")&gt;0),"CONFLICT RECORD INVALID",IF(COUNTIFS(CONFLICTS!$B$6:$B$205,B36,CONFLICTS!$L$6:$L$205,"OPEN MATERIAL CONFLICT")&gt;0,"OPEN MATERIAL CONFLICT","CLEAR")))</x:f>
      </x:c>
      <x:c r="M36" s="12" t="str">
        <x:f>IF(A36="","",IF(OR(B36="",C36="",D36="",E36="",F36="",G36="",H36=""),"NOT READY",IF(K36&lt;&gt;"COMPATIBLE","NOT READY",IF(L36="CONFLICT RECORD INVALID","NOT READY",IF(AND(L36="OPEN MATERIAL CONFLICT",C36&lt;&gt;"MONITOR / CONDITIONAL",C36&lt;&gt;"EXCLUDE DIRECT"),"NOT READY","READY")))))</x:f>
      </x:c>
      <x:c r="N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 t="str">
        <x:f>IF(B37="","",IFERROR(INDEX(CANDIDATES!$P$6:$P$205,MATCH(B37,CANDIDATES!$A$6:$A$205,0)),""))</x:f>
      </x:c>
      <x:c r="J37" s="12" t="str">
        <x:f>IF(B37="","",IF(COUNTIF(CANDIDATES!$A$6:$A$205,B37)=0,"INVALID - CANDIDATE ID",IF(COUNTIFS(CANDIDATES!$A$6:$A$205,B37,CANDIDATES!$Q$6:$Q$205,"READY")&gt;0,"LINKED - READY","LINKED - UNRESOLVED")))</x:f>
      </x:c>
      <x:c r="K37" s="12" t="str">
        <x:f>IF(A37="","",IF(J37="INVALID - CANDIDATE ID","NOT COMPATIBLE - CANDIDATE",IF(C37="MONITOR / CONDITIONAL","COMPATIBLE",IF(C37="EXCLUDE DIRECT",IF(OR(I37="OUT OF DIRECT SCOPE",I37="EVIDENCE INSUFFICIENT - ROLE",I37="EVIDENCE STALE - REFRESH",I37="EVIDENCE CONTRADICTION - FIRST PARTY",I37="CONDITIONAL / REVIEW REQUIRED"),"COMPATIBLE","ROLE CONFLICT"),IF(C37="INCLUDE DIRECT",IF(I37="DIRECT LOCAL COMPETITOR","COMPATIBLE","ROLE CONFLICT"),IF(C37="INCLUDE INDIRECT",IF(I37="INDIRECT / CONDITIONAL COMPETITOR","COMPATIBLE","ROLE CONFLICT"),IF(C37="INCLUDE REFERENCE",IF(OR(I37="INTERMEDIARY / LEAD COMPETITOR",I37="INFORMATION / REFERENCE COMPETITOR"),"COMPATIBLE","ROLE CONFLICT"),"ROLE CONFLICT")))))))</x:f>
      </x:c>
      <x:c r="L37" s="12" t="str">
        <x:f>IF(B37="","",IF(OR(COUNTIFS(CONFLICTS!$B$6:$B$205,B37,CONFLICTS!$L$6:$L$205,"INVALID - DUPLICATE ID")&gt;0,COUNTIFS(CONFLICTS!$B$6:$B$205,B37,CONFLICTS!$L$6:$L$205,"INVALID - CONTROL TOKEN")&gt;0,COUNTIFS(CONFLICTS!$B$6:$B$205,B37,CONFLICTS!$L$6:$L$205,"NOT READY")&gt;0,COUNTIFS(CONFLICTS!$B$6:$B$205,B37,CONFLICTS!$L$6:$L$205,"INCOMPLETE")&gt;0),"CONFLICT RECORD INVALID",IF(COUNTIFS(CONFLICTS!$B$6:$B$205,B37,CONFLICTS!$L$6:$L$205,"OPEN MATERIAL CONFLICT")&gt;0,"OPEN MATERIAL CONFLICT","CLEAR")))</x:f>
      </x:c>
      <x:c r="M37" s="12" t="str">
        <x:f>IF(A37="","",IF(OR(B37="",C37="",D37="",E37="",F37="",G37="",H37=""),"NOT READY",IF(K37&lt;&gt;"COMPATIBLE","NOT READY",IF(L37="CONFLICT RECORD INVALID","NOT READY",IF(AND(L37="OPEN MATERIAL CONFLICT",C37&lt;&gt;"MONITOR / CONDITIONAL",C37&lt;&gt;"EXCLUDE DIRECT"),"NOT READY","READY")))))</x:f>
      </x:c>
      <x:c r="N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 t="str">
        <x:f>IF(B38="","",IFERROR(INDEX(CANDIDATES!$P$6:$P$205,MATCH(B38,CANDIDATES!$A$6:$A$205,0)),""))</x:f>
      </x:c>
      <x:c r="J38" s="12" t="str">
        <x:f>IF(B38="","",IF(COUNTIF(CANDIDATES!$A$6:$A$205,B38)=0,"INVALID - CANDIDATE ID",IF(COUNTIFS(CANDIDATES!$A$6:$A$205,B38,CANDIDATES!$Q$6:$Q$205,"READY")&gt;0,"LINKED - READY","LINKED - UNRESOLVED")))</x:f>
      </x:c>
      <x:c r="K38" s="12" t="str">
        <x:f>IF(A38="","",IF(J38="INVALID - CANDIDATE ID","NOT COMPATIBLE - CANDIDATE",IF(C38="MONITOR / CONDITIONAL","COMPATIBLE",IF(C38="EXCLUDE DIRECT",IF(OR(I38="OUT OF DIRECT SCOPE",I38="EVIDENCE INSUFFICIENT - ROLE",I38="EVIDENCE STALE - REFRESH",I38="EVIDENCE CONTRADICTION - FIRST PARTY",I38="CONDITIONAL / REVIEW REQUIRED"),"COMPATIBLE","ROLE CONFLICT"),IF(C38="INCLUDE DIRECT",IF(I38="DIRECT LOCAL COMPETITOR","COMPATIBLE","ROLE CONFLICT"),IF(C38="INCLUDE INDIRECT",IF(I38="INDIRECT / CONDITIONAL COMPETITOR","COMPATIBLE","ROLE CONFLICT"),IF(C38="INCLUDE REFERENCE",IF(OR(I38="INTERMEDIARY / LEAD COMPETITOR",I38="INFORMATION / REFERENCE COMPETITOR"),"COMPATIBLE","ROLE CONFLICT"),"ROLE CONFLICT")))))))</x:f>
      </x:c>
      <x:c r="L38" s="12" t="str">
        <x:f>IF(B38="","",IF(OR(COUNTIFS(CONFLICTS!$B$6:$B$205,B38,CONFLICTS!$L$6:$L$205,"INVALID - DUPLICATE ID")&gt;0,COUNTIFS(CONFLICTS!$B$6:$B$205,B38,CONFLICTS!$L$6:$L$205,"INVALID - CONTROL TOKEN")&gt;0,COUNTIFS(CONFLICTS!$B$6:$B$205,B38,CONFLICTS!$L$6:$L$205,"NOT READY")&gt;0,COUNTIFS(CONFLICTS!$B$6:$B$205,B38,CONFLICTS!$L$6:$L$205,"INCOMPLETE")&gt;0),"CONFLICT RECORD INVALID",IF(COUNTIFS(CONFLICTS!$B$6:$B$205,B38,CONFLICTS!$L$6:$L$205,"OPEN MATERIAL CONFLICT")&gt;0,"OPEN MATERIAL CONFLICT","CLEAR")))</x:f>
      </x:c>
      <x:c r="M38" s="12" t="str">
        <x:f>IF(A38="","",IF(OR(B38="",C38="",D38="",E38="",F38="",G38="",H38=""),"NOT READY",IF(K38&lt;&gt;"COMPATIBLE","NOT READY",IF(L38="CONFLICT RECORD INVALID","NOT READY",IF(AND(L38="OPEN MATERIAL CONFLICT",C38&lt;&gt;"MONITOR / CONDITIONAL",C38&lt;&gt;"EXCLUDE DIRECT"),"NOT READY","READY")))))</x:f>
      </x:c>
      <x:c r="N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 t="str">
        <x:f>IF(B39="","",IFERROR(INDEX(CANDIDATES!$P$6:$P$205,MATCH(B39,CANDIDATES!$A$6:$A$205,0)),""))</x:f>
      </x:c>
      <x:c r="J39" s="12" t="str">
        <x:f>IF(B39="","",IF(COUNTIF(CANDIDATES!$A$6:$A$205,B39)=0,"INVALID - CANDIDATE ID",IF(COUNTIFS(CANDIDATES!$A$6:$A$205,B39,CANDIDATES!$Q$6:$Q$205,"READY")&gt;0,"LINKED - READY","LINKED - UNRESOLVED")))</x:f>
      </x:c>
      <x:c r="K39" s="12" t="str">
        <x:f>IF(A39="","",IF(J39="INVALID - CANDIDATE ID","NOT COMPATIBLE - CANDIDATE",IF(C39="MONITOR / CONDITIONAL","COMPATIBLE",IF(C39="EXCLUDE DIRECT",IF(OR(I39="OUT OF DIRECT SCOPE",I39="EVIDENCE INSUFFICIENT - ROLE",I39="EVIDENCE STALE - REFRESH",I39="EVIDENCE CONTRADICTION - FIRST PARTY",I39="CONDITIONAL / REVIEW REQUIRED"),"COMPATIBLE","ROLE CONFLICT"),IF(C39="INCLUDE DIRECT",IF(I39="DIRECT LOCAL COMPETITOR","COMPATIBLE","ROLE CONFLICT"),IF(C39="INCLUDE INDIRECT",IF(I39="INDIRECT / CONDITIONAL COMPETITOR","COMPATIBLE","ROLE CONFLICT"),IF(C39="INCLUDE REFERENCE",IF(OR(I39="INTERMEDIARY / LEAD COMPETITOR",I39="INFORMATION / REFERENCE COMPETITOR"),"COMPATIBLE","ROLE CONFLICT"),"ROLE CONFLICT")))))))</x:f>
      </x:c>
      <x:c r="L39" s="12" t="str">
        <x:f>IF(B39="","",IF(OR(COUNTIFS(CONFLICTS!$B$6:$B$205,B39,CONFLICTS!$L$6:$L$205,"INVALID - DUPLICATE ID")&gt;0,COUNTIFS(CONFLICTS!$B$6:$B$205,B39,CONFLICTS!$L$6:$L$205,"INVALID - CONTROL TOKEN")&gt;0,COUNTIFS(CONFLICTS!$B$6:$B$205,B39,CONFLICTS!$L$6:$L$205,"NOT READY")&gt;0,COUNTIFS(CONFLICTS!$B$6:$B$205,B39,CONFLICTS!$L$6:$L$205,"INCOMPLETE")&gt;0),"CONFLICT RECORD INVALID",IF(COUNTIFS(CONFLICTS!$B$6:$B$205,B39,CONFLICTS!$L$6:$L$205,"OPEN MATERIAL CONFLICT")&gt;0,"OPEN MATERIAL CONFLICT","CLEAR")))</x:f>
      </x:c>
      <x:c r="M39" s="12" t="str">
        <x:f>IF(A39="","",IF(OR(B39="",C39="",D39="",E39="",F39="",G39="",H39=""),"NOT READY",IF(K39&lt;&gt;"COMPATIBLE","NOT READY",IF(L39="CONFLICT RECORD INVALID","NOT READY",IF(AND(L39="OPEN MATERIAL CONFLICT",C39&lt;&gt;"MONITOR / CONDITIONAL",C39&lt;&gt;"EXCLUDE DIRECT"),"NOT READY","READY")))))</x:f>
      </x:c>
      <x:c r="N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 t="str">
        <x:f>IF(B40="","",IFERROR(INDEX(CANDIDATES!$P$6:$P$205,MATCH(B40,CANDIDATES!$A$6:$A$205,0)),""))</x:f>
      </x:c>
      <x:c r="J40" s="12" t="str">
        <x:f>IF(B40="","",IF(COUNTIF(CANDIDATES!$A$6:$A$205,B40)=0,"INVALID - CANDIDATE ID",IF(COUNTIFS(CANDIDATES!$A$6:$A$205,B40,CANDIDATES!$Q$6:$Q$205,"READY")&gt;0,"LINKED - READY","LINKED - UNRESOLVED")))</x:f>
      </x:c>
      <x:c r="K40" s="12" t="str">
        <x:f>IF(A40="","",IF(J40="INVALID - CANDIDATE ID","NOT COMPATIBLE - CANDIDATE",IF(C40="MONITOR / CONDITIONAL","COMPATIBLE",IF(C40="EXCLUDE DIRECT",IF(OR(I40="OUT OF DIRECT SCOPE",I40="EVIDENCE INSUFFICIENT - ROLE",I40="EVIDENCE STALE - REFRESH",I40="EVIDENCE CONTRADICTION - FIRST PARTY",I40="CONDITIONAL / REVIEW REQUIRED"),"COMPATIBLE","ROLE CONFLICT"),IF(C40="INCLUDE DIRECT",IF(I40="DIRECT LOCAL COMPETITOR","COMPATIBLE","ROLE CONFLICT"),IF(C40="INCLUDE INDIRECT",IF(I40="INDIRECT / CONDITIONAL COMPETITOR","COMPATIBLE","ROLE CONFLICT"),IF(C40="INCLUDE REFERENCE",IF(OR(I40="INTERMEDIARY / LEAD COMPETITOR",I40="INFORMATION / REFERENCE COMPETITOR"),"COMPATIBLE","ROLE CONFLICT"),"ROLE CONFLICT")))))))</x:f>
      </x:c>
      <x:c r="L40" s="12" t="str">
        <x:f>IF(B40="","",IF(OR(COUNTIFS(CONFLICTS!$B$6:$B$205,B40,CONFLICTS!$L$6:$L$205,"INVALID - DUPLICATE ID")&gt;0,COUNTIFS(CONFLICTS!$B$6:$B$205,B40,CONFLICTS!$L$6:$L$205,"INVALID - CONTROL TOKEN")&gt;0,COUNTIFS(CONFLICTS!$B$6:$B$205,B40,CONFLICTS!$L$6:$L$205,"NOT READY")&gt;0,COUNTIFS(CONFLICTS!$B$6:$B$205,B40,CONFLICTS!$L$6:$L$205,"INCOMPLETE")&gt;0),"CONFLICT RECORD INVALID",IF(COUNTIFS(CONFLICTS!$B$6:$B$205,B40,CONFLICTS!$L$6:$L$205,"OPEN MATERIAL CONFLICT")&gt;0,"OPEN MATERIAL CONFLICT","CLEAR")))</x:f>
      </x:c>
      <x:c r="M40" s="12" t="str">
        <x:f>IF(A40="","",IF(OR(B40="",C40="",D40="",E40="",F40="",G40="",H40=""),"NOT READY",IF(K40&lt;&gt;"COMPATIBLE","NOT READY",IF(L40="CONFLICT RECORD INVALID","NOT READY",IF(AND(L40="OPEN MATERIAL CONFLICT",C40&lt;&gt;"MONITOR / CONDITIONAL",C40&lt;&gt;"EXCLUDE DIRECT"),"NOT READY","READY")))))</x:f>
      </x:c>
      <x:c r="N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 t="str">
        <x:f>IF(B41="","",IFERROR(INDEX(CANDIDATES!$P$6:$P$205,MATCH(B41,CANDIDATES!$A$6:$A$205,0)),""))</x:f>
      </x:c>
      <x:c r="J41" s="12" t="str">
        <x:f>IF(B41="","",IF(COUNTIF(CANDIDATES!$A$6:$A$205,B41)=0,"INVALID - CANDIDATE ID",IF(COUNTIFS(CANDIDATES!$A$6:$A$205,B41,CANDIDATES!$Q$6:$Q$205,"READY")&gt;0,"LINKED - READY","LINKED - UNRESOLVED")))</x:f>
      </x:c>
      <x:c r="K41" s="12" t="str">
        <x:f>IF(A41="","",IF(J41="INVALID - CANDIDATE ID","NOT COMPATIBLE - CANDIDATE",IF(C41="MONITOR / CONDITIONAL","COMPATIBLE",IF(C41="EXCLUDE DIRECT",IF(OR(I41="OUT OF DIRECT SCOPE",I41="EVIDENCE INSUFFICIENT - ROLE",I41="EVIDENCE STALE - REFRESH",I41="EVIDENCE CONTRADICTION - FIRST PARTY",I41="CONDITIONAL / REVIEW REQUIRED"),"COMPATIBLE","ROLE CONFLICT"),IF(C41="INCLUDE DIRECT",IF(I41="DIRECT LOCAL COMPETITOR","COMPATIBLE","ROLE CONFLICT"),IF(C41="INCLUDE INDIRECT",IF(I41="INDIRECT / CONDITIONAL COMPETITOR","COMPATIBLE","ROLE CONFLICT"),IF(C41="INCLUDE REFERENCE",IF(OR(I41="INTERMEDIARY / LEAD COMPETITOR",I41="INFORMATION / REFERENCE COMPETITOR"),"COMPATIBLE","ROLE CONFLICT"),"ROLE CONFLICT")))))))</x:f>
      </x:c>
      <x:c r="L41" s="12" t="str">
        <x:f>IF(B41="","",IF(OR(COUNTIFS(CONFLICTS!$B$6:$B$205,B41,CONFLICTS!$L$6:$L$205,"INVALID - DUPLICATE ID")&gt;0,COUNTIFS(CONFLICTS!$B$6:$B$205,B41,CONFLICTS!$L$6:$L$205,"INVALID - CONTROL TOKEN")&gt;0,COUNTIFS(CONFLICTS!$B$6:$B$205,B41,CONFLICTS!$L$6:$L$205,"NOT READY")&gt;0,COUNTIFS(CONFLICTS!$B$6:$B$205,B41,CONFLICTS!$L$6:$L$205,"INCOMPLETE")&gt;0),"CONFLICT RECORD INVALID",IF(COUNTIFS(CONFLICTS!$B$6:$B$205,B41,CONFLICTS!$L$6:$L$205,"OPEN MATERIAL CONFLICT")&gt;0,"OPEN MATERIAL CONFLICT","CLEAR")))</x:f>
      </x:c>
      <x:c r="M41" s="12" t="str">
        <x:f>IF(A41="","",IF(OR(B41="",C41="",D41="",E41="",F41="",G41="",H41=""),"NOT READY",IF(K41&lt;&gt;"COMPATIBLE","NOT READY",IF(L41="CONFLICT RECORD INVALID","NOT READY",IF(AND(L41="OPEN MATERIAL CONFLICT",C41&lt;&gt;"MONITOR / CONDITIONAL",C41&lt;&gt;"EXCLUDE DIRECT"),"NOT READY","READY")))))</x:f>
      </x:c>
      <x:c r="N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 t="str">
        <x:f>IF(B42="","",IFERROR(INDEX(CANDIDATES!$P$6:$P$205,MATCH(B42,CANDIDATES!$A$6:$A$205,0)),""))</x:f>
      </x:c>
      <x:c r="J42" s="12" t="str">
        <x:f>IF(B42="","",IF(COUNTIF(CANDIDATES!$A$6:$A$205,B42)=0,"INVALID - CANDIDATE ID",IF(COUNTIFS(CANDIDATES!$A$6:$A$205,B42,CANDIDATES!$Q$6:$Q$205,"READY")&gt;0,"LINKED - READY","LINKED - UNRESOLVED")))</x:f>
      </x:c>
      <x:c r="K42" s="12" t="str">
        <x:f>IF(A42="","",IF(J42="INVALID - CANDIDATE ID","NOT COMPATIBLE - CANDIDATE",IF(C42="MONITOR / CONDITIONAL","COMPATIBLE",IF(C42="EXCLUDE DIRECT",IF(OR(I42="OUT OF DIRECT SCOPE",I42="EVIDENCE INSUFFICIENT - ROLE",I42="EVIDENCE STALE - REFRESH",I42="EVIDENCE CONTRADICTION - FIRST PARTY",I42="CONDITIONAL / REVIEW REQUIRED"),"COMPATIBLE","ROLE CONFLICT"),IF(C42="INCLUDE DIRECT",IF(I42="DIRECT LOCAL COMPETITOR","COMPATIBLE","ROLE CONFLICT"),IF(C42="INCLUDE INDIRECT",IF(I42="INDIRECT / CONDITIONAL COMPETITOR","COMPATIBLE","ROLE CONFLICT"),IF(C42="INCLUDE REFERENCE",IF(OR(I42="INTERMEDIARY / LEAD COMPETITOR",I42="INFORMATION / REFERENCE COMPETITOR"),"COMPATIBLE","ROLE CONFLICT"),"ROLE CONFLICT")))))))</x:f>
      </x:c>
      <x:c r="L42" s="12" t="str">
        <x:f>IF(B42="","",IF(OR(COUNTIFS(CONFLICTS!$B$6:$B$205,B42,CONFLICTS!$L$6:$L$205,"INVALID - DUPLICATE ID")&gt;0,COUNTIFS(CONFLICTS!$B$6:$B$205,B42,CONFLICTS!$L$6:$L$205,"INVALID - CONTROL TOKEN")&gt;0,COUNTIFS(CONFLICTS!$B$6:$B$205,B42,CONFLICTS!$L$6:$L$205,"NOT READY")&gt;0,COUNTIFS(CONFLICTS!$B$6:$B$205,B42,CONFLICTS!$L$6:$L$205,"INCOMPLETE")&gt;0),"CONFLICT RECORD INVALID",IF(COUNTIFS(CONFLICTS!$B$6:$B$205,B42,CONFLICTS!$L$6:$L$205,"OPEN MATERIAL CONFLICT")&gt;0,"OPEN MATERIAL CONFLICT","CLEAR")))</x:f>
      </x:c>
      <x:c r="M42" s="12" t="str">
        <x:f>IF(A42="","",IF(OR(B42="",C42="",D42="",E42="",F42="",G42="",H42=""),"NOT READY",IF(K42&lt;&gt;"COMPATIBLE","NOT READY",IF(L42="CONFLICT RECORD INVALID","NOT READY",IF(AND(L42="OPEN MATERIAL CONFLICT",C42&lt;&gt;"MONITOR / CONDITIONAL",C42&lt;&gt;"EXCLUDE DIRECT"),"NOT READY","READY")))))</x:f>
      </x:c>
      <x:c r="N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 t="str">
        <x:f>IF(B43="","",IFERROR(INDEX(CANDIDATES!$P$6:$P$205,MATCH(B43,CANDIDATES!$A$6:$A$205,0)),""))</x:f>
      </x:c>
      <x:c r="J43" s="12" t="str">
        <x:f>IF(B43="","",IF(COUNTIF(CANDIDATES!$A$6:$A$205,B43)=0,"INVALID - CANDIDATE ID",IF(COUNTIFS(CANDIDATES!$A$6:$A$205,B43,CANDIDATES!$Q$6:$Q$205,"READY")&gt;0,"LINKED - READY","LINKED - UNRESOLVED")))</x:f>
      </x:c>
      <x:c r="K43" s="12" t="str">
        <x:f>IF(A43="","",IF(J43="INVALID - CANDIDATE ID","NOT COMPATIBLE - CANDIDATE",IF(C43="MONITOR / CONDITIONAL","COMPATIBLE",IF(C43="EXCLUDE DIRECT",IF(OR(I43="OUT OF DIRECT SCOPE",I43="EVIDENCE INSUFFICIENT - ROLE",I43="EVIDENCE STALE - REFRESH",I43="EVIDENCE CONTRADICTION - FIRST PARTY",I43="CONDITIONAL / REVIEW REQUIRED"),"COMPATIBLE","ROLE CONFLICT"),IF(C43="INCLUDE DIRECT",IF(I43="DIRECT LOCAL COMPETITOR","COMPATIBLE","ROLE CONFLICT"),IF(C43="INCLUDE INDIRECT",IF(I43="INDIRECT / CONDITIONAL COMPETITOR","COMPATIBLE","ROLE CONFLICT"),IF(C43="INCLUDE REFERENCE",IF(OR(I43="INTERMEDIARY / LEAD COMPETITOR",I43="INFORMATION / REFERENCE COMPETITOR"),"COMPATIBLE","ROLE CONFLICT"),"ROLE CONFLICT")))))))</x:f>
      </x:c>
      <x:c r="L43" s="12" t="str">
        <x:f>IF(B43="","",IF(OR(COUNTIFS(CONFLICTS!$B$6:$B$205,B43,CONFLICTS!$L$6:$L$205,"INVALID - DUPLICATE ID")&gt;0,COUNTIFS(CONFLICTS!$B$6:$B$205,B43,CONFLICTS!$L$6:$L$205,"INVALID - CONTROL TOKEN")&gt;0,COUNTIFS(CONFLICTS!$B$6:$B$205,B43,CONFLICTS!$L$6:$L$205,"NOT READY")&gt;0,COUNTIFS(CONFLICTS!$B$6:$B$205,B43,CONFLICTS!$L$6:$L$205,"INCOMPLETE")&gt;0),"CONFLICT RECORD INVALID",IF(COUNTIFS(CONFLICTS!$B$6:$B$205,B43,CONFLICTS!$L$6:$L$205,"OPEN MATERIAL CONFLICT")&gt;0,"OPEN MATERIAL CONFLICT","CLEAR")))</x:f>
      </x:c>
      <x:c r="M43" s="12" t="str">
        <x:f>IF(A43="","",IF(OR(B43="",C43="",D43="",E43="",F43="",G43="",H43=""),"NOT READY",IF(K43&lt;&gt;"COMPATIBLE","NOT READY",IF(L43="CONFLICT RECORD INVALID","NOT READY",IF(AND(L43="OPEN MATERIAL CONFLICT",C43&lt;&gt;"MONITOR / CONDITIONAL",C43&lt;&gt;"EXCLUDE DIRECT"),"NOT READY","READY")))))</x:f>
      </x:c>
      <x:c r="N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 t="str">
        <x:f>IF(B44="","",IFERROR(INDEX(CANDIDATES!$P$6:$P$205,MATCH(B44,CANDIDATES!$A$6:$A$205,0)),""))</x:f>
      </x:c>
      <x:c r="J44" s="12" t="str">
        <x:f>IF(B44="","",IF(COUNTIF(CANDIDATES!$A$6:$A$205,B44)=0,"INVALID - CANDIDATE ID",IF(COUNTIFS(CANDIDATES!$A$6:$A$205,B44,CANDIDATES!$Q$6:$Q$205,"READY")&gt;0,"LINKED - READY","LINKED - UNRESOLVED")))</x:f>
      </x:c>
      <x:c r="K44" s="12" t="str">
        <x:f>IF(A44="","",IF(J44="INVALID - CANDIDATE ID","NOT COMPATIBLE - CANDIDATE",IF(C44="MONITOR / CONDITIONAL","COMPATIBLE",IF(C44="EXCLUDE DIRECT",IF(OR(I44="OUT OF DIRECT SCOPE",I44="EVIDENCE INSUFFICIENT - ROLE",I44="EVIDENCE STALE - REFRESH",I44="EVIDENCE CONTRADICTION - FIRST PARTY",I44="CONDITIONAL / REVIEW REQUIRED"),"COMPATIBLE","ROLE CONFLICT"),IF(C44="INCLUDE DIRECT",IF(I44="DIRECT LOCAL COMPETITOR","COMPATIBLE","ROLE CONFLICT"),IF(C44="INCLUDE INDIRECT",IF(I44="INDIRECT / CONDITIONAL COMPETITOR","COMPATIBLE","ROLE CONFLICT"),IF(C44="INCLUDE REFERENCE",IF(OR(I44="INTERMEDIARY / LEAD COMPETITOR",I44="INFORMATION / REFERENCE COMPETITOR"),"COMPATIBLE","ROLE CONFLICT"),"ROLE CONFLICT")))))))</x:f>
      </x:c>
      <x:c r="L44" s="12" t="str">
        <x:f>IF(B44="","",IF(OR(COUNTIFS(CONFLICTS!$B$6:$B$205,B44,CONFLICTS!$L$6:$L$205,"INVALID - DUPLICATE ID")&gt;0,COUNTIFS(CONFLICTS!$B$6:$B$205,B44,CONFLICTS!$L$6:$L$205,"INVALID - CONTROL TOKEN")&gt;0,COUNTIFS(CONFLICTS!$B$6:$B$205,B44,CONFLICTS!$L$6:$L$205,"NOT READY")&gt;0,COUNTIFS(CONFLICTS!$B$6:$B$205,B44,CONFLICTS!$L$6:$L$205,"INCOMPLETE")&gt;0),"CONFLICT RECORD INVALID",IF(COUNTIFS(CONFLICTS!$B$6:$B$205,B44,CONFLICTS!$L$6:$L$205,"OPEN MATERIAL CONFLICT")&gt;0,"OPEN MATERIAL CONFLICT","CLEAR")))</x:f>
      </x:c>
      <x:c r="M44" s="12" t="str">
        <x:f>IF(A44="","",IF(OR(B44="",C44="",D44="",E44="",F44="",G44="",H44=""),"NOT READY",IF(K44&lt;&gt;"COMPATIBLE","NOT READY",IF(L44="CONFLICT RECORD INVALID","NOT READY",IF(AND(L44="OPEN MATERIAL CONFLICT",C44&lt;&gt;"MONITOR / CONDITIONAL",C44&lt;&gt;"EXCLUDE DIRECT"),"NOT READY","READY")))))</x:f>
      </x:c>
      <x:c r="N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 t="str">
        <x:f>IF(B45="","",IFERROR(INDEX(CANDIDATES!$P$6:$P$205,MATCH(B45,CANDIDATES!$A$6:$A$205,0)),""))</x:f>
      </x:c>
      <x:c r="J45" s="12" t="str">
        <x:f>IF(B45="","",IF(COUNTIF(CANDIDATES!$A$6:$A$205,B45)=0,"INVALID - CANDIDATE ID",IF(COUNTIFS(CANDIDATES!$A$6:$A$205,B45,CANDIDATES!$Q$6:$Q$205,"READY")&gt;0,"LINKED - READY","LINKED - UNRESOLVED")))</x:f>
      </x:c>
      <x:c r="K45" s="12" t="str">
        <x:f>IF(A45="","",IF(J45="INVALID - CANDIDATE ID","NOT COMPATIBLE - CANDIDATE",IF(C45="MONITOR / CONDITIONAL","COMPATIBLE",IF(C45="EXCLUDE DIRECT",IF(OR(I45="OUT OF DIRECT SCOPE",I45="EVIDENCE INSUFFICIENT - ROLE",I45="EVIDENCE STALE - REFRESH",I45="EVIDENCE CONTRADICTION - FIRST PARTY",I45="CONDITIONAL / REVIEW REQUIRED"),"COMPATIBLE","ROLE CONFLICT"),IF(C45="INCLUDE DIRECT",IF(I45="DIRECT LOCAL COMPETITOR","COMPATIBLE","ROLE CONFLICT"),IF(C45="INCLUDE INDIRECT",IF(I45="INDIRECT / CONDITIONAL COMPETITOR","COMPATIBLE","ROLE CONFLICT"),IF(C45="INCLUDE REFERENCE",IF(OR(I45="INTERMEDIARY / LEAD COMPETITOR",I45="INFORMATION / REFERENCE COMPETITOR"),"COMPATIBLE","ROLE CONFLICT"),"ROLE CONFLICT")))))))</x:f>
      </x:c>
      <x:c r="L45" s="12" t="str">
        <x:f>IF(B45="","",IF(OR(COUNTIFS(CONFLICTS!$B$6:$B$205,B45,CONFLICTS!$L$6:$L$205,"INVALID - DUPLICATE ID")&gt;0,COUNTIFS(CONFLICTS!$B$6:$B$205,B45,CONFLICTS!$L$6:$L$205,"INVALID - CONTROL TOKEN")&gt;0,COUNTIFS(CONFLICTS!$B$6:$B$205,B45,CONFLICTS!$L$6:$L$205,"NOT READY")&gt;0,COUNTIFS(CONFLICTS!$B$6:$B$205,B45,CONFLICTS!$L$6:$L$205,"INCOMPLETE")&gt;0),"CONFLICT RECORD INVALID",IF(COUNTIFS(CONFLICTS!$B$6:$B$205,B45,CONFLICTS!$L$6:$L$205,"OPEN MATERIAL CONFLICT")&gt;0,"OPEN MATERIAL CONFLICT","CLEAR")))</x:f>
      </x:c>
      <x:c r="M45" s="12" t="str">
        <x:f>IF(A45="","",IF(OR(B45="",C45="",D45="",E45="",F45="",G45="",H45=""),"NOT READY",IF(K45&lt;&gt;"COMPATIBLE","NOT READY",IF(L45="CONFLICT RECORD INVALID","NOT READY",IF(AND(L45="OPEN MATERIAL CONFLICT",C45&lt;&gt;"MONITOR / CONDITIONAL",C45&lt;&gt;"EXCLUDE DIRECT"),"NOT READY","READY")))))</x:f>
      </x:c>
      <x:c r="N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 t="str">
        <x:f>IF(B46="","",IFERROR(INDEX(CANDIDATES!$P$6:$P$205,MATCH(B46,CANDIDATES!$A$6:$A$205,0)),""))</x:f>
      </x:c>
      <x:c r="J46" s="12" t="str">
        <x:f>IF(B46="","",IF(COUNTIF(CANDIDATES!$A$6:$A$205,B46)=0,"INVALID - CANDIDATE ID",IF(COUNTIFS(CANDIDATES!$A$6:$A$205,B46,CANDIDATES!$Q$6:$Q$205,"READY")&gt;0,"LINKED - READY","LINKED - UNRESOLVED")))</x:f>
      </x:c>
      <x:c r="K46" s="12" t="str">
        <x:f>IF(A46="","",IF(J46="INVALID - CANDIDATE ID","NOT COMPATIBLE - CANDIDATE",IF(C46="MONITOR / CONDITIONAL","COMPATIBLE",IF(C46="EXCLUDE DIRECT",IF(OR(I46="OUT OF DIRECT SCOPE",I46="EVIDENCE INSUFFICIENT - ROLE",I46="EVIDENCE STALE - REFRESH",I46="EVIDENCE CONTRADICTION - FIRST PARTY",I46="CONDITIONAL / REVIEW REQUIRED"),"COMPATIBLE","ROLE CONFLICT"),IF(C46="INCLUDE DIRECT",IF(I46="DIRECT LOCAL COMPETITOR","COMPATIBLE","ROLE CONFLICT"),IF(C46="INCLUDE INDIRECT",IF(I46="INDIRECT / CONDITIONAL COMPETITOR","COMPATIBLE","ROLE CONFLICT"),IF(C46="INCLUDE REFERENCE",IF(OR(I46="INTERMEDIARY / LEAD COMPETITOR",I46="INFORMATION / REFERENCE COMPETITOR"),"COMPATIBLE","ROLE CONFLICT"),"ROLE CONFLICT")))))))</x:f>
      </x:c>
      <x:c r="L46" s="12" t="str">
        <x:f>IF(B46="","",IF(OR(COUNTIFS(CONFLICTS!$B$6:$B$205,B46,CONFLICTS!$L$6:$L$205,"INVALID - DUPLICATE ID")&gt;0,COUNTIFS(CONFLICTS!$B$6:$B$205,B46,CONFLICTS!$L$6:$L$205,"INVALID - CONTROL TOKEN")&gt;0,COUNTIFS(CONFLICTS!$B$6:$B$205,B46,CONFLICTS!$L$6:$L$205,"NOT READY")&gt;0,COUNTIFS(CONFLICTS!$B$6:$B$205,B46,CONFLICTS!$L$6:$L$205,"INCOMPLETE")&gt;0),"CONFLICT RECORD INVALID",IF(COUNTIFS(CONFLICTS!$B$6:$B$205,B46,CONFLICTS!$L$6:$L$205,"OPEN MATERIAL CONFLICT")&gt;0,"OPEN MATERIAL CONFLICT","CLEAR")))</x:f>
      </x:c>
      <x:c r="M46" s="12" t="str">
        <x:f>IF(A46="","",IF(OR(B46="",C46="",D46="",E46="",F46="",G46="",H46=""),"NOT READY",IF(K46&lt;&gt;"COMPATIBLE","NOT READY",IF(L46="CONFLICT RECORD INVALID","NOT READY",IF(AND(L46="OPEN MATERIAL CONFLICT",C46&lt;&gt;"MONITOR / CONDITIONAL",C46&lt;&gt;"EXCLUDE DIRECT"),"NOT READY","READY")))))</x:f>
      </x:c>
      <x:c r="N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 t="str">
        <x:f>IF(B47="","",IFERROR(INDEX(CANDIDATES!$P$6:$P$205,MATCH(B47,CANDIDATES!$A$6:$A$205,0)),""))</x:f>
      </x:c>
      <x:c r="J47" s="12" t="str">
        <x:f>IF(B47="","",IF(COUNTIF(CANDIDATES!$A$6:$A$205,B47)=0,"INVALID - CANDIDATE ID",IF(COUNTIFS(CANDIDATES!$A$6:$A$205,B47,CANDIDATES!$Q$6:$Q$205,"READY")&gt;0,"LINKED - READY","LINKED - UNRESOLVED")))</x:f>
      </x:c>
      <x:c r="K47" s="12" t="str">
        <x:f>IF(A47="","",IF(J47="INVALID - CANDIDATE ID","NOT COMPATIBLE - CANDIDATE",IF(C47="MONITOR / CONDITIONAL","COMPATIBLE",IF(C47="EXCLUDE DIRECT",IF(OR(I47="OUT OF DIRECT SCOPE",I47="EVIDENCE INSUFFICIENT - ROLE",I47="EVIDENCE STALE - REFRESH",I47="EVIDENCE CONTRADICTION - FIRST PARTY",I47="CONDITIONAL / REVIEW REQUIRED"),"COMPATIBLE","ROLE CONFLICT"),IF(C47="INCLUDE DIRECT",IF(I47="DIRECT LOCAL COMPETITOR","COMPATIBLE","ROLE CONFLICT"),IF(C47="INCLUDE INDIRECT",IF(I47="INDIRECT / CONDITIONAL COMPETITOR","COMPATIBLE","ROLE CONFLICT"),IF(C47="INCLUDE REFERENCE",IF(OR(I47="INTERMEDIARY / LEAD COMPETITOR",I47="INFORMATION / REFERENCE COMPETITOR"),"COMPATIBLE","ROLE CONFLICT"),"ROLE CONFLICT")))))))</x:f>
      </x:c>
      <x:c r="L47" s="12" t="str">
        <x:f>IF(B47="","",IF(OR(COUNTIFS(CONFLICTS!$B$6:$B$205,B47,CONFLICTS!$L$6:$L$205,"INVALID - DUPLICATE ID")&gt;0,COUNTIFS(CONFLICTS!$B$6:$B$205,B47,CONFLICTS!$L$6:$L$205,"INVALID - CONTROL TOKEN")&gt;0,COUNTIFS(CONFLICTS!$B$6:$B$205,B47,CONFLICTS!$L$6:$L$205,"NOT READY")&gt;0,COUNTIFS(CONFLICTS!$B$6:$B$205,B47,CONFLICTS!$L$6:$L$205,"INCOMPLETE")&gt;0),"CONFLICT RECORD INVALID",IF(COUNTIFS(CONFLICTS!$B$6:$B$205,B47,CONFLICTS!$L$6:$L$205,"OPEN MATERIAL CONFLICT")&gt;0,"OPEN MATERIAL CONFLICT","CLEAR")))</x:f>
      </x:c>
      <x:c r="M47" s="12" t="str">
        <x:f>IF(A47="","",IF(OR(B47="",C47="",D47="",E47="",F47="",G47="",H47=""),"NOT READY",IF(K47&lt;&gt;"COMPATIBLE","NOT READY",IF(L47="CONFLICT RECORD INVALID","NOT READY",IF(AND(L47="OPEN MATERIAL CONFLICT",C47&lt;&gt;"MONITOR / CONDITIONAL",C47&lt;&gt;"EXCLUDE DIRECT"),"NOT READY","READY")))))</x:f>
      </x:c>
      <x:c r="N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 t="str">
        <x:f>IF(B48="","",IFERROR(INDEX(CANDIDATES!$P$6:$P$205,MATCH(B48,CANDIDATES!$A$6:$A$205,0)),""))</x:f>
      </x:c>
      <x:c r="J48" s="12" t="str">
        <x:f>IF(B48="","",IF(COUNTIF(CANDIDATES!$A$6:$A$205,B48)=0,"INVALID - CANDIDATE ID",IF(COUNTIFS(CANDIDATES!$A$6:$A$205,B48,CANDIDATES!$Q$6:$Q$205,"READY")&gt;0,"LINKED - READY","LINKED - UNRESOLVED")))</x:f>
      </x:c>
      <x:c r="K48" s="12" t="str">
        <x:f>IF(A48="","",IF(J48="INVALID - CANDIDATE ID","NOT COMPATIBLE - CANDIDATE",IF(C48="MONITOR / CONDITIONAL","COMPATIBLE",IF(C48="EXCLUDE DIRECT",IF(OR(I48="OUT OF DIRECT SCOPE",I48="EVIDENCE INSUFFICIENT - ROLE",I48="EVIDENCE STALE - REFRESH",I48="EVIDENCE CONTRADICTION - FIRST PARTY",I48="CONDITIONAL / REVIEW REQUIRED"),"COMPATIBLE","ROLE CONFLICT"),IF(C48="INCLUDE DIRECT",IF(I48="DIRECT LOCAL COMPETITOR","COMPATIBLE","ROLE CONFLICT"),IF(C48="INCLUDE INDIRECT",IF(I48="INDIRECT / CONDITIONAL COMPETITOR","COMPATIBLE","ROLE CONFLICT"),IF(C48="INCLUDE REFERENCE",IF(OR(I48="INTERMEDIARY / LEAD COMPETITOR",I48="INFORMATION / REFERENCE COMPETITOR"),"COMPATIBLE","ROLE CONFLICT"),"ROLE CONFLICT")))))))</x:f>
      </x:c>
      <x:c r="L48" s="12" t="str">
        <x:f>IF(B48="","",IF(OR(COUNTIFS(CONFLICTS!$B$6:$B$205,B48,CONFLICTS!$L$6:$L$205,"INVALID - DUPLICATE ID")&gt;0,COUNTIFS(CONFLICTS!$B$6:$B$205,B48,CONFLICTS!$L$6:$L$205,"INVALID - CONTROL TOKEN")&gt;0,COUNTIFS(CONFLICTS!$B$6:$B$205,B48,CONFLICTS!$L$6:$L$205,"NOT READY")&gt;0,COUNTIFS(CONFLICTS!$B$6:$B$205,B48,CONFLICTS!$L$6:$L$205,"INCOMPLETE")&gt;0),"CONFLICT RECORD INVALID",IF(COUNTIFS(CONFLICTS!$B$6:$B$205,B48,CONFLICTS!$L$6:$L$205,"OPEN MATERIAL CONFLICT")&gt;0,"OPEN MATERIAL CONFLICT","CLEAR")))</x:f>
      </x:c>
      <x:c r="M48" s="12" t="str">
        <x:f>IF(A48="","",IF(OR(B48="",C48="",D48="",E48="",F48="",G48="",H48=""),"NOT READY",IF(K48&lt;&gt;"COMPATIBLE","NOT READY",IF(L48="CONFLICT RECORD INVALID","NOT READY",IF(AND(L48="OPEN MATERIAL CONFLICT",C48&lt;&gt;"MONITOR / CONDITIONAL",C48&lt;&gt;"EXCLUDE DIRECT"),"NOT READY","READY")))))</x:f>
      </x:c>
      <x:c r="N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 t="str">
        <x:f>IF(B49="","",IFERROR(INDEX(CANDIDATES!$P$6:$P$205,MATCH(B49,CANDIDATES!$A$6:$A$205,0)),""))</x:f>
      </x:c>
      <x:c r="J49" s="12" t="str">
        <x:f>IF(B49="","",IF(COUNTIF(CANDIDATES!$A$6:$A$205,B49)=0,"INVALID - CANDIDATE ID",IF(COUNTIFS(CANDIDATES!$A$6:$A$205,B49,CANDIDATES!$Q$6:$Q$205,"READY")&gt;0,"LINKED - READY","LINKED - UNRESOLVED")))</x:f>
      </x:c>
      <x:c r="K49" s="12" t="str">
        <x:f>IF(A49="","",IF(J49="INVALID - CANDIDATE ID","NOT COMPATIBLE - CANDIDATE",IF(C49="MONITOR / CONDITIONAL","COMPATIBLE",IF(C49="EXCLUDE DIRECT",IF(OR(I49="OUT OF DIRECT SCOPE",I49="EVIDENCE INSUFFICIENT - ROLE",I49="EVIDENCE STALE - REFRESH",I49="EVIDENCE CONTRADICTION - FIRST PARTY",I49="CONDITIONAL / REVIEW REQUIRED"),"COMPATIBLE","ROLE CONFLICT"),IF(C49="INCLUDE DIRECT",IF(I49="DIRECT LOCAL COMPETITOR","COMPATIBLE","ROLE CONFLICT"),IF(C49="INCLUDE INDIRECT",IF(I49="INDIRECT / CONDITIONAL COMPETITOR","COMPATIBLE","ROLE CONFLICT"),IF(C49="INCLUDE REFERENCE",IF(OR(I49="INTERMEDIARY / LEAD COMPETITOR",I49="INFORMATION / REFERENCE COMPETITOR"),"COMPATIBLE","ROLE CONFLICT"),"ROLE CONFLICT")))))))</x:f>
      </x:c>
      <x:c r="L49" s="12" t="str">
        <x:f>IF(B49="","",IF(OR(COUNTIFS(CONFLICTS!$B$6:$B$205,B49,CONFLICTS!$L$6:$L$205,"INVALID - DUPLICATE ID")&gt;0,COUNTIFS(CONFLICTS!$B$6:$B$205,B49,CONFLICTS!$L$6:$L$205,"INVALID - CONTROL TOKEN")&gt;0,COUNTIFS(CONFLICTS!$B$6:$B$205,B49,CONFLICTS!$L$6:$L$205,"NOT READY")&gt;0,COUNTIFS(CONFLICTS!$B$6:$B$205,B49,CONFLICTS!$L$6:$L$205,"INCOMPLETE")&gt;0),"CONFLICT RECORD INVALID",IF(COUNTIFS(CONFLICTS!$B$6:$B$205,B49,CONFLICTS!$L$6:$L$205,"OPEN MATERIAL CONFLICT")&gt;0,"OPEN MATERIAL CONFLICT","CLEAR")))</x:f>
      </x:c>
      <x:c r="M49" s="12" t="str">
        <x:f>IF(A49="","",IF(OR(B49="",C49="",D49="",E49="",F49="",G49="",H49=""),"NOT READY",IF(K49&lt;&gt;"COMPATIBLE","NOT READY",IF(L49="CONFLICT RECORD INVALID","NOT READY",IF(AND(L49="OPEN MATERIAL CONFLICT",C49&lt;&gt;"MONITOR / CONDITIONAL",C49&lt;&gt;"EXCLUDE DIRECT"),"NOT READY","READY")))))</x:f>
      </x:c>
      <x:c r="N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 t="str">
        <x:f>IF(B50="","",IFERROR(INDEX(CANDIDATES!$P$6:$P$205,MATCH(B50,CANDIDATES!$A$6:$A$205,0)),""))</x:f>
      </x:c>
      <x:c r="J50" s="12" t="str">
        <x:f>IF(B50="","",IF(COUNTIF(CANDIDATES!$A$6:$A$205,B50)=0,"INVALID - CANDIDATE ID",IF(COUNTIFS(CANDIDATES!$A$6:$A$205,B50,CANDIDATES!$Q$6:$Q$205,"READY")&gt;0,"LINKED - READY","LINKED - UNRESOLVED")))</x:f>
      </x:c>
      <x:c r="K50" s="12" t="str">
        <x:f>IF(A50="","",IF(J50="INVALID - CANDIDATE ID","NOT COMPATIBLE - CANDIDATE",IF(C50="MONITOR / CONDITIONAL","COMPATIBLE",IF(C50="EXCLUDE DIRECT",IF(OR(I50="OUT OF DIRECT SCOPE",I50="EVIDENCE INSUFFICIENT - ROLE",I50="EVIDENCE STALE - REFRESH",I50="EVIDENCE CONTRADICTION - FIRST PARTY",I50="CONDITIONAL / REVIEW REQUIRED"),"COMPATIBLE","ROLE CONFLICT"),IF(C50="INCLUDE DIRECT",IF(I50="DIRECT LOCAL COMPETITOR","COMPATIBLE","ROLE CONFLICT"),IF(C50="INCLUDE INDIRECT",IF(I50="INDIRECT / CONDITIONAL COMPETITOR","COMPATIBLE","ROLE CONFLICT"),IF(C50="INCLUDE REFERENCE",IF(OR(I50="INTERMEDIARY / LEAD COMPETITOR",I50="INFORMATION / REFERENCE COMPETITOR"),"COMPATIBLE","ROLE CONFLICT"),"ROLE CONFLICT")))))))</x:f>
      </x:c>
      <x:c r="L50" s="12" t="str">
        <x:f>IF(B50="","",IF(OR(COUNTIFS(CONFLICTS!$B$6:$B$205,B50,CONFLICTS!$L$6:$L$205,"INVALID - DUPLICATE ID")&gt;0,COUNTIFS(CONFLICTS!$B$6:$B$205,B50,CONFLICTS!$L$6:$L$205,"INVALID - CONTROL TOKEN")&gt;0,COUNTIFS(CONFLICTS!$B$6:$B$205,B50,CONFLICTS!$L$6:$L$205,"NOT READY")&gt;0,COUNTIFS(CONFLICTS!$B$6:$B$205,B50,CONFLICTS!$L$6:$L$205,"INCOMPLETE")&gt;0),"CONFLICT RECORD INVALID",IF(COUNTIFS(CONFLICTS!$B$6:$B$205,B50,CONFLICTS!$L$6:$L$205,"OPEN MATERIAL CONFLICT")&gt;0,"OPEN MATERIAL CONFLICT","CLEAR")))</x:f>
      </x:c>
      <x:c r="M50" s="12" t="str">
        <x:f>IF(A50="","",IF(OR(B50="",C50="",D50="",E50="",F50="",G50="",H50=""),"NOT READY",IF(K50&lt;&gt;"COMPATIBLE","NOT READY",IF(L50="CONFLICT RECORD INVALID","NOT READY",IF(AND(L50="OPEN MATERIAL CONFLICT",C50&lt;&gt;"MONITOR / CONDITIONAL",C50&lt;&gt;"EXCLUDE DIRECT"),"NOT READY","READY")))))</x:f>
      </x:c>
      <x:c r="N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 t="str">
        <x:f>IF(B51="","",IFERROR(INDEX(CANDIDATES!$P$6:$P$205,MATCH(B51,CANDIDATES!$A$6:$A$205,0)),""))</x:f>
      </x:c>
      <x:c r="J51" s="12" t="str">
        <x:f>IF(B51="","",IF(COUNTIF(CANDIDATES!$A$6:$A$205,B51)=0,"INVALID - CANDIDATE ID",IF(COUNTIFS(CANDIDATES!$A$6:$A$205,B51,CANDIDATES!$Q$6:$Q$205,"READY")&gt;0,"LINKED - READY","LINKED - UNRESOLVED")))</x:f>
      </x:c>
      <x:c r="K51" s="12" t="str">
        <x:f>IF(A51="","",IF(J51="INVALID - CANDIDATE ID","NOT COMPATIBLE - CANDIDATE",IF(C51="MONITOR / CONDITIONAL","COMPATIBLE",IF(C51="EXCLUDE DIRECT",IF(OR(I51="OUT OF DIRECT SCOPE",I51="EVIDENCE INSUFFICIENT - ROLE",I51="EVIDENCE STALE - REFRESH",I51="EVIDENCE CONTRADICTION - FIRST PARTY",I51="CONDITIONAL / REVIEW REQUIRED"),"COMPATIBLE","ROLE CONFLICT"),IF(C51="INCLUDE DIRECT",IF(I51="DIRECT LOCAL COMPETITOR","COMPATIBLE","ROLE CONFLICT"),IF(C51="INCLUDE INDIRECT",IF(I51="INDIRECT / CONDITIONAL COMPETITOR","COMPATIBLE","ROLE CONFLICT"),IF(C51="INCLUDE REFERENCE",IF(OR(I51="INTERMEDIARY / LEAD COMPETITOR",I51="INFORMATION / REFERENCE COMPETITOR"),"COMPATIBLE","ROLE CONFLICT"),"ROLE CONFLICT")))))))</x:f>
      </x:c>
      <x:c r="L51" s="12" t="str">
        <x:f>IF(B51="","",IF(OR(COUNTIFS(CONFLICTS!$B$6:$B$205,B51,CONFLICTS!$L$6:$L$205,"INVALID - DUPLICATE ID")&gt;0,COUNTIFS(CONFLICTS!$B$6:$B$205,B51,CONFLICTS!$L$6:$L$205,"INVALID - CONTROL TOKEN")&gt;0,COUNTIFS(CONFLICTS!$B$6:$B$205,B51,CONFLICTS!$L$6:$L$205,"NOT READY")&gt;0,COUNTIFS(CONFLICTS!$B$6:$B$205,B51,CONFLICTS!$L$6:$L$205,"INCOMPLETE")&gt;0),"CONFLICT RECORD INVALID",IF(COUNTIFS(CONFLICTS!$B$6:$B$205,B51,CONFLICTS!$L$6:$L$205,"OPEN MATERIAL CONFLICT")&gt;0,"OPEN MATERIAL CONFLICT","CLEAR")))</x:f>
      </x:c>
      <x:c r="M51" s="12" t="str">
        <x:f>IF(A51="","",IF(OR(B51="",C51="",D51="",E51="",F51="",G51="",H51=""),"NOT READY",IF(K51&lt;&gt;"COMPATIBLE","NOT READY",IF(L51="CONFLICT RECORD INVALID","NOT READY",IF(AND(L51="OPEN MATERIAL CONFLICT",C51&lt;&gt;"MONITOR / CONDITIONAL",C51&lt;&gt;"EXCLUDE DIRECT"),"NOT READY","READY")))))</x:f>
      </x:c>
      <x:c r="N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 t="str">
        <x:f>IF(B52="","",IFERROR(INDEX(CANDIDATES!$P$6:$P$205,MATCH(B52,CANDIDATES!$A$6:$A$205,0)),""))</x:f>
      </x:c>
      <x:c r="J52" s="12" t="str">
        <x:f>IF(B52="","",IF(COUNTIF(CANDIDATES!$A$6:$A$205,B52)=0,"INVALID - CANDIDATE ID",IF(COUNTIFS(CANDIDATES!$A$6:$A$205,B52,CANDIDATES!$Q$6:$Q$205,"READY")&gt;0,"LINKED - READY","LINKED - UNRESOLVED")))</x:f>
      </x:c>
      <x:c r="K52" s="12" t="str">
        <x:f>IF(A52="","",IF(J52="INVALID - CANDIDATE ID","NOT COMPATIBLE - CANDIDATE",IF(C52="MONITOR / CONDITIONAL","COMPATIBLE",IF(C52="EXCLUDE DIRECT",IF(OR(I52="OUT OF DIRECT SCOPE",I52="EVIDENCE INSUFFICIENT - ROLE",I52="EVIDENCE STALE - REFRESH",I52="EVIDENCE CONTRADICTION - FIRST PARTY",I52="CONDITIONAL / REVIEW REQUIRED"),"COMPATIBLE","ROLE CONFLICT"),IF(C52="INCLUDE DIRECT",IF(I52="DIRECT LOCAL COMPETITOR","COMPATIBLE","ROLE CONFLICT"),IF(C52="INCLUDE INDIRECT",IF(I52="INDIRECT / CONDITIONAL COMPETITOR","COMPATIBLE","ROLE CONFLICT"),IF(C52="INCLUDE REFERENCE",IF(OR(I52="INTERMEDIARY / LEAD COMPETITOR",I52="INFORMATION / REFERENCE COMPETITOR"),"COMPATIBLE","ROLE CONFLICT"),"ROLE CONFLICT")))))))</x:f>
      </x:c>
      <x:c r="L52" s="12" t="str">
        <x:f>IF(B52="","",IF(OR(COUNTIFS(CONFLICTS!$B$6:$B$205,B52,CONFLICTS!$L$6:$L$205,"INVALID - DUPLICATE ID")&gt;0,COUNTIFS(CONFLICTS!$B$6:$B$205,B52,CONFLICTS!$L$6:$L$205,"INVALID - CONTROL TOKEN")&gt;0,COUNTIFS(CONFLICTS!$B$6:$B$205,B52,CONFLICTS!$L$6:$L$205,"NOT READY")&gt;0,COUNTIFS(CONFLICTS!$B$6:$B$205,B52,CONFLICTS!$L$6:$L$205,"INCOMPLETE")&gt;0),"CONFLICT RECORD INVALID",IF(COUNTIFS(CONFLICTS!$B$6:$B$205,B52,CONFLICTS!$L$6:$L$205,"OPEN MATERIAL CONFLICT")&gt;0,"OPEN MATERIAL CONFLICT","CLEAR")))</x:f>
      </x:c>
      <x:c r="M52" s="12" t="str">
        <x:f>IF(A52="","",IF(OR(B52="",C52="",D52="",E52="",F52="",G52="",H52=""),"NOT READY",IF(K52&lt;&gt;"COMPATIBLE","NOT READY",IF(L52="CONFLICT RECORD INVALID","NOT READY",IF(AND(L52="OPEN MATERIAL CONFLICT",C52&lt;&gt;"MONITOR / CONDITIONAL",C52&lt;&gt;"EXCLUDE DIRECT"),"NOT READY","READY")))))</x:f>
      </x:c>
      <x:c r="N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 t="str">
        <x:f>IF(B53="","",IFERROR(INDEX(CANDIDATES!$P$6:$P$205,MATCH(B53,CANDIDATES!$A$6:$A$205,0)),""))</x:f>
      </x:c>
      <x:c r="J53" s="12" t="str">
        <x:f>IF(B53="","",IF(COUNTIF(CANDIDATES!$A$6:$A$205,B53)=0,"INVALID - CANDIDATE ID",IF(COUNTIFS(CANDIDATES!$A$6:$A$205,B53,CANDIDATES!$Q$6:$Q$205,"READY")&gt;0,"LINKED - READY","LINKED - UNRESOLVED")))</x:f>
      </x:c>
      <x:c r="K53" s="12" t="str">
        <x:f>IF(A53="","",IF(J53="INVALID - CANDIDATE ID","NOT COMPATIBLE - CANDIDATE",IF(C53="MONITOR / CONDITIONAL","COMPATIBLE",IF(C53="EXCLUDE DIRECT",IF(OR(I53="OUT OF DIRECT SCOPE",I53="EVIDENCE INSUFFICIENT - ROLE",I53="EVIDENCE STALE - REFRESH",I53="EVIDENCE CONTRADICTION - FIRST PARTY",I53="CONDITIONAL / REVIEW REQUIRED"),"COMPATIBLE","ROLE CONFLICT"),IF(C53="INCLUDE DIRECT",IF(I53="DIRECT LOCAL COMPETITOR","COMPATIBLE","ROLE CONFLICT"),IF(C53="INCLUDE INDIRECT",IF(I53="INDIRECT / CONDITIONAL COMPETITOR","COMPATIBLE","ROLE CONFLICT"),IF(C53="INCLUDE REFERENCE",IF(OR(I53="INTERMEDIARY / LEAD COMPETITOR",I53="INFORMATION / REFERENCE COMPETITOR"),"COMPATIBLE","ROLE CONFLICT"),"ROLE CONFLICT")))))))</x:f>
      </x:c>
      <x:c r="L53" s="12" t="str">
        <x:f>IF(B53="","",IF(OR(COUNTIFS(CONFLICTS!$B$6:$B$205,B53,CONFLICTS!$L$6:$L$205,"INVALID - DUPLICATE ID")&gt;0,COUNTIFS(CONFLICTS!$B$6:$B$205,B53,CONFLICTS!$L$6:$L$205,"INVALID - CONTROL TOKEN")&gt;0,COUNTIFS(CONFLICTS!$B$6:$B$205,B53,CONFLICTS!$L$6:$L$205,"NOT READY")&gt;0,COUNTIFS(CONFLICTS!$B$6:$B$205,B53,CONFLICTS!$L$6:$L$205,"INCOMPLETE")&gt;0),"CONFLICT RECORD INVALID",IF(COUNTIFS(CONFLICTS!$B$6:$B$205,B53,CONFLICTS!$L$6:$L$205,"OPEN MATERIAL CONFLICT")&gt;0,"OPEN MATERIAL CONFLICT","CLEAR")))</x:f>
      </x:c>
      <x:c r="M53" s="12" t="str">
        <x:f>IF(A53="","",IF(OR(B53="",C53="",D53="",E53="",F53="",G53="",H53=""),"NOT READY",IF(K53&lt;&gt;"COMPATIBLE","NOT READY",IF(L53="CONFLICT RECORD INVALID","NOT READY",IF(AND(L53="OPEN MATERIAL CONFLICT",C53&lt;&gt;"MONITOR / CONDITIONAL",C53&lt;&gt;"EXCLUDE DIRECT"),"NOT READY","READY")))))</x:f>
      </x:c>
      <x:c r="N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 t="str">
        <x:f>IF(B54="","",IFERROR(INDEX(CANDIDATES!$P$6:$P$205,MATCH(B54,CANDIDATES!$A$6:$A$205,0)),""))</x:f>
      </x:c>
      <x:c r="J54" s="12" t="str">
        <x:f>IF(B54="","",IF(COUNTIF(CANDIDATES!$A$6:$A$205,B54)=0,"INVALID - CANDIDATE ID",IF(COUNTIFS(CANDIDATES!$A$6:$A$205,B54,CANDIDATES!$Q$6:$Q$205,"READY")&gt;0,"LINKED - READY","LINKED - UNRESOLVED")))</x:f>
      </x:c>
      <x:c r="K54" s="12" t="str">
        <x:f>IF(A54="","",IF(J54="INVALID - CANDIDATE ID","NOT COMPATIBLE - CANDIDATE",IF(C54="MONITOR / CONDITIONAL","COMPATIBLE",IF(C54="EXCLUDE DIRECT",IF(OR(I54="OUT OF DIRECT SCOPE",I54="EVIDENCE INSUFFICIENT - ROLE",I54="EVIDENCE STALE - REFRESH",I54="EVIDENCE CONTRADICTION - FIRST PARTY",I54="CONDITIONAL / REVIEW REQUIRED"),"COMPATIBLE","ROLE CONFLICT"),IF(C54="INCLUDE DIRECT",IF(I54="DIRECT LOCAL COMPETITOR","COMPATIBLE","ROLE CONFLICT"),IF(C54="INCLUDE INDIRECT",IF(I54="INDIRECT / CONDITIONAL COMPETITOR","COMPATIBLE","ROLE CONFLICT"),IF(C54="INCLUDE REFERENCE",IF(OR(I54="INTERMEDIARY / LEAD COMPETITOR",I54="INFORMATION / REFERENCE COMPETITOR"),"COMPATIBLE","ROLE CONFLICT"),"ROLE CONFLICT")))))))</x:f>
      </x:c>
      <x:c r="L54" s="12" t="str">
        <x:f>IF(B54="","",IF(OR(COUNTIFS(CONFLICTS!$B$6:$B$205,B54,CONFLICTS!$L$6:$L$205,"INVALID - DUPLICATE ID")&gt;0,COUNTIFS(CONFLICTS!$B$6:$B$205,B54,CONFLICTS!$L$6:$L$205,"INVALID - CONTROL TOKEN")&gt;0,COUNTIFS(CONFLICTS!$B$6:$B$205,B54,CONFLICTS!$L$6:$L$205,"NOT READY")&gt;0,COUNTIFS(CONFLICTS!$B$6:$B$205,B54,CONFLICTS!$L$6:$L$205,"INCOMPLETE")&gt;0),"CONFLICT RECORD INVALID",IF(COUNTIFS(CONFLICTS!$B$6:$B$205,B54,CONFLICTS!$L$6:$L$205,"OPEN MATERIAL CONFLICT")&gt;0,"OPEN MATERIAL CONFLICT","CLEAR")))</x:f>
      </x:c>
      <x:c r="M54" s="12" t="str">
        <x:f>IF(A54="","",IF(OR(B54="",C54="",D54="",E54="",F54="",G54="",H54=""),"NOT READY",IF(K54&lt;&gt;"COMPATIBLE","NOT READY",IF(L54="CONFLICT RECORD INVALID","NOT READY",IF(AND(L54="OPEN MATERIAL CONFLICT",C54&lt;&gt;"MONITOR / CONDITIONAL",C54&lt;&gt;"EXCLUDE DIRECT"),"NOT READY","READY")))))</x:f>
      </x:c>
      <x:c r="N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 t="str">
        <x:f>IF(B55="","",IFERROR(INDEX(CANDIDATES!$P$6:$P$205,MATCH(B55,CANDIDATES!$A$6:$A$205,0)),""))</x:f>
      </x:c>
      <x:c r="J55" s="12" t="str">
        <x:f>IF(B55="","",IF(COUNTIF(CANDIDATES!$A$6:$A$205,B55)=0,"INVALID - CANDIDATE ID",IF(COUNTIFS(CANDIDATES!$A$6:$A$205,B55,CANDIDATES!$Q$6:$Q$205,"READY")&gt;0,"LINKED - READY","LINKED - UNRESOLVED")))</x:f>
      </x:c>
      <x:c r="K55" s="12" t="str">
        <x:f>IF(A55="","",IF(J55="INVALID - CANDIDATE ID","NOT COMPATIBLE - CANDIDATE",IF(C55="MONITOR / CONDITIONAL","COMPATIBLE",IF(C55="EXCLUDE DIRECT",IF(OR(I55="OUT OF DIRECT SCOPE",I55="EVIDENCE INSUFFICIENT - ROLE",I55="EVIDENCE STALE - REFRESH",I55="EVIDENCE CONTRADICTION - FIRST PARTY",I55="CONDITIONAL / REVIEW REQUIRED"),"COMPATIBLE","ROLE CONFLICT"),IF(C55="INCLUDE DIRECT",IF(I55="DIRECT LOCAL COMPETITOR","COMPATIBLE","ROLE CONFLICT"),IF(C55="INCLUDE INDIRECT",IF(I55="INDIRECT / CONDITIONAL COMPETITOR","COMPATIBLE","ROLE CONFLICT"),IF(C55="INCLUDE REFERENCE",IF(OR(I55="INTERMEDIARY / LEAD COMPETITOR",I55="INFORMATION / REFERENCE COMPETITOR"),"COMPATIBLE","ROLE CONFLICT"),"ROLE CONFLICT")))))))</x:f>
      </x:c>
      <x:c r="L55" s="12" t="str">
        <x:f>IF(B55="","",IF(OR(COUNTIFS(CONFLICTS!$B$6:$B$205,B55,CONFLICTS!$L$6:$L$205,"INVALID - DUPLICATE ID")&gt;0,COUNTIFS(CONFLICTS!$B$6:$B$205,B55,CONFLICTS!$L$6:$L$205,"INVALID - CONTROL TOKEN")&gt;0,COUNTIFS(CONFLICTS!$B$6:$B$205,B55,CONFLICTS!$L$6:$L$205,"NOT READY")&gt;0,COUNTIFS(CONFLICTS!$B$6:$B$205,B55,CONFLICTS!$L$6:$L$205,"INCOMPLETE")&gt;0),"CONFLICT RECORD INVALID",IF(COUNTIFS(CONFLICTS!$B$6:$B$205,B55,CONFLICTS!$L$6:$L$205,"OPEN MATERIAL CONFLICT")&gt;0,"OPEN MATERIAL CONFLICT","CLEAR")))</x:f>
      </x:c>
      <x:c r="M55" s="12" t="str">
        <x:f>IF(A55="","",IF(OR(B55="",C55="",D55="",E55="",F55="",G55="",H55=""),"NOT READY",IF(K55&lt;&gt;"COMPATIBLE","NOT READY",IF(L55="CONFLICT RECORD INVALID","NOT READY",IF(AND(L55="OPEN MATERIAL CONFLICT",C55&lt;&gt;"MONITOR / CONDITIONAL",C55&lt;&gt;"EXCLUDE DIRECT"),"NOT READY","READY")))))</x:f>
      </x:c>
      <x:c r="N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 t="str">
        <x:f>IF(B56="","",IFERROR(INDEX(CANDIDATES!$P$6:$P$205,MATCH(B56,CANDIDATES!$A$6:$A$205,0)),""))</x:f>
      </x:c>
      <x:c r="J56" s="12" t="str">
        <x:f>IF(B56="","",IF(COUNTIF(CANDIDATES!$A$6:$A$205,B56)=0,"INVALID - CANDIDATE ID",IF(COUNTIFS(CANDIDATES!$A$6:$A$205,B56,CANDIDATES!$Q$6:$Q$205,"READY")&gt;0,"LINKED - READY","LINKED - UNRESOLVED")))</x:f>
      </x:c>
      <x:c r="K56" s="12" t="str">
        <x:f>IF(A56="","",IF(J56="INVALID - CANDIDATE ID","NOT COMPATIBLE - CANDIDATE",IF(C56="MONITOR / CONDITIONAL","COMPATIBLE",IF(C56="EXCLUDE DIRECT",IF(OR(I56="OUT OF DIRECT SCOPE",I56="EVIDENCE INSUFFICIENT - ROLE",I56="EVIDENCE STALE - REFRESH",I56="EVIDENCE CONTRADICTION - FIRST PARTY",I56="CONDITIONAL / REVIEW REQUIRED"),"COMPATIBLE","ROLE CONFLICT"),IF(C56="INCLUDE DIRECT",IF(I56="DIRECT LOCAL COMPETITOR","COMPATIBLE","ROLE CONFLICT"),IF(C56="INCLUDE INDIRECT",IF(I56="INDIRECT / CONDITIONAL COMPETITOR","COMPATIBLE","ROLE CONFLICT"),IF(C56="INCLUDE REFERENCE",IF(OR(I56="INTERMEDIARY / LEAD COMPETITOR",I56="INFORMATION / REFERENCE COMPETITOR"),"COMPATIBLE","ROLE CONFLICT"),"ROLE CONFLICT")))))))</x:f>
      </x:c>
      <x:c r="L56" s="12" t="str">
        <x:f>IF(B56="","",IF(OR(COUNTIFS(CONFLICTS!$B$6:$B$205,B56,CONFLICTS!$L$6:$L$205,"INVALID - DUPLICATE ID")&gt;0,COUNTIFS(CONFLICTS!$B$6:$B$205,B56,CONFLICTS!$L$6:$L$205,"INVALID - CONTROL TOKEN")&gt;0,COUNTIFS(CONFLICTS!$B$6:$B$205,B56,CONFLICTS!$L$6:$L$205,"NOT READY")&gt;0,COUNTIFS(CONFLICTS!$B$6:$B$205,B56,CONFLICTS!$L$6:$L$205,"INCOMPLETE")&gt;0),"CONFLICT RECORD INVALID",IF(COUNTIFS(CONFLICTS!$B$6:$B$205,B56,CONFLICTS!$L$6:$L$205,"OPEN MATERIAL CONFLICT")&gt;0,"OPEN MATERIAL CONFLICT","CLEAR")))</x:f>
      </x:c>
      <x:c r="M56" s="12" t="str">
        <x:f>IF(A56="","",IF(OR(B56="",C56="",D56="",E56="",F56="",G56="",H56=""),"NOT READY",IF(K56&lt;&gt;"COMPATIBLE","NOT READY",IF(L56="CONFLICT RECORD INVALID","NOT READY",IF(AND(L56="OPEN MATERIAL CONFLICT",C56&lt;&gt;"MONITOR / CONDITIONAL",C56&lt;&gt;"EXCLUDE DIRECT"),"NOT READY","READY")))))</x:f>
      </x:c>
      <x:c r="N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 t="str">
        <x:f>IF(B57="","",IFERROR(INDEX(CANDIDATES!$P$6:$P$205,MATCH(B57,CANDIDATES!$A$6:$A$205,0)),""))</x:f>
      </x:c>
      <x:c r="J57" s="12" t="str">
        <x:f>IF(B57="","",IF(COUNTIF(CANDIDATES!$A$6:$A$205,B57)=0,"INVALID - CANDIDATE ID",IF(COUNTIFS(CANDIDATES!$A$6:$A$205,B57,CANDIDATES!$Q$6:$Q$205,"READY")&gt;0,"LINKED - READY","LINKED - UNRESOLVED")))</x:f>
      </x:c>
      <x:c r="K57" s="12" t="str">
        <x:f>IF(A57="","",IF(J57="INVALID - CANDIDATE ID","NOT COMPATIBLE - CANDIDATE",IF(C57="MONITOR / CONDITIONAL","COMPATIBLE",IF(C57="EXCLUDE DIRECT",IF(OR(I57="OUT OF DIRECT SCOPE",I57="EVIDENCE INSUFFICIENT - ROLE",I57="EVIDENCE STALE - REFRESH",I57="EVIDENCE CONTRADICTION - FIRST PARTY",I57="CONDITIONAL / REVIEW REQUIRED"),"COMPATIBLE","ROLE CONFLICT"),IF(C57="INCLUDE DIRECT",IF(I57="DIRECT LOCAL COMPETITOR","COMPATIBLE","ROLE CONFLICT"),IF(C57="INCLUDE INDIRECT",IF(I57="INDIRECT / CONDITIONAL COMPETITOR","COMPATIBLE","ROLE CONFLICT"),IF(C57="INCLUDE REFERENCE",IF(OR(I57="INTERMEDIARY / LEAD COMPETITOR",I57="INFORMATION / REFERENCE COMPETITOR"),"COMPATIBLE","ROLE CONFLICT"),"ROLE CONFLICT")))))))</x:f>
      </x:c>
      <x:c r="L57" s="12" t="str">
        <x:f>IF(B57="","",IF(OR(COUNTIFS(CONFLICTS!$B$6:$B$205,B57,CONFLICTS!$L$6:$L$205,"INVALID - DUPLICATE ID")&gt;0,COUNTIFS(CONFLICTS!$B$6:$B$205,B57,CONFLICTS!$L$6:$L$205,"INVALID - CONTROL TOKEN")&gt;0,COUNTIFS(CONFLICTS!$B$6:$B$205,B57,CONFLICTS!$L$6:$L$205,"NOT READY")&gt;0,COUNTIFS(CONFLICTS!$B$6:$B$205,B57,CONFLICTS!$L$6:$L$205,"INCOMPLETE")&gt;0),"CONFLICT RECORD INVALID",IF(COUNTIFS(CONFLICTS!$B$6:$B$205,B57,CONFLICTS!$L$6:$L$205,"OPEN MATERIAL CONFLICT")&gt;0,"OPEN MATERIAL CONFLICT","CLEAR")))</x:f>
      </x:c>
      <x:c r="M57" s="12" t="str">
        <x:f>IF(A57="","",IF(OR(B57="",C57="",D57="",E57="",F57="",G57="",H57=""),"NOT READY",IF(K57&lt;&gt;"COMPATIBLE","NOT READY",IF(L57="CONFLICT RECORD INVALID","NOT READY",IF(AND(L57="OPEN MATERIAL CONFLICT",C57&lt;&gt;"MONITOR / CONDITIONAL",C57&lt;&gt;"EXCLUDE DIRECT"),"NOT READY","READY")))))</x:f>
      </x:c>
      <x:c r="N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 t="str">
        <x:f>IF(B58="","",IFERROR(INDEX(CANDIDATES!$P$6:$P$205,MATCH(B58,CANDIDATES!$A$6:$A$205,0)),""))</x:f>
      </x:c>
      <x:c r="J58" s="12" t="str">
        <x:f>IF(B58="","",IF(COUNTIF(CANDIDATES!$A$6:$A$205,B58)=0,"INVALID - CANDIDATE ID",IF(COUNTIFS(CANDIDATES!$A$6:$A$205,B58,CANDIDATES!$Q$6:$Q$205,"READY")&gt;0,"LINKED - READY","LINKED - UNRESOLVED")))</x:f>
      </x:c>
      <x:c r="K58" s="12" t="str">
        <x:f>IF(A58="","",IF(J58="INVALID - CANDIDATE ID","NOT COMPATIBLE - CANDIDATE",IF(C58="MONITOR / CONDITIONAL","COMPATIBLE",IF(C58="EXCLUDE DIRECT",IF(OR(I58="OUT OF DIRECT SCOPE",I58="EVIDENCE INSUFFICIENT - ROLE",I58="EVIDENCE STALE - REFRESH",I58="EVIDENCE CONTRADICTION - FIRST PARTY",I58="CONDITIONAL / REVIEW REQUIRED"),"COMPATIBLE","ROLE CONFLICT"),IF(C58="INCLUDE DIRECT",IF(I58="DIRECT LOCAL COMPETITOR","COMPATIBLE","ROLE CONFLICT"),IF(C58="INCLUDE INDIRECT",IF(I58="INDIRECT / CONDITIONAL COMPETITOR","COMPATIBLE","ROLE CONFLICT"),IF(C58="INCLUDE REFERENCE",IF(OR(I58="INTERMEDIARY / LEAD COMPETITOR",I58="INFORMATION / REFERENCE COMPETITOR"),"COMPATIBLE","ROLE CONFLICT"),"ROLE CONFLICT")))))))</x:f>
      </x:c>
      <x:c r="L58" s="12" t="str">
        <x:f>IF(B58="","",IF(OR(COUNTIFS(CONFLICTS!$B$6:$B$205,B58,CONFLICTS!$L$6:$L$205,"INVALID - DUPLICATE ID")&gt;0,COUNTIFS(CONFLICTS!$B$6:$B$205,B58,CONFLICTS!$L$6:$L$205,"INVALID - CONTROL TOKEN")&gt;0,COUNTIFS(CONFLICTS!$B$6:$B$205,B58,CONFLICTS!$L$6:$L$205,"NOT READY")&gt;0,COUNTIFS(CONFLICTS!$B$6:$B$205,B58,CONFLICTS!$L$6:$L$205,"INCOMPLETE")&gt;0),"CONFLICT RECORD INVALID",IF(COUNTIFS(CONFLICTS!$B$6:$B$205,B58,CONFLICTS!$L$6:$L$205,"OPEN MATERIAL CONFLICT")&gt;0,"OPEN MATERIAL CONFLICT","CLEAR")))</x:f>
      </x:c>
      <x:c r="M58" s="12" t="str">
        <x:f>IF(A58="","",IF(OR(B58="",C58="",D58="",E58="",F58="",G58="",H58=""),"NOT READY",IF(K58&lt;&gt;"COMPATIBLE","NOT READY",IF(L58="CONFLICT RECORD INVALID","NOT READY",IF(AND(L58="OPEN MATERIAL CONFLICT",C58&lt;&gt;"MONITOR / CONDITIONAL",C58&lt;&gt;"EXCLUDE DIRECT"),"NOT READY","READY")))))</x:f>
      </x:c>
      <x:c r="N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 t="str">
        <x:f>IF(B59="","",IFERROR(INDEX(CANDIDATES!$P$6:$P$205,MATCH(B59,CANDIDATES!$A$6:$A$205,0)),""))</x:f>
      </x:c>
      <x:c r="J59" s="12" t="str">
        <x:f>IF(B59="","",IF(COUNTIF(CANDIDATES!$A$6:$A$205,B59)=0,"INVALID - CANDIDATE ID",IF(COUNTIFS(CANDIDATES!$A$6:$A$205,B59,CANDIDATES!$Q$6:$Q$205,"READY")&gt;0,"LINKED - READY","LINKED - UNRESOLVED")))</x:f>
      </x:c>
      <x:c r="K59" s="12" t="str">
        <x:f>IF(A59="","",IF(J59="INVALID - CANDIDATE ID","NOT COMPATIBLE - CANDIDATE",IF(C59="MONITOR / CONDITIONAL","COMPATIBLE",IF(C59="EXCLUDE DIRECT",IF(OR(I59="OUT OF DIRECT SCOPE",I59="EVIDENCE INSUFFICIENT - ROLE",I59="EVIDENCE STALE - REFRESH",I59="EVIDENCE CONTRADICTION - FIRST PARTY",I59="CONDITIONAL / REVIEW REQUIRED"),"COMPATIBLE","ROLE CONFLICT"),IF(C59="INCLUDE DIRECT",IF(I59="DIRECT LOCAL COMPETITOR","COMPATIBLE","ROLE CONFLICT"),IF(C59="INCLUDE INDIRECT",IF(I59="INDIRECT / CONDITIONAL COMPETITOR","COMPATIBLE","ROLE CONFLICT"),IF(C59="INCLUDE REFERENCE",IF(OR(I59="INTERMEDIARY / LEAD COMPETITOR",I59="INFORMATION / REFERENCE COMPETITOR"),"COMPATIBLE","ROLE CONFLICT"),"ROLE CONFLICT")))))))</x:f>
      </x:c>
      <x:c r="L59" s="12" t="str">
        <x:f>IF(B59="","",IF(OR(COUNTIFS(CONFLICTS!$B$6:$B$205,B59,CONFLICTS!$L$6:$L$205,"INVALID - DUPLICATE ID")&gt;0,COUNTIFS(CONFLICTS!$B$6:$B$205,B59,CONFLICTS!$L$6:$L$205,"INVALID - CONTROL TOKEN")&gt;0,COUNTIFS(CONFLICTS!$B$6:$B$205,B59,CONFLICTS!$L$6:$L$205,"NOT READY")&gt;0,COUNTIFS(CONFLICTS!$B$6:$B$205,B59,CONFLICTS!$L$6:$L$205,"INCOMPLETE")&gt;0),"CONFLICT RECORD INVALID",IF(COUNTIFS(CONFLICTS!$B$6:$B$205,B59,CONFLICTS!$L$6:$L$205,"OPEN MATERIAL CONFLICT")&gt;0,"OPEN MATERIAL CONFLICT","CLEAR")))</x:f>
      </x:c>
      <x:c r="M59" s="12" t="str">
        <x:f>IF(A59="","",IF(OR(B59="",C59="",D59="",E59="",F59="",G59="",H59=""),"NOT READY",IF(K59&lt;&gt;"COMPATIBLE","NOT READY",IF(L59="CONFLICT RECORD INVALID","NOT READY",IF(AND(L59="OPEN MATERIAL CONFLICT",C59&lt;&gt;"MONITOR / CONDITIONAL",C59&lt;&gt;"EXCLUDE DIRECT"),"NOT READY","READY")))))</x:f>
      </x:c>
      <x:c r="N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 t="str">
        <x:f>IF(B60="","",IFERROR(INDEX(CANDIDATES!$P$6:$P$205,MATCH(B60,CANDIDATES!$A$6:$A$205,0)),""))</x:f>
      </x:c>
      <x:c r="J60" s="12" t="str">
        <x:f>IF(B60="","",IF(COUNTIF(CANDIDATES!$A$6:$A$205,B60)=0,"INVALID - CANDIDATE ID",IF(COUNTIFS(CANDIDATES!$A$6:$A$205,B60,CANDIDATES!$Q$6:$Q$205,"READY")&gt;0,"LINKED - READY","LINKED - UNRESOLVED")))</x:f>
      </x:c>
      <x:c r="K60" s="12" t="str">
        <x:f>IF(A60="","",IF(J60="INVALID - CANDIDATE ID","NOT COMPATIBLE - CANDIDATE",IF(C60="MONITOR / CONDITIONAL","COMPATIBLE",IF(C60="EXCLUDE DIRECT",IF(OR(I60="OUT OF DIRECT SCOPE",I60="EVIDENCE INSUFFICIENT - ROLE",I60="EVIDENCE STALE - REFRESH",I60="EVIDENCE CONTRADICTION - FIRST PARTY",I60="CONDITIONAL / REVIEW REQUIRED"),"COMPATIBLE","ROLE CONFLICT"),IF(C60="INCLUDE DIRECT",IF(I60="DIRECT LOCAL COMPETITOR","COMPATIBLE","ROLE CONFLICT"),IF(C60="INCLUDE INDIRECT",IF(I60="INDIRECT / CONDITIONAL COMPETITOR","COMPATIBLE","ROLE CONFLICT"),IF(C60="INCLUDE REFERENCE",IF(OR(I60="INTERMEDIARY / LEAD COMPETITOR",I60="INFORMATION / REFERENCE COMPETITOR"),"COMPATIBLE","ROLE CONFLICT"),"ROLE CONFLICT")))))))</x:f>
      </x:c>
      <x:c r="L60" s="12" t="str">
        <x:f>IF(B60="","",IF(OR(COUNTIFS(CONFLICTS!$B$6:$B$205,B60,CONFLICTS!$L$6:$L$205,"INVALID - DUPLICATE ID")&gt;0,COUNTIFS(CONFLICTS!$B$6:$B$205,B60,CONFLICTS!$L$6:$L$205,"INVALID - CONTROL TOKEN")&gt;0,COUNTIFS(CONFLICTS!$B$6:$B$205,B60,CONFLICTS!$L$6:$L$205,"NOT READY")&gt;0,COUNTIFS(CONFLICTS!$B$6:$B$205,B60,CONFLICTS!$L$6:$L$205,"INCOMPLETE")&gt;0),"CONFLICT RECORD INVALID",IF(COUNTIFS(CONFLICTS!$B$6:$B$205,B60,CONFLICTS!$L$6:$L$205,"OPEN MATERIAL CONFLICT")&gt;0,"OPEN MATERIAL CONFLICT","CLEAR")))</x:f>
      </x:c>
      <x:c r="M60" s="12" t="str">
        <x:f>IF(A60="","",IF(OR(B60="",C60="",D60="",E60="",F60="",G60="",H60=""),"NOT READY",IF(K60&lt;&gt;"COMPATIBLE","NOT READY",IF(L60="CONFLICT RECORD INVALID","NOT READY",IF(AND(L60="OPEN MATERIAL CONFLICT",C60&lt;&gt;"MONITOR / CONDITIONAL",C60&lt;&gt;"EXCLUDE DIRECT"),"NOT READY","READY")))))</x:f>
      </x:c>
      <x:c r="N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 t="str">
        <x:f>IF(B61="","",IFERROR(INDEX(CANDIDATES!$P$6:$P$205,MATCH(B61,CANDIDATES!$A$6:$A$205,0)),""))</x:f>
      </x:c>
      <x:c r="J61" s="12" t="str">
        <x:f>IF(B61="","",IF(COUNTIF(CANDIDATES!$A$6:$A$205,B61)=0,"INVALID - CANDIDATE ID",IF(COUNTIFS(CANDIDATES!$A$6:$A$205,B61,CANDIDATES!$Q$6:$Q$205,"READY")&gt;0,"LINKED - READY","LINKED - UNRESOLVED")))</x:f>
      </x:c>
      <x:c r="K61" s="12" t="str">
        <x:f>IF(A61="","",IF(J61="INVALID - CANDIDATE ID","NOT COMPATIBLE - CANDIDATE",IF(C61="MONITOR / CONDITIONAL","COMPATIBLE",IF(C61="EXCLUDE DIRECT",IF(OR(I61="OUT OF DIRECT SCOPE",I61="EVIDENCE INSUFFICIENT - ROLE",I61="EVIDENCE STALE - REFRESH",I61="EVIDENCE CONTRADICTION - FIRST PARTY",I61="CONDITIONAL / REVIEW REQUIRED"),"COMPATIBLE","ROLE CONFLICT"),IF(C61="INCLUDE DIRECT",IF(I61="DIRECT LOCAL COMPETITOR","COMPATIBLE","ROLE CONFLICT"),IF(C61="INCLUDE INDIRECT",IF(I61="INDIRECT / CONDITIONAL COMPETITOR","COMPATIBLE","ROLE CONFLICT"),IF(C61="INCLUDE REFERENCE",IF(OR(I61="INTERMEDIARY / LEAD COMPETITOR",I61="INFORMATION / REFERENCE COMPETITOR"),"COMPATIBLE","ROLE CONFLICT"),"ROLE CONFLICT")))))))</x:f>
      </x:c>
      <x:c r="L61" s="12" t="str">
        <x:f>IF(B61="","",IF(OR(COUNTIFS(CONFLICTS!$B$6:$B$205,B61,CONFLICTS!$L$6:$L$205,"INVALID - DUPLICATE ID")&gt;0,COUNTIFS(CONFLICTS!$B$6:$B$205,B61,CONFLICTS!$L$6:$L$205,"INVALID - CONTROL TOKEN")&gt;0,COUNTIFS(CONFLICTS!$B$6:$B$205,B61,CONFLICTS!$L$6:$L$205,"NOT READY")&gt;0,COUNTIFS(CONFLICTS!$B$6:$B$205,B61,CONFLICTS!$L$6:$L$205,"INCOMPLETE")&gt;0),"CONFLICT RECORD INVALID",IF(COUNTIFS(CONFLICTS!$B$6:$B$205,B61,CONFLICTS!$L$6:$L$205,"OPEN MATERIAL CONFLICT")&gt;0,"OPEN MATERIAL CONFLICT","CLEAR")))</x:f>
      </x:c>
      <x:c r="M61" s="12" t="str">
        <x:f>IF(A61="","",IF(OR(B61="",C61="",D61="",E61="",F61="",G61="",H61=""),"NOT READY",IF(K61&lt;&gt;"COMPATIBLE","NOT READY",IF(L61="CONFLICT RECORD INVALID","NOT READY",IF(AND(L61="OPEN MATERIAL CONFLICT",C61&lt;&gt;"MONITOR / CONDITIONAL",C61&lt;&gt;"EXCLUDE DIRECT"),"NOT READY","READY")))))</x:f>
      </x:c>
      <x:c r="N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 t="str">
        <x:f>IF(B62="","",IFERROR(INDEX(CANDIDATES!$P$6:$P$205,MATCH(B62,CANDIDATES!$A$6:$A$205,0)),""))</x:f>
      </x:c>
      <x:c r="J62" s="12" t="str">
        <x:f>IF(B62="","",IF(COUNTIF(CANDIDATES!$A$6:$A$205,B62)=0,"INVALID - CANDIDATE ID",IF(COUNTIFS(CANDIDATES!$A$6:$A$205,B62,CANDIDATES!$Q$6:$Q$205,"READY")&gt;0,"LINKED - READY","LINKED - UNRESOLVED")))</x:f>
      </x:c>
      <x:c r="K62" s="12" t="str">
        <x:f>IF(A62="","",IF(J62="INVALID - CANDIDATE ID","NOT COMPATIBLE - CANDIDATE",IF(C62="MONITOR / CONDITIONAL","COMPATIBLE",IF(C62="EXCLUDE DIRECT",IF(OR(I62="OUT OF DIRECT SCOPE",I62="EVIDENCE INSUFFICIENT - ROLE",I62="EVIDENCE STALE - REFRESH",I62="EVIDENCE CONTRADICTION - FIRST PARTY",I62="CONDITIONAL / REVIEW REQUIRED"),"COMPATIBLE","ROLE CONFLICT"),IF(C62="INCLUDE DIRECT",IF(I62="DIRECT LOCAL COMPETITOR","COMPATIBLE","ROLE CONFLICT"),IF(C62="INCLUDE INDIRECT",IF(I62="INDIRECT / CONDITIONAL COMPETITOR","COMPATIBLE","ROLE CONFLICT"),IF(C62="INCLUDE REFERENCE",IF(OR(I62="INTERMEDIARY / LEAD COMPETITOR",I62="INFORMATION / REFERENCE COMPETITOR"),"COMPATIBLE","ROLE CONFLICT"),"ROLE CONFLICT")))))))</x:f>
      </x:c>
      <x:c r="L62" s="12" t="str">
        <x:f>IF(B62="","",IF(OR(COUNTIFS(CONFLICTS!$B$6:$B$205,B62,CONFLICTS!$L$6:$L$205,"INVALID - DUPLICATE ID")&gt;0,COUNTIFS(CONFLICTS!$B$6:$B$205,B62,CONFLICTS!$L$6:$L$205,"INVALID - CONTROL TOKEN")&gt;0,COUNTIFS(CONFLICTS!$B$6:$B$205,B62,CONFLICTS!$L$6:$L$205,"NOT READY")&gt;0,COUNTIFS(CONFLICTS!$B$6:$B$205,B62,CONFLICTS!$L$6:$L$205,"INCOMPLETE")&gt;0),"CONFLICT RECORD INVALID",IF(COUNTIFS(CONFLICTS!$B$6:$B$205,B62,CONFLICTS!$L$6:$L$205,"OPEN MATERIAL CONFLICT")&gt;0,"OPEN MATERIAL CONFLICT","CLEAR")))</x:f>
      </x:c>
      <x:c r="M62" s="12" t="str">
        <x:f>IF(A62="","",IF(OR(B62="",C62="",D62="",E62="",F62="",G62="",H62=""),"NOT READY",IF(K62&lt;&gt;"COMPATIBLE","NOT READY",IF(L62="CONFLICT RECORD INVALID","NOT READY",IF(AND(L62="OPEN MATERIAL CONFLICT",C62&lt;&gt;"MONITOR / CONDITIONAL",C62&lt;&gt;"EXCLUDE DIRECT"),"NOT READY","READY")))))</x:f>
      </x:c>
      <x:c r="N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 t="str">
        <x:f>IF(B63="","",IFERROR(INDEX(CANDIDATES!$P$6:$P$205,MATCH(B63,CANDIDATES!$A$6:$A$205,0)),""))</x:f>
      </x:c>
      <x:c r="J63" s="12" t="str">
        <x:f>IF(B63="","",IF(COUNTIF(CANDIDATES!$A$6:$A$205,B63)=0,"INVALID - CANDIDATE ID",IF(COUNTIFS(CANDIDATES!$A$6:$A$205,B63,CANDIDATES!$Q$6:$Q$205,"READY")&gt;0,"LINKED - READY","LINKED - UNRESOLVED")))</x:f>
      </x:c>
      <x:c r="K63" s="12" t="str">
        <x:f>IF(A63="","",IF(J63="INVALID - CANDIDATE ID","NOT COMPATIBLE - CANDIDATE",IF(C63="MONITOR / CONDITIONAL","COMPATIBLE",IF(C63="EXCLUDE DIRECT",IF(OR(I63="OUT OF DIRECT SCOPE",I63="EVIDENCE INSUFFICIENT - ROLE",I63="EVIDENCE STALE - REFRESH",I63="EVIDENCE CONTRADICTION - FIRST PARTY",I63="CONDITIONAL / REVIEW REQUIRED"),"COMPATIBLE","ROLE CONFLICT"),IF(C63="INCLUDE DIRECT",IF(I63="DIRECT LOCAL COMPETITOR","COMPATIBLE","ROLE CONFLICT"),IF(C63="INCLUDE INDIRECT",IF(I63="INDIRECT / CONDITIONAL COMPETITOR","COMPATIBLE","ROLE CONFLICT"),IF(C63="INCLUDE REFERENCE",IF(OR(I63="INTERMEDIARY / LEAD COMPETITOR",I63="INFORMATION / REFERENCE COMPETITOR"),"COMPATIBLE","ROLE CONFLICT"),"ROLE CONFLICT")))))))</x:f>
      </x:c>
      <x:c r="L63" s="12" t="str">
        <x:f>IF(B63="","",IF(OR(COUNTIFS(CONFLICTS!$B$6:$B$205,B63,CONFLICTS!$L$6:$L$205,"INVALID - DUPLICATE ID")&gt;0,COUNTIFS(CONFLICTS!$B$6:$B$205,B63,CONFLICTS!$L$6:$L$205,"INVALID - CONTROL TOKEN")&gt;0,COUNTIFS(CONFLICTS!$B$6:$B$205,B63,CONFLICTS!$L$6:$L$205,"NOT READY")&gt;0,COUNTIFS(CONFLICTS!$B$6:$B$205,B63,CONFLICTS!$L$6:$L$205,"INCOMPLETE")&gt;0),"CONFLICT RECORD INVALID",IF(COUNTIFS(CONFLICTS!$B$6:$B$205,B63,CONFLICTS!$L$6:$L$205,"OPEN MATERIAL CONFLICT")&gt;0,"OPEN MATERIAL CONFLICT","CLEAR")))</x:f>
      </x:c>
      <x:c r="M63" s="12" t="str">
        <x:f>IF(A63="","",IF(OR(B63="",C63="",D63="",E63="",F63="",G63="",H63=""),"NOT READY",IF(K63&lt;&gt;"COMPATIBLE","NOT READY",IF(L63="CONFLICT RECORD INVALID","NOT READY",IF(AND(L63="OPEN MATERIAL CONFLICT",C63&lt;&gt;"MONITOR / CONDITIONAL",C63&lt;&gt;"EXCLUDE DIRECT"),"NOT READY","READY")))))</x:f>
      </x:c>
      <x:c r="N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 t="str">
        <x:f>IF(B64="","",IFERROR(INDEX(CANDIDATES!$P$6:$P$205,MATCH(B64,CANDIDATES!$A$6:$A$205,0)),""))</x:f>
      </x:c>
      <x:c r="J64" s="12" t="str">
        <x:f>IF(B64="","",IF(COUNTIF(CANDIDATES!$A$6:$A$205,B64)=0,"INVALID - CANDIDATE ID",IF(COUNTIFS(CANDIDATES!$A$6:$A$205,B64,CANDIDATES!$Q$6:$Q$205,"READY")&gt;0,"LINKED - READY","LINKED - UNRESOLVED")))</x:f>
      </x:c>
      <x:c r="K64" s="12" t="str">
        <x:f>IF(A64="","",IF(J64="INVALID - CANDIDATE ID","NOT COMPATIBLE - CANDIDATE",IF(C64="MONITOR / CONDITIONAL","COMPATIBLE",IF(C64="EXCLUDE DIRECT",IF(OR(I64="OUT OF DIRECT SCOPE",I64="EVIDENCE INSUFFICIENT - ROLE",I64="EVIDENCE STALE - REFRESH",I64="EVIDENCE CONTRADICTION - FIRST PARTY",I64="CONDITIONAL / REVIEW REQUIRED"),"COMPATIBLE","ROLE CONFLICT"),IF(C64="INCLUDE DIRECT",IF(I64="DIRECT LOCAL COMPETITOR","COMPATIBLE","ROLE CONFLICT"),IF(C64="INCLUDE INDIRECT",IF(I64="INDIRECT / CONDITIONAL COMPETITOR","COMPATIBLE","ROLE CONFLICT"),IF(C64="INCLUDE REFERENCE",IF(OR(I64="INTERMEDIARY / LEAD COMPETITOR",I64="INFORMATION / REFERENCE COMPETITOR"),"COMPATIBLE","ROLE CONFLICT"),"ROLE CONFLICT")))))))</x:f>
      </x:c>
      <x:c r="L64" s="12" t="str">
        <x:f>IF(B64="","",IF(OR(COUNTIFS(CONFLICTS!$B$6:$B$205,B64,CONFLICTS!$L$6:$L$205,"INVALID - DUPLICATE ID")&gt;0,COUNTIFS(CONFLICTS!$B$6:$B$205,B64,CONFLICTS!$L$6:$L$205,"INVALID - CONTROL TOKEN")&gt;0,COUNTIFS(CONFLICTS!$B$6:$B$205,B64,CONFLICTS!$L$6:$L$205,"NOT READY")&gt;0,COUNTIFS(CONFLICTS!$B$6:$B$205,B64,CONFLICTS!$L$6:$L$205,"INCOMPLETE")&gt;0),"CONFLICT RECORD INVALID",IF(COUNTIFS(CONFLICTS!$B$6:$B$205,B64,CONFLICTS!$L$6:$L$205,"OPEN MATERIAL CONFLICT")&gt;0,"OPEN MATERIAL CONFLICT","CLEAR")))</x:f>
      </x:c>
      <x:c r="M64" s="12" t="str">
        <x:f>IF(A64="","",IF(OR(B64="",C64="",D64="",E64="",F64="",G64="",H64=""),"NOT READY",IF(K64&lt;&gt;"COMPATIBLE","NOT READY",IF(L64="CONFLICT RECORD INVALID","NOT READY",IF(AND(L64="OPEN MATERIAL CONFLICT",C64&lt;&gt;"MONITOR / CONDITIONAL",C64&lt;&gt;"EXCLUDE DIRECT"),"NOT READY","READY")))))</x:f>
      </x:c>
      <x:c r="N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 t="str">
        <x:f>IF(B65="","",IFERROR(INDEX(CANDIDATES!$P$6:$P$205,MATCH(B65,CANDIDATES!$A$6:$A$205,0)),""))</x:f>
      </x:c>
      <x:c r="J65" s="12" t="str">
        <x:f>IF(B65="","",IF(COUNTIF(CANDIDATES!$A$6:$A$205,B65)=0,"INVALID - CANDIDATE ID",IF(COUNTIFS(CANDIDATES!$A$6:$A$205,B65,CANDIDATES!$Q$6:$Q$205,"READY")&gt;0,"LINKED - READY","LINKED - UNRESOLVED")))</x:f>
      </x:c>
      <x:c r="K65" s="12" t="str">
        <x:f>IF(A65="","",IF(J65="INVALID - CANDIDATE ID","NOT COMPATIBLE - CANDIDATE",IF(C65="MONITOR / CONDITIONAL","COMPATIBLE",IF(C65="EXCLUDE DIRECT",IF(OR(I65="OUT OF DIRECT SCOPE",I65="EVIDENCE INSUFFICIENT - ROLE",I65="EVIDENCE STALE - REFRESH",I65="EVIDENCE CONTRADICTION - FIRST PARTY",I65="CONDITIONAL / REVIEW REQUIRED"),"COMPATIBLE","ROLE CONFLICT"),IF(C65="INCLUDE DIRECT",IF(I65="DIRECT LOCAL COMPETITOR","COMPATIBLE","ROLE CONFLICT"),IF(C65="INCLUDE INDIRECT",IF(I65="INDIRECT / CONDITIONAL COMPETITOR","COMPATIBLE","ROLE CONFLICT"),IF(C65="INCLUDE REFERENCE",IF(OR(I65="INTERMEDIARY / LEAD COMPETITOR",I65="INFORMATION / REFERENCE COMPETITOR"),"COMPATIBLE","ROLE CONFLICT"),"ROLE CONFLICT")))))))</x:f>
      </x:c>
      <x:c r="L65" s="12" t="str">
        <x:f>IF(B65="","",IF(OR(COUNTIFS(CONFLICTS!$B$6:$B$205,B65,CONFLICTS!$L$6:$L$205,"INVALID - DUPLICATE ID")&gt;0,COUNTIFS(CONFLICTS!$B$6:$B$205,B65,CONFLICTS!$L$6:$L$205,"INVALID - CONTROL TOKEN")&gt;0,COUNTIFS(CONFLICTS!$B$6:$B$205,B65,CONFLICTS!$L$6:$L$205,"NOT READY")&gt;0,COUNTIFS(CONFLICTS!$B$6:$B$205,B65,CONFLICTS!$L$6:$L$205,"INCOMPLETE")&gt;0),"CONFLICT RECORD INVALID",IF(COUNTIFS(CONFLICTS!$B$6:$B$205,B65,CONFLICTS!$L$6:$L$205,"OPEN MATERIAL CONFLICT")&gt;0,"OPEN MATERIAL CONFLICT","CLEAR")))</x:f>
      </x:c>
      <x:c r="M65" s="12" t="str">
        <x:f>IF(A65="","",IF(OR(B65="",C65="",D65="",E65="",F65="",G65="",H65=""),"NOT READY",IF(K65&lt;&gt;"COMPATIBLE","NOT READY",IF(L65="CONFLICT RECORD INVALID","NOT READY",IF(AND(L65="OPEN MATERIAL CONFLICT",C65&lt;&gt;"MONITOR / CONDITIONAL",C65&lt;&gt;"EXCLUDE DIRECT"),"NOT READY","READY")))))</x:f>
      </x:c>
      <x:c r="N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 t="str">
        <x:f>IF(B66="","",IFERROR(INDEX(CANDIDATES!$P$6:$P$205,MATCH(B66,CANDIDATES!$A$6:$A$205,0)),""))</x:f>
      </x:c>
      <x:c r="J66" s="12" t="str">
        <x:f>IF(B66="","",IF(COUNTIF(CANDIDATES!$A$6:$A$205,B66)=0,"INVALID - CANDIDATE ID",IF(COUNTIFS(CANDIDATES!$A$6:$A$205,B66,CANDIDATES!$Q$6:$Q$205,"READY")&gt;0,"LINKED - READY","LINKED - UNRESOLVED")))</x:f>
      </x:c>
      <x:c r="K66" s="12" t="str">
        <x:f>IF(A66="","",IF(J66="INVALID - CANDIDATE ID","NOT COMPATIBLE - CANDIDATE",IF(C66="MONITOR / CONDITIONAL","COMPATIBLE",IF(C66="EXCLUDE DIRECT",IF(OR(I66="OUT OF DIRECT SCOPE",I66="EVIDENCE INSUFFICIENT - ROLE",I66="EVIDENCE STALE - REFRESH",I66="EVIDENCE CONTRADICTION - FIRST PARTY",I66="CONDITIONAL / REVIEW REQUIRED"),"COMPATIBLE","ROLE CONFLICT"),IF(C66="INCLUDE DIRECT",IF(I66="DIRECT LOCAL COMPETITOR","COMPATIBLE","ROLE CONFLICT"),IF(C66="INCLUDE INDIRECT",IF(I66="INDIRECT / CONDITIONAL COMPETITOR","COMPATIBLE","ROLE CONFLICT"),IF(C66="INCLUDE REFERENCE",IF(OR(I66="INTERMEDIARY / LEAD COMPETITOR",I66="INFORMATION / REFERENCE COMPETITOR"),"COMPATIBLE","ROLE CONFLICT"),"ROLE CONFLICT")))))))</x:f>
      </x:c>
      <x:c r="L66" s="12" t="str">
        <x:f>IF(B66="","",IF(OR(COUNTIFS(CONFLICTS!$B$6:$B$205,B66,CONFLICTS!$L$6:$L$205,"INVALID - DUPLICATE ID")&gt;0,COUNTIFS(CONFLICTS!$B$6:$B$205,B66,CONFLICTS!$L$6:$L$205,"INVALID - CONTROL TOKEN")&gt;0,COUNTIFS(CONFLICTS!$B$6:$B$205,B66,CONFLICTS!$L$6:$L$205,"NOT READY")&gt;0,COUNTIFS(CONFLICTS!$B$6:$B$205,B66,CONFLICTS!$L$6:$L$205,"INCOMPLETE")&gt;0),"CONFLICT RECORD INVALID",IF(COUNTIFS(CONFLICTS!$B$6:$B$205,B66,CONFLICTS!$L$6:$L$205,"OPEN MATERIAL CONFLICT")&gt;0,"OPEN MATERIAL CONFLICT","CLEAR")))</x:f>
      </x:c>
      <x:c r="M66" s="12" t="str">
        <x:f>IF(A66="","",IF(OR(B66="",C66="",D66="",E66="",F66="",G66="",H66=""),"NOT READY",IF(K66&lt;&gt;"COMPATIBLE","NOT READY",IF(L66="CONFLICT RECORD INVALID","NOT READY",IF(AND(L66="OPEN MATERIAL CONFLICT",C66&lt;&gt;"MONITOR / CONDITIONAL",C66&lt;&gt;"EXCLUDE DIRECT"),"NOT READY","READY")))))</x:f>
      </x:c>
      <x:c r="N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 t="str">
        <x:f>IF(B67="","",IFERROR(INDEX(CANDIDATES!$P$6:$P$205,MATCH(B67,CANDIDATES!$A$6:$A$205,0)),""))</x:f>
      </x:c>
      <x:c r="J67" s="12" t="str">
        <x:f>IF(B67="","",IF(COUNTIF(CANDIDATES!$A$6:$A$205,B67)=0,"INVALID - CANDIDATE ID",IF(COUNTIFS(CANDIDATES!$A$6:$A$205,B67,CANDIDATES!$Q$6:$Q$205,"READY")&gt;0,"LINKED - READY","LINKED - UNRESOLVED")))</x:f>
      </x:c>
      <x:c r="K67" s="12" t="str">
        <x:f>IF(A67="","",IF(J67="INVALID - CANDIDATE ID","NOT COMPATIBLE - CANDIDATE",IF(C67="MONITOR / CONDITIONAL","COMPATIBLE",IF(C67="EXCLUDE DIRECT",IF(OR(I67="OUT OF DIRECT SCOPE",I67="EVIDENCE INSUFFICIENT - ROLE",I67="EVIDENCE STALE - REFRESH",I67="EVIDENCE CONTRADICTION - FIRST PARTY",I67="CONDITIONAL / REVIEW REQUIRED"),"COMPATIBLE","ROLE CONFLICT"),IF(C67="INCLUDE DIRECT",IF(I67="DIRECT LOCAL COMPETITOR","COMPATIBLE","ROLE CONFLICT"),IF(C67="INCLUDE INDIRECT",IF(I67="INDIRECT / CONDITIONAL COMPETITOR","COMPATIBLE","ROLE CONFLICT"),IF(C67="INCLUDE REFERENCE",IF(OR(I67="INTERMEDIARY / LEAD COMPETITOR",I67="INFORMATION / REFERENCE COMPETITOR"),"COMPATIBLE","ROLE CONFLICT"),"ROLE CONFLICT")))))))</x:f>
      </x:c>
      <x:c r="L67" s="12" t="str">
        <x:f>IF(B67="","",IF(OR(COUNTIFS(CONFLICTS!$B$6:$B$205,B67,CONFLICTS!$L$6:$L$205,"INVALID - DUPLICATE ID")&gt;0,COUNTIFS(CONFLICTS!$B$6:$B$205,B67,CONFLICTS!$L$6:$L$205,"INVALID - CONTROL TOKEN")&gt;0,COUNTIFS(CONFLICTS!$B$6:$B$205,B67,CONFLICTS!$L$6:$L$205,"NOT READY")&gt;0,COUNTIFS(CONFLICTS!$B$6:$B$205,B67,CONFLICTS!$L$6:$L$205,"INCOMPLETE")&gt;0),"CONFLICT RECORD INVALID",IF(COUNTIFS(CONFLICTS!$B$6:$B$205,B67,CONFLICTS!$L$6:$L$205,"OPEN MATERIAL CONFLICT")&gt;0,"OPEN MATERIAL CONFLICT","CLEAR")))</x:f>
      </x:c>
      <x:c r="M67" s="12" t="str">
        <x:f>IF(A67="","",IF(OR(B67="",C67="",D67="",E67="",F67="",G67="",H67=""),"NOT READY",IF(K67&lt;&gt;"COMPATIBLE","NOT READY",IF(L67="CONFLICT RECORD INVALID","NOT READY",IF(AND(L67="OPEN MATERIAL CONFLICT",C67&lt;&gt;"MONITOR / CONDITIONAL",C67&lt;&gt;"EXCLUDE DIRECT"),"NOT READY","READY")))))</x:f>
      </x:c>
      <x:c r="N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 t="str">
        <x:f>IF(B68="","",IFERROR(INDEX(CANDIDATES!$P$6:$P$205,MATCH(B68,CANDIDATES!$A$6:$A$205,0)),""))</x:f>
      </x:c>
      <x:c r="J68" s="12" t="str">
        <x:f>IF(B68="","",IF(COUNTIF(CANDIDATES!$A$6:$A$205,B68)=0,"INVALID - CANDIDATE ID",IF(COUNTIFS(CANDIDATES!$A$6:$A$205,B68,CANDIDATES!$Q$6:$Q$205,"READY")&gt;0,"LINKED - READY","LINKED - UNRESOLVED")))</x:f>
      </x:c>
      <x:c r="K68" s="12" t="str">
        <x:f>IF(A68="","",IF(J68="INVALID - CANDIDATE ID","NOT COMPATIBLE - CANDIDATE",IF(C68="MONITOR / CONDITIONAL","COMPATIBLE",IF(C68="EXCLUDE DIRECT",IF(OR(I68="OUT OF DIRECT SCOPE",I68="EVIDENCE INSUFFICIENT - ROLE",I68="EVIDENCE STALE - REFRESH",I68="EVIDENCE CONTRADICTION - FIRST PARTY",I68="CONDITIONAL / REVIEW REQUIRED"),"COMPATIBLE","ROLE CONFLICT"),IF(C68="INCLUDE DIRECT",IF(I68="DIRECT LOCAL COMPETITOR","COMPATIBLE","ROLE CONFLICT"),IF(C68="INCLUDE INDIRECT",IF(I68="INDIRECT / CONDITIONAL COMPETITOR","COMPATIBLE","ROLE CONFLICT"),IF(C68="INCLUDE REFERENCE",IF(OR(I68="INTERMEDIARY / LEAD COMPETITOR",I68="INFORMATION / REFERENCE COMPETITOR"),"COMPATIBLE","ROLE CONFLICT"),"ROLE CONFLICT")))))))</x:f>
      </x:c>
      <x:c r="L68" s="12" t="str">
        <x:f>IF(B68="","",IF(OR(COUNTIFS(CONFLICTS!$B$6:$B$205,B68,CONFLICTS!$L$6:$L$205,"INVALID - DUPLICATE ID")&gt;0,COUNTIFS(CONFLICTS!$B$6:$B$205,B68,CONFLICTS!$L$6:$L$205,"INVALID - CONTROL TOKEN")&gt;0,COUNTIFS(CONFLICTS!$B$6:$B$205,B68,CONFLICTS!$L$6:$L$205,"NOT READY")&gt;0,COUNTIFS(CONFLICTS!$B$6:$B$205,B68,CONFLICTS!$L$6:$L$205,"INCOMPLETE")&gt;0),"CONFLICT RECORD INVALID",IF(COUNTIFS(CONFLICTS!$B$6:$B$205,B68,CONFLICTS!$L$6:$L$205,"OPEN MATERIAL CONFLICT")&gt;0,"OPEN MATERIAL CONFLICT","CLEAR")))</x:f>
      </x:c>
      <x:c r="M68" s="12" t="str">
        <x:f>IF(A68="","",IF(OR(B68="",C68="",D68="",E68="",F68="",G68="",H68=""),"NOT READY",IF(K68&lt;&gt;"COMPATIBLE","NOT READY",IF(L68="CONFLICT RECORD INVALID","NOT READY",IF(AND(L68="OPEN MATERIAL CONFLICT",C68&lt;&gt;"MONITOR / CONDITIONAL",C68&lt;&gt;"EXCLUDE DIRECT"),"NOT READY","READY")))))</x:f>
      </x:c>
      <x:c r="N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 t="str">
        <x:f>IF(B69="","",IFERROR(INDEX(CANDIDATES!$P$6:$P$205,MATCH(B69,CANDIDATES!$A$6:$A$205,0)),""))</x:f>
      </x:c>
      <x:c r="J69" s="12" t="str">
        <x:f>IF(B69="","",IF(COUNTIF(CANDIDATES!$A$6:$A$205,B69)=0,"INVALID - CANDIDATE ID",IF(COUNTIFS(CANDIDATES!$A$6:$A$205,B69,CANDIDATES!$Q$6:$Q$205,"READY")&gt;0,"LINKED - READY","LINKED - UNRESOLVED")))</x:f>
      </x:c>
      <x:c r="K69" s="12" t="str">
        <x:f>IF(A69="","",IF(J69="INVALID - CANDIDATE ID","NOT COMPATIBLE - CANDIDATE",IF(C69="MONITOR / CONDITIONAL","COMPATIBLE",IF(C69="EXCLUDE DIRECT",IF(OR(I69="OUT OF DIRECT SCOPE",I69="EVIDENCE INSUFFICIENT - ROLE",I69="EVIDENCE STALE - REFRESH",I69="EVIDENCE CONTRADICTION - FIRST PARTY",I69="CONDITIONAL / REVIEW REQUIRED"),"COMPATIBLE","ROLE CONFLICT"),IF(C69="INCLUDE DIRECT",IF(I69="DIRECT LOCAL COMPETITOR","COMPATIBLE","ROLE CONFLICT"),IF(C69="INCLUDE INDIRECT",IF(I69="INDIRECT / CONDITIONAL COMPETITOR","COMPATIBLE","ROLE CONFLICT"),IF(C69="INCLUDE REFERENCE",IF(OR(I69="INTERMEDIARY / LEAD COMPETITOR",I69="INFORMATION / REFERENCE COMPETITOR"),"COMPATIBLE","ROLE CONFLICT"),"ROLE CONFLICT")))))))</x:f>
      </x:c>
      <x:c r="L69" s="12" t="str">
        <x:f>IF(B69="","",IF(OR(COUNTIFS(CONFLICTS!$B$6:$B$205,B69,CONFLICTS!$L$6:$L$205,"INVALID - DUPLICATE ID")&gt;0,COUNTIFS(CONFLICTS!$B$6:$B$205,B69,CONFLICTS!$L$6:$L$205,"INVALID - CONTROL TOKEN")&gt;0,COUNTIFS(CONFLICTS!$B$6:$B$205,B69,CONFLICTS!$L$6:$L$205,"NOT READY")&gt;0,COUNTIFS(CONFLICTS!$B$6:$B$205,B69,CONFLICTS!$L$6:$L$205,"INCOMPLETE")&gt;0),"CONFLICT RECORD INVALID",IF(COUNTIFS(CONFLICTS!$B$6:$B$205,B69,CONFLICTS!$L$6:$L$205,"OPEN MATERIAL CONFLICT")&gt;0,"OPEN MATERIAL CONFLICT","CLEAR")))</x:f>
      </x:c>
      <x:c r="M69" s="12" t="str">
        <x:f>IF(A69="","",IF(OR(B69="",C69="",D69="",E69="",F69="",G69="",H69=""),"NOT READY",IF(K69&lt;&gt;"COMPATIBLE","NOT READY",IF(L69="CONFLICT RECORD INVALID","NOT READY",IF(AND(L69="OPEN MATERIAL CONFLICT",C69&lt;&gt;"MONITOR / CONDITIONAL",C69&lt;&gt;"EXCLUDE DIRECT"),"NOT READY","READY")))))</x:f>
      </x:c>
      <x:c r="N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 t="str">
        <x:f>IF(B70="","",IFERROR(INDEX(CANDIDATES!$P$6:$P$205,MATCH(B70,CANDIDATES!$A$6:$A$205,0)),""))</x:f>
      </x:c>
      <x:c r="J70" s="12" t="str">
        <x:f>IF(B70="","",IF(COUNTIF(CANDIDATES!$A$6:$A$205,B70)=0,"INVALID - CANDIDATE ID",IF(COUNTIFS(CANDIDATES!$A$6:$A$205,B70,CANDIDATES!$Q$6:$Q$205,"READY")&gt;0,"LINKED - READY","LINKED - UNRESOLVED")))</x:f>
      </x:c>
      <x:c r="K70" s="12" t="str">
        <x:f>IF(A70="","",IF(J70="INVALID - CANDIDATE ID","NOT COMPATIBLE - CANDIDATE",IF(C70="MONITOR / CONDITIONAL","COMPATIBLE",IF(C70="EXCLUDE DIRECT",IF(OR(I70="OUT OF DIRECT SCOPE",I70="EVIDENCE INSUFFICIENT - ROLE",I70="EVIDENCE STALE - REFRESH",I70="EVIDENCE CONTRADICTION - FIRST PARTY",I70="CONDITIONAL / REVIEW REQUIRED"),"COMPATIBLE","ROLE CONFLICT"),IF(C70="INCLUDE DIRECT",IF(I70="DIRECT LOCAL COMPETITOR","COMPATIBLE","ROLE CONFLICT"),IF(C70="INCLUDE INDIRECT",IF(I70="INDIRECT / CONDITIONAL COMPETITOR","COMPATIBLE","ROLE CONFLICT"),IF(C70="INCLUDE REFERENCE",IF(OR(I70="INTERMEDIARY / LEAD COMPETITOR",I70="INFORMATION / REFERENCE COMPETITOR"),"COMPATIBLE","ROLE CONFLICT"),"ROLE CONFLICT")))))))</x:f>
      </x:c>
      <x:c r="L70" s="12" t="str">
        <x:f>IF(B70="","",IF(OR(COUNTIFS(CONFLICTS!$B$6:$B$205,B70,CONFLICTS!$L$6:$L$205,"INVALID - DUPLICATE ID")&gt;0,COUNTIFS(CONFLICTS!$B$6:$B$205,B70,CONFLICTS!$L$6:$L$205,"INVALID - CONTROL TOKEN")&gt;0,COUNTIFS(CONFLICTS!$B$6:$B$205,B70,CONFLICTS!$L$6:$L$205,"NOT READY")&gt;0,COUNTIFS(CONFLICTS!$B$6:$B$205,B70,CONFLICTS!$L$6:$L$205,"INCOMPLETE")&gt;0),"CONFLICT RECORD INVALID",IF(COUNTIFS(CONFLICTS!$B$6:$B$205,B70,CONFLICTS!$L$6:$L$205,"OPEN MATERIAL CONFLICT")&gt;0,"OPEN MATERIAL CONFLICT","CLEAR")))</x:f>
      </x:c>
      <x:c r="M70" s="12" t="str">
        <x:f>IF(A70="","",IF(OR(B70="",C70="",D70="",E70="",F70="",G70="",H70=""),"NOT READY",IF(K70&lt;&gt;"COMPATIBLE","NOT READY",IF(L70="CONFLICT RECORD INVALID","NOT READY",IF(AND(L70="OPEN MATERIAL CONFLICT",C70&lt;&gt;"MONITOR / CONDITIONAL",C70&lt;&gt;"EXCLUDE DIRECT"),"NOT READY","READY")))))</x:f>
      </x:c>
      <x:c r="N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 t="str">
        <x:f>IF(B71="","",IFERROR(INDEX(CANDIDATES!$P$6:$P$205,MATCH(B71,CANDIDATES!$A$6:$A$205,0)),""))</x:f>
      </x:c>
      <x:c r="J71" s="12" t="str">
        <x:f>IF(B71="","",IF(COUNTIF(CANDIDATES!$A$6:$A$205,B71)=0,"INVALID - CANDIDATE ID",IF(COUNTIFS(CANDIDATES!$A$6:$A$205,B71,CANDIDATES!$Q$6:$Q$205,"READY")&gt;0,"LINKED - READY","LINKED - UNRESOLVED")))</x:f>
      </x:c>
      <x:c r="K71" s="12" t="str">
        <x:f>IF(A71="","",IF(J71="INVALID - CANDIDATE ID","NOT COMPATIBLE - CANDIDATE",IF(C71="MONITOR / CONDITIONAL","COMPATIBLE",IF(C71="EXCLUDE DIRECT",IF(OR(I71="OUT OF DIRECT SCOPE",I71="EVIDENCE INSUFFICIENT - ROLE",I71="EVIDENCE STALE - REFRESH",I71="EVIDENCE CONTRADICTION - FIRST PARTY",I71="CONDITIONAL / REVIEW REQUIRED"),"COMPATIBLE","ROLE CONFLICT"),IF(C71="INCLUDE DIRECT",IF(I71="DIRECT LOCAL COMPETITOR","COMPATIBLE","ROLE CONFLICT"),IF(C71="INCLUDE INDIRECT",IF(I71="INDIRECT / CONDITIONAL COMPETITOR","COMPATIBLE","ROLE CONFLICT"),IF(C71="INCLUDE REFERENCE",IF(OR(I71="INTERMEDIARY / LEAD COMPETITOR",I71="INFORMATION / REFERENCE COMPETITOR"),"COMPATIBLE","ROLE CONFLICT"),"ROLE CONFLICT")))))))</x:f>
      </x:c>
      <x:c r="L71" s="12" t="str">
        <x:f>IF(B71="","",IF(OR(COUNTIFS(CONFLICTS!$B$6:$B$205,B71,CONFLICTS!$L$6:$L$205,"INVALID - DUPLICATE ID")&gt;0,COUNTIFS(CONFLICTS!$B$6:$B$205,B71,CONFLICTS!$L$6:$L$205,"INVALID - CONTROL TOKEN")&gt;0,COUNTIFS(CONFLICTS!$B$6:$B$205,B71,CONFLICTS!$L$6:$L$205,"NOT READY")&gt;0,COUNTIFS(CONFLICTS!$B$6:$B$205,B71,CONFLICTS!$L$6:$L$205,"INCOMPLETE")&gt;0),"CONFLICT RECORD INVALID",IF(COUNTIFS(CONFLICTS!$B$6:$B$205,B71,CONFLICTS!$L$6:$L$205,"OPEN MATERIAL CONFLICT")&gt;0,"OPEN MATERIAL CONFLICT","CLEAR")))</x:f>
      </x:c>
      <x:c r="M71" s="12" t="str">
        <x:f>IF(A71="","",IF(OR(B71="",C71="",D71="",E71="",F71="",G71="",H71=""),"NOT READY",IF(K71&lt;&gt;"COMPATIBLE","NOT READY",IF(L71="CONFLICT RECORD INVALID","NOT READY",IF(AND(L71="OPEN MATERIAL CONFLICT",C71&lt;&gt;"MONITOR / CONDITIONAL",C71&lt;&gt;"EXCLUDE DIRECT"),"NOT READY","READY")))))</x:f>
      </x:c>
      <x:c r="N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 t="str">
        <x:f>IF(B72="","",IFERROR(INDEX(CANDIDATES!$P$6:$P$205,MATCH(B72,CANDIDATES!$A$6:$A$205,0)),""))</x:f>
      </x:c>
      <x:c r="J72" s="12" t="str">
        <x:f>IF(B72="","",IF(COUNTIF(CANDIDATES!$A$6:$A$205,B72)=0,"INVALID - CANDIDATE ID",IF(COUNTIFS(CANDIDATES!$A$6:$A$205,B72,CANDIDATES!$Q$6:$Q$205,"READY")&gt;0,"LINKED - READY","LINKED - UNRESOLVED")))</x:f>
      </x:c>
      <x:c r="K72" s="12" t="str">
        <x:f>IF(A72="","",IF(J72="INVALID - CANDIDATE ID","NOT COMPATIBLE - CANDIDATE",IF(C72="MONITOR / CONDITIONAL","COMPATIBLE",IF(C72="EXCLUDE DIRECT",IF(OR(I72="OUT OF DIRECT SCOPE",I72="EVIDENCE INSUFFICIENT - ROLE",I72="EVIDENCE STALE - REFRESH",I72="EVIDENCE CONTRADICTION - FIRST PARTY",I72="CONDITIONAL / REVIEW REQUIRED"),"COMPATIBLE","ROLE CONFLICT"),IF(C72="INCLUDE DIRECT",IF(I72="DIRECT LOCAL COMPETITOR","COMPATIBLE","ROLE CONFLICT"),IF(C72="INCLUDE INDIRECT",IF(I72="INDIRECT / CONDITIONAL COMPETITOR","COMPATIBLE","ROLE CONFLICT"),IF(C72="INCLUDE REFERENCE",IF(OR(I72="INTERMEDIARY / LEAD COMPETITOR",I72="INFORMATION / REFERENCE COMPETITOR"),"COMPATIBLE","ROLE CONFLICT"),"ROLE CONFLICT")))))))</x:f>
      </x:c>
      <x:c r="L72" s="12" t="str">
        <x:f>IF(B72="","",IF(OR(COUNTIFS(CONFLICTS!$B$6:$B$205,B72,CONFLICTS!$L$6:$L$205,"INVALID - DUPLICATE ID")&gt;0,COUNTIFS(CONFLICTS!$B$6:$B$205,B72,CONFLICTS!$L$6:$L$205,"INVALID - CONTROL TOKEN")&gt;0,COUNTIFS(CONFLICTS!$B$6:$B$205,B72,CONFLICTS!$L$6:$L$205,"NOT READY")&gt;0,COUNTIFS(CONFLICTS!$B$6:$B$205,B72,CONFLICTS!$L$6:$L$205,"INCOMPLETE")&gt;0),"CONFLICT RECORD INVALID",IF(COUNTIFS(CONFLICTS!$B$6:$B$205,B72,CONFLICTS!$L$6:$L$205,"OPEN MATERIAL CONFLICT")&gt;0,"OPEN MATERIAL CONFLICT","CLEAR")))</x:f>
      </x:c>
      <x:c r="M72" s="12" t="str">
        <x:f>IF(A72="","",IF(OR(B72="",C72="",D72="",E72="",F72="",G72="",H72=""),"NOT READY",IF(K72&lt;&gt;"COMPATIBLE","NOT READY",IF(L72="CONFLICT RECORD INVALID","NOT READY",IF(AND(L72="OPEN MATERIAL CONFLICT",C72&lt;&gt;"MONITOR / CONDITIONAL",C72&lt;&gt;"EXCLUDE DIRECT"),"NOT READY","READY")))))</x:f>
      </x:c>
      <x:c r="N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 t="str">
        <x:f>IF(B73="","",IFERROR(INDEX(CANDIDATES!$P$6:$P$205,MATCH(B73,CANDIDATES!$A$6:$A$205,0)),""))</x:f>
      </x:c>
      <x:c r="J73" s="12" t="str">
        <x:f>IF(B73="","",IF(COUNTIF(CANDIDATES!$A$6:$A$205,B73)=0,"INVALID - CANDIDATE ID",IF(COUNTIFS(CANDIDATES!$A$6:$A$205,B73,CANDIDATES!$Q$6:$Q$205,"READY")&gt;0,"LINKED - READY","LINKED - UNRESOLVED")))</x:f>
      </x:c>
      <x:c r="K73" s="12" t="str">
        <x:f>IF(A73="","",IF(J73="INVALID - CANDIDATE ID","NOT COMPATIBLE - CANDIDATE",IF(C73="MONITOR / CONDITIONAL","COMPATIBLE",IF(C73="EXCLUDE DIRECT",IF(OR(I73="OUT OF DIRECT SCOPE",I73="EVIDENCE INSUFFICIENT - ROLE",I73="EVIDENCE STALE - REFRESH",I73="EVIDENCE CONTRADICTION - FIRST PARTY",I73="CONDITIONAL / REVIEW REQUIRED"),"COMPATIBLE","ROLE CONFLICT"),IF(C73="INCLUDE DIRECT",IF(I73="DIRECT LOCAL COMPETITOR","COMPATIBLE","ROLE CONFLICT"),IF(C73="INCLUDE INDIRECT",IF(I73="INDIRECT / CONDITIONAL COMPETITOR","COMPATIBLE","ROLE CONFLICT"),IF(C73="INCLUDE REFERENCE",IF(OR(I73="INTERMEDIARY / LEAD COMPETITOR",I73="INFORMATION / REFERENCE COMPETITOR"),"COMPATIBLE","ROLE CONFLICT"),"ROLE CONFLICT")))))))</x:f>
      </x:c>
      <x:c r="L73" s="12" t="str">
        <x:f>IF(B73="","",IF(OR(COUNTIFS(CONFLICTS!$B$6:$B$205,B73,CONFLICTS!$L$6:$L$205,"INVALID - DUPLICATE ID")&gt;0,COUNTIFS(CONFLICTS!$B$6:$B$205,B73,CONFLICTS!$L$6:$L$205,"INVALID - CONTROL TOKEN")&gt;0,COUNTIFS(CONFLICTS!$B$6:$B$205,B73,CONFLICTS!$L$6:$L$205,"NOT READY")&gt;0,COUNTIFS(CONFLICTS!$B$6:$B$205,B73,CONFLICTS!$L$6:$L$205,"INCOMPLETE")&gt;0),"CONFLICT RECORD INVALID",IF(COUNTIFS(CONFLICTS!$B$6:$B$205,B73,CONFLICTS!$L$6:$L$205,"OPEN MATERIAL CONFLICT")&gt;0,"OPEN MATERIAL CONFLICT","CLEAR")))</x:f>
      </x:c>
      <x:c r="M73" s="12" t="str">
        <x:f>IF(A73="","",IF(OR(B73="",C73="",D73="",E73="",F73="",G73="",H73=""),"NOT READY",IF(K73&lt;&gt;"COMPATIBLE","NOT READY",IF(L73="CONFLICT RECORD INVALID","NOT READY",IF(AND(L73="OPEN MATERIAL CONFLICT",C73&lt;&gt;"MONITOR / CONDITIONAL",C73&lt;&gt;"EXCLUDE DIRECT"),"NOT READY","READY")))))</x:f>
      </x:c>
      <x:c r="N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 t="str">
        <x:f>IF(B74="","",IFERROR(INDEX(CANDIDATES!$P$6:$P$205,MATCH(B74,CANDIDATES!$A$6:$A$205,0)),""))</x:f>
      </x:c>
      <x:c r="J74" s="12" t="str">
        <x:f>IF(B74="","",IF(COUNTIF(CANDIDATES!$A$6:$A$205,B74)=0,"INVALID - CANDIDATE ID",IF(COUNTIFS(CANDIDATES!$A$6:$A$205,B74,CANDIDATES!$Q$6:$Q$205,"READY")&gt;0,"LINKED - READY","LINKED - UNRESOLVED")))</x:f>
      </x:c>
      <x:c r="K74" s="12" t="str">
        <x:f>IF(A74="","",IF(J74="INVALID - CANDIDATE ID","NOT COMPATIBLE - CANDIDATE",IF(C74="MONITOR / CONDITIONAL","COMPATIBLE",IF(C74="EXCLUDE DIRECT",IF(OR(I74="OUT OF DIRECT SCOPE",I74="EVIDENCE INSUFFICIENT - ROLE",I74="EVIDENCE STALE - REFRESH",I74="EVIDENCE CONTRADICTION - FIRST PARTY",I74="CONDITIONAL / REVIEW REQUIRED"),"COMPATIBLE","ROLE CONFLICT"),IF(C74="INCLUDE DIRECT",IF(I74="DIRECT LOCAL COMPETITOR","COMPATIBLE","ROLE CONFLICT"),IF(C74="INCLUDE INDIRECT",IF(I74="INDIRECT / CONDITIONAL COMPETITOR","COMPATIBLE","ROLE CONFLICT"),IF(C74="INCLUDE REFERENCE",IF(OR(I74="INTERMEDIARY / LEAD COMPETITOR",I74="INFORMATION / REFERENCE COMPETITOR"),"COMPATIBLE","ROLE CONFLICT"),"ROLE CONFLICT")))))))</x:f>
      </x:c>
      <x:c r="L74" s="12" t="str">
        <x:f>IF(B74="","",IF(OR(COUNTIFS(CONFLICTS!$B$6:$B$205,B74,CONFLICTS!$L$6:$L$205,"INVALID - DUPLICATE ID")&gt;0,COUNTIFS(CONFLICTS!$B$6:$B$205,B74,CONFLICTS!$L$6:$L$205,"INVALID - CONTROL TOKEN")&gt;0,COUNTIFS(CONFLICTS!$B$6:$B$205,B74,CONFLICTS!$L$6:$L$205,"NOT READY")&gt;0,COUNTIFS(CONFLICTS!$B$6:$B$205,B74,CONFLICTS!$L$6:$L$205,"INCOMPLETE")&gt;0),"CONFLICT RECORD INVALID",IF(COUNTIFS(CONFLICTS!$B$6:$B$205,B74,CONFLICTS!$L$6:$L$205,"OPEN MATERIAL CONFLICT")&gt;0,"OPEN MATERIAL CONFLICT","CLEAR")))</x:f>
      </x:c>
      <x:c r="M74" s="12" t="str">
        <x:f>IF(A74="","",IF(OR(B74="",C74="",D74="",E74="",F74="",G74="",H74=""),"NOT READY",IF(K74&lt;&gt;"COMPATIBLE","NOT READY",IF(L74="CONFLICT RECORD INVALID","NOT READY",IF(AND(L74="OPEN MATERIAL CONFLICT",C74&lt;&gt;"MONITOR / CONDITIONAL",C74&lt;&gt;"EXCLUDE DIRECT"),"NOT READY","READY")))))</x:f>
      </x:c>
      <x:c r="N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 t="str">
        <x:f>IF(B75="","",IFERROR(INDEX(CANDIDATES!$P$6:$P$205,MATCH(B75,CANDIDATES!$A$6:$A$205,0)),""))</x:f>
      </x:c>
      <x:c r="J75" s="12" t="str">
        <x:f>IF(B75="","",IF(COUNTIF(CANDIDATES!$A$6:$A$205,B75)=0,"INVALID - CANDIDATE ID",IF(COUNTIFS(CANDIDATES!$A$6:$A$205,B75,CANDIDATES!$Q$6:$Q$205,"READY")&gt;0,"LINKED - READY","LINKED - UNRESOLVED")))</x:f>
      </x:c>
      <x:c r="K75" s="12" t="str">
        <x:f>IF(A75="","",IF(J75="INVALID - CANDIDATE ID","NOT COMPATIBLE - CANDIDATE",IF(C75="MONITOR / CONDITIONAL","COMPATIBLE",IF(C75="EXCLUDE DIRECT",IF(OR(I75="OUT OF DIRECT SCOPE",I75="EVIDENCE INSUFFICIENT - ROLE",I75="EVIDENCE STALE - REFRESH",I75="EVIDENCE CONTRADICTION - FIRST PARTY",I75="CONDITIONAL / REVIEW REQUIRED"),"COMPATIBLE","ROLE CONFLICT"),IF(C75="INCLUDE DIRECT",IF(I75="DIRECT LOCAL COMPETITOR","COMPATIBLE","ROLE CONFLICT"),IF(C75="INCLUDE INDIRECT",IF(I75="INDIRECT / CONDITIONAL COMPETITOR","COMPATIBLE","ROLE CONFLICT"),IF(C75="INCLUDE REFERENCE",IF(OR(I75="INTERMEDIARY / LEAD COMPETITOR",I75="INFORMATION / REFERENCE COMPETITOR"),"COMPATIBLE","ROLE CONFLICT"),"ROLE CONFLICT")))))))</x:f>
      </x:c>
      <x:c r="L75" s="12" t="str">
        <x:f>IF(B75="","",IF(OR(COUNTIFS(CONFLICTS!$B$6:$B$205,B75,CONFLICTS!$L$6:$L$205,"INVALID - DUPLICATE ID")&gt;0,COUNTIFS(CONFLICTS!$B$6:$B$205,B75,CONFLICTS!$L$6:$L$205,"INVALID - CONTROL TOKEN")&gt;0,COUNTIFS(CONFLICTS!$B$6:$B$205,B75,CONFLICTS!$L$6:$L$205,"NOT READY")&gt;0,COUNTIFS(CONFLICTS!$B$6:$B$205,B75,CONFLICTS!$L$6:$L$205,"INCOMPLETE")&gt;0),"CONFLICT RECORD INVALID",IF(COUNTIFS(CONFLICTS!$B$6:$B$205,B75,CONFLICTS!$L$6:$L$205,"OPEN MATERIAL CONFLICT")&gt;0,"OPEN MATERIAL CONFLICT","CLEAR")))</x:f>
      </x:c>
      <x:c r="M75" s="12" t="str">
        <x:f>IF(A75="","",IF(OR(B75="",C75="",D75="",E75="",F75="",G75="",H75=""),"NOT READY",IF(K75&lt;&gt;"COMPATIBLE","NOT READY",IF(L75="CONFLICT RECORD INVALID","NOT READY",IF(AND(L75="OPEN MATERIAL CONFLICT",C75&lt;&gt;"MONITOR / CONDITIONAL",C75&lt;&gt;"EXCLUDE DIRECT"),"NOT READY","READY")))))</x:f>
      </x:c>
      <x:c r="N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 t="str">
        <x:f>IF(B76="","",IFERROR(INDEX(CANDIDATES!$P$6:$P$205,MATCH(B76,CANDIDATES!$A$6:$A$205,0)),""))</x:f>
      </x:c>
      <x:c r="J76" s="12" t="str">
        <x:f>IF(B76="","",IF(COUNTIF(CANDIDATES!$A$6:$A$205,B76)=0,"INVALID - CANDIDATE ID",IF(COUNTIFS(CANDIDATES!$A$6:$A$205,B76,CANDIDATES!$Q$6:$Q$205,"READY")&gt;0,"LINKED - READY","LINKED - UNRESOLVED")))</x:f>
      </x:c>
      <x:c r="K76" s="12" t="str">
        <x:f>IF(A76="","",IF(J76="INVALID - CANDIDATE ID","NOT COMPATIBLE - CANDIDATE",IF(C76="MONITOR / CONDITIONAL","COMPATIBLE",IF(C76="EXCLUDE DIRECT",IF(OR(I76="OUT OF DIRECT SCOPE",I76="EVIDENCE INSUFFICIENT - ROLE",I76="EVIDENCE STALE - REFRESH",I76="EVIDENCE CONTRADICTION - FIRST PARTY",I76="CONDITIONAL / REVIEW REQUIRED"),"COMPATIBLE","ROLE CONFLICT"),IF(C76="INCLUDE DIRECT",IF(I76="DIRECT LOCAL COMPETITOR","COMPATIBLE","ROLE CONFLICT"),IF(C76="INCLUDE INDIRECT",IF(I76="INDIRECT / CONDITIONAL COMPETITOR","COMPATIBLE","ROLE CONFLICT"),IF(C76="INCLUDE REFERENCE",IF(OR(I76="INTERMEDIARY / LEAD COMPETITOR",I76="INFORMATION / REFERENCE COMPETITOR"),"COMPATIBLE","ROLE CONFLICT"),"ROLE CONFLICT")))))))</x:f>
      </x:c>
      <x:c r="L76" s="12" t="str">
        <x:f>IF(B76="","",IF(OR(COUNTIFS(CONFLICTS!$B$6:$B$205,B76,CONFLICTS!$L$6:$L$205,"INVALID - DUPLICATE ID")&gt;0,COUNTIFS(CONFLICTS!$B$6:$B$205,B76,CONFLICTS!$L$6:$L$205,"INVALID - CONTROL TOKEN")&gt;0,COUNTIFS(CONFLICTS!$B$6:$B$205,B76,CONFLICTS!$L$6:$L$205,"NOT READY")&gt;0,COUNTIFS(CONFLICTS!$B$6:$B$205,B76,CONFLICTS!$L$6:$L$205,"INCOMPLETE")&gt;0),"CONFLICT RECORD INVALID",IF(COUNTIFS(CONFLICTS!$B$6:$B$205,B76,CONFLICTS!$L$6:$L$205,"OPEN MATERIAL CONFLICT")&gt;0,"OPEN MATERIAL CONFLICT","CLEAR")))</x:f>
      </x:c>
      <x:c r="M76" s="12" t="str">
        <x:f>IF(A76="","",IF(OR(B76="",C76="",D76="",E76="",F76="",G76="",H76=""),"NOT READY",IF(K76&lt;&gt;"COMPATIBLE","NOT READY",IF(L76="CONFLICT RECORD INVALID","NOT READY",IF(AND(L76="OPEN MATERIAL CONFLICT",C76&lt;&gt;"MONITOR / CONDITIONAL",C76&lt;&gt;"EXCLUDE DIRECT"),"NOT READY","READY")))))</x:f>
      </x:c>
      <x:c r="N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 t="str">
        <x:f>IF(B77="","",IFERROR(INDEX(CANDIDATES!$P$6:$P$205,MATCH(B77,CANDIDATES!$A$6:$A$205,0)),""))</x:f>
      </x:c>
      <x:c r="J77" s="12" t="str">
        <x:f>IF(B77="","",IF(COUNTIF(CANDIDATES!$A$6:$A$205,B77)=0,"INVALID - CANDIDATE ID",IF(COUNTIFS(CANDIDATES!$A$6:$A$205,B77,CANDIDATES!$Q$6:$Q$205,"READY")&gt;0,"LINKED - READY","LINKED - UNRESOLVED")))</x:f>
      </x:c>
      <x:c r="K77" s="12" t="str">
        <x:f>IF(A77="","",IF(J77="INVALID - CANDIDATE ID","NOT COMPATIBLE - CANDIDATE",IF(C77="MONITOR / CONDITIONAL","COMPATIBLE",IF(C77="EXCLUDE DIRECT",IF(OR(I77="OUT OF DIRECT SCOPE",I77="EVIDENCE INSUFFICIENT - ROLE",I77="EVIDENCE STALE - REFRESH",I77="EVIDENCE CONTRADICTION - FIRST PARTY",I77="CONDITIONAL / REVIEW REQUIRED"),"COMPATIBLE","ROLE CONFLICT"),IF(C77="INCLUDE DIRECT",IF(I77="DIRECT LOCAL COMPETITOR","COMPATIBLE","ROLE CONFLICT"),IF(C77="INCLUDE INDIRECT",IF(I77="INDIRECT / CONDITIONAL COMPETITOR","COMPATIBLE","ROLE CONFLICT"),IF(C77="INCLUDE REFERENCE",IF(OR(I77="INTERMEDIARY / LEAD COMPETITOR",I77="INFORMATION / REFERENCE COMPETITOR"),"COMPATIBLE","ROLE CONFLICT"),"ROLE CONFLICT")))))))</x:f>
      </x:c>
      <x:c r="L77" s="12" t="str">
        <x:f>IF(B77="","",IF(OR(COUNTIFS(CONFLICTS!$B$6:$B$205,B77,CONFLICTS!$L$6:$L$205,"INVALID - DUPLICATE ID")&gt;0,COUNTIFS(CONFLICTS!$B$6:$B$205,B77,CONFLICTS!$L$6:$L$205,"INVALID - CONTROL TOKEN")&gt;0,COUNTIFS(CONFLICTS!$B$6:$B$205,B77,CONFLICTS!$L$6:$L$205,"NOT READY")&gt;0,COUNTIFS(CONFLICTS!$B$6:$B$205,B77,CONFLICTS!$L$6:$L$205,"INCOMPLETE")&gt;0),"CONFLICT RECORD INVALID",IF(COUNTIFS(CONFLICTS!$B$6:$B$205,B77,CONFLICTS!$L$6:$L$205,"OPEN MATERIAL CONFLICT")&gt;0,"OPEN MATERIAL CONFLICT","CLEAR")))</x:f>
      </x:c>
      <x:c r="M77" s="12" t="str">
        <x:f>IF(A77="","",IF(OR(B77="",C77="",D77="",E77="",F77="",G77="",H77=""),"NOT READY",IF(K77&lt;&gt;"COMPATIBLE","NOT READY",IF(L77="CONFLICT RECORD INVALID","NOT READY",IF(AND(L77="OPEN MATERIAL CONFLICT",C77&lt;&gt;"MONITOR / CONDITIONAL",C77&lt;&gt;"EXCLUDE DIRECT"),"NOT READY","READY")))))</x:f>
      </x:c>
      <x:c r="N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 t="str">
        <x:f>IF(B78="","",IFERROR(INDEX(CANDIDATES!$P$6:$P$205,MATCH(B78,CANDIDATES!$A$6:$A$205,0)),""))</x:f>
      </x:c>
      <x:c r="J78" s="12" t="str">
        <x:f>IF(B78="","",IF(COUNTIF(CANDIDATES!$A$6:$A$205,B78)=0,"INVALID - CANDIDATE ID",IF(COUNTIFS(CANDIDATES!$A$6:$A$205,B78,CANDIDATES!$Q$6:$Q$205,"READY")&gt;0,"LINKED - READY","LINKED - UNRESOLVED")))</x:f>
      </x:c>
      <x:c r="K78" s="12" t="str">
        <x:f>IF(A78="","",IF(J78="INVALID - CANDIDATE ID","NOT COMPATIBLE - CANDIDATE",IF(C78="MONITOR / CONDITIONAL","COMPATIBLE",IF(C78="EXCLUDE DIRECT",IF(OR(I78="OUT OF DIRECT SCOPE",I78="EVIDENCE INSUFFICIENT - ROLE",I78="EVIDENCE STALE - REFRESH",I78="EVIDENCE CONTRADICTION - FIRST PARTY",I78="CONDITIONAL / REVIEW REQUIRED"),"COMPATIBLE","ROLE CONFLICT"),IF(C78="INCLUDE DIRECT",IF(I78="DIRECT LOCAL COMPETITOR","COMPATIBLE","ROLE CONFLICT"),IF(C78="INCLUDE INDIRECT",IF(I78="INDIRECT / CONDITIONAL COMPETITOR","COMPATIBLE","ROLE CONFLICT"),IF(C78="INCLUDE REFERENCE",IF(OR(I78="INTERMEDIARY / LEAD COMPETITOR",I78="INFORMATION / REFERENCE COMPETITOR"),"COMPATIBLE","ROLE CONFLICT"),"ROLE CONFLICT")))))))</x:f>
      </x:c>
      <x:c r="L78" s="12" t="str">
        <x:f>IF(B78="","",IF(OR(COUNTIFS(CONFLICTS!$B$6:$B$205,B78,CONFLICTS!$L$6:$L$205,"INVALID - DUPLICATE ID")&gt;0,COUNTIFS(CONFLICTS!$B$6:$B$205,B78,CONFLICTS!$L$6:$L$205,"INVALID - CONTROL TOKEN")&gt;0,COUNTIFS(CONFLICTS!$B$6:$B$205,B78,CONFLICTS!$L$6:$L$205,"NOT READY")&gt;0,COUNTIFS(CONFLICTS!$B$6:$B$205,B78,CONFLICTS!$L$6:$L$205,"INCOMPLETE")&gt;0),"CONFLICT RECORD INVALID",IF(COUNTIFS(CONFLICTS!$B$6:$B$205,B78,CONFLICTS!$L$6:$L$205,"OPEN MATERIAL CONFLICT")&gt;0,"OPEN MATERIAL CONFLICT","CLEAR")))</x:f>
      </x:c>
      <x:c r="M78" s="12" t="str">
        <x:f>IF(A78="","",IF(OR(B78="",C78="",D78="",E78="",F78="",G78="",H78=""),"NOT READY",IF(K78&lt;&gt;"COMPATIBLE","NOT READY",IF(L78="CONFLICT RECORD INVALID","NOT READY",IF(AND(L78="OPEN MATERIAL CONFLICT",C78&lt;&gt;"MONITOR / CONDITIONAL",C78&lt;&gt;"EXCLUDE DIRECT"),"NOT READY","READY")))))</x:f>
      </x:c>
      <x:c r="N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 t="str">
        <x:f>IF(B79="","",IFERROR(INDEX(CANDIDATES!$P$6:$P$205,MATCH(B79,CANDIDATES!$A$6:$A$205,0)),""))</x:f>
      </x:c>
      <x:c r="J79" s="12" t="str">
        <x:f>IF(B79="","",IF(COUNTIF(CANDIDATES!$A$6:$A$205,B79)=0,"INVALID - CANDIDATE ID",IF(COUNTIFS(CANDIDATES!$A$6:$A$205,B79,CANDIDATES!$Q$6:$Q$205,"READY")&gt;0,"LINKED - READY","LINKED - UNRESOLVED")))</x:f>
      </x:c>
      <x:c r="K79" s="12" t="str">
        <x:f>IF(A79="","",IF(J79="INVALID - CANDIDATE ID","NOT COMPATIBLE - CANDIDATE",IF(C79="MONITOR / CONDITIONAL","COMPATIBLE",IF(C79="EXCLUDE DIRECT",IF(OR(I79="OUT OF DIRECT SCOPE",I79="EVIDENCE INSUFFICIENT - ROLE",I79="EVIDENCE STALE - REFRESH",I79="EVIDENCE CONTRADICTION - FIRST PARTY",I79="CONDITIONAL / REVIEW REQUIRED"),"COMPATIBLE","ROLE CONFLICT"),IF(C79="INCLUDE DIRECT",IF(I79="DIRECT LOCAL COMPETITOR","COMPATIBLE","ROLE CONFLICT"),IF(C79="INCLUDE INDIRECT",IF(I79="INDIRECT / CONDITIONAL COMPETITOR","COMPATIBLE","ROLE CONFLICT"),IF(C79="INCLUDE REFERENCE",IF(OR(I79="INTERMEDIARY / LEAD COMPETITOR",I79="INFORMATION / REFERENCE COMPETITOR"),"COMPATIBLE","ROLE CONFLICT"),"ROLE CONFLICT")))))))</x:f>
      </x:c>
      <x:c r="L79" s="12" t="str">
        <x:f>IF(B79="","",IF(OR(COUNTIFS(CONFLICTS!$B$6:$B$205,B79,CONFLICTS!$L$6:$L$205,"INVALID - DUPLICATE ID")&gt;0,COUNTIFS(CONFLICTS!$B$6:$B$205,B79,CONFLICTS!$L$6:$L$205,"INVALID - CONTROL TOKEN")&gt;0,COUNTIFS(CONFLICTS!$B$6:$B$205,B79,CONFLICTS!$L$6:$L$205,"NOT READY")&gt;0,COUNTIFS(CONFLICTS!$B$6:$B$205,B79,CONFLICTS!$L$6:$L$205,"INCOMPLETE")&gt;0),"CONFLICT RECORD INVALID",IF(COUNTIFS(CONFLICTS!$B$6:$B$205,B79,CONFLICTS!$L$6:$L$205,"OPEN MATERIAL CONFLICT")&gt;0,"OPEN MATERIAL CONFLICT","CLEAR")))</x:f>
      </x:c>
      <x:c r="M79" s="12" t="str">
        <x:f>IF(A79="","",IF(OR(B79="",C79="",D79="",E79="",F79="",G79="",H79=""),"NOT READY",IF(K79&lt;&gt;"COMPATIBLE","NOT READY",IF(L79="CONFLICT RECORD INVALID","NOT READY",IF(AND(L79="OPEN MATERIAL CONFLICT",C79&lt;&gt;"MONITOR / CONDITIONAL",C79&lt;&gt;"EXCLUDE DIRECT"),"NOT READY","READY")))))</x:f>
      </x:c>
      <x:c r="N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 t="str">
        <x:f>IF(B80="","",IFERROR(INDEX(CANDIDATES!$P$6:$P$205,MATCH(B80,CANDIDATES!$A$6:$A$205,0)),""))</x:f>
      </x:c>
      <x:c r="J80" s="12" t="str">
        <x:f>IF(B80="","",IF(COUNTIF(CANDIDATES!$A$6:$A$205,B80)=0,"INVALID - CANDIDATE ID",IF(COUNTIFS(CANDIDATES!$A$6:$A$205,B80,CANDIDATES!$Q$6:$Q$205,"READY")&gt;0,"LINKED - READY","LINKED - UNRESOLVED")))</x:f>
      </x:c>
      <x:c r="K80" s="12" t="str">
        <x:f>IF(A80="","",IF(J80="INVALID - CANDIDATE ID","NOT COMPATIBLE - CANDIDATE",IF(C80="MONITOR / CONDITIONAL","COMPATIBLE",IF(C80="EXCLUDE DIRECT",IF(OR(I80="OUT OF DIRECT SCOPE",I80="EVIDENCE INSUFFICIENT - ROLE",I80="EVIDENCE STALE - REFRESH",I80="EVIDENCE CONTRADICTION - FIRST PARTY",I80="CONDITIONAL / REVIEW REQUIRED"),"COMPATIBLE","ROLE CONFLICT"),IF(C80="INCLUDE DIRECT",IF(I80="DIRECT LOCAL COMPETITOR","COMPATIBLE","ROLE CONFLICT"),IF(C80="INCLUDE INDIRECT",IF(I80="INDIRECT / CONDITIONAL COMPETITOR","COMPATIBLE","ROLE CONFLICT"),IF(C80="INCLUDE REFERENCE",IF(OR(I80="INTERMEDIARY / LEAD COMPETITOR",I80="INFORMATION / REFERENCE COMPETITOR"),"COMPATIBLE","ROLE CONFLICT"),"ROLE CONFLICT")))))))</x:f>
      </x:c>
      <x:c r="L80" s="12" t="str">
        <x:f>IF(B80="","",IF(OR(COUNTIFS(CONFLICTS!$B$6:$B$205,B80,CONFLICTS!$L$6:$L$205,"INVALID - DUPLICATE ID")&gt;0,COUNTIFS(CONFLICTS!$B$6:$B$205,B80,CONFLICTS!$L$6:$L$205,"INVALID - CONTROL TOKEN")&gt;0,COUNTIFS(CONFLICTS!$B$6:$B$205,B80,CONFLICTS!$L$6:$L$205,"NOT READY")&gt;0,COUNTIFS(CONFLICTS!$B$6:$B$205,B80,CONFLICTS!$L$6:$L$205,"INCOMPLETE")&gt;0),"CONFLICT RECORD INVALID",IF(COUNTIFS(CONFLICTS!$B$6:$B$205,B80,CONFLICTS!$L$6:$L$205,"OPEN MATERIAL CONFLICT")&gt;0,"OPEN MATERIAL CONFLICT","CLEAR")))</x:f>
      </x:c>
      <x:c r="M80" s="12" t="str">
        <x:f>IF(A80="","",IF(OR(B80="",C80="",D80="",E80="",F80="",G80="",H80=""),"NOT READY",IF(K80&lt;&gt;"COMPATIBLE","NOT READY",IF(L80="CONFLICT RECORD INVALID","NOT READY",IF(AND(L80="OPEN MATERIAL CONFLICT",C80&lt;&gt;"MONITOR / CONDITIONAL",C80&lt;&gt;"EXCLUDE DIRECT"),"NOT READY","READY")))))</x:f>
      </x:c>
      <x:c r="N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 t="str">
        <x:f>IF(B81="","",IFERROR(INDEX(CANDIDATES!$P$6:$P$205,MATCH(B81,CANDIDATES!$A$6:$A$205,0)),""))</x:f>
      </x:c>
      <x:c r="J81" s="12" t="str">
        <x:f>IF(B81="","",IF(COUNTIF(CANDIDATES!$A$6:$A$205,B81)=0,"INVALID - CANDIDATE ID",IF(COUNTIFS(CANDIDATES!$A$6:$A$205,B81,CANDIDATES!$Q$6:$Q$205,"READY")&gt;0,"LINKED - READY","LINKED - UNRESOLVED")))</x:f>
      </x:c>
      <x:c r="K81" s="12" t="str">
        <x:f>IF(A81="","",IF(J81="INVALID - CANDIDATE ID","NOT COMPATIBLE - CANDIDATE",IF(C81="MONITOR / CONDITIONAL","COMPATIBLE",IF(C81="EXCLUDE DIRECT",IF(OR(I81="OUT OF DIRECT SCOPE",I81="EVIDENCE INSUFFICIENT - ROLE",I81="EVIDENCE STALE - REFRESH",I81="EVIDENCE CONTRADICTION - FIRST PARTY",I81="CONDITIONAL / REVIEW REQUIRED"),"COMPATIBLE","ROLE CONFLICT"),IF(C81="INCLUDE DIRECT",IF(I81="DIRECT LOCAL COMPETITOR","COMPATIBLE","ROLE CONFLICT"),IF(C81="INCLUDE INDIRECT",IF(I81="INDIRECT / CONDITIONAL COMPETITOR","COMPATIBLE","ROLE CONFLICT"),IF(C81="INCLUDE REFERENCE",IF(OR(I81="INTERMEDIARY / LEAD COMPETITOR",I81="INFORMATION / REFERENCE COMPETITOR"),"COMPATIBLE","ROLE CONFLICT"),"ROLE CONFLICT")))))))</x:f>
      </x:c>
      <x:c r="L81" s="12" t="str">
        <x:f>IF(B81="","",IF(OR(COUNTIFS(CONFLICTS!$B$6:$B$205,B81,CONFLICTS!$L$6:$L$205,"INVALID - DUPLICATE ID")&gt;0,COUNTIFS(CONFLICTS!$B$6:$B$205,B81,CONFLICTS!$L$6:$L$205,"INVALID - CONTROL TOKEN")&gt;0,COUNTIFS(CONFLICTS!$B$6:$B$205,B81,CONFLICTS!$L$6:$L$205,"NOT READY")&gt;0,COUNTIFS(CONFLICTS!$B$6:$B$205,B81,CONFLICTS!$L$6:$L$205,"INCOMPLETE")&gt;0),"CONFLICT RECORD INVALID",IF(COUNTIFS(CONFLICTS!$B$6:$B$205,B81,CONFLICTS!$L$6:$L$205,"OPEN MATERIAL CONFLICT")&gt;0,"OPEN MATERIAL CONFLICT","CLEAR")))</x:f>
      </x:c>
      <x:c r="M81" s="12" t="str">
        <x:f>IF(A81="","",IF(OR(B81="",C81="",D81="",E81="",F81="",G81="",H81=""),"NOT READY",IF(K81&lt;&gt;"COMPATIBLE","NOT READY",IF(L81="CONFLICT RECORD INVALID","NOT READY",IF(AND(L81="OPEN MATERIAL CONFLICT",C81&lt;&gt;"MONITOR / CONDITIONAL",C81&lt;&gt;"EXCLUDE DIRECT"),"NOT READY","READY")))))</x:f>
      </x:c>
      <x:c r="N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 t="str">
        <x:f>IF(B82="","",IFERROR(INDEX(CANDIDATES!$P$6:$P$205,MATCH(B82,CANDIDATES!$A$6:$A$205,0)),""))</x:f>
      </x:c>
      <x:c r="J82" s="12" t="str">
        <x:f>IF(B82="","",IF(COUNTIF(CANDIDATES!$A$6:$A$205,B82)=0,"INVALID - CANDIDATE ID",IF(COUNTIFS(CANDIDATES!$A$6:$A$205,B82,CANDIDATES!$Q$6:$Q$205,"READY")&gt;0,"LINKED - READY","LINKED - UNRESOLVED")))</x:f>
      </x:c>
      <x:c r="K82" s="12" t="str">
        <x:f>IF(A82="","",IF(J82="INVALID - CANDIDATE ID","NOT COMPATIBLE - CANDIDATE",IF(C82="MONITOR / CONDITIONAL","COMPATIBLE",IF(C82="EXCLUDE DIRECT",IF(OR(I82="OUT OF DIRECT SCOPE",I82="EVIDENCE INSUFFICIENT - ROLE",I82="EVIDENCE STALE - REFRESH",I82="EVIDENCE CONTRADICTION - FIRST PARTY",I82="CONDITIONAL / REVIEW REQUIRED"),"COMPATIBLE","ROLE CONFLICT"),IF(C82="INCLUDE DIRECT",IF(I82="DIRECT LOCAL COMPETITOR","COMPATIBLE","ROLE CONFLICT"),IF(C82="INCLUDE INDIRECT",IF(I82="INDIRECT / CONDITIONAL COMPETITOR","COMPATIBLE","ROLE CONFLICT"),IF(C82="INCLUDE REFERENCE",IF(OR(I82="INTERMEDIARY / LEAD COMPETITOR",I82="INFORMATION / REFERENCE COMPETITOR"),"COMPATIBLE","ROLE CONFLICT"),"ROLE CONFLICT")))))))</x:f>
      </x:c>
      <x:c r="L82" s="12" t="str">
        <x:f>IF(B82="","",IF(OR(COUNTIFS(CONFLICTS!$B$6:$B$205,B82,CONFLICTS!$L$6:$L$205,"INVALID - DUPLICATE ID")&gt;0,COUNTIFS(CONFLICTS!$B$6:$B$205,B82,CONFLICTS!$L$6:$L$205,"INVALID - CONTROL TOKEN")&gt;0,COUNTIFS(CONFLICTS!$B$6:$B$205,B82,CONFLICTS!$L$6:$L$205,"NOT READY")&gt;0,COUNTIFS(CONFLICTS!$B$6:$B$205,B82,CONFLICTS!$L$6:$L$205,"INCOMPLETE")&gt;0),"CONFLICT RECORD INVALID",IF(COUNTIFS(CONFLICTS!$B$6:$B$205,B82,CONFLICTS!$L$6:$L$205,"OPEN MATERIAL CONFLICT")&gt;0,"OPEN MATERIAL CONFLICT","CLEAR")))</x:f>
      </x:c>
      <x:c r="M82" s="12" t="str">
        <x:f>IF(A82="","",IF(OR(B82="",C82="",D82="",E82="",F82="",G82="",H82=""),"NOT READY",IF(K82&lt;&gt;"COMPATIBLE","NOT READY",IF(L82="CONFLICT RECORD INVALID","NOT READY",IF(AND(L82="OPEN MATERIAL CONFLICT",C82&lt;&gt;"MONITOR / CONDITIONAL",C82&lt;&gt;"EXCLUDE DIRECT"),"NOT READY","READY")))))</x:f>
      </x:c>
      <x:c r="N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 t="str">
        <x:f>IF(B83="","",IFERROR(INDEX(CANDIDATES!$P$6:$P$205,MATCH(B83,CANDIDATES!$A$6:$A$205,0)),""))</x:f>
      </x:c>
      <x:c r="J83" s="12" t="str">
        <x:f>IF(B83="","",IF(COUNTIF(CANDIDATES!$A$6:$A$205,B83)=0,"INVALID - CANDIDATE ID",IF(COUNTIFS(CANDIDATES!$A$6:$A$205,B83,CANDIDATES!$Q$6:$Q$205,"READY")&gt;0,"LINKED - READY","LINKED - UNRESOLVED")))</x:f>
      </x:c>
      <x:c r="K83" s="12" t="str">
        <x:f>IF(A83="","",IF(J83="INVALID - CANDIDATE ID","NOT COMPATIBLE - CANDIDATE",IF(C83="MONITOR / CONDITIONAL","COMPATIBLE",IF(C83="EXCLUDE DIRECT",IF(OR(I83="OUT OF DIRECT SCOPE",I83="EVIDENCE INSUFFICIENT - ROLE",I83="EVIDENCE STALE - REFRESH",I83="EVIDENCE CONTRADICTION - FIRST PARTY",I83="CONDITIONAL / REVIEW REQUIRED"),"COMPATIBLE","ROLE CONFLICT"),IF(C83="INCLUDE DIRECT",IF(I83="DIRECT LOCAL COMPETITOR","COMPATIBLE","ROLE CONFLICT"),IF(C83="INCLUDE INDIRECT",IF(I83="INDIRECT / CONDITIONAL COMPETITOR","COMPATIBLE","ROLE CONFLICT"),IF(C83="INCLUDE REFERENCE",IF(OR(I83="INTERMEDIARY / LEAD COMPETITOR",I83="INFORMATION / REFERENCE COMPETITOR"),"COMPATIBLE","ROLE CONFLICT"),"ROLE CONFLICT")))))))</x:f>
      </x:c>
      <x:c r="L83" s="12" t="str">
        <x:f>IF(B83="","",IF(OR(COUNTIFS(CONFLICTS!$B$6:$B$205,B83,CONFLICTS!$L$6:$L$205,"INVALID - DUPLICATE ID")&gt;0,COUNTIFS(CONFLICTS!$B$6:$B$205,B83,CONFLICTS!$L$6:$L$205,"INVALID - CONTROL TOKEN")&gt;0,COUNTIFS(CONFLICTS!$B$6:$B$205,B83,CONFLICTS!$L$6:$L$205,"NOT READY")&gt;0,COUNTIFS(CONFLICTS!$B$6:$B$205,B83,CONFLICTS!$L$6:$L$205,"INCOMPLETE")&gt;0),"CONFLICT RECORD INVALID",IF(COUNTIFS(CONFLICTS!$B$6:$B$205,B83,CONFLICTS!$L$6:$L$205,"OPEN MATERIAL CONFLICT")&gt;0,"OPEN MATERIAL CONFLICT","CLEAR")))</x:f>
      </x:c>
      <x:c r="M83" s="12" t="str">
        <x:f>IF(A83="","",IF(OR(B83="",C83="",D83="",E83="",F83="",G83="",H83=""),"NOT READY",IF(K83&lt;&gt;"COMPATIBLE","NOT READY",IF(L83="CONFLICT RECORD INVALID","NOT READY",IF(AND(L83="OPEN MATERIAL CONFLICT",C83&lt;&gt;"MONITOR / CONDITIONAL",C83&lt;&gt;"EXCLUDE DIRECT"),"NOT READY","READY")))))</x:f>
      </x:c>
      <x:c r="N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 t="str">
        <x:f>IF(B84="","",IFERROR(INDEX(CANDIDATES!$P$6:$P$205,MATCH(B84,CANDIDATES!$A$6:$A$205,0)),""))</x:f>
      </x:c>
      <x:c r="J84" s="12" t="str">
        <x:f>IF(B84="","",IF(COUNTIF(CANDIDATES!$A$6:$A$205,B84)=0,"INVALID - CANDIDATE ID",IF(COUNTIFS(CANDIDATES!$A$6:$A$205,B84,CANDIDATES!$Q$6:$Q$205,"READY")&gt;0,"LINKED - READY","LINKED - UNRESOLVED")))</x:f>
      </x:c>
      <x:c r="K84" s="12" t="str">
        <x:f>IF(A84="","",IF(J84="INVALID - CANDIDATE ID","NOT COMPATIBLE - CANDIDATE",IF(C84="MONITOR / CONDITIONAL","COMPATIBLE",IF(C84="EXCLUDE DIRECT",IF(OR(I84="OUT OF DIRECT SCOPE",I84="EVIDENCE INSUFFICIENT - ROLE",I84="EVIDENCE STALE - REFRESH",I84="EVIDENCE CONTRADICTION - FIRST PARTY",I84="CONDITIONAL / REVIEW REQUIRED"),"COMPATIBLE","ROLE CONFLICT"),IF(C84="INCLUDE DIRECT",IF(I84="DIRECT LOCAL COMPETITOR","COMPATIBLE","ROLE CONFLICT"),IF(C84="INCLUDE INDIRECT",IF(I84="INDIRECT / CONDITIONAL COMPETITOR","COMPATIBLE","ROLE CONFLICT"),IF(C84="INCLUDE REFERENCE",IF(OR(I84="INTERMEDIARY / LEAD COMPETITOR",I84="INFORMATION / REFERENCE COMPETITOR"),"COMPATIBLE","ROLE CONFLICT"),"ROLE CONFLICT")))))))</x:f>
      </x:c>
      <x:c r="L84" s="12" t="str">
        <x:f>IF(B84="","",IF(OR(COUNTIFS(CONFLICTS!$B$6:$B$205,B84,CONFLICTS!$L$6:$L$205,"INVALID - DUPLICATE ID")&gt;0,COUNTIFS(CONFLICTS!$B$6:$B$205,B84,CONFLICTS!$L$6:$L$205,"INVALID - CONTROL TOKEN")&gt;0,COUNTIFS(CONFLICTS!$B$6:$B$205,B84,CONFLICTS!$L$6:$L$205,"NOT READY")&gt;0,COUNTIFS(CONFLICTS!$B$6:$B$205,B84,CONFLICTS!$L$6:$L$205,"INCOMPLETE")&gt;0),"CONFLICT RECORD INVALID",IF(COUNTIFS(CONFLICTS!$B$6:$B$205,B84,CONFLICTS!$L$6:$L$205,"OPEN MATERIAL CONFLICT")&gt;0,"OPEN MATERIAL CONFLICT","CLEAR")))</x:f>
      </x:c>
      <x:c r="M84" s="12" t="str">
        <x:f>IF(A84="","",IF(OR(B84="",C84="",D84="",E84="",F84="",G84="",H84=""),"NOT READY",IF(K84&lt;&gt;"COMPATIBLE","NOT READY",IF(L84="CONFLICT RECORD INVALID","NOT READY",IF(AND(L84="OPEN MATERIAL CONFLICT",C84&lt;&gt;"MONITOR / CONDITIONAL",C84&lt;&gt;"EXCLUDE DIRECT"),"NOT READY","READY")))))</x:f>
      </x:c>
      <x:c r="N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 t="str">
        <x:f>IF(B85="","",IFERROR(INDEX(CANDIDATES!$P$6:$P$205,MATCH(B85,CANDIDATES!$A$6:$A$205,0)),""))</x:f>
      </x:c>
      <x:c r="J85" s="12" t="str">
        <x:f>IF(B85="","",IF(COUNTIF(CANDIDATES!$A$6:$A$205,B85)=0,"INVALID - CANDIDATE ID",IF(COUNTIFS(CANDIDATES!$A$6:$A$205,B85,CANDIDATES!$Q$6:$Q$205,"READY")&gt;0,"LINKED - READY","LINKED - UNRESOLVED")))</x:f>
      </x:c>
      <x:c r="K85" s="12" t="str">
        <x:f>IF(A85="","",IF(J85="INVALID - CANDIDATE ID","NOT COMPATIBLE - CANDIDATE",IF(C85="MONITOR / CONDITIONAL","COMPATIBLE",IF(C85="EXCLUDE DIRECT",IF(OR(I85="OUT OF DIRECT SCOPE",I85="EVIDENCE INSUFFICIENT - ROLE",I85="EVIDENCE STALE - REFRESH",I85="EVIDENCE CONTRADICTION - FIRST PARTY",I85="CONDITIONAL / REVIEW REQUIRED"),"COMPATIBLE","ROLE CONFLICT"),IF(C85="INCLUDE DIRECT",IF(I85="DIRECT LOCAL COMPETITOR","COMPATIBLE","ROLE CONFLICT"),IF(C85="INCLUDE INDIRECT",IF(I85="INDIRECT / CONDITIONAL COMPETITOR","COMPATIBLE","ROLE CONFLICT"),IF(C85="INCLUDE REFERENCE",IF(OR(I85="INTERMEDIARY / LEAD COMPETITOR",I85="INFORMATION / REFERENCE COMPETITOR"),"COMPATIBLE","ROLE CONFLICT"),"ROLE CONFLICT")))))))</x:f>
      </x:c>
      <x:c r="L85" s="12" t="str">
        <x:f>IF(B85="","",IF(OR(COUNTIFS(CONFLICTS!$B$6:$B$205,B85,CONFLICTS!$L$6:$L$205,"INVALID - DUPLICATE ID")&gt;0,COUNTIFS(CONFLICTS!$B$6:$B$205,B85,CONFLICTS!$L$6:$L$205,"INVALID - CONTROL TOKEN")&gt;0,COUNTIFS(CONFLICTS!$B$6:$B$205,B85,CONFLICTS!$L$6:$L$205,"NOT READY")&gt;0,COUNTIFS(CONFLICTS!$B$6:$B$205,B85,CONFLICTS!$L$6:$L$205,"INCOMPLETE")&gt;0),"CONFLICT RECORD INVALID",IF(COUNTIFS(CONFLICTS!$B$6:$B$205,B85,CONFLICTS!$L$6:$L$205,"OPEN MATERIAL CONFLICT")&gt;0,"OPEN MATERIAL CONFLICT","CLEAR")))</x:f>
      </x:c>
      <x:c r="M85" s="12" t="str">
        <x:f>IF(A85="","",IF(OR(B85="",C85="",D85="",E85="",F85="",G85="",H85=""),"NOT READY",IF(K85&lt;&gt;"COMPATIBLE","NOT READY",IF(L85="CONFLICT RECORD INVALID","NOT READY",IF(AND(L85="OPEN MATERIAL CONFLICT",C85&lt;&gt;"MONITOR / CONDITIONAL",C85&lt;&gt;"EXCLUDE DIRECT"),"NOT READY","READY")))))</x:f>
      </x:c>
      <x:c r="N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 t="str">
        <x:f>IF(B86="","",IFERROR(INDEX(CANDIDATES!$P$6:$P$205,MATCH(B86,CANDIDATES!$A$6:$A$205,0)),""))</x:f>
      </x:c>
      <x:c r="J86" s="12" t="str">
        <x:f>IF(B86="","",IF(COUNTIF(CANDIDATES!$A$6:$A$205,B86)=0,"INVALID - CANDIDATE ID",IF(COUNTIFS(CANDIDATES!$A$6:$A$205,B86,CANDIDATES!$Q$6:$Q$205,"READY")&gt;0,"LINKED - READY","LINKED - UNRESOLVED")))</x:f>
      </x:c>
      <x:c r="K86" s="12" t="str">
        <x:f>IF(A86="","",IF(J86="INVALID - CANDIDATE ID","NOT COMPATIBLE - CANDIDATE",IF(C86="MONITOR / CONDITIONAL","COMPATIBLE",IF(C86="EXCLUDE DIRECT",IF(OR(I86="OUT OF DIRECT SCOPE",I86="EVIDENCE INSUFFICIENT - ROLE",I86="EVIDENCE STALE - REFRESH",I86="EVIDENCE CONTRADICTION - FIRST PARTY",I86="CONDITIONAL / REVIEW REQUIRED"),"COMPATIBLE","ROLE CONFLICT"),IF(C86="INCLUDE DIRECT",IF(I86="DIRECT LOCAL COMPETITOR","COMPATIBLE","ROLE CONFLICT"),IF(C86="INCLUDE INDIRECT",IF(I86="INDIRECT / CONDITIONAL COMPETITOR","COMPATIBLE","ROLE CONFLICT"),IF(C86="INCLUDE REFERENCE",IF(OR(I86="INTERMEDIARY / LEAD COMPETITOR",I86="INFORMATION / REFERENCE COMPETITOR"),"COMPATIBLE","ROLE CONFLICT"),"ROLE CONFLICT")))))))</x:f>
      </x:c>
      <x:c r="L86" s="12" t="str">
        <x:f>IF(B86="","",IF(OR(COUNTIFS(CONFLICTS!$B$6:$B$205,B86,CONFLICTS!$L$6:$L$205,"INVALID - DUPLICATE ID")&gt;0,COUNTIFS(CONFLICTS!$B$6:$B$205,B86,CONFLICTS!$L$6:$L$205,"INVALID - CONTROL TOKEN")&gt;0,COUNTIFS(CONFLICTS!$B$6:$B$205,B86,CONFLICTS!$L$6:$L$205,"NOT READY")&gt;0,COUNTIFS(CONFLICTS!$B$6:$B$205,B86,CONFLICTS!$L$6:$L$205,"INCOMPLETE")&gt;0),"CONFLICT RECORD INVALID",IF(COUNTIFS(CONFLICTS!$B$6:$B$205,B86,CONFLICTS!$L$6:$L$205,"OPEN MATERIAL CONFLICT")&gt;0,"OPEN MATERIAL CONFLICT","CLEAR")))</x:f>
      </x:c>
      <x:c r="M86" s="12" t="str">
        <x:f>IF(A86="","",IF(OR(B86="",C86="",D86="",E86="",F86="",G86="",H86=""),"NOT READY",IF(K86&lt;&gt;"COMPATIBLE","NOT READY",IF(L86="CONFLICT RECORD INVALID","NOT READY",IF(AND(L86="OPEN MATERIAL CONFLICT",C86&lt;&gt;"MONITOR / CONDITIONAL",C86&lt;&gt;"EXCLUDE DIRECT"),"NOT READY","READY")))))</x:f>
      </x:c>
      <x:c r="N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 t="str">
        <x:f>IF(B87="","",IFERROR(INDEX(CANDIDATES!$P$6:$P$205,MATCH(B87,CANDIDATES!$A$6:$A$205,0)),""))</x:f>
      </x:c>
      <x:c r="J87" s="12" t="str">
        <x:f>IF(B87="","",IF(COUNTIF(CANDIDATES!$A$6:$A$205,B87)=0,"INVALID - CANDIDATE ID",IF(COUNTIFS(CANDIDATES!$A$6:$A$205,B87,CANDIDATES!$Q$6:$Q$205,"READY")&gt;0,"LINKED - READY","LINKED - UNRESOLVED")))</x:f>
      </x:c>
      <x:c r="K87" s="12" t="str">
        <x:f>IF(A87="","",IF(J87="INVALID - CANDIDATE ID","NOT COMPATIBLE - CANDIDATE",IF(C87="MONITOR / CONDITIONAL","COMPATIBLE",IF(C87="EXCLUDE DIRECT",IF(OR(I87="OUT OF DIRECT SCOPE",I87="EVIDENCE INSUFFICIENT - ROLE",I87="EVIDENCE STALE - REFRESH",I87="EVIDENCE CONTRADICTION - FIRST PARTY",I87="CONDITIONAL / REVIEW REQUIRED"),"COMPATIBLE","ROLE CONFLICT"),IF(C87="INCLUDE DIRECT",IF(I87="DIRECT LOCAL COMPETITOR","COMPATIBLE","ROLE CONFLICT"),IF(C87="INCLUDE INDIRECT",IF(I87="INDIRECT / CONDITIONAL COMPETITOR","COMPATIBLE","ROLE CONFLICT"),IF(C87="INCLUDE REFERENCE",IF(OR(I87="INTERMEDIARY / LEAD COMPETITOR",I87="INFORMATION / REFERENCE COMPETITOR"),"COMPATIBLE","ROLE CONFLICT"),"ROLE CONFLICT")))))))</x:f>
      </x:c>
      <x:c r="L87" s="12" t="str">
        <x:f>IF(B87="","",IF(OR(COUNTIFS(CONFLICTS!$B$6:$B$205,B87,CONFLICTS!$L$6:$L$205,"INVALID - DUPLICATE ID")&gt;0,COUNTIFS(CONFLICTS!$B$6:$B$205,B87,CONFLICTS!$L$6:$L$205,"INVALID - CONTROL TOKEN")&gt;0,COUNTIFS(CONFLICTS!$B$6:$B$205,B87,CONFLICTS!$L$6:$L$205,"NOT READY")&gt;0,COUNTIFS(CONFLICTS!$B$6:$B$205,B87,CONFLICTS!$L$6:$L$205,"INCOMPLETE")&gt;0),"CONFLICT RECORD INVALID",IF(COUNTIFS(CONFLICTS!$B$6:$B$205,B87,CONFLICTS!$L$6:$L$205,"OPEN MATERIAL CONFLICT")&gt;0,"OPEN MATERIAL CONFLICT","CLEAR")))</x:f>
      </x:c>
      <x:c r="M87" s="12" t="str">
        <x:f>IF(A87="","",IF(OR(B87="",C87="",D87="",E87="",F87="",G87="",H87=""),"NOT READY",IF(K87&lt;&gt;"COMPATIBLE","NOT READY",IF(L87="CONFLICT RECORD INVALID","NOT READY",IF(AND(L87="OPEN MATERIAL CONFLICT",C87&lt;&gt;"MONITOR / CONDITIONAL",C87&lt;&gt;"EXCLUDE DIRECT"),"NOT READY","READY")))))</x:f>
      </x:c>
      <x:c r="N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 t="str">
        <x:f>IF(B88="","",IFERROR(INDEX(CANDIDATES!$P$6:$P$205,MATCH(B88,CANDIDATES!$A$6:$A$205,0)),""))</x:f>
      </x:c>
      <x:c r="J88" s="12" t="str">
        <x:f>IF(B88="","",IF(COUNTIF(CANDIDATES!$A$6:$A$205,B88)=0,"INVALID - CANDIDATE ID",IF(COUNTIFS(CANDIDATES!$A$6:$A$205,B88,CANDIDATES!$Q$6:$Q$205,"READY")&gt;0,"LINKED - READY","LINKED - UNRESOLVED")))</x:f>
      </x:c>
      <x:c r="K88" s="12" t="str">
        <x:f>IF(A88="","",IF(J88="INVALID - CANDIDATE ID","NOT COMPATIBLE - CANDIDATE",IF(C88="MONITOR / CONDITIONAL","COMPATIBLE",IF(C88="EXCLUDE DIRECT",IF(OR(I88="OUT OF DIRECT SCOPE",I88="EVIDENCE INSUFFICIENT - ROLE",I88="EVIDENCE STALE - REFRESH",I88="EVIDENCE CONTRADICTION - FIRST PARTY",I88="CONDITIONAL / REVIEW REQUIRED"),"COMPATIBLE","ROLE CONFLICT"),IF(C88="INCLUDE DIRECT",IF(I88="DIRECT LOCAL COMPETITOR","COMPATIBLE","ROLE CONFLICT"),IF(C88="INCLUDE INDIRECT",IF(I88="INDIRECT / CONDITIONAL COMPETITOR","COMPATIBLE","ROLE CONFLICT"),IF(C88="INCLUDE REFERENCE",IF(OR(I88="INTERMEDIARY / LEAD COMPETITOR",I88="INFORMATION / REFERENCE COMPETITOR"),"COMPATIBLE","ROLE CONFLICT"),"ROLE CONFLICT")))))))</x:f>
      </x:c>
      <x:c r="L88" s="12" t="str">
        <x:f>IF(B88="","",IF(OR(COUNTIFS(CONFLICTS!$B$6:$B$205,B88,CONFLICTS!$L$6:$L$205,"INVALID - DUPLICATE ID")&gt;0,COUNTIFS(CONFLICTS!$B$6:$B$205,B88,CONFLICTS!$L$6:$L$205,"INVALID - CONTROL TOKEN")&gt;0,COUNTIFS(CONFLICTS!$B$6:$B$205,B88,CONFLICTS!$L$6:$L$205,"NOT READY")&gt;0,COUNTIFS(CONFLICTS!$B$6:$B$205,B88,CONFLICTS!$L$6:$L$205,"INCOMPLETE")&gt;0),"CONFLICT RECORD INVALID",IF(COUNTIFS(CONFLICTS!$B$6:$B$205,B88,CONFLICTS!$L$6:$L$205,"OPEN MATERIAL CONFLICT")&gt;0,"OPEN MATERIAL CONFLICT","CLEAR")))</x:f>
      </x:c>
      <x:c r="M88" s="12" t="str">
        <x:f>IF(A88="","",IF(OR(B88="",C88="",D88="",E88="",F88="",G88="",H88=""),"NOT READY",IF(K88&lt;&gt;"COMPATIBLE","NOT READY",IF(L88="CONFLICT RECORD INVALID","NOT READY",IF(AND(L88="OPEN MATERIAL CONFLICT",C88&lt;&gt;"MONITOR / CONDITIONAL",C88&lt;&gt;"EXCLUDE DIRECT"),"NOT READY","READY")))))</x:f>
      </x:c>
      <x:c r="N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 t="str">
        <x:f>IF(B89="","",IFERROR(INDEX(CANDIDATES!$P$6:$P$205,MATCH(B89,CANDIDATES!$A$6:$A$205,0)),""))</x:f>
      </x:c>
      <x:c r="J89" s="12" t="str">
        <x:f>IF(B89="","",IF(COUNTIF(CANDIDATES!$A$6:$A$205,B89)=0,"INVALID - CANDIDATE ID",IF(COUNTIFS(CANDIDATES!$A$6:$A$205,B89,CANDIDATES!$Q$6:$Q$205,"READY")&gt;0,"LINKED - READY","LINKED - UNRESOLVED")))</x:f>
      </x:c>
      <x:c r="K89" s="12" t="str">
        <x:f>IF(A89="","",IF(J89="INVALID - CANDIDATE ID","NOT COMPATIBLE - CANDIDATE",IF(C89="MONITOR / CONDITIONAL","COMPATIBLE",IF(C89="EXCLUDE DIRECT",IF(OR(I89="OUT OF DIRECT SCOPE",I89="EVIDENCE INSUFFICIENT - ROLE",I89="EVIDENCE STALE - REFRESH",I89="EVIDENCE CONTRADICTION - FIRST PARTY",I89="CONDITIONAL / REVIEW REQUIRED"),"COMPATIBLE","ROLE CONFLICT"),IF(C89="INCLUDE DIRECT",IF(I89="DIRECT LOCAL COMPETITOR","COMPATIBLE","ROLE CONFLICT"),IF(C89="INCLUDE INDIRECT",IF(I89="INDIRECT / CONDITIONAL COMPETITOR","COMPATIBLE","ROLE CONFLICT"),IF(C89="INCLUDE REFERENCE",IF(OR(I89="INTERMEDIARY / LEAD COMPETITOR",I89="INFORMATION / REFERENCE COMPETITOR"),"COMPATIBLE","ROLE CONFLICT"),"ROLE CONFLICT")))))))</x:f>
      </x:c>
      <x:c r="L89" s="12" t="str">
        <x:f>IF(B89="","",IF(OR(COUNTIFS(CONFLICTS!$B$6:$B$205,B89,CONFLICTS!$L$6:$L$205,"INVALID - DUPLICATE ID")&gt;0,COUNTIFS(CONFLICTS!$B$6:$B$205,B89,CONFLICTS!$L$6:$L$205,"INVALID - CONTROL TOKEN")&gt;0,COUNTIFS(CONFLICTS!$B$6:$B$205,B89,CONFLICTS!$L$6:$L$205,"NOT READY")&gt;0,COUNTIFS(CONFLICTS!$B$6:$B$205,B89,CONFLICTS!$L$6:$L$205,"INCOMPLETE")&gt;0),"CONFLICT RECORD INVALID",IF(COUNTIFS(CONFLICTS!$B$6:$B$205,B89,CONFLICTS!$L$6:$L$205,"OPEN MATERIAL CONFLICT")&gt;0,"OPEN MATERIAL CONFLICT","CLEAR")))</x:f>
      </x:c>
      <x:c r="M89" s="12" t="str">
        <x:f>IF(A89="","",IF(OR(B89="",C89="",D89="",E89="",F89="",G89="",H89=""),"NOT READY",IF(K89&lt;&gt;"COMPATIBLE","NOT READY",IF(L89="CONFLICT RECORD INVALID","NOT READY",IF(AND(L89="OPEN MATERIAL CONFLICT",C89&lt;&gt;"MONITOR / CONDITIONAL",C89&lt;&gt;"EXCLUDE DIRECT"),"NOT READY","READY")))))</x:f>
      </x:c>
      <x:c r="N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 t="str">
        <x:f>IF(B90="","",IFERROR(INDEX(CANDIDATES!$P$6:$P$205,MATCH(B90,CANDIDATES!$A$6:$A$205,0)),""))</x:f>
      </x:c>
      <x:c r="J90" s="12" t="str">
        <x:f>IF(B90="","",IF(COUNTIF(CANDIDATES!$A$6:$A$205,B90)=0,"INVALID - CANDIDATE ID",IF(COUNTIFS(CANDIDATES!$A$6:$A$205,B90,CANDIDATES!$Q$6:$Q$205,"READY")&gt;0,"LINKED - READY","LINKED - UNRESOLVED")))</x:f>
      </x:c>
      <x:c r="K90" s="12" t="str">
        <x:f>IF(A90="","",IF(J90="INVALID - CANDIDATE ID","NOT COMPATIBLE - CANDIDATE",IF(C90="MONITOR / CONDITIONAL","COMPATIBLE",IF(C90="EXCLUDE DIRECT",IF(OR(I90="OUT OF DIRECT SCOPE",I90="EVIDENCE INSUFFICIENT - ROLE",I90="EVIDENCE STALE - REFRESH",I90="EVIDENCE CONTRADICTION - FIRST PARTY",I90="CONDITIONAL / REVIEW REQUIRED"),"COMPATIBLE","ROLE CONFLICT"),IF(C90="INCLUDE DIRECT",IF(I90="DIRECT LOCAL COMPETITOR","COMPATIBLE","ROLE CONFLICT"),IF(C90="INCLUDE INDIRECT",IF(I90="INDIRECT / CONDITIONAL COMPETITOR","COMPATIBLE","ROLE CONFLICT"),IF(C90="INCLUDE REFERENCE",IF(OR(I90="INTERMEDIARY / LEAD COMPETITOR",I90="INFORMATION / REFERENCE COMPETITOR"),"COMPATIBLE","ROLE CONFLICT"),"ROLE CONFLICT")))))))</x:f>
      </x:c>
      <x:c r="L90" s="12" t="str">
        <x:f>IF(B90="","",IF(OR(COUNTIFS(CONFLICTS!$B$6:$B$205,B90,CONFLICTS!$L$6:$L$205,"INVALID - DUPLICATE ID")&gt;0,COUNTIFS(CONFLICTS!$B$6:$B$205,B90,CONFLICTS!$L$6:$L$205,"INVALID - CONTROL TOKEN")&gt;0,COUNTIFS(CONFLICTS!$B$6:$B$205,B90,CONFLICTS!$L$6:$L$205,"NOT READY")&gt;0,COUNTIFS(CONFLICTS!$B$6:$B$205,B90,CONFLICTS!$L$6:$L$205,"INCOMPLETE")&gt;0),"CONFLICT RECORD INVALID",IF(COUNTIFS(CONFLICTS!$B$6:$B$205,B90,CONFLICTS!$L$6:$L$205,"OPEN MATERIAL CONFLICT")&gt;0,"OPEN MATERIAL CONFLICT","CLEAR")))</x:f>
      </x:c>
      <x:c r="M90" s="12" t="str">
        <x:f>IF(A90="","",IF(OR(B90="",C90="",D90="",E90="",F90="",G90="",H90=""),"NOT READY",IF(K90&lt;&gt;"COMPATIBLE","NOT READY",IF(L90="CONFLICT RECORD INVALID","NOT READY",IF(AND(L90="OPEN MATERIAL CONFLICT",C90&lt;&gt;"MONITOR / CONDITIONAL",C90&lt;&gt;"EXCLUDE DIRECT"),"NOT READY","READY")))))</x:f>
      </x:c>
      <x:c r="N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 t="str">
        <x:f>IF(B91="","",IFERROR(INDEX(CANDIDATES!$P$6:$P$205,MATCH(B91,CANDIDATES!$A$6:$A$205,0)),""))</x:f>
      </x:c>
      <x:c r="J91" s="12" t="str">
        <x:f>IF(B91="","",IF(COUNTIF(CANDIDATES!$A$6:$A$205,B91)=0,"INVALID - CANDIDATE ID",IF(COUNTIFS(CANDIDATES!$A$6:$A$205,B91,CANDIDATES!$Q$6:$Q$205,"READY")&gt;0,"LINKED - READY","LINKED - UNRESOLVED")))</x:f>
      </x:c>
      <x:c r="K91" s="12" t="str">
        <x:f>IF(A91="","",IF(J91="INVALID - CANDIDATE ID","NOT COMPATIBLE - CANDIDATE",IF(C91="MONITOR / CONDITIONAL","COMPATIBLE",IF(C91="EXCLUDE DIRECT",IF(OR(I91="OUT OF DIRECT SCOPE",I91="EVIDENCE INSUFFICIENT - ROLE",I91="EVIDENCE STALE - REFRESH",I91="EVIDENCE CONTRADICTION - FIRST PARTY",I91="CONDITIONAL / REVIEW REQUIRED"),"COMPATIBLE","ROLE CONFLICT"),IF(C91="INCLUDE DIRECT",IF(I91="DIRECT LOCAL COMPETITOR","COMPATIBLE","ROLE CONFLICT"),IF(C91="INCLUDE INDIRECT",IF(I91="INDIRECT / CONDITIONAL COMPETITOR","COMPATIBLE","ROLE CONFLICT"),IF(C91="INCLUDE REFERENCE",IF(OR(I91="INTERMEDIARY / LEAD COMPETITOR",I91="INFORMATION / REFERENCE COMPETITOR"),"COMPATIBLE","ROLE CONFLICT"),"ROLE CONFLICT")))))))</x:f>
      </x:c>
      <x:c r="L91" s="12" t="str">
        <x:f>IF(B91="","",IF(OR(COUNTIFS(CONFLICTS!$B$6:$B$205,B91,CONFLICTS!$L$6:$L$205,"INVALID - DUPLICATE ID")&gt;0,COUNTIFS(CONFLICTS!$B$6:$B$205,B91,CONFLICTS!$L$6:$L$205,"INVALID - CONTROL TOKEN")&gt;0,COUNTIFS(CONFLICTS!$B$6:$B$205,B91,CONFLICTS!$L$6:$L$205,"NOT READY")&gt;0,COUNTIFS(CONFLICTS!$B$6:$B$205,B91,CONFLICTS!$L$6:$L$205,"INCOMPLETE")&gt;0),"CONFLICT RECORD INVALID",IF(COUNTIFS(CONFLICTS!$B$6:$B$205,B91,CONFLICTS!$L$6:$L$205,"OPEN MATERIAL CONFLICT")&gt;0,"OPEN MATERIAL CONFLICT","CLEAR")))</x:f>
      </x:c>
      <x:c r="M91" s="12" t="str">
        <x:f>IF(A91="","",IF(OR(B91="",C91="",D91="",E91="",F91="",G91="",H91=""),"NOT READY",IF(K91&lt;&gt;"COMPATIBLE","NOT READY",IF(L91="CONFLICT RECORD INVALID","NOT READY",IF(AND(L91="OPEN MATERIAL CONFLICT",C91&lt;&gt;"MONITOR / CONDITIONAL",C91&lt;&gt;"EXCLUDE DIRECT"),"NOT READY","READY")))))</x:f>
      </x:c>
      <x:c r="N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 t="str">
        <x:f>IF(B92="","",IFERROR(INDEX(CANDIDATES!$P$6:$P$205,MATCH(B92,CANDIDATES!$A$6:$A$205,0)),""))</x:f>
      </x:c>
      <x:c r="J92" s="12" t="str">
        <x:f>IF(B92="","",IF(COUNTIF(CANDIDATES!$A$6:$A$205,B92)=0,"INVALID - CANDIDATE ID",IF(COUNTIFS(CANDIDATES!$A$6:$A$205,B92,CANDIDATES!$Q$6:$Q$205,"READY")&gt;0,"LINKED - READY","LINKED - UNRESOLVED")))</x:f>
      </x:c>
      <x:c r="K92" s="12" t="str">
        <x:f>IF(A92="","",IF(J92="INVALID - CANDIDATE ID","NOT COMPATIBLE - CANDIDATE",IF(C92="MONITOR / CONDITIONAL","COMPATIBLE",IF(C92="EXCLUDE DIRECT",IF(OR(I92="OUT OF DIRECT SCOPE",I92="EVIDENCE INSUFFICIENT - ROLE",I92="EVIDENCE STALE - REFRESH",I92="EVIDENCE CONTRADICTION - FIRST PARTY",I92="CONDITIONAL / REVIEW REQUIRED"),"COMPATIBLE","ROLE CONFLICT"),IF(C92="INCLUDE DIRECT",IF(I92="DIRECT LOCAL COMPETITOR","COMPATIBLE","ROLE CONFLICT"),IF(C92="INCLUDE INDIRECT",IF(I92="INDIRECT / CONDITIONAL COMPETITOR","COMPATIBLE","ROLE CONFLICT"),IF(C92="INCLUDE REFERENCE",IF(OR(I92="INTERMEDIARY / LEAD COMPETITOR",I92="INFORMATION / REFERENCE COMPETITOR"),"COMPATIBLE","ROLE CONFLICT"),"ROLE CONFLICT")))))))</x:f>
      </x:c>
      <x:c r="L92" s="12" t="str">
        <x:f>IF(B92="","",IF(OR(COUNTIFS(CONFLICTS!$B$6:$B$205,B92,CONFLICTS!$L$6:$L$205,"INVALID - DUPLICATE ID")&gt;0,COUNTIFS(CONFLICTS!$B$6:$B$205,B92,CONFLICTS!$L$6:$L$205,"INVALID - CONTROL TOKEN")&gt;0,COUNTIFS(CONFLICTS!$B$6:$B$205,B92,CONFLICTS!$L$6:$L$205,"NOT READY")&gt;0,COUNTIFS(CONFLICTS!$B$6:$B$205,B92,CONFLICTS!$L$6:$L$205,"INCOMPLETE")&gt;0),"CONFLICT RECORD INVALID",IF(COUNTIFS(CONFLICTS!$B$6:$B$205,B92,CONFLICTS!$L$6:$L$205,"OPEN MATERIAL CONFLICT")&gt;0,"OPEN MATERIAL CONFLICT","CLEAR")))</x:f>
      </x:c>
      <x:c r="M92" s="12" t="str">
        <x:f>IF(A92="","",IF(OR(B92="",C92="",D92="",E92="",F92="",G92="",H92=""),"NOT READY",IF(K92&lt;&gt;"COMPATIBLE","NOT READY",IF(L92="CONFLICT RECORD INVALID","NOT READY",IF(AND(L92="OPEN MATERIAL CONFLICT",C92&lt;&gt;"MONITOR / CONDITIONAL",C92&lt;&gt;"EXCLUDE DIRECT"),"NOT READY","READY")))))</x:f>
      </x:c>
      <x:c r="N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 t="str">
        <x:f>IF(B93="","",IFERROR(INDEX(CANDIDATES!$P$6:$P$205,MATCH(B93,CANDIDATES!$A$6:$A$205,0)),""))</x:f>
      </x:c>
      <x:c r="J93" s="12" t="str">
        <x:f>IF(B93="","",IF(COUNTIF(CANDIDATES!$A$6:$A$205,B93)=0,"INVALID - CANDIDATE ID",IF(COUNTIFS(CANDIDATES!$A$6:$A$205,B93,CANDIDATES!$Q$6:$Q$205,"READY")&gt;0,"LINKED - READY","LINKED - UNRESOLVED")))</x:f>
      </x:c>
      <x:c r="K93" s="12" t="str">
        <x:f>IF(A93="","",IF(J93="INVALID - CANDIDATE ID","NOT COMPATIBLE - CANDIDATE",IF(C93="MONITOR / CONDITIONAL","COMPATIBLE",IF(C93="EXCLUDE DIRECT",IF(OR(I93="OUT OF DIRECT SCOPE",I93="EVIDENCE INSUFFICIENT - ROLE",I93="EVIDENCE STALE - REFRESH",I93="EVIDENCE CONTRADICTION - FIRST PARTY",I93="CONDITIONAL / REVIEW REQUIRED"),"COMPATIBLE","ROLE CONFLICT"),IF(C93="INCLUDE DIRECT",IF(I93="DIRECT LOCAL COMPETITOR","COMPATIBLE","ROLE CONFLICT"),IF(C93="INCLUDE INDIRECT",IF(I93="INDIRECT / CONDITIONAL COMPETITOR","COMPATIBLE","ROLE CONFLICT"),IF(C93="INCLUDE REFERENCE",IF(OR(I93="INTERMEDIARY / LEAD COMPETITOR",I93="INFORMATION / REFERENCE COMPETITOR"),"COMPATIBLE","ROLE CONFLICT"),"ROLE CONFLICT")))))))</x:f>
      </x:c>
      <x:c r="L93" s="12" t="str">
        <x:f>IF(B93="","",IF(OR(COUNTIFS(CONFLICTS!$B$6:$B$205,B93,CONFLICTS!$L$6:$L$205,"INVALID - DUPLICATE ID")&gt;0,COUNTIFS(CONFLICTS!$B$6:$B$205,B93,CONFLICTS!$L$6:$L$205,"INVALID - CONTROL TOKEN")&gt;0,COUNTIFS(CONFLICTS!$B$6:$B$205,B93,CONFLICTS!$L$6:$L$205,"NOT READY")&gt;0,COUNTIFS(CONFLICTS!$B$6:$B$205,B93,CONFLICTS!$L$6:$L$205,"INCOMPLETE")&gt;0),"CONFLICT RECORD INVALID",IF(COUNTIFS(CONFLICTS!$B$6:$B$205,B93,CONFLICTS!$L$6:$L$205,"OPEN MATERIAL CONFLICT")&gt;0,"OPEN MATERIAL CONFLICT","CLEAR")))</x:f>
      </x:c>
      <x:c r="M93" s="12" t="str">
        <x:f>IF(A93="","",IF(OR(B93="",C93="",D93="",E93="",F93="",G93="",H93=""),"NOT READY",IF(K93&lt;&gt;"COMPATIBLE","NOT READY",IF(L93="CONFLICT RECORD INVALID","NOT READY",IF(AND(L93="OPEN MATERIAL CONFLICT",C93&lt;&gt;"MONITOR / CONDITIONAL",C93&lt;&gt;"EXCLUDE DIRECT"),"NOT READY","READY")))))</x:f>
      </x:c>
      <x:c r="N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 t="str">
        <x:f>IF(B94="","",IFERROR(INDEX(CANDIDATES!$P$6:$P$205,MATCH(B94,CANDIDATES!$A$6:$A$205,0)),""))</x:f>
      </x:c>
      <x:c r="J94" s="12" t="str">
        <x:f>IF(B94="","",IF(COUNTIF(CANDIDATES!$A$6:$A$205,B94)=0,"INVALID - CANDIDATE ID",IF(COUNTIFS(CANDIDATES!$A$6:$A$205,B94,CANDIDATES!$Q$6:$Q$205,"READY")&gt;0,"LINKED - READY","LINKED - UNRESOLVED")))</x:f>
      </x:c>
      <x:c r="K94" s="12" t="str">
        <x:f>IF(A94="","",IF(J94="INVALID - CANDIDATE ID","NOT COMPATIBLE - CANDIDATE",IF(C94="MONITOR / CONDITIONAL","COMPATIBLE",IF(C94="EXCLUDE DIRECT",IF(OR(I94="OUT OF DIRECT SCOPE",I94="EVIDENCE INSUFFICIENT - ROLE",I94="EVIDENCE STALE - REFRESH",I94="EVIDENCE CONTRADICTION - FIRST PARTY",I94="CONDITIONAL / REVIEW REQUIRED"),"COMPATIBLE","ROLE CONFLICT"),IF(C94="INCLUDE DIRECT",IF(I94="DIRECT LOCAL COMPETITOR","COMPATIBLE","ROLE CONFLICT"),IF(C94="INCLUDE INDIRECT",IF(I94="INDIRECT / CONDITIONAL COMPETITOR","COMPATIBLE","ROLE CONFLICT"),IF(C94="INCLUDE REFERENCE",IF(OR(I94="INTERMEDIARY / LEAD COMPETITOR",I94="INFORMATION / REFERENCE COMPETITOR"),"COMPATIBLE","ROLE CONFLICT"),"ROLE CONFLICT")))))))</x:f>
      </x:c>
      <x:c r="L94" s="12" t="str">
        <x:f>IF(B94="","",IF(OR(COUNTIFS(CONFLICTS!$B$6:$B$205,B94,CONFLICTS!$L$6:$L$205,"INVALID - DUPLICATE ID")&gt;0,COUNTIFS(CONFLICTS!$B$6:$B$205,B94,CONFLICTS!$L$6:$L$205,"INVALID - CONTROL TOKEN")&gt;0,COUNTIFS(CONFLICTS!$B$6:$B$205,B94,CONFLICTS!$L$6:$L$205,"NOT READY")&gt;0,COUNTIFS(CONFLICTS!$B$6:$B$205,B94,CONFLICTS!$L$6:$L$205,"INCOMPLETE")&gt;0),"CONFLICT RECORD INVALID",IF(COUNTIFS(CONFLICTS!$B$6:$B$205,B94,CONFLICTS!$L$6:$L$205,"OPEN MATERIAL CONFLICT")&gt;0,"OPEN MATERIAL CONFLICT","CLEAR")))</x:f>
      </x:c>
      <x:c r="M94" s="12" t="str">
        <x:f>IF(A94="","",IF(OR(B94="",C94="",D94="",E94="",F94="",G94="",H94=""),"NOT READY",IF(K94&lt;&gt;"COMPATIBLE","NOT READY",IF(L94="CONFLICT RECORD INVALID","NOT READY",IF(AND(L94="OPEN MATERIAL CONFLICT",C94&lt;&gt;"MONITOR / CONDITIONAL",C94&lt;&gt;"EXCLUDE DIRECT"),"NOT READY","READY")))))</x:f>
      </x:c>
      <x:c r="N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 t="str">
        <x:f>IF(B95="","",IFERROR(INDEX(CANDIDATES!$P$6:$P$205,MATCH(B95,CANDIDATES!$A$6:$A$205,0)),""))</x:f>
      </x:c>
      <x:c r="J95" s="12" t="str">
        <x:f>IF(B95="","",IF(COUNTIF(CANDIDATES!$A$6:$A$205,B95)=0,"INVALID - CANDIDATE ID",IF(COUNTIFS(CANDIDATES!$A$6:$A$205,B95,CANDIDATES!$Q$6:$Q$205,"READY")&gt;0,"LINKED - READY","LINKED - UNRESOLVED")))</x:f>
      </x:c>
      <x:c r="K95" s="12" t="str">
        <x:f>IF(A95="","",IF(J95="INVALID - CANDIDATE ID","NOT COMPATIBLE - CANDIDATE",IF(C95="MONITOR / CONDITIONAL","COMPATIBLE",IF(C95="EXCLUDE DIRECT",IF(OR(I95="OUT OF DIRECT SCOPE",I95="EVIDENCE INSUFFICIENT - ROLE",I95="EVIDENCE STALE - REFRESH",I95="EVIDENCE CONTRADICTION - FIRST PARTY",I95="CONDITIONAL / REVIEW REQUIRED"),"COMPATIBLE","ROLE CONFLICT"),IF(C95="INCLUDE DIRECT",IF(I95="DIRECT LOCAL COMPETITOR","COMPATIBLE","ROLE CONFLICT"),IF(C95="INCLUDE INDIRECT",IF(I95="INDIRECT / CONDITIONAL COMPETITOR","COMPATIBLE","ROLE CONFLICT"),IF(C95="INCLUDE REFERENCE",IF(OR(I95="INTERMEDIARY / LEAD COMPETITOR",I95="INFORMATION / REFERENCE COMPETITOR"),"COMPATIBLE","ROLE CONFLICT"),"ROLE CONFLICT")))))))</x:f>
      </x:c>
      <x:c r="L95" s="12" t="str">
        <x:f>IF(B95="","",IF(OR(COUNTIFS(CONFLICTS!$B$6:$B$205,B95,CONFLICTS!$L$6:$L$205,"INVALID - DUPLICATE ID")&gt;0,COUNTIFS(CONFLICTS!$B$6:$B$205,B95,CONFLICTS!$L$6:$L$205,"INVALID - CONTROL TOKEN")&gt;0,COUNTIFS(CONFLICTS!$B$6:$B$205,B95,CONFLICTS!$L$6:$L$205,"NOT READY")&gt;0,COUNTIFS(CONFLICTS!$B$6:$B$205,B95,CONFLICTS!$L$6:$L$205,"INCOMPLETE")&gt;0),"CONFLICT RECORD INVALID",IF(COUNTIFS(CONFLICTS!$B$6:$B$205,B95,CONFLICTS!$L$6:$L$205,"OPEN MATERIAL CONFLICT")&gt;0,"OPEN MATERIAL CONFLICT","CLEAR")))</x:f>
      </x:c>
      <x:c r="M95" s="12" t="str">
        <x:f>IF(A95="","",IF(OR(B95="",C95="",D95="",E95="",F95="",G95="",H95=""),"NOT READY",IF(K95&lt;&gt;"COMPATIBLE","NOT READY",IF(L95="CONFLICT RECORD INVALID","NOT READY",IF(AND(L95="OPEN MATERIAL CONFLICT",C95&lt;&gt;"MONITOR / CONDITIONAL",C95&lt;&gt;"EXCLUDE DIRECT"),"NOT READY","READY")))))</x:f>
      </x:c>
      <x:c r="N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 t="str">
        <x:f>IF(B96="","",IFERROR(INDEX(CANDIDATES!$P$6:$P$205,MATCH(B96,CANDIDATES!$A$6:$A$205,0)),""))</x:f>
      </x:c>
      <x:c r="J96" s="12" t="str">
        <x:f>IF(B96="","",IF(COUNTIF(CANDIDATES!$A$6:$A$205,B96)=0,"INVALID - CANDIDATE ID",IF(COUNTIFS(CANDIDATES!$A$6:$A$205,B96,CANDIDATES!$Q$6:$Q$205,"READY")&gt;0,"LINKED - READY","LINKED - UNRESOLVED")))</x:f>
      </x:c>
      <x:c r="K96" s="12" t="str">
        <x:f>IF(A96="","",IF(J96="INVALID - CANDIDATE ID","NOT COMPATIBLE - CANDIDATE",IF(C96="MONITOR / CONDITIONAL","COMPATIBLE",IF(C96="EXCLUDE DIRECT",IF(OR(I96="OUT OF DIRECT SCOPE",I96="EVIDENCE INSUFFICIENT - ROLE",I96="EVIDENCE STALE - REFRESH",I96="EVIDENCE CONTRADICTION - FIRST PARTY",I96="CONDITIONAL / REVIEW REQUIRED"),"COMPATIBLE","ROLE CONFLICT"),IF(C96="INCLUDE DIRECT",IF(I96="DIRECT LOCAL COMPETITOR","COMPATIBLE","ROLE CONFLICT"),IF(C96="INCLUDE INDIRECT",IF(I96="INDIRECT / CONDITIONAL COMPETITOR","COMPATIBLE","ROLE CONFLICT"),IF(C96="INCLUDE REFERENCE",IF(OR(I96="INTERMEDIARY / LEAD COMPETITOR",I96="INFORMATION / REFERENCE COMPETITOR"),"COMPATIBLE","ROLE CONFLICT"),"ROLE CONFLICT")))))))</x:f>
      </x:c>
      <x:c r="L96" s="12" t="str">
        <x:f>IF(B96="","",IF(OR(COUNTIFS(CONFLICTS!$B$6:$B$205,B96,CONFLICTS!$L$6:$L$205,"INVALID - DUPLICATE ID")&gt;0,COUNTIFS(CONFLICTS!$B$6:$B$205,B96,CONFLICTS!$L$6:$L$205,"INVALID - CONTROL TOKEN")&gt;0,COUNTIFS(CONFLICTS!$B$6:$B$205,B96,CONFLICTS!$L$6:$L$205,"NOT READY")&gt;0,COUNTIFS(CONFLICTS!$B$6:$B$205,B96,CONFLICTS!$L$6:$L$205,"INCOMPLETE")&gt;0),"CONFLICT RECORD INVALID",IF(COUNTIFS(CONFLICTS!$B$6:$B$205,B96,CONFLICTS!$L$6:$L$205,"OPEN MATERIAL CONFLICT")&gt;0,"OPEN MATERIAL CONFLICT","CLEAR")))</x:f>
      </x:c>
      <x:c r="M96" s="12" t="str">
        <x:f>IF(A96="","",IF(OR(B96="",C96="",D96="",E96="",F96="",G96="",H96=""),"NOT READY",IF(K96&lt;&gt;"COMPATIBLE","NOT READY",IF(L96="CONFLICT RECORD INVALID","NOT READY",IF(AND(L96="OPEN MATERIAL CONFLICT",C96&lt;&gt;"MONITOR / CONDITIONAL",C96&lt;&gt;"EXCLUDE DIRECT"),"NOT READY","READY")))))</x:f>
      </x:c>
      <x:c r="N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 t="str">
        <x:f>IF(B97="","",IFERROR(INDEX(CANDIDATES!$P$6:$P$205,MATCH(B97,CANDIDATES!$A$6:$A$205,0)),""))</x:f>
      </x:c>
      <x:c r="J97" s="12" t="str">
        <x:f>IF(B97="","",IF(COUNTIF(CANDIDATES!$A$6:$A$205,B97)=0,"INVALID - CANDIDATE ID",IF(COUNTIFS(CANDIDATES!$A$6:$A$205,B97,CANDIDATES!$Q$6:$Q$205,"READY")&gt;0,"LINKED - READY","LINKED - UNRESOLVED")))</x:f>
      </x:c>
      <x:c r="K97" s="12" t="str">
        <x:f>IF(A97="","",IF(J97="INVALID - CANDIDATE ID","NOT COMPATIBLE - CANDIDATE",IF(C97="MONITOR / CONDITIONAL","COMPATIBLE",IF(C97="EXCLUDE DIRECT",IF(OR(I97="OUT OF DIRECT SCOPE",I97="EVIDENCE INSUFFICIENT - ROLE",I97="EVIDENCE STALE - REFRESH",I97="EVIDENCE CONTRADICTION - FIRST PARTY",I97="CONDITIONAL / REVIEW REQUIRED"),"COMPATIBLE","ROLE CONFLICT"),IF(C97="INCLUDE DIRECT",IF(I97="DIRECT LOCAL COMPETITOR","COMPATIBLE","ROLE CONFLICT"),IF(C97="INCLUDE INDIRECT",IF(I97="INDIRECT / CONDITIONAL COMPETITOR","COMPATIBLE","ROLE CONFLICT"),IF(C97="INCLUDE REFERENCE",IF(OR(I97="INTERMEDIARY / LEAD COMPETITOR",I97="INFORMATION / REFERENCE COMPETITOR"),"COMPATIBLE","ROLE CONFLICT"),"ROLE CONFLICT")))))))</x:f>
      </x:c>
      <x:c r="L97" s="12" t="str">
        <x:f>IF(B97="","",IF(OR(COUNTIFS(CONFLICTS!$B$6:$B$205,B97,CONFLICTS!$L$6:$L$205,"INVALID - DUPLICATE ID")&gt;0,COUNTIFS(CONFLICTS!$B$6:$B$205,B97,CONFLICTS!$L$6:$L$205,"INVALID - CONTROL TOKEN")&gt;0,COUNTIFS(CONFLICTS!$B$6:$B$205,B97,CONFLICTS!$L$6:$L$205,"NOT READY")&gt;0,COUNTIFS(CONFLICTS!$B$6:$B$205,B97,CONFLICTS!$L$6:$L$205,"INCOMPLETE")&gt;0),"CONFLICT RECORD INVALID",IF(COUNTIFS(CONFLICTS!$B$6:$B$205,B97,CONFLICTS!$L$6:$L$205,"OPEN MATERIAL CONFLICT")&gt;0,"OPEN MATERIAL CONFLICT","CLEAR")))</x:f>
      </x:c>
      <x:c r="M97" s="12" t="str">
        <x:f>IF(A97="","",IF(OR(B97="",C97="",D97="",E97="",F97="",G97="",H97=""),"NOT READY",IF(K97&lt;&gt;"COMPATIBLE","NOT READY",IF(L97="CONFLICT RECORD INVALID","NOT READY",IF(AND(L97="OPEN MATERIAL CONFLICT",C97&lt;&gt;"MONITOR / CONDITIONAL",C97&lt;&gt;"EXCLUDE DIRECT"),"NOT READY","READY")))))</x:f>
      </x:c>
      <x:c r="N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 t="str">
        <x:f>IF(B98="","",IFERROR(INDEX(CANDIDATES!$P$6:$P$205,MATCH(B98,CANDIDATES!$A$6:$A$205,0)),""))</x:f>
      </x:c>
      <x:c r="J98" s="12" t="str">
        <x:f>IF(B98="","",IF(COUNTIF(CANDIDATES!$A$6:$A$205,B98)=0,"INVALID - CANDIDATE ID",IF(COUNTIFS(CANDIDATES!$A$6:$A$205,B98,CANDIDATES!$Q$6:$Q$205,"READY")&gt;0,"LINKED - READY","LINKED - UNRESOLVED")))</x:f>
      </x:c>
      <x:c r="K98" s="12" t="str">
        <x:f>IF(A98="","",IF(J98="INVALID - CANDIDATE ID","NOT COMPATIBLE - CANDIDATE",IF(C98="MONITOR / CONDITIONAL","COMPATIBLE",IF(C98="EXCLUDE DIRECT",IF(OR(I98="OUT OF DIRECT SCOPE",I98="EVIDENCE INSUFFICIENT - ROLE",I98="EVIDENCE STALE - REFRESH",I98="EVIDENCE CONTRADICTION - FIRST PARTY",I98="CONDITIONAL / REVIEW REQUIRED"),"COMPATIBLE","ROLE CONFLICT"),IF(C98="INCLUDE DIRECT",IF(I98="DIRECT LOCAL COMPETITOR","COMPATIBLE","ROLE CONFLICT"),IF(C98="INCLUDE INDIRECT",IF(I98="INDIRECT / CONDITIONAL COMPETITOR","COMPATIBLE","ROLE CONFLICT"),IF(C98="INCLUDE REFERENCE",IF(OR(I98="INTERMEDIARY / LEAD COMPETITOR",I98="INFORMATION / REFERENCE COMPETITOR"),"COMPATIBLE","ROLE CONFLICT"),"ROLE CONFLICT")))))))</x:f>
      </x:c>
      <x:c r="L98" s="12" t="str">
        <x:f>IF(B98="","",IF(OR(COUNTIFS(CONFLICTS!$B$6:$B$205,B98,CONFLICTS!$L$6:$L$205,"INVALID - DUPLICATE ID")&gt;0,COUNTIFS(CONFLICTS!$B$6:$B$205,B98,CONFLICTS!$L$6:$L$205,"INVALID - CONTROL TOKEN")&gt;0,COUNTIFS(CONFLICTS!$B$6:$B$205,B98,CONFLICTS!$L$6:$L$205,"NOT READY")&gt;0,COUNTIFS(CONFLICTS!$B$6:$B$205,B98,CONFLICTS!$L$6:$L$205,"INCOMPLETE")&gt;0),"CONFLICT RECORD INVALID",IF(COUNTIFS(CONFLICTS!$B$6:$B$205,B98,CONFLICTS!$L$6:$L$205,"OPEN MATERIAL CONFLICT")&gt;0,"OPEN MATERIAL CONFLICT","CLEAR")))</x:f>
      </x:c>
      <x:c r="M98" s="12" t="str">
        <x:f>IF(A98="","",IF(OR(B98="",C98="",D98="",E98="",F98="",G98="",H98=""),"NOT READY",IF(K98&lt;&gt;"COMPATIBLE","NOT READY",IF(L98="CONFLICT RECORD INVALID","NOT READY",IF(AND(L98="OPEN MATERIAL CONFLICT",C98&lt;&gt;"MONITOR / CONDITIONAL",C98&lt;&gt;"EXCLUDE DIRECT"),"NOT READY","READY")))))</x:f>
      </x:c>
      <x:c r="N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 t="str">
        <x:f>IF(B99="","",IFERROR(INDEX(CANDIDATES!$P$6:$P$205,MATCH(B99,CANDIDATES!$A$6:$A$205,0)),""))</x:f>
      </x:c>
      <x:c r="J99" s="12" t="str">
        <x:f>IF(B99="","",IF(COUNTIF(CANDIDATES!$A$6:$A$205,B99)=0,"INVALID - CANDIDATE ID",IF(COUNTIFS(CANDIDATES!$A$6:$A$205,B99,CANDIDATES!$Q$6:$Q$205,"READY")&gt;0,"LINKED - READY","LINKED - UNRESOLVED")))</x:f>
      </x:c>
      <x:c r="K99" s="12" t="str">
        <x:f>IF(A99="","",IF(J99="INVALID - CANDIDATE ID","NOT COMPATIBLE - CANDIDATE",IF(C99="MONITOR / CONDITIONAL","COMPATIBLE",IF(C99="EXCLUDE DIRECT",IF(OR(I99="OUT OF DIRECT SCOPE",I99="EVIDENCE INSUFFICIENT - ROLE",I99="EVIDENCE STALE - REFRESH",I99="EVIDENCE CONTRADICTION - FIRST PARTY",I99="CONDITIONAL / REVIEW REQUIRED"),"COMPATIBLE","ROLE CONFLICT"),IF(C99="INCLUDE DIRECT",IF(I99="DIRECT LOCAL COMPETITOR","COMPATIBLE","ROLE CONFLICT"),IF(C99="INCLUDE INDIRECT",IF(I99="INDIRECT / CONDITIONAL COMPETITOR","COMPATIBLE","ROLE CONFLICT"),IF(C99="INCLUDE REFERENCE",IF(OR(I99="INTERMEDIARY / LEAD COMPETITOR",I99="INFORMATION / REFERENCE COMPETITOR"),"COMPATIBLE","ROLE CONFLICT"),"ROLE CONFLICT")))))))</x:f>
      </x:c>
      <x:c r="L99" s="12" t="str">
        <x:f>IF(B99="","",IF(OR(COUNTIFS(CONFLICTS!$B$6:$B$205,B99,CONFLICTS!$L$6:$L$205,"INVALID - DUPLICATE ID")&gt;0,COUNTIFS(CONFLICTS!$B$6:$B$205,B99,CONFLICTS!$L$6:$L$205,"INVALID - CONTROL TOKEN")&gt;0,COUNTIFS(CONFLICTS!$B$6:$B$205,B99,CONFLICTS!$L$6:$L$205,"NOT READY")&gt;0,COUNTIFS(CONFLICTS!$B$6:$B$205,B99,CONFLICTS!$L$6:$L$205,"INCOMPLETE")&gt;0),"CONFLICT RECORD INVALID",IF(COUNTIFS(CONFLICTS!$B$6:$B$205,B99,CONFLICTS!$L$6:$L$205,"OPEN MATERIAL CONFLICT")&gt;0,"OPEN MATERIAL CONFLICT","CLEAR")))</x:f>
      </x:c>
      <x:c r="M99" s="12" t="str">
        <x:f>IF(A99="","",IF(OR(B99="",C99="",D99="",E99="",F99="",G99="",H99=""),"NOT READY",IF(K99&lt;&gt;"COMPATIBLE","NOT READY",IF(L99="CONFLICT RECORD INVALID","NOT READY",IF(AND(L99="OPEN MATERIAL CONFLICT",C99&lt;&gt;"MONITOR / CONDITIONAL",C99&lt;&gt;"EXCLUDE DIRECT"),"NOT READY","READY")))))</x:f>
      </x:c>
      <x:c r="N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 t="str">
        <x:f>IF(B100="","",IFERROR(INDEX(CANDIDATES!$P$6:$P$205,MATCH(B100,CANDIDATES!$A$6:$A$205,0)),""))</x:f>
      </x:c>
      <x:c r="J100" s="12" t="str">
        <x:f>IF(B100="","",IF(COUNTIF(CANDIDATES!$A$6:$A$205,B100)=0,"INVALID - CANDIDATE ID",IF(COUNTIFS(CANDIDATES!$A$6:$A$205,B100,CANDIDATES!$Q$6:$Q$205,"READY")&gt;0,"LINKED - READY","LINKED - UNRESOLVED")))</x:f>
      </x:c>
      <x:c r="K100" s="12" t="str">
        <x:f>IF(A100="","",IF(J100="INVALID - CANDIDATE ID","NOT COMPATIBLE - CANDIDATE",IF(C100="MONITOR / CONDITIONAL","COMPATIBLE",IF(C100="EXCLUDE DIRECT",IF(OR(I100="OUT OF DIRECT SCOPE",I100="EVIDENCE INSUFFICIENT - ROLE",I100="EVIDENCE STALE - REFRESH",I100="EVIDENCE CONTRADICTION - FIRST PARTY",I100="CONDITIONAL / REVIEW REQUIRED"),"COMPATIBLE","ROLE CONFLICT"),IF(C100="INCLUDE DIRECT",IF(I100="DIRECT LOCAL COMPETITOR","COMPATIBLE","ROLE CONFLICT"),IF(C100="INCLUDE INDIRECT",IF(I100="INDIRECT / CONDITIONAL COMPETITOR","COMPATIBLE","ROLE CONFLICT"),IF(C100="INCLUDE REFERENCE",IF(OR(I100="INTERMEDIARY / LEAD COMPETITOR",I100="INFORMATION / REFERENCE COMPETITOR"),"COMPATIBLE","ROLE CONFLICT"),"ROLE CONFLICT")))))))</x:f>
      </x:c>
      <x:c r="L100" s="12" t="str">
        <x:f>IF(B100="","",IF(OR(COUNTIFS(CONFLICTS!$B$6:$B$205,B100,CONFLICTS!$L$6:$L$205,"INVALID - DUPLICATE ID")&gt;0,COUNTIFS(CONFLICTS!$B$6:$B$205,B100,CONFLICTS!$L$6:$L$205,"INVALID - CONTROL TOKEN")&gt;0,COUNTIFS(CONFLICTS!$B$6:$B$205,B100,CONFLICTS!$L$6:$L$205,"NOT READY")&gt;0,COUNTIFS(CONFLICTS!$B$6:$B$205,B100,CONFLICTS!$L$6:$L$205,"INCOMPLETE")&gt;0),"CONFLICT RECORD INVALID",IF(COUNTIFS(CONFLICTS!$B$6:$B$205,B100,CONFLICTS!$L$6:$L$205,"OPEN MATERIAL CONFLICT")&gt;0,"OPEN MATERIAL CONFLICT","CLEAR")))</x:f>
      </x:c>
      <x:c r="M100" s="12" t="str">
        <x:f>IF(A100="","",IF(OR(B100="",C100="",D100="",E100="",F100="",G100="",H100=""),"NOT READY",IF(K100&lt;&gt;"COMPATIBLE","NOT READY",IF(L100="CONFLICT RECORD INVALID","NOT READY",IF(AND(L100="OPEN MATERIAL CONFLICT",C100&lt;&gt;"MONITOR / CONDITIONAL",C100&lt;&gt;"EXCLUDE DIRECT"),"NOT READY","READY")))))</x:f>
      </x:c>
      <x:c r="N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 t="str">
        <x:f>IF(B101="","",IFERROR(INDEX(CANDIDATES!$P$6:$P$205,MATCH(B101,CANDIDATES!$A$6:$A$205,0)),""))</x:f>
      </x:c>
      <x:c r="J101" s="12" t="str">
        <x:f>IF(B101="","",IF(COUNTIF(CANDIDATES!$A$6:$A$205,B101)=0,"INVALID - CANDIDATE ID",IF(COUNTIFS(CANDIDATES!$A$6:$A$205,B101,CANDIDATES!$Q$6:$Q$205,"READY")&gt;0,"LINKED - READY","LINKED - UNRESOLVED")))</x:f>
      </x:c>
      <x:c r="K101" s="12" t="str">
        <x:f>IF(A101="","",IF(J101="INVALID - CANDIDATE ID","NOT COMPATIBLE - CANDIDATE",IF(C101="MONITOR / CONDITIONAL","COMPATIBLE",IF(C101="EXCLUDE DIRECT",IF(OR(I101="OUT OF DIRECT SCOPE",I101="EVIDENCE INSUFFICIENT - ROLE",I101="EVIDENCE STALE - REFRESH",I101="EVIDENCE CONTRADICTION - FIRST PARTY",I101="CONDITIONAL / REVIEW REQUIRED"),"COMPATIBLE","ROLE CONFLICT"),IF(C101="INCLUDE DIRECT",IF(I101="DIRECT LOCAL COMPETITOR","COMPATIBLE","ROLE CONFLICT"),IF(C101="INCLUDE INDIRECT",IF(I101="INDIRECT / CONDITIONAL COMPETITOR","COMPATIBLE","ROLE CONFLICT"),IF(C101="INCLUDE REFERENCE",IF(OR(I101="INTERMEDIARY / LEAD COMPETITOR",I101="INFORMATION / REFERENCE COMPETITOR"),"COMPATIBLE","ROLE CONFLICT"),"ROLE CONFLICT")))))))</x:f>
      </x:c>
      <x:c r="L101" s="12" t="str">
        <x:f>IF(B101="","",IF(OR(COUNTIFS(CONFLICTS!$B$6:$B$205,B101,CONFLICTS!$L$6:$L$205,"INVALID - DUPLICATE ID")&gt;0,COUNTIFS(CONFLICTS!$B$6:$B$205,B101,CONFLICTS!$L$6:$L$205,"INVALID - CONTROL TOKEN")&gt;0,COUNTIFS(CONFLICTS!$B$6:$B$205,B101,CONFLICTS!$L$6:$L$205,"NOT READY")&gt;0,COUNTIFS(CONFLICTS!$B$6:$B$205,B101,CONFLICTS!$L$6:$L$205,"INCOMPLETE")&gt;0),"CONFLICT RECORD INVALID",IF(COUNTIFS(CONFLICTS!$B$6:$B$205,B101,CONFLICTS!$L$6:$L$205,"OPEN MATERIAL CONFLICT")&gt;0,"OPEN MATERIAL CONFLICT","CLEAR")))</x:f>
      </x:c>
      <x:c r="M101" s="12" t="str">
        <x:f>IF(A101="","",IF(OR(B101="",C101="",D101="",E101="",F101="",G101="",H101=""),"NOT READY",IF(K101&lt;&gt;"COMPATIBLE","NOT READY",IF(L101="CONFLICT RECORD INVALID","NOT READY",IF(AND(L101="OPEN MATERIAL CONFLICT",C101&lt;&gt;"MONITOR / CONDITIONAL",C101&lt;&gt;"EXCLUDE DIRECT"),"NOT READY","READY")))))</x:f>
      </x:c>
      <x:c r="N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 t="str">
        <x:f>IF(B102="","",IFERROR(INDEX(CANDIDATES!$P$6:$P$205,MATCH(B102,CANDIDATES!$A$6:$A$205,0)),""))</x:f>
      </x:c>
      <x:c r="J102" s="12" t="str">
        <x:f>IF(B102="","",IF(COUNTIF(CANDIDATES!$A$6:$A$205,B102)=0,"INVALID - CANDIDATE ID",IF(COUNTIFS(CANDIDATES!$A$6:$A$205,B102,CANDIDATES!$Q$6:$Q$205,"READY")&gt;0,"LINKED - READY","LINKED - UNRESOLVED")))</x:f>
      </x:c>
      <x:c r="K102" s="12" t="str">
        <x:f>IF(A102="","",IF(J102="INVALID - CANDIDATE ID","NOT COMPATIBLE - CANDIDATE",IF(C102="MONITOR / CONDITIONAL","COMPATIBLE",IF(C102="EXCLUDE DIRECT",IF(OR(I102="OUT OF DIRECT SCOPE",I102="EVIDENCE INSUFFICIENT - ROLE",I102="EVIDENCE STALE - REFRESH",I102="EVIDENCE CONTRADICTION - FIRST PARTY",I102="CONDITIONAL / REVIEW REQUIRED"),"COMPATIBLE","ROLE CONFLICT"),IF(C102="INCLUDE DIRECT",IF(I102="DIRECT LOCAL COMPETITOR","COMPATIBLE","ROLE CONFLICT"),IF(C102="INCLUDE INDIRECT",IF(I102="INDIRECT / CONDITIONAL COMPETITOR","COMPATIBLE","ROLE CONFLICT"),IF(C102="INCLUDE REFERENCE",IF(OR(I102="INTERMEDIARY / LEAD COMPETITOR",I102="INFORMATION / REFERENCE COMPETITOR"),"COMPATIBLE","ROLE CONFLICT"),"ROLE CONFLICT")))))))</x:f>
      </x:c>
      <x:c r="L102" s="12" t="str">
        <x:f>IF(B102="","",IF(OR(COUNTIFS(CONFLICTS!$B$6:$B$205,B102,CONFLICTS!$L$6:$L$205,"INVALID - DUPLICATE ID")&gt;0,COUNTIFS(CONFLICTS!$B$6:$B$205,B102,CONFLICTS!$L$6:$L$205,"INVALID - CONTROL TOKEN")&gt;0,COUNTIFS(CONFLICTS!$B$6:$B$205,B102,CONFLICTS!$L$6:$L$205,"NOT READY")&gt;0,COUNTIFS(CONFLICTS!$B$6:$B$205,B102,CONFLICTS!$L$6:$L$205,"INCOMPLETE")&gt;0),"CONFLICT RECORD INVALID",IF(COUNTIFS(CONFLICTS!$B$6:$B$205,B102,CONFLICTS!$L$6:$L$205,"OPEN MATERIAL CONFLICT")&gt;0,"OPEN MATERIAL CONFLICT","CLEAR")))</x:f>
      </x:c>
      <x:c r="M102" s="12" t="str">
        <x:f>IF(A102="","",IF(OR(B102="",C102="",D102="",E102="",F102="",G102="",H102=""),"NOT READY",IF(K102&lt;&gt;"COMPATIBLE","NOT READY",IF(L102="CONFLICT RECORD INVALID","NOT READY",IF(AND(L102="OPEN MATERIAL CONFLICT",C102&lt;&gt;"MONITOR / CONDITIONAL",C102&lt;&gt;"EXCLUDE DIRECT"),"NOT READY","READY")))))</x:f>
      </x:c>
      <x:c r="N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 t="str">
        <x:f>IF(B103="","",IFERROR(INDEX(CANDIDATES!$P$6:$P$205,MATCH(B103,CANDIDATES!$A$6:$A$205,0)),""))</x:f>
      </x:c>
      <x:c r="J103" s="12" t="str">
        <x:f>IF(B103="","",IF(COUNTIF(CANDIDATES!$A$6:$A$205,B103)=0,"INVALID - CANDIDATE ID",IF(COUNTIFS(CANDIDATES!$A$6:$A$205,B103,CANDIDATES!$Q$6:$Q$205,"READY")&gt;0,"LINKED - READY","LINKED - UNRESOLVED")))</x:f>
      </x:c>
      <x:c r="K103" s="12" t="str">
        <x:f>IF(A103="","",IF(J103="INVALID - CANDIDATE ID","NOT COMPATIBLE - CANDIDATE",IF(C103="MONITOR / CONDITIONAL","COMPATIBLE",IF(C103="EXCLUDE DIRECT",IF(OR(I103="OUT OF DIRECT SCOPE",I103="EVIDENCE INSUFFICIENT - ROLE",I103="EVIDENCE STALE - REFRESH",I103="EVIDENCE CONTRADICTION - FIRST PARTY",I103="CONDITIONAL / REVIEW REQUIRED"),"COMPATIBLE","ROLE CONFLICT"),IF(C103="INCLUDE DIRECT",IF(I103="DIRECT LOCAL COMPETITOR","COMPATIBLE","ROLE CONFLICT"),IF(C103="INCLUDE INDIRECT",IF(I103="INDIRECT / CONDITIONAL COMPETITOR","COMPATIBLE","ROLE CONFLICT"),IF(C103="INCLUDE REFERENCE",IF(OR(I103="INTERMEDIARY / LEAD COMPETITOR",I103="INFORMATION / REFERENCE COMPETITOR"),"COMPATIBLE","ROLE CONFLICT"),"ROLE CONFLICT")))))))</x:f>
      </x:c>
      <x:c r="L103" s="12" t="str">
        <x:f>IF(B103="","",IF(OR(COUNTIFS(CONFLICTS!$B$6:$B$205,B103,CONFLICTS!$L$6:$L$205,"INVALID - DUPLICATE ID")&gt;0,COUNTIFS(CONFLICTS!$B$6:$B$205,B103,CONFLICTS!$L$6:$L$205,"INVALID - CONTROL TOKEN")&gt;0,COUNTIFS(CONFLICTS!$B$6:$B$205,B103,CONFLICTS!$L$6:$L$205,"NOT READY")&gt;0,COUNTIFS(CONFLICTS!$B$6:$B$205,B103,CONFLICTS!$L$6:$L$205,"INCOMPLETE")&gt;0),"CONFLICT RECORD INVALID",IF(COUNTIFS(CONFLICTS!$B$6:$B$205,B103,CONFLICTS!$L$6:$L$205,"OPEN MATERIAL CONFLICT")&gt;0,"OPEN MATERIAL CONFLICT","CLEAR")))</x:f>
      </x:c>
      <x:c r="M103" s="12" t="str">
        <x:f>IF(A103="","",IF(OR(B103="",C103="",D103="",E103="",F103="",G103="",H103=""),"NOT READY",IF(K103&lt;&gt;"COMPATIBLE","NOT READY",IF(L103="CONFLICT RECORD INVALID","NOT READY",IF(AND(L103="OPEN MATERIAL CONFLICT",C103&lt;&gt;"MONITOR / CONDITIONAL",C103&lt;&gt;"EXCLUDE DIRECT"),"NOT READY","READY")))))</x:f>
      </x:c>
      <x:c r="N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 t="str">
        <x:f>IF(B104="","",IFERROR(INDEX(CANDIDATES!$P$6:$P$205,MATCH(B104,CANDIDATES!$A$6:$A$205,0)),""))</x:f>
      </x:c>
      <x:c r="J104" s="12" t="str">
        <x:f>IF(B104="","",IF(COUNTIF(CANDIDATES!$A$6:$A$205,B104)=0,"INVALID - CANDIDATE ID",IF(COUNTIFS(CANDIDATES!$A$6:$A$205,B104,CANDIDATES!$Q$6:$Q$205,"READY")&gt;0,"LINKED - READY","LINKED - UNRESOLVED")))</x:f>
      </x:c>
      <x:c r="K104" s="12" t="str">
        <x:f>IF(A104="","",IF(J104="INVALID - CANDIDATE ID","NOT COMPATIBLE - CANDIDATE",IF(C104="MONITOR / CONDITIONAL","COMPATIBLE",IF(C104="EXCLUDE DIRECT",IF(OR(I104="OUT OF DIRECT SCOPE",I104="EVIDENCE INSUFFICIENT - ROLE",I104="EVIDENCE STALE - REFRESH",I104="EVIDENCE CONTRADICTION - FIRST PARTY",I104="CONDITIONAL / REVIEW REQUIRED"),"COMPATIBLE","ROLE CONFLICT"),IF(C104="INCLUDE DIRECT",IF(I104="DIRECT LOCAL COMPETITOR","COMPATIBLE","ROLE CONFLICT"),IF(C104="INCLUDE INDIRECT",IF(I104="INDIRECT / CONDITIONAL COMPETITOR","COMPATIBLE","ROLE CONFLICT"),IF(C104="INCLUDE REFERENCE",IF(OR(I104="INTERMEDIARY / LEAD COMPETITOR",I104="INFORMATION / REFERENCE COMPETITOR"),"COMPATIBLE","ROLE CONFLICT"),"ROLE CONFLICT")))))))</x:f>
      </x:c>
      <x:c r="L104" s="12" t="str">
        <x:f>IF(B104="","",IF(OR(COUNTIFS(CONFLICTS!$B$6:$B$205,B104,CONFLICTS!$L$6:$L$205,"INVALID - DUPLICATE ID")&gt;0,COUNTIFS(CONFLICTS!$B$6:$B$205,B104,CONFLICTS!$L$6:$L$205,"INVALID - CONTROL TOKEN")&gt;0,COUNTIFS(CONFLICTS!$B$6:$B$205,B104,CONFLICTS!$L$6:$L$205,"NOT READY")&gt;0,COUNTIFS(CONFLICTS!$B$6:$B$205,B104,CONFLICTS!$L$6:$L$205,"INCOMPLETE")&gt;0),"CONFLICT RECORD INVALID",IF(COUNTIFS(CONFLICTS!$B$6:$B$205,B104,CONFLICTS!$L$6:$L$205,"OPEN MATERIAL CONFLICT")&gt;0,"OPEN MATERIAL CONFLICT","CLEAR")))</x:f>
      </x:c>
      <x:c r="M104" s="12" t="str">
        <x:f>IF(A104="","",IF(OR(B104="",C104="",D104="",E104="",F104="",G104="",H104=""),"NOT READY",IF(K104&lt;&gt;"COMPATIBLE","NOT READY",IF(L104="CONFLICT RECORD INVALID","NOT READY",IF(AND(L104="OPEN MATERIAL CONFLICT",C104&lt;&gt;"MONITOR / CONDITIONAL",C104&lt;&gt;"EXCLUDE DIRECT"),"NOT READY","READY")))))</x:f>
      </x:c>
      <x:c r="N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 t="str">
        <x:f>IF(B105="","",IFERROR(INDEX(CANDIDATES!$P$6:$P$205,MATCH(B105,CANDIDATES!$A$6:$A$205,0)),""))</x:f>
      </x:c>
      <x:c r="J105" s="12" t="str">
        <x:f>IF(B105="","",IF(COUNTIF(CANDIDATES!$A$6:$A$205,B105)=0,"INVALID - CANDIDATE ID",IF(COUNTIFS(CANDIDATES!$A$6:$A$205,B105,CANDIDATES!$Q$6:$Q$205,"READY")&gt;0,"LINKED - READY","LINKED - UNRESOLVED")))</x:f>
      </x:c>
      <x:c r="K105" s="12" t="str">
        <x:f>IF(A105="","",IF(J105="INVALID - CANDIDATE ID","NOT COMPATIBLE - CANDIDATE",IF(C105="MONITOR / CONDITIONAL","COMPATIBLE",IF(C105="EXCLUDE DIRECT",IF(OR(I105="OUT OF DIRECT SCOPE",I105="EVIDENCE INSUFFICIENT - ROLE",I105="EVIDENCE STALE - REFRESH",I105="EVIDENCE CONTRADICTION - FIRST PARTY",I105="CONDITIONAL / REVIEW REQUIRED"),"COMPATIBLE","ROLE CONFLICT"),IF(C105="INCLUDE DIRECT",IF(I105="DIRECT LOCAL COMPETITOR","COMPATIBLE","ROLE CONFLICT"),IF(C105="INCLUDE INDIRECT",IF(I105="INDIRECT / CONDITIONAL COMPETITOR","COMPATIBLE","ROLE CONFLICT"),IF(C105="INCLUDE REFERENCE",IF(OR(I105="INTERMEDIARY / LEAD COMPETITOR",I105="INFORMATION / REFERENCE COMPETITOR"),"COMPATIBLE","ROLE CONFLICT"),"ROLE CONFLICT")))))))</x:f>
      </x:c>
      <x:c r="L105" s="12" t="str">
        <x:f>IF(B105="","",IF(OR(COUNTIFS(CONFLICTS!$B$6:$B$205,B105,CONFLICTS!$L$6:$L$205,"INVALID - DUPLICATE ID")&gt;0,COUNTIFS(CONFLICTS!$B$6:$B$205,B105,CONFLICTS!$L$6:$L$205,"INVALID - CONTROL TOKEN")&gt;0,COUNTIFS(CONFLICTS!$B$6:$B$205,B105,CONFLICTS!$L$6:$L$205,"NOT READY")&gt;0,COUNTIFS(CONFLICTS!$B$6:$B$205,B105,CONFLICTS!$L$6:$L$205,"INCOMPLETE")&gt;0),"CONFLICT RECORD INVALID",IF(COUNTIFS(CONFLICTS!$B$6:$B$205,B105,CONFLICTS!$L$6:$L$205,"OPEN MATERIAL CONFLICT")&gt;0,"OPEN MATERIAL CONFLICT","CLEAR")))</x:f>
      </x:c>
      <x:c r="M105" s="12" t="str">
        <x:f>IF(A105="","",IF(OR(B105="",C105="",D105="",E105="",F105="",G105="",H105=""),"NOT READY",IF(K105&lt;&gt;"COMPATIBLE","NOT READY",IF(L105="CONFLICT RECORD INVALID","NOT READY",IF(AND(L105="OPEN MATERIAL CONFLICT",C105&lt;&gt;"MONITOR / CONDITIONAL",C105&lt;&gt;"EXCLUDE DIRECT"),"NOT READY","READY")))))</x:f>
      </x:c>
      <x:c r="N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 t="str">
        <x:f>IF(B106="","",IFERROR(INDEX(CANDIDATES!$P$6:$P$205,MATCH(B106,CANDIDATES!$A$6:$A$205,0)),""))</x:f>
      </x:c>
      <x:c r="J106" s="12" t="str">
        <x:f>IF(B106="","",IF(COUNTIF(CANDIDATES!$A$6:$A$205,B106)=0,"INVALID - CANDIDATE ID",IF(COUNTIFS(CANDIDATES!$A$6:$A$205,B106,CANDIDATES!$Q$6:$Q$205,"READY")&gt;0,"LINKED - READY","LINKED - UNRESOLVED")))</x:f>
      </x:c>
      <x:c r="K106" s="12" t="str">
        <x:f>IF(A106="","",IF(J106="INVALID - CANDIDATE ID","NOT COMPATIBLE - CANDIDATE",IF(C106="MONITOR / CONDITIONAL","COMPATIBLE",IF(C106="EXCLUDE DIRECT",IF(OR(I106="OUT OF DIRECT SCOPE",I106="EVIDENCE INSUFFICIENT - ROLE",I106="EVIDENCE STALE - REFRESH",I106="EVIDENCE CONTRADICTION - FIRST PARTY",I106="CONDITIONAL / REVIEW REQUIRED"),"COMPATIBLE","ROLE CONFLICT"),IF(C106="INCLUDE DIRECT",IF(I106="DIRECT LOCAL COMPETITOR","COMPATIBLE","ROLE CONFLICT"),IF(C106="INCLUDE INDIRECT",IF(I106="INDIRECT / CONDITIONAL COMPETITOR","COMPATIBLE","ROLE CONFLICT"),IF(C106="INCLUDE REFERENCE",IF(OR(I106="INTERMEDIARY / LEAD COMPETITOR",I106="INFORMATION / REFERENCE COMPETITOR"),"COMPATIBLE","ROLE CONFLICT"),"ROLE CONFLICT")))))))</x:f>
      </x:c>
      <x:c r="L106" s="12" t="str">
        <x:f>IF(B106="","",IF(OR(COUNTIFS(CONFLICTS!$B$6:$B$205,B106,CONFLICTS!$L$6:$L$205,"INVALID - DUPLICATE ID")&gt;0,COUNTIFS(CONFLICTS!$B$6:$B$205,B106,CONFLICTS!$L$6:$L$205,"INVALID - CONTROL TOKEN")&gt;0,COUNTIFS(CONFLICTS!$B$6:$B$205,B106,CONFLICTS!$L$6:$L$205,"NOT READY")&gt;0,COUNTIFS(CONFLICTS!$B$6:$B$205,B106,CONFLICTS!$L$6:$L$205,"INCOMPLETE")&gt;0),"CONFLICT RECORD INVALID",IF(COUNTIFS(CONFLICTS!$B$6:$B$205,B106,CONFLICTS!$L$6:$L$205,"OPEN MATERIAL CONFLICT")&gt;0,"OPEN MATERIAL CONFLICT","CLEAR")))</x:f>
      </x:c>
      <x:c r="M106" s="12" t="str">
        <x:f>IF(A106="","",IF(OR(B106="",C106="",D106="",E106="",F106="",G106="",H106=""),"NOT READY",IF(K106&lt;&gt;"COMPATIBLE","NOT READY",IF(L106="CONFLICT RECORD INVALID","NOT READY",IF(AND(L106="OPEN MATERIAL CONFLICT",C106&lt;&gt;"MONITOR / CONDITIONAL",C106&lt;&gt;"EXCLUDE DIRECT"),"NOT READY","READY")))))</x:f>
      </x:c>
      <x:c r="N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 t="str">
        <x:f>IF(B107="","",IFERROR(INDEX(CANDIDATES!$P$6:$P$205,MATCH(B107,CANDIDATES!$A$6:$A$205,0)),""))</x:f>
      </x:c>
      <x:c r="J107" s="12" t="str">
        <x:f>IF(B107="","",IF(COUNTIF(CANDIDATES!$A$6:$A$205,B107)=0,"INVALID - CANDIDATE ID",IF(COUNTIFS(CANDIDATES!$A$6:$A$205,B107,CANDIDATES!$Q$6:$Q$205,"READY")&gt;0,"LINKED - READY","LINKED - UNRESOLVED")))</x:f>
      </x:c>
      <x:c r="K107" s="12" t="str">
        <x:f>IF(A107="","",IF(J107="INVALID - CANDIDATE ID","NOT COMPATIBLE - CANDIDATE",IF(C107="MONITOR / CONDITIONAL","COMPATIBLE",IF(C107="EXCLUDE DIRECT",IF(OR(I107="OUT OF DIRECT SCOPE",I107="EVIDENCE INSUFFICIENT - ROLE",I107="EVIDENCE STALE - REFRESH",I107="EVIDENCE CONTRADICTION - FIRST PARTY",I107="CONDITIONAL / REVIEW REQUIRED"),"COMPATIBLE","ROLE CONFLICT"),IF(C107="INCLUDE DIRECT",IF(I107="DIRECT LOCAL COMPETITOR","COMPATIBLE","ROLE CONFLICT"),IF(C107="INCLUDE INDIRECT",IF(I107="INDIRECT / CONDITIONAL COMPETITOR","COMPATIBLE","ROLE CONFLICT"),IF(C107="INCLUDE REFERENCE",IF(OR(I107="INTERMEDIARY / LEAD COMPETITOR",I107="INFORMATION / REFERENCE COMPETITOR"),"COMPATIBLE","ROLE CONFLICT"),"ROLE CONFLICT")))))))</x:f>
      </x:c>
      <x:c r="L107" s="12" t="str">
        <x:f>IF(B107="","",IF(OR(COUNTIFS(CONFLICTS!$B$6:$B$205,B107,CONFLICTS!$L$6:$L$205,"INVALID - DUPLICATE ID")&gt;0,COUNTIFS(CONFLICTS!$B$6:$B$205,B107,CONFLICTS!$L$6:$L$205,"INVALID - CONTROL TOKEN")&gt;0,COUNTIFS(CONFLICTS!$B$6:$B$205,B107,CONFLICTS!$L$6:$L$205,"NOT READY")&gt;0,COUNTIFS(CONFLICTS!$B$6:$B$205,B107,CONFLICTS!$L$6:$L$205,"INCOMPLETE")&gt;0),"CONFLICT RECORD INVALID",IF(COUNTIFS(CONFLICTS!$B$6:$B$205,B107,CONFLICTS!$L$6:$L$205,"OPEN MATERIAL CONFLICT")&gt;0,"OPEN MATERIAL CONFLICT","CLEAR")))</x:f>
      </x:c>
      <x:c r="M107" s="12" t="str">
        <x:f>IF(A107="","",IF(OR(B107="",C107="",D107="",E107="",F107="",G107="",H107=""),"NOT READY",IF(K107&lt;&gt;"COMPATIBLE","NOT READY",IF(L107="CONFLICT RECORD INVALID","NOT READY",IF(AND(L107="OPEN MATERIAL CONFLICT",C107&lt;&gt;"MONITOR / CONDITIONAL",C107&lt;&gt;"EXCLUDE DIRECT"),"NOT READY","READY")))))</x:f>
      </x:c>
      <x:c r="N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 t="str">
        <x:f>IF(B108="","",IFERROR(INDEX(CANDIDATES!$P$6:$P$205,MATCH(B108,CANDIDATES!$A$6:$A$205,0)),""))</x:f>
      </x:c>
      <x:c r="J108" s="12" t="str">
        <x:f>IF(B108="","",IF(COUNTIF(CANDIDATES!$A$6:$A$205,B108)=0,"INVALID - CANDIDATE ID",IF(COUNTIFS(CANDIDATES!$A$6:$A$205,B108,CANDIDATES!$Q$6:$Q$205,"READY")&gt;0,"LINKED - READY","LINKED - UNRESOLVED")))</x:f>
      </x:c>
      <x:c r="K108" s="12" t="str">
        <x:f>IF(A108="","",IF(J108="INVALID - CANDIDATE ID","NOT COMPATIBLE - CANDIDATE",IF(C108="MONITOR / CONDITIONAL","COMPATIBLE",IF(C108="EXCLUDE DIRECT",IF(OR(I108="OUT OF DIRECT SCOPE",I108="EVIDENCE INSUFFICIENT - ROLE",I108="EVIDENCE STALE - REFRESH",I108="EVIDENCE CONTRADICTION - FIRST PARTY",I108="CONDITIONAL / REVIEW REQUIRED"),"COMPATIBLE","ROLE CONFLICT"),IF(C108="INCLUDE DIRECT",IF(I108="DIRECT LOCAL COMPETITOR","COMPATIBLE","ROLE CONFLICT"),IF(C108="INCLUDE INDIRECT",IF(I108="INDIRECT / CONDITIONAL COMPETITOR","COMPATIBLE","ROLE CONFLICT"),IF(C108="INCLUDE REFERENCE",IF(OR(I108="INTERMEDIARY / LEAD COMPETITOR",I108="INFORMATION / REFERENCE COMPETITOR"),"COMPATIBLE","ROLE CONFLICT"),"ROLE CONFLICT")))))))</x:f>
      </x:c>
      <x:c r="L108" s="12" t="str">
        <x:f>IF(B108="","",IF(OR(COUNTIFS(CONFLICTS!$B$6:$B$205,B108,CONFLICTS!$L$6:$L$205,"INVALID - DUPLICATE ID")&gt;0,COUNTIFS(CONFLICTS!$B$6:$B$205,B108,CONFLICTS!$L$6:$L$205,"INVALID - CONTROL TOKEN")&gt;0,COUNTIFS(CONFLICTS!$B$6:$B$205,B108,CONFLICTS!$L$6:$L$205,"NOT READY")&gt;0,COUNTIFS(CONFLICTS!$B$6:$B$205,B108,CONFLICTS!$L$6:$L$205,"INCOMPLETE")&gt;0),"CONFLICT RECORD INVALID",IF(COUNTIFS(CONFLICTS!$B$6:$B$205,B108,CONFLICTS!$L$6:$L$205,"OPEN MATERIAL CONFLICT")&gt;0,"OPEN MATERIAL CONFLICT","CLEAR")))</x:f>
      </x:c>
      <x:c r="M108" s="12" t="str">
        <x:f>IF(A108="","",IF(OR(B108="",C108="",D108="",E108="",F108="",G108="",H108=""),"NOT READY",IF(K108&lt;&gt;"COMPATIBLE","NOT READY",IF(L108="CONFLICT RECORD INVALID","NOT READY",IF(AND(L108="OPEN MATERIAL CONFLICT",C108&lt;&gt;"MONITOR / CONDITIONAL",C108&lt;&gt;"EXCLUDE DIRECT"),"NOT READY","READY")))))</x:f>
      </x:c>
      <x:c r="N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 t="str">
        <x:f>IF(B109="","",IFERROR(INDEX(CANDIDATES!$P$6:$P$205,MATCH(B109,CANDIDATES!$A$6:$A$205,0)),""))</x:f>
      </x:c>
      <x:c r="J109" s="12" t="str">
        <x:f>IF(B109="","",IF(COUNTIF(CANDIDATES!$A$6:$A$205,B109)=0,"INVALID - CANDIDATE ID",IF(COUNTIFS(CANDIDATES!$A$6:$A$205,B109,CANDIDATES!$Q$6:$Q$205,"READY")&gt;0,"LINKED - READY","LINKED - UNRESOLVED")))</x:f>
      </x:c>
      <x:c r="K109" s="12" t="str">
        <x:f>IF(A109="","",IF(J109="INVALID - CANDIDATE ID","NOT COMPATIBLE - CANDIDATE",IF(C109="MONITOR / CONDITIONAL","COMPATIBLE",IF(C109="EXCLUDE DIRECT",IF(OR(I109="OUT OF DIRECT SCOPE",I109="EVIDENCE INSUFFICIENT - ROLE",I109="EVIDENCE STALE - REFRESH",I109="EVIDENCE CONTRADICTION - FIRST PARTY",I109="CONDITIONAL / REVIEW REQUIRED"),"COMPATIBLE","ROLE CONFLICT"),IF(C109="INCLUDE DIRECT",IF(I109="DIRECT LOCAL COMPETITOR","COMPATIBLE","ROLE CONFLICT"),IF(C109="INCLUDE INDIRECT",IF(I109="INDIRECT / CONDITIONAL COMPETITOR","COMPATIBLE","ROLE CONFLICT"),IF(C109="INCLUDE REFERENCE",IF(OR(I109="INTERMEDIARY / LEAD COMPETITOR",I109="INFORMATION / REFERENCE COMPETITOR"),"COMPATIBLE","ROLE CONFLICT"),"ROLE CONFLICT")))))))</x:f>
      </x:c>
      <x:c r="L109" s="12" t="str">
        <x:f>IF(B109="","",IF(OR(COUNTIFS(CONFLICTS!$B$6:$B$205,B109,CONFLICTS!$L$6:$L$205,"INVALID - DUPLICATE ID")&gt;0,COUNTIFS(CONFLICTS!$B$6:$B$205,B109,CONFLICTS!$L$6:$L$205,"INVALID - CONTROL TOKEN")&gt;0,COUNTIFS(CONFLICTS!$B$6:$B$205,B109,CONFLICTS!$L$6:$L$205,"NOT READY")&gt;0,COUNTIFS(CONFLICTS!$B$6:$B$205,B109,CONFLICTS!$L$6:$L$205,"INCOMPLETE")&gt;0),"CONFLICT RECORD INVALID",IF(COUNTIFS(CONFLICTS!$B$6:$B$205,B109,CONFLICTS!$L$6:$L$205,"OPEN MATERIAL CONFLICT")&gt;0,"OPEN MATERIAL CONFLICT","CLEAR")))</x:f>
      </x:c>
      <x:c r="M109" s="12" t="str">
        <x:f>IF(A109="","",IF(OR(B109="",C109="",D109="",E109="",F109="",G109="",H109=""),"NOT READY",IF(K109&lt;&gt;"COMPATIBLE","NOT READY",IF(L109="CONFLICT RECORD INVALID","NOT READY",IF(AND(L109="OPEN MATERIAL CONFLICT",C109&lt;&gt;"MONITOR / CONDITIONAL",C109&lt;&gt;"EXCLUDE DIRECT"),"NOT READY","READY")))))</x:f>
      </x:c>
      <x:c r="N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 t="str">
        <x:f>IF(B110="","",IFERROR(INDEX(CANDIDATES!$P$6:$P$205,MATCH(B110,CANDIDATES!$A$6:$A$205,0)),""))</x:f>
      </x:c>
      <x:c r="J110" s="12" t="str">
        <x:f>IF(B110="","",IF(COUNTIF(CANDIDATES!$A$6:$A$205,B110)=0,"INVALID - CANDIDATE ID",IF(COUNTIFS(CANDIDATES!$A$6:$A$205,B110,CANDIDATES!$Q$6:$Q$205,"READY")&gt;0,"LINKED - READY","LINKED - UNRESOLVED")))</x:f>
      </x:c>
      <x:c r="K110" s="12" t="str">
        <x:f>IF(A110="","",IF(J110="INVALID - CANDIDATE ID","NOT COMPATIBLE - CANDIDATE",IF(C110="MONITOR / CONDITIONAL","COMPATIBLE",IF(C110="EXCLUDE DIRECT",IF(OR(I110="OUT OF DIRECT SCOPE",I110="EVIDENCE INSUFFICIENT - ROLE",I110="EVIDENCE STALE - REFRESH",I110="EVIDENCE CONTRADICTION - FIRST PARTY",I110="CONDITIONAL / REVIEW REQUIRED"),"COMPATIBLE","ROLE CONFLICT"),IF(C110="INCLUDE DIRECT",IF(I110="DIRECT LOCAL COMPETITOR","COMPATIBLE","ROLE CONFLICT"),IF(C110="INCLUDE INDIRECT",IF(I110="INDIRECT / CONDITIONAL COMPETITOR","COMPATIBLE","ROLE CONFLICT"),IF(C110="INCLUDE REFERENCE",IF(OR(I110="INTERMEDIARY / LEAD COMPETITOR",I110="INFORMATION / REFERENCE COMPETITOR"),"COMPATIBLE","ROLE CONFLICT"),"ROLE CONFLICT")))))))</x:f>
      </x:c>
      <x:c r="L110" s="12" t="str">
        <x:f>IF(B110="","",IF(OR(COUNTIFS(CONFLICTS!$B$6:$B$205,B110,CONFLICTS!$L$6:$L$205,"INVALID - DUPLICATE ID")&gt;0,COUNTIFS(CONFLICTS!$B$6:$B$205,B110,CONFLICTS!$L$6:$L$205,"INVALID - CONTROL TOKEN")&gt;0,COUNTIFS(CONFLICTS!$B$6:$B$205,B110,CONFLICTS!$L$6:$L$205,"NOT READY")&gt;0,COUNTIFS(CONFLICTS!$B$6:$B$205,B110,CONFLICTS!$L$6:$L$205,"INCOMPLETE")&gt;0),"CONFLICT RECORD INVALID",IF(COUNTIFS(CONFLICTS!$B$6:$B$205,B110,CONFLICTS!$L$6:$L$205,"OPEN MATERIAL CONFLICT")&gt;0,"OPEN MATERIAL CONFLICT","CLEAR")))</x:f>
      </x:c>
      <x:c r="M110" s="12" t="str">
        <x:f>IF(A110="","",IF(OR(B110="",C110="",D110="",E110="",F110="",G110="",H110=""),"NOT READY",IF(K110&lt;&gt;"COMPATIBLE","NOT READY",IF(L110="CONFLICT RECORD INVALID","NOT READY",IF(AND(L110="OPEN MATERIAL CONFLICT",C110&lt;&gt;"MONITOR / CONDITIONAL",C110&lt;&gt;"EXCLUDE DIRECT"),"NOT READY","READY")))))</x:f>
      </x:c>
      <x:c r="N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 t="str">
        <x:f>IF(B111="","",IFERROR(INDEX(CANDIDATES!$P$6:$P$205,MATCH(B111,CANDIDATES!$A$6:$A$205,0)),""))</x:f>
      </x:c>
      <x:c r="J111" s="12" t="str">
        <x:f>IF(B111="","",IF(COUNTIF(CANDIDATES!$A$6:$A$205,B111)=0,"INVALID - CANDIDATE ID",IF(COUNTIFS(CANDIDATES!$A$6:$A$205,B111,CANDIDATES!$Q$6:$Q$205,"READY")&gt;0,"LINKED - READY","LINKED - UNRESOLVED")))</x:f>
      </x:c>
      <x:c r="K111" s="12" t="str">
        <x:f>IF(A111="","",IF(J111="INVALID - CANDIDATE ID","NOT COMPATIBLE - CANDIDATE",IF(C111="MONITOR / CONDITIONAL","COMPATIBLE",IF(C111="EXCLUDE DIRECT",IF(OR(I111="OUT OF DIRECT SCOPE",I111="EVIDENCE INSUFFICIENT - ROLE",I111="EVIDENCE STALE - REFRESH",I111="EVIDENCE CONTRADICTION - FIRST PARTY",I111="CONDITIONAL / REVIEW REQUIRED"),"COMPATIBLE","ROLE CONFLICT"),IF(C111="INCLUDE DIRECT",IF(I111="DIRECT LOCAL COMPETITOR","COMPATIBLE","ROLE CONFLICT"),IF(C111="INCLUDE INDIRECT",IF(I111="INDIRECT / CONDITIONAL COMPETITOR","COMPATIBLE","ROLE CONFLICT"),IF(C111="INCLUDE REFERENCE",IF(OR(I111="INTERMEDIARY / LEAD COMPETITOR",I111="INFORMATION / REFERENCE COMPETITOR"),"COMPATIBLE","ROLE CONFLICT"),"ROLE CONFLICT")))))))</x:f>
      </x:c>
      <x:c r="L111" s="12" t="str">
        <x:f>IF(B111="","",IF(OR(COUNTIFS(CONFLICTS!$B$6:$B$205,B111,CONFLICTS!$L$6:$L$205,"INVALID - DUPLICATE ID")&gt;0,COUNTIFS(CONFLICTS!$B$6:$B$205,B111,CONFLICTS!$L$6:$L$205,"INVALID - CONTROL TOKEN")&gt;0,COUNTIFS(CONFLICTS!$B$6:$B$205,B111,CONFLICTS!$L$6:$L$205,"NOT READY")&gt;0,COUNTIFS(CONFLICTS!$B$6:$B$205,B111,CONFLICTS!$L$6:$L$205,"INCOMPLETE")&gt;0),"CONFLICT RECORD INVALID",IF(COUNTIFS(CONFLICTS!$B$6:$B$205,B111,CONFLICTS!$L$6:$L$205,"OPEN MATERIAL CONFLICT")&gt;0,"OPEN MATERIAL CONFLICT","CLEAR")))</x:f>
      </x:c>
      <x:c r="M111" s="12" t="str">
        <x:f>IF(A111="","",IF(OR(B111="",C111="",D111="",E111="",F111="",G111="",H111=""),"NOT READY",IF(K111&lt;&gt;"COMPATIBLE","NOT READY",IF(L111="CONFLICT RECORD INVALID","NOT READY",IF(AND(L111="OPEN MATERIAL CONFLICT",C111&lt;&gt;"MONITOR / CONDITIONAL",C111&lt;&gt;"EXCLUDE DIRECT"),"NOT READY","READY")))))</x:f>
      </x:c>
      <x:c r="N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 t="str">
        <x:f>IF(B112="","",IFERROR(INDEX(CANDIDATES!$P$6:$P$205,MATCH(B112,CANDIDATES!$A$6:$A$205,0)),""))</x:f>
      </x:c>
      <x:c r="J112" s="12" t="str">
        <x:f>IF(B112="","",IF(COUNTIF(CANDIDATES!$A$6:$A$205,B112)=0,"INVALID - CANDIDATE ID",IF(COUNTIFS(CANDIDATES!$A$6:$A$205,B112,CANDIDATES!$Q$6:$Q$205,"READY")&gt;0,"LINKED - READY","LINKED - UNRESOLVED")))</x:f>
      </x:c>
      <x:c r="K112" s="12" t="str">
        <x:f>IF(A112="","",IF(J112="INVALID - CANDIDATE ID","NOT COMPATIBLE - CANDIDATE",IF(C112="MONITOR / CONDITIONAL","COMPATIBLE",IF(C112="EXCLUDE DIRECT",IF(OR(I112="OUT OF DIRECT SCOPE",I112="EVIDENCE INSUFFICIENT - ROLE",I112="EVIDENCE STALE - REFRESH",I112="EVIDENCE CONTRADICTION - FIRST PARTY",I112="CONDITIONAL / REVIEW REQUIRED"),"COMPATIBLE","ROLE CONFLICT"),IF(C112="INCLUDE DIRECT",IF(I112="DIRECT LOCAL COMPETITOR","COMPATIBLE","ROLE CONFLICT"),IF(C112="INCLUDE INDIRECT",IF(I112="INDIRECT / CONDITIONAL COMPETITOR","COMPATIBLE","ROLE CONFLICT"),IF(C112="INCLUDE REFERENCE",IF(OR(I112="INTERMEDIARY / LEAD COMPETITOR",I112="INFORMATION / REFERENCE COMPETITOR"),"COMPATIBLE","ROLE CONFLICT"),"ROLE CONFLICT")))))))</x:f>
      </x:c>
      <x:c r="L112" s="12" t="str">
        <x:f>IF(B112="","",IF(OR(COUNTIFS(CONFLICTS!$B$6:$B$205,B112,CONFLICTS!$L$6:$L$205,"INVALID - DUPLICATE ID")&gt;0,COUNTIFS(CONFLICTS!$B$6:$B$205,B112,CONFLICTS!$L$6:$L$205,"INVALID - CONTROL TOKEN")&gt;0,COUNTIFS(CONFLICTS!$B$6:$B$205,B112,CONFLICTS!$L$6:$L$205,"NOT READY")&gt;0,COUNTIFS(CONFLICTS!$B$6:$B$205,B112,CONFLICTS!$L$6:$L$205,"INCOMPLETE")&gt;0),"CONFLICT RECORD INVALID",IF(COUNTIFS(CONFLICTS!$B$6:$B$205,B112,CONFLICTS!$L$6:$L$205,"OPEN MATERIAL CONFLICT")&gt;0,"OPEN MATERIAL CONFLICT","CLEAR")))</x:f>
      </x:c>
      <x:c r="M112" s="12" t="str">
        <x:f>IF(A112="","",IF(OR(B112="",C112="",D112="",E112="",F112="",G112="",H112=""),"NOT READY",IF(K112&lt;&gt;"COMPATIBLE","NOT READY",IF(L112="CONFLICT RECORD INVALID","NOT READY",IF(AND(L112="OPEN MATERIAL CONFLICT",C112&lt;&gt;"MONITOR / CONDITIONAL",C112&lt;&gt;"EXCLUDE DIRECT"),"NOT READY","READY")))))</x:f>
      </x:c>
      <x:c r="N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 t="str">
        <x:f>IF(B113="","",IFERROR(INDEX(CANDIDATES!$P$6:$P$205,MATCH(B113,CANDIDATES!$A$6:$A$205,0)),""))</x:f>
      </x:c>
      <x:c r="J113" s="12" t="str">
        <x:f>IF(B113="","",IF(COUNTIF(CANDIDATES!$A$6:$A$205,B113)=0,"INVALID - CANDIDATE ID",IF(COUNTIFS(CANDIDATES!$A$6:$A$205,B113,CANDIDATES!$Q$6:$Q$205,"READY")&gt;0,"LINKED - READY","LINKED - UNRESOLVED")))</x:f>
      </x:c>
      <x:c r="K113" s="12" t="str">
        <x:f>IF(A113="","",IF(J113="INVALID - CANDIDATE ID","NOT COMPATIBLE - CANDIDATE",IF(C113="MONITOR / CONDITIONAL","COMPATIBLE",IF(C113="EXCLUDE DIRECT",IF(OR(I113="OUT OF DIRECT SCOPE",I113="EVIDENCE INSUFFICIENT - ROLE",I113="EVIDENCE STALE - REFRESH",I113="EVIDENCE CONTRADICTION - FIRST PARTY",I113="CONDITIONAL / REVIEW REQUIRED"),"COMPATIBLE","ROLE CONFLICT"),IF(C113="INCLUDE DIRECT",IF(I113="DIRECT LOCAL COMPETITOR","COMPATIBLE","ROLE CONFLICT"),IF(C113="INCLUDE INDIRECT",IF(I113="INDIRECT / CONDITIONAL COMPETITOR","COMPATIBLE","ROLE CONFLICT"),IF(C113="INCLUDE REFERENCE",IF(OR(I113="INTERMEDIARY / LEAD COMPETITOR",I113="INFORMATION / REFERENCE COMPETITOR"),"COMPATIBLE","ROLE CONFLICT"),"ROLE CONFLICT")))))))</x:f>
      </x:c>
      <x:c r="L113" s="12" t="str">
        <x:f>IF(B113="","",IF(OR(COUNTIFS(CONFLICTS!$B$6:$B$205,B113,CONFLICTS!$L$6:$L$205,"INVALID - DUPLICATE ID")&gt;0,COUNTIFS(CONFLICTS!$B$6:$B$205,B113,CONFLICTS!$L$6:$L$205,"INVALID - CONTROL TOKEN")&gt;0,COUNTIFS(CONFLICTS!$B$6:$B$205,B113,CONFLICTS!$L$6:$L$205,"NOT READY")&gt;0,COUNTIFS(CONFLICTS!$B$6:$B$205,B113,CONFLICTS!$L$6:$L$205,"INCOMPLETE")&gt;0),"CONFLICT RECORD INVALID",IF(COUNTIFS(CONFLICTS!$B$6:$B$205,B113,CONFLICTS!$L$6:$L$205,"OPEN MATERIAL CONFLICT")&gt;0,"OPEN MATERIAL CONFLICT","CLEAR")))</x:f>
      </x:c>
      <x:c r="M113" s="12" t="str">
        <x:f>IF(A113="","",IF(OR(B113="",C113="",D113="",E113="",F113="",G113="",H113=""),"NOT READY",IF(K113&lt;&gt;"COMPATIBLE","NOT READY",IF(L113="CONFLICT RECORD INVALID","NOT READY",IF(AND(L113="OPEN MATERIAL CONFLICT",C113&lt;&gt;"MONITOR / CONDITIONAL",C113&lt;&gt;"EXCLUDE DIRECT"),"NOT READY","READY")))))</x:f>
      </x:c>
      <x:c r="N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 t="str">
        <x:f>IF(B114="","",IFERROR(INDEX(CANDIDATES!$P$6:$P$205,MATCH(B114,CANDIDATES!$A$6:$A$205,0)),""))</x:f>
      </x:c>
      <x:c r="J114" s="12" t="str">
        <x:f>IF(B114="","",IF(COUNTIF(CANDIDATES!$A$6:$A$205,B114)=0,"INVALID - CANDIDATE ID",IF(COUNTIFS(CANDIDATES!$A$6:$A$205,B114,CANDIDATES!$Q$6:$Q$205,"READY")&gt;0,"LINKED - READY","LINKED - UNRESOLVED")))</x:f>
      </x:c>
      <x:c r="K114" s="12" t="str">
        <x:f>IF(A114="","",IF(J114="INVALID - CANDIDATE ID","NOT COMPATIBLE - CANDIDATE",IF(C114="MONITOR / CONDITIONAL","COMPATIBLE",IF(C114="EXCLUDE DIRECT",IF(OR(I114="OUT OF DIRECT SCOPE",I114="EVIDENCE INSUFFICIENT - ROLE",I114="EVIDENCE STALE - REFRESH",I114="EVIDENCE CONTRADICTION - FIRST PARTY",I114="CONDITIONAL / REVIEW REQUIRED"),"COMPATIBLE","ROLE CONFLICT"),IF(C114="INCLUDE DIRECT",IF(I114="DIRECT LOCAL COMPETITOR","COMPATIBLE","ROLE CONFLICT"),IF(C114="INCLUDE INDIRECT",IF(I114="INDIRECT / CONDITIONAL COMPETITOR","COMPATIBLE","ROLE CONFLICT"),IF(C114="INCLUDE REFERENCE",IF(OR(I114="INTERMEDIARY / LEAD COMPETITOR",I114="INFORMATION / REFERENCE COMPETITOR"),"COMPATIBLE","ROLE CONFLICT"),"ROLE CONFLICT")))))))</x:f>
      </x:c>
      <x:c r="L114" s="12" t="str">
        <x:f>IF(B114="","",IF(OR(COUNTIFS(CONFLICTS!$B$6:$B$205,B114,CONFLICTS!$L$6:$L$205,"INVALID - DUPLICATE ID")&gt;0,COUNTIFS(CONFLICTS!$B$6:$B$205,B114,CONFLICTS!$L$6:$L$205,"INVALID - CONTROL TOKEN")&gt;0,COUNTIFS(CONFLICTS!$B$6:$B$205,B114,CONFLICTS!$L$6:$L$205,"NOT READY")&gt;0,COUNTIFS(CONFLICTS!$B$6:$B$205,B114,CONFLICTS!$L$6:$L$205,"INCOMPLETE")&gt;0),"CONFLICT RECORD INVALID",IF(COUNTIFS(CONFLICTS!$B$6:$B$205,B114,CONFLICTS!$L$6:$L$205,"OPEN MATERIAL CONFLICT")&gt;0,"OPEN MATERIAL CONFLICT","CLEAR")))</x:f>
      </x:c>
      <x:c r="M114" s="12" t="str">
        <x:f>IF(A114="","",IF(OR(B114="",C114="",D114="",E114="",F114="",G114="",H114=""),"NOT READY",IF(K114&lt;&gt;"COMPATIBLE","NOT READY",IF(L114="CONFLICT RECORD INVALID","NOT READY",IF(AND(L114="OPEN MATERIAL CONFLICT",C114&lt;&gt;"MONITOR / CONDITIONAL",C114&lt;&gt;"EXCLUDE DIRECT"),"NOT READY","READY")))))</x:f>
      </x:c>
      <x:c r="N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 t="str">
        <x:f>IF(B115="","",IFERROR(INDEX(CANDIDATES!$P$6:$P$205,MATCH(B115,CANDIDATES!$A$6:$A$205,0)),""))</x:f>
      </x:c>
      <x:c r="J115" s="12" t="str">
        <x:f>IF(B115="","",IF(COUNTIF(CANDIDATES!$A$6:$A$205,B115)=0,"INVALID - CANDIDATE ID",IF(COUNTIFS(CANDIDATES!$A$6:$A$205,B115,CANDIDATES!$Q$6:$Q$205,"READY")&gt;0,"LINKED - READY","LINKED - UNRESOLVED")))</x:f>
      </x:c>
      <x:c r="K115" s="12" t="str">
        <x:f>IF(A115="","",IF(J115="INVALID - CANDIDATE ID","NOT COMPATIBLE - CANDIDATE",IF(C115="MONITOR / CONDITIONAL","COMPATIBLE",IF(C115="EXCLUDE DIRECT",IF(OR(I115="OUT OF DIRECT SCOPE",I115="EVIDENCE INSUFFICIENT - ROLE",I115="EVIDENCE STALE - REFRESH",I115="EVIDENCE CONTRADICTION - FIRST PARTY",I115="CONDITIONAL / REVIEW REQUIRED"),"COMPATIBLE","ROLE CONFLICT"),IF(C115="INCLUDE DIRECT",IF(I115="DIRECT LOCAL COMPETITOR","COMPATIBLE","ROLE CONFLICT"),IF(C115="INCLUDE INDIRECT",IF(I115="INDIRECT / CONDITIONAL COMPETITOR","COMPATIBLE","ROLE CONFLICT"),IF(C115="INCLUDE REFERENCE",IF(OR(I115="INTERMEDIARY / LEAD COMPETITOR",I115="INFORMATION / REFERENCE COMPETITOR"),"COMPATIBLE","ROLE CONFLICT"),"ROLE CONFLICT")))))))</x:f>
      </x:c>
      <x:c r="L115" s="12" t="str">
        <x:f>IF(B115="","",IF(OR(COUNTIFS(CONFLICTS!$B$6:$B$205,B115,CONFLICTS!$L$6:$L$205,"INVALID - DUPLICATE ID")&gt;0,COUNTIFS(CONFLICTS!$B$6:$B$205,B115,CONFLICTS!$L$6:$L$205,"INVALID - CONTROL TOKEN")&gt;0,COUNTIFS(CONFLICTS!$B$6:$B$205,B115,CONFLICTS!$L$6:$L$205,"NOT READY")&gt;0,COUNTIFS(CONFLICTS!$B$6:$B$205,B115,CONFLICTS!$L$6:$L$205,"INCOMPLETE")&gt;0),"CONFLICT RECORD INVALID",IF(COUNTIFS(CONFLICTS!$B$6:$B$205,B115,CONFLICTS!$L$6:$L$205,"OPEN MATERIAL CONFLICT")&gt;0,"OPEN MATERIAL CONFLICT","CLEAR")))</x:f>
      </x:c>
      <x:c r="M115" s="12" t="str">
        <x:f>IF(A115="","",IF(OR(B115="",C115="",D115="",E115="",F115="",G115="",H115=""),"NOT READY",IF(K115&lt;&gt;"COMPATIBLE","NOT READY",IF(L115="CONFLICT RECORD INVALID","NOT READY",IF(AND(L115="OPEN MATERIAL CONFLICT",C115&lt;&gt;"MONITOR / CONDITIONAL",C115&lt;&gt;"EXCLUDE DIRECT"),"NOT READY","READY")))))</x:f>
      </x:c>
      <x:c r="N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 t="str">
        <x:f>IF(B116="","",IFERROR(INDEX(CANDIDATES!$P$6:$P$205,MATCH(B116,CANDIDATES!$A$6:$A$205,0)),""))</x:f>
      </x:c>
      <x:c r="J116" s="12" t="str">
        <x:f>IF(B116="","",IF(COUNTIF(CANDIDATES!$A$6:$A$205,B116)=0,"INVALID - CANDIDATE ID",IF(COUNTIFS(CANDIDATES!$A$6:$A$205,B116,CANDIDATES!$Q$6:$Q$205,"READY")&gt;0,"LINKED - READY","LINKED - UNRESOLVED")))</x:f>
      </x:c>
      <x:c r="K116" s="12" t="str">
        <x:f>IF(A116="","",IF(J116="INVALID - CANDIDATE ID","NOT COMPATIBLE - CANDIDATE",IF(C116="MONITOR / CONDITIONAL","COMPATIBLE",IF(C116="EXCLUDE DIRECT",IF(OR(I116="OUT OF DIRECT SCOPE",I116="EVIDENCE INSUFFICIENT - ROLE",I116="EVIDENCE STALE - REFRESH",I116="EVIDENCE CONTRADICTION - FIRST PARTY",I116="CONDITIONAL / REVIEW REQUIRED"),"COMPATIBLE","ROLE CONFLICT"),IF(C116="INCLUDE DIRECT",IF(I116="DIRECT LOCAL COMPETITOR","COMPATIBLE","ROLE CONFLICT"),IF(C116="INCLUDE INDIRECT",IF(I116="INDIRECT / CONDITIONAL COMPETITOR","COMPATIBLE","ROLE CONFLICT"),IF(C116="INCLUDE REFERENCE",IF(OR(I116="INTERMEDIARY / LEAD COMPETITOR",I116="INFORMATION / REFERENCE COMPETITOR"),"COMPATIBLE","ROLE CONFLICT"),"ROLE CONFLICT")))))))</x:f>
      </x:c>
      <x:c r="L116" s="12" t="str">
        <x:f>IF(B116="","",IF(OR(COUNTIFS(CONFLICTS!$B$6:$B$205,B116,CONFLICTS!$L$6:$L$205,"INVALID - DUPLICATE ID")&gt;0,COUNTIFS(CONFLICTS!$B$6:$B$205,B116,CONFLICTS!$L$6:$L$205,"INVALID - CONTROL TOKEN")&gt;0,COUNTIFS(CONFLICTS!$B$6:$B$205,B116,CONFLICTS!$L$6:$L$205,"NOT READY")&gt;0,COUNTIFS(CONFLICTS!$B$6:$B$205,B116,CONFLICTS!$L$6:$L$205,"INCOMPLETE")&gt;0),"CONFLICT RECORD INVALID",IF(COUNTIFS(CONFLICTS!$B$6:$B$205,B116,CONFLICTS!$L$6:$L$205,"OPEN MATERIAL CONFLICT")&gt;0,"OPEN MATERIAL CONFLICT","CLEAR")))</x:f>
      </x:c>
      <x:c r="M116" s="12" t="str">
        <x:f>IF(A116="","",IF(OR(B116="",C116="",D116="",E116="",F116="",G116="",H116=""),"NOT READY",IF(K116&lt;&gt;"COMPATIBLE","NOT READY",IF(L116="CONFLICT RECORD INVALID","NOT READY",IF(AND(L116="OPEN MATERIAL CONFLICT",C116&lt;&gt;"MONITOR / CONDITIONAL",C116&lt;&gt;"EXCLUDE DIRECT"),"NOT READY","READY")))))</x:f>
      </x:c>
      <x:c r="N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 t="str">
        <x:f>IF(B117="","",IFERROR(INDEX(CANDIDATES!$P$6:$P$205,MATCH(B117,CANDIDATES!$A$6:$A$205,0)),""))</x:f>
      </x:c>
      <x:c r="J117" s="12" t="str">
        <x:f>IF(B117="","",IF(COUNTIF(CANDIDATES!$A$6:$A$205,B117)=0,"INVALID - CANDIDATE ID",IF(COUNTIFS(CANDIDATES!$A$6:$A$205,B117,CANDIDATES!$Q$6:$Q$205,"READY")&gt;0,"LINKED - READY","LINKED - UNRESOLVED")))</x:f>
      </x:c>
      <x:c r="K117" s="12" t="str">
        <x:f>IF(A117="","",IF(J117="INVALID - CANDIDATE ID","NOT COMPATIBLE - CANDIDATE",IF(C117="MONITOR / CONDITIONAL","COMPATIBLE",IF(C117="EXCLUDE DIRECT",IF(OR(I117="OUT OF DIRECT SCOPE",I117="EVIDENCE INSUFFICIENT - ROLE",I117="EVIDENCE STALE - REFRESH",I117="EVIDENCE CONTRADICTION - FIRST PARTY",I117="CONDITIONAL / REVIEW REQUIRED"),"COMPATIBLE","ROLE CONFLICT"),IF(C117="INCLUDE DIRECT",IF(I117="DIRECT LOCAL COMPETITOR","COMPATIBLE","ROLE CONFLICT"),IF(C117="INCLUDE INDIRECT",IF(I117="INDIRECT / CONDITIONAL COMPETITOR","COMPATIBLE","ROLE CONFLICT"),IF(C117="INCLUDE REFERENCE",IF(OR(I117="INTERMEDIARY / LEAD COMPETITOR",I117="INFORMATION / REFERENCE COMPETITOR"),"COMPATIBLE","ROLE CONFLICT"),"ROLE CONFLICT")))))))</x:f>
      </x:c>
      <x:c r="L117" s="12" t="str">
        <x:f>IF(B117="","",IF(OR(COUNTIFS(CONFLICTS!$B$6:$B$205,B117,CONFLICTS!$L$6:$L$205,"INVALID - DUPLICATE ID")&gt;0,COUNTIFS(CONFLICTS!$B$6:$B$205,B117,CONFLICTS!$L$6:$L$205,"INVALID - CONTROL TOKEN")&gt;0,COUNTIFS(CONFLICTS!$B$6:$B$205,B117,CONFLICTS!$L$6:$L$205,"NOT READY")&gt;0,COUNTIFS(CONFLICTS!$B$6:$B$205,B117,CONFLICTS!$L$6:$L$205,"INCOMPLETE")&gt;0),"CONFLICT RECORD INVALID",IF(COUNTIFS(CONFLICTS!$B$6:$B$205,B117,CONFLICTS!$L$6:$L$205,"OPEN MATERIAL CONFLICT")&gt;0,"OPEN MATERIAL CONFLICT","CLEAR")))</x:f>
      </x:c>
      <x:c r="M117" s="12" t="str">
        <x:f>IF(A117="","",IF(OR(B117="",C117="",D117="",E117="",F117="",G117="",H117=""),"NOT READY",IF(K117&lt;&gt;"COMPATIBLE","NOT READY",IF(L117="CONFLICT RECORD INVALID","NOT READY",IF(AND(L117="OPEN MATERIAL CONFLICT",C117&lt;&gt;"MONITOR / CONDITIONAL",C117&lt;&gt;"EXCLUDE DIRECT"),"NOT READY","READY")))))</x:f>
      </x:c>
      <x:c r="N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 t="str">
        <x:f>IF(B118="","",IFERROR(INDEX(CANDIDATES!$P$6:$P$205,MATCH(B118,CANDIDATES!$A$6:$A$205,0)),""))</x:f>
      </x:c>
      <x:c r="J118" s="12" t="str">
        <x:f>IF(B118="","",IF(COUNTIF(CANDIDATES!$A$6:$A$205,B118)=0,"INVALID - CANDIDATE ID",IF(COUNTIFS(CANDIDATES!$A$6:$A$205,B118,CANDIDATES!$Q$6:$Q$205,"READY")&gt;0,"LINKED - READY","LINKED - UNRESOLVED")))</x:f>
      </x:c>
      <x:c r="K118" s="12" t="str">
        <x:f>IF(A118="","",IF(J118="INVALID - CANDIDATE ID","NOT COMPATIBLE - CANDIDATE",IF(C118="MONITOR / CONDITIONAL","COMPATIBLE",IF(C118="EXCLUDE DIRECT",IF(OR(I118="OUT OF DIRECT SCOPE",I118="EVIDENCE INSUFFICIENT - ROLE",I118="EVIDENCE STALE - REFRESH",I118="EVIDENCE CONTRADICTION - FIRST PARTY",I118="CONDITIONAL / REVIEW REQUIRED"),"COMPATIBLE","ROLE CONFLICT"),IF(C118="INCLUDE DIRECT",IF(I118="DIRECT LOCAL COMPETITOR","COMPATIBLE","ROLE CONFLICT"),IF(C118="INCLUDE INDIRECT",IF(I118="INDIRECT / CONDITIONAL COMPETITOR","COMPATIBLE","ROLE CONFLICT"),IF(C118="INCLUDE REFERENCE",IF(OR(I118="INTERMEDIARY / LEAD COMPETITOR",I118="INFORMATION / REFERENCE COMPETITOR"),"COMPATIBLE","ROLE CONFLICT"),"ROLE CONFLICT")))))))</x:f>
      </x:c>
      <x:c r="L118" s="12" t="str">
        <x:f>IF(B118="","",IF(OR(COUNTIFS(CONFLICTS!$B$6:$B$205,B118,CONFLICTS!$L$6:$L$205,"INVALID - DUPLICATE ID")&gt;0,COUNTIFS(CONFLICTS!$B$6:$B$205,B118,CONFLICTS!$L$6:$L$205,"INVALID - CONTROL TOKEN")&gt;0,COUNTIFS(CONFLICTS!$B$6:$B$205,B118,CONFLICTS!$L$6:$L$205,"NOT READY")&gt;0,COUNTIFS(CONFLICTS!$B$6:$B$205,B118,CONFLICTS!$L$6:$L$205,"INCOMPLETE")&gt;0),"CONFLICT RECORD INVALID",IF(COUNTIFS(CONFLICTS!$B$6:$B$205,B118,CONFLICTS!$L$6:$L$205,"OPEN MATERIAL CONFLICT")&gt;0,"OPEN MATERIAL CONFLICT","CLEAR")))</x:f>
      </x:c>
      <x:c r="M118" s="12" t="str">
        <x:f>IF(A118="","",IF(OR(B118="",C118="",D118="",E118="",F118="",G118="",H118=""),"NOT READY",IF(K118&lt;&gt;"COMPATIBLE","NOT READY",IF(L118="CONFLICT RECORD INVALID","NOT READY",IF(AND(L118="OPEN MATERIAL CONFLICT",C118&lt;&gt;"MONITOR / CONDITIONAL",C118&lt;&gt;"EXCLUDE DIRECT"),"NOT READY","READY")))))</x:f>
      </x:c>
      <x:c r="N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 t="str">
        <x:f>IF(B119="","",IFERROR(INDEX(CANDIDATES!$P$6:$P$205,MATCH(B119,CANDIDATES!$A$6:$A$205,0)),""))</x:f>
      </x:c>
      <x:c r="J119" s="12" t="str">
        <x:f>IF(B119="","",IF(COUNTIF(CANDIDATES!$A$6:$A$205,B119)=0,"INVALID - CANDIDATE ID",IF(COUNTIFS(CANDIDATES!$A$6:$A$205,B119,CANDIDATES!$Q$6:$Q$205,"READY")&gt;0,"LINKED - READY","LINKED - UNRESOLVED")))</x:f>
      </x:c>
      <x:c r="K119" s="12" t="str">
        <x:f>IF(A119="","",IF(J119="INVALID - CANDIDATE ID","NOT COMPATIBLE - CANDIDATE",IF(C119="MONITOR / CONDITIONAL","COMPATIBLE",IF(C119="EXCLUDE DIRECT",IF(OR(I119="OUT OF DIRECT SCOPE",I119="EVIDENCE INSUFFICIENT - ROLE",I119="EVIDENCE STALE - REFRESH",I119="EVIDENCE CONTRADICTION - FIRST PARTY",I119="CONDITIONAL / REVIEW REQUIRED"),"COMPATIBLE","ROLE CONFLICT"),IF(C119="INCLUDE DIRECT",IF(I119="DIRECT LOCAL COMPETITOR","COMPATIBLE","ROLE CONFLICT"),IF(C119="INCLUDE INDIRECT",IF(I119="INDIRECT / CONDITIONAL COMPETITOR","COMPATIBLE","ROLE CONFLICT"),IF(C119="INCLUDE REFERENCE",IF(OR(I119="INTERMEDIARY / LEAD COMPETITOR",I119="INFORMATION / REFERENCE COMPETITOR"),"COMPATIBLE","ROLE CONFLICT"),"ROLE CONFLICT")))))))</x:f>
      </x:c>
      <x:c r="L119" s="12" t="str">
        <x:f>IF(B119="","",IF(OR(COUNTIFS(CONFLICTS!$B$6:$B$205,B119,CONFLICTS!$L$6:$L$205,"INVALID - DUPLICATE ID")&gt;0,COUNTIFS(CONFLICTS!$B$6:$B$205,B119,CONFLICTS!$L$6:$L$205,"INVALID - CONTROL TOKEN")&gt;0,COUNTIFS(CONFLICTS!$B$6:$B$205,B119,CONFLICTS!$L$6:$L$205,"NOT READY")&gt;0,COUNTIFS(CONFLICTS!$B$6:$B$205,B119,CONFLICTS!$L$6:$L$205,"INCOMPLETE")&gt;0),"CONFLICT RECORD INVALID",IF(COUNTIFS(CONFLICTS!$B$6:$B$205,B119,CONFLICTS!$L$6:$L$205,"OPEN MATERIAL CONFLICT")&gt;0,"OPEN MATERIAL CONFLICT","CLEAR")))</x:f>
      </x:c>
      <x:c r="M119" s="12" t="str">
        <x:f>IF(A119="","",IF(OR(B119="",C119="",D119="",E119="",F119="",G119="",H119=""),"NOT READY",IF(K119&lt;&gt;"COMPATIBLE","NOT READY",IF(L119="CONFLICT RECORD INVALID","NOT READY",IF(AND(L119="OPEN MATERIAL CONFLICT",C119&lt;&gt;"MONITOR / CONDITIONAL",C119&lt;&gt;"EXCLUDE DIRECT"),"NOT READY","READY")))))</x:f>
      </x:c>
      <x:c r="N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 t="str">
        <x:f>IF(B120="","",IFERROR(INDEX(CANDIDATES!$P$6:$P$205,MATCH(B120,CANDIDATES!$A$6:$A$205,0)),""))</x:f>
      </x:c>
      <x:c r="J120" s="12" t="str">
        <x:f>IF(B120="","",IF(COUNTIF(CANDIDATES!$A$6:$A$205,B120)=0,"INVALID - CANDIDATE ID",IF(COUNTIFS(CANDIDATES!$A$6:$A$205,B120,CANDIDATES!$Q$6:$Q$205,"READY")&gt;0,"LINKED - READY","LINKED - UNRESOLVED")))</x:f>
      </x:c>
      <x:c r="K120" s="12" t="str">
        <x:f>IF(A120="","",IF(J120="INVALID - CANDIDATE ID","NOT COMPATIBLE - CANDIDATE",IF(C120="MONITOR / CONDITIONAL","COMPATIBLE",IF(C120="EXCLUDE DIRECT",IF(OR(I120="OUT OF DIRECT SCOPE",I120="EVIDENCE INSUFFICIENT - ROLE",I120="EVIDENCE STALE - REFRESH",I120="EVIDENCE CONTRADICTION - FIRST PARTY",I120="CONDITIONAL / REVIEW REQUIRED"),"COMPATIBLE","ROLE CONFLICT"),IF(C120="INCLUDE DIRECT",IF(I120="DIRECT LOCAL COMPETITOR","COMPATIBLE","ROLE CONFLICT"),IF(C120="INCLUDE INDIRECT",IF(I120="INDIRECT / CONDITIONAL COMPETITOR","COMPATIBLE","ROLE CONFLICT"),IF(C120="INCLUDE REFERENCE",IF(OR(I120="INTERMEDIARY / LEAD COMPETITOR",I120="INFORMATION / REFERENCE COMPETITOR"),"COMPATIBLE","ROLE CONFLICT"),"ROLE CONFLICT")))))))</x:f>
      </x:c>
      <x:c r="L120" s="12" t="str">
        <x:f>IF(B120="","",IF(OR(COUNTIFS(CONFLICTS!$B$6:$B$205,B120,CONFLICTS!$L$6:$L$205,"INVALID - DUPLICATE ID")&gt;0,COUNTIFS(CONFLICTS!$B$6:$B$205,B120,CONFLICTS!$L$6:$L$205,"INVALID - CONTROL TOKEN")&gt;0,COUNTIFS(CONFLICTS!$B$6:$B$205,B120,CONFLICTS!$L$6:$L$205,"NOT READY")&gt;0,COUNTIFS(CONFLICTS!$B$6:$B$205,B120,CONFLICTS!$L$6:$L$205,"INCOMPLETE")&gt;0),"CONFLICT RECORD INVALID",IF(COUNTIFS(CONFLICTS!$B$6:$B$205,B120,CONFLICTS!$L$6:$L$205,"OPEN MATERIAL CONFLICT")&gt;0,"OPEN MATERIAL CONFLICT","CLEAR")))</x:f>
      </x:c>
      <x:c r="M120" s="12" t="str">
        <x:f>IF(A120="","",IF(OR(B120="",C120="",D120="",E120="",F120="",G120="",H120=""),"NOT READY",IF(K120&lt;&gt;"COMPATIBLE","NOT READY",IF(L120="CONFLICT RECORD INVALID","NOT READY",IF(AND(L120="OPEN MATERIAL CONFLICT",C120&lt;&gt;"MONITOR / CONDITIONAL",C120&lt;&gt;"EXCLUDE DIRECT"),"NOT READY","READY")))))</x:f>
      </x:c>
      <x:c r="N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 t="str">
        <x:f>IF(B121="","",IFERROR(INDEX(CANDIDATES!$P$6:$P$205,MATCH(B121,CANDIDATES!$A$6:$A$205,0)),""))</x:f>
      </x:c>
      <x:c r="J121" s="12" t="str">
        <x:f>IF(B121="","",IF(COUNTIF(CANDIDATES!$A$6:$A$205,B121)=0,"INVALID - CANDIDATE ID",IF(COUNTIFS(CANDIDATES!$A$6:$A$205,B121,CANDIDATES!$Q$6:$Q$205,"READY")&gt;0,"LINKED - READY","LINKED - UNRESOLVED")))</x:f>
      </x:c>
      <x:c r="K121" s="12" t="str">
        <x:f>IF(A121="","",IF(J121="INVALID - CANDIDATE ID","NOT COMPATIBLE - CANDIDATE",IF(C121="MONITOR / CONDITIONAL","COMPATIBLE",IF(C121="EXCLUDE DIRECT",IF(OR(I121="OUT OF DIRECT SCOPE",I121="EVIDENCE INSUFFICIENT - ROLE",I121="EVIDENCE STALE - REFRESH",I121="EVIDENCE CONTRADICTION - FIRST PARTY",I121="CONDITIONAL / REVIEW REQUIRED"),"COMPATIBLE","ROLE CONFLICT"),IF(C121="INCLUDE DIRECT",IF(I121="DIRECT LOCAL COMPETITOR","COMPATIBLE","ROLE CONFLICT"),IF(C121="INCLUDE INDIRECT",IF(I121="INDIRECT / CONDITIONAL COMPETITOR","COMPATIBLE","ROLE CONFLICT"),IF(C121="INCLUDE REFERENCE",IF(OR(I121="INTERMEDIARY / LEAD COMPETITOR",I121="INFORMATION / REFERENCE COMPETITOR"),"COMPATIBLE","ROLE CONFLICT"),"ROLE CONFLICT")))))))</x:f>
      </x:c>
      <x:c r="L121" s="12" t="str">
        <x:f>IF(B121="","",IF(OR(COUNTIFS(CONFLICTS!$B$6:$B$205,B121,CONFLICTS!$L$6:$L$205,"INVALID - DUPLICATE ID")&gt;0,COUNTIFS(CONFLICTS!$B$6:$B$205,B121,CONFLICTS!$L$6:$L$205,"INVALID - CONTROL TOKEN")&gt;0,COUNTIFS(CONFLICTS!$B$6:$B$205,B121,CONFLICTS!$L$6:$L$205,"NOT READY")&gt;0,COUNTIFS(CONFLICTS!$B$6:$B$205,B121,CONFLICTS!$L$6:$L$205,"INCOMPLETE")&gt;0),"CONFLICT RECORD INVALID",IF(COUNTIFS(CONFLICTS!$B$6:$B$205,B121,CONFLICTS!$L$6:$L$205,"OPEN MATERIAL CONFLICT")&gt;0,"OPEN MATERIAL CONFLICT","CLEAR")))</x:f>
      </x:c>
      <x:c r="M121" s="12" t="str">
        <x:f>IF(A121="","",IF(OR(B121="",C121="",D121="",E121="",F121="",G121="",H121=""),"NOT READY",IF(K121&lt;&gt;"COMPATIBLE","NOT READY",IF(L121="CONFLICT RECORD INVALID","NOT READY",IF(AND(L121="OPEN MATERIAL CONFLICT",C121&lt;&gt;"MONITOR / CONDITIONAL",C121&lt;&gt;"EXCLUDE DIRECT"),"NOT READY","READY")))))</x:f>
      </x:c>
      <x:c r="N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 t="str">
        <x:f>IF(B122="","",IFERROR(INDEX(CANDIDATES!$P$6:$P$205,MATCH(B122,CANDIDATES!$A$6:$A$205,0)),""))</x:f>
      </x:c>
      <x:c r="J122" s="12" t="str">
        <x:f>IF(B122="","",IF(COUNTIF(CANDIDATES!$A$6:$A$205,B122)=0,"INVALID - CANDIDATE ID",IF(COUNTIFS(CANDIDATES!$A$6:$A$205,B122,CANDIDATES!$Q$6:$Q$205,"READY")&gt;0,"LINKED - READY","LINKED - UNRESOLVED")))</x:f>
      </x:c>
      <x:c r="K122" s="12" t="str">
        <x:f>IF(A122="","",IF(J122="INVALID - CANDIDATE ID","NOT COMPATIBLE - CANDIDATE",IF(C122="MONITOR / CONDITIONAL","COMPATIBLE",IF(C122="EXCLUDE DIRECT",IF(OR(I122="OUT OF DIRECT SCOPE",I122="EVIDENCE INSUFFICIENT - ROLE",I122="EVIDENCE STALE - REFRESH",I122="EVIDENCE CONTRADICTION - FIRST PARTY",I122="CONDITIONAL / REVIEW REQUIRED"),"COMPATIBLE","ROLE CONFLICT"),IF(C122="INCLUDE DIRECT",IF(I122="DIRECT LOCAL COMPETITOR","COMPATIBLE","ROLE CONFLICT"),IF(C122="INCLUDE INDIRECT",IF(I122="INDIRECT / CONDITIONAL COMPETITOR","COMPATIBLE","ROLE CONFLICT"),IF(C122="INCLUDE REFERENCE",IF(OR(I122="INTERMEDIARY / LEAD COMPETITOR",I122="INFORMATION / REFERENCE COMPETITOR"),"COMPATIBLE","ROLE CONFLICT"),"ROLE CONFLICT")))))))</x:f>
      </x:c>
      <x:c r="L122" s="12" t="str">
        <x:f>IF(B122="","",IF(OR(COUNTIFS(CONFLICTS!$B$6:$B$205,B122,CONFLICTS!$L$6:$L$205,"INVALID - DUPLICATE ID")&gt;0,COUNTIFS(CONFLICTS!$B$6:$B$205,B122,CONFLICTS!$L$6:$L$205,"INVALID - CONTROL TOKEN")&gt;0,COUNTIFS(CONFLICTS!$B$6:$B$205,B122,CONFLICTS!$L$6:$L$205,"NOT READY")&gt;0,COUNTIFS(CONFLICTS!$B$6:$B$205,B122,CONFLICTS!$L$6:$L$205,"INCOMPLETE")&gt;0),"CONFLICT RECORD INVALID",IF(COUNTIFS(CONFLICTS!$B$6:$B$205,B122,CONFLICTS!$L$6:$L$205,"OPEN MATERIAL CONFLICT")&gt;0,"OPEN MATERIAL CONFLICT","CLEAR")))</x:f>
      </x:c>
      <x:c r="M122" s="12" t="str">
        <x:f>IF(A122="","",IF(OR(B122="",C122="",D122="",E122="",F122="",G122="",H122=""),"NOT READY",IF(K122&lt;&gt;"COMPATIBLE","NOT READY",IF(L122="CONFLICT RECORD INVALID","NOT READY",IF(AND(L122="OPEN MATERIAL CONFLICT",C122&lt;&gt;"MONITOR / CONDITIONAL",C122&lt;&gt;"EXCLUDE DIRECT"),"NOT READY","READY")))))</x:f>
      </x:c>
      <x:c r="N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 t="str">
        <x:f>IF(B123="","",IFERROR(INDEX(CANDIDATES!$P$6:$P$205,MATCH(B123,CANDIDATES!$A$6:$A$205,0)),""))</x:f>
      </x:c>
      <x:c r="J123" s="12" t="str">
        <x:f>IF(B123="","",IF(COUNTIF(CANDIDATES!$A$6:$A$205,B123)=0,"INVALID - CANDIDATE ID",IF(COUNTIFS(CANDIDATES!$A$6:$A$205,B123,CANDIDATES!$Q$6:$Q$205,"READY")&gt;0,"LINKED - READY","LINKED - UNRESOLVED")))</x:f>
      </x:c>
      <x:c r="K123" s="12" t="str">
        <x:f>IF(A123="","",IF(J123="INVALID - CANDIDATE ID","NOT COMPATIBLE - CANDIDATE",IF(C123="MONITOR / CONDITIONAL","COMPATIBLE",IF(C123="EXCLUDE DIRECT",IF(OR(I123="OUT OF DIRECT SCOPE",I123="EVIDENCE INSUFFICIENT - ROLE",I123="EVIDENCE STALE - REFRESH",I123="EVIDENCE CONTRADICTION - FIRST PARTY",I123="CONDITIONAL / REVIEW REQUIRED"),"COMPATIBLE","ROLE CONFLICT"),IF(C123="INCLUDE DIRECT",IF(I123="DIRECT LOCAL COMPETITOR","COMPATIBLE","ROLE CONFLICT"),IF(C123="INCLUDE INDIRECT",IF(I123="INDIRECT / CONDITIONAL COMPETITOR","COMPATIBLE","ROLE CONFLICT"),IF(C123="INCLUDE REFERENCE",IF(OR(I123="INTERMEDIARY / LEAD COMPETITOR",I123="INFORMATION / REFERENCE COMPETITOR"),"COMPATIBLE","ROLE CONFLICT"),"ROLE CONFLICT")))))))</x:f>
      </x:c>
      <x:c r="L123" s="12" t="str">
        <x:f>IF(B123="","",IF(OR(COUNTIFS(CONFLICTS!$B$6:$B$205,B123,CONFLICTS!$L$6:$L$205,"INVALID - DUPLICATE ID")&gt;0,COUNTIFS(CONFLICTS!$B$6:$B$205,B123,CONFLICTS!$L$6:$L$205,"INVALID - CONTROL TOKEN")&gt;0,COUNTIFS(CONFLICTS!$B$6:$B$205,B123,CONFLICTS!$L$6:$L$205,"NOT READY")&gt;0,COUNTIFS(CONFLICTS!$B$6:$B$205,B123,CONFLICTS!$L$6:$L$205,"INCOMPLETE")&gt;0),"CONFLICT RECORD INVALID",IF(COUNTIFS(CONFLICTS!$B$6:$B$205,B123,CONFLICTS!$L$6:$L$205,"OPEN MATERIAL CONFLICT")&gt;0,"OPEN MATERIAL CONFLICT","CLEAR")))</x:f>
      </x:c>
      <x:c r="M123" s="12" t="str">
        <x:f>IF(A123="","",IF(OR(B123="",C123="",D123="",E123="",F123="",G123="",H123=""),"NOT READY",IF(K123&lt;&gt;"COMPATIBLE","NOT READY",IF(L123="CONFLICT RECORD INVALID","NOT READY",IF(AND(L123="OPEN MATERIAL CONFLICT",C123&lt;&gt;"MONITOR / CONDITIONAL",C123&lt;&gt;"EXCLUDE DIRECT"),"NOT READY","READY")))))</x:f>
      </x:c>
      <x:c r="N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 t="str">
        <x:f>IF(B124="","",IFERROR(INDEX(CANDIDATES!$P$6:$P$205,MATCH(B124,CANDIDATES!$A$6:$A$205,0)),""))</x:f>
      </x:c>
      <x:c r="J124" s="12" t="str">
        <x:f>IF(B124="","",IF(COUNTIF(CANDIDATES!$A$6:$A$205,B124)=0,"INVALID - CANDIDATE ID",IF(COUNTIFS(CANDIDATES!$A$6:$A$205,B124,CANDIDATES!$Q$6:$Q$205,"READY")&gt;0,"LINKED - READY","LINKED - UNRESOLVED")))</x:f>
      </x:c>
      <x:c r="K124" s="12" t="str">
        <x:f>IF(A124="","",IF(J124="INVALID - CANDIDATE ID","NOT COMPATIBLE - CANDIDATE",IF(C124="MONITOR / CONDITIONAL","COMPATIBLE",IF(C124="EXCLUDE DIRECT",IF(OR(I124="OUT OF DIRECT SCOPE",I124="EVIDENCE INSUFFICIENT - ROLE",I124="EVIDENCE STALE - REFRESH",I124="EVIDENCE CONTRADICTION - FIRST PARTY",I124="CONDITIONAL / REVIEW REQUIRED"),"COMPATIBLE","ROLE CONFLICT"),IF(C124="INCLUDE DIRECT",IF(I124="DIRECT LOCAL COMPETITOR","COMPATIBLE","ROLE CONFLICT"),IF(C124="INCLUDE INDIRECT",IF(I124="INDIRECT / CONDITIONAL COMPETITOR","COMPATIBLE","ROLE CONFLICT"),IF(C124="INCLUDE REFERENCE",IF(OR(I124="INTERMEDIARY / LEAD COMPETITOR",I124="INFORMATION / REFERENCE COMPETITOR"),"COMPATIBLE","ROLE CONFLICT"),"ROLE CONFLICT")))))))</x:f>
      </x:c>
      <x:c r="L124" s="12" t="str">
        <x:f>IF(B124="","",IF(OR(COUNTIFS(CONFLICTS!$B$6:$B$205,B124,CONFLICTS!$L$6:$L$205,"INVALID - DUPLICATE ID")&gt;0,COUNTIFS(CONFLICTS!$B$6:$B$205,B124,CONFLICTS!$L$6:$L$205,"INVALID - CONTROL TOKEN")&gt;0,COUNTIFS(CONFLICTS!$B$6:$B$205,B124,CONFLICTS!$L$6:$L$205,"NOT READY")&gt;0,COUNTIFS(CONFLICTS!$B$6:$B$205,B124,CONFLICTS!$L$6:$L$205,"INCOMPLETE")&gt;0),"CONFLICT RECORD INVALID",IF(COUNTIFS(CONFLICTS!$B$6:$B$205,B124,CONFLICTS!$L$6:$L$205,"OPEN MATERIAL CONFLICT")&gt;0,"OPEN MATERIAL CONFLICT","CLEAR")))</x:f>
      </x:c>
      <x:c r="M124" s="12" t="str">
        <x:f>IF(A124="","",IF(OR(B124="",C124="",D124="",E124="",F124="",G124="",H124=""),"NOT READY",IF(K124&lt;&gt;"COMPATIBLE","NOT READY",IF(L124="CONFLICT RECORD INVALID","NOT READY",IF(AND(L124="OPEN MATERIAL CONFLICT",C124&lt;&gt;"MONITOR / CONDITIONAL",C124&lt;&gt;"EXCLUDE DIRECT"),"NOT READY","READY")))))</x:f>
      </x:c>
      <x:c r="N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 t="str">
        <x:f>IF(B125="","",IFERROR(INDEX(CANDIDATES!$P$6:$P$205,MATCH(B125,CANDIDATES!$A$6:$A$205,0)),""))</x:f>
      </x:c>
      <x:c r="J125" s="12" t="str">
        <x:f>IF(B125="","",IF(COUNTIF(CANDIDATES!$A$6:$A$205,B125)=0,"INVALID - CANDIDATE ID",IF(COUNTIFS(CANDIDATES!$A$6:$A$205,B125,CANDIDATES!$Q$6:$Q$205,"READY")&gt;0,"LINKED - READY","LINKED - UNRESOLVED")))</x:f>
      </x:c>
      <x:c r="K125" s="12" t="str">
        <x:f>IF(A125="","",IF(J125="INVALID - CANDIDATE ID","NOT COMPATIBLE - CANDIDATE",IF(C125="MONITOR / CONDITIONAL","COMPATIBLE",IF(C125="EXCLUDE DIRECT",IF(OR(I125="OUT OF DIRECT SCOPE",I125="EVIDENCE INSUFFICIENT - ROLE",I125="EVIDENCE STALE - REFRESH",I125="EVIDENCE CONTRADICTION - FIRST PARTY",I125="CONDITIONAL / REVIEW REQUIRED"),"COMPATIBLE","ROLE CONFLICT"),IF(C125="INCLUDE DIRECT",IF(I125="DIRECT LOCAL COMPETITOR","COMPATIBLE","ROLE CONFLICT"),IF(C125="INCLUDE INDIRECT",IF(I125="INDIRECT / CONDITIONAL COMPETITOR","COMPATIBLE","ROLE CONFLICT"),IF(C125="INCLUDE REFERENCE",IF(OR(I125="INTERMEDIARY / LEAD COMPETITOR",I125="INFORMATION / REFERENCE COMPETITOR"),"COMPATIBLE","ROLE CONFLICT"),"ROLE CONFLICT")))))))</x:f>
      </x:c>
      <x:c r="L125" s="12" t="str">
        <x:f>IF(B125="","",IF(OR(COUNTIFS(CONFLICTS!$B$6:$B$205,B125,CONFLICTS!$L$6:$L$205,"INVALID - DUPLICATE ID")&gt;0,COUNTIFS(CONFLICTS!$B$6:$B$205,B125,CONFLICTS!$L$6:$L$205,"INVALID - CONTROL TOKEN")&gt;0,COUNTIFS(CONFLICTS!$B$6:$B$205,B125,CONFLICTS!$L$6:$L$205,"NOT READY")&gt;0,COUNTIFS(CONFLICTS!$B$6:$B$205,B125,CONFLICTS!$L$6:$L$205,"INCOMPLETE")&gt;0),"CONFLICT RECORD INVALID",IF(COUNTIFS(CONFLICTS!$B$6:$B$205,B125,CONFLICTS!$L$6:$L$205,"OPEN MATERIAL CONFLICT")&gt;0,"OPEN MATERIAL CONFLICT","CLEAR")))</x:f>
      </x:c>
      <x:c r="M125" s="12" t="str">
        <x:f>IF(A125="","",IF(OR(B125="",C125="",D125="",E125="",F125="",G125="",H125=""),"NOT READY",IF(K125&lt;&gt;"COMPATIBLE","NOT READY",IF(L125="CONFLICT RECORD INVALID","NOT READY",IF(AND(L125="OPEN MATERIAL CONFLICT",C125&lt;&gt;"MONITOR / CONDITIONAL",C125&lt;&gt;"EXCLUDE DIRECT"),"NOT READY","READY")))))</x:f>
      </x:c>
      <x:c r="N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 t="str">
        <x:f>IF(B126="","",IFERROR(INDEX(CANDIDATES!$P$6:$P$205,MATCH(B126,CANDIDATES!$A$6:$A$205,0)),""))</x:f>
      </x:c>
      <x:c r="J126" s="12" t="str">
        <x:f>IF(B126="","",IF(COUNTIF(CANDIDATES!$A$6:$A$205,B126)=0,"INVALID - CANDIDATE ID",IF(COUNTIFS(CANDIDATES!$A$6:$A$205,B126,CANDIDATES!$Q$6:$Q$205,"READY")&gt;0,"LINKED - READY","LINKED - UNRESOLVED")))</x:f>
      </x:c>
      <x:c r="K126" s="12" t="str">
        <x:f>IF(A126="","",IF(J126="INVALID - CANDIDATE ID","NOT COMPATIBLE - CANDIDATE",IF(C126="MONITOR / CONDITIONAL","COMPATIBLE",IF(C126="EXCLUDE DIRECT",IF(OR(I126="OUT OF DIRECT SCOPE",I126="EVIDENCE INSUFFICIENT - ROLE",I126="EVIDENCE STALE - REFRESH",I126="EVIDENCE CONTRADICTION - FIRST PARTY",I126="CONDITIONAL / REVIEW REQUIRED"),"COMPATIBLE","ROLE CONFLICT"),IF(C126="INCLUDE DIRECT",IF(I126="DIRECT LOCAL COMPETITOR","COMPATIBLE","ROLE CONFLICT"),IF(C126="INCLUDE INDIRECT",IF(I126="INDIRECT / CONDITIONAL COMPETITOR","COMPATIBLE","ROLE CONFLICT"),IF(C126="INCLUDE REFERENCE",IF(OR(I126="INTERMEDIARY / LEAD COMPETITOR",I126="INFORMATION / REFERENCE COMPETITOR"),"COMPATIBLE","ROLE CONFLICT"),"ROLE CONFLICT")))))))</x:f>
      </x:c>
      <x:c r="L126" s="12" t="str">
        <x:f>IF(B126="","",IF(OR(COUNTIFS(CONFLICTS!$B$6:$B$205,B126,CONFLICTS!$L$6:$L$205,"INVALID - DUPLICATE ID")&gt;0,COUNTIFS(CONFLICTS!$B$6:$B$205,B126,CONFLICTS!$L$6:$L$205,"INVALID - CONTROL TOKEN")&gt;0,COUNTIFS(CONFLICTS!$B$6:$B$205,B126,CONFLICTS!$L$6:$L$205,"NOT READY")&gt;0,COUNTIFS(CONFLICTS!$B$6:$B$205,B126,CONFLICTS!$L$6:$L$205,"INCOMPLETE")&gt;0),"CONFLICT RECORD INVALID",IF(COUNTIFS(CONFLICTS!$B$6:$B$205,B126,CONFLICTS!$L$6:$L$205,"OPEN MATERIAL CONFLICT")&gt;0,"OPEN MATERIAL CONFLICT","CLEAR")))</x:f>
      </x:c>
      <x:c r="M126" s="12" t="str">
        <x:f>IF(A126="","",IF(OR(B126="",C126="",D126="",E126="",F126="",G126="",H126=""),"NOT READY",IF(K126&lt;&gt;"COMPATIBLE","NOT READY",IF(L126="CONFLICT RECORD INVALID","NOT READY",IF(AND(L126="OPEN MATERIAL CONFLICT",C126&lt;&gt;"MONITOR / CONDITIONAL",C126&lt;&gt;"EXCLUDE DIRECT"),"NOT READY","READY")))))</x:f>
      </x:c>
      <x:c r="N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 t="str">
        <x:f>IF(B127="","",IFERROR(INDEX(CANDIDATES!$P$6:$P$205,MATCH(B127,CANDIDATES!$A$6:$A$205,0)),""))</x:f>
      </x:c>
      <x:c r="J127" s="12" t="str">
        <x:f>IF(B127="","",IF(COUNTIF(CANDIDATES!$A$6:$A$205,B127)=0,"INVALID - CANDIDATE ID",IF(COUNTIFS(CANDIDATES!$A$6:$A$205,B127,CANDIDATES!$Q$6:$Q$205,"READY")&gt;0,"LINKED - READY","LINKED - UNRESOLVED")))</x:f>
      </x:c>
      <x:c r="K127" s="12" t="str">
        <x:f>IF(A127="","",IF(J127="INVALID - CANDIDATE ID","NOT COMPATIBLE - CANDIDATE",IF(C127="MONITOR / CONDITIONAL","COMPATIBLE",IF(C127="EXCLUDE DIRECT",IF(OR(I127="OUT OF DIRECT SCOPE",I127="EVIDENCE INSUFFICIENT - ROLE",I127="EVIDENCE STALE - REFRESH",I127="EVIDENCE CONTRADICTION - FIRST PARTY",I127="CONDITIONAL / REVIEW REQUIRED"),"COMPATIBLE","ROLE CONFLICT"),IF(C127="INCLUDE DIRECT",IF(I127="DIRECT LOCAL COMPETITOR","COMPATIBLE","ROLE CONFLICT"),IF(C127="INCLUDE INDIRECT",IF(I127="INDIRECT / CONDITIONAL COMPETITOR","COMPATIBLE","ROLE CONFLICT"),IF(C127="INCLUDE REFERENCE",IF(OR(I127="INTERMEDIARY / LEAD COMPETITOR",I127="INFORMATION / REFERENCE COMPETITOR"),"COMPATIBLE","ROLE CONFLICT"),"ROLE CONFLICT")))))))</x:f>
      </x:c>
      <x:c r="L127" s="12" t="str">
        <x:f>IF(B127="","",IF(OR(COUNTIFS(CONFLICTS!$B$6:$B$205,B127,CONFLICTS!$L$6:$L$205,"INVALID - DUPLICATE ID")&gt;0,COUNTIFS(CONFLICTS!$B$6:$B$205,B127,CONFLICTS!$L$6:$L$205,"INVALID - CONTROL TOKEN")&gt;0,COUNTIFS(CONFLICTS!$B$6:$B$205,B127,CONFLICTS!$L$6:$L$205,"NOT READY")&gt;0,COUNTIFS(CONFLICTS!$B$6:$B$205,B127,CONFLICTS!$L$6:$L$205,"INCOMPLETE")&gt;0),"CONFLICT RECORD INVALID",IF(COUNTIFS(CONFLICTS!$B$6:$B$205,B127,CONFLICTS!$L$6:$L$205,"OPEN MATERIAL CONFLICT")&gt;0,"OPEN MATERIAL CONFLICT","CLEAR")))</x:f>
      </x:c>
      <x:c r="M127" s="12" t="str">
        <x:f>IF(A127="","",IF(OR(B127="",C127="",D127="",E127="",F127="",G127="",H127=""),"NOT READY",IF(K127&lt;&gt;"COMPATIBLE","NOT READY",IF(L127="CONFLICT RECORD INVALID","NOT READY",IF(AND(L127="OPEN MATERIAL CONFLICT",C127&lt;&gt;"MONITOR / CONDITIONAL",C127&lt;&gt;"EXCLUDE DIRECT"),"NOT READY","READY")))))</x:f>
      </x:c>
      <x:c r="N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 t="str">
        <x:f>IF(B128="","",IFERROR(INDEX(CANDIDATES!$P$6:$P$205,MATCH(B128,CANDIDATES!$A$6:$A$205,0)),""))</x:f>
      </x:c>
      <x:c r="J128" s="12" t="str">
        <x:f>IF(B128="","",IF(COUNTIF(CANDIDATES!$A$6:$A$205,B128)=0,"INVALID - CANDIDATE ID",IF(COUNTIFS(CANDIDATES!$A$6:$A$205,B128,CANDIDATES!$Q$6:$Q$205,"READY")&gt;0,"LINKED - READY","LINKED - UNRESOLVED")))</x:f>
      </x:c>
      <x:c r="K128" s="12" t="str">
        <x:f>IF(A128="","",IF(J128="INVALID - CANDIDATE ID","NOT COMPATIBLE - CANDIDATE",IF(C128="MONITOR / CONDITIONAL","COMPATIBLE",IF(C128="EXCLUDE DIRECT",IF(OR(I128="OUT OF DIRECT SCOPE",I128="EVIDENCE INSUFFICIENT - ROLE",I128="EVIDENCE STALE - REFRESH",I128="EVIDENCE CONTRADICTION - FIRST PARTY",I128="CONDITIONAL / REVIEW REQUIRED"),"COMPATIBLE","ROLE CONFLICT"),IF(C128="INCLUDE DIRECT",IF(I128="DIRECT LOCAL COMPETITOR","COMPATIBLE","ROLE CONFLICT"),IF(C128="INCLUDE INDIRECT",IF(I128="INDIRECT / CONDITIONAL COMPETITOR","COMPATIBLE","ROLE CONFLICT"),IF(C128="INCLUDE REFERENCE",IF(OR(I128="INTERMEDIARY / LEAD COMPETITOR",I128="INFORMATION / REFERENCE COMPETITOR"),"COMPATIBLE","ROLE CONFLICT"),"ROLE CONFLICT")))))))</x:f>
      </x:c>
      <x:c r="L128" s="12" t="str">
        <x:f>IF(B128="","",IF(OR(COUNTIFS(CONFLICTS!$B$6:$B$205,B128,CONFLICTS!$L$6:$L$205,"INVALID - DUPLICATE ID")&gt;0,COUNTIFS(CONFLICTS!$B$6:$B$205,B128,CONFLICTS!$L$6:$L$205,"INVALID - CONTROL TOKEN")&gt;0,COUNTIFS(CONFLICTS!$B$6:$B$205,B128,CONFLICTS!$L$6:$L$205,"NOT READY")&gt;0,COUNTIFS(CONFLICTS!$B$6:$B$205,B128,CONFLICTS!$L$6:$L$205,"INCOMPLETE")&gt;0),"CONFLICT RECORD INVALID",IF(COUNTIFS(CONFLICTS!$B$6:$B$205,B128,CONFLICTS!$L$6:$L$205,"OPEN MATERIAL CONFLICT")&gt;0,"OPEN MATERIAL CONFLICT","CLEAR")))</x:f>
      </x:c>
      <x:c r="M128" s="12" t="str">
        <x:f>IF(A128="","",IF(OR(B128="",C128="",D128="",E128="",F128="",G128="",H128=""),"NOT READY",IF(K128&lt;&gt;"COMPATIBLE","NOT READY",IF(L128="CONFLICT RECORD INVALID","NOT READY",IF(AND(L128="OPEN MATERIAL CONFLICT",C128&lt;&gt;"MONITOR / CONDITIONAL",C128&lt;&gt;"EXCLUDE DIRECT"),"NOT READY","READY")))))</x:f>
      </x:c>
      <x:c r="N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 t="str">
        <x:f>IF(B129="","",IFERROR(INDEX(CANDIDATES!$P$6:$P$205,MATCH(B129,CANDIDATES!$A$6:$A$205,0)),""))</x:f>
      </x:c>
      <x:c r="J129" s="12" t="str">
        <x:f>IF(B129="","",IF(COUNTIF(CANDIDATES!$A$6:$A$205,B129)=0,"INVALID - CANDIDATE ID",IF(COUNTIFS(CANDIDATES!$A$6:$A$205,B129,CANDIDATES!$Q$6:$Q$205,"READY")&gt;0,"LINKED - READY","LINKED - UNRESOLVED")))</x:f>
      </x:c>
      <x:c r="K129" s="12" t="str">
        <x:f>IF(A129="","",IF(J129="INVALID - CANDIDATE ID","NOT COMPATIBLE - CANDIDATE",IF(C129="MONITOR / CONDITIONAL","COMPATIBLE",IF(C129="EXCLUDE DIRECT",IF(OR(I129="OUT OF DIRECT SCOPE",I129="EVIDENCE INSUFFICIENT - ROLE",I129="EVIDENCE STALE - REFRESH",I129="EVIDENCE CONTRADICTION - FIRST PARTY",I129="CONDITIONAL / REVIEW REQUIRED"),"COMPATIBLE","ROLE CONFLICT"),IF(C129="INCLUDE DIRECT",IF(I129="DIRECT LOCAL COMPETITOR","COMPATIBLE","ROLE CONFLICT"),IF(C129="INCLUDE INDIRECT",IF(I129="INDIRECT / CONDITIONAL COMPETITOR","COMPATIBLE","ROLE CONFLICT"),IF(C129="INCLUDE REFERENCE",IF(OR(I129="INTERMEDIARY / LEAD COMPETITOR",I129="INFORMATION / REFERENCE COMPETITOR"),"COMPATIBLE","ROLE CONFLICT"),"ROLE CONFLICT")))))))</x:f>
      </x:c>
      <x:c r="L129" s="12" t="str">
        <x:f>IF(B129="","",IF(OR(COUNTIFS(CONFLICTS!$B$6:$B$205,B129,CONFLICTS!$L$6:$L$205,"INVALID - DUPLICATE ID")&gt;0,COUNTIFS(CONFLICTS!$B$6:$B$205,B129,CONFLICTS!$L$6:$L$205,"INVALID - CONTROL TOKEN")&gt;0,COUNTIFS(CONFLICTS!$B$6:$B$205,B129,CONFLICTS!$L$6:$L$205,"NOT READY")&gt;0,COUNTIFS(CONFLICTS!$B$6:$B$205,B129,CONFLICTS!$L$6:$L$205,"INCOMPLETE")&gt;0),"CONFLICT RECORD INVALID",IF(COUNTIFS(CONFLICTS!$B$6:$B$205,B129,CONFLICTS!$L$6:$L$205,"OPEN MATERIAL CONFLICT")&gt;0,"OPEN MATERIAL CONFLICT","CLEAR")))</x:f>
      </x:c>
      <x:c r="M129" s="12" t="str">
        <x:f>IF(A129="","",IF(OR(B129="",C129="",D129="",E129="",F129="",G129="",H129=""),"NOT READY",IF(K129&lt;&gt;"COMPATIBLE","NOT READY",IF(L129="CONFLICT RECORD INVALID","NOT READY",IF(AND(L129="OPEN MATERIAL CONFLICT",C129&lt;&gt;"MONITOR / CONDITIONAL",C129&lt;&gt;"EXCLUDE DIRECT"),"NOT READY","READY")))))</x:f>
      </x:c>
      <x:c r="N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 t="str">
        <x:f>IF(B130="","",IFERROR(INDEX(CANDIDATES!$P$6:$P$205,MATCH(B130,CANDIDATES!$A$6:$A$205,0)),""))</x:f>
      </x:c>
      <x:c r="J130" s="12" t="str">
        <x:f>IF(B130="","",IF(COUNTIF(CANDIDATES!$A$6:$A$205,B130)=0,"INVALID - CANDIDATE ID",IF(COUNTIFS(CANDIDATES!$A$6:$A$205,B130,CANDIDATES!$Q$6:$Q$205,"READY")&gt;0,"LINKED - READY","LINKED - UNRESOLVED")))</x:f>
      </x:c>
      <x:c r="K130" s="12" t="str">
        <x:f>IF(A130="","",IF(J130="INVALID - CANDIDATE ID","NOT COMPATIBLE - CANDIDATE",IF(C130="MONITOR / CONDITIONAL","COMPATIBLE",IF(C130="EXCLUDE DIRECT",IF(OR(I130="OUT OF DIRECT SCOPE",I130="EVIDENCE INSUFFICIENT - ROLE",I130="EVIDENCE STALE - REFRESH",I130="EVIDENCE CONTRADICTION - FIRST PARTY",I130="CONDITIONAL / REVIEW REQUIRED"),"COMPATIBLE","ROLE CONFLICT"),IF(C130="INCLUDE DIRECT",IF(I130="DIRECT LOCAL COMPETITOR","COMPATIBLE","ROLE CONFLICT"),IF(C130="INCLUDE INDIRECT",IF(I130="INDIRECT / CONDITIONAL COMPETITOR","COMPATIBLE","ROLE CONFLICT"),IF(C130="INCLUDE REFERENCE",IF(OR(I130="INTERMEDIARY / LEAD COMPETITOR",I130="INFORMATION / REFERENCE COMPETITOR"),"COMPATIBLE","ROLE CONFLICT"),"ROLE CONFLICT")))))))</x:f>
      </x:c>
      <x:c r="L130" s="12" t="str">
        <x:f>IF(B130="","",IF(OR(COUNTIFS(CONFLICTS!$B$6:$B$205,B130,CONFLICTS!$L$6:$L$205,"INVALID - DUPLICATE ID")&gt;0,COUNTIFS(CONFLICTS!$B$6:$B$205,B130,CONFLICTS!$L$6:$L$205,"INVALID - CONTROL TOKEN")&gt;0,COUNTIFS(CONFLICTS!$B$6:$B$205,B130,CONFLICTS!$L$6:$L$205,"NOT READY")&gt;0,COUNTIFS(CONFLICTS!$B$6:$B$205,B130,CONFLICTS!$L$6:$L$205,"INCOMPLETE")&gt;0),"CONFLICT RECORD INVALID",IF(COUNTIFS(CONFLICTS!$B$6:$B$205,B130,CONFLICTS!$L$6:$L$205,"OPEN MATERIAL CONFLICT")&gt;0,"OPEN MATERIAL CONFLICT","CLEAR")))</x:f>
      </x:c>
      <x:c r="M130" s="12" t="str">
        <x:f>IF(A130="","",IF(OR(B130="",C130="",D130="",E130="",F130="",G130="",H130=""),"NOT READY",IF(K130&lt;&gt;"COMPATIBLE","NOT READY",IF(L130="CONFLICT RECORD INVALID","NOT READY",IF(AND(L130="OPEN MATERIAL CONFLICT",C130&lt;&gt;"MONITOR / CONDITIONAL",C130&lt;&gt;"EXCLUDE DIRECT"),"NOT READY","READY")))))</x:f>
      </x:c>
      <x:c r="N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 t="str">
        <x:f>IF(B131="","",IFERROR(INDEX(CANDIDATES!$P$6:$P$205,MATCH(B131,CANDIDATES!$A$6:$A$205,0)),""))</x:f>
      </x:c>
      <x:c r="J131" s="12" t="str">
        <x:f>IF(B131="","",IF(COUNTIF(CANDIDATES!$A$6:$A$205,B131)=0,"INVALID - CANDIDATE ID",IF(COUNTIFS(CANDIDATES!$A$6:$A$205,B131,CANDIDATES!$Q$6:$Q$205,"READY")&gt;0,"LINKED - READY","LINKED - UNRESOLVED")))</x:f>
      </x:c>
      <x:c r="K131" s="12" t="str">
        <x:f>IF(A131="","",IF(J131="INVALID - CANDIDATE ID","NOT COMPATIBLE - CANDIDATE",IF(C131="MONITOR / CONDITIONAL","COMPATIBLE",IF(C131="EXCLUDE DIRECT",IF(OR(I131="OUT OF DIRECT SCOPE",I131="EVIDENCE INSUFFICIENT - ROLE",I131="EVIDENCE STALE - REFRESH",I131="EVIDENCE CONTRADICTION - FIRST PARTY",I131="CONDITIONAL / REVIEW REQUIRED"),"COMPATIBLE","ROLE CONFLICT"),IF(C131="INCLUDE DIRECT",IF(I131="DIRECT LOCAL COMPETITOR","COMPATIBLE","ROLE CONFLICT"),IF(C131="INCLUDE INDIRECT",IF(I131="INDIRECT / CONDITIONAL COMPETITOR","COMPATIBLE","ROLE CONFLICT"),IF(C131="INCLUDE REFERENCE",IF(OR(I131="INTERMEDIARY / LEAD COMPETITOR",I131="INFORMATION / REFERENCE COMPETITOR"),"COMPATIBLE","ROLE CONFLICT"),"ROLE CONFLICT")))))))</x:f>
      </x:c>
      <x:c r="L131" s="12" t="str">
        <x:f>IF(B131="","",IF(OR(COUNTIFS(CONFLICTS!$B$6:$B$205,B131,CONFLICTS!$L$6:$L$205,"INVALID - DUPLICATE ID")&gt;0,COUNTIFS(CONFLICTS!$B$6:$B$205,B131,CONFLICTS!$L$6:$L$205,"INVALID - CONTROL TOKEN")&gt;0,COUNTIFS(CONFLICTS!$B$6:$B$205,B131,CONFLICTS!$L$6:$L$205,"NOT READY")&gt;0,COUNTIFS(CONFLICTS!$B$6:$B$205,B131,CONFLICTS!$L$6:$L$205,"INCOMPLETE")&gt;0),"CONFLICT RECORD INVALID",IF(COUNTIFS(CONFLICTS!$B$6:$B$205,B131,CONFLICTS!$L$6:$L$205,"OPEN MATERIAL CONFLICT")&gt;0,"OPEN MATERIAL CONFLICT","CLEAR")))</x:f>
      </x:c>
      <x:c r="M131" s="12" t="str">
        <x:f>IF(A131="","",IF(OR(B131="",C131="",D131="",E131="",F131="",G131="",H131=""),"NOT READY",IF(K131&lt;&gt;"COMPATIBLE","NOT READY",IF(L131="CONFLICT RECORD INVALID","NOT READY",IF(AND(L131="OPEN MATERIAL CONFLICT",C131&lt;&gt;"MONITOR / CONDITIONAL",C131&lt;&gt;"EXCLUDE DIRECT"),"NOT READY","READY")))))</x:f>
      </x:c>
      <x:c r="N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 t="str">
        <x:f>IF(B132="","",IFERROR(INDEX(CANDIDATES!$P$6:$P$205,MATCH(B132,CANDIDATES!$A$6:$A$205,0)),""))</x:f>
      </x:c>
      <x:c r="J132" s="12" t="str">
        <x:f>IF(B132="","",IF(COUNTIF(CANDIDATES!$A$6:$A$205,B132)=0,"INVALID - CANDIDATE ID",IF(COUNTIFS(CANDIDATES!$A$6:$A$205,B132,CANDIDATES!$Q$6:$Q$205,"READY")&gt;0,"LINKED - READY","LINKED - UNRESOLVED")))</x:f>
      </x:c>
      <x:c r="K132" s="12" t="str">
        <x:f>IF(A132="","",IF(J132="INVALID - CANDIDATE ID","NOT COMPATIBLE - CANDIDATE",IF(C132="MONITOR / CONDITIONAL","COMPATIBLE",IF(C132="EXCLUDE DIRECT",IF(OR(I132="OUT OF DIRECT SCOPE",I132="EVIDENCE INSUFFICIENT - ROLE",I132="EVIDENCE STALE - REFRESH",I132="EVIDENCE CONTRADICTION - FIRST PARTY",I132="CONDITIONAL / REVIEW REQUIRED"),"COMPATIBLE","ROLE CONFLICT"),IF(C132="INCLUDE DIRECT",IF(I132="DIRECT LOCAL COMPETITOR","COMPATIBLE","ROLE CONFLICT"),IF(C132="INCLUDE INDIRECT",IF(I132="INDIRECT / CONDITIONAL COMPETITOR","COMPATIBLE","ROLE CONFLICT"),IF(C132="INCLUDE REFERENCE",IF(OR(I132="INTERMEDIARY / LEAD COMPETITOR",I132="INFORMATION / REFERENCE COMPETITOR"),"COMPATIBLE","ROLE CONFLICT"),"ROLE CONFLICT")))))))</x:f>
      </x:c>
      <x:c r="L132" s="12" t="str">
        <x:f>IF(B132="","",IF(OR(COUNTIFS(CONFLICTS!$B$6:$B$205,B132,CONFLICTS!$L$6:$L$205,"INVALID - DUPLICATE ID")&gt;0,COUNTIFS(CONFLICTS!$B$6:$B$205,B132,CONFLICTS!$L$6:$L$205,"INVALID - CONTROL TOKEN")&gt;0,COUNTIFS(CONFLICTS!$B$6:$B$205,B132,CONFLICTS!$L$6:$L$205,"NOT READY")&gt;0,COUNTIFS(CONFLICTS!$B$6:$B$205,B132,CONFLICTS!$L$6:$L$205,"INCOMPLETE")&gt;0),"CONFLICT RECORD INVALID",IF(COUNTIFS(CONFLICTS!$B$6:$B$205,B132,CONFLICTS!$L$6:$L$205,"OPEN MATERIAL CONFLICT")&gt;0,"OPEN MATERIAL CONFLICT","CLEAR")))</x:f>
      </x:c>
      <x:c r="M132" s="12" t="str">
        <x:f>IF(A132="","",IF(OR(B132="",C132="",D132="",E132="",F132="",G132="",H132=""),"NOT READY",IF(K132&lt;&gt;"COMPATIBLE","NOT READY",IF(L132="CONFLICT RECORD INVALID","NOT READY",IF(AND(L132="OPEN MATERIAL CONFLICT",C132&lt;&gt;"MONITOR / CONDITIONAL",C132&lt;&gt;"EXCLUDE DIRECT"),"NOT READY","READY")))))</x:f>
      </x:c>
      <x:c r="N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 t="str">
        <x:f>IF(B133="","",IFERROR(INDEX(CANDIDATES!$P$6:$P$205,MATCH(B133,CANDIDATES!$A$6:$A$205,0)),""))</x:f>
      </x:c>
      <x:c r="J133" s="12" t="str">
        <x:f>IF(B133="","",IF(COUNTIF(CANDIDATES!$A$6:$A$205,B133)=0,"INVALID - CANDIDATE ID",IF(COUNTIFS(CANDIDATES!$A$6:$A$205,B133,CANDIDATES!$Q$6:$Q$205,"READY")&gt;0,"LINKED - READY","LINKED - UNRESOLVED")))</x:f>
      </x:c>
      <x:c r="K133" s="12" t="str">
        <x:f>IF(A133="","",IF(J133="INVALID - CANDIDATE ID","NOT COMPATIBLE - CANDIDATE",IF(C133="MONITOR / CONDITIONAL","COMPATIBLE",IF(C133="EXCLUDE DIRECT",IF(OR(I133="OUT OF DIRECT SCOPE",I133="EVIDENCE INSUFFICIENT - ROLE",I133="EVIDENCE STALE - REFRESH",I133="EVIDENCE CONTRADICTION - FIRST PARTY",I133="CONDITIONAL / REVIEW REQUIRED"),"COMPATIBLE","ROLE CONFLICT"),IF(C133="INCLUDE DIRECT",IF(I133="DIRECT LOCAL COMPETITOR","COMPATIBLE","ROLE CONFLICT"),IF(C133="INCLUDE INDIRECT",IF(I133="INDIRECT / CONDITIONAL COMPETITOR","COMPATIBLE","ROLE CONFLICT"),IF(C133="INCLUDE REFERENCE",IF(OR(I133="INTERMEDIARY / LEAD COMPETITOR",I133="INFORMATION / REFERENCE COMPETITOR"),"COMPATIBLE","ROLE CONFLICT"),"ROLE CONFLICT")))))))</x:f>
      </x:c>
      <x:c r="L133" s="12" t="str">
        <x:f>IF(B133="","",IF(OR(COUNTIFS(CONFLICTS!$B$6:$B$205,B133,CONFLICTS!$L$6:$L$205,"INVALID - DUPLICATE ID")&gt;0,COUNTIFS(CONFLICTS!$B$6:$B$205,B133,CONFLICTS!$L$6:$L$205,"INVALID - CONTROL TOKEN")&gt;0,COUNTIFS(CONFLICTS!$B$6:$B$205,B133,CONFLICTS!$L$6:$L$205,"NOT READY")&gt;0,COUNTIFS(CONFLICTS!$B$6:$B$205,B133,CONFLICTS!$L$6:$L$205,"INCOMPLETE")&gt;0),"CONFLICT RECORD INVALID",IF(COUNTIFS(CONFLICTS!$B$6:$B$205,B133,CONFLICTS!$L$6:$L$205,"OPEN MATERIAL CONFLICT")&gt;0,"OPEN MATERIAL CONFLICT","CLEAR")))</x:f>
      </x:c>
      <x:c r="M133" s="12" t="str">
        <x:f>IF(A133="","",IF(OR(B133="",C133="",D133="",E133="",F133="",G133="",H133=""),"NOT READY",IF(K133&lt;&gt;"COMPATIBLE","NOT READY",IF(L133="CONFLICT RECORD INVALID","NOT READY",IF(AND(L133="OPEN MATERIAL CONFLICT",C133&lt;&gt;"MONITOR / CONDITIONAL",C133&lt;&gt;"EXCLUDE DIRECT"),"NOT READY","READY")))))</x:f>
      </x:c>
      <x:c r="N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 t="str">
        <x:f>IF(B134="","",IFERROR(INDEX(CANDIDATES!$P$6:$P$205,MATCH(B134,CANDIDATES!$A$6:$A$205,0)),""))</x:f>
      </x:c>
      <x:c r="J134" s="12" t="str">
        <x:f>IF(B134="","",IF(COUNTIF(CANDIDATES!$A$6:$A$205,B134)=0,"INVALID - CANDIDATE ID",IF(COUNTIFS(CANDIDATES!$A$6:$A$205,B134,CANDIDATES!$Q$6:$Q$205,"READY")&gt;0,"LINKED - READY","LINKED - UNRESOLVED")))</x:f>
      </x:c>
      <x:c r="K134" s="12" t="str">
        <x:f>IF(A134="","",IF(J134="INVALID - CANDIDATE ID","NOT COMPATIBLE - CANDIDATE",IF(C134="MONITOR / CONDITIONAL","COMPATIBLE",IF(C134="EXCLUDE DIRECT",IF(OR(I134="OUT OF DIRECT SCOPE",I134="EVIDENCE INSUFFICIENT - ROLE",I134="EVIDENCE STALE - REFRESH",I134="EVIDENCE CONTRADICTION - FIRST PARTY",I134="CONDITIONAL / REVIEW REQUIRED"),"COMPATIBLE","ROLE CONFLICT"),IF(C134="INCLUDE DIRECT",IF(I134="DIRECT LOCAL COMPETITOR","COMPATIBLE","ROLE CONFLICT"),IF(C134="INCLUDE INDIRECT",IF(I134="INDIRECT / CONDITIONAL COMPETITOR","COMPATIBLE","ROLE CONFLICT"),IF(C134="INCLUDE REFERENCE",IF(OR(I134="INTERMEDIARY / LEAD COMPETITOR",I134="INFORMATION / REFERENCE COMPETITOR"),"COMPATIBLE","ROLE CONFLICT"),"ROLE CONFLICT")))))))</x:f>
      </x:c>
      <x:c r="L134" s="12" t="str">
        <x:f>IF(B134="","",IF(OR(COUNTIFS(CONFLICTS!$B$6:$B$205,B134,CONFLICTS!$L$6:$L$205,"INVALID - DUPLICATE ID")&gt;0,COUNTIFS(CONFLICTS!$B$6:$B$205,B134,CONFLICTS!$L$6:$L$205,"INVALID - CONTROL TOKEN")&gt;0,COUNTIFS(CONFLICTS!$B$6:$B$205,B134,CONFLICTS!$L$6:$L$205,"NOT READY")&gt;0,COUNTIFS(CONFLICTS!$B$6:$B$205,B134,CONFLICTS!$L$6:$L$205,"INCOMPLETE")&gt;0),"CONFLICT RECORD INVALID",IF(COUNTIFS(CONFLICTS!$B$6:$B$205,B134,CONFLICTS!$L$6:$L$205,"OPEN MATERIAL CONFLICT")&gt;0,"OPEN MATERIAL CONFLICT","CLEAR")))</x:f>
      </x:c>
      <x:c r="M134" s="12" t="str">
        <x:f>IF(A134="","",IF(OR(B134="",C134="",D134="",E134="",F134="",G134="",H134=""),"NOT READY",IF(K134&lt;&gt;"COMPATIBLE","NOT READY",IF(L134="CONFLICT RECORD INVALID","NOT READY",IF(AND(L134="OPEN MATERIAL CONFLICT",C134&lt;&gt;"MONITOR / CONDITIONAL",C134&lt;&gt;"EXCLUDE DIRECT"),"NOT READY","READY")))))</x:f>
      </x:c>
      <x:c r="N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 t="str">
        <x:f>IF(B135="","",IFERROR(INDEX(CANDIDATES!$P$6:$P$205,MATCH(B135,CANDIDATES!$A$6:$A$205,0)),""))</x:f>
      </x:c>
      <x:c r="J135" s="12" t="str">
        <x:f>IF(B135="","",IF(COUNTIF(CANDIDATES!$A$6:$A$205,B135)=0,"INVALID - CANDIDATE ID",IF(COUNTIFS(CANDIDATES!$A$6:$A$205,B135,CANDIDATES!$Q$6:$Q$205,"READY")&gt;0,"LINKED - READY","LINKED - UNRESOLVED")))</x:f>
      </x:c>
      <x:c r="K135" s="12" t="str">
        <x:f>IF(A135="","",IF(J135="INVALID - CANDIDATE ID","NOT COMPATIBLE - CANDIDATE",IF(C135="MONITOR / CONDITIONAL","COMPATIBLE",IF(C135="EXCLUDE DIRECT",IF(OR(I135="OUT OF DIRECT SCOPE",I135="EVIDENCE INSUFFICIENT - ROLE",I135="EVIDENCE STALE - REFRESH",I135="EVIDENCE CONTRADICTION - FIRST PARTY",I135="CONDITIONAL / REVIEW REQUIRED"),"COMPATIBLE","ROLE CONFLICT"),IF(C135="INCLUDE DIRECT",IF(I135="DIRECT LOCAL COMPETITOR","COMPATIBLE","ROLE CONFLICT"),IF(C135="INCLUDE INDIRECT",IF(I135="INDIRECT / CONDITIONAL COMPETITOR","COMPATIBLE","ROLE CONFLICT"),IF(C135="INCLUDE REFERENCE",IF(OR(I135="INTERMEDIARY / LEAD COMPETITOR",I135="INFORMATION / REFERENCE COMPETITOR"),"COMPATIBLE","ROLE CONFLICT"),"ROLE CONFLICT")))))))</x:f>
      </x:c>
      <x:c r="L135" s="12" t="str">
        <x:f>IF(B135="","",IF(OR(COUNTIFS(CONFLICTS!$B$6:$B$205,B135,CONFLICTS!$L$6:$L$205,"INVALID - DUPLICATE ID")&gt;0,COUNTIFS(CONFLICTS!$B$6:$B$205,B135,CONFLICTS!$L$6:$L$205,"INVALID - CONTROL TOKEN")&gt;0,COUNTIFS(CONFLICTS!$B$6:$B$205,B135,CONFLICTS!$L$6:$L$205,"NOT READY")&gt;0,COUNTIFS(CONFLICTS!$B$6:$B$205,B135,CONFLICTS!$L$6:$L$205,"INCOMPLETE")&gt;0),"CONFLICT RECORD INVALID",IF(COUNTIFS(CONFLICTS!$B$6:$B$205,B135,CONFLICTS!$L$6:$L$205,"OPEN MATERIAL CONFLICT")&gt;0,"OPEN MATERIAL CONFLICT","CLEAR")))</x:f>
      </x:c>
      <x:c r="M135" s="12" t="str">
        <x:f>IF(A135="","",IF(OR(B135="",C135="",D135="",E135="",F135="",G135="",H135=""),"NOT READY",IF(K135&lt;&gt;"COMPATIBLE","NOT READY",IF(L135="CONFLICT RECORD INVALID","NOT READY",IF(AND(L135="OPEN MATERIAL CONFLICT",C135&lt;&gt;"MONITOR / CONDITIONAL",C135&lt;&gt;"EXCLUDE DIRECT"),"NOT READY","READY")))))</x:f>
      </x:c>
      <x:c r="N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 t="str">
        <x:f>IF(B136="","",IFERROR(INDEX(CANDIDATES!$P$6:$P$205,MATCH(B136,CANDIDATES!$A$6:$A$205,0)),""))</x:f>
      </x:c>
      <x:c r="J136" s="12" t="str">
        <x:f>IF(B136="","",IF(COUNTIF(CANDIDATES!$A$6:$A$205,B136)=0,"INVALID - CANDIDATE ID",IF(COUNTIFS(CANDIDATES!$A$6:$A$205,B136,CANDIDATES!$Q$6:$Q$205,"READY")&gt;0,"LINKED - READY","LINKED - UNRESOLVED")))</x:f>
      </x:c>
      <x:c r="K136" s="12" t="str">
        <x:f>IF(A136="","",IF(J136="INVALID - CANDIDATE ID","NOT COMPATIBLE - CANDIDATE",IF(C136="MONITOR / CONDITIONAL","COMPATIBLE",IF(C136="EXCLUDE DIRECT",IF(OR(I136="OUT OF DIRECT SCOPE",I136="EVIDENCE INSUFFICIENT - ROLE",I136="EVIDENCE STALE - REFRESH",I136="EVIDENCE CONTRADICTION - FIRST PARTY",I136="CONDITIONAL / REVIEW REQUIRED"),"COMPATIBLE","ROLE CONFLICT"),IF(C136="INCLUDE DIRECT",IF(I136="DIRECT LOCAL COMPETITOR","COMPATIBLE","ROLE CONFLICT"),IF(C136="INCLUDE INDIRECT",IF(I136="INDIRECT / CONDITIONAL COMPETITOR","COMPATIBLE","ROLE CONFLICT"),IF(C136="INCLUDE REFERENCE",IF(OR(I136="INTERMEDIARY / LEAD COMPETITOR",I136="INFORMATION / REFERENCE COMPETITOR"),"COMPATIBLE","ROLE CONFLICT"),"ROLE CONFLICT")))))))</x:f>
      </x:c>
      <x:c r="L136" s="12" t="str">
        <x:f>IF(B136="","",IF(OR(COUNTIFS(CONFLICTS!$B$6:$B$205,B136,CONFLICTS!$L$6:$L$205,"INVALID - DUPLICATE ID")&gt;0,COUNTIFS(CONFLICTS!$B$6:$B$205,B136,CONFLICTS!$L$6:$L$205,"INVALID - CONTROL TOKEN")&gt;0,COUNTIFS(CONFLICTS!$B$6:$B$205,B136,CONFLICTS!$L$6:$L$205,"NOT READY")&gt;0,COUNTIFS(CONFLICTS!$B$6:$B$205,B136,CONFLICTS!$L$6:$L$205,"INCOMPLETE")&gt;0),"CONFLICT RECORD INVALID",IF(COUNTIFS(CONFLICTS!$B$6:$B$205,B136,CONFLICTS!$L$6:$L$205,"OPEN MATERIAL CONFLICT")&gt;0,"OPEN MATERIAL CONFLICT","CLEAR")))</x:f>
      </x:c>
      <x:c r="M136" s="12" t="str">
        <x:f>IF(A136="","",IF(OR(B136="",C136="",D136="",E136="",F136="",G136="",H136=""),"NOT READY",IF(K136&lt;&gt;"COMPATIBLE","NOT READY",IF(L136="CONFLICT RECORD INVALID","NOT READY",IF(AND(L136="OPEN MATERIAL CONFLICT",C136&lt;&gt;"MONITOR / CONDITIONAL",C136&lt;&gt;"EXCLUDE DIRECT"),"NOT READY","READY")))))</x:f>
      </x:c>
      <x:c r="N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 t="str">
        <x:f>IF(B137="","",IFERROR(INDEX(CANDIDATES!$P$6:$P$205,MATCH(B137,CANDIDATES!$A$6:$A$205,0)),""))</x:f>
      </x:c>
      <x:c r="J137" s="12" t="str">
        <x:f>IF(B137="","",IF(COUNTIF(CANDIDATES!$A$6:$A$205,B137)=0,"INVALID - CANDIDATE ID",IF(COUNTIFS(CANDIDATES!$A$6:$A$205,B137,CANDIDATES!$Q$6:$Q$205,"READY")&gt;0,"LINKED - READY","LINKED - UNRESOLVED")))</x:f>
      </x:c>
      <x:c r="K137" s="12" t="str">
        <x:f>IF(A137="","",IF(J137="INVALID - CANDIDATE ID","NOT COMPATIBLE - CANDIDATE",IF(C137="MONITOR / CONDITIONAL","COMPATIBLE",IF(C137="EXCLUDE DIRECT",IF(OR(I137="OUT OF DIRECT SCOPE",I137="EVIDENCE INSUFFICIENT - ROLE",I137="EVIDENCE STALE - REFRESH",I137="EVIDENCE CONTRADICTION - FIRST PARTY",I137="CONDITIONAL / REVIEW REQUIRED"),"COMPATIBLE","ROLE CONFLICT"),IF(C137="INCLUDE DIRECT",IF(I137="DIRECT LOCAL COMPETITOR","COMPATIBLE","ROLE CONFLICT"),IF(C137="INCLUDE INDIRECT",IF(I137="INDIRECT / CONDITIONAL COMPETITOR","COMPATIBLE","ROLE CONFLICT"),IF(C137="INCLUDE REFERENCE",IF(OR(I137="INTERMEDIARY / LEAD COMPETITOR",I137="INFORMATION / REFERENCE COMPETITOR"),"COMPATIBLE","ROLE CONFLICT"),"ROLE CONFLICT")))))))</x:f>
      </x:c>
      <x:c r="L137" s="12" t="str">
        <x:f>IF(B137="","",IF(OR(COUNTIFS(CONFLICTS!$B$6:$B$205,B137,CONFLICTS!$L$6:$L$205,"INVALID - DUPLICATE ID")&gt;0,COUNTIFS(CONFLICTS!$B$6:$B$205,B137,CONFLICTS!$L$6:$L$205,"INVALID - CONTROL TOKEN")&gt;0,COUNTIFS(CONFLICTS!$B$6:$B$205,B137,CONFLICTS!$L$6:$L$205,"NOT READY")&gt;0,COUNTIFS(CONFLICTS!$B$6:$B$205,B137,CONFLICTS!$L$6:$L$205,"INCOMPLETE")&gt;0),"CONFLICT RECORD INVALID",IF(COUNTIFS(CONFLICTS!$B$6:$B$205,B137,CONFLICTS!$L$6:$L$205,"OPEN MATERIAL CONFLICT")&gt;0,"OPEN MATERIAL CONFLICT","CLEAR")))</x:f>
      </x:c>
      <x:c r="M137" s="12" t="str">
        <x:f>IF(A137="","",IF(OR(B137="",C137="",D137="",E137="",F137="",G137="",H137=""),"NOT READY",IF(K137&lt;&gt;"COMPATIBLE","NOT READY",IF(L137="CONFLICT RECORD INVALID","NOT READY",IF(AND(L137="OPEN MATERIAL CONFLICT",C137&lt;&gt;"MONITOR / CONDITIONAL",C137&lt;&gt;"EXCLUDE DIRECT"),"NOT READY","READY")))))</x:f>
      </x:c>
      <x:c r="N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 t="str">
        <x:f>IF(B138="","",IFERROR(INDEX(CANDIDATES!$P$6:$P$205,MATCH(B138,CANDIDATES!$A$6:$A$205,0)),""))</x:f>
      </x:c>
      <x:c r="J138" s="12" t="str">
        <x:f>IF(B138="","",IF(COUNTIF(CANDIDATES!$A$6:$A$205,B138)=0,"INVALID - CANDIDATE ID",IF(COUNTIFS(CANDIDATES!$A$6:$A$205,B138,CANDIDATES!$Q$6:$Q$205,"READY")&gt;0,"LINKED - READY","LINKED - UNRESOLVED")))</x:f>
      </x:c>
      <x:c r="K138" s="12" t="str">
        <x:f>IF(A138="","",IF(J138="INVALID - CANDIDATE ID","NOT COMPATIBLE - CANDIDATE",IF(C138="MONITOR / CONDITIONAL","COMPATIBLE",IF(C138="EXCLUDE DIRECT",IF(OR(I138="OUT OF DIRECT SCOPE",I138="EVIDENCE INSUFFICIENT - ROLE",I138="EVIDENCE STALE - REFRESH",I138="EVIDENCE CONTRADICTION - FIRST PARTY",I138="CONDITIONAL / REVIEW REQUIRED"),"COMPATIBLE","ROLE CONFLICT"),IF(C138="INCLUDE DIRECT",IF(I138="DIRECT LOCAL COMPETITOR","COMPATIBLE","ROLE CONFLICT"),IF(C138="INCLUDE INDIRECT",IF(I138="INDIRECT / CONDITIONAL COMPETITOR","COMPATIBLE","ROLE CONFLICT"),IF(C138="INCLUDE REFERENCE",IF(OR(I138="INTERMEDIARY / LEAD COMPETITOR",I138="INFORMATION / REFERENCE COMPETITOR"),"COMPATIBLE","ROLE CONFLICT"),"ROLE CONFLICT")))))))</x:f>
      </x:c>
      <x:c r="L138" s="12" t="str">
        <x:f>IF(B138="","",IF(OR(COUNTIFS(CONFLICTS!$B$6:$B$205,B138,CONFLICTS!$L$6:$L$205,"INVALID - DUPLICATE ID")&gt;0,COUNTIFS(CONFLICTS!$B$6:$B$205,B138,CONFLICTS!$L$6:$L$205,"INVALID - CONTROL TOKEN")&gt;0,COUNTIFS(CONFLICTS!$B$6:$B$205,B138,CONFLICTS!$L$6:$L$205,"NOT READY")&gt;0,COUNTIFS(CONFLICTS!$B$6:$B$205,B138,CONFLICTS!$L$6:$L$205,"INCOMPLETE")&gt;0),"CONFLICT RECORD INVALID",IF(COUNTIFS(CONFLICTS!$B$6:$B$205,B138,CONFLICTS!$L$6:$L$205,"OPEN MATERIAL CONFLICT")&gt;0,"OPEN MATERIAL CONFLICT","CLEAR")))</x:f>
      </x:c>
      <x:c r="M138" s="12" t="str">
        <x:f>IF(A138="","",IF(OR(B138="",C138="",D138="",E138="",F138="",G138="",H138=""),"NOT READY",IF(K138&lt;&gt;"COMPATIBLE","NOT READY",IF(L138="CONFLICT RECORD INVALID","NOT READY",IF(AND(L138="OPEN MATERIAL CONFLICT",C138&lt;&gt;"MONITOR / CONDITIONAL",C138&lt;&gt;"EXCLUDE DIRECT"),"NOT READY","READY")))))</x:f>
      </x:c>
      <x:c r="N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 t="str">
        <x:f>IF(B139="","",IFERROR(INDEX(CANDIDATES!$P$6:$P$205,MATCH(B139,CANDIDATES!$A$6:$A$205,0)),""))</x:f>
      </x:c>
      <x:c r="J139" s="12" t="str">
        <x:f>IF(B139="","",IF(COUNTIF(CANDIDATES!$A$6:$A$205,B139)=0,"INVALID - CANDIDATE ID",IF(COUNTIFS(CANDIDATES!$A$6:$A$205,B139,CANDIDATES!$Q$6:$Q$205,"READY")&gt;0,"LINKED - READY","LINKED - UNRESOLVED")))</x:f>
      </x:c>
      <x:c r="K139" s="12" t="str">
        <x:f>IF(A139="","",IF(J139="INVALID - CANDIDATE ID","NOT COMPATIBLE - CANDIDATE",IF(C139="MONITOR / CONDITIONAL","COMPATIBLE",IF(C139="EXCLUDE DIRECT",IF(OR(I139="OUT OF DIRECT SCOPE",I139="EVIDENCE INSUFFICIENT - ROLE",I139="EVIDENCE STALE - REFRESH",I139="EVIDENCE CONTRADICTION - FIRST PARTY",I139="CONDITIONAL / REVIEW REQUIRED"),"COMPATIBLE","ROLE CONFLICT"),IF(C139="INCLUDE DIRECT",IF(I139="DIRECT LOCAL COMPETITOR","COMPATIBLE","ROLE CONFLICT"),IF(C139="INCLUDE INDIRECT",IF(I139="INDIRECT / CONDITIONAL COMPETITOR","COMPATIBLE","ROLE CONFLICT"),IF(C139="INCLUDE REFERENCE",IF(OR(I139="INTERMEDIARY / LEAD COMPETITOR",I139="INFORMATION / REFERENCE COMPETITOR"),"COMPATIBLE","ROLE CONFLICT"),"ROLE CONFLICT")))))))</x:f>
      </x:c>
      <x:c r="L139" s="12" t="str">
        <x:f>IF(B139="","",IF(OR(COUNTIFS(CONFLICTS!$B$6:$B$205,B139,CONFLICTS!$L$6:$L$205,"INVALID - DUPLICATE ID")&gt;0,COUNTIFS(CONFLICTS!$B$6:$B$205,B139,CONFLICTS!$L$6:$L$205,"INVALID - CONTROL TOKEN")&gt;0,COUNTIFS(CONFLICTS!$B$6:$B$205,B139,CONFLICTS!$L$6:$L$205,"NOT READY")&gt;0,COUNTIFS(CONFLICTS!$B$6:$B$205,B139,CONFLICTS!$L$6:$L$205,"INCOMPLETE")&gt;0),"CONFLICT RECORD INVALID",IF(COUNTIFS(CONFLICTS!$B$6:$B$205,B139,CONFLICTS!$L$6:$L$205,"OPEN MATERIAL CONFLICT")&gt;0,"OPEN MATERIAL CONFLICT","CLEAR")))</x:f>
      </x:c>
      <x:c r="M139" s="12" t="str">
        <x:f>IF(A139="","",IF(OR(B139="",C139="",D139="",E139="",F139="",G139="",H139=""),"NOT READY",IF(K139&lt;&gt;"COMPATIBLE","NOT READY",IF(L139="CONFLICT RECORD INVALID","NOT READY",IF(AND(L139="OPEN MATERIAL CONFLICT",C139&lt;&gt;"MONITOR / CONDITIONAL",C139&lt;&gt;"EXCLUDE DIRECT"),"NOT READY","READY")))))</x:f>
      </x:c>
      <x:c r="N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 t="str">
        <x:f>IF(B140="","",IFERROR(INDEX(CANDIDATES!$P$6:$P$205,MATCH(B140,CANDIDATES!$A$6:$A$205,0)),""))</x:f>
      </x:c>
      <x:c r="J140" s="12" t="str">
        <x:f>IF(B140="","",IF(COUNTIF(CANDIDATES!$A$6:$A$205,B140)=0,"INVALID - CANDIDATE ID",IF(COUNTIFS(CANDIDATES!$A$6:$A$205,B140,CANDIDATES!$Q$6:$Q$205,"READY")&gt;0,"LINKED - READY","LINKED - UNRESOLVED")))</x:f>
      </x:c>
      <x:c r="K140" s="12" t="str">
        <x:f>IF(A140="","",IF(J140="INVALID - CANDIDATE ID","NOT COMPATIBLE - CANDIDATE",IF(C140="MONITOR / CONDITIONAL","COMPATIBLE",IF(C140="EXCLUDE DIRECT",IF(OR(I140="OUT OF DIRECT SCOPE",I140="EVIDENCE INSUFFICIENT - ROLE",I140="EVIDENCE STALE - REFRESH",I140="EVIDENCE CONTRADICTION - FIRST PARTY",I140="CONDITIONAL / REVIEW REQUIRED"),"COMPATIBLE","ROLE CONFLICT"),IF(C140="INCLUDE DIRECT",IF(I140="DIRECT LOCAL COMPETITOR","COMPATIBLE","ROLE CONFLICT"),IF(C140="INCLUDE INDIRECT",IF(I140="INDIRECT / CONDITIONAL COMPETITOR","COMPATIBLE","ROLE CONFLICT"),IF(C140="INCLUDE REFERENCE",IF(OR(I140="INTERMEDIARY / LEAD COMPETITOR",I140="INFORMATION / REFERENCE COMPETITOR"),"COMPATIBLE","ROLE CONFLICT"),"ROLE CONFLICT")))))))</x:f>
      </x:c>
      <x:c r="L140" s="12" t="str">
        <x:f>IF(B140="","",IF(OR(COUNTIFS(CONFLICTS!$B$6:$B$205,B140,CONFLICTS!$L$6:$L$205,"INVALID - DUPLICATE ID")&gt;0,COUNTIFS(CONFLICTS!$B$6:$B$205,B140,CONFLICTS!$L$6:$L$205,"INVALID - CONTROL TOKEN")&gt;0,COUNTIFS(CONFLICTS!$B$6:$B$205,B140,CONFLICTS!$L$6:$L$205,"NOT READY")&gt;0,COUNTIFS(CONFLICTS!$B$6:$B$205,B140,CONFLICTS!$L$6:$L$205,"INCOMPLETE")&gt;0),"CONFLICT RECORD INVALID",IF(COUNTIFS(CONFLICTS!$B$6:$B$205,B140,CONFLICTS!$L$6:$L$205,"OPEN MATERIAL CONFLICT")&gt;0,"OPEN MATERIAL CONFLICT","CLEAR")))</x:f>
      </x:c>
      <x:c r="M140" s="12" t="str">
        <x:f>IF(A140="","",IF(OR(B140="",C140="",D140="",E140="",F140="",G140="",H140=""),"NOT READY",IF(K140&lt;&gt;"COMPATIBLE","NOT READY",IF(L140="CONFLICT RECORD INVALID","NOT READY",IF(AND(L140="OPEN MATERIAL CONFLICT",C140&lt;&gt;"MONITOR / CONDITIONAL",C140&lt;&gt;"EXCLUDE DIRECT"),"NOT READY","READY")))))</x:f>
      </x:c>
      <x:c r="N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 t="str">
        <x:f>IF(B141="","",IFERROR(INDEX(CANDIDATES!$P$6:$P$205,MATCH(B141,CANDIDATES!$A$6:$A$205,0)),""))</x:f>
      </x:c>
      <x:c r="J141" s="12" t="str">
        <x:f>IF(B141="","",IF(COUNTIF(CANDIDATES!$A$6:$A$205,B141)=0,"INVALID - CANDIDATE ID",IF(COUNTIFS(CANDIDATES!$A$6:$A$205,B141,CANDIDATES!$Q$6:$Q$205,"READY")&gt;0,"LINKED - READY","LINKED - UNRESOLVED")))</x:f>
      </x:c>
      <x:c r="K141" s="12" t="str">
        <x:f>IF(A141="","",IF(J141="INVALID - CANDIDATE ID","NOT COMPATIBLE - CANDIDATE",IF(C141="MONITOR / CONDITIONAL","COMPATIBLE",IF(C141="EXCLUDE DIRECT",IF(OR(I141="OUT OF DIRECT SCOPE",I141="EVIDENCE INSUFFICIENT - ROLE",I141="EVIDENCE STALE - REFRESH",I141="EVIDENCE CONTRADICTION - FIRST PARTY",I141="CONDITIONAL / REVIEW REQUIRED"),"COMPATIBLE","ROLE CONFLICT"),IF(C141="INCLUDE DIRECT",IF(I141="DIRECT LOCAL COMPETITOR","COMPATIBLE","ROLE CONFLICT"),IF(C141="INCLUDE INDIRECT",IF(I141="INDIRECT / CONDITIONAL COMPETITOR","COMPATIBLE","ROLE CONFLICT"),IF(C141="INCLUDE REFERENCE",IF(OR(I141="INTERMEDIARY / LEAD COMPETITOR",I141="INFORMATION / REFERENCE COMPETITOR"),"COMPATIBLE","ROLE CONFLICT"),"ROLE CONFLICT")))))))</x:f>
      </x:c>
      <x:c r="L141" s="12" t="str">
        <x:f>IF(B141="","",IF(OR(COUNTIFS(CONFLICTS!$B$6:$B$205,B141,CONFLICTS!$L$6:$L$205,"INVALID - DUPLICATE ID")&gt;0,COUNTIFS(CONFLICTS!$B$6:$B$205,B141,CONFLICTS!$L$6:$L$205,"INVALID - CONTROL TOKEN")&gt;0,COUNTIFS(CONFLICTS!$B$6:$B$205,B141,CONFLICTS!$L$6:$L$205,"NOT READY")&gt;0,COUNTIFS(CONFLICTS!$B$6:$B$205,B141,CONFLICTS!$L$6:$L$205,"INCOMPLETE")&gt;0),"CONFLICT RECORD INVALID",IF(COUNTIFS(CONFLICTS!$B$6:$B$205,B141,CONFLICTS!$L$6:$L$205,"OPEN MATERIAL CONFLICT")&gt;0,"OPEN MATERIAL CONFLICT","CLEAR")))</x:f>
      </x:c>
      <x:c r="M141" s="12" t="str">
        <x:f>IF(A141="","",IF(OR(B141="",C141="",D141="",E141="",F141="",G141="",H141=""),"NOT READY",IF(K141&lt;&gt;"COMPATIBLE","NOT READY",IF(L141="CONFLICT RECORD INVALID","NOT READY",IF(AND(L141="OPEN MATERIAL CONFLICT",C141&lt;&gt;"MONITOR / CONDITIONAL",C141&lt;&gt;"EXCLUDE DIRECT"),"NOT READY","READY")))))</x:f>
      </x:c>
      <x:c r="N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 t="str">
        <x:f>IF(B142="","",IFERROR(INDEX(CANDIDATES!$P$6:$P$205,MATCH(B142,CANDIDATES!$A$6:$A$205,0)),""))</x:f>
      </x:c>
      <x:c r="J142" s="12" t="str">
        <x:f>IF(B142="","",IF(COUNTIF(CANDIDATES!$A$6:$A$205,B142)=0,"INVALID - CANDIDATE ID",IF(COUNTIFS(CANDIDATES!$A$6:$A$205,B142,CANDIDATES!$Q$6:$Q$205,"READY")&gt;0,"LINKED - READY","LINKED - UNRESOLVED")))</x:f>
      </x:c>
      <x:c r="K142" s="12" t="str">
        <x:f>IF(A142="","",IF(J142="INVALID - CANDIDATE ID","NOT COMPATIBLE - CANDIDATE",IF(C142="MONITOR / CONDITIONAL","COMPATIBLE",IF(C142="EXCLUDE DIRECT",IF(OR(I142="OUT OF DIRECT SCOPE",I142="EVIDENCE INSUFFICIENT - ROLE",I142="EVIDENCE STALE - REFRESH",I142="EVIDENCE CONTRADICTION - FIRST PARTY",I142="CONDITIONAL / REVIEW REQUIRED"),"COMPATIBLE","ROLE CONFLICT"),IF(C142="INCLUDE DIRECT",IF(I142="DIRECT LOCAL COMPETITOR","COMPATIBLE","ROLE CONFLICT"),IF(C142="INCLUDE INDIRECT",IF(I142="INDIRECT / CONDITIONAL COMPETITOR","COMPATIBLE","ROLE CONFLICT"),IF(C142="INCLUDE REFERENCE",IF(OR(I142="INTERMEDIARY / LEAD COMPETITOR",I142="INFORMATION / REFERENCE COMPETITOR"),"COMPATIBLE","ROLE CONFLICT"),"ROLE CONFLICT")))))))</x:f>
      </x:c>
      <x:c r="L142" s="12" t="str">
        <x:f>IF(B142="","",IF(OR(COUNTIFS(CONFLICTS!$B$6:$B$205,B142,CONFLICTS!$L$6:$L$205,"INVALID - DUPLICATE ID")&gt;0,COUNTIFS(CONFLICTS!$B$6:$B$205,B142,CONFLICTS!$L$6:$L$205,"INVALID - CONTROL TOKEN")&gt;0,COUNTIFS(CONFLICTS!$B$6:$B$205,B142,CONFLICTS!$L$6:$L$205,"NOT READY")&gt;0,COUNTIFS(CONFLICTS!$B$6:$B$205,B142,CONFLICTS!$L$6:$L$205,"INCOMPLETE")&gt;0),"CONFLICT RECORD INVALID",IF(COUNTIFS(CONFLICTS!$B$6:$B$205,B142,CONFLICTS!$L$6:$L$205,"OPEN MATERIAL CONFLICT")&gt;0,"OPEN MATERIAL CONFLICT","CLEAR")))</x:f>
      </x:c>
      <x:c r="M142" s="12" t="str">
        <x:f>IF(A142="","",IF(OR(B142="",C142="",D142="",E142="",F142="",G142="",H142=""),"NOT READY",IF(K142&lt;&gt;"COMPATIBLE","NOT READY",IF(L142="CONFLICT RECORD INVALID","NOT READY",IF(AND(L142="OPEN MATERIAL CONFLICT",C142&lt;&gt;"MONITOR / CONDITIONAL",C142&lt;&gt;"EXCLUDE DIRECT"),"NOT READY","READY")))))</x:f>
      </x:c>
      <x:c r="N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 t="str">
        <x:f>IF(B143="","",IFERROR(INDEX(CANDIDATES!$P$6:$P$205,MATCH(B143,CANDIDATES!$A$6:$A$205,0)),""))</x:f>
      </x:c>
      <x:c r="J143" s="12" t="str">
        <x:f>IF(B143="","",IF(COUNTIF(CANDIDATES!$A$6:$A$205,B143)=0,"INVALID - CANDIDATE ID",IF(COUNTIFS(CANDIDATES!$A$6:$A$205,B143,CANDIDATES!$Q$6:$Q$205,"READY")&gt;0,"LINKED - READY","LINKED - UNRESOLVED")))</x:f>
      </x:c>
      <x:c r="K143" s="12" t="str">
        <x:f>IF(A143="","",IF(J143="INVALID - CANDIDATE ID","NOT COMPATIBLE - CANDIDATE",IF(C143="MONITOR / CONDITIONAL","COMPATIBLE",IF(C143="EXCLUDE DIRECT",IF(OR(I143="OUT OF DIRECT SCOPE",I143="EVIDENCE INSUFFICIENT - ROLE",I143="EVIDENCE STALE - REFRESH",I143="EVIDENCE CONTRADICTION - FIRST PARTY",I143="CONDITIONAL / REVIEW REQUIRED"),"COMPATIBLE","ROLE CONFLICT"),IF(C143="INCLUDE DIRECT",IF(I143="DIRECT LOCAL COMPETITOR","COMPATIBLE","ROLE CONFLICT"),IF(C143="INCLUDE INDIRECT",IF(I143="INDIRECT / CONDITIONAL COMPETITOR","COMPATIBLE","ROLE CONFLICT"),IF(C143="INCLUDE REFERENCE",IF(OR(I143="INTERMEDIARY / LEAD COMPETITOR",I143="INFORMATION / REFERENCE COMPETITOR"),"COMPATIBLE","ROLE CONFLICT"),"ROLE CONFLICT")))))))</x:f>
      </x:c>
      <x:c r="L143" s="12" t="str">
        <x:f>IF(B143="","",IF(OR(COUNTIFS(CONFLICTS!$B$6:$B$205,B143,CONFLICTS!$L$6:$L$205,"INVALID - DUPLICATE ID")&gt;0,COUNTIFS(CONFLICTS!$B$6:$B$205,B143,CONFLICTS!$L$6:$L$205,"INVALID - CONTROL TOKEN")&gt;0,COUNTIFS(CONFLICTS!$B$6:$B$205,B143,CONFLICTS!$L$6:$L$205,"NOT READY")&gt;0,COUNTIFS(CONFLICTS!$B$6:$B$205,B143,CONFLICTS!$L$6:$L$205,"INCOMPLETE")&gt;0),"CONFLICT RECORD INVALID",IF(COUNTIFS(CONFLICTS!$B$6:$B$205,B143,CONFLICTS!$L$6:$L$205,"OPEN MATERIAL CONFLICT")&gt;0,"OPEN MATERIAL CONFLICT","CLEAR")))</x:f>
      </x:c>
      <x:c r="M143" s="12" t="str">
        <x:f>IF(A143="","",IF(OR(B143="",C143="",D143="",E143="",F143="",G143="",H143=""),"NOT READY",IF(K143&lt;&gt;"COMPATIBLE","NOT READY",IF(L143="CONFLICT RECORD INVALID","NOT READY",IF(AND(L143="OPEN MATERIAL CONFLICT",C143&lt;&gt;"MONITOR / CONDITIONAL",C143&lt;&gt;"EXCLUDE DIRECT"),"NOT READY","READY")))))</x:f>
      </x:c>
      <x:c r="N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 t="str">
        <x:f>IF(B144="","",IFERROR(INDEX(CANDIDATES!$P$6:$P$205,MATCH(B144,CANDIDATES!$A$6:$A$205,0)),""))</x:f>
      </x:c>
      <x:c r="J144" s="12" t="str">
        <x:f>IF(B144="","",IF(COUNTIF(CANDIDATES!$A$6:$A$205,B144)=0,"INVALID - CANDIDATE ID",IF(COUNTIFS(CANDIDATES!$A$6:$A$205,B144,CANDIDATES!$Q$6:$Q$205,"READY")&gt;0,"LINKED - READY","LINKED - UNRESOLVED")))</x:f>
      </x:c>
      <x:c r="K144" s="12" t="str">
        <x:f>IF(A144="","",IF(J144="INVALID - CANDIDATE ID","NOT COMPATIBLE - CANDIDATE",IF(C144="MONITOR / CONDITIONAL","COMPATIBLE",IF(C144="EXCLUDE DIRECT",IF(OR(I144="OUT OF DIRECT SCOPE",I144="EVIDENCE INSUFFICIENT - ROLE",I144="EVIDENCE STALE - REFRESH",I144="EVIDENCE CONTRADICTION - FIRST PARTY",I144="CONDITIONAL / REVIEW REQUIRED"),"COMPATIBLE","ROLE CONFLICT"),IF(C144="INCLUDE DIRECT",IF(I144="DIRECT LOCAL COMPETITOR","COMPATIBLE","ROLE CONFLICT"),IF(C144="INCLUDE INDIRECT",IF(I144="INDIRECT / CONDITIONAL COMPETITOR","COMPATIBLE","ROLE CONFLICT"),IF(C144="INCLUDE REFERENCE",IF(OR(I144="INTERMEDIARY / LEAD COMPETITOR",I144="INFORMATION / REFERENCE COMPETITOR"),"COMPATIBLE","ROLE CONFLICT"),"ROLE CONFLICT")))))))</x:f>
      </x:c>
      <x:c r="L144" s="12" t="str">
        <x:f>IF(B144="","",IF(OR(COUNTIFS(CONFLICTS!$B$6:$B$205,B144,CONFLICTS!$L$6:$L$205,"INVALID - DUPLICATE ID")&gt;0,COUNTIFS(CONFLICTS!$B$6:$B$205,B144,CONFLICTS!$L$6:$L$205,"INVALID - CONTROL TOKEN")&gt;0,COUNTIFS(CONFLICTS!$B$6:$B$205,B144,CONFLICTS!$L$6:$L$205,"NOT READY")&gt;0,COUNTIFS(CONFLICTS!$B$6:$B$205,B144,CONFLICTS!$L$6:$L$205,"INCOMPLETE")&gt;0),"CONFLICT RECORD INVALID",IF(COUNTIFS(CONFLICTS!$B$6:$B$205,B144,CONFLICTS!$L$6:$L$205,"OPEN MATERIAL CONFLICT")&gt;0,"OPEN MATERIAL CONFLICT","CLEAR")))</x:f>
      </x:c>
      <x:c r="M144" s="12" t="str">
        <x:f>IF(A144="","",IF(OR(B144="",C144="",D144="",E144="",F144="",G144="",H144=""),"NOT READY",IF(K144&lt;&gt;"COMPATIBLE","NOT READY",IF(L144="CONFLICT RECORD INVALID","NOT READY",IF(AND(L144="OPEN MATERIAL CONFLICT",C144&lt;&gt;"MONITOR / CONDITIONAL",C144&lt;&gt;"EXCLUDE DIRECT"),"NOT READY","READY")))))</x:f>
      </x:c>
      <x:c r="N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 t="str">
        <x:f>IF(B145="","",IFERROR(INDEX(CANDIDATES!$P$6:$P$205,MATCH(B145,CANDIDATES!$A$6:$A$205,0)),""))</x:f>
      </x:c>
      <x:c r="J145" s="12" t="str">
        <x:f>IF(B145="","",IF(COUNTIF(CANDIDATES!$A$6:$A$205,B145)=0,"INVALID - CANDIDATE ID",IF(COUNTIFS(CANDIDATES!$A$6:$A$205,B145,CANDIDATES!$Q$6:$Q$205,"READY")&gt;0,"LINKED - READY","LINKED - UNRESOLVED")))</x:f>
      </x:c>
      <x:c r="K145" s="12" t="str">
        <x:f>IF(A145="","",IF(J145="INVALID - CANDIDATE ID","NOT COMPATIBLE - CANDIDATE",IF(C145="MONITOR / CONDITIONAL","COMPATIBLE",IF(C145="EXCLUDE DIRECT",IF(OR(I145="OUT OF DIRECT SCOPE",I145="EVIDENCE INSUFFICIENT - ROLE",I145="EVIDENCE STALE - REFRESH",I145="EVIDENCE CONTRADICTION - FIRST PARTY",I145="CONDITIONAL / REVIEW REQUIRED"),"COMPATIBLE","ROLE CONFLICT"),IF(C145="INCLUDE DIRECT",IF(I145="DIRECT LOCAL COMPETITOR","COMPATIBLE","ROLE CONFLICT"),IF(C145="INCLUDE INDIRECT",IF(I145="INDIRECT / CONDITIONAL COMPETITOR","COMPATIBLE","ROLE CONFLICT"),IF(C145="INCLUDE REFERENCE",IF(OR(I145="INTERMEDIARY / LEAD COMPETITOR",I145="INFORMATION / REFERENCE COMPETITOR"),"COMPATIBLE","ROLE CONFLICT"),"ROLE CONFLICT")))))))</x:f>
      </x:c>
      <x:c r="L145" s="12" t="str">
        <x:f>IF(B145="","",IF(OR(COUNTIFS(CONFLICTS!$B$6:$B$205,B145,CONFLICTS!$L$6:$L$205,"INVALID - DUPLICATE ID")&gt;0,COUNTIFS(CONFLICTS!$B$6:$B$205,B145,CONFLICTS!$L$6:$L$205,"INVALID - CONTROL TOKEN")&gt;0,COUNTIFS(CONFLICTS!$B$6:$B$205,B145,CONFLICTS!$L$6:$L$205,"NOT READY")&gt;0,COUNTIFS(CONFLICTS!$B$6:$B$205,B145,CONFLICTS!$L$6:$L$205,"INCOMPLETE")&gt;0),"CONFLICT RECORD INVALID",IF(COUNTIFS(CONFLICTS!$B$6:$B$205,B145,CONFLICTS!$L$6:$L$205,"OPEN MATERIAL CONFLICT")&gt;0,"OPEN MATERIAL CONFLICT","CLEAR")))</x:f>
      </x:c>
      <x:c r="M145" s="12" t="str">
        <x:f>IF(A145="","",IF(OR(B145="",C145="",D145="",E145="",F145="",G145="",H145=""),"NOT READY",IF(K145&lt;&gt;"COMPATIBLE","NOT READY",IF(L145="CONFLICT RECORD INVALID","NOT READY",IF(AND(L145="OPEN MATERIAL CONFLICT",C145&lt;&gt;"MONITOR / CONDITIONAL",C145&lt;&gt;"EXCLUDE DIRECT"),"NOT READY","READY")))))</x:f>
      </x:c>
      <x:c r="N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 t="str">
        <x:f>IF(B146="","",IFERROR(INDEX(CANDIDATES!$P$6:$P$205,MATCH(B146,CANDIDATES!$A$6:$A$205,0)),""))</x:f>
      </x:c>
      <x:c r="J146" s="12" t="str">
        <x:f>IF(B146="","",IF(COUNTIF(CANDIDATES!$A$6:$A$205,B146)=0,"INVALID - CANDIDATE ID",IF(COUNTIFS(CANDIDATES!$A$6:$A$205,B146,CANDIDATES!$Q$6:$Q$205,"READY")&gt;0,"LINKED - READY","LINKED - UNRESOLVED")))</x:f>
      </x:c>
      <x:c r="K146" s="12" t="str">
        <x:f>IF(A146="","",IF(J146="INVALID - CANDIDATE ID","NOT COMPATIBLE - CANDIDATE",IF(C146="MONITOR / CONDITIONAL","COMPATIBLE",IF(C146="EXCLUDE DIRECT",IF(OR(I146="OUT OF DIRECT SCOPE",I146="EVIDENCE INSUFFICIENT - ROLE",I146="EVIDENCE STALE - REFRESH",I146="EVIDENCE CONTRADICTION - FIRST PARTY",I146="CONDITIONAL / REVIEW REQUIRED"),"COMPATIBLE","ROLE CONFLICT"),IF(C146="INCLUDE DIRECT",IF(I146="DIRECT LOCAL COMPETITOR","COMPATIBLE","ROLE CONFLICT"),IF(C146="INCLUDE INDIRECT",IF(I146="INDIRECT / CONDITIONAL COMPETITOR","COMPATIBLE","ROLE CONFLICT"),IF(C146="INCLUDE REFERENCE",IF(OR(I146="INTERMEDIARY / LEAD COMPETITOR",I146="INFORMATION / REFERENCE COMPETITOR"),"COMPATIBLE","ROLE CONFLICT"),"ROLE CONFLICT")))))))</x:f>
      </x:c>
      <x:c r="L146" s="12" t="str">
        <x:f>IF(B146="","",IF(OR(COUNTIFS(CONFLICTS!$B$6:$B$205,B146,CONFLICTS!$L$6:$L$205,"INVALID - DUPLICATE ID")&gt;0,COUNTIFS(CONFLICTS!$B$6:$B$205,B146,CONFLICTS!$L$6:$L$205,"INVALID - CONTROL TOKEN")&gt;0,COUNTIFS(CONFLICTS!$B$6:$B$205,B146,CONFLICTS!$L$6:$L$205,"NOT READY")&gt;0,COUNTIFS(CONFLICTS!$B$6:$B$205,B146,CONFLICTS!$L$6:$L$205,"INCOMPLETE")&gt;0),"CONFLICT RECORD INVALID",IF(COUNTIFS(CONFLICTS!$B$6:$B$205,B146,CONFLICTS!$L$6:$L$205,"OPEN MATERIAL CONFLICT")&gt;0,"OPEN MATERIAL CONFLICT","CLEAR")))</x:f>
      </x:c>
      <x:c r="M146" s="12" t="str">
        <x:f>IF(A146="","",IF(OR(B146="",C146="",D146="",E146="",F146="",G146="",H146=""),"NOT READY",IF(K146&lt;&gt;"COMPATIBLE","NOT READY",IF(L146="CONFLICT RECORD INVALID","NOT READY",IF(AND(L146="OPEN MATERIAL CONFLICT",C146&lt;&gt;"MONITOR / CONDITIONAL",C146&lt;&gt;"EXCLUDE DIRECT"),"NOT READY","READY")))))</x:f>
      </x:c>
      <x:c r="N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 t="str">
        <x:f>IF(B147="","",IFERROR(INDEX(CANDIDATES!$P$6:$P$205,MATCH(B147,CANDIDATES!$A$6:$A$205,0)),""))</x:f>
      </x:c>
      <x:c r="J147" s="12" t="str">
        <x:f>IF(B147="","",IF(COUNTIF(CANDIDATES!$A$6:$A$205,B147)=0,"INVALID - CANDIDATE ID",IF(COUNTIFS(CANDIDATES!$A$6:$A$205,B147,CANDIDATES!$Q$6:$Q$205,"READY")&gt;0,"LINKED - READY","LINKED - UNRESOLVED")))</x:f>
      </x:c>
      <x:c r="K147" s="12" t="str">
        <x:f>IF(A147="","",IF(J147="INVALID - CANDIDATE ID","NOT COMPATIBLE - CANDIDATE",IF(C147="MONITOR / CONDITIONAL","COMPATIBLE",IF(C147="EXCLUDE DIRECT",IF(OR(I147="OUT OF DIRECT SCOPE",I147="EVIDENCE INSUFFICIENT - ROLE",I147="EVIDENCE STALE - REFRESH",I147="EVIDENCE CONTRADICTION - FIRST PARTY",I147="CONDITIONAL / REVIEW REQUIRED"),"COMPATIBLE","ROLE CONFLICT"),IF(C147="INCLUDE DIRECT",IF(I147="DIRECT LOCAL COMPETITOR","COMPATIBLE","ROLE CONFLICT"),IF(C147="INCLUDE INDIRECT",IF(I147="INDIRECT / CONDITIONAL COMPETITOR","COMPATIBLE","ROLE CONFLICT"),IF(C147="INCLUDE REFERENCE",IF(OR(I147="INTERMEDIARY / LEAD COMPETITOR",I147="INFORMATION / REFERENCE COMPETITOR"),"COMPATIBLE","ROLE CONFLICT"),"ROLE CONFLICT")))))))</x:f>
      </x:c>
      <x:c r="L147" s="12" t="str">
        <x:f>IF(B147="","",IF(OR(COUNTIFS(CONFLICTS!$B$6:$B$205,B147,CONFLICTS!$L$6:$L$205,"INVALID - DUPLICATE ID")&gt;0,COUNTIFS(CONFLICTS!$B$6:$B$205,B147,CONFLICTS!$L$6:$L$205,"INVALID - CONTROL TOKEN")&gt;0,COUNTIFS(CONFLICTS!$B$6:$B$205,B147,CONFLICTS!$L$6:$L$205,"NOT READY")&gt;0,COUNTIFS(CONFLICTS!$B$6:$B$205,B147,CONFLICTS!$L$6:$L$205,"INCOMPLETE")&gt;0),"CONFLICT RECORD INVALID",IF(COUNTIFS(CONFLICTS!$B$6:$B$205,B147,CONFLICTS!$L$6:$L$205,"OPEN MATERIAL CONFLICT")&gt;0,"OPEN MATERIAL CONFLICT","CLEAR")))</x:f>
      </x:c>
      <x:c r="M147" s="12" t="str">
        <x:f>IF(A147="","",IF(OR(B147="",C147="",D147="",E147="",F147="",G147="",H147=""),"NOT READY",IF(K147&lt;&gt;"COMPATIBLE","NOT READY",IF(L147="CONFLICT RECORD INVALID","NOT READY",IF(AND(L147="OPEN MATERIAL CONFLICT",C147&lt;&gt;"MONITOR / CONDITIONAL",C147&lt;&gt;"EXCLUDE DIRECT"),"NOT READY","READY")))))</x:f>
      </x:c>
      <x:c r="N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 t="str">
        <x:f>IF(B148="","",IFERROR(INDEX(CANDIDATES!$P$6:$P$205,MATCH(B148,CANDIDATES!$A$6:$A$205,0)),""))</x:f>
      </x:c>
      <x:c r="J148" s="12" t="str">
        <x:f>IF(B148="","",IF(COUNTIF(CANDIDATES!$A$6:$A$205,B148)=0,"INVALID - CANDIDATE ID",IF(COUNTIFS(CANDIDATES!$A$6:$A$205,B148,CANDIDATES!$Q$6:$Q$205,"READY")&gt;0,"LINKED - READY","LINKED - UNRESOLVED")))</x:f>
      </x:c>
      <x:c r="K148" s="12" t="str">
        <x:f>IF(A148="","",IF(J148="INVALID - CANDIDATE ID","NOT COMPATIBLE - CANDIDATE",IF(C148="MONITOR / CONDITIONAL","COMPATIBLE",IF(C148="EXCLUDE DIRECT",IF(OR(I148="OUT OF DIRECT SCOPE",I148="EVIDENCE INSUFFICIENT - ROLE",I148="EVIDENCE STALE - REFRESH",I148="EVIDENCE CONTRADICTION - FIRST PARTY",I148="CONDITIONAL / REVIEW REQUIRED"),"COMPATIBLE","ROLE CONFLICT"),IF(C148="INCLUDE DIRECT",IF(I148="DIRECT LOCAL COMPETITOR","COMPATIBLE","ROLE CONFLICT"),IF(C148="INCLUDE INDIRECT",IF(I148="INDIRECT / CONDITIONAL COMPETITOR","COMPATIBLE","ROLE CONFLICT"),IF(C148="INCLUDE REFERENCE",IF(OR(I148="INTERMEDIARY / LEAD COMPETITOR",I148="INFORMATION / REFERENCE COMPETITOR"),"COMPATIBLE","ROLE CONFLICT"),"ROLE CONFLICT")))))))</x:f>
      </x:c>
      <x:c r="L148" s="12" t="str">
        <x:f>IF(B148="","",IF(OR(COUNTIFS(CONFLICTS!$B$6:$B$205,B148,CONFLICTS!$L$6:$L$205,"INVALID - DUPLICATE ID")&gt;0,COUNTIFS(CONFLICTS!$B$6:$B$205,B148,CONFLICTS!$L$6:$L$205,"INVALID - CONTROL TOKEN")&gt;0,COUNTIFS(CONFLICTS!$B$6:$B$205,B148,CONFLICTS!$L$6:$L$205,"NOT READY")&gt;0,COUNTIFS(CONFLICTS!$B$6:$B$205,B148,CONFLICTS!$L$6:$L$205,"INCOMPLETE")&gt;0),"CONFLICT RECORD INVALID",IF(COUNTIFS(CONFLICTS!$B$6:$B$205,B148,CONFLICTS!$L$6:$L$205,"OPEN MATERIAL CONFLICT")&gt;0,"OPEN MATERIAL CONFLICT","CLEAR")))</x:f>
      </x:c>
      <x:c r="M148" s="12" t="str">
        <x:f>IF(A148="","",IF(OR(B148="",C148="",D148="",E148="",F148="",G148="",H148=""),"NOT READY",IF(K148&lt;&gt;"COMPATIBLE","NOT READY",IF(L148="CONFLICT RECORD INVALID","NOT READY",IF(AND(L148="OPEN MATERIAL CONFLICT",C148&lt;&gt;"MONITOR / CONDITIONAL",C148&lt;&gt;"EXCLUDE DIRECT"),"NOT READY","READY")))))</x:f>
      </x:c>
      <x:c r="N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 t="str">
        <x:f>IF(B149="","",IFERROR(INDEX(CANDIDATES!$P$6:$P$205,MATCH(B149,CANDIDATES!$A$6:$A$205,0)),""))</x:f>
      </x:c>
      <x:c r="J149" s="12" t="str">
        <x:f>IF(B149="","",IF(COUNTIF(CANDIDATES!$A$6:$A$205,B149)=0,"INVALID - CANDIDATE ID",IF(COUNTIFS(CANDIDATES!$A$6:$A$205,B149,CANDIDATES!$Q$6:$Q$205,"READY")&gt;0,"LINKED - READY","LINKED - UNRESOLVED")))</x:f>
      </x:c>
      <x:c r="K149" s="12" t="str">
        <x:f>IF(A149="","",IF(J149="INVALID - CANDIDATE ID","NOT COMPATIBLE - CANDIDATE",IF(C149="MONITOR / CONDITIONAL","COMPATIBLE",IF(C149="EXCLUDE DIRECT",IF(OR(I149="OUT OF DIRECT SCOPE",I149="EVIDENCE INSUFFICIENT - ROLE",I149="EVIDENCE STALE - REFRESH",I149="EVIDENCE CONTRADICTION - FIRST PARTY",I149="CONDITIONAL / REVIEW REQUIRED"),"COMPATIBLE","ROLE CONFLICT"),IF(C149="INCLUDE DIRECT",IF(I149="DIRECT LOCAL COMPETITOR","COMPATIBLE","ROLE CONFLICT"),IF(C149="INCLUDE INDIRECT",IF(I149="INDIRECT / CONDITIONAL COMPETITOR","COMPATIBLE","ROLE CONFLICT"),IF(C149="INCLUDE REFERENCE",IF(OR(I149="INTERMEDIARY / LEAD COMPETITOR",I149="INFORMATION / REFERENCE COMPETITOR"),"COMPATIBLE","ROLE CONFLICT"),"ROLE CONFLICT")))))))</x:f>
      </x:c>
      <x:c r="L149" s="12" t="str">
        <x:f>IF(B149="","",IF(OR(COUNTIFS(CONFLICTS!$B$6:$B$205,B149,CONFLICTS!$L$6:$L$205,"INVALID - DUPLICATE ID")&gt;0,COUNTIFS(CONFLICTS!$B$6:$B$205,B149,CONFLICTS!$L$6:$L$205,"INVALID - CONTROL TOKEN")&gt;0,COUNTIFS(CONFLICTS!$B$6:$B$205,B149,CONFLICTS!$L$6:$L$205,"NOT READY")&gt;0,COUNTIFS(CONFLICTS!$B$6:$B$205,B149,CONFLICTS!$L$6:$L$205,"INCOMPLETE")&gt;0),"CONFLICT RECORD INVALID",IF(COUNTIFS(CONFLICTS!$B$6:$B$205,B149,CONFLICTS!$L$6:$L$205,"OPEN MATERIAL CONFLICT")&gt;0,"OPEN MATERIAL CONFLICT","CLEAR")))</x:f>
      </x:c>
      <x:c r="M149" s="12" t="str">
        <x:f>IF(A149="","",IF(OR(B149="",C149="",D149="",E149="",F149="",G149="",H149=""),"NOT READY",IF(K149&lt;&gt;"COMPATIBLE","NOT READY",IF(L149="CONFLICT RECORD INVALID","NOT READY",IF(AND(L149="OPEN MATERIAL CONFLICT",C149&lt;&gt;"MONITOR / CONDITIONAL",C149&lt;&gt;"EXCLUDE DIRECT"),"NOT READY","READY")))))</x:f>
      </x:c>
      <x:c r="N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 t="str">
        <x:f>IF(B150="","",IFERROR(INDEX(CANDIDATES!$P$6:$P$205,MATCH(B150,CANDIDATES!$A$6:$A$205,0)),""))</x:f>
      </x:c>
      <x:c r="J150" s="12" t="str">
        <x:f>IF(B150="","",IF(COUNTIF(CANDIDATES!$A$6:$A$205,B150)=0,"INVALID - CANDIDATE ID",IF(COUNTIFS(CANDIDATES!$A$6:$A$205,B150,CANDIDATES!$Q$6:$Q$205,"READY")&gt;0,"LINKED - READY","LINKED - UNRESOLVED")))</x:f>
      </x:c>
      <x:c r="K150" s="12" t="str">
        <x:f>IF(A150="","",IF(J150="INVALID - CANDIDATE ID","NOT COMPATIBLE - CANDIDATE",IF(C150="MONITOR / CONDITIONAL","COMPATIBLE",IF(C150="EXCLUDE DIRECT",IF(OR(I150="OUT OF DIRECT SCOPE",I150="EVIDENCE INSUFFICIENT - ROLE",I150="EVIDENCE STALE - REFRESH",I150="EVIDENCE CONTRADICTION - FIRST PARTY",I150="CONDITIONAL / REVIEW REQUIRED"),"COMPATIBLE","ROLE CONFLICT"),IF(C150="INCLUDE DIRECT",IF(I150="DIRECT LOCAL COMPETITOR","COMPATIBLE","ROLE CONFLICT"),IF(C150="INCLUDE INDIRECT",IF(I150="INDIRECT / CONDITIONAL COMPETITOR","COMPATIBLE","ROLE CONFLICT"),IF(C150="INCLUDE REFERENCE",IF(OR(I150="INTERMEDIARY / LEAD COMPETITOR",I150="INFORMATION / REFERENCE COMPETITOR"),"COMPATIBLE","ROLE CONFLICT"),"ROLE CONFLICT")))))))</x:f>
      </x:c>
      <x:c r="L150" s="12" t="str">
        <x:f>IF(B150="","",IF(OR(COUNTIFS(CONFLICTS!$B$6:$B$205,B150,CONFLICTS!$L$6:$L$205,"INVALID - DUPLICATE ID")&gt;0,COUNTIFS(CONFLICTS!$B$6:$B$205,B150,CONFLICTS!$L$6:$L$205,"INVALID - CONTROL TOKEN")&gt;0,COUNTIFS(CONFLICTS!$B$6:$B$205,B150,CONFLICTS!$L$6:$L$205,"NOT READY")&gt;0,COUNTIFS(CONFLICTS!$B$6:$B$205,B150,CONFLICTS!$L$6:$L$205,"INCOMPLETE")&gt;0),"CONFLICT RECORD INVALID",IF(COUNTIFS(CONFLICTS!$B$6:$B$205,B150,CONFLICTS!$L$6:$L$205,"OPEN MATERIAL CONFLICT")&gt;0,"OPEN MATERIAL CONFLICT","CLEAR")))</x:f>
      </x:c>
      <x:c r="M150" s="12" t="str">
        <x:f>IF(A150="","",IF(OR(B150="",C150="",D150="",E150="",F150="",G150="",H150=""),"NOT READY",IF(K150&lt;&gt;"COMPATIBLE","NOT READY",IF(L150="CONFLICT RECORD INVALID","NOT READY",IF(AND(L150="OPEN MATERIAL CONFLICT",C150&lt;&gt;"MONITOR / CONDITIONAL",C150&lt;&gt;"EXCLUDE DIRECT"),"NOT READY","READY")))))</x:f>
      </x:c>
      <x:c r="N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 t="str">
        <x:f>IF(B151="","",IFERROR(INDEX(CANDIDATES!$P$6:$P$205,MATCH(B151,CANDIDATES!$A$6:$A$205,0)),""))</x:f>
      </x:c>
      <x:c r="J151" s="12" t="str">
        <x:f>IF(B151="","",IF(COUNTIF(CANDIDATES!$A$6:$A$205,B151)=0,"INVALID - CANDIDATE ID",IF(COUNTIFS(CANDIDATES!$A$6:$A$205,B151,CANDIDATES!$Q$6:$Q$205,"READY")&gt;0,"LINKED - READY","LINKED - UNRESOLVED")))</x:f>
      </x:c>
      <x:c r="K151" s="12" t="str">
        <x:f>IF(A151="","",IF(J151="INVALID - CANDIDATE ID","NOT COMPATIBLE - CANDIDATE",IF(C151="MONITOR / CONDITIONAL","COMPATIBLE",IF(C151="EXCLUDE DIRECT",IF(OR(I151="OUT OF DIRECT SCOPE",I151="EVIDENCE INSUFFICIENT - ROLE",I151="EVIDENCE STALE - REFRESH",I151="EVIDENCE CONTRADICTION - FIRST PARTY",I151="CONDITIONAL / REVIEW REQUIRED"),"COMPATIBLE","ROLE CONFLICT"),IF(C151="INCLUDE DIRECT",IF(I151="DIRECT LOCAL COMPETITOR","COMPATIBLE","ROLE CONFLICT"),IF(C151="INCLUDE INDIRECT",IF(I151="INDIRECT / CONDITIONAL COMPETITOR","COMPATIBLE","ROLE CONFLICT"),IF(C151="INCLUDE REFERENCE",IF(OR(I151="INTERMEDIARY / LEAD COMPETITOR",I151="INFORMATION / REFERENCE COMPETITOR"),"COMPATIBLE","ROLE CONFLICT"),"ROLE CONFLICT")))))))</x:f>
      </x:c>
      <x:c r="L151" s="12" t="str">
        <x:f>IF(B151="","",IF(OR(COUNTIFS(CONFLICTS!$B$6:$B$205,B151,CONFLICTS!$L$6:$L$205,"INVALID - DUPLICATE ID")&gt;0,COUNTIFS(CONFLICTS!$B$6:$B$205,B151,CONFLICTS!$L$6:$L$205,"INVALID - CONTROL TOKEN")&gt;0,COUNTIFS(CONFLICTS!$B$6:$B$205,B151,CONFLICTS!$L$6:$L$205,"NOT READY")&gt;0,COUNTIFS(CONFLICTS!$B$6:$B$205,B151,CONFLICTS!$L$6:$L$205,"INCOMPLETE")&gt;0),"CONFLICT RECORD INVALID",IF(COUNTIFS(CONFLICTS!$B$6:$B$205,B151,CONFLICTS!$L$6:$L$205,"OPEN MATERIAL CONFLICT")&gt;0,"OPEN MATERIAL CONFLICT","CLEAR")))</x:f>
      </x:c>
      <x:c r="M151" s="12" t="str">
        <x:f>IF(A151="","",IF(OR(B151="",C151="",D151="",E151="",F151="",G151="",H151=""),"NOT READY",IF(K151&lt;&gt;"COMPATIBLE","NOT READY",IF(L151="CONFLICT RECORD INVALID","NOT READY",IF(AND(L151="OPEN MATERIAL CONFLICT",C151&lt;&gt;"MONITOR / CONDITIONAL",C151&lt;&gt;"EXCLUDE DIRECT"),"NOT READY","READY")))))</x:f>
      </x:c>
      <x:c r="N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 t="str">
        <x:f>IF(B152="","",IFERROR(INDEX(CANDIDATES!$P$6:$P$205,MATCH(B152,CANDIDATES!$A$6:$A$205,0)),""))</x:f>
      </x:c>
      <x:c r="J152" s="12" t="str">
        <x:f>IF(B152="","",IF(COUNTIF(CANDIDATES!$A$6:$A$205,B152)=0,"INVALID - CANDIDATE ID",IF(COUNTIFS(CANDIDATES!$A$6:$A$205,B152,CANDIDATES!$Q$6:$Q$205,"READY")&gt;0,"LINKED - READY","LINKED - UNRESOLVED")))</x:f>
      </x:c>
      <x:c r="K152" s="12" t="str">
        <x:f>IF(A152="","",IF(J152="INVALID - CANDIDATE ID","NOT COMPATIBLE - CANDIDATE",IF(C152="MONITOR / CONDITIONAL","COMPATIBLE",IF(C152="EXCLUDE DIRECT",IF(OR(I152="OUT OF DIRECT SCOPE",I152="EVIDENCE INSUFFICIENT - ROLE",I152="EVIDENCE STALE - REFRESH",I152="EVIDENCE CONTRADICTION - FIRST PARTY",I152="CONDITIONAL / REVIEW REQUIRED"),"COMPATIBLE","ROLE CONFLICT"),IF(C152="INCLUDE DIRECT",IF(I152="DIRECT LOCAL COMPETITOR","COMPATIBLE","ROLE CONFLICT"),IF(C152="INCLUDE INDIRECT",IF(I152="INDIRECT / CONDITIONAL COMPETITOR","COMPATIBLE","ROLE CONFLICT"),IF(C152="INCLUDE REFERENCE",IF(OR(I152="INTERMEDIARY / LEAD COMPETITOR",I152="INFORMATION / REFERENCE COMPETITOR"),"COMPATIBLE","ROLE CONFLICT"),"ROLE CONFLICT")))))))</x:f>
      </x:c>
      <x:c r="L152" s="12" t="str">
        <x:f>IF(B152="","",IF(OR(COUNTIFS(CONFLICTS!$B$6:$B$205,B152,CONFLICTS!$L$6:$L$205,"INVALID - DUPLICATE ID")&gt;0,COUNTIFS(CONFLICTS!$B$6:$B$205,B152,CONFLICTS!$L$6:$L$205,"INVALID - CONTROL TOKEN")&gt;0,COUNTIFS(CONFLICTS!$B$6:$B$205,B152,CONFLICTS!$L$6:$L$205,"NOT READY")&gt;0,COUNTIFS(CONFLICTS!$B$6:$B$205,B152,CONFLICTS!$L$6:$L$205,"INCOMPLETE")&gt;0),"CONFLICT RECORD INVALID",IF(COUNTIFS(CONFLICTS!$B$6:$B$205,B152,CONFLICTS!$L$6:$L$205,"OPEN MATERIAL CONFLICT")&gt;0,"OPEN MATERIAL CONFLICT","CLEAR")))</x:f>
      </x:c>
      <x:c r="M152" s="12" t="str">
        <x:f>IF(A152="","",IF(OR(B152="",C152="",D152="",E152="",F152="",G152="",H152=""),"NOT READY",IF(K152&lt;&gt;"COMPATIBLE","NOT READY",IF(L152="CONFLICT RECORD INVALID","NOT READY",IF(AND(L152="OPEN MATERIAL CONFLICT",C152&lt;&gt;"MONITOR / CONDITIONAL",C152&lt;&gt;"EXCLUDE DIRECT"),"NOT READY","READY")))))</x:f>
      </x:c>
      <x:c r="N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 t="str">
        <x:f>IF(B153="","",IFERROR(INDEX(CANDIDATES!$P$6:$P$205,MATCH(B153,CANDIDATES!$A$6:$A$205,0)),""))</x:f>
      </x:c>
      <x:c r="J153" s="12" t="str">
        <x:f>IF(B153="","",IF(COUNTIF(CANDIDATES!$A$6:$A$205,B153)=0,"INVALID - CANDIDATE ID",IF(COUNTIFS(CANDIDATES!$A$6:$A$205,B153,CANDIDATES!$Q$6:$Q$205,"READY")&gt;0,"LINKED - READY","LINKED - UNRESOLVED")))</x:f>
      </x:c>
      <x:c r="K153" s="12" t="str">
        <x:f>IF(A153="","",IF(J153="INVALID - CANDIDATE ID","NOT COMPATIBLE - CANDIDATE",IF(C153="MONITOR / CONDITIONAL","COMPATIBLE",IF(C153="EXCLUDE DIRECT",IF(OR(I153="OUT OF DIRECT SCOPE",I153="EVIDENCE INSUFFICIENT - ROLE",I153="EVIDENCE STALE - REFRESH",I153="EVIDENCE CONTRADICTION - FIRST PARTY",I153="CONDITIONAL / REVIEW REQUIRED"),"COMPATIBLE","ROLE CONFLICT"),IF(C153="INCLUDE DIRECT",IF(I153="DIRECT LOCAL COMPETITOR","COMPATIBLE","ROLE CONFLICT"),IF(C153="INCLUDE INDIRECT",IF(I153="INDIRECT / CONDITIONAL COMPETITOR","COMPATIBLE","ROLE CONFLICT"),IF(C153="INCLUDE REFERENCE",IF(OR(I153="INTERMEDIARY / LEAD COMPETITOR",I153="INFORMATION / REFERENCE COMPETITOR"),"COMPATIBLE","ROLE CONFLICT"),"ROLE CONFLICT")))))))</x:f>
      </x:c>
      <x:c r="L153" s="12" t="str">
        <x:f>IF(B153="","",IF(OR(COUNTIFS(CONFLICTS!$B$6:$B$205,B153,CONFLICTS!$L$6:$L$205,"INVALID - DUPLICATE ID")&gt;0,COUNTIFS(CONFLICTS!$B$6:$B$205,B153,CONFLICTS!$L$6:$L$205,"INVALID - CONTROL TOKEN")&gt;0,COUNTIFS(CONFLICTS!$B$6:$B$205,B153,CONFLICTS!$L$6:$L$205,"NOT READY")&gt;0,COUNTIFS(CONFLICTS!$B$6:$B$205,B153,CONFLICTS!$L$6:$L$205,"INCOMPLETE")&gt;0),"CONFLICT RECORD INVALID",IF(COUNTIFS(CONFLICTS!$B$6:$B$205,B153,CONFLICTS!$L$6:$L$205,"OPEN MATERIAL CONFLICT")&gt;0,"OPEN MATERIAL CONFLICT","CLEAR")))</x:f>
      </x:c>
      <x:c r="M153" s="12" t="str">
        <x:f>IF(A153="","",IF(OR(B153="",C153="",D153="",E153="",F153="",G153="",H153=""),"NOT READY",IF(K153&lt;&gt;"COMPATIBLE","NOT READY",IF(L153="CONFLICT RECORD INVALID","NOT READY",IF(AND(L153="OPEN MATERIAL CONFLICT",C153&lt;&gt;"MONITOR / CONDITIONAL",C153&lt;&gt;"EXCLUDE DIRECT"),"NOT READY","READY")))))</x:f>
      </x:c>
      <x:c r="N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 t="str">
        <x:f>IF(B154="","",IFERROR(INDEX(CANDIDATES!$P$6:$P$205,MATCH(B154,CANDIDATES!$A$6:$A$205,0)),""))</x:f>
      </x:c>
      <x:c r="J154" s="12" t="str">
        <x:f>IF(B154="","",IF(COUNTIF(CANDIDATES!$A$6:$A$205,B154)=0,"INVALID - CANDIDATE ID",IF(COUNTIFS(CANDIDATES!$A$6:$A$205,B154,CANDIDATES!$Q$6:$Q$205,"READY")&gt;0,"LINKED - READY","LINKED - UNRESOLVED")))</x:f>
      </x:c>
      <x:c r="K154" s="12" t="str">
        <x:f>IF(A154="","",IF(J154="INVALID - CANDIDATE ID","NOT COMPATIBLE - CANDIDATE",IF(C154="MONITOR / CONDITIONAL","COMPATIBLE",IF(C154="EXCLUDE DIRECT",IF(OR(I154="OUT OF DIRECT SCOPE",I154="EVIDENCE INSUFFICIENT - ROLE",I154="EVIDENCE STALE - REFRESH",I154="EVIDENCE CONTRADICTION - FIRST PARTY",I154="CONDITIONAL / REVIEW REQUIRED"),"COMPATIBLE","ROLE CONFLICT"),IF(C154="INCLUDE DIRECT",IF(I154="DIRECT LOCAL COMPETITOR","COMPATIBLE","ROLE CONFLICT"),IF(C154="INCLUDE INDIRECT",IF(I154="INDIRECT / CONDITIONAL COMPETITOR","COMPATIBLE","ROLE CONFLICT"),IF(C154="INCLUDE REFERENCE",IF(OR(I154="INTERMEDIARY / LEAD COMPETITOR",I154="INFORMATION / REFERENCE COMPETITOR"),"COMPATIBLE","ROLE CONFLICT"),"ROLE CONFLICT")))))))</x:f>
      </x:c>
      <x:c r="L154" s="12" t="str">
        <x:f>IF(B154="","",IF(OR(COUNTIFS(CONFLICTS!$B$6:$B$205,B154,CONFLICTS!$L$6:$L$205,"INVALID - DUPLICATE ID")&gt;0,COUNTIFS(CONFLICTS!$B$6:$B$205,B154,CONFLICTS!$L$6:$L$205,"INVALID - CONTROL TOKEN")&gt;0,COUNTIFS(CONFLICTS!$B$6:$B$205,B154,CONFLICTS!$L$6:$L$205,"NOT READY")&gt;0,COUNTIFS(CONFLICTS!$B$6:$B$205,B154,CONFLICTS!$L$6:$L$205,"INCOMPLETE")&gt;0),"CONFLICT RECORD INVALID",IF(COUNTIFS(CONFLICTS!$B$6:$B$205,B154,CONFLICTS!$L$6:$L$205,"OPEN MATERIAL CONFLICT")&gt;0,"OPEN MATERIAL CONFLICT","CLEAR")))</x:f>
      </x:c>
      <x:c r="M154" s="12" t="str">
        <x:f>IF(A154="","",IF(OR(B154="",C154="",D154="",E154="",F154="",G154="",H154=""),"NOT READY",IF(K154&lt;&gt;"COMPATIBLE","NOT READY",IF(L154="CONFLICT RECORD INVALID","NOT READY",IF(AND(L154="OPEN MATERIAL CONFLICT",C154&lt;&gt;"MONITOR / CONDITIONAL",C154&lt;&gt;"EXCLUDE DIRECT"),"NOT READY","READY")))))</x:f>
      </x:c>
      <x:c r="N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 t="str">
        <x:f>IF(B155="","",IFERROR(INDEX(CANDIDATES!$P$6:$P$205,MATCH(B155,CANDIDATES!$A$6:$A$205,0)),""))</x:f>
      </x:c>
      <x:c r="J155" s="12" t="str">
        <x:f>IF(B155="","",IF(COUNTIF(CANDIDATES!$A$6:$A$205,B155)=0,"INVALID - CANDIDATE ID",IF(COUNTIFS(CANDIDATES!$A$6:$A$205,B155,CANDIDATES!$Q$6:$Q$205,"READY")&gt;0,"LINKED - READY","LINKED - UNRESOLVED")))</x:f>
      </x:c>
      <x:c r="K155" s="12" t="str">
        <x:f>IF(A155="","",IF(J155="INVALID - CANDIDATE ID","NOT COMPATIBLE - CANDIDATE",IF(C155="MONITOR / CONDITIONAL","COMPATIBLE",IF(C155="EXCLUDE DIRECT",IF(OR(I155="OUT OF DIRECT SCOPE",I155="EVIDENCE INSUFFICIENT - ROLE",I155="EVIDENCE STALE - REFRESH",I155="EVIDENCE CONTRADICTION - FIRST PARTY",I155="CONDITIONAL / REVIEW REQUIRED"),"COMPATIBLE","ROLE CONFLICT"),IF(C155="INCLUDE DIRECT",IF(I155="DIRECT LOCAL COMPETITOR","COMPATIBLE","ROLE CONFLICT"),IF(C155="INCLUDE INDIRECT",IF(I155="INDIRECT / CONDITIONAL COMPETITOR","COMPATIBLE","ROLE CONFLICT"),IF(C155="INCLUDE REFERENCE",IF(OR(I155="INTERMEDIARY / LEAD COMPETITOR",I155="INFORMATION / REFERENCE COMPETITOR"),"COMPATIBLE","ROLE CONFLICT"),"ROLE CONFLICT")))))))</x:f>
      </x:c>
      <x:c r="L155" s="12" t="str">
        <x:f>IF(B155="","",IF(OR(COUNTIFS(CONFLICTS!$B$6:$B$205,B155,CONFLICTS!$L$6:$L$205,"INVALID - DUPLICATE ID")&gt;0,COUNTIFS(CONFLICTS!$B$6:$B$205,B155,CONFLICTS!$L$6:$L$205,"INVALID - CONTROL TOKEN")&gt;0,COUNTIFS(CONFLICTS!$B$6:$B$205,B155,CONFLICTS!$L$6:$L$205,"NOT READY")&gt;0,COUNTIFS(CONFLICTS!$B$6:$B$205,B155,CONFLICTS!$L$6:$L$205,"INCOMPLETE")&gt;0),"CONFLICT RECORD INVALID",IF(COUNTIFS(CONFLICTS!$B$6:$B$205,B155,CONFLICTS!$L$6:$L$205,"OPEN MATERIAL CONFLICT")&gt;0,"OPEN MATERIAL CONFLICT","CLEAR")))</x:f>
      </x:c>
      <x:c r="M155" s="12" t="str">
        <x:f>IF(A155="","",IF(OR(B155="",C155="",D155="",E155="",F155="",G155="",H155=""),"NOT READY",IF(K155&lt;&gt;"COMPATIBLE","NOT READY",IF(L155="CONFLICT RECORD INVALID","NOT READY",IF(AND(L155="OPEN MATERIAL CONFLICT",C155&lt;&gt;"MONITOR / CONDITIONAL",C155&lt;&gt;"EXCLUDE DIRECT"),"NOT READY","READY")))))</x:f>
      </x:c>
      <x:c r="N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 t="str">
        <x:f>IF(B156="","",IFERROR(INDEX(CANDIDATES!$P$6:$P$205,MATCH(B156,CANDIDATES!$A$6:$A$205,0)),""))</x:f>
      </x:c>
      <x:c r="J156" s="12" t="str">
        <x:f>IF(B156="","",IF(COUNTIF(CANDIDATES!$A$6:$A$205,B156)=0,"INVALID - CANDIDATE ID",IF(COUNTIFS(CANDIDATES!$A$6:$A$205,B156,CANDIDATES!$Q$6:$Q$205,"READY")&gt;0,"LINKED - READY","LINKED - UNRESOLVED")))</x:f>
      </x:c>
      <x:c r="K156" s="12" t="str">
        <x:f>IF(A156="","",IF(J156="INVALID - CANDIDATE ID","NOT COMPATIBLE - CANDIDATE",IF(C156="MONITOR / CONDITIONAL","COMPATIBLE",IF(C156="EXCLUDE DIRECT",IF(OR(I156="OUT OF DIRECT SCOPE",I156="EVIDENCE INSUFFICIENT - ROLE",I156="EVIDENCE STALE - REFRESH",I156="EVIDENCE CONTRADICTION - FIRST PARTY",I156="CONDITIONAL / REVIEW REQUIRED"),"COMPATIBLE","ROLE CONFLICT"),IF(C156="INCLUDE DIRECT",IF(I156="DIRECT LOCAL COMPETITOR","COMPATIBLE","ROLE CONFLICT"),IF(C156="INCLUDE INDIRECT",IF(I156="INDIRECT / CONDITIONAL COMPETITOR","COMPATIBLE","ROLE CONFLICT"),IF(C156="INCLUDE REFERENCE",IF(OR(I156="INTERMEDIARY / LEAD COMPETITOR",I156="INFORMATION / REFERENCE COMPETITOR"),"COMPATIBLE","ROLE CONFLICT"),"ROLE CONFLICT")))))))</x:f>
      </x:c>
      <x:c r="L156" s="12" t="str">
        <x:f>IF(B156="","",IF(OR(COUNTIFS(CONFLICTS!$B$6:$B$205,B156,CONFLICTS!$L$6:$L$205,"INVALID - DUPLICATE ID")&gt;0,COUNTIFS(CONFLICTS!$B$6:$B$205,B156,CONFLICTS!$L$6:$L$205,"INVALID - CONTROL TOKEN")&gt;0,COUNTIFS(CONFLICTS!$B$6:$B$205,B156,CONFLICTS!$L$6:$L$205,"NOT READY")&gt;0,COUNTIFS(CONFLICTS!$B$6:$B$205,B156,CONFLICTS!$L$6:$L$205,"INCOMPLETE")&gt;0),"CONFLICT RECORD INVALID",IF(COUNTIFS(CONFLICTS!$B$6:$B$205,B156,CONFLICTS!$L$6:$L$205,"OPEN MATERIAL CONFLICT")&gt;0,"OPEN MATERIAL CONFLICT","CLEAR")))</x:f>
      </x:c>
      <x:c r="M156" s="12" t="str">
        <x:f>IF(A156="","",IF(OR(B156="",C156="",D156="",E156="",F156="",G156="",H156=""),"NOT READY",IF(K156&lt;&gt;"COMPATIBLE","NOT READY",IF(L156="CONFLICT RECORD INVALID","NOT READY",IF(AND(L156="OPEN MATERIAL CONFLICT",C156&lt;&gt;"MONITOR / CONDITIONAL",C156&lt;&gt;"EXCLUDE DIRECT"),"NOT READY","READY")))))</x:f>
      </x:c>
      <x:c r="N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 t="str">
        <x:f>IF(B157="","",IFERROR(INDEX(CANDIDATES!$P$6:$P$205,MATCH(B157,CANDIDATES!$A$6:$A$205,0)),""))</x:f>
      </x:c>
      <x:c r="J157" s="12" t="str">
        <x:f>IF(B157="","",IF(COUNTIF(CANDIDATES!$A$6:$A$205,B157)=0,"INVALID - CANDIDATE ID",IF(COUNTIFS(CANDIDATES!$A$6:$A$205,B157,CANDIDATES!$Q$6:$Q$205,"READY")&gt;0,"LINKED - READY","LINKED - UNRESOLVED")))</x:f>
      </x:c>
      <x:c r="K157" s="12" t="str">
        <x:f>IF(A157="","",IF(J157="INVALID - CANDIDATE ID","NOT COMPATIBLE - CANDIDATE",IF(C157="MONITOR / CONDITIONAL","COMPATIBLE",IF(C157="EXCLUDE DIRECT",IF(OR(I157="OUT OF DIRECT SCOPE",I157="EVIDENCE INSUFFICIENT - ROLE",I157="EVIDENCE STALE - REFRESH",I157="EVIDENCE CONTRADICTION - FIRST PARTY",I157="CONDITIONAL / REVIEW REQUIRED"),"COMPATIBLE","ROLE CONFLICT"),IF(C157="INCLUDE DIRECT",IF(I157="DIRECT LOCAL COMPETITOR","COMPATIBLE","ROLE CONFLICT"),IF(C157="INCLUDE INDIRECT",IF(I157="INDIRECT / CONDITIONAL COMPETITOR","COMPATIBLE","ROLE CONFLICT"),IF(C157="INCLUDE REFERENCE",IF(OR(I157="INTERMEDIARY / LEAD COMPETITOR",I157="INFORMATION / REFERENCE COMPETITOR"),"COMPATIBLE","ROLE CONFLICT"),"ROLE CONFLICT")))))))</x:f>
      </x:c>
      <x:c r="L157" s="12" t="str">
        <x:f>IF(B157="","",IF(OR(COUNTIFS(CONFLICTS!$B$6:$B$205,B157,CONFLICTS!$L$6:$L$205,"INVALID - DUPLICATE ID")&gt;0,COUNTIFS(CONFLICTS!$B$6:$B$205,B157,CONFLICTS!$L$6:$L$205,"INVALID - CONTROL TOKEN")&gt;0,COUNTIFS(CONFLICTS!$B$6:$B$205,B157,CONFLICTS!$L$6:$L$205,"NOT READY")&gt;0,COUNTIFS(CONFLICTS!$B$6:$B$205,B157,CONFLICTS!$L$6:$L$205,"INCOMPLETE")&gt;0),"CONFLICT RECORD INVALID",IF(COUNTIFS(CONFLICTS!$B$6:$B$205,B157,CONFLICTS!$L$6:$L$205,"OPEN MATERIAL CONFLICT")&gt;0,"OPEN MATERIAL CONFLICT","CLEAR")))</x:f>
      </x:c>
      <x:c r="M157" s="12" t="str">
        <x:f>IF(A157="","",IF(OR(B157="",C157="",D157="",E157="",F157="",G157="",H157=""),"NOT READY",IF(K157&lt;&gt;"COMPATIBLE","NOT READY",IF(L157="CONFLICT RECORD INVALID","NOT READY",IF(AND(L157="OPEN MATERIAL CONFLICT",C157&lt;&gt;"MONITOR / CONDITIONAL",C157&lt;&gt;"EXCLUDE DIRECT"),"NOT READY","READY")))))</x:f>
      </x:c>
      <x:c r="N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 t="str">
        <x:f>IF(B158="","",IFERROR(INDEX(CANDIDATES!$P$6:$P$205,MATCH(B158,CANDIDATES!$A$6:$A$205,0)),""))</x:f>
      </x:c>
      <x:c r="J158" s="12" t="str">
        <x:f>IF(B158="","",IF(COUNTIF(CANDIDATES!$A$6:$A$205,B158)=0,"INVALID - CANDIDATE ID",IF(COUNTIFS(CANDIDATES!$A$6:$A$205,B158,CANDIDATES!$Q$6:$Q$205,"READY")&gt;0,"LINKED - READY","LINKED - UNRESOLVED")))</x:f>
      </x:c>
      <x:c r="K158" s="12" t="str">
        <x:f>IF(A158="","",IF(J158="INVALID - CANDIDATE ID","NOT COMPATIBLE - CANDIDATE",IF(C158="MONITOR / CONDITIONAL","COMPATIBLE",IF(C158="EXCLUDE DIRECT",IF(OR(I158="OUT OF DIRECT SCOPE",I158="EVIDENCE INSUFFICIENT - ROLE",I158="EVIDENCE STALE - REFRESH",I158="EVIDENCE CONTRADICTION - FIRST PARTY",I158="CONDITIONAL / REVIEW REQUIRED"),"COMPATIBLE","ROLE CONFLICT"),IF(C158="INCLUDE DIRECT",IF(I158="DIRECT LOCAL COMPETITOR","COMPATIBLE","ROLE CONFLICT"),IF(C158="INCLUDE INDIRECT",IF(I158="INDIRECT / CONDITIONAL COMPETITOR","COMPATIBLE","ROLE CONFLICT"),IF(C158="INCLUDE REFERENCE",IF(OR(I158="INTERMEDIARY / LEAD COMPETITOR",I158="INFORMATION / REFERENCE COMPETITOR"),"COMPATIBLE","ROLE CONFLICT"),"ROLE CONFLICT")))))))</x:f>
      </x:c>
      <x:c r="L158" s="12" t="str">
        <x:f>IF(B158="","",IF(OR(COUNTIFS(CONFLICTS!$B$6:$B$205,B158,CONFLICTS!$L$6:$L$205,"INVALID - DUPLICATE ID")&gt;0,COUNTIFS(CONFLICTS!$B$6:$B$205,B158,CONFLICTS!$L$6:$L$205,"INVALID - CONTROL TOKEN")&gt;0,COUNTIFS(CONFLICTS!$B$6:$B$205,B158,CONFLICTS!$L$6:$L$205,"NOT READY")&gt;0,COUNTIFS(CONFLICTS!$B$6:$B$205,B158,CONFLICTS!$L$6:$L$205,"INCOMPLETE")&gt;0),"CONFLICT RECORD INVALID",IF(COUNTIFS(CONFLICTS!$B$6:$B$205,B158,CONFLICTS!$L$6:$L$205,"OPEN MATERIAL CONFLICT")&gt;0,"OPEN MATERIAL CONFLICT","CLEAR")))</x:f>
      </x:c>
      <x:c r="M158" s="12" t="str">
        <x:f>IF(A158="","",IF(OR(B158="",C158="",D158="",E158="",F158="",G158="",H158=""),"NOT READY",IF(K158&lt;&gt;"COMPATIBLE","NOT READY",IF(L158="CONFLICT RECORD INVALID","NOT READY",IF(AND(L158="OPEN MATERIAL CONFLICT",C158&lt;&gt;"MONITOR / CONDITIONAL",C158&lt;&gt;"EXCLUDE DIRECT"),"NOT READY","READY")))))</x:f>
      </x:c>
      <x:c r="N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 t="str">
        <x:f>IF(B159="","",IFERROR(INDEX(CANDIDATES!$P$6:$P$205,MATCH(B159,CANDIDATES!$A$6:$A$205,0)),""))</x:f>
      </x:c>
      <x:c r="J159" s="12" t="str">
        <x:f>IF(B159="","",IF(COUNTIF(CANDIDATES!$A$6:$A$205,B159)=0,"INVALID - CANDIDATE ID",IF(COUNTIFS(CANDIDATES!$A$6:$A$205,B159,CANDIDATES!$Q$6:$Q$205,"READY")&gt;0,"LINKED - READY","LINKED - UNRESOLVED")))</x:f>
      </x:c>
      <x:c r="K159" s="12" t="str">
        <x:f>IF(A159="","",IF(J159="INVALID - CANDIDATE ID","NOT COMPATIBLE - CANDIDATE",IF(C159="MONITOR / CONDITIONAL","COMPATIBLE",IF(C159="EXCLUDE DIRECT",IF(OR(I159="OUT OF DIRECT SCOPE",I159="EVIDENCE INSUFFICIENT - ROLE",I159="EVIDENCE STALE - REFRESH",I159="EVIDENCE CONTRADICTION - FIRST PARTY",I159="CONDITIONAL / REVIEW REQUIRED"),"COMPATIBLE","ROLE CONFLICT"),IF(C159="INCLUDE DIRECT",IF(I159="DIRECT LOCAL COMPETITOR","COMPATIBLE","ROLE CONFLICT"),IF(C159="INCLUDE INDIRECT",IF(I159="INDIRECT / CONDITIONAL COMPETITOR","COMPATIBLE","ROLE CONFLICT"),IF(C159="INCLUDE REFERENCE",IF(OR(I159="INTERMEDIARY / LEAD COMPETITOR",I159="INFORMATION / REFERENCE COMPETITOR"),"COMPATIBLE","ROLE CONFLICT"),"ROLE CONFLICT")))))))</x:f>
      </x:c>
      <x:c r="L159" s="12" t="str">
        <x:f>IF(B159="","",IF(OR(COUNTIFS(CONFLICTS!$B$6:$B$205,B159,CONFLICTS!$L$6:$L$205,"INVALID - DUPLICATE ID")&gt;0,COUNTIFS(CONFLICTS!$B$6:$B$205,B159,CONFLICTS!$L$6:$L$205,"INVALID - CONTROL TOKEN")&gt;0,COUNTIFS(CONFLICTS!$B$6:$B$205,B159,CONFLICTS!$L$6:$L$205,"NOT READY")&gt;0,COUNTIFS(CONFLICTS!$B$6:$B$205,B159,CONFLICTS!$L$6:$L$205,"INCOMPLETE")&gt;0),"CONFLICT RECORD INVALID",IF(COUNTIFS(CONFLICTS!$B$6:$B$205,B159,CONFLICTS!$L$6:$L$205,"OPEN MATERIAL CONFLICT")&gt;0,"OPEN MATERIAL CONFLICT","CLEAR")))</x:f>
      </x:c>
      <x:c r="M159" s="12" t="str">
        <x:f>IF(A159="","",IF(OR(B159="",C159="",D159="",E159="",F159="",G159="",H159=""),"NOT READY",IF(K159&lt;&gt;"COMPATIBLE","NOT READY",IF(L159="CONFLICT RECORD INVALID","NOT READY",IF(AND(L159="OPEN MATERIAL CONFLICT",C159&lt;&gt;"MONITOR / CONDITIONAL",C159&lt;&gt;"EXCLUDE DIRECT"),"NOT READY","READY")))))</x:f>
      </x:c>
      <x:c r="N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 t="str">
        <x:f>IF(B160="","",IFERROR(INDEX(CANDIDATES!$P$6:$P$205,MATCH(B160,CANDIDATES!$A$6:$A$205,0)),""))</x:f>
      </x:c>
      <x:c r="J160" s="12" t="str">
        <x:f>IF(B160="","",IF(COUNTIF(CANDIDATES!$A$6:$A$205,B160)=0,"INVALID - CANDIDATE ID",IF(COUNTIFS(CANDIDATES!$A$6:$A$205,B160,CANDIDATES!$Q$6:$Q$205,"READY")&gt;0,"LINKED - READY","LINKED - UNRESOLVED")))</x:f>
      </x:c>
      <x:c r="K160" s="12" t="str">
        <x:f>IF(A160="","",IF(J160="INVALID - CANDIDATE ID","NOT COMPATIBLE - CANDIDATE",IF(C160="MONITOR / CONDITIONAL","COMPATIBLE",IF(C160="EXCLUDE DIRECT",IF(OR(I160="OUT OF DIRECT SCOPE",I160="EVIDENCE INSUFFICIENT - ROLE",I160="EVIDENCE STALE - REFRESH",I160="EVIDENCE CONTRADICTION - FIRST PARTY",I160="CONDITIONAL / REVIEW REQUIRED"),"COMPATIBLE","ROLE CONFLICT"),IF(C160="INCLUDE DIRECT",IF(I160="DIRECT LOCAL COMPETITOR","COMPATIBLE","ROLE CONFLICT"),IF(C160="INCLUDE INDIRECT",IF(I160="INDIRECT / CONDITIONAL COMPETITOR","COMPATIBLE","ROLE CONFLICT"),IF(C160="INCLUDE REFERENCE",IF(OR(I160="INTERMEDIARY / LEAD COMPETITOR",I160="INFORMATION / REFERENCE COMPETITOR"),"COMPATIBLE","ROLE CONFLICT"),"ROLE CONFLICT")))))))</x:f>
      </x:c>
      <x:c r="L160" s="12" t="str">
        <x:f>IF(B160="","",IF(OR(COUNTIFS(CONFLICTS!$B$6:$B$205,B160,CONFLICTS!$L$6:$L$205,"INVALID - DUPLICATE ID")&gt;0,COUNTIFS(CONFLICTS!$B$6:$B$205,B160,CONFLICTS!$L$6:$L$205,"INVALID - CONTROL TOKEN")&gt;0,COUNTIFS(CONFLICTS!$B$6:$B$205,B160,CONFLICTS!$L$6:$L$205,"NOT READY")&gt;0,COUNTIFS(CONFLICTS!$B$6:$B$205,B160,CONFLICTS!$L$6:$L$205,"INCOMPLETE")&gt;0),"CONFLICT RECORD INVALID",IF(COUNTIFS(CONFLICTS!$B$6:$B$205,B160,CONFLICTS!$L$6:$L$205,"OPEN MATERIAL CONFLICT")&gt;0,"OPEN MATERIAL CONFLICT","CLEAR")))</x:f>
      </x:c>
      <x:c r="M160" s="12" t="str">
        <x:f>IF(A160="","",IF(OR(B160="",C160="",D160="",E160="",F160="",G160="",H160=""),"NOT READY",IF(K160&lt;&gt;"COMPATIBLE","NOT READY",IF(L160="CONFLICT RECORD INVALID","NOT READY",IF(AND(L160="OPEN MATERIAL CONFLICT",C160&lt;&gt;"MONITOR / CONDITIONAL",C160&lt;&gt;"EXCLUDE DIRECT"),"NOT READY","READY")))))</x:f>
      </x:c>
      <x:c r="N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 t="str">
        <x:f>IF(B161="","",IFERROR(INDEX(CANDIDATES!$P$6:$P$205,MATCH(B161,CANDIDATES!$A$6:$A$205,0)),""))</x:f>
      </x:c>
      <x:c r="J161" s="12" t="str">
        <x:f>IF(B161="","",IF(COUNTIF(CANDIDATES!$A$6:$A$205,B161)=0,"INVALID - CANDIDATE ID",IF(COUNTIFS(CANDIDATES!$A$6:$A$205,B161,CANDIDATES!$Q$6:$Q$205,"READY")&gt;0,"LINKED - READY","LINKED - UNRESOLVED")))</x:f>
      </x:c>
      <x:c r="K161" s="12" t="str">
        <x:f>IF(A161="","",IF(J161="INVALID - CANDIDATE ID","NOT COMPATIBLE - CANDIDATE",IF(C161="MONITOR / CONDITIONAL","COMPATIBLE",IF(C161="EXCLUDE DIRECT",IF(OR(I161="OUT OF DIRECT SCOPE",I161="EVIDENCE INSUFFICIENT - ROLE",I161="EVIDENCE STALE - REFRESH",I161="EVIDENCE CONTRADICTION - FIRST PARTY",I161="CONDITIONAL / REVIEW REQUIRED"),"COMPATIBLE","ROLE CONFLICT"),IF(C161="INCLUDE DIRECT",IF(I161="DIRECT LOCAL COMPETITOR","COMPATIBLE","ROLE CONFLICT"),IF(C161="INCLUDE INDIRECT",IF(I161="INDIRECT / CONDITIONAL COMPETITOR","COMPATIBLE","ROLE CONFLICT"),IF(C161="INCLUDE REFERENCE",IF(OR(I161="INTERMEDIARY / LEAD COMPETITOR",I161="INFORMATION / REFERENCE COMPETITOR"),"COMPATIBLE","ROLE CONFLICT"),"ROLE CONFLICT")))))))</x:f>
      </x:c>
      <x:c r="L161" s="12" t="str">
        <x:f>IF(B161="","",IF(OR(COUNTIFS(CONFLICTS!$B$6:$B$205,B161,CONFLICTS!$L$6:$L$205,"INVALID - DUPLICATE ID")&gt;0,COUNTIFS(CONFLICTS!$B$6:$B$205,B161,CONFLICTS!$L$6:$L$205,"INVALID - CONTROL TOKEN")&gt;0,COUNTIFS(CONFLICTS!$B$6:$B$205,B161,CONFLICTS!$L$6:$L$205,"NOT READY")&gt;0,COUNTIFS(CONFLICTS!$B$6:$B$205,B161,CONFLICTS!$L$6:$L$205,"INCOMPLETE")&gt;0),"CONFLICT RECORD INVALID",IF(COUNTIFS(CONFLICTS!$B$6:$B$205,B161,CONFLICTS!$L$6:$L$205,"OPEN MATERIAL CONFLICT")&gt;0,"OPEN MATERIAL CONFLICT","CLEAR")))</x:f>
      </x:c>
      <x:c r="M161" s="12" t="str">
        <x:f>IF(A161="","",IF(OR(B161="",C161="",D161="",E161="",F161="",G161="",H161=""),"NOT READY",IF(K161&lt;&gt;"COMPATIBLE","NOT READY",IF(L161="CONFLICT RECORD INVALID","NOT READY",IF(AND(L161="OPEN MATERIAL CONFLICT",C161&lt;&gt;"MONITOR / CONDITIONAL",C161&lt;&gt;"EXCLUDE DIRECT"),"NOT READY","READY")))))</x:f>
      </x:c>
      <x:c r="N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 t="str">
        <x:f>IF(B162="","",IFERROR(INDEX(CANDIDATES!$P$6:$P$205,MATCH(B162,CANDIDATES!$A$6:$A$205,0)),""))</x:f>
      </x:c>
      <x:c r="J162" s="12" t="str">
        <x:f>IF(B162="","",IF(COUNTIF(CANDIDATES!$A$6:$A$205,B162)=0,"INVALID - CANDIDATE ID",IF(COUNTIFS(CANDIDATES!$A$6:$A$205,B162,CANDIDATES!$Q$6:$Q$205,"READY")&gt;0,"LINKED - READY","LINKED - UNRESOLVED")))</x:f>
      </x:c>
      <x:c r="K162" s="12" t="str">
        <x:f>IF(A162="","",IF(J162="INVALID - CANDIDATE ID","NOT COMPATIBLE - CANDIDATE",IF(C162="MONITOR / CONDITIONAL","COMPATIBLE",IF(C162="EXCLUDE DIRECT",IF(OR(I162="OUT OF DIRECT SCOPE",I162="EVIDENCE INSUFFICIENT - ROLE",I162="EVIDENCE STALE - REFRESH",I162="EVIDENCE CONTRADICTION - FIRST PARTY",I162="CONDITIONAL / REVIEW REQUIRED"),"COMPATIBLE","ROLE CONFLICT"),IF(C162="INCLUDE DIRECT",IF(I162="DIRECT LOCAL COMPETITOR","COMPATIBLE","ROLE CONFLICT"),IF(C162="INCLUDE INDIRECT",IF(I162="INDIRECT / CONDITIONAL COMPETITOR","COMPATIBLE","ROLE CONFLICT"),IF(C162="INCLUDE REFERENCE",IF(OR(I162="INTERMEDIARY / LEAD COMPETITOR",I162="INFORMATION / REFERENCE COMPETITOR"),"COMPATIBLE","ROLE CONFLICT"),"ROLE CONFLICT")))))))</x:f>
      </x:c>
      <x:c r="L162" s="12" t="str">
        <x:f>IF(B162="","",IF(OR(COUNTIFS(CONFLICTS!$B$6:$B$205,B162,CONFLICTS!$L$6:$L$205,"INVALID - DUPLICATE ID")&gt;0,COUNTIFS(CONFLICTS!$B$6:$B$205,B162,CONFLICTS!$L$6:$L$205,"INVALID - CONTROL TOKEN")&gt;0,COUNTIFS(CONFLICTS!$B$6:$B$205,B162,CONFLICTS!$L$6:$L$205,"NOT READY")&gt;0,COUNTIFS(CONFLICTS!$B$6:$B$205,B162,CONFLICTS!$L$6:$L$205,"INCOMPLETE")&gt;0),"CONFLICT RECORD INVALID",IF(COUNTIFS(CONFLICTS!$B$6:$B$205,B162,CONFLICTS!$L$6:$L$205,"OPEN MATERIAL CONFLICT")&gt;0,"OPEN MATERIAL CONFLICT","CLEAR")))</x:f>
      </x:c>
      <x:c r="M162" s="12" t="str">
        <x:f>IF(A162="","",IF(OR(B162="",C162="",D162="",E162="",F162="",G162="",H162=""),"NOT READY",IF(K162&lt;&gt;"COMPATIBLE","NOT READY",IF(L162="CONFLICT RECORD INVALID","NOT READY",IF(AND(L162="OPEN MATERIAL CONFLICT",C162&lt;&gt;"MONITOR / CONDITIONAL",C162&lt;&gt;"EXCLUDE DIRECT"),"NOT READY","READY")))))</x:f>
      </x:c>
      <x:c r="N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 t="str">
        <x:f>IF(B163="","",IFERROR(INDEX(CANDIDATES!$P$6:$P$205,MATCH(B163,CANDIDATES!$A$6:$A$205,0)),""))</x:f>
      </x:c>
      <x:c r="J163" s="12" t="str">
        <x:f>IF(B163="","",IF(COUNTIF(CANDIDATES!$A$6:$A$205,B163)=0,"INVALID - CANDIDATE ID",IF(COUNTIFS(CANDIDATES!$A$6:$A$205,B163,CANDIDATES!$Q$6:$Q$205,"READY")&gt;0,"LINKED - READY","LINKED - UNRESOLVED")))</x:f>
      </x:c>
      <x:c r="K163" s="12" t="str">
        <x:f>IF(A163="","",IF(J163="INVALID - CANDIDATE ID","NOT COMPATIBLE - CANDIDATE",IF(C163="MONITOR / CONDITIONAL","COMPATIBLE",IF(C163="EXCLUDE DIRECT",IF(OR(I163="OUT OF DIRECT SCOPE",I163="EVIDENCE INSUFFICIENT - ROLE",I163="EVIDENCE STALE - REFRESH",I163="EVIDENCE CONTRADICTION - FIRST PARTY",I163="CONDITIONAL / REVIEW REQUIRED"),"COMPATIBLE","ROLE CONFLICT"),IF(C163="INCLUDE DIRECT",IF(I163="DIRECT LOCAL COMPETITOR","COMPATIBLE","ROLE CONFLICT"),IF(C163="INCLUDE INDIRECT",IF(I163="INDIRECT / CONDITIONAL COMPETITOR","COMPATIBLE","ROLE CONFLICT"),IF(C163="INCLUDE REFERENCE",IF(OR(I163="INTERMEDIARY / LEAD COMPETITOR",I163="INFORMATION / REFERENCE COMPETITOR"),"COMPATIBLE","ROLE CONFLICT"),"ROLE CONFLICT")))))))</x:f>
      </x:c>
      <x:c r="L163" s="12" t="str">
        <x:f>IF(B163="","",IF(OR(COUNTIFS(CONFLICTS!$B$6:$B$205,B163,CONFLICTS!$L$6:$L$205,"INVALID - DUPLICATE ID")&gt;0,COUNTIFS(CONFLICTS!$B$6:$B$205,B163,CONFLICTS!$L$6:$L$205,"INVALID - CONTROL TOKEN")&gt;0,COUNTIFS(CONFLICTS!$B$6:$B$205,B163,CONFLICTS!$L$6:$L$205,"NOT READY")&gt;0,COUNTIFS(CONFLICTS!$B$6:$B$205,B163,CONFLICTS!$L$6:$L$205,"INCOMPLETE")&gt;0),"CONFLICT RECORD INVALID",IF(COUNTIFS(CONFLICTS!$B$6:$B$205,B163,CONFLICTS!$L$6:$L$205,"OPEN MATERIAL CONFLICT")&gt;0,"OPEN MATERIAL CONFLICT","CLEAR")))</x:f>
      </x:c>
      <x:c r="M163" s="12" t="str">
        <x:f>IF(A163="","",IF(OR(B163="",C163="",D163="",E163="",F163="",G163="",H163=""),"NOT READY",IF(K163&lt;&gt;"COMPATIBLE","NOT READY",IF(L163="CONFLICT RECORD INVALID","NOT READY",IF(AND(L163="OPEN MATERIAL CONFLICT",C163&lt;&gt;"MONITOR / CONDITIONAL",C163&lt;&gt;"EXCLUDE DIRECT"),"NOT READY","READY")))))</x:f>
      </x:c>
      <x:c r="N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 t="str">
        <x:f>IF(B164="","",IFERROR(INDEX(CANDIDATES!$P$6:$P$205,MATCH(B164,CANDIDATES!$A$6:$A$205,0)),""))</x:f>
      </x:c>
      <x:c r="J164" s="12" t="str">
        <x:f>IF(B164="","",IF(COUNTIF(CANDIDATES!$A$6:$A$205,B164)=0,"INVALID - CANDIDATE ID",IF(COUNTIFS(CANDIDATES!$A$6:$A$205,B164,CANDIDATES!$Q$6:$Q$205,"READY")&gt;0,"LINKED - READY","LINKED - UNRESOLVED")))</x:f>
      </x:c>
      <x:c r="K164" s="12" t="str">
        <x:f>IF(A164="","",IF(J164="INVALID - CANDIDATE ID","NOT COMPATIBLE - CANDIDATE",IF(C164="MONITOR / CONDITIONAL","COMPATIBLE",IF(C164="EXCLUDE DIRECT",IF(OR(I164="OUT OF DIRECT SCOPE",I164="EVIDENCE INSUFFICIENT - ROLE",I164="EVIDENCE STALE - REFRESH",I164="EVIDENCE CONTRADICTION - FIRST PARTY",I164="CONDITIONAL / REVIEW REQUIRED"),"COMPATIBLE","ROLE CONFLICT"),IF(C164="INCLUDE DIRECT",IF(I164="DIRECT LOCAL COMPETITOR","COMPATIBLE","ROLE CONFLICT"),IF(C164="INCLUDE INDIRECT",IF(I164="INDIRECT / CONDITIONAL COMPETITOR","COMPATIBLE","ROLE CONFLICT"),IF(C164="INCLUDE REFERENCE",IF(OR(I164="INTERMEDIARY / LEAD COMPETITOR",I164="INFORMATION / REFERENCE COMPETITOR"),"COMPATIBLE","ROLE CONFLICT"),"ROLE CONFLICT")))))))</x:f>
      </x:c>
      <x:c r="L164" s="12" t="str">
        <x:f>IF(B164="","",IF(OR(COUNTIFS(CONFLICTS!$B$6:$B$205,B164,CONFLICTS!$L$6:$L$205,"INVALID - DUPLICATE ID")&gt;0,COUNTIFS(CONFLICTS!$B$6:$B$205,B164,CONFLICTS!$L$6:$L$205,"INVALID - CONTROL TOKEN")&gt;0,COUNTIFS(CONFLICTS!$B$6:$B$205,B164,CONFLICTS!$L$6:$L$205,"NOT READY")&gt;0,COUNTIFS(CONFLICTS!$B$6:$B$205,B164,CONFLICTS!$L$6:$L$205,"INCOMPLETE")&gt;0),"CONFLICT RECORD INVALID",IF(COUNTIFS(CONFLICTS!$B$6:$B$205,B164,CONFLICTS!$L$6:$L$205,"OPEN MATERIAL CONFLICT")&gt;0,"OPEN MATERIAL CONFLICT","CLEAR")))</x:f>
      </x:c>
      <x:c r="M164" s="12" t="str">
        <x:f>IF(A164="","",IF(OR(B164="",C164="",D164="",E164="",F164="",G164="",H164=""),"NOT READY",IF(K164&lt;&gt;"COMPATIBLE","NOT READY",IF(L164="CONFLICT RECORD INVALID","NOT READY",IF(AND(L164="OPEN MATERIAL CONFLICT",C164&lt;&gt;"MONITOR / CONDITIONAL",C164&lt;&gt;"EXCLUDE DIRECT"),"NOT READY","READY")))))</x:f>
      </x:c>
      <x:c r="N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 t="str">
        <x:f>IF(B165="","",IFERROR(INDEX(CANDIDATES!$P$6:$P$205,MATCH(B165,CANDIDATES!$A$6:$A$205,0)),""))</x:f>
      </x:c>
      <x:c r="J165" s="12" t="str">
        <x:f>IF(B165="","",IF(COUNTIF(CANDIDATES!$A$6:$A$205,B165)=0,"INVALID - CANDIDATE ID",IF(COUNTIFS(CANDIDATES!$A$6:$A$205,B165,CANDIDATES!$Q$6:$Q$205,"READY")&gt;0,"LINKED - READY","LINKED - UNRESOLVED")))</x:f>
      </x:c>
      <x:c r="K165" s="12" t="str">
        <x:f>IF(A165="","",IF(J165="INVALID - CANDIDATE ID","NOT COMPATIBLE - CANDIDATE",IF(C165="MONITOR / CONDITIONAL","COMPATIBLE",IF(C165="EXCLUDE DIRECT",IF(OR(I165="OUT OF DIRECT SCOPE",I165="EVIDENCE INSUFFICIENT - ROLE",I165="EVIDENCE STALE - REFRESH",I165="EVIDENCE CONTRADICTION - FIRST PARTY",I165="CONDITIONAL / REVIEW REQUIRED"),"COMPATIBLE","ROLE CONFLICT"),IF(C165="INCLUDE DIRECT",IF(I165="DIRECT LOCAL COMPETITOR","COMPATIBLE","ROLE CONFLICT"),IF(C165="INCLUDE INDIRECT",IF(I165="INDIRECT / CONDITIONAL COMPETITOR","COMPATIBLE","ROLE CONFLICT"),IF(C165="INCLUDE REFERENCE",IF(OR(I165="INTERMEDIARY / LEAD COMPETITOR",I165="INFORMATION / REFERENCE COMPETITOR"),"COMPATIBLE","ROLE CONFLICT"),"ROLE CONFLICT")))))))</x:f>
      </x:c>
      <x:c r="L165" s="12" t="str">
        <x:f>IF(B165="","",IF(OR(COUNTIFS(CONFLICTS!$B$6:$B$205,B165,CONFLICTS!$L$6:$L$205,"INVALID - DUPLICATE ID")&gt;0,COUNTIFS(CONFLICTS!$B$6:$B$205,B165,CONFLICTS!$L$6:$L$205,"INVALID - CONTROL TOKEN")&gt;0,COUNTIFS(CONFLICTS!$B$6:$B$205,B165,CONFLICTS!$L$6:$L$205,"NOT READY")&gt;0,COUNTIFS(CONFLICTS!$B$6:$B$205,B165,CONFLICTS!$L$6:$L$205,"INCOMPLETE")&gt;0),"CONFLICT RECORD INVALID",IF(COUNTIFS(CONFLICTS!$B$6:$B$205,B165,CONFLICTS!$L$6:$L$205,"OPEN MATERIAL CONFLICT")&gt;0,"OPEN MATERIAL CONFLICT","CLEAR")))</x:f>
      </x:c>
      <x:c r="M165" s="12" t="str">
        <x:f>IF(A165="","",IF(OR(B165="",C165="",D165="",E165="",F165="",G165="",H165=""),"NOT READY",IF(K165&lt;&gt;"COMPATIBLE","NOT READY",IF(L165="CONFLICT RECORD INVALID","NOT READY",IF(AND(L165="OPEN MATERIAL CONFLICT",C165&lt;&gt;"MONITOR / CONDITIONAL",C165&lt;&gt;"EXCLUDE DIRECT"),"NOT READY","READY")))))</x:f>
      </x:c>
      <x:c r="N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 t="str">
        <x:f>IF(B166="","",IFERROR(INDEX(CANDIDATES!$P$6:$P$205,MATCH(B166,CANDIDATES!$A$6:$A$205,0)),""))</x:f>
      </x:c>
      <x:c r="J166" s="12" t="str">
        <x:f>IF(B166="","",IF(COUNTIF(CANDIDATES!$A$6:$A$205,B166)=0,"INVALID - CANDIDATE ID",IF(COUNTIFS(CANDIDATES!$A$6:$A$205,B166,CANDIDATES!$Q$6:$Q$205,"READY")&gt;0,"LINKED - READY","LINKED - UNRESOLVED")))</x:f>
      </x:c>
      <x:c r="K166" s="12" t="str">
        <x:f>IF(A166="","",IF(J166="INVALID - CANDIDATE ID","NOT COMPATIBLE - CANDIDATE",IF(C166="MONITOR / CONDITIONAL","COMPATIBLE",IF(C166="EXCLUDE DIRECT",IF(OR(I166="OUT OF DIRECT SCOPE",I166="EVIDENCE INSUFFICIENT - ROLE",I166="EVIDENCE STALE - REFRESH",I166="EVIDENCE CONTRADICTION - FIRST PARTY",I166="CONDITIONAL / REVIEW REQUIRED"),"COMPATIBLE","ROLE CONFLICT"),IF(C166="INCLUDE DIRECT",IF(I166="DIRECT LOCAL COMPETITOR","COMPATIBLE","ROLE CONFLICT"),IF(C166="INCLUDE INDIRECT",IF(I166="INDIRECT / CONDITIONAL COMPETITOR","COMPATIBLE","ROLE CONFLICT"),IF(C166="INCLUDE REFERENCE",IF(OR(I166="INTERMEDIARY / LEAD COMPETITOR",I166="INFORMATION / REFERENCE COMPETITOR"),"COMPATIBLE","ROLE CONFLICT"),"ROLE CONFLICT")))))))</x:f>
      </x:c>
      <x:c r="L166" s="12" t="str">
        <x:f>IF(B166="","",IF(OR(COUNTIFS(CONFLICTS!$B$6:$B$205,B166,CONFLICTS!$L$6:$L$205,"INVALID - DUPLICATE ID")&gt;0,COUNTIFS(CONFLICTS!$B$6:$B$205,B166,CONFLICTS!$L$6:$L$205,"INVALID - CONTROL TOKEN")&gt;0,COUNTIFS(CONFLICTS!$B$6:$B$205,B166,CONFLICTS!$L$6:$L$205,"NOT READY")&gt;0,COUNTIFS(CONFLICTS!$B$6:$B$205,B166,CONFLICTS!$L$6:$L$205,"INCOMPLETE")&gt;0),"CONFLICT RECORD INVALID",IF(COUNTIFS(CONFLICTS!$B$6:$B$205,B166,CONFLICTS!$L$6:$L$205,"OPEN MATERIAL CONFLICT")&gt;0,"OPEN MATERIAL CONFLICT","CLEAR")))</x:f>
      </x:c>
      <x:c r="M166" s="12" t="str">
        <x:f>IF(A166="","",IF(OR(B166="",C166="",D166="",E166="",F166="",G166="",H166=""),"NOT READY",IF(K166&lt;&gt;"COMPATIBLE","NOT READY",IF(L166="CONFLICT RECORD INVALID","NOT READY",IF(AND(L166="OPEN MATERIAL CONFLICT",C166&lt;&gt;"MONITOR / CONDITIONAL",C166&lt;&gt;"EXCLUDE DIRECT"),"NOT READY","READY")))))</x:f>
      </x:c>
      <x:c r="N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 t="str">
        <x:f>IF(B167="","",IFERROR(INDEX(CANDIDATES!$P$6:$P$205,MATCH(B167,CANDIDATES!$A$6:$A$205,0)),""))</x:f>
      </x:c>
      <x:c r="J167" s="12" t="str">
        <x:f>IF(B167="","",IF(COUNTIF(CANDIDATES!$A$6:$A$205,B167)=0,"INVALID - CANDIDATE ID",IF(COUNTIFS(CANDIDATES!$A$6:$A$205,B167,CANDIDATES!$Q$6:$Q$205,"READY")&gt;0,"LINKED - READY","LINKED - UNRESOLVED")))</x:f>
      </x:c>
      <x:c r="K167" s="12" t="str">
        <x:f>IF(A167="","",IF(J167="INVALID - CANDIDATE ID","NOT COMPATIBLE - CANDIDATE",IF(C167="MONITOR / CONDITIONAL","COMPATIBLE",IF(C167="EXCLUDE DIRECT",IF(OR(I167="OUT OF DIRECT SCOPE",I167="EVIDENCE INSUFFICIENT - ROLE",I167="EVIDENCE STALE - REFRESH",I167="EVIDENCE CONTRADICTION - FIRST PARTY",I167="CONDITIONAL / REVIEW REQUIRED"),"COMPATIBLE","ROLE CONFLICT"),IF(C167="INCLUDE DIRECT",IF(I167="DIRECT LOCAL COMPETITOR","COMPATIBLE","ROLE CONFLICT"),IF(C167="INCLUDE INDIRECT",IF(I167="INDIRECT / CONDITIONAL COMPETITOR","COMPATIBLE","ROLE CONFLICT"),IF(C167="INCLUDE REFERENCE",IF(OR(I167="INTERMEDIARY / LEAD COMPETITOR",I167="INFORMATION / REFERENCE COMPETITOR"),"COMPATIBLE","ROLE CONFLICT"),"ROLE CONFLICT")))))))</x:f>
      </x:c>
      <x:c r="L167" s="12" t="str">
        <x:f>IF(B167="","",IF(OR(COUNTIFS(CONFLICTS!$B$6:$B$205,B167,CONFLICTS!$L$6:$L$205,"INVALID - DUPLICATE ID")&gt;0,COUNTIFS(CONFLICTS!$B$6:$B$205,B167,CONFLICTS!$L$6:$L$205,"INVALID - CONTROL TOKEN")&gt;0,COUNTIFS(CONFLICTS!$B$6:$B$205,B167,CONFLICTS!$L$6:$L$205,"NOT READY")&gt;0,COUNTIFS(CONFLICTS!$B$6:$B$205,B167,CONFLICTS!$L$6:$L$205,"INCOMPLETE")&gt;0),"CONFLICT RECORD INVALID",IF(COUNTIFS(CONFLICTS!$B$6:$B$205,B167,CONFLICTS!$L$6:$L$205,"OPEN MATERIAL CONFLICT")&gt;0,"OPEN MATERIAL CONFLICT","CLEAR")))</x:f>
      </x:c>
      <x:c r="M167" s="12" t="str">
        <x:f>IF(A167="","",IF(OR(B167="",C167="",D167="",E167="",F167="",G167="",H167=""),"NOT READY",IF(K167&lt;&gt;"COMPATIBLE","NOT READY",IF(L167="CONFLICT RECORD INVALID","NOT READY",IF(AND(L167="OPEN MATERIAL CONFLICT",C167&lt;&gt;"MONITOR / CONDITIONAL",C167&lt;&gt;"EXCLUDE DIRECT"),"NOT READY","READY")))))</x:f>
      </x:c>
      <x:c r="N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 t="str">
        <x:f>IF(B168="","",IFERROR(INDEX(CANDIDATES!$P$6:$P$205,MATCH(B168,CANDIDATES!$A$6:$A$205,0)),""))</x:f>
      </x:c>
      <x:c r="J168" s="12" t="str">
        <x:f>IF(B168="","",IF(COUNTIF(CANDIDATES!$A$6:$A$205,B168)=0,"INVALID - CANDIDATE ID",IF(COUNTIFS(CANDIDATES!$A$6:$A$205,B168,CANDIDATES!$Q$6:$Q$205,"READY")&gt;0,"LINKED - READY","LINKED - UNRESOLVED")))</x:f>
      </x:c>
      <x:c r="K168" s="12" t="str">
        <x:f>IF(A168="","",IF(J168="INVALID - CANDIDATE ID","NOT COMPATIBLE - CANDIDATE",IF(C168="MONITOR / CONDITIONAL","COMPATIBLE",IF(C168="EXCLUDE DIRECT",IF(OR(I168="OUT OF DIRECT SCOPE",I168="EVIDENCE INSUFFICIENT - ROLE",I168="EVIDENCE STALE - REFRESH",I168="EVIDENCE CONTRADICTION - FIRST PARTY",I168="CONDITIONAL / REVIEW REQUIRED"),"COMPATIBLE","ROLE CONFLICT"),IF(C168="INCLUDE DIRECT",IF(I168="DIRECT LOCAL COMPETITOR","COMPATIBLE","ROLE CONFLICT"),IF(C168="INCLUDE INDIRECT",IF(I168="INDIRECT / CONDITIONAL COMPETITOR","COMPATIBLE","ROLE CONFLICT"),IF(C168="INCLUDE REFERENCE",IF(OR(I168="INTERMEDIARY / LEAD COMPETITOR",I168="INFORMATION / REFERENCE COMPETITOR"),"COMPATIBLE","ROLE CONFLICT"),"ROLE CONFLICT")))))))</x:f>
      </x:c>
      <x:c r="L168" s="12" t="str">
        <x:f>IF(B168="","",IF(OR(COUNTIFS(CONFLICTS!$B$6:$B$205,B168,CONFLICTS!$L$6:$L$205,"INVALID - DUPLICATE ID")&gt;0,COUNTIFS(CONFLICTS!$B$6:$B$205,B168,CONFLICTS!$L$6:$L$205,"INVALID - CONTROL TOKEN")&gt;0,COUNTIFS(CONFLICTS!$B$6:$B$205,B168,CONFLICTS!$L$6:$L$205,"NOT READY")&gt;0,COUNTIFS(CONFLICTS!$B$6:$B$205,B168,CONFLICTS!$L$6:$L$205,"INCOMPLETE")&gt;0),"CONFLICT RECORD INVALID",IF(COUNTIFS(CONFLICTS!$B$6:$B$205,B168,CONFLICTS!$L$6:$L$205,"OPEN MATERIAL CONFLICT")&gt;0,"OPEN MATERIAL CONFLICT","CLEAR")))</x:f>
      </x:c>
      <x:c r="M168" s="12" t="str">
        <x:f>IF(A168="","",IF(OR(B168="",C168="",D168="",E168="",F168="",G168="",H168=""),"NOT READY",IF(K168&lt;&gt;"COMPATIBLE","NOT READY",IF(L168="CONFLICT RECORD INVALID","NOT READY",IF(AND(L168="OPEN MATERIAL CONFLICT",C168&lt;&gt;"MONITOR / CONDITIONAL",C168&lt;&gt;"EXCLUDE DIRECT"),"NOT READY","READY")))))</x:f>
      </x:c>
      <x:c r="N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 t="str">
        <x:f>IF(B169="","",IFERROR(INDEX(CANDIDATES!$P$6:$P$205,MATCH(B169,CANDIDATES!$A$6:$A$205,0)),""))</x:f>
      </x:c>
      <x:c r="J169" s="12" t="str">
        <x:f>IF(B169="","",IF(COUNTIF(CANDIDATES!$A$6:$A$205,B169)=0,"INVALID - CANDIDATE ID",IF(COUNTIFS(CANDIDATES!$A$6:$A$205,B169,CANDIDATES!$Q$6:$Q$205,"READY")&gt;0,"LINKED - READY","LINKED - UNRESOLVED")))</x:f>
      </x:c>
      <x:c r="K169" s="12" t="str">
        <x:f>IF(A169="","",IF(J169="INVALID - CANDIDATE ID","NOT COMPATIBLE - CANDIDATE",IF(C169="MONITOR / CONDITIONAL","COMPATIBLE",IF(C169="EXCLUDE DIRECT",IF(OR(I169="OUT OF DIRECT SCOPE",I169="EVIDENCE INSUFFICIENT - ROLE",I169="EVIDENCE STALE - REFRESH",I169="EVIDENCE CONTRADICTION - FIRST PARTY",I169="CONDITIONAL / REVIEW REQUIRED"),"COMPATIBLE","ROLE CONFLICT"),IF(C169="INCLUDE DIRECT",IF(I169="DIRECT LOCAL COMPETITOR","COMPATIBLE","ROLE CONFLICT"),IF(C169="INCLUDE INDIRECT",IF(I169="INDIRECT / CONDITIONAL COMPETITOR","COMPATIBLE","ROLE CONFLICT"),IF(C169="INCLUDE REFERENCE",IF(OR(I169="INTERMEDIARY / LEAD COMPETITOR",I169="INFORMATION / REFERENCE COMPETITOR"),"COMPATIBLE","ROLE CONFLICT"),"ROLE CONFLICT")))))))</x:f>
      </x:c>
      <x:c r="L169" s="12" t="str">
        <x:f>IF(B169="","",IF(OR(COUNTIFS(CONFLICTS!$B$6:$B$205,B169,CONFLICTS!$L$6:$L$205,"INVALID - DUPLICATE ID")&gt;0,COUNTIFS(CONFLICTS!$B$6:$B$205,B169,CONFLICTS!$L$6:$L$205,"INVALID - CONTROL TOKEN")&gt;0,COUNTIFS(CONFLICTS!$B$6:$B$205,B169,CONFLICTS!$L$6:$L$205,"NOT READY")&gt;0,COUNTIFS(CONFLICTS!$B$6:$B$205,B169,CONFLICTS!$L$6:$L$205,"INCOMPLETE")&gt;0),"CONFLICT RECORD INVALID",IF(COUNTIFS(CONFLICTS!$B$6:$B$205,B169,CONFLICTS!$L$6:$L$205,"OPEN MATERIAL CONFLICT")&gt;0,"OPEN MATERIAL CONFLICT","CLEAR")))</x:f>
      </x:c>
      <x:c r="M169" s="12" t="str">
        <x:f>IF(A169="","",IF(OR(B169="",C169="",D169="",E169="",F169="",G169="",H169=""),"NOT READY",IF(K169&lt;&gt;"COMPATIBLE","NOT READY",IF(L169="CONFLICT RECORD INVALID","NOT READY",IF(AND(L169="OPEN MATERIAL CONFLICT",C169&lt;&gt;"MONITOR / CONDITIONAL",C169&lt;&gt;"EXCLUDE DIRECT"),"NOT READY","READY")))))</x:f>
      </x:c>
      <x:c r="N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 t="str">
        <x:f>IF(B170="","",IFERROR(INDEX(CANDIDATES!$P$6:$P$205,MATCH(B170,CANDIDATES!$A$6:$A$205,0)),""))</x:f>
      </x:c>
      <x:c r="J170" s="12" t="str">
        <x:f>IF(B170="","",IF(COUNTIF(CANDIDATES!$A$6:$A$205,B170)=0,"INVALID - CANDIDATE ID",IF(COUNTIFS(CANDIDATES!$A$6:$A$205,B170,CANDIDATES!$Q$6:$Q$205,"READY")&gt;0,"LINKED - READY","LINKED - UNRESOLVED")))</x:f>
      </x:c>
      <x:c r="K170" s="12" t="str">
        <x:f>IF(A170="","",IF(J170="INVALID - CANDIDATE ID","NOT COMPATIBLE - CANDIDATE",IF(C170="MONITOR / CONDITIONAL","COMPATIBLE",IF(C170="EXCLUDE DIRECT",IF(OR(I170="OUT OF DIRECT SCOPE",I170="EVIDENCE INSUFFICIENT - ROLE",I170="EVIDENCE STALE - REFRESH",I170="EVIDENCE CONTRADICTION - FIRST PARTY",I170="CONDITIONAL / REVIEW REQUIRED"),"COMPATIBLE","ROLE CONFLICT"),IF(C170="INCLUDE DIRECT",IF(I170="DIRECT LOCAL COMPETITOR","COMPATIBLE","ROLE CONFLICT"),IF(C170="INCLUDE INDIRECT",IF(I170="INDIRECT / CONDITIONAL COMPETITOR","COMPATIBLE","ROLE CONFLICT"),IF(C170="INCLUDE REFERENCE",IF(OR(I170="INTERMEDIARY / LEAD COMPETITOR",I170="INFORMATION / REFERENCE COMPETITOR"),"COMPATIBLE","ROLE CONFLICT"),"ROLE CONFLICT")))))))</x:f>
      </x:c>
      <x:c r="L170" s="12" t="str">
        <x:f>IF(B170="","",IF(OR(COUNTIFS(CONFLICTS!$B$6:$B$205,B170,CONFLICTS!$L$6:$L$205,"INVALID - DUPLICATE ID")&gt;0,COUNTIFS(CONFLICTS!$B$6:$B$205,B170,CONFLICTS!$L$6:$L$205,"INVALID - CONTROL TOKEN")&gt;0,COUNTIFS(CONFLICTS!$B$6:$B$205,B170,CONFLICTS!$L$6:$L$205,"NOT READY")&gt;0,COUNTIFS(CONFLICTS!$B$6:$B$205,B170,CONFLICTS!$L$6:$L$205,"INCOMPLETE")&gt;0),"CONFLICT RECORD INVALID",IF(COUNTIFS(CONFLICTS!$B$6:$B$205,B170,CONFLICTS!$L$6:$L$205,"OPEN MATERIAL CONFLICT")&gt;0,"OPEN MATERIAL CONFLICT","CLEAR")))</x:f>
      </x:c>
      <x:c r="M170" s="12" t="str">
        <x:f>IF(A170="","",IF(OR(B170="",C170="",D170="",E170="",F170="",G170="",H170=""),"NOT READY",IF(K170&lt;&gt;"COMPATIBLE","NOT READY",IF(L170="CONFLICT RECORD INVALID","NOT READY",IF(AND(L170="OPEN MATERIAL CONFLICT",C170&lt;&gt;"MONITOR / CONDITIONAL",C170&lt;&gt;"EXCLUDE DIRECT"),"NOT READY","READY")))))</x:f>
      </x:c>
      <x:c r="N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 t="str">
        <x:f>IF(B171="","",IFERROR(INDEX(CANDIDATES!$P$6:$P$205,MATCH(B171,CANDIDATES!$A$6:$A$205,0)),""))</x:f>
      </x:c>
      <x:c r="J171" s="12" t="str">
        <x:f>IF(B171="","",IF(COUNTIF(CANDIDATES!$A$6:$A$205,B171)=0,"INVALID - CANDIDATE ID",IF(COUNTIFS(CANDIDATES!$A$6:$A$205,B171,CANDIDATES!$Q$6:$Q$205,"READY")&gt;0,"LINKED - READY","LINKED - UNRESOLVED")))</x:f>
      </x:c>
      <x:c r="K171" s="12" t="str">
        <x:f>IF(A171="","",IF(J171="INVALID - CANDIDATE ID","NOT COMPATIBLE - CANDIDATE",IF(C171="MONITOR / CONDITIONAL","COMPATIBLE",IF(C171="EXCLUDE DIRECT",IF(OR(I171="OUT OF DIRECT SCOPE",I171="EVIDENCE INSUFFICIENT - ROLE",I171="EVIDENCE STALE - REFRESH",I171="EVIDENCE CONTRADICTION - FIRST PARTY",I171="CONDITIONAL / REVIEW REQUIRED"),"COMPATIBLE","ROLE CONFLICT"),IF(C171="INCLUDE DIRECT",IF(I171="DIRECT LOCAL COMPETITOR","COMPATIBLE","ROLE CONFLICT"),IF(C171="INCLUDE INDIRECT",IF(I171="INDIRECT / CONDITIONAL COMPETITOR","COMPATIBLE","ROLE CONFLICT"),IF(C171="INCLUDE REFERENCE",IF(OR(I171="INTERMEDIARY / LEAD COMPETITOR",I171="INFORMATION / REFERENCE COMPETITOR"),"COMPATIBLE","ROLE CONFLICT"),"ROLE CONFLICT")))))))</x:f>
      </x:c>
      <x:c r="L171" s="12" t="str">
        <x:f>IF(B171="","",IF(OR(COUNTIFS(CONFLICTS!$B$6:$B$205,B171,CONFLICTS!$L$6:$L$205,"INVALID - DUPLICATE ID")&gt;0,COUNTIFS(CONFLICTS!$B$6:$B$205,B171,CONFLICTS!$L$6:$L$205,"INVALID - CONTROL TOKEN")&gt;0,COUNTIFS(CONFLICTS!$B$6:$B$205,B171,CONFLICTS!$L$6:$L$205,"NOT READY")&gt;0,COUNTIFS(CONFLICTS!$B$6:$B$205,B171,CONFLICTS!$L$6:$L$205,"INCOMPLETE")&gt;0),"CONFLICT RECORD INVALID",IF(COUNTIFS(CONFLICTS!$B$6:$B$205,B171,CONFLICTS!$L$6:$L$205,"OPEN MATERIAL CONFLICT")&gt;0,"OPEN MATERIAL CONFLICT","CLEAR")))</x:f>
      </x:c>
      <x:c r="M171" s="12" t="str">
        <x:f>IF(A171="","",IF(OR(B171="",C171="",D171="",E171="",F171="",G171="",H171=""),"NOT READY",IF(K171&lt;&gt;"COMPATIBLE","NOT READY",IF(L171="CONFLICT RECORD INVALID","NOT READY",IF(AND(L171="OPEN MATERIAL CONFLICT",C171&lt;&gt;"MONITOR / CONDITIONAL",C171&lt;&gt;"EXCLUDE DIRECT"),"NOT READY","READY")))))</x:f>
      </x:c>
      <x:c r="N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 t="str">
        <x:f>IF(B172="","",IFERROR(INDEX(CANDIDATES!$P$6:$P$205,MATCH(B172,CANDIDATES!$A$6:$A$205,0)),""))</x:f>
      </x:c>
      <x:c r="J172" s="12" t="str">
        <x:f>IF(B172="","",IF(COUNTIF(CANDIDATES!$A$6:$A$205,B172)=0,"INVALID - CANDIDATE ID",IF(COUNTIFS(CANDIDATES!$A$6:$A$205,B172,CANDIDATES!$Q$6:$Q$205,"READY")&gt;0,"LINKED - READY","LINKED - UNRESOLVED")))</x:f>
      </x:c>
      <x:c r="K172" s="12" t="str">
        <x:f>IF(A172="","",IF(J172="INVALID - CANDIDATE ID","NOT COMPATIBLE - CANDIDATE",IF(C172="MONITOR / CONDITIONAL","COMPATIBLE",IF(C172="EXCLUDE DIRECT",IF(OR(I172="OUT OF DIRECT SCOPE",I172="EVIDENCE INSUFFICIENT - ROLE",I172="EVIDENCE STALE - REFRESH",I172="EVIDENCE CONTRADICTION - FIRST PARTY",I172="CONDITIONAL / REVIEW REQUIRED"),"COMPATIBLE","ROLE CONFLICT"),IF(C172="INCLUDE DIRECT",IF(I172="DIRECT LOCAL COMPETITOR","COMPATIBLE","ROLE CONFLICT"),IF(C172="INCLUDE INDIRECT",IF(I172="INDIRECT / CONDITIONAL COMPETITOR","COMPATIBLE","ROLE CONFLICT"),IF(C172="INCLUDE REFERENCE",IF(OR(I172="INTERMEDIARY / LEAD COMPETITOR",I172="INFORMATION / REFERENCE COMPETITOR"),"COMPATIBLE","ROLE CONFLICT"),"ROLE CONFLICT")))))))</x:f>
      </x:c>
      <x:c r="L172" s="12" t="str">
        <x:f>IF(B172="","",IF(OR(COUNTIFS(CONFLICTS!$B$6:$B$205,B172,CONFLICTS!$L$6:$L$205,"INVALID - DUPLICATE ID")&gt;0,COUNTIFS(CONFLICTS!$B$6:$B$205,B172,CONFLICTS!$L$6:$L$205,"INVALID - CONTROL TOKEN")&gt;0,COUNTIFS(CONFLICTS!$B$6:$B$205,B172,CONFLICTS!$L$6:$L$205,"NOT READY")&gt;0,COUNTIFS(CONFLICTS!$B$6:$B$205,B172,CONFLICTS!$L$6:$L$205,"INCOMPLETE")&gt;0),"CONFLICT RECORD INVALID",IF(COUNTIFS(CONFLICTS!$B$6:$B$205,B172,CONFLICTS!$L$6:$L$205,"OPEN MATERIAL CONFLICT")&gt;0,"OPEN MATERIAL CONFLICT","CLEAR")))</x:f>
      </x:c>
      <x:c r="M172" s="12" t="str">
        <x:f>IF(A172="","",IF(OR(B172="",C172="",D172="",E172="",F172="",G172="",H172=""),"NOT READY",IF(K172&lt;&gt;"COMPATIBLE","NOT READY",IF(L172="CONFLICT RECORD INVALID","NOT READY",IF(AND(L172="OPEN MATERIAL CONFLICT",C172&lt;&gt;"MONITOR / CONDITIONAL",C172&lt;&gt;"EXCLUDE DIRECT"),"NOT READY","READY")))))</x:f>
      </x:c>
      <x:c r="N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 t="str">
        <x:f>IF(B173="","",IFERROR(INDEX(CANDIDATES!$P$6:$P$205,MATCH(B173,CANDIDATES!$A$6:$A$205,0)),""))</x:f>
      </x:c>
      <x:c r="J173" s="12" t="str">
        <x:f>IF(B173="","",IF(COUNTIF(CANDIDATES!$A$6:$A$205,B173)=0,"INVALID - CANDIDATE ID",IF(COUNTIFS(CANDIDATES!$A$6:$A$205,B173,CANDIDATES!$Q$6:$Q$205,"READY")&gt;0,"LINKED - READY","LINKED - UNRESOLVED")))</x:f>
      </x:c>
      <x:c r="K173" s="12" t="str">
        <x:f>IF(A173="","",IF(J173="INVALID - CANDIDATE ID","NOT COMPATIBLE - CANDIDATE",IF(C173="MONITOR / CONDITIONAL","COMPATIBLE",IF(C173="EXCLUDE DIRECT",IF(OR(I173="OUT OF DIRECT SCOPE",I173="EVIDENCE INSUFFICIENT - ROLE",I173="EVIDENCE STALE - REFRESH",I173="EVIDENCE CONTRADICTION - FIRST PARTY",I173="CONDITIONAL / REVIEW REQUIRED"),"COMPATIBLE","ROLE CONFLICT"),IF(C173="INCLUDE DIRECT",IF(I173="DIRECT LOCAL COMPETITOR","COMPATIBLE","ROLE CONFLICT"),IF(C173="INCLUDE INDIRECT",IF(I173="INDIRECT / CONDITIONAL COMPETITOR","COMPATIBLE","ROLE CONFLICT"),IF(C173="INCLUDE REFERENCE",IF(OR(I173="INTERMEDIARY / LEAD COMPETITOR",I173="INFORMATION / REFERENCE COMPETITOR"),"COMPATIBLE","ROLE CONFLICT"),"ROLE CONFLICT")))))))</x:f>
      </x:c>
      <x:c r="L173" s="12" t="str">
        <x:f>IF(B173="","",IF(OR(COUNTIFS(CONFLICTS!$B$6:$B$205,B173,CONFLICTS!$L$6:$L$205,"INVALID - DUPLICATE ID")&gt;0,COUNTIFS(CONFLICTS!$B$6:$B$205,B173,CONFLICTS!$L$6:$L$205,"INVALID - CONTROL TOKEN")&gt;0,COUNTIFS(CONFLICTS!$B$6:$B$205,B173,CONFLICTS!$L$6:$L$205,"NOT READY")&gt;0,COUNTIFS(CONFLICTS!$B$6:$B$205,B173,CONFLICTS!$L$6:$L$205,"INCOMPLETE")&gt;0),"CONFLICT RECORD INVALID",IF(COUNTIFS(CONFLICTS!$B$6:$B$205,B173,CONFLICTS!$L$6:$L$205,"OPEN MATERIAL CONFLICT")&gt;0,"OPEN MATERIAL CONFLICT","CLEAR")))</x:f>
      </x:c>
      <x:c r="M173" s="12" t="str">
        <x:f>IF(A173="","",IF(OR(B173="",C173="",D173="",E173="",F173="",G173="",H173=""),"NOT READY",IF(K173&lt;&gt;"COMPATIBLE","NOT READY",IF(L173="CONFLICT RECORD INVALID","NOT READY",IF(AND(L173="OPEN MATERIAL CONFLICT",C173&lt;&gt;"MONITOR / CONDITIONAL",C173&lt;&gt;"EXCLUDE DIRECT"),"NOT READY","READY")))))</x:f>
      </x:c>
      <x:c r="N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 t="str">
        <x:f>IF(B174="","",IFERROR(INDEX(CANDIDATES!$P$6:$P$205,MATCH(B174,CANDIDATES!$A$6:$A$205,0)),""))</x:f>
      </x:c>
      <x:c r="J174" s="12" t="str">
        <x:f>IF(B174="","",IF(COUNTIF(CANDIDATES!$A$6:$A$205,B174)=0,"INVALID - CANDIDATE ID",IF(COUNTIFS(CANDIDATES!$A$6:$A$205,B174,CANDIDATES!$Q$6:$Q$205,"READY")&gt;0,"LINKED - READY","LINKED - UNRESOLVED")))</x:f>
      </x:c>
      <x:c r="K174" s="12" t="str">
        <x:f>IF(A174="","",IF(J174="INVALID - CANDIDATE ID","NOT COMPATIBLE - CANDIDATE",IF(C174="MONITOR / CONDITIONAL","COMPATIBLE",IF(C174="EXCLUDE DIRECT",IF(OR(I174="OUT OF DIRECT SCOPE",I174="EVIDENCE INSUFFICIENT - ROLE",I174="EVIDENCE STALE - REFRESH",I174="EVIDENCE CONTRADICTION - FIRST PARTY",I174="CONDITIONAL / REVIEW REQUIRED"),"COMPATIBLE","ROLE CONFLICT"),IF(C174="INCLUDE DIRECT",IF(I174="DIRECT LOCAL COMPETITOR","COMPATIBLE","ROLE CONFLICT"),IF(C174="INCLUDE INDIRECT",IF(I174="INDIRECT / CONDITIONAL COMPETITOR","COMPATIBLE","ROLE CONFLICT"),IF(C174="INCLUDE REFERENCE",IF(OR(I174="INTERMEDIARY / LEAD COMPETITOR",I174="INFORMATION / REFERENCE COMPETITOR"),"COMPATIBLE","ROLE CONFLICT"),"ROLE CONFLICT")))))))</x:f>
      </x:c>
      <x:c r="L174" s="12" t="str">
        <x:f>IF(B174="","",IF(OR(COUNTIFS(CONFLICTS!$B$6:$B$205,B174,CONFLICTS!$L$6:$L$205,"INVALID - DUPLICATE ID")&gt;0,COUNTIFS(CONFLICTS!$B$6:$B$205,B174,CONFLICTS!$L$6:$L$205,"INVALID - CONTROL TOKEN")&gt;0,COUNTIFS(CONFLICTS!$B$6:$B$205,B174,CONFLICTS!$L$6:$L$205,"NOT READY")&gt;0,COUNTIFS(CONFLICTS!$B$6:$B$205,B174,CONFLICTS!$L$6:$L$205,"INCOMPLETE")&gt;0),"CONFLICT RECORD INVALID",IF(COUNTIFS(CONFLICTS!$B$6:$B$205,B174,CONFLICTS!$L$6:$L$205,"OPEN MATERIAL CONFLICT")&gt;0,"OPEN MATERIAL CONFLICT","CLEAR")))</x:f>
      </x:c>
      <x:c r="M174" s="12" t="str">
        <x:f>IF(A174="","",IF(OR(B174="",C174="",D174="",E174="",F174="",G174="",H174=""),"NOT READY",IF(K174&lt;&gt;"COMPATIBLE","NOT READY",IF(L174="CONFLICT RECORD INVALID","NOT READY",IF(AND(L174="OPEN MATERIAL CONFLICT",C174&lt;&gt;"MONITOR / CONDITIONAL",C174&lt;&gt;"EXCLUDE DIRECT"),"NOT READY","READY")))))</x:f>
      </x:c>
      <x:c r="N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 t="str">
        <x:f>IF(B175="","",IFERROR(INDEX(CANDIDATES!$P$6:$P$205,MATCH(B175,CANDIDATES!$A$6:$A$205,0)),""))</x:f>
      </x:c>
      <x:c r="J175" s="12" t="str">
        <x:f>IF(B175="","",IF(COUNTIF(CANDIDATES!$A$6:$A$205,B175)=0,"INVALID - CANDIDATE ID",IF(COUNTIFS(CANDIDATES!$A$6:$A$205,B175,CANDIDATES!$Q$6:$Q$205,"READY")&gt;0,"LINKED - READY","LINKED - UNRESOLVED")))</x:f>
      </x:c>
      <x:c r="K175" s="12" t="str">
        <x:f>IF(A175="","",IF(J175="INVALID - CANDIDATE ID","NOT COMPATIBLE - CANDIDATE",IF(C175="MONITOR / CONDITIONAL","COMPATIBLE",IF(C175="EXCLUDE DIRECT",IF(OR(I175="OUT OF DIRECT SCOPE",I175="EVIDENCE INSUFFICIENT - ROLE",I175="EVIDENCE STALE - REFRESH",I175="EVIDENCE CONTRADICTION - FIRST PARTY",I175="CONDITIONAL / REVIEW REQUIRED"),"COMPATIBLE","ROLE CONFLICT"),IF(C175="INCLUDE DIRECT",IF(I175="DIRECT LOCAL COMPETITOR","COMPATIBLE","ROLE CONFLICT"),IF(C175="INCLUDE INDIRECT",IF(I175="INDIRECT / CONDITIONAL COMPETITOR","COMPATIBLE","ROLE CONFLICT"),IF(C175="INCLUDE REFERENCE",IF(OR(I175="INTERMEDIARY / LEAD COMPETITOR",I175="INFORMATION / REFERENCE COMPETITOR"),"COMPATIBLE","ROLE CONFLICT"),"ROLE CONFLICT")))))))</x:f>
      </x:c>
      <x:c r="L175" s="12" t="str">
        <x:f>IF(B175="","",IF(OR(COUNTIFS(CONFLICTS!$B$6:$B$205,B175,CONFLICTS!$L$6:$L$205,"INVALID - DUPLICATE ID")&gt;0,COUNTIFS(CONFLICTS!$B$6:$B$205,B175,CONFLICTS!$L$6:$L$205,"INVALID - CONTROL TOKEN")&gt;0,COUNTIFS(CONFLICTS!$B$6:$B$205,B175,CONFLICTS!$L$6:$L$205,"NOT READY")&gt;0,COUNTIFS(CONFLICTS!$B$6:$B$205,B175,CONFLICTS!$L$6:$L$205,"INCOMPLETE")&gt;0),"CONFLICT RECORD INVALID",IF(COUNTIFS(CONFLICTS!$B$6:$B$205,B175,CONFLICTS!$L$6:$L$205,"OPEN MATERIAL CONFLICT")&gt;0,"OPEN MATERIAL CONFLICT","CLEAR")))</x:f>
      </x:c>
      <x:c r="M175" s="12" t="str">
        <x:f>IF(A175="","",IF(OR(B175="",C175="",D175="",E175="",F175="",G175="",H175=""),"NOT READY",IF(K175&lt;&gt;"COMPATIBLE","NOT READY",IF(L175="CONFLICT RECORD INVALID","NOT READY",IF(AND(L175="OPEN MATERIAL CONFLICT",C175&lt;&gt;"MONITOR / CONDITIONAL",C175&lt;&gt;"EXCLUDE DIRECT"),"NOT READY","READY")))))</x:f>
      </x:c>
      <x:c r="N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 t="str">
        <x:f>IF(B176="","",IFERROR(INDEX(CANDIDATES!$P$6:$P$205,MATCH(B176,CANDIDATES!$A$6:$A$205,0)),""))</x:f>
      </x:c>
      <x:c r="J176" s="12" t="str">
        <x:f>IF(B176="","",IF(COUNTIF(CANDIDATES!$A$6:$A$205,B176)=0,"INVALID - CANDIDATE ID",IF(COUNTIFS(CANDIDATES!$A$6:$A$205,B176,CANDIDATES!$Q$6:$Q$205,"READY")&gt;0,"LINKED - READY","LINKED - UNRESOLVED")))</x:f>
      </x:c>
      <x:c r="K176" s="12" t="str">
        <x:f>IF(A176="","",IF(J176="INVALID - CANDIDATE ID","NOT COMPATIBLE - CANDIDATE",IF(C176="MONITOR / CONDITIONAL","COMPATIBLE",IF(C176="EXCLUDE DIRECT",IF(OR(I176="OUT OF DIRECT SCOPE",I176="EVIDENCE INSUFFICIENT - ROLE",I176="EVIDENCE STALE - REFRESH",I176="EVIDENCE CONTRADICTION - FIRST PARTY",I176="CONDITIONAL / REVIEW REQUIRED"),"COMPATIBLE","ROLE CONFLICT"),IF(C176="INCLUDE DIRECT",IF(I176="DIRECT LOCAL COMPETITOR","COMPATIBLE","ROLE CONFLICT"),IF(C176="INCLUDE INDIRECT",IF(I176="INDIRECT / CONDITIONAL COMPETITOR","COMPATIBLE","ROLE CONFLICT"),IF(C176="INCLUDE REFERENCE",IF(OR(I176="INTERMEDIARY / LEAD COMPETITOR",I176="INFORMATION / REFERENCE COMPETITOR"),"COMPATIBLE","ROLE CONFLICT"),"ROLE CONFLICT")))))))</x:f>
      </x:c>
      <x:c r="L176" s="12" t="str">
        <x:f>IF(B176="","",IF(OR(COUNTIFS(CONFLICTS!$B$6:$B$205,B176,CONFLICTS!$L$6:$L$205,"INVALID - DUPLICATE ID")&gt;0,COUNTIFS(CONFLICTS!$B$6:$B$205,B176,CONFLICTS!$L$6:$L$205,"INVALID - CONTROL TOKEN")&gt;0,COUNTIFS(CONFLICTS!$B$6:$B$205,B176,CONFLICTS!$L$6:$L$205,"NOT READY")&gt;0,COUNTIFS(CONFLICTS!$B$6:$B$205,B176,CONFLICTS!$L$6:$L$205,"INCOMPLETE")&gt;0),"CONFLICT RECORD INVALID",IF(COUNTIFS(CONFLICTS!$B$6:$B$205,B176,CONFLICTS!$L$6:$L$205,"OPEN MATERIAL CONFLICT")&gt;0,"OPEN MATERIAL CONFLICT","CLEAR")))</x:f>
      </x:c>
      <x:c r="M176" s="12" t="str">
        <x:f>IF(A176="","",IF(OR(B176="",C176="",D176="",E176="",F176="",G176="",H176=""),"NOT READY",IF(K176&lt;&gt;"COMPATIBLE","NOT READY",IF(L176="CONFLICT RECORD INVALID","NOT READY",IF(AND(L176="OPEN MATERIAL CONFLICT",C176&lt;&gt;"MONITOR / CONDITIONAL",C176&lt;&gt;"EXCLUDE DIRECT"),"NOT READY","READY")))))</x:f>
      </x:c>
      <x:c r="N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 t="str">
        <x:f>IF(B177="","",IFERROR(INDEX(CANDIDATES!$P$6:$P$205,MATCH(B177,CANDIDATES!$A$6:$A$205,0)),""))</x:f>
      </x:c>
      <x:c r="J177" s="12" t="str">
        <x:f>IF(B177="","",IF(COUNTIF(CANDIDATES!$A$6:$A$205,B177)=0,"INVALID - CANDIDATE ID",IF(COUNTIFS(CANDIDATES!$A$6:$A$205,B177,CANDIDATES!$Q$6:$Q$205,"READY")&gt;0,"LINKED - READY","LINKED - UNRESOLVED")))</x:f>
      </x:c>
      <x:c r="K177" s="12" t="str">
        <x:f>IF(A177="","",IF(J177="INVALID - CANDIDATE ID","NOT COMPATIBLE - CANDIDATE",IF(C177="MONITOR / CONDITIONAL","COMPATIBLE",IF(C177="EXCLUDE DIRECT",IF(OR(I177="OUT OF DIRECT SCOPE",I177="EVIDENCE INSUFFICIENT - ROLE",I177="EVIDENCE STALE - REFRESH",I177="EVIDENCE CONTRADICTION - FIRST PARTY",I177="CONDITIONAL / REVIEW REQUIRED"),"COMPATIBLE","ROLE CONFLICT"),IF(C177="INCLUDE DIRECT",IF(I177="DIRECT LOCAL COMPETITOR","COMPATIBLE","ROLE CONFLICT"),IF(C177="INCLUDE INDIRECT",IF(I177="INDIRECT / CONDITIONAL COMPETITOR","COMPATIBLE","ROLE CONFLICT"),IF(C177="INCLUDE REFERENCE",IF(OR(I177="INTERMEDIARY / LEAD COMPETITOR",I177="INFORMATION / REFERENCE COMPETITOR"),"COMPATIBLE","ROLE CONFLICT"),"ROLE CONFLICT")))))))</x:f>
      </x:c>
      <x:c r="L177" s="12" t="str">
        <x:f>IF(B177="","",IF(OR(COUNTIFS(CONFLICTS!$B$6:$B$205,B177,CONFLICTS!$L$6:$L$205,"INVALID - DUPLICATE ID")&gt;0,COUNTIFS(CONFLICTS!$B$6:$B$205,B177,CONFLICTS!$L$6:$L$205,"INVALID - CONTROL TOKEN")&gt;0,COUNTIFS(CONFLICTS!$B$6:$B$205,B177,CONFLICTS!$L$6:$L$205,"NOT READY")&gt;0,COUNTIFS(CONFLICTS!$B$6:$B$205,B177,CONFLICTS!$L$6:$L$205,"INCOMPLETE")&gt;0),"CONFLICT RECORD INVALID",IF(COUNTIFS(CONFLICTS!$B$6:$B$205,B177,CONFLICTS!$L$6:$L$205,"OPEN MATERIAL CONFLICT")&gt;0,"OPEN MATERIAL CONFLICT","CLEAR")))</x:f>
      </x:c>
      <x:c r="M177" s="12" t="str">
        <x:f>IF(A177="","",IF(OR(B177="",C177="",D177="",E177="",F177="",G177="",H177=""),"NOT READY",IF(K177&lt;&gt;"COMPATIBLE","NOT READY",IF(L177="CONFLICT RECORD INVALID","NOT READY",IF(AND(L177="OPEN MATERIAL CONFLICT",C177&lt;&gt;"MONITOR / CONDITIONAL",C177&lt;&gt;"EXCLUDE DIRECT"),"NOT READY","READY")))))</x:f>
      </x:c>
      <x:c r="N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 t="str">
        <x:f>IF(B178="","",IFERROR(INDEX(CANDIDATES!$P$6:$P$205,MATCH(B178,CANDIDATES!$A$6:$A$205,0)),""))</x:f>
      </x:c>
      <x:c r="J178" s="12" t="str">
        <x:f>IF(B178="","",IF(COUNTIF(CANDIDATES!$A$6:$A$205,B178)=0,"INVALID - CANDIDATE ID",IF(COUNTIFS(CANDIDATES!$A$6:$A$205,B178,CANDIDATES!$Q$6:$Q$205,"READY")&gt;0,"LINKED - READY","LINKED - UNRESOLVED")))</x:f>
      </x:c>
      <x:c r="K178" s="12" t="str">
        <x:f>IF(A178="","",IF(J178="INVALID - CANDIDATE ID","NOT COMPATIBLE - CANDIDATE",IF(C178="MONITOR / CONDITIONAL","COMPATIBLE",IF(C178="EXCLUDE DIRECT",IF(OR(I178="OUT OF DIRECT SCOPE",I178="EVIDENCE INSUFFICIENT - ROLE",I178="EVIDENCE STALE - REFRESH",I178="EVIDENCE CONTRADICTION - FIRST PARTY",I178="CONDITIONAL / REVIEW REQUIRED"),"COMPATIBLE","ROLE CONFLICT"),IF(C178="INCLUDE DIRECT",IF(I178="DIRECT LOCAL COMPETITOR","COMPATIBLE","ROLE CONFLICT"),IF(C178="INCLUDE INDIRECT",IF(I178="INDIRECT / CONDITIONAL COMPETITOR","COMPATIBLE","ROLE CONFLICT"),IF(C178="INCLUDE REFERENCE",IF(OR(I178="INTERMEDIARY / LEAD COMPETITOR",I178="INFORMATION / REFERENCE COMPETITOR"),"COMPATIBLE","ROLE CONFLICT"),"ROLE CONFLICT")))))))</x:f>
      </x:c>
      <x:c r="L178" s="12" t="str">
        <x:f>IF(B178="","",IF(OR(COUNTIFS(CONFLICTS!$B$6:$B$205,B178,CONFLICTS!$L$6:$L$205,"INVALID - DUPLICATE ID")&gt;0,COUNTIFS(CONFLICTS!$B$6:$B$205,B178,CONFLICTS!$L$6:$L$205,"INVALID - CONTROL TOKEN")&gt;0,COUNTIFS(CONFLICTS!$B$6:$B$205,B178,CONFLICTS!$L$6:$L$205,"NOT READY")&gt;0,COUNTIFS(CONFLICTS!$B$6:$B$205,B178,CONFLICTS!$L$6:$L$205,"INCOMPLETE")&gt;0),"CONFLICT RECORD INVALID",IF(COUNTIFS(CONFLICTS!$B$6:$B$205,B178,CONFLICTS!$L$6:$L$205,"OPEN MATERIAL CONFLICT")&gt;0,"OPEN MATERIAL CONFLICT","CLEAR")))</x:f>
      </x:c>
      <x:c r="M178" s="12" t="str">
        <x:f>IF(A178="","",IF(OR(B178="",C178="",D178="",E178="",F178="",G178="",H178=""),"NOT READY",IF(K178&lt;&gt;"COMPATIBLE","NOT READY",IF(L178="CONFLICT RECORD INVALID","NOT READY",IF(AND(L178="OPEN MATERIAL CONFLICT",C178&lt;&gt;"MONITOR / CONDITIONAL",C178&lt;&gt;"EXCLUDE DIRECT"),"NOT READY","READY")))))</x:f>
      </x:c>
      <x:c r="N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 t="str">
        <x:f>IF(B179="","",IFERROR(INDEX(CANDIDATES!$P$6:$P$205,MATCH(B179,CANDIDATES!$A$6:$A$205,0)),""))</x:f>
      </x:c>
      <x:c r="J179" s="12" t="str">
        <x:f>IF(B179="","",IF(COUNTIF(CANDIDATES!$A$6:$A$205,B179)=0,"INVALID - CANDIDATE ID",IF(COUNTIFS(CANDIDATES!$A$6:$A$205,B179,CANDIDATES!$Q$6:$Q$205,"READY")&gt;0,"LINKED - READY","LINKED - UNRESOLVED")))</x:f>
      </x:c>
      <x:c r="K179" s="12" t="str">
        <x:f>IF(A179="","",IF(J179="INVALID - CANDIDATE ID","NOT COMPATIBLE - CANDIDATE",IF(C179="MONITOR / CONDITIONAL","COMPATIBLE",IF(C179="EXCLUDE DIRECT",IF(OR(I179="OUT OF DIRECT SCOPE",I179="EVIDENCE INSUFFICIENT - ROLE",I179="EVIDENCE STALE - REFRESH",I179="EVIDENCE CONTRADICTION - FIRST PARTY",I179="CONDITIONAL / REVIEW REQUIRED"),"COMPATIBLE","ROLE CONFLICT"),IF(C179="INCLUDE DIRECT",IF(I179="DIRECT LOCAL COMPETITOR","COMPATIBLE","ROLE CONFLICT"),IF(C179="INCLUDE INDIRECT",IF(I179="INDIRECT / CONDITIONAL COMPETITOR","COMPATIBLE","ROLE CONFLICT"),IF(C179="INCLUDE REFERENCE",IF(OR(I179="INTERMEDIARY / LEAD COMPETITOR",I179="INFORMATION / REFERENCE COMPETITOR"),"COMPATIBLE","ROLE CONFLICT"),"ROLE CONFLICT")))))))</x:f>
      </x:c>
      <x:c r="L179" s="12" t="str">
        <x:f>IF(B179="","",IF(OR(COUNTIFS(CONFLICTS!$B$6:$B$205,B179,CONFLICTS!$L$6:$L$205,"INVALID - DUPLICATE ID")&gt;0,COUNTIFS(CONFLICTS!$B$6:$B$205,B179,CONFLICTS!$L$6:$L$205,"INVALID - CONTROL TOKEN")&gt;0,COUNTIFS(CONFLICTS!$B$6:$B$205,B179,CONFLICTS!$L$6:$L$205,"NOT READY")&gt;0,COUNTIFS(CONFLICTS!$B$6:$B$205,B179,CONFLICTS!$L$6:$L$205,"INCOMPLETE")&gt;0),"CONFLICT RECORD INVALID",IF(COUNTIFS(CONFLICTS!$B$6:$B$205,B179,CONFLICTS!$L$6:$L$205,"OPEN MATERIAL CONFLICT")&gt;0,"OPEN MATERIAL CONFLICT","CLEAR")))</x:f>
      </x:c>
      <x:c r="M179" s="12" t="str">
        <x:f>IF(A179="","",IF(OR(B179="",C179="",D179="",E179="",F179="",G179="",H179=""),"NOT READY",IF(K179&lt;&gt;"COMPATIBLE","NOT READY",IF(L179="CONFLICT RECORD INVALID","NOT READY",IF(AND(L179="OPEN MATERIAL CONFLICT",C179&lt;&gt;"MONITOR / CONDITIONAL",C179&lt;&gt;"EXCLUDE DIRECT"),"NOT READY","READY")))))</x:f>
      </x:c>
      <x:c r="N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 t="str">
        <x:f>IF(B180="","",IFERROR(INDEX(CANDIDATES!$P$6:$P$205,MATCH(B180,CANDIDATES!$A$6:$A$205,0)),""))</x:f>
      </x:c>
      <x:c r="J180" s="12" t="str">
        <x:f>IF(B180="","",IF(COUNTIF(CANDIDATES!$A$6:$A$205,B180)=0,"INVALID - CANDIDATE ID",IF(COUNTIFS(CANDIDATES!$A$6:$A$205,B180,CANDIDATES!$Q$6:$Q$205,"READY")&gt;0,"LINKED - READY","LINKED - UNRESOLVED")))</x:f>
      </x:c>
      <x:c r="K180" s="12" t="str">
        <x:f>IF(A180="","",IF(J180="INVALID - CANDIDATE ID","NOT COMPATIBLE - CANDIDATE",IF(C180="MONITOR / CONDITIONAL","COMPATIBLE",IF(C180="EXCLUDE DIRECT",IF(OR(I180="OUT OF DIRECT SCOPE",I180="EVIDENCE INSUFFICIENT - ROLE",I180="EVIDENCE STALE - REFRESH",I180="EVIDENCE CONTRADICTION - FIRST PARTY",I180="CONDITIONAL / REVIEW REQUIRED"),"COMPATIBLE","ROLE CONFLICT"),IF(C180="INCLUDE DIRECT",IF(I180="DIRECT LOCAL COMPETITOR","COMPATIBLE","ROLE CONFLICT"),IF(C180="INCLUDE INDIRECT",IF(I180="INDIRECT / CONDITIONAL COMPETITOR","COMPATIBLE","ROLE CONFLICT"),IF(C180="INCLUDE REFERENCE",IF(OR(I180="INTERMEDIARY / LEAD COMPETITOR",I180="INFORMATION / REFERENCE COMPETITOR"),"COMPATIBLE","ROLE CONFLICT"),"ROLE CONFLICT")))))))</x:f>
      </x:c>
      <x:c r="L180" s="12" t="str">
        <x:f>IF(B180="","",IF(OR(COUNTIFS(CONFLICTS!$B$6:$B$205,B180,CONFLICTS!$L$6:$L$205,"INVALID - DUPLICATE ID")&gt;0,COUNTIFS(CONFLICTS!$B$6:$B$205,B180,CONFLICTS!$L$6:$L$205,"INVALID - CONTROL TOKEN")&gt;0,COUNTIFS(CONFLICTS!$B$6:$B$205,B180,CONFLICTS!$L$6:$L$205,"NOT READY")&gt;0,COUNTIFS(CONFLICTS!$B$6:$B$205,B180,CONFLICTS!$L$6:$L$205,"INCOMPLETE")&gt;0),"CONFLICT RECORD INVALID",IF(COUNTIFS(CONFLICTS!$B$6:$B$205,B180,CONFLICTS!$L$6:$L$205,"OPEN MATERIAL CONFLICT")&gt;0,"OPEN MATERIAL CONFLICT","CLEAR")))</x:f>
      </x:c>
      <x:c r="M180" s="12" t="str">
        <x:f>IF(A180="","",IF(OR(B180="",C180="",D180="",E180="",F180="",G180="",H180=""),"NOT READY",IF(K180&lt;&gt;"COMPATIBLE","NOT READY",IF(L180="CONFLICT RECORD INVALID","NOT READY",IF(AND(L180="OPEN MATERIAL CONFLICT",C180&lt;&gt;"MONITOR / CONDITIONAL",C180&lt;&gt;"EXCLUDE DIRECT"),"NOT READY","READY")))))</x:f>
      </x:c>
      <x:c r="N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 t="str">
        <x:f>IF(B181="","",IFERROR(INDEX(CANDIDATES!$P$6:$P$205,MATCH(B181,CANDIDATES!$A$6:$A$205,0)),""))</x:f>
      </x:c>
      <x:c r="J181" s="12" t="str">
        <x:f>IF(B181="","",IF(COUNTIF(CANDIDATES!$A$6:$A$205,B181)=0,"INVALID - CANDIDATE ID",IF(COUNTIFS(CANDIDATES!$A$6:$A$205,B181,CANDIDATES!$Q$6:$Q$205,"READY")&gt;0,"LINKED - READY","LINKED - UNRESOLVED")))</x:f>
      </x:c>
      <x:c r="K181" s="12" t="str">
        <x:f>IF(A181="","",IF(J181="INVALID - CANDIDATE ID","NOT COMPATIBLE - CANDIDATE",IF(C181="MONITOR / CONDITIONAL","COMPATIBLE",IF(C181="EXCLUDE DIRECT",IF(OR(I181="OUT OF DIRECT SCOPE",I181="EVIDENCE INSUFFICIENT - ROLE",I181="EVIDENCE STALE - REFRESH",I181="EVIDENCE CONTRADICTION - FIRST PARTY",I181="CONDITIONAL / REVIEW REQUIRED"),"COMPATIBLE","ROLE CONFLICT"),IF(C181="INCLUDE DIRECT",IF(I181="DIRECT LOCAL COMPETITOR","COMPATIBLE","ROLE CONFLICT"),IF(C181="INCLUDE INDIRECT",IF(I181="INDIRECT / CONDITIONAL COMPETITOR","COMPATIBLE","ROLE CONFLICT"),IF(C181="INCLUDE REFERENCE",IF(OR(I181="INTERMEDIARY / LEAD COMPETITOR",I181="INFORMATION / REFERENCE COMPETITOR"),"COMPATIBLE","ROLE CONFLICT"),"ROLE CONFLICT")))))))</x:f>
      </x:c>
      <x:c r="L181" s="12" t="str">
        <x:f>IF(B181="","",IF(OR(COUNTIFS(CONFLICTS!$B$6:$B$205,B181,CONFLICTS!$L$6:$L$205,"INVALID - DUPLICATE ID")&gt;0,COUNTIFS(CONFLICTS!$B$6:$B$205,B181,CONFLICTS!$L$6:$L$205,"INVALID - CONTROL TOKEN")&gt;0,COUNTIFS(CONFLICTS!$B$6:$B$205,B181,CONFLICTS!$L$6:$L$205,"NOT READY")&gt;0,COUNTIFS(CONFLICTS!$B$6:$B$205,B181,CONFLICTS!$L$6:$L$205,"INCOMPLETE")&gt;0),"CONFLICT RECORD INVALID",IF(COUNTIFS(CONFLICTS!$B$6:$B$205,B181,CONFLICTS!$L$6:$L$205,"OPEN MATERIAL CONFLICT")&gt;0,"OPEN MATERIAL CONFLICT","CLEAR")))</x:f>
      </x:c>
      <x:c r="M181" s="12" t="str">
        <x:f>IF(A181="","",IF(OR(B181="",C181="",D181="",E181="",F181="",G181="",H181=""),"NOT READY",IF(K181&lt;&gt;"COMPATIBLE","NOT READY",IF(L181="CONFLICT RECORD INVALID","NOT READY",IF(AND(L181="OPEN MATERIAL CONFLICT",C181&lt;&gt;"MONITOR / CONDITIONAL",C181&lt;&gt;"EXCLUDE DIRECT"),"NOT READY","READY")))))</x:f>
      </x:c>
      <x:c r="N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 t="str">
        <x:f>IF(B182="","",IFERROR(INDEX(CANDIDATES!$P$6:$P$205,MATCH(B182,CANDIDATES!$A$6:$A$205,0)),""))</x:f>
      </x:c>
      <x:c r="J182" s="12" t="str">
        <x:f>IF(B182="","",IF(COUNTIF(CANDIDATES!$A$6:$A$205,B182)=0,"INVALID - CANDIDATE ID",IF(COUNTIFS(CANDIDATES!$A$6:$A$205,B182,CANDIDATES!$Q$6:$Q$205,"READY")&gt;0,"LINKED - READY","LINKED - UNRESOLVED")))</x:f>
      </x:c>
      <x:c r="K182" s="12" t="str">
        <x:f>IF(A182="","",IF(J182="INVALID - CANDIDATE ID","NOT COMPATIBLE - CANDIDATE",IF(C182="MONITOR / CONDITIONAL","COMPATIBLE",IF(C182="EXCLUDE DIRECT",IF(OR(I182="OUT OF DIRECT SCOPE",I182="EVIDENCE INSUFFICIENT - ROLE",I182="EVIDENCE STALE - REFRESH",I182="EVIDENCE CONTRADICTION - FIRST PARTY",I182="CONDITIONAL / REVIEW REQUIRED"),"COMPATIBLE","ROLE CONFLICT"),IF(C182="INCLUDE DIRECT",IF(I182="DIRECT LOCAL COMPETITOR","COMPATIBLE","ROLE CONFLICT"),IF(C182="INCLUDE INDIRECT",IF(I182="INDIRECT / CONDITIONAL COMPETITOR","COMPATIBLE","ROLE CONFLICT"),IF(C182="INCLUDE REFERENCE",IF(OR(I182="INTERMEDIARY / LEAD COMPETITOR",I182="INFORMATION / REFERENCE COMPETITOR"),"COMPATIBLE","ROLE CONFLICT"),"ROLE CONFLICT")))))))</x:f>
      </x:c>
      <x:c r="L182" s="12" t="str">
        <x:f>IF(B182="","",IF(OR(COUNTIFS(CONFLICTS!$B$6:$B$205,B182,CONFLICTS!$L$6:$L$205,"INVALID - DUPLICATE ID")&gt;0,COUNTIFS(CONFLICTS!$B$6:$B$205,B182,CONFLICTS!$L$6:$L$205,"INVALID - CONTROL TOKEN")&gt;0,COUNTIFS(CONFLICTS!$B$6:$B$205,B182,CONFLICTS!$L$6:$L$205,"NOT READY")&gt;0,COUNTIFS(CONFLICTS!$B$6:$B$205,B182,CONFLICTS!$L$6:$L$205,"INCOMPLETE")&gt;0),"CONFLICT RECORD INVALID",IF(COUNTIFS(CONFLICTS!$B$6:$B$205,B182,CONFLICTS!$L$6:$L$205,"OPEN MATERIAL CONFLICT")&gt;0,"OPEN MATERIAL CONFLICT","CLEAR")))</x:f>
      </x:c>
      <x:c r="M182" s="12" t="str">
        <x:f>IF(A182="","",IF(OR(B182="",C182="",D182="",E182="",F182="",G182="",H182=""),"NOT READY",IF(K182&lt;&gt;"COMPATIBLE","NOT READY",IF(L182="CONFLICT RECORD INVALID","NOT READY",IF(AND(L182="OPEN MATERIAL CONFLICT",C182&lt;&gt;"MONITOR / CONDITIONAL",C182&lt;&gt;"EXCLUDE DIRECT"),"NOT READY","READY")))))</x:f>
      </x:c>
      <x:c r="N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 t="str">
        <x:f>IF(B183="","",IFERROR(INDEX(CANDIDATES!$P$6:$P$205,MATCH(B183,CANDIDATES!$A$6:$A$205,0)),""))</x:f>
      </x:c>
      <x:c r="J183" s="12" t="str">
        <x:f>IF(B183="","",IF(COUNTIF(CANDIDATES!$A$6:$A$205,B183)=0,"INVALID - CANDIDATE ID",IF(COUNTIFS(CANDIDATES!$A$6:$A$205,B183,CANDIDATES!$Q$6:$Q$205,"READY")&gt;0,"LINKED - READY","LINKED - UNRESOLVED")))</x:f>
      </x:c>
      <x:c r="K183" s="12" t="str">
        <x:f>IF(A183="","",IF(J183="INVALID - CANDIDATE ID","NOT COMPATIBLE - CANDIDATE",IF(C183="MONITOR / CONDITIONAL","COMPATIBLE",IF(C183="EXCLUDE DIRECT",IF(OR(I183="OUT OF DIRECT SCOPE",I183="EVIDENCE INSUFFICIENT - ROLE",I183="EVIDENCE STALE - REFRESH",I183="EVIDENCE CONTRADICTION - FIRST PARTY",I183="CONDITIONAL / REVIEW REQUIRED"),"COMPATIBLE","ROLE CONFLICT"),IF(C183="INCLUDE DIRECT",IF(I183="DIRECT LOCAL COMPETITOR","COMPATIBLE","ROLE CONFLICT"),IF(C183="INCLUDE INDIRECT",IF(I183="INDIRECT / CONDITIONAL COMPETITOR","COMPATIBLE","ROLE CONFLICT"),IF(C183="INCLUDE REFERENCE",IF(OR(I183="INTERMEDIARY / LEAD COMPETITOR",I183="INFORMATION / REFERENCE COMPETITOR"),"COMPATIBLE","ROLE CONFLICT"),"ROLE CONFLICT")))))))</x:f>
      </x:c>
      <x:c r="L183" s="12" t="str">
        <x:f>IF(B183="","",IF(OR(COUNTIFS(CONFLICTS!$B$6:$B$205,B183,CONFLICTS!$L$6:$L$205,"INVALID - DUPLICATE ID")&gt;0,COUNTIFS(CONFLICTS!$B$6:$B$205,B183,CONFLICTS!$L$6:$L$205,"INVALID - CONTROL TOKEN")&gt;0,COUNTIFS(CONFLICTS!$B$6:$B$205,B183,CONFLICTS!$L$6:$L$205,"NOT READY")&gt;0,COUNTIFS(CONFLICTS!$B$6:$B$205,B183,CONFLICTS!$L$6:$L$205,"INCOMPLETE")&gt;0),"CONFLICT RECORD INVALID",IF(COUNTIFS(CONFLICTS!$B$6:$B$205,B183,CONFLICTS!$L$6:$L$205,"OPEN MATERIAL CONFLICT")&gt;0,"OPEN MATERIAL CONFLICT","CLEAR")))</x:f>
      </x:c>
      <x:c r="M183" s="12" t="str">
        <x:f>IF(A183="","",IF(OR(B183="",C183="",D183="",E183="",F183="",G183="",H183=""),"NOT READY",IF(K183&lt;&gt;"COMPATIBLE","NOT READY",IF(L183="CONFLICT RECORD INVALID","NOT READY",IF(AND(L183="OPEN MATERIAL CONFLICT",C183&lt;&gt;"MONITOR / CONDITIONAL",C183&lt;&gt;"EXCLUDE DIRECT"),"NOT READY","READY")))))</x:f>
      </x:c>
      <x:c r="N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 t="str">
        <x:f>IF(B184="","",IFERROR(INDEX(CANDIDATES!$P$6:$P$205,MATCH(B184,CANDIDATES!$A$6:$A$205,0)),""))</x:f>
      </x:c>
      <x:c r="J184" s="12" t="str">
        <x:f>IF(B184="","",IF(COUNTIF(CANDIDATES!$A$6:$A$205,B184)=0,"INVALID - CANDIDATE ID",IF(COUNTIFS(CANDIDATES!$A$6:$A$205,B184,CANDIDATES!$Q$6:$Q$205,"READY")&gt;0,"LINKED - READY","LINKED - UNRESOLVED")))</x:f>
      </x:c>
      <x:c r="K184" s="12" t="str">
        <x:f>IF(A184="","",IF(J184="INVALID - CANDIDATE ID","NOT COMPATIBLE - CANDIDATE",IF(C184="MONITOR / CONDITIONAL","COMPATIBLE",IF(C184="EXCLUDE DIRECT",IF(OR(I184="OUT OF DIRECT SCOPE",I184="EVIDENCE INSUFFICIENT - ROLE",I184="EVIDENCE STALE - REFRESH",I184="EVIDENCE CONTRADICTION - FIRST PARTY",I184="CONDITIONAL / REVIEW REQUIRED"),"COMPATIBLE","ROLE CONFLICT"),IF(C184="INCLUDE DIRECT",IF(I184="DIRECT LOCAL COMPETITOR","COMPATIBLE","ROLE CONFLICT"),IF(C184="INCLUDE INDIRECT",IF(I184="INDIRECT / CONDITIONAL COMPETITOR","COMPATIBLE","ROLE CONFLICT"),IF(C184="INCLUDE REFERENCE",IF(OR(I184="INTERMEDIARY / LEAD COMPETITOR",I184="INFORMATION / REFERENCE COMPETITOR"),"COMPATIBLE","ROLE CONFLICT"),"ROLE CONFLICT")))))))</x:f>
      </x:c>
      <x:c r="L184" s="12" t="str">
        <x:f>IF(B184="","",IF(OR(COUNTIFS(CONFLICTS!$B$6:$B$205,B184,CONFLICTS!$L$6:$L$205,"INVALID - DUPLICATE ID")&gt;0,COUNTIFS(CONFLICTS!$B$6:$B$205,B184,CONFLICTS!$L$6:$L$205,"INVALID - CONTROL TOKEN")&gt;0,COUNTIFS(CONFLICTS!$B$6:$B$205,B184,CONFLICTS!$L$6:$L$205,"NOT READY")&gt;0,COUNTIFS(CONFLICTS!$B$6:$B$205,B184,CONFLICTS!$L$6:$L$205,"INCOMPLETE")&gt;0),"CONFLICT RECORD INVALID",IF(COUNTIFS(CONFLICTS!$B$6:$B$205,B184,CONFLICTS!$L$6:$L$205,"OPEN MATERIAL CONFLICT")&gt;0,"OPEN MATERIAL CONFLICT","CLEAR")))</x:f>
      </x:c>
      <x:c r="M184" s="12" t="str">
        <x:f>IF(A184="","",IF(OR(B184="",C184="",D184="",E184="",F184="",G184="",H184=""),"NOT READY",IF(K184&lt;&gt;"COMPATIBLE","NOT READY",IF(L184="CONFLICT RECORD INVALID","NOT READY",IF(AND(L184="OPEN MATERIAL CONFLICT",C184&lt;&gt;"MONITOR / CONDITIONAL",C184&lt;&gt;"EXCLUDE DIRECT"),"NOT READY","READY")))))</x:f>
      </x:c>
      <x:c r="N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 t="str">
        <x:f>IF(B185="","",IFERROR(INDEX(CANDIDATES!$P$6:$P$205,MATCH(B185,CANDIDATES!$A$6:$A$205,0)),""))</x:f>
      </x:c>
      <x:c r="J185" s="12" t="str">
        <x:f>IF(B185="","",IF(COUNTIF(CANDIDATES!$A$6:$A$205,B185)=0,"INVALID - CANDIDATE ID",IF(COUNTIFS(CANDIDATES!$A$6:$A$205,B185,CANDIDATES!$Q$6:$Q$205,"READY")&gt;0,"LINKED - READY","LINKED - UNRESOLVED")))</x:f>
      </x:c>
      <x:c r="K185" s="12" t="str">
        <x:f>IF(A185="","",IF(J185="INVALID - CANDIDATE ID","NOT COMPATIBLE - CANDIDATE",IF(C185="MONITOR / CONDITIONAL","COMPATIBLE",IF(C185="EXCLUDE DIRECT",IF(OR(I185="OUT OF DIRECT SCOPE",I185="EVIDENCE INSUFFICIENT - ROLE",I185="EVIDENCE STALE - REFRESH",I185="EVIDENCE CONTRADICTION - FIRST PARTY",I185="CONDITIONAL / REVIEW REQUIRED"),"COMPATIBLE","ROLE CONFLICT"),IF(C185="INCLUDE DIRECT",IF(I185="DIRECT LOCAL COMPETITOR","COMPATIBLE","ROLE CONFLICT"),IF(C185="INCLUDE INDIRECT",IF(I185="INDIRECT / CONDITIONAL COMPETITOR","COMPATIBLE","ROLE CONFLICT"),IF(C185="INCLUDE REFERENCE",IF(OR(I185="INTERMEDIARY / LEAD COMPETITOR",I185="INFORMATION / REFERENCE COMPETITOR"),"COMPATIBLE","ROLE CONFLICT"),"ROLE CONFLICT")))))))</x:f>
      </x:c>
      <x:c r="L185" s="12" t="str">
        <x:f>IF(B185="","",IF(OR(COUNTIFS(CONFLICTS!$B$6:$B$205,B185,CONFLICTS!$L$6:$L$205,"INVALID - DUPLICATE ID")&gt;0,COUNTIFS(CONFLICTS!$B$6:$B$205,B185,CONFLICTS!$L$6:$L$205,"INVALID - CONTROL TOKEN")&gt;0,COUNTIFS(CONFLICTS!$B$6:$B$205,B185,CONFLICTS!$L$6:$L$205,"NOT READY")&gt;0,COUNTIFS(CONFLICTS!$B$6:$B$205,B185,CONFLICTS!$L$6:$L$205,"INCOMPLETE")&gt;0),"CONFLICT RECORD INVALID",IF(COUNTIFS(CONFLICTS!$B$6:$B$205,B185,CONFLICTS!$L$6:$L$205,"OPEN MATERIAL CONFLICT")&gt;0,"OPEN MATERIAL CONFLICT","CLEAR")))</x:f>
      </x:c>
      <x:c r="M185" s="12" t="str">
        <x:f>IF(A185="","",IF(OR(B185="",C185="",D185="",E185="",F185="",G185="",H185=""),"NOT READY",IF(K185&lt;&gt;"COMPATIBLE","NOT READY",IF(L185="CONFLICT RECORD INVALID","NOT READY",IF(AND(L185="OPEN MATERIAL CONFLICT",C185&lt;&gt;"MONITOR / CONDITIONAL",C185&lt;&gt;"EXCLUDE DIRECT"),"NOT READY","READY")))))</x:f>
      </x:c>
      <x:c r="N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 t="str">
        <x:f>IF(B186="","",IFERROR(INDEX(CANDIDATES!$P$6:$P$205,MATCH(B186,CANDIDATES!$A$6:$A$205,0)),""))</x:f>
      </x:c>
      <x:c r="J186" s="12" t="str">
        <x:f>IF(B186="","",IF(COUNTIF(CANDIDATES!$A$6:$A$205,B186)=0,"INVALID - CANDIDATE ID",IF(COUNTIFS(CANDIDATES!$A$6:$A$205,B186,CANDIDATES!$Q$6:$Q$205,"READY")&gt;0,"LINKED - READY","LINKED - UNRESOLVED")))</x:f>
      </x:c>
      <x:c r="K186" s="12" t="str">
        <x:f>IF(A186="","",IF(J186="INVALID - CANDIDATE ID","NOT COMPATIBLE - CANDIDATE",IF(C186="MONITOR / CONDITIONAL","COMPATIBLE",IF(C186="EXCLUDE DIRECT",IF(OR(I186="OUT OF DIRECT SCOPE",I186="EVIDENCE INSUFFICIENT - ROLE",I186="EVIDENCE STALE - REFRESH",I186="EVIDENCE CONTRADICTION - FIRST PARTY",I186="CONDITIONAL / REVIEW REQUIRED"),"COMPATIBLE","ROLE CONFLICT"),IF(C186="INCLUDE DIRECT",IF(I186="DIRECT LOCAL COMPETITOR","COMPATIBLE","ROLE CONFLICT"),IF(C186="INCLUDE INDIRECT",IF(I186="INDIRECT / CONDITIONAL COMPETITOR","COMPATIBLE","ROLE CONFLICT"),IF(C186="INCLUDE REFERENCE",IF(OR(I186="INTERMEDIARY / LEAD COMPETITOR",I186="INFORMATION / REFERENCE COMPETITOR"),"COMPATIBLE","ROLE CONFLICT"),"ROLE CONFLICT")))))))</x:f>
      </x:c>
      <x:c r="L186" s="12" t="str">
        <x:f>IF(B186="","",IF(OR(COUNTIFS(CONFLICTS!$B$6:$B$205,B186,CONFLICTS!$L$6:$L$205,"INVALID - DUPLICATE ID")&gt;0,COUNTIFS(CONFLICTS!$B$6:$B$205,B186,CONFLICTS!$L$6:$L$205,"INVALID - CONTROL TOKEN")&gt;0,COUNTIFS(CONFLICTS!$B$6:$B$205,B186,CONFLICTS!$L$6:$L$205,"NOT READY")&gt;0,COUNTIFS(CONFLICTS!$B$6:$B$205,B186,CONFLICTS!$L$6:$L$205,"INCOMPLETE")&gt;0),"CONFLICT RECORD INVALID",IF(COUNTIFS(CONFLICTS!$B$6:$B$205,B186,CONFLICTS!$L$6:$L$205,"OPEN MATERIAL CONFLICT")&gt;0,"OPEN MATERIAL CONFLICT","CLEAR")))</x:f>
      </x:c>
      <x:c r="M186" s="12" t="str">
        <x:f>IF(A186="","",IF(OR(B186="",C186="",D186="",E186="",F186="",G186="",H186=""),"NOT READY",IF(K186&lt;&gt;"COMPATIBLE","NOT READY",IF(L186="CONFLICT RECORD INVALID","NOT READY",IF(AND(L186="OPEN MATERIAL CONFLICT",C186&lt;&gt;"MONITOR / CONDITIONAL",C186&lt;&gt;"EXCLUDE DIRECT"),"NOT READY","READY")))))</x:f>
      </x:c>
      <x:c r="N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 t="str">
        <x:f>IF(B187="","",IFERROR(INDEX(CANDIDATES!$P$6:$P$205,MATCH(B187,CANDIDATES!$A$6:$A$205,0)),""))</x:f>
      </x:c>
      <x:c r="J187" s="12" t="str">
        <x:f>IF(B187="","",IF(COUNTIF(CANDIDATES!$A$6:$A$205,B187)=0,"INVALID - CANDIDATE ID",IF(COUNTIFS(CANDIDATES!$A$6:$A$205,B187,CANDIDATES!$Q$6:$Q$205,"READY")&gt;0,"LINKED - READY","LINKED - UNRESOLVED")))</x:f>
      </x:c>
      <x:c r="K187" s="12" t="str">
        <x:f>IF(A187="","",IF(J187="INVALID - CANDIDATE ID","NOT COMPATIBLE - CANDIDATE",IF(C187="MONITOR / CONDITIONAL","COMPATIBLE",IF(C187="EXCLUDE DIRECT",IF(OR(I187="OUT OF DIRECT SCOPE",I187="EVIDENCE INSUFFICIENT - ROLE",I187="EVIDENCE STALE - REFRESH",I187="EVIDENCE CONTRADICTION - FIRST PARTY",I187="CONDITIONAL / REVIEW REQUIRED"),"COMPATIBLE","ROLE CONFLICT"),IF(C187="INCLUDE DIRECT",IF(I187="DIRECT LOCAL COMPETITOR","COMPATIBLE","ROLE CONFLICT"),IF(C187="INCLUDE INDIRECT",IF(I187="INDIRECT / CONDITIONAL COMPETITOR","COMPATIBLE","ROLE CONFLICT"),IF(C187="INCLUDE REFERENCE",IF(OR(I187="INTERMEDIARY / LEAD COMPETITOR",I187="INFORMATION / REFERENCE COMPETITOR"),"COMPATIBLE","ROLE CONFLICT"),"ROLE CONFLICT")))))))</x:f>
      </x:c>
      <x:c r="L187" s="12" t="str">
        <x:f>IF(B187="","",IF(OR(COUNTIFS(CONFLICTS!$B$6:$B$205,B187,CONFLICTS!$L$6:$L$205,"INVALID - DUPLICATE ID")&gt;0,COUNTIFS(CONFLICTS!$B$6:$B$205,B187,CONFLICTS!$L$6:$L$205,"INVALID - CONTROL TOKEN")&gt;0,COUNTIFS(CONFLICTS!$B$6:$B$205,B187,CONFLICTS!$L$6:$L$205,"NOT READY")&gt;0,COUNTIFS(CONFLICTS!$B$6:$B$205,B187,CONFLICTS!$L$6:$L$205,"INCOMPLETE")&gt;0),"CONFLICT RECORD INVALID",IF(COUNTIFS(CONFLICTS!$B$6:$B$205,B187,CONFLICTS!$L$6:$L$205,"OPEN MATERIAL CONFLICT")&gt;0,"OPEN MATERIAL CONFLICT","CLEAR")))</x:f>
      </x:c>
      <x:c r="M187" s="12" t="str">
        <x:f>IF(A187="","",IF(OR(B187="",C187="",D187="",E187="",F187="",G187="",H187=""),"NOT READY",IF(K187&lt;&gt;"COMPATIBLE","NOT READY",IF(L187="CONFLICT RECORD INVALID","NOT READY",IF(AND(L187="OPEN MATERIAL CONFLICT",C187&lt;&gt;"MONITOR / CONDITIONAL",C187&lt;&gt;"EXCLUDE DIRECT"),"NOT READY","READY")))))</x:f>
      </x:c>
      <x:c r="N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 t="str">
        <x:f>IF(B188="","",IFERROR(INDEX(CANDIDATES!$P$6:$P$205,MATCH(B188,CANDIDATES!$A$6:$A$205,0)),""))</x:f>
      </x:c>
      <x:c r="J188" s="12" t="str">
        <x:f>IF(B188="","",IF(COUNTIF(CANDIDATES!$A$6:$A$205,B188)=0,"INVALID - CANDIDATE ID",IF(COUNTIFS(CANDIDATES!$A$6:$A$205,B188,CANDIDATES!$Q$6:$Q$205,"READY")&gt;0,"LINKED - READY","LINKED - UNRESOLVED")))</x:f>
      </x:c>
      <x:c r="K188" s="12" t="str">
        <x:f>IF(A188="","",IF(J188="INVALID - CANDIDATE ID","NOT COMPATIBLE - CANDIDATE",IF(C188="MONITOR / CONDITIONAL","COMPATIBLE",IF(C188="EXCLUDE DIRECT",IF(OR(I188="OUT OF DIRECT SCOPE",I188="EVIDENCE INSUFFICIENT - ROLE",I188="EVIDENCE STALE - REFRESH",I188="EVIDENCE CONTRADICTION - FIRST PARTY",I188="CONDITIONAL / REVIEW REQUIRED"),"COMPATIBLE","ROLE CONFLICT"),IF(C188="INCLUDE DIRECT",IF(I188="DIRECT LOCAL COMPETITOR","COMPATIBLE","ROLE CONFLICT"),IF(C188="INCLUDE INDIRECT",IF(I188="INDIRECT / CONDITIONAL COMPETITOR","COMPATIBLE","ROLE CONFLICT"),IF(C188="INCLUDE REFERENCE",IF(OR(I188="INTERMEDIARY / LEAD COMPETITOR",I188="INFORMATION / REFERENCE COMPETITOR"),"COMPATIBLE","ROLE CONFLICT"),"ROLE CONFLICT")))))))</x:f>
      </x:c>
      <x:c r="L188" s="12" t="str">
        <x:f>IF(B188="","",IF(OR(COUNTIFS(CONFLICTS!$B$6:$B$205,B188,CONFLICTS!$L$6:$L$205,"INVALID - DUPLICATE ID")&gt;0,COUNTIFS(CONFLICTS!$B$6:$B$205,B188,CONFLICTS!$L$6:$L$205,"INVALID - CONTROL TOKEN")&gt;0,COUNTIFS(CONFLICTS!$B$6:$B$205,B188,CONFLICTS!$L$6:$L$205,"NOT READY")&gt;0,COUNTIFS(CONFLICTS!$B$6:$B$205,B188,CONFLICTS!$L$6:$L$205,"INCOMPLETE")&gt;0),"CONFLICT RECORD INVALID",IF(COUNTIFS(CONFLICTS!$B$6:$B$205,B188,CONFLICTS!$L$6:$L$205,"OPEN MATERIAL CONFLICT")&gt;0,"OPEN MATERIAL CONFLICT","CLEAR")))</x:f>
      </x:c>
      <x:c r="M188" s="12" t="str">
        <x:f>IF(A188="","",IF(OR(B188="",C188="",D188="",E188="",F188="",G188="",H188=""),"NOT READY",IF(K188&lt;&gt;"COMPATIBLE","NOT READY",IF(L188="CONFLICT RECORD INVALID","NOT READY",IF(AND(L188="OPEN MATERIAL CONFLICT",C188&lt;&gt;"MONITOR / CONDITIONAL",C188&lt;&gt;"EXCLUDE DIRECT"),"NOT READY","READY")))))</x:f>
      </x:c>
      <x:c r="N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 t="str">
        <x:f>IF(B189="","",IFERROR(INDEX(CANDIDATES!$P$6:$P$205,MATCH(B189,CANDIDATES!$A$6:$A$205,0)),""))</x:f>
      </x:c>
      <x:c r="J189" s="12" t="str">
        <x:f>IF(B189="","",IF(COUNTIF(CANDIDATES!$A$6:$A$205,B189)=0,"INVALID - CANDIDATE ID",IF(COUNTIFS(CANDIDATES!$A$6:$A$205,B189,CANDIDATES!$Q$6:$Q$205,"READY")&gt;0,"LINKED - READY","LINKED - UNRESOLVED")))</x:f>
      </x:c>
      <x:c r="K189" s="12" t="str">
        <x:f>IF(A189="","",IF(J189="INVALID - CANDIDATE ID","NOT COMPATIBLE - CANDIDATE",IF(C189="MONITOR / CONDITIONAL","COMPATIBLE",IF(C189="EXCLUDE DIRECT",IF(OR(I189="OUT OF DIRECT SCOPE",I189="EVIDENCE INSUFFICIENT - ROLE",I189="EVIDENCE STALE - REFRESH",I189="EVIDENCE CONTRADICTION - FIRST PARTY",I189="CONDITIONAL / REVIEW REQUIRED"),"COMPATIBLE","ROLE CONFLICT"),IF(C189="INCLUDE DIRECT",IF(I189="DIRECT LOCAL COMPETITOR","COMPATIBLE","ROLE CONFLICT"),IF(C189="INCLUDE INDIRECT",IF(I189="INDIRECT / CONDITIONAL COMPETITOR","COMPATIBLE","ROLE CONFLICT"),IF(C189="INCLUDE REFERENCE",IF(OR(I189="INTERMEDIARY / LEAD COMPETITOR",I189="INFORMATION / REFERENCE COMPETITOR"),"COMPATIBLE","ROLE CONFLICT"),"ROLE CONFLICT")))))))</x:f>
      </x:c>
      <x:c r="L189" s="12" t="str">
        <x:f>IF(B189="","",IF(OR(COUNTIFS(CONFLICTS!$B$6:$B$205,B189,CONFLICTS!$L$6:$L$205,"INVALID - DUPLICATE ID")&gt;0,COUNTIFS(CONFLICTS!$B$6:$B$205,B189,CONFLICTS!$L$6:$L$205,"INVALID - CONTROL TOKEN")&gt;0,COUNTIFS(CONFLICTS!$B$6:$B$205,B189,CONFLICTS!$L$6:$L$205,"NOT READY")&gt;0,COUNTIFS(CONFLICTS!$B$6:$B$205,B189,CONFLICTS!$L$6:$L$205,"INCOMPLETE")&gt;0),"CONFLICT RECORD INVALID",IF(COUNTIFS(CONFLICTS!$B$6:$B$205,B189,CONFLICTS!$L$6:$L$205,"OPEN MATERIAL CONFLICT")&gt;0,"OPEN MATERIAL CONFLICT","CLEAR")))</x:f>
      </x:c>
      <x:c r="M189" s="12" t="str">
        <x:f>IF(A189="","",IF(OR(B189="",C189="",D189="",E189="",F189="",G189="",H189=""),"NOT READY",IF(K189&lt;&gt;"COMPATIBLE","NOT READY",IF(L189="CONFLICT RECORD INVALID","NOT READY",IF(AND(L189="OPEN MATERIAL CONFLICT",C189&lt;&gt;"MONITOR / CONDITIONAL",C189&lt;&gt;"EXCLUDE DIRECT"),"NOT READY","READY")))))</x:f>
      </x:c>
      <x:c r="N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 t="str">
        <x:f>IF(B190="","",IFERROR(INDEX(CANDIDATES!$P$6:$P$205,MATCH(B190,CANDIDATES!$A$6:$A$205,0)),""))</x:f>
      </x:c>
      <x:c r="J190" s="12" t="str">
        <x:f>IF(B190="","",IF(COUNTIF(CANDIDATES!$A$6:$A$205,B190)=0,"INVALID - CANDIDATE ID",IF(COUNTIFS(CANDIDATES!$A$6:$A$205,B190,CANDIDATES!$Q$6:$Q$205,"READY")&gt;0,"LINKED - READY","LINKED - UNRESOLVED")))</x:f>
      </x:c>
      <x:c r="K190" s="12" t="str">
        <x:f>IF(A190="","",IF(J190="INVALID - CANDIDATE ID","NOT COMPATIBLE - CANDIDATE",IF(C190="MONITOR / CONDITIONAL","COMPATIBLE",IF(C190="EXCLUDE DIRECT",IF(OR(I190="OUT OF DIRECT SCOPE",I190="EVIDENCE INSUFFICIENT - ROLE",I190="EVIDENCE STALE - REFRESH",I190="EVIDENCE CONTRADICTION - FIRST PARTY",I190="CONDITIONAL / REVIEW REQUIRED"),"COMPATIBLE","ROLE CONFLICT"),IF(C190="INCLUDE DIRECT",IF(I190="DIRECT LOCAL COMPETITOR","COMPATIBLE","ROLE CONFLICT"),IF(C190="INCLUDE INDIRECT",IF(I190="INDIRECT / CONDITIONAL COMPETITOR","COMPATIBLE","ROLE CONFLICT"),IF(C190="INCLUDE REFERENCE",IF(OR(I190="INTERMEDIARY / LEAD COMPETITOR",I190="INFORMATION / REFERENCE COMPETITOR"),"COMPATIBLE","ROLE CONFLICT"),"ROLE CONFLICT")))))))</x:f>
      </x:c>
      <x:c r="L190" s="12" t="str">
        <x:f>IF(B190="","",IF(OR(COUNTIFS(CONFLICTS!$B$6:$B$205,B190,CONFLICTS!$L$6:$L$205,"INVALID - DUPLICATE ID")&gt;0,COUNTIFS(CONFLICTS!$B$6:$B$205,B190,CONFLICTS!$L$6:$L$205,"INVALID - CONTROL TOKEN")&gt;0,COUNTIFS(CONFLICTS!$B$6:$B$205,B190,CONFLICTS!$L$6:$L$205,"NOT READY")&gt;0,COUNTIFS(CONFLICTS!$B$6:$B$205,B190,CONFLICTS!$L$6:$L$205,"INCOMPLETE")&gt;0),"CONFLICT RECORD INVALID",IF(COUNTIFS(CONFLICTS!$B$6:$B$205,B190,CONFLICTS!$L$6:$L$205,"OPEN MATERIAL CONFLICT")&gt;0,"OPEN MATERIAL CONFLICT","CLEAR")))</x:f>
      </x:c>
      <x:c r="M190" s="12" t="str">
        <x:f>IF(A190="","",IF(OR(B190="",C190="",D190="",E190="",F190="",G190="",H190=""),"NOT READY",IF(K190&lt;&gt;"COMPATIBLE","NOT READY",IF(L190="CONFLICT RECORD INVALID","NOT READY",IF(AND(L190="OPEN MATERIAL CONFLICT",C190&lt;&gt;"MONITOR / CONDITIONAL",C190&lt;&gt;"EXCLUDE DIRECT"),"NOT READY","READY")))))</x:f>
      </x:c>
      <x:c r="N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 t="str">
        <x:f>IF(B191="","",IFERROR(INDEX(CANDIDATES!$P$6:$P$205,MATCH(B191,CANDIDATES!$A$6:$A$205,0)),""))</x:f>
      </x:c>
      <x:c r="J191" s="12" t="str">
        <x:f>IF(B191="","",IF(COUNTIF(CANDIDATES!$A$6:$A$205,B191)=0,"INVALID - CANDIDATE ID",IF(COUNTIFS(CANDIDATES!$A$6:$A$205,B191,CANDIDATES!$Q$6:$Q$205,"READY")&gt;0,"LINKED - READY","LINKED - UNRESOLVED")))</x:f>
      </x:c>
      <x:c r="K191" s="12" t="str">
        <x:f>IF(A191="","",IF(J191="INVALID - CANDIDATE ID","NOT COMPATIBLE - CANDIDATE",IF(C191="MONITOR / CONDITIONAL","COMPATIBLE",IF(C191="EXCLUDE DIRECT",IF(OR(I191="OUT OF DIRECT SCOPE",I191="EVIDENCE INSUFFICIENT - ROLE",I191="EVIDENCE STALE - REFRESH",I191="EVIDENCE CONTRADICTION - FIRST PARTY",I191="CONDITIONAL / REVIEW REQUIRED"),"COMPATIBLE","ROLE CONFLICT"),IF(C191="INCLUDE DIRECT",IF(I191="DIRECT LOCAL COMPETITOR","COMPATIBLE","ROLE CONFLICT"),IF(C191="INCLUDE INDIRECT",IF(I191="INDIRECT / CONDITIONAL COMPETITOR","COMPATIBLE","ROLE CONFLICT"),IF(C191="INCLUDE REFERENCE",IF(OR(I191="INTERMEDIARY / LEAD COMPETITOR",I191="INFORMATION / REFERENCE COMPETITOR"),"COMPATIBLE","ROLE CONFLICT"),"ROLE CONFLICT")))))))</x:f>
      </x:c>
      <x:c r="L191" s="12" t="str">
        <x:f>IF(B191="","",IF(OR(COUNTIFS(CONFLICTS!$B$6:$B$205,B191,CONFLICTS!$L$6:$L$205,"INVALID - DUPLICATE ID")&gt;0,COUNTIFS(CONFLICTS!$B$6:$B$205,B191,CONFLICTS!$L$6:$L$205,"INVALID - CONTROL TOKEN")&gt;0,COUNTIFS(CONFLICTS!$B$6:$B$205,B191,CONFLICTS!$L$6:$L$205,"NOT READY")&gt;0,COUNTIFS(CONFLICTS!$B$6:$B$205,B191,CONFLICTS!$L$6:$L$205,"INCOMPLETE")&gt;0),"CONFLICT RECORD INVALID",IF(COUNTIFS(CONFLICTS!$B$6:$B$205,B191,CONFLICTS!$L$6:$L$205,"OPEN MATERIAL CONFLICT")&gt;0,"OPEN MATERIAL CONFLICT","CLEAR")))</x:f>
      </x:c>
      <x:c r="M191" s="12" t="str">
        <x:f>IF(A191="","",IF(OR(B191="",C191="",D191="",E191="",F191="",G191="",H191=""),"NOT READY",IF(K191&lt;&gt;"COMPATIBLE","NOT READY",IF(L191="CONFLICT RECORD INVALID","NOT READY",IF(AND(L191="OPEN MATERIAL CONFLICT",C191&lt;&gt;"MONITOR / CONDITIONAL",C191&lt;&gt;"EXCLUDE DIRECT"),"NOT READY","READY")))))</x:f>
      </x:c>
      <x:c r="N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 t="str">
        <x:f>IF(B192="","",IFERROR(INDEX(CANDIDATES!$P$6:$P$205,MATCH(B192,CANDIDATES!$A$6:$A$205,0)),""))</x:f>
      </x:c>
      <x:c r="J192" s="12" t="str">
        <x:f>IF(B192="","",IF(COUNTIF(CANDIDATES!$A$6:$A$205,B192)=0,"INVALID - CANDIDATE ID",IF(COUNTIFS(CANDIDATES!$A$6:$A$205,B192,CANDIDATES!$Q$6:$Q$205,"READY")&gt;0,"LINKED - READY","LINKED - UNRESOLVED")))</x:f>
      </x:c>
      <x:c r="K192" s="12" t="str">
        <x:f>IF(A192="","",IF(J192="INVALID - CANDIDATE ID","NOT COMPATIBLE - CANDIDATE",IF(C192="MONITOR / CONDITIONAL","COMPATIBLE",IF(C192="EXCLUDE DIRECT",IF(OR(I192="OUT OF DIRECT SCOPE",I192="EVIDENCE INSUFFICIENT - ROLE",I192="EVIDENCE STALE - REFRESH",I192="EVIDENCE CONTRADICTION - FIRST PARTY",I192="CONDITIONAL / REVIEW REQUIRED"),"COMPATIBLE","ROLE CONFLICT"),IF(C192="INCLUDE DIRECT",IF(I192="DIRECT LOCAL COMPETITOR","COMPATIBLE","ROLE CONFLICT"),IF(C192="INCLUDE INDIRECT",IF(I192="INDIRECT / CONDITIONAL COMPETITOR","COMPATIBLE","ROLE CONFLICT"),IF(C192="INCLUDE REFERENCE",IF(OR(I192="INTERMEDIARY / LEAD COMPETITOR",I192="INFORMATION / REFERENCE COMPETITOR"),"COMPATIBLE","ROLE CONFLICT"),"ROLE CONFLICT")))))))</x:f>
      </x:c>
      <x:c r="L192" s="12" t="str">
        <x:f>IF(B192="","",IF(OR(COUNTIFS(CONFLICTS!$B$6:$B$205,B192,CONFLICTS!$L$6:$L$205,"INVALID - DUPLICATE ID")&gt;0,COUNTIFS(CONFLICTS!$B$6:$B$205,B192,CONFLICTS!$L$6:$L$205,"INVALID - CONTROL TOKEN")&gt;0,COUNTIFS(CONFLICTS!$B$6:$B$205,B192,CONFLICTS!$L$6:$L$205,"NOT READY")&gt;0,COUNTIFS(CONFLICTS!$B$6:$B$205,B192,CONFLICTS!$L$6:$L$205,"INCOMPLETE")&gt;0),"CONFLICT RECORD INVALID",IF(COUNTIFS(CONFLICTS!$B$6:$B$205,B192,CONFLICTS!$L$6:$L$205,"OPEN MATERIAL CONFLICT")&gt;0,"OPEN MATERIAL CONFLICT","CLEAR")))</x:f>
      </x:c>
      <x:c r="M192" s="12" t="str">
        <x:f>IF(A192="","",IF(OR(B192="",C192="",D192="",E192="",F192="",G192="",H192=""),"NOT READY",IF(K192&lt;&gt;"COMPATIBLE","NOT READY",IF(L192="CONFLICT RECORD INVALID","NOT READY",IF(AND(L192="OPEN MATERIAL CONFLICT",C192&lt;&gt;"MONITOR / CONDITIONAL",C192&lt;&gt;"EXCLUDE DIRECT"),"NOT READY","READY")))))</x:f>
      </x:c>
      <x:c r="N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 t="str">
        <x:f>IF(B193="","",IFERROR(INDEX(CANDIDATES!$P$6:$P$205,MATCH(B193,CANDIDATES!$A$6:$A$205,0)),""))</x:f>
      </x:c>
      <x:c r="J193" s="12" t="str">
        <x:f>IF(B193="","",IF(COUNTIF(CANDIDATES!$A$6:$A$205,B193)=0,"INVALID - CANDIDATE ID",IF(COUNTIFS(CANDIDATES!$A$6:$A$205,B193,CANDIDATES!$Q$6:$Q$205,"READY")&gt;0,"LINKED - READY","LINKED - UNRESOLVED")))</x:f>
      </x:c>
      <x:c r="K193" s="12" t="str">
        <x:f>IF(A193="","",IF(J193="INVALID - CANDIDATE ID","NOT COMPATIBLE - CANDIDATE",IF(C193="MONITOR / CONDITIONAL","COMPATIBLE",IF(C193="EXCLUDE DIRECT",IF(OR(I193="OUT OF DIRECT SCOPE",I193="EVIDENCE INSUFFICIENT - ROLE",I193="EVIDENCE STALE - REFRESH",I193="EVIDENCE CONTRADICTION - FIRST PARTY",I193="CONDITIONAL / REVIEW REQUIRED"),"COMPATIBLE","ROLE CONFLICT"),IF(C193="INCLUDE DIRECT",IF(I193="DIRECT LOCAL COMPETITOR","COMPATIBLE","ROLE CONFLICT"),IF(C193="INCLUDE INDIRECT",IF(I193="INDIRECT / CONDITIONAL COMPETITOR","COMPATIBLE","ROLE CONFLICT"),IF(C193="INCLUDE REFERENCE",IF(OR(I193="INTERMEDIARY / LEAD COMPETITOR",I193="INFORMATION / REFERENCE COMPETITOR"),"COMPATIBLE","ROLE CONFLICT"),"ROLE CONFLICT")))))))</x:f>
      </x:c>
      <x:c r="L193" s="12" t="str">
        <x:f>IF(B193="","",IF(OR(COUNTIFS(CONFLICTS!$B$6:$B$205,B193,CONFLICTS!$L$6:$L$205,"INVALID - DUPLICATE ID")&gt;0,COUNTIFS(CONFLICTS!$B$6:$B$205,B193,CONFLICTS!$L$6:$L$205,"INVALID - CONTROL TOKEN")&gt;0,COUNTIFS(CONFLICTS!$B$6:$B$205,B193,CONFLICTS!$L$6:$L$205,"NOT READY")&gt;0,COUNTIFS(CONFLICTS!$B$6:$B$205,B193,CONFLICTS!$L$6:$L$205,"INCOMPLETE")&gt;0),"CONFLICT RECORD INVALID",IF(COUNTIFS(CONFLICTS!$B$6:$B$205,B193,CONFLICTS!$L$6:$L$205,"OPEN MATERIAL CONFLICT")&gt;0,"OPEN MATERIAL CONFLICT","CLEAR")))</x:f>
      </x:c>
      <x:c r="M193" s="12" t="str">
        <x:f>IF(A193="","",IF(OR(B193="",C193="",D193="",E193="",F193="",G193="",H193=""),"NOT READY",IF(K193&lt;&gt;"COMPATIBLE","NOT READY",IF(L193="CONFLICT RECORD INVALID","NOT READY",IF(AND(L193="OPEN MATERIAL CONFLICT",C193&lt;&gt;"MONITOR / CONDITIONAL",C193&lt;&gt;"EXCLUDE DIRECT"),"NOT READY","READY")))))</x:f>
      </x:c>
      <x:c r="N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 t="str">
        <x:f>IF(B194="","",IFERROR(INDEX(CANDIDATES!$P$6:$P$205,MATCH(B194,CANDIDATES!$A$6:$A$205,0)),""))</x:f>
      </x:c>
      <x:c r="J194" s="12" t="str">
        <x:f>IF(B194="","",IF(COUNTIF(CANDIDATES!$A$6:$A$205,B194)=0,"INVALID - CANDIDATE ID",IF(COUNTIFS(CANDIDATES!$A$6:$A$205,B194,CANDIDATES!$Q$6:$Q$205,"READY")&gt;0,"LINKED - READY","LINKED - UNRESOLVED")))</x:f>
      </x:c>
      <x:c r="K194" s="12" t="str">
        <x:f>IF(A194="","",IF(J194="INVALID - CANDIDATE ID","NOT COMPATIBLE - CANDIDATE",IF(C194="MONITOR / CONDITIONAL","COMPATIBLE",IF(C194="EXCLUDE DIRECT",IF(OR(I194="OUT OF DIRECT SCOPE",I194="EVIDENCE INSUFFICIENT - ROLE",I194="EVIDENCE STALE - REFRESH",I194="EVIDENCE CONTRADICTION - FIRST PARTY",I194="CONDITIONAL / REVIEW REQUIRED"),"COMPATIBLE","ROLE CONFLICT"),IF(C194="INCLUDE DIRECT",IF(I194="DIRECT LOCAL COMPETITOR","COMPATIBLE","ROLE CONFLICT"),IF(C194="INCLUDE INDIRECT",IF(I194="INDIRECT / CONDITIONAL COMPETITOR","COMPATIBLE","ROLE CONFLICT"),IF(C194="INCLUDE REFERENCE",IF(OR(I194="INTERMEDIARY / LEAD COMPETITOR",I194="INFORMATION / REFERENCE COMPETITOR"),"COMPATIBLE","ROLE CONFLICT"),"ROLE CONFLICT")))))))</x:f>
      </x:c>
      <x:c r="L194" s="12" t="str">
        <x:f>IF(B194="","",IF(OR(COUNTIFS(CONFLICTS!$B$6:$B$205,B194,CONFLICTS!$L$6:$L$205,"INVALID - DUPLICATE ID")&gt;0,COUNTIFS(CONFLICTS!$B$6:$B$205,B194,CONFLICTS!$L$6:$L$205,"INVALID - CONTROL TOKEN")&gt;0,COUNTIFS(CONFLICTS!$B$6:$B$205,B194,CONFLICTS!$L$6:$L$205,"NOT READY")&gt;0,COUNTIFS(CONFLICTS!$B$6:$B$205,B194,CONFLICTS!$L$6:$L$205,"INCOMPLETE")&gt;0),"CONFLICT RECORD INVALID",IF(COUNTIFS(CONFLICTS!$B$6:$B$205,B194,CONFLICTS!$L$6:$L$205,"OPEN MATERIAL CONFLICT")&gt;0,"OPEN MATERIAL CONFLICT","CLEAR")))</x:f>
      </x:c>
      <x:c r="M194" s="12" t="str">
        <x:f>IF(A194="","",IF(OR(B194="",C194="",D194="",E194="",F194="",G194="",H194=""),"NOT READY",IF(K194&lt;&gt;"COMPATIBLE","NOT READY",IF(L194="CONFLICT RECORD INVALID","NOT READY",IF(AND(L194="OPEN MATERIAL CONFLICT",C194&lt;&gt;"MONITOR / CONDITIONAL",C194&lt;&gt;"EXCLUDE DIRECT"),"NOT READY","READY")))))</x:f>
      </x:c>
      <x:c r="N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 t="str">
        <x:f>IF(B195="","",IFERROR(INDEX(CANDIDATES!$P$6:$P$205,MATCH(B195,CANDIDATES!$A$6:$A$205,0)),""))</x:f>
      </x:c>
      <x:c r="J195" s="12" t="str">
        <x:f>IF(B195="","",IF(COUNTIF(CANDIDATES!$A$6:$A$205,B195)=0,"INVALID - CANDIDATE ID",IF(COUNTIFS(CANDIDATES!$A$6:$A$205,B195,CANDIDATES!$Q$6:$Q$205,"READY")&gt;0,"LINKED - READY","LINKED - UNRESOLVED")))</x:f>
      </x:c>
      <x:c r="K195" s="12" t="str">
        <x:f>IF(A195="","",IF(J195="INVALID - CANDIDATE ID","NOT COMPATIBLE - CANDIDATE",IF(C195="MONITOR / CONDITIONAL","COMPATIBLE",IF(C195="EXCLUDE DIRECT",IF(OR(I195="OUT OF DIRECT SCOPE",I195="EVIDENCE INSUFFICIENT - ROLE",I195="EVIDENCE STALE - REFRESH",I195="EVIDENCE CONTRADICTION - FIRST PARTY",I195="CONDITIONAL / REVIEW REQUIRED"),"COMPATIBLE","ROLE CONFLICT"),IF(C195="INCLUDE DIRECT",IF(I195="DIRECT LOCAL COMPETITOR","COMPATIBLE","ROLE CONFLICT"),IF(C195="INCLUDE INDIRECT",IF(I195="INDIRECT / CONDITIONAL COMPETITOR","COMPATIBLE","ROLE CONFLICT"),IF(C195="INCLUDE REFERENCE",IF(OR(I195="INTERMEDIARY / LEAD COMPETITOR",I195="INFORMATION / REFERENCE COMPETITOR"),"COMPATIBLE","ROLE CONFLICT"),"ROLE CONFLICT")))))))</x:f>
      </x:c>
      <x:c r="L195" s="12" t="str">
        <x:f>IF(B195="","",IF(OR(COUNTIFS(CONFLICTS!$B$6:$B$205,B195,CONFLICTS!$L$6:$L$205,"INVALID - DUPLICATE ID")&gt;0,COUNTIFS(CONFLICTS!$B$6:$B$205,B195,CONFLICTS!$L$6:$L$205,"INVALID - CONTROL TOKEN")&gt;0,COUNTIFS(CONFLICTS!$B$6:$B$205,B195,CONFLICTS!$L$6:$L$205,"NOT READY")&gt;0,COUNTIFS(CONFLICTS!$B$6:$B$205,B195,CONFLICTS!$L$6:$L$205,"INCOMPLETE")&gt;0),"CONFLICT RECORD INVALID",IF(COUNTIFS(CONFLICTS!$B$6:$B$205,B195,CONFLICTS!$L$6:$L$205,"OPEN MATERIAL CONFLICT")&gt;0,"OPEN MATERIAL CONFLICT","CLEAR")))</x:f>
      </x:c>
      <x:c r="M195" s="12" t="str">
        <x:f>IF(A195="","",IF(OR(B195="",C195="",D195="",E195="",F195="",G195="",H195=""),"NOT READY",IF(K195&lt;&gt;"COMPATIBLE","NOT READY",IF(L195="CONFLICT RECORD INVALID","NOT READY",IF(AND(L195="OPEN MATERIAL CONFLICT",C195&lt;&gt;"MONITOR / CONDITIONAL",C195&lt;&gt;"EXCLUDE DIRECT"),"NOT READY","READY")))))</x:f>
      </x:c>
      <x:c r="N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 t="str">
        <x:f>IF(B196="","",IFERROR(INDEX(CANDIDATES!$P$6:$P$205,MATCH(B196,CANDIDATES!$A$6:$A$205,0)),""))</x:f>
      </x:c>
      <x:c r="J196" s="12" t="str">
        <x:f>IF(B196="","",IF(COUNTIF(CANDIDATES!$A$6:$A$205,B196)=0,"INVALID - CANDIDATE ID",IF(COUNTIFS(CANDIDATES!$A$6:$A$205,B196,CANDIDATES!$Q$6:$Q$205,"READY")&gt;0,"LINKED - READY","LINKED - UNRESOLVED")))</x:f>
      </x:c>
      <x:c r="K196" s="12" t="str">
        <x:f>IF(A196="","",IF(J196="INVALID - CANDIDATE ID","NOT COMPATIBLE - CANDIDATE",IF(C196="MONITOR / CONDITIONAL","COMPATIBLE",IF(C196="EXCLUDE DIRECT",IF(OR(I196="OUT OF DIRECT SCOPE",I196="EVIDENCE INSUFFICIENT - ROLE",I196="EVIDENCE STALE - REFRESH",I196="EVIDENCE CONTRADICTION - FIRST PARTY",I196="CONDITIONAL / REVIEW REQUIRED"),"COMPATIBLE","ROLE CONFLICT"),IF(C196="INCLUDE DIRECT",IF(I196="DIRECT LOCAL COMPETITOR","COMPATIBLE","ROLE CONFLICT"),IF(C196="INCLUDE INDIRECT",IF(I196="INDIRECT / CONDITIONAL COMPETITOR","COMPATIBLE","ROLE CONFLICT"),IF(C196="INCLUDE REFERENCE",IF(OR(I196="INTERMEDIARY / LEAD COMPETITOR",I196="INFORMATION / REFERENCE COMPETITOR"),"COMPATIBLE","ROLE CONFLICT"),"ROLE CONFLICT")))))))</x:f>
      </x:c>
      <x:c r="L196" s="12" t="str">
        <x:f>IF(B196="","",IF(OR(COUNTIFS(CONFLICTS!$B$6:$B$205,B196,CONFLICTS!$L$6:$L$205,"INVALID - DUPLICATE ID")&gt;0,COUNTIFS(CONFLICTS!$B$6:$B$205,B196,CONFLICTS!$L$6:$L$205,"INVALID - CONTROL TOKEN")&gt;0,COUNTIFS(CONFLICTS!$B$6:$B$205,B196,CONFLICTS!$L$6:$L$205,"NOT READY")&gt;0,COUNTIFS(CONFLICTS!$B$6:$B$205,B196,CONFLICTS!$L$6:$L$205,"INCOMPLETE")&gt;0),"CONFLICT RECORD INVALID",IF(COUNTIFS(CONFLICTS!$B$6:$B$205,B196,CONFLICTS!$L$6:$L$205,"OPEN MATERIAL CONFLICT")&gt;0,"OPEN MATERIAL CONFLICT","CLEAR")))</x:f>
      </x:c>
      <x:c r="M196" s="12" t="str">
        <x:f>IF(A196="","",IF(OR(B196="",C196="",D196="",E196="",F196="",G196="",H196=""),"NOT READY",IF(K196&lt;&gt;"COMPATIBLE","NOT READY",IF(L196="CONFLICT RECORD INVALID","NOT READY",IF(AND(L196="OPEN MATERIAL CONFLICT",C196&lt;&gt;"MONITOR / CONDITIONAL",C196&lt;&gt;"EXCLUDE DIRECT"),"NOT READY","READY")))))</x:f>
      </x:c>
      <x:c r="N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 t="str">
        <x:f>IF(B197="","",IFERROR(INDEX(CANDIDATES!$P$6:$P$205,MATCH(B197,CANDIDATES!$A$6:$A$205,0)),""))</x:f>
      </x:c>
      <x:c r="J197" s="12" t="str">
        <x:f>IF(B197="","",IF(COUNTIF(CANDIDATES!$A$6:$A$205,B197)=0,"INVALID - CANDIDATE ID",IF(COUNTIFS(CANDIDATES!$A$6:$A$205,B197,CANDIDATES!$Q$6:$Q$205,"READY")&gt;0,"LINKED - READY","LINKED - UNRESOLVED")))</x:f>
      </x:c>
      <x:c r="K197" s="12" t="str">
        <x:f>IF(A197="","",IF(J197="INVALID - CANDIDATE ID","NOT COMPATIBLE - CANDIDATE",IF(C197="MONITOR / CONDITIONAL","COMPATIBLE",IF(C197="EXCLUDE DIRECT",IF(OR(I197="OUT OF DIRECT SCOPE",I197="EVIDENCE INSUFFICIENT - ROLE",I197="EVIDENCE STALE - REFRESH",I197="EVIDENCE CONTRADICTION - FIRST PARTY",I197="CONDITIONAL / REVIEW REQUIRED"),"COMPATIBLE","ROLE CONFLICT"),IF(C197="INCLUDE DIRECT",IF(I197="DIRECT LOCAL COMPETITOR","COMPATIBLE","ROLE CONFLICT"),IF(C197="INCLUDE INDIRECT",IF(I197="INDIRECT / CONDITIONAL COMPETITOR","COMPATIBLE","ROLE CONFLICT"),IF(C197="INCLUDE REFERENCE",IF(OR(I197="INTERMEDIARY / LEAD COMPETITOR",I197="INFORMATION / REFERENCE COMPETITOR"),"COMPATIBLE","ROLE CONFLICT"),"ROLE CONFLICT")))))))</x:f>
      </x:c>
      <x:c r="L197" s="12" t="str">
        <x:f>IF(B197="","",IF(OR(COUNTIFS(CONFLICTS!$B$6:$B$205,B197,CONFLICTS!$L$6:$L$205,"INVALID - DUPLICATE ID")&gt;0,COUNTIFS(CONFLICTS!$B$6:$B$205,B197,CONFLICTS!$L$6:$L$205,"INVALID - CONTROL TOKEN")&gt;0,COUNTIFS(CONFLICTS!$B$6:$B$205,B197,CONFLICTS!$L$6:$L$205,"NOT READY")&gt;0,COUNTIFS(CONFLICTS!$B$6:$B$205,B197,CONFLICTS!$L$6:$L$205,"INCOMPLETE")&gt;0),"CONFLICT RECORD INVALID",IF(COUNTIFS(CONFLICTS!$B$6:$B$205,B197,CONFLICTS!$L$6:$L$205,"OPEN MATERIAL CONFLICT")&gt;0,"OPEN MATERIAL CONFLICT","CLEAR")))</x:f>
      </x:c>
      <x:c r="M197" s="12" t="str">
        <x:f>IF(A197="","",IF(OR(B197="",C197="",D197="",E197="",F197="",G197="",H197=""),"NOT READY",IF(K197&lt;&gt;"COMPATIBLE","NOT READY",IF(L197="CONFLICT RECORD INVALID","NOT READY",IF(AND(L197="OPEN MATERIAL CONFLICT",C197&lt;&gt;"MONITOR / CONDITIONAL",C197&lt;&gt;"EXCLUDE DIRECT"),"NOT READY","READY")))))</x:f>
      </x:c>
      <x:c r="N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 t="str">
        <x:f>IF(B198="","",IFERROR(INDEX(CANDIDATES!$P$6:$P$205,MATCH(B198,CANDIDATES!$A$6:$A$205,0)),""))</x:f>
      </x:c>
      <x:c r="J198" s="12" t="str">
        <x:f>IF(B198="","",IF(COUNTIF(CANDIDATES!$A$6:$A$205,B198)=0,"INVALID - CANDIDATE ID",IF(COUNTIFS(CANDIDATES!$A$6:$A$205,B198,CANDIDATES!$Q$6:$Q$205,"READY")&gt;0,"LINKED - READY","LINKED - UNRESOLVED")))</x:f>
      </x:c>
      <x:c r="K198" s="12" t="str">
        <x:f>IF(A198="","",IF(J198="INVALID - CANDIDATE ID","NOT COMPATIBLE - CANDIDATE",IF(C198="MONITOR / CONDITIONAL","COMPATIBLE",IF(C198="EXCLUDE DIRECT",IF(OR(I198="OUT OF DIRECT SCOPE",I198="EVIDENCE INSUFFICIENT - ROLE",I198="EVIDENCE STALE - REFRESH",I198="EVIDENCE CONTRADICTION - FIRST PARTY",I198="CONDITIONAL / REVIEW REQUIRED"),"COMPATIBLE","ROLE CONFLICT"),IF(C198="INCLUDE DIRECT",IF(I198="DIRECT LOCAL COMPETITOR","COMPATIBLE","ROLE CONFLICT"),IF(C198="INCLUDE INDIRECT",IF(I198="INDIRECT / CONDITIONAL COMPETITOR","COMPATIBLE","ROLE CONFLICT"),IF(C198="INCLUDE REFERENCE",IF(OR(I198="INTERMEDIARY / LEAD COMPETITOR",I198="INFORMATION / REFERENCE COMPETITOR"),"COMPATIBLE","ROLE CONFLICT"),"ROLE CONFLICT")))))))</x:f>
      </x:c>
      <x:c r="L198" s="12" t="str">
        <x:f>IF(B198="","",IF(OR(COUNTIFS(CONFLICTS!$B$6:$B$205,B198,CONFLICTS!$L$6:$L$205,"INVALID - DUPLICATE ID")&gt;0,COUNTIFS(CONFLICTS!$B$6:$B$205,B198,CONFLICTS!$L$6:$L$205,"INVALID - CONTROL TOKEN")&gt;0,COUNTIFS(CONFLICTS!$B$6:$B$205,B198,CONFLICTS!$L$6:$L$205,"NOT READY")&gt;0,COUNTIFS(CONFLICTS!$B$6:$B$205,B198,CONFLICTS!$L$6:$L$205,"INCOMPLETE")&gt;0),"CONFLICT RECORD INVALID",IF(COUNTIFS(CONFLICTS!$B$6:$B$205,B198,CONFLICTS!$L$6:$L$205,"OPEN MATERIAL CONFLICT")&gt;0,"OPEN MATERIAL CONFLICT","CLEAR")))</x:f>
      </x:c>
      <x:c r="M198" s="12" t="str">
        <x:f>IF(A198="","",IF(OR(B198="",C198="",D198="",E198="",F198="",G198="",H198=""),"NOT READY",IF(K198&lt;&gt;"COMPATIBLE","NOT READY",IF(L198="CONFLICT RECORD INVALID","NOT READY",IF(AND(L198="OPEN MATERIAL CONFLICT",C198&lt;&gt;"MONITOR / CONDITIONAL",C198&lt;&gt;"EXCLUDE DIRECT"),"NOT READY","READY")))))</x:f>
      </x:c>
      <x:c r="N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 t="str">
        <x:f>IF(B199="","",IFERROR(INDEX(CANDIDATES!$P$6:$P$205,MATCH(B199,CANDIDATES!$A$6:$A$205,0)),""))</x:f>
      </x:c>
      <x:c r="J199" s="12" t="str">
        <x:f>IF(B199="","",IF(COUNTIF(CANDIDATES!$A$6:$A$205,B199)=0,"INVALID - CANDIDATE ID",IF(COUNTIFS(CANDIDATES!$A$6:$A$205,B199,CANDIDATES!$Q$6:$Q$205,"READY")&gt;0,"LINKED - READY","LINKED - UNRESOLVED")))</x:f>
      </x:c>
      <x:c r="K199" s="12" t="str">
        <x:f>IF(A199="","",IF(J199="INVALID - CANDIDATE ID","NOT COMPATIBLE - CANDIDATE",IF(C199="MONITOR / CONDITIONAL","COMPATIBLE",IF(C199="EXCLUDE DIRECT",IF(OR(I199="OUT OF DIRECT SCOPE",I199="EVIDENCE INSUFFICIENT - ROLE",I199="EVIDENCE STALE - REFRESH",I199="EVIDENCE CONTRADICTION - FIRST PARTY",I199="CONDITIONAL / REVIEW REQUIRED"),"COMPATIBLE","ROLE CONFLICT"),IF(C199="INCLUDE DIRECT",IF(I199="DIRECT LOCAL COMPETITOR","COMPATIBLE","ROLE CONFLICT"),IF(C199="INCLUDE INDIRECT",IF(I199="INDIRECT / CONDITIONAL COMPETITOR","COMPATIBLE","ROLE CONFLICT"),IF(C199="INCLUDE REFERENCE",IF(OR(I199="INTERMEDIARY / LEAD COMPETITOR",I199="INFORMATION / REFERENCE COMPETITOR"),"COMPATIBLE","ROLE CONFLICT"),"ROLE CONFLICT")))))))</x:f>
      </x:c>
      <x:c r="L199" s="12" t="str">
        <x:f>IF(B199="","",IF(OR(COUNTIFS(CONFLICTS!$B$6:$B$205,B199,CONFLICTS!$L$6:$L$205,"INVALID - DUPLICATE ID")&gt;0,COUNTIFS(CONFLICTS!$B$6:$B$205,B199,CONFLICTS!$L$6:$L$205,"INVALID - CONTROL TOKEN")&gt;0,COUNTIFS(CONFLICTS!$B$6:$B$205,B199,CONFLICTS!$L$6:$L$205,"NOT READY")&gt;0,COUNTIFS(CONFLICTS!$B$6:$B$205,B199,CONFLICTS!$L$6:$L$205,"INCOMPLETE")&gt;0),"CONFLICT RECORD INVALID",IF(COUNTIFS(CONFLICTS!$B$6:$B$205,B199,CONFLICTS!$L$6:$L$205,"OPEN MATERIAL CONFLICT")&gt;0,"OPEN MATERIAL CONFLICT","CLEAR")))</x:f>
      </x:c>
      <x:c r="M199" s="12" t="str">
        <x:f>IF(A199="","",IF(OR(B199="",C199="",D199="",E199="",F199="",G199="",H199=""),"NOT READY",IF(K199&lt;&gt;"COMPATIBLE","NOT READY",IF(L199="CONFLICT RECORD INVALID","NOT READY",IF(AND(L199="OPEN MATERIAL CONFLICT",C199&lt;&gt;"MONITOR / CONDITIONAL",C199&lt;&gt;"EXCLUDE DIRECT"),"NOT READY","READY")))))</x:f>
      </x:c>
      <x:c r="N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 t="str">
        <x:f>IF(B200="","",IFERROR(INDEX(CANDIDATES!$P$6:$P$205,MATCH(B200,CANDIDATES!$A$6:$A$205,0)),""))</x:f>
      </x:c>
      <x:c r="J200" s="12" t="str">
        <x:f>IF(B200="","",IF(COUNTIF(CANDIDATES!$A$6:$A$205,B200)=0,"INVALID - CANDIDATE ID",IF(COUNTIFS(CANDIDATES!$A$6:$A$205,B200,CANDIDATES!$Q$6:$Q$205,"READY")&gt;0,"LINKED - READY","LINKED - UNRESOLVED")))</x:f>
      </x:c>
      <x:c r="K200" s="12" t="str">
        <x:f>IF(A200="","",IF(J200="INVALID - CANDIDATE ID","NOT COMPATIBLE - CANDIDATE",IF(C200="MONITOR / CONDITIONAL","COMPATIBLE",IF(C200="EXCLUDE DIRECT",IF(OR(I200="OUT OF DIRECT SCOPE",I200="EVIDENCE INSUFFICIENT - ROLE",I200="EVIDENCE STALE - REFRESH",I200="EVIDENCE CONTRADICTION - FIRST PARTY",I200="CONDITIONAL / REVIEW REQUIRED"),"COMPATIBLE","ROLE CONFLICT"),IF(C200="INCLUDE DIRECT",IF(I200="DIRECT LOCAL COMPETITOR","COMPATIBLE","ROLE CONFLICT"),IF(C200="INCLUDE INDIRECT",IF(I200="INDIRECT / CONDITIONAL COMPETITOR","COMPATIBLE","ROLE CONFLICT"),IF(C200="INCLUDE REFERENCE",IF(OR(I200="INTERMEDIARY / LEAD COMPETITOR",I200="INFORMATION / REFERENCE COMPETITOR"),"COMPATIBLE","ROLE CONFLICT"),"ROLE CONFLICT")))))))</x:f>
      </x:c>
      <x:c r="L200" s="12" t="str">
        <x:f>IF(B200="","",IF(OR(COUNTIFS(CONFLICTS!$B$6:$B$205,B200,CONFLICTS!$L$6:$L$205,"INVALID - DUPLICATE ID")&gt;0,COUNTIFS(CONFLICTS!$B$6:$B$205,B200,CONFLICTS!$L$6:$L$205,"INVALID - CONTROL TOKEN")&gt;0,COUNTIFS(CONFLICTS!$B$6:$B$205,B200,CONFLICTS!$L$6:$L$205,"NOT READY")&gt;0,COUNTIFS(CONFLICTS!$B$6:$B$205,B200,CONFLICTS!$L$6:$L$205,"INCOMPLETE")&gt;0),"CONFLICT RECORD INVALID",IF(COUNTIFS(CONFLICTS!$B$6:$B$205,B200,CONFLICTS!$L$6:$L$205,"OPEN MATERIAL CONFLICT")&gt;0,"OPEN MATERIAL CONFLICT","CLEAR")))</x:f>
      </x:c>
      <x:c r="M200" s="12" t="str">
        <x:f>IF(A200="","",IF(OR(B200="",C200="",D200="",E200="",F200="",G200="",H200=""),"NOT READY",IF(K200&lt;&gt;"COMPATIBLE","NOT READY",IF(L200="CONFLICT RECORD INVALID","NOT READY",IF(AND(L200="OPEN MATERIAL CONFLICT",C200&lt;&gt;"MONITOR / CONDITIONAL",C200&lt;&gt;"EXCLUDE DIRECT"),"NOT READY","READY")))))</x:f>
      </x:c>
      <x:c r="N200" s="12"/>
    </x:row>
    <x:row r="201">
      <x:c r="A201" s="12"/>
      <x:c r="B201" s="12"/>
      <x:c r="C201" s="12"/>
      <x:c r="D201" s="12"/>
      <x:c r="E201" s="12"/>
      <x:c r="F201" s="12"/>
      <x:c r="G201" s="12"/>
      <x:c r="H201" s="12"/>
      <x:c r="I201" s="12" t="str">
        <x:f>IF(B201="","",IFERROR(INDEX(CANDIDATES!$P$6:$P$205,MATCH(B201,CANDIDATES!$A$6:$A$205,0)),""))</x:f>
      </x:c>
      <x:c r="J201" s="12" t="str">
        <x:f>IF(B201="","",IF(COUNTIF(CANDIDATES!$A$6:$A$205,B201)=0,"INVALID - CANDIDATE ID",IF(COUNTIFS(CANDIDATES!$A$6:$A$205,B201,CANDIDATES!$Q$6:$Q$205,"READY")&gt;0,"LINKED - READY","LINKED - UNRESOLVED")))</x:f>
      </x:c>
      <x:c r="K201" s="12" t="str">
        <x:f>IF(A201="","",IF(J201="INVALID - CANDIDATE ID","NOT COMPATIBLE - CANDIDATE",IF(C201="MONITOR / CONDITIONAL","COMPATIBLE",IF(C201="EXCLUDE DIRECT",IF(OR(I201="OUT OF DIRECT SCOPE",I201="EVIDENCE INSUFFICIENT - ROLE",I201="EVIDENCE STALE - REFRESH",I201="EVIDENCE CONTRADICTION - FIRST PARTY",I201="CONDITIONAL / REVIEW REQUIRED"),"COMPATIBLE","ROLE CONFLICT"),IF(C201="INCLUDE DIRECT",IF(I201="DIRECT LOCAL COMPETITOR","COMPATIBLE","ROLE CONFLICT"),IF(C201="INCLUDE INDIRECT",IF(I201="INDIRECT / CONDITIONAL COMPETITOR","COMPATIBLE","ROLE CONFLICT"),IF(C201="INCLUDE REFERENCE",IF(OR(I201="INTERMEDIARY / LEAD COMPETITOR",I201="INFORMATION / REFERENCE COMPETITOR"),"COMPATIBLE","ROLE CONFLICT"),"ROLE CONFLICT")))))))</x:f>
      </x:c>
      <x:c r="L201" s="12" t="str">
        <x:f>IF(B201="","",IF(OR(COUNTIFS(CONFLICTS!$B$6:$B$205,B201,CONFLICTS!$L$6:$L$205,"INVALID - DUPLICATE ID")&gt;0,COUNTIFS(CONFLICTS!$B$6:$B$205,B201,CONFLICTS!$L$6:$L$205,"INVALID - CONTROL TOKEN")&gt;0,COUNTIFS(CONFLICTS!$B$6:$B$205,B201,CONFLICTS!$L$6:$L$205,"NOT READY")&gt;0,COUNTIFS(CONFLICTS!$B$6:$B$205,B201,CONFLICTS!$L$6:$L$205,"INCOMPLETE")&gt;0),"CONFLICT RECORD INVALID",IF(COUNTIFS(CONFLICTS!$B$6:$B$205,B201,CONFLICTS!$L$6:$L$205,"OPEN MATERIAL CONFLICT")&gt;0,"OPEN MATERIAL CONFLICT","CLEAR")))</x:f>
      </x:c>
      <x:c r="M201" s="12" t="str">
        <x:f>IF(A201="","",IF(OR(B201="",C201="",D201="",E201="",F201="",G201="",H201=""),"NOT READY",IF(K201&lt;&gt;"COMPATIBLE","NOT READY",IF(L201="CONFLICT RECORD INVALID","NOT READY",IF(AND(L201="OPEN MATERIAL CONFLICT",C201&lt;&gt;"MONITOR / CONDITIONAL",C201&lt;&gt;"EXCLUDE DIRECT"),"NOT READY","READY")))))</x:f>
      </x:c>
      <x:c r="N201" s="12"/>
    </x:row>
    <x:row r="202">
      <x:c r="A202" s="12"/>
      <x:c r="B202" s="12"/>
      <x:c r="C202" s="12"/>
      <x:c r="D202" s="12"/>
      <x:c r="E202" s="12"/>
      <x:c r="F202" s="12"/>
      <x:c r="G202" s="12"/>
      <x:c r="H202" s="12"/>
      <x:c r="I202" s="12" t="str">
        <x:f>IF(B202="","",IFERROR(INDEX(CANDIDATES!$P$6:$P$205,MATCH(B202,CANDIDATES!$A$6:$A$205,0)),""))</x:f>
      </x:c>
      <x:c r="J202" s="12" t="str">
        <x:f>IF(B202="","",IF(COUNTIF(CANDIDATES!$A$6:$A$205,B202)=0,"INVALID - CANDIDATE ID",IF(COUNTIFS(CANDIDATES!$A$6:$A$205,B202,CANDIDATES!$Q$6:$Q$205,"READY")&gt;0,"LINKED - READY","LINKED - UNRESOLVED")))</x:f>
      </x:c>
      <x:c r="K202" s="12" t="str">
        <x:f>IF(A202="","",IF(J202="INVALID - CANDIDATE ID","NOT COMPATIBLE - CANDIDATE",IF(C202="MONITOR / CONDITIONAL","COMPATIBLE",IF(C202="EXCLUDE DIRECT",IF(OR(I202="OUT OF DIRECT SCOPE",I202="EVIDENCE INSUFFICIENT - ROLE",I202="EVIDENCE STALE - REFRESH",I202="EVIDENCE CONTRADICTION - FIRST PARTY",I202="CONDITIONAL / REVIEW REQUIRED"),"COMPATIBLE","ROLE CONFLICT"),IF(C202="INCLUDE DIRECT",IF(I202="DIRECT LOCAL COMPETITOR","COMPATIBLE","ROLE CONFLICT"),IF(C202="INCLUDE INDIRECT",IF(I202="INDIRECT / CONDITIONAL COMPETITOR","COMPATIBLE","ROLE CONFLICT"),IF(C202="INCLUDE REFERENCE",IF(OR(I202="INTERMEDIARY / LEAD COMPETITOR",I202="INFORMATION / REFERENCE COMPETITOR"),"COMPATIBLE","ROLE CONFLICT"),"ROLE CONFLICT")))))))</x:f>
      </x:c>
      <x:c r="L202" s="12" t="str">
        <x:f>IF(B202="","",IF(OR(COUNTIFS(CONFLICTS!$B$6:$B$205,B202,CONFLICTS!$L$6:$L$205,"INVALID - DUPLICATE ID")&gt;0,COUNTIFS(CONFLICTS!$B$6:$B$205,B202,CONFLICTS!$L$6:$L$205,"INVALID - CONTROL TOKEN")&gt;0,COUNTIFS(CONFLICTS!$B$6:$B$205,B202,CONFLICTS!$L$6:$L$205,"NOT READY")&gt;0,COUNTIFS(CONFLICTS!$B$6:$B$205,B202,CONFLICTS!$L$6:$L$205,"INCOMPLETE")&gt;0),"CONFLICT RECORD INVALID",IF(COUNTIFS(CONFLICTS!$B$6:$B$205,B202,CONFLICTS!$L$6:$L$205,"OPEN MATERIAL CONFLICT")&gt;0,"OPEN MATERIAL CONFLICT","CLEAR")))</x:f>
      </x:c>
      <x:c r="M202" s="12" t="str">
        <x:f>IF(A202="","",IF(OR(B202="",C202="",D202="",E202="",F202="",G202="",H202=""),"NOT READY",IF(K202&lt;&gt;"COMPATIBLE","NOT READY",IF(L202="CONFLICT RECORD INVALID","NOT READY",IF(AND(L202="OPEN MATERIAL CONFLICT",C202&lt;&gt;"MONITOR / CONDITIONAL",C202&lt;&gt;"EXCLUDE DIRECT"),"NOT READY","READY")))))</x:f>
      </x:c>
      <x:c r="N202" s="12"/>
    </x:row>
    <x:row r="203">
      <x:c r="A203" s="12"/>
      <x:c r="B203" s="12"/>
      <x:c r="C203" s="12"/>
      <x:c r="D203" s="12"/>
      <x:c r="E203" s="12"/>
      <x:c r="F203" s="12"/>
      <x:c r="G203" s="12"/>
      <x:c r="H203" s="12"/>
      <x:c r="I203" s="12" t="str">
        <x:f>IF(B203="","",IFERROR(INDEX(CANDIDATES!$P$6:$P$205,MATCH(B203,CANDIDATES!$A$6:$A$205,0)),""))</x:f>
      </x:c>
      <x:c r="J203" s="12" t="str">
        <x:f>IF(B203="","",IF(COUNTIF(CANDIDATES!$A$6:$A$205,B203)=0,"INVALID - CANDIDATE ID",IF(COUNTIFS(CANDIDATES!$A$6:$A$205,B203,CANDIDATES!$Q$6:$Q$205,"READY")&gt;0,"LINKED - READY","LINKED - UNRESOLVED")))</x:f>
      </x:c>
      <x:c r="K203" s="12" t="str">
        <x:f>IF(A203="","",IF(J203="INVALID - CANDIDATE ID","NOT COMPATIBLE - CANDIDATE",IF(C203="MONITOR / CONDITIONAL","COMPATIBLE",IF(C203="EXCLUDE DIRECT",IF(OR(I203="OUT OF DIRECT SCOPE",I203="EVIDENCE INSUFFICIENT - ROLE",I203="EVIDENCE STALE - REFRESH",I203="EVIDENCE CONTRADICTION - FIRST PARTY",I203="CONDITIONAL / REVIEW REQUIRED"),"COMPATIBLE","ROLE CONFLICT"),IF(C203="INCLUDE DIRECT",IF(I203="DIRECT LOCAL COMPETITOR","COMPATIBLE","ROLE CONFLICT"),IF(C203="INCLUDE INDIRECT",IF(I203="INDIRECT / CONDITIONAL COMPETITOR","COMPATIBLE","ROLE CONFLICT"),IF(C203="INCLUDE REFERENCE",IF(OR(I203="INTERMEDIARY / LEAD COMPETITOR",I203="INFORMATION / REFERENCE COMPETITOR"),"COMPATIBLE","ROLE CONFLICT"),"ROLE CONFLICT")))))))</x:f>
      </x:c>
      <x:c r="L203" s="12" t="str">
        <x:f>IF(B203="","",IF(OR(COUNTIFS(CONFLICTS!$B$6:$B$205,B203,CONFLICTS!$L$6:$L$205,"INVALID - DUPLICATE ID")&gt;0,COUNTIFS(CONFLICTS!$B$6:$B$205,B203,CONFLICTS!$L$6:$L$205,"INVALID - CONTROL TOKEN")&gt;0,COUNTIFS(CONFLICTS!$B$6:$B$205,B203,CONFLICTS!$L$6:$L$205,"NOT READY")&gt;0,COUNTIFS(CONFLICTS!$B$6:$B$205,B203,CONFLICTS!$L$6:$L$205,"INCOMPLETE")&gt;0),"CONFLICT RECORD INVALID",IF(COUNTIFS(CONFLICTS!$B$6:$B$205,B203,CONFLICTS!$L$6:$L$205,"OPEN MATERIAL CONFLICT")&gt;0,"OPEN MATERIAL CONFLICT","CLEAR")))</x:f>
      </x:c>
      <x:c r="M203" s="12" t="str">
        <x:f>IF(A203="","",IF(OR(B203="",C203="",D203="",E203="",F203="",G203="",H203=""),"NOT READY",IF(K203&lt;&gt;"COMPATIBLE","NOT READY",IF(L203="CONFLICT RECORD INVALID","NOT READY",IF(AND(L203="OPEN MATERIAL CONFLICT",C203&lt;&gt;"MONITOR / CONDITIONAL",C203&lt;&gt;"EXCLUDE DIRECT"),"NOT READY","READY")))))</x:f>
      </x:c>
      <x:c r="N203" s="12"/>
    </x:row>
    <x:row r="204">
      <x:c r="A204" s="12"/>
      <x:c r="B204" s="12"/>
      <x:c r="C204" s="12"/>
      <x:c r="D204" s="12"/>
      <x:c r="E204" s="12"/>
      <x:c r="F204" s="12"/>
      <x:c r="G204" s="12"/>
      <x:c r="H204" s="12"/>
      <x:c r="I204" s="12" t="str">
        <x:f>IF(B204="","",IFERROR(INDEX(CANDIDATES!$P$6:$P$205,MATCH(B204,CANDIDATES!$A$6:$A$205,0)),""))</x:f>
      </x:c>
      <x:c r="J204" s="12" t="str">
        <x:f>IF(B204="","",IF(COUNTIF(CANDIDATES!$A$6:$A$205,B204)=0,"INVALID - CANDIDATE ID",IF(COUNTIFS(CANDIDATES!$A$6:$A$205,B204,CANDIDATES!$Q$6:$Q$205,"READY")&gt;0,"LINKED - READY","LINKED - UNRESOLVED")))</x:f>
      </x:c>
      <x:c r="K204" s="12" t="str">
        <x:f>IF(A204="","",IF(J204="INVALID - CANDIDATE ID","NOT COMPATIBLE - CANDIDATE",IF(C204="MONITOR / CONDITIONAL","COMPATIBLE",IF(C204="EXCLUDE DIRECT",IF(OR(I204="OUT OF DIRECT SCOPE",I204="EVIDENCE INSUFFICIENT - ROLE",I204="EVIDENCE STALE - REFRESH",I204="EVIDENCE CONTRADICTION - FIRST PARTY",I204="CONDITIONAL / REVIEW REQUIRED"),"COMPATIBLE","ROLE CONFLICT"),IF(C204="INCLUDE DIRECT",IF(I204="DIRECT LOCAL COMPETITOR","COMPATIBLE","ROLE CONFLICT"),IF(C204="INCLUDE INDIRECT",IF(I204="INDIRECT / CONDITIONAL COMPETITOR","COMPATIBLE","ROLE CONFLICT"),IF(C204="INCLUDE REFERENCE",IF(OR(I204="INTERMEDIARY / LEAD COMPETITOR",I204="INFORMATION / REFERENCE COMPETITOR"),"COMPATIBLE","ROLE CONFLICT"),"ROLE CONFLICT")))))))</x:f>
      </x:c>
      <x:c r="L204" s="12" t="str">
        <x:f>IF(B204="","",IF(OR(COUNTIFS(CONFLICTS!$B$6:$B$205,B204,CONFLICTS!$L$6:$L$205,"INVALID - DUPLICATE ID")&gt;0,COUNTIFS(CONFLICTS!$B$6:$B$205,B204,CONFLICTS!$L$6:$L$205,"INVALID - CONTROL TOKEN")&gt;0,COUNTIFS(CONFLICTS!$B$6:$B$205,B204,CONFLICTS!$L$6:$L$205,"NOT READY")&gt;0,COUNTIFS(CONFLICTS!$B$6:$B$205,B204,CONFLICTS!$L$6:$L$205,"INCOMPLETE")&gt;0),"CONFLICT RECORD INVALID",IF(COUNTIFS(CONFLICTS!$B$6:$B$205,B204,CONFLICTS!$L$6:$L$205,"OPEN MATERIAL CONFLICT")&gt;0,"OPEN MATERIAL CONFLICT","CLEAR")))</x:f>
      </x:c>
      <x:c r="M204" s="12" t="str">
        <x:f>IF(A204="","",IF(OR(B204="",C204="",D204="",E204="",F204="",G204="",H204=""),"NOT READY",IF(K204&lt;&gt;"COMPATIBLE","NOT READY",IF(L204="CONFLICT RECORD INVALID","NOT READY",IF(AND(L204="OPEN MATERIAL CONFLICT",C204&lt;&gt;"MONITOR / CONDITIONAL",C204&lt;&gt;"EXCLUDE DIRECT"),"NOT READY","READY")))))</x:f>
      </x:c>
      <x:c r="N204" s="12"/>
    </x:row>
    <x:row r="205">
      <x:c r="A205" s="12"/>
      <x:c r="B205" s="12"/>
      <x:c r="C205" s="12"/>
      <x:c r="D205" s="12"/>
      <x:c r="E205" s="12"/>
      <x:c r="F205" s="12"/>
      <x:c r="G205" s="12"/>
      <x:c r="H205" s="12"/>
      <x:c r="I205" s="12" t="str">
        <x:f>IF(B205="","",IFERROR(INDEX(CANDIDATES!$P$6:$P$205,MATCH(B205,CANDIDATES!$A$6:$A$205,0)),""))</x:f>
      </x:c>
      <x:c r="J205" s="12" t="str">
        <x:f>IF(B205="","",IF(COUNTIF(CANDIDATES!$A$6:$A$205,B205)=0,"INVALID - CANDIDATE ID",IF(COUNTIFS(CANDIDATES!$A$6:$A$205,B205,CANDIDATES!$Q$6:$Q$205,"READY")&gt;0,"LINKED - READY","LINKED - UNRESOLVED")))</x:f>
      </x:c>
      <x:c r="K205" s="12" t="str">
        <x:f>IF(A205="","",IF(J205="INVALID - CANDIDATE ID","NOT COMPATIBLE - CANDIDATE",IF(C205="MONITOR / CONDITIONAL","COMPATIBLE",IF(C205="EXCLUDE DIRECT",IF(OR(I205="OUT OF DIRECT SCOPE",I205="EVIDENCE INSUFFICIENT - ROLE",I205="EVIDENCE STALE - REFRESH",I205="EVIDENCE CONTRADICTION - FIRST PARTY",I205="CONDITIONAL / REVIEW REQUIRED"),"COMPATIBLE","ROLE CONFLICT"),IF(C205="INCLUDE DIRECT",IF(I205="DIRECT LOCAL COMPETITOR","COMPATIBLE","ROLE CONFLICT"),IF(C205="INCLUDE INDIRECT",IF(I205="INDIRECT / CONDITIONAL COMPETITOR","COMPATIBLE","ROLE CONFLICT"),IF(C205="INCLUDE REFERENCE",IF(OR(I205="INTERMEDIARY / LEAD COMPETITOR",I205="INFORMATION / REFERENCE COMPETITOR"),"COMPATIBLE","ROLE CONFLICT"),"ROLE CONFLICT")))))))</x:f>
      </x:c>
      <x:c r="L205" s="12" t="str">
        <x:f>IF(B205="","",IF(OR(COUNTIFS(CONFLICTS!$B$6:$B$205,B205,CONFLICTS!$L$6:$L$205,"INVALID - DUPLICATE ID")&gt;0,COUNTIFS(CONFLICTS!$B$6:$B$205,B205,CONFLICTS!$L$6:$L$205,"INVALID - CONTROL TOKEN")&gt;0,COUNTIFS(CONFLICTS!$B$6:$B$205,B205,CONFLICTS!$L$6:$L$205,"NOT READY")&gt;0,COUNTIFS(CONFLICTS!$B$6:$B$205,B205,CONFLICTS!$L$6:$L$205,"INCOMPLETE")&gt;0),"CONFLICT RECORD INVALID",IF(COUNTIFS(CONFLICTS!$B$6:$B$205,B205,CONFLICTS!$L$6:$L$205,"OPEN MATERIAL CONFLICT")&gt;0,"OPEN MATERIAL CONFLICT","CLEAR")))</x:f>
      </x:c>
      <x:c r="M205" s="12" t="str">
        <x:f>IF(A205="","",IF(OR(B205="",C205="",D205="",E205="",F205="",G205="",H205=""),"NOT READY",IF(K205&lt;&gt;"COMPATIBLE","NOT READY",IF(L205="CONFLICT RECORD INVALID","NOT READY",IF(AND(L205="OPEN MATERIAL CONFLICT",C205&lt;&gt;"MONITOR / CONDITIONAL",C205&lt;&gt;"EXCLUDE DIRECT"),"NOT READY","READY")))))</x:f>
      </x:c>
      <x:c r="N205" s="12"/>
    </x:row>
  </x:sheetData>
  <x:conditionalFormatting sqref="M6:M205">
    <x:cfRule type="expression" dxfId="9" priority="1">
      <x:formula>ISNUMBER(SEARCH("READY",M6))</x:formula>
    </x:cfRule>
    <x:cfRule type="expression" dxfId="10" priority="2">
      <x:formula>ISNUMBER(SEARCH("NOT READY",M6))</x:formula>
    </x:cfRule>
    <x:cfRule type="expression" dxfId="11" priority="3">
      <x:formula>OR(ISNUMBER(SEARCH("UNRESOLVED",M6)),ISNUMBER(SEARCH("CONFLICT",M6)),ISNUMBER(SEARCH("STALE",M6)))</x:formula>
    </x:cfRule>
  </x:conditionalFormatting>
  <x:dataValidations count="1">
    <x:dataValidation type="list" sqref="C6:C205">
      <x:formula1>LISTS!$G$2:$G$6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26" hidden="0" customWidth="1"/>
    <x:col min="5" max="5" width="54" hidden="0" customWidth="1"/>
    <x:col min="6" max="6" width="22" hidden="0" customWidth="1"/>
    <x:col min="7" max="7" width="13" hidden="0" customWidth="1"/>
    <x:col min="8" max="8" width="15" hidden="0" customWidth="1"/>
    <x:col min="9" max="9" width="34" hidden="0" customWidth="1"/>
    <x:col min="10" max="10" width="20" hidden="0" customWidth="1"/>
    <x:col min="11" max="11" width="26" hidden="0" customWidth="1"/>
    <x:col min="12" max="12" width="18" hidden="0" customWidth="1"/>
    <x:col min="13" max="13" width="38" hidden="0" customWidth="1"/>
    <x:col min="14" max="14" width="28" hidden="0" customWidth="1"/>
  </x:cols>
  <x:sheetData>
    <x:row r="1">
      <x:c r="A1" s="51" t="str">
        <x:v>Action ID</x:v>
      </x:c>
      <x:c r="B1" s="51" t="str">
        <x:v>Candidate ID</x:v>
      </x:c>
      <x:c r="C1" s="51" t="str">
        <x:v>Decision ID</x:v>
      </x:c>
      <x:c r="D1" s="51" t="str">
        <x:v>Action category</x:v>
      </x:c>
      <x:c r="E1" s="51" t="str">
        <x:v>Controlled action</x:v>
      </x:c>
      <x:c r="F1" s="51" t="str">
        <x:v>Owner</x:v>
      </x:c>
      <x:c r="G1" s="51" t="str">
        <x:v>Due date</x:v>
      </x:c>
      <x:c r="H1" s="51" t="str">
        <x:v>Status</x:v>
      </x:c>
      <x:c r="I1" s="51" t="str">
        <x:v>Candidate role</x:v>
      </x:c>
      <x:c r="J1" s="51" t="str">
        <x:v>Decision readiness</x:v>
      </x:c>
      <x:c r="K1" s="51" t="str">
        <x:v>Role/action compatibility</x:v>
      </x:c>
      <x:c r="L1" s="51" t="str">
        <x:v>Action readiness</x:v>
      </x:c>
      <x:c r="M1" s="51" t="str">
        <x:v>Evidence / measurement</x:v>
      </x:c>
      <x:c r="N1" s="82" t="str">
        <x:v>Candidate / decision link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</x:row>
    <x:row r="6">
      <x:c r="A6" s="12" t="str">
        <x:v>AC01</x:v>
      </x:c>
      <x:c r="B6" s="12" t="str">
        <x:v>A01</x:v>
      </x:c>
      <x:c r="C6" s="12" t="str">
        <x:v>D001</x:v>
      </x:c>
      <x:c r="D6" s="12" t="str">
        <x:v>DIRECT OFFER / CRO</x:v>
      </x:c>
      <x:c r="E6" s="12" t="str">
        <x:v>Compare emergency proposition, service-area clarity, callout information and contact path; do not copy unverified capacity claims.</x:v>
      </x:c>
      <x:c r="F6" s="12" t="str">
        <x:v>Founder / owner</x:v>
      </x:c>
      <x:c r="G6" s="38"/>
      <x:c r="H6" s="12" t="str">
        <x:v>NOT STARTED</x:v>
      </x:c>
      <x:c r="I6" s="12" t="str">
        <x:f>IF(B6="","",IFERROR(INDEX(CANDIDATES!$P$6:$P$205,MATCH(B6,CANDIDATES!$A$6:$A$205,0)),""))</x:f>
        <x:v>DIRECT LOCAL COMPETITOR</x:v>
      </x:c>
      <x:c r="J6" s="12" t="str">
        <x:f>IF(C6="","",IFERROR(INDEX(DECISIONS!$M$6:$M$205,MATCH(C6,DECISIONS!$A$6:$A$205,0)),"INVALID - DECISION ID"))</x:f>
        <x:v>READY</x:v>
      </x:c>
      <x:c r="K6" s="12" t="str">
        <x:f>IF(A6="","",IF(N6&lt;&gt;"LINKED","LINK ERROR",IF(NOT(OR(EXACT(D6,"DIRECT OFFER / CRO"),EXACT(D6,"LOCAL VISIBILITY"),EXACT(D6,"INFORMATION CONTENT"),EXACT(D6,"INTERMEDIARY CHANNEL"),EXACT(D6,"EVIDENCE COLLECTION"),EXACT(D6,"MONITOR / REOPEN"))),"INVALID - ACTION CATEGORY",IF(D6="EVIDENCE COLLECTION","COMPATIBLE",IF(D6="MONITOR / REOPEN","COMPATIBLE",IF(D6="DIRECT OFFER / CRO",IF(I6="DIRECT LOCAL COMPETITOR","COMPATIBLE","ROLE CONFLICT"),IF(D6="INTERMEDIARY CHANNEL",IF(I6="INTERMEDIARY / LEAD COMPETITOR","COMPATIBLE","ROLE CONFLICT"),IF(D6="INFORMATION CONTENT",IF(OR(I6="DIRECT LOCAL COMPETITOR",I6="INTERMEDIARY / LEAD COMPETITOR",I6="INFORMATION / REFERENCE COMPETITOR",I6="INDIRECT / CONDITIONAL COMPETITOR"),"COMPATIBLE","ROLE CONFLICT"),IF(D6="LOCAL VISIBILITY",IF(OR(I6="DIRECT LOCAL COMPETITOR",I6="INTERMEDIARY / LEAD COMPETITOR"),"COMPATIBLE","ROLE CONFLICT"),"ROLE CONFLICT")))))))))</x:f>
        <x:v>COMPATIBLE</x:v>
      </x:c>
      <x:c r="L6" s="12" t="str">
        <x:f>IF(A6="","",IF(COUNTIF($A$6:$A$205,A6)&gt;1,"NOT READY",IF(OR(B6="",C6="",D6="",E6="",F6="",H6=""),"NOT READY",IF(NOT(OR(EXACT(H6,"NOT STARTED"),EXACT(H6,"IN PROGRESS"),EXACT(H6,"DONE"),EXACT(H6,"BLOCKED"))),"NOT READY",IF(OR(N6&lt;&gt;"LINKED",J6&lt;&gt;"READY",K6&lt;&gt;"COMPATIBLE"),"NOT READY","READY")))))</x:f>
        <x:v>READY</x:v>
      </x:c>
      <x:c r="M6" s="12"/>
      <x:c r="N6" s="12" t="str">
        <x:f>IF(A6="","",IF(COUNTIF(CANDIDATES!$A$6:$A$205,B6)&lt;&gt;1,"INVALID - CANDIDATE ID",IF(COUNTIF(DECISIONS!$A$6:$A$205,C6)&lt;&gt;1,"INVALID - DECISION ID",IF(INDEX(DECISIONS!$B$6:$B$205,MATCH(C6,DECISIONS!$A$6:$A$205,0))&lt;&gt;B6,"INVALID - CANDIDATE / DECISION MISMATCH","LINKED"))))</x:f>
        <x:v>LINKED</x:v>
      </x:c>
    </x:row>
    <x:row r="7">
      <x:c r="A7" s="12" t="str">
        <x:v>AC02</x:v>
      </x:c>
      <x:c r="B7" s="12" t="str">
        <x:v>B02</x:v>
      </x:c>
      <x:c r="C7" s="12" t="str">
        <x:v>D002</x:v>
      </x:c>
      <x:c r="D7" s="12" t="str">
        <x:v>EVIDENCE COLLECTION</x:v>
      </x:c>
      <x:c r="E7" s="12" t="str">
        <x:v>Resolve local operator emergency availability before using the franchise as a direct emergency benchmark.</x:v>
      </x:c>
      <x:c r="F7" s="12" t="str">
        <x:v>Founder / reviewer</x:v>
      </x:c>
      <x:c r="G7" s="38"/>
      <x:c r="H7" s="12" t="str">
        <x:v>NOT STARTED</x:v>
      </x:c>
      <x:c r="I7" s="12" t="str">
        <x:f>IF(B7="","",IFERROR(INDEX(CANDIDATES!$P$6:$P$205,MATCH(B7,CANDIDATES!$A$6:$A$205,0)),""))</x:f>
        <x:v>EVIDENCE INSUFFICIENT - ROLE</x:v>
      </x:c>
      <x:c r="J7" s="12" t="str">
        <x:f>IF(C7="","",IFERROR(INDEX(DECISIONS!$M$6:$M$205,MATCH(C7,DECISIONS!$A$6:$A$205,0)),"INVALID - DECISION ID"))</x:f>
        <x:v>READY</x:v>
      </x:c>
      <x:c r="K7" s="12" t="str">
        <x:f>IF(A7="","",IF(N7&lt;&gt;"LINKED","LINK ERROR",IF(NOT(OR(EXACT(D7,"DIRECT OFFER / CRO"),EXACT(D7,"LOCAL VISIBILITY"),EXACT(D7,"INFORMATION CONTENT"),EXACT(D7,"INTERMEDIARY CHANNEL"),EXACT(D7,"EVIDENCE COLLECTION"),EXACT(D7,"MONITOR / REOPEN"))),"INVALID - ACTION CATEGORY",IF(D7="EVIDENCE COLLECTION","COMPATIBLE",IF(D7="MONITOR / REOPEN","COMPATIBLE",IF(D7="DIRECT OFFER / CRO",IF(I7="DIRECT LOCAL COMPETITOR","COMPATIBLE","ROLE CONFLICT"),IF(D7="INTERMEDIARY CHANNEL",IF(I7="INTERMEDIARY / LEAD COMPETITOR","COMPATIBLE","ROLE CONFLICT"),IF(D7="INFORMATION CONTENT",IF(OR(I7="DIRECT LOCAL COMPETITOR",I7="INTERMEDIARY / LEAD COMPETITOR",I7="INFORMATION / REFERENCE COMPETITOR",I7="INDIRECT / CONDITIONAL COMPETITOR"),"COMPATIBLE","ROLE CONFLICT"),IF(D7="LOCAL VISIBILITY",IF(OR(I7="DIRECT LOCAL COMPETITOR",I7="INTERMEDIARY / LEAD COMPETITOR"),"COMPATIBLE","ROLE CONFLICT"),"ROLE CONFLICT")))))))))</x:f>
        <x:v>COMPATIBLE</x:v>
      </x:c>
      <x:c r="L7" s="12" t="str">
        <x:f>IF(A7="","",IF(COUNTIF($A$6:$A$205,A7)&gt;1,"NOT READY",IF(OR(B7="",C7="",D7="",E7="",F7="",H7=""),"NOT READY",IF(NOT(OR(EXACT(H7,"NOT STARTED"),EXACT(H7,"IN PROGRESS"),EXACT(H7,"DONE"),EXACT(H7,"BLOCKED"))),"NOT READY",IF(OR(N7&lt;&gt;"LINKED",J7&lt;&gt;"READY",K7&lt;&gt;"COMPATIBLE"),"NOT READY","READY")))))</x:f>
        <x:v>READY</x:v>
      </x:c>
      <x:c r="M7" s="12"/>
      <x:c r="N7" s="12" t="str">
        <x:f>IF(A7="","",IF(COUNTIF(CANDIDATES!$A$6:$A$205,B7)&lt;&gt;1,"INVALID - CANDIDATE ID",IF(COUNTIF(DECISIONS!$A$6:$A$205,C7)&lt;&gt;1,"INVALID - DECISION ID",IF(INDEX(DECISIONS!$B$6:$B$205,MATCH(C7,DECISIONS!$A$6:$A$205,0))&lt;&gt;B7,"INVALID - CANDIDATE / DECISION MISMATCH","LINKED"))))</x:f>
        <x:v>LINKED</x:v>
      </x:c>
    </x:row>
    <x:row r="8">
      <x:c r="A8" s="12" t="str">
        <x:v>AC03</x:v>
      </x:c>
      <x:c r="B8" s="12" t="str">
        <x:v>C03</x:v>
      </x:c>
      <x:c r="C8" s="12" t="str">
        <x:v>D003</x:v>
      </x:c>
      <x:c r="D8" s="12" t="str">
        <x:v>INTERMEDIARY CHANNEL</x:v>
      </x:c>
      <x:c r="E8" s="12" t="str">
        <x:v>Study lead capture and routing friction separately from provider delivery.</x:v>
      </x:c>
      <x:c r="F8" s="12" t="str">
        <x:v>SEO / growth owner</x:v>
      </x:c>
      <x:c r="G8" s="38"/>
      <x:c r="H8" s="12" t="str">
        <x:v>NOT STARTED</x:v>
      </x:c>
      <x:c r="I8" s="12" t="str">
        <x:f>IF(B8="","",IFERROR(INDEX(CANDIDATES!$P$6:$P$205,MATCH(B8,CANDIDATES!$A$6:$A$205,0)),""))</x:f>
        <x:v>INTERMEDIARY / LEAD COMPETITOR</x:v>
      </x:c>
      <x:c r="J8" s="12" t="str">
        <x:f>IF(C8="","",IFERROR(INDEX(DECISIONS!$M$6:$M$205,MATCH(C8,DECISIONS!$A$6:$A$205,0)),"INVALID - DECISION ID"))</x:f>
        <x:v>READY</x:v>
      </x:c>
      <x:c r="K8" s="12" t="str">
        <x:f>IF(A8="","",IF(N8&lt;&gt;"LINKED","LINK ERROR",IF(NOT(OR(EXACT(D8,"DIRECT OFFER / CRO"),EXACT(D8,"LOCAL VISIBILITY"),EXACT(D8,"INFORMATION CONTENT"),EXACT(D8,"INTERMEDIARY CHANNEL"),EXACT(D8,"EVIDENCE COLLECTION"),EXACT(D8,"MONITOR / REOPEN"))),"INVALID - ACTION CATEGORY",IF(D8="EVIDENCE COLLECTION","COMPATIBLE",IF(D8="MONITOR / REOPEN","COMPATIBLE",IF(D8="DIRECT OFFER / CRO",IF(I8="DIRECT LOCAL COMPETITOR","COMPATIBLE","ROLE CONFLICT"),IF(D8="INTERMEDIARY CHANNEL",IF(I8="INTERMEDIARY / LEAD COMPETITOR","COMPATIBLE","ROLE CONFLICT"),IF(D8="INFORMATION CONTENT",IF(OR(I8="DIRECT LOCAL COMPETITOR",I8="INTERMEDIARY / LEAD COMPETITOR",I8="INFORMATION / REFERENCE COMPETITOR",I8="INDIRECT / CONDITIONAL COMPETITOR"),"COMPATIBLE","ROLE CONFLICT"),IF(D8="LOCAL VISIBILITY",IF(OR(I8="DIRECT LOCAL COMPETITOR",I8="INTERMEDIARY / LEAD COMPETITOR"),"COMPATIBLE","ROLE CONFLICT"),"ROLE CONFLICT")))))))))</x:f>
        <x:v>COMPATIBLE</x:v>
      </x:c>
      <x:c r="L8" s="12" t="str">
        <x:f>IF(A8="","",IF(COUNTIF($A$6:$A$205,A8)&gt;1,"NOT READY",IF(OR(B8="",C8="",D8="",E8="",F8="",H8=""),"NOT READY",IF(NOT(OR(EXACT(H8,"NOT STARTED"),EXACT(H8,"IN PROGRESS"),EXACT(H8,"DONE"),EXACT(H8,"BLOCKED"))),"NOT READY",IF(OR(N8&lt;&gt;"LINKED",J8&lt;&gt;"READY",K8&lt;&gt;"COMPATIBLE"),"NOT READY","READY")))))</x:f>
        <x:v>READY</x:v>
      </x:c>
      <x:c r="M8" s="12"/>
      <x:c r="N8" s="12" t="str">
        <x:f>IF(A8="","",IF(COUNTIF(CANDIDATES!$A$6:$A$205,B8)&lt;&gt;1,"INVALID - CANDIDATE ID",IF(COUNTIF(DECISIONS!$A$6:$A$205,C8)&lt;&gt;1,"INVALID - DECISION ID",IF(INDEX(DECISIONS!$B$6:$B$205,MATCH(C8,DECISIONS!$A$6:$A$205,0))&lt;&gt;B8,"INVALID - CANDIDATE / DECISION MISMATCH","LINKED"))))</x:f>
        <x:v>LINKED</x:v>
      </x:c>
    </x:row>
    <x:row r="9">
      <x:c r="A9" s="12" t="str">
        <x:v>AC04</x:v>
      </x:c>
      <x:c r="B9" s="12" t="str">
        <x:v>D04</x:v>
      </x:c>
      <x:c r="C9" s="12" t="str">
        <x:v>D004</x:v>
      </x:c>
      <x:c r="D9" s="12" t="str">
        <x:v>MONITOR / REOPEN</x:v>
      </x:c>
      <x:c r="E9" s="12" t="str">
        <x:v>Monitor for verified local operator/service-area evidence; no direct benchmark until then.</x:v>
      </x:c>
      <x:c r="F9" s="12" t="str">
        <x:v>Founder / reviewer</x:v>
      </x:c>
      <x:c r="G9" s="38"/>
      <x:c r="H9" s="12" t="str">
        <x:v>NOT STARTED</x:v>
      </x:c>
      <x:c r="I9" s="12" t="str">
        <x:f>IF(B9="","",IFERROR(INDEX(CANDIDATES!$P$6:$P$205,MATCH(B9,CANDIDATES!$A$6:$A$205,0)),""))</x:f>
        <x:v>EVIDENCE INSUFFICIENT - ROLE</x:v>
      </x:c>
      <x:c r="J9" s="12" t="str">
        <x:f>IF(C9="","",IFERROR(INDEX(DECISIONS!$M$6:$M$205,MATCH(C9,DECISIONS!$A$6:$A$205,0)),"INVALID - DECISION ID"))</x:f>
        <x:v>READY</x:v>
      </x:c>
      <x:c r="K9" s="12" t="str">
        <x:f>IF(A9="","",IF(N9&lt;&gt;"LINKED","LINK ERROR",IF(NOT(OR(EXACT(D9,"DIRECT OFFER / CRO"),EXACT(D9,"LOCAL VISIBILITY"),EXACT(D9,"INFORMATION CONTENT"),EXACT(D9,"INTERMEDIARY CHANNEL"),EXACT(D9,"EVIDENCE COLLECTION"),EXACT(D9,"MONITOR / REOPEN"))),"INVALID - ACTION CATEGORY",IF(D9="EVIDENCE COLLECTION","COMPATIBLE",IF(D9="MONITOR / REOPEN","COMPATIBLE",IF(D9="DIRECT OFFER / CRO",IF(I9="DIRECT LOCAL COMPETITOR","COMPATIBLE","ROLE CONFLICT"),IF(D9="INTERMEDIARY CHANNEL",IF(I9="INTERMEDIARY / LEAD COMPETITOR","COMPATIBLE","ROLE CONFLICT"),IF(D9="INFORMATION CONTENT",IF(OR(I9="DIRECT LOCAL COMPETITOR",I9="INTERMEDIARY / LEAD COMPETITOR",I9="INFORMATION / REFERENCE COMPETITOR",I9="INDIRECT / CONDITIONAL COMPETITOR"),"COMPATIBLE","ROLE CONFLICT"),IF(D9="LOCAL VISIBILITY",IF(OR(I9="DIRECT LOCAL COMPETITOR",I9="INTERMEDIARY / LEAD COMPETITOR"),"COMPATIBLE","ROLE CONFLICT"),"ROLE CONFLICT")))))))))</x:f>
        <x:v>COMPATIBLE</x:v>
      </x:c>
      <x:c r="L9" s="12" t="str">
        <x:f>IF(A9="","",IF(COUNTIF($A$6:$A$205,A9)&gt;1,"NOT READY",IF(OR(B9="",C9="",D9="",E9="",F9="",H9=""),"NOT READY",IF(NOT(OR(EXACT(H9,"NOT STARTED"),EXACT(H9,"IN PROGRESS"),EXACT(H9,"DONE"),EXACT(H9,"BLOCKED"))),"NOT READY",IF(OR(N9&lt;&gt;"LINKED",J9&lt;&gt;"READY",K9&lt;&gt;"COMPATIBLE"),"NOT READY","READY")))))</x:f>
        <x:v>READY</x:v>
      </x:c>
      <x:c r="M9" s="12"/>
      <x:c r="N9" s="12" t="str">
        <x:f>IF(A9="","",IF(COUNTIF(CANDIDATES!$A$6:$A$205,B9)&lt;&gt;1,"INVALID - CANDIDATE ID",IF(COUNTIF(DECISIONS!$A$6:$A$205,C9)&lt;&gt;1,"INVALID - DECISION ID",IF(INDEX(DECISIONS!$B$6:$B$205,MATCH(C9,DECISIONS!$A$6:$A$205,0))&lt;&gt;B9,"INVALID - CANDIDATE / DECISION MISMATCH","LINKED"))))</x:f>
        <x:v>LINKED</x:v>
      </x:c>
    </x:row>
    <x:row r="10">
      <x:c r="A10" s="12" t="str">
        <x:v>AC05</x:v>
      </x:c>
      <x:c r="B10" s="12" t="str">
        <x:v>E05</x:v>
      </x:c>
      <x:c r="C10" s="12" t="str">
        <x:v>D005</x:v>
      </x:c>
      <x:c r="D10" s="12" t="str">
        <x:v>INFORMATION CONTENT</x:v>
      </x:c>
      <x:c r="E10" s="12" t="str">
        <x:v>Compare emergency explanation, evidence and decision-support content only.</x:v>
      </x:c>
      <x:c r="F10" s="12" t="str">
        <x:v>Content owner</x:v>
      </x:c>
      <x:c r="G10" s="38"/>
      <x:c r="H10" s="12" t="str">
        <x:v>NOT STARTED</x:v>
      </x:c>
      <x:c r="I10" s="12" t="str">
        <x:f>IF(B10="","",IFERROR(INDEX(CANDIDATES!$P$6:$P$205,MATCH(B10,CANDIDATES!$A$6:$A$205,0)),""))</x:f>
        <x:v>INFORMATION / REFERENCE COMPETITOR</x:v>
      </x:c>
      <x:c r="J10" s="12" t="str">
        <x:f>IF(C10="","",IFERROR(INDEX(DECISIONS!$M$6:$M$205,MATCH(C10,DECISIONS!$A$6:$A$205,0)),"INVALID - DECISION ID"))</x:f>
        <x:v>READY</x:v>
      </x:c>
      <x:c r="K10" s="12" t="str">
        <x:f>IF(A10="","",IF(N10&lt;&gt;"LINKED","LINK ERROR",IF(NOT(OR(EXACT(D10,"DIRECT OFFER / CRO"),EXACT(D10,"LOCAL VISIBILITY"),EXACT(D10,"INFORMATION CONTENT"),EXACT(D10,"INTERMEDIARY CHANNEL"),EXACT(D10,"EVIDENCE COLLECTION"),EXACT(D10,"MONITOR / REOPEN"))),"INVALID - ACTION CATEGORY",IF(D10="EVIDENCE COLLECTION","COMPATIBLE",IF(D10="MONITOR / REOPEN","COMPATIBLE",IF(D10="DIRECT OFFER / CRO",IF(I10="DIRECT LOCAL COMPETITOR","COMPATIBLE","ROLE CONFLICT"),IF(D10="INTERMEDIARY CHANNEL",IF(I10="INTERMEDIARY / LEAD COMPETITOR","COMPATIBLE","ROLE CONFLICT"),IF(D10="INFORMATION CONTENT",IF(OR(I10="DIRECT LOCAL COMPETITOR",I10="INTERMEDIARY / LEAD COMPETITOR",I10="INFORMATION / REFERENCE COMPETITOR",I10="INDIRECT / CONDITIONAL COMPETITOR"),"COMPATIBLE","ROLE CONFLICT"),IF(D10="LOCAL VISIBILITY",IF(OR(I10="DIRECT LOCAL COMPETITOR",I10="INTERMEDIARY / LEAD COMPETITOR"),"COMPATIBLE","ROLE CONFLICT"),"ROLE CONFLICT")))))))))</x:f>
        <x:v>COMPATIBLE</x:v>
      </x:c>
      <x:c r="L10" s="12" t="str">
        <x:f>IF(A10="","",IF(COUNTIF($A$6:$A$205,A10)&gt;1,"NOT READY",IF(OR(B10="",C10="",D10="",E10="",F10="",H10=""),"NOT READY",IF(NOT(OR(EXACT(H10,"NOT STARTED"),EXACT(H10,"IN PROGRESS"),EXACT(H10,"DONE"),EXACT(H10,"BLOCKED"))),"NOT READY",IF(OR(N10&lt;&gt;"LINKED",J10&lt;&gt;"READY",K10&lt;&gt;"COMPATIBLE"),"NOT READY","READY")))))</x:f>
        <x:v>READY</x:v>
      </x:c>
      <x:c r="M10" s="12"/>
      <x:c r="N10" s="12" t="str">
        <x:f>IF(A10="","",IF(COUNTIF(CANDIDATES!$A$6:$A$205,B10)&lt;&gt;1,"INVALID - CANDIDATE ID",IF(COUNTIF(DECISIONS!$A$6:$A$205,C10)&lt;&gt;1,"INVALID - DECISION ID",IF(INDEX(DECISIONS!$B$6:$B$205,MATCH(C10,DECISIONS!$A$6:$A$205,0))&lt;&gt;B10,"INVALID - CANDIDATE / DECISION MISMATCH","LINKED"))))</x:f>
        <x:v>LINKED</x:v>
      </x:c>
    </x:row>
    <x:row r="11">
      <x:c r="A11" s="12" t="str">
        <x:v>AC06</x:v>
      </x:c>
      <x:c r="B11" s="12" t="str">
        <x:v>F06</x:v>
      </x:c>
      <x:c r="C11" s="12" t="str">
        <x:v>D006</x:v>
      </x:c>
      <x:c r="D11" s="12" t="str">
        <x:v>INFORMATION CONTENT</x:v>
      </x:c>
      <x:c r="E11" s="12" t="str">
        <x:v>Use only for adjacent-need/substitution framing; do not copy as like-for-like emergency offer.</x:v>
      </x:c>
      <x:c r="F11" s="12" t="str">
        <x:v>Content / strategy owner</x:v>
      </x:c>
      <x:c r="G11" s="38"/>
      <x:c r="H11" s="12" t="str">
        <x:v>NOT STARTED</x:v>
      </x:c>
      <x:c r="I11" s="12" t="str">
        <x:f>IF(B11="","",IFERROR(INDEX(CANDIDATES!$P$6:$P$205,MATCH(B11,CANDIDATES!$A$6:$A$205,0)),""))</x:f>
        <x:v>INDIRECT / CONDITIONAL COMPETITOR</x:v>
      </x:c>
      <x:c r="J11" s="12" t="str">
        <x:f>IF(C11="","",IFERROR(INDEX(DECISIONS!$M$6:$M$205,MATCH(C11,DECISIONS!$A$6:$A$205,0)),"INVALID - DECISION ID"))</x:f>
        <x:v>READY</x:v>
      </x:c>
      <x:c r="K11" s="12" t="str">
        <x:f>IF(A11="","",IF(N11&lt;&gt;"LINKED","LINK ERROR",IF(NOT(OR(EXACT(D11,"DIRECT OFFER / CRO"),EXACT(D11,"LOCAL VISIBILITY"),EXACT(D11,"INFORMATION CONTENT"),EXACT(D11,"INTERMEDIARY CHANNEL"),EXACT(D11,"EVIDENCE COLLECTION"),EXACT(D11,"MONITOR / REOPEN"))),"INVALID - ACTION CATEGORY",IF(D11="EVIDENCE COLLECTION","COMPATIBLE",IF(D11="MONITOR / REOPEN","COMPATIBLE",IF(D11="DIRECT OFFER / CRO",IF(I11="DIRECT LOCAL COMPETITOR","COMPATIBLE","ROLE CONFLICT"),IF(D11="INTERMEDIARY CHANNEL",IF(I11="INTERMEDIARY / LEAD COMPETITOR","COMPATIBLE","ROLE CONFLICT"),IF(D11="INFORMATION CONTENT",IF(OR(I11="DIRECT LOCAL COMPETITOR",I11="INTERMEDIARY / LEAD COMPETITOR",I11="INFORMATION / REFERENCE COMPETITOR",I11="INDIRECT / CONDITIONAL COMPETITOR"),"COMPATIBLE","ROLE CONFLICT"),IF(D11="LOCAL VISIBILITY",IF(OR(I11="DIRECT LOCAL COMPETITOR",I11="INTERMEDIARY / LEAD COMPETITOR"),"COMPATIBLE","ROLE CONFLICT"),"ROLE CONFLICT")))))))))</x:f>
        <x:v>COMPATIBLE</x:v>
      </x:c>
      <x:c r="L11" s="12" t="str">
        <x:f>IF(A11="","",IF(COUNTIF($A$6:$A$205,A11)&gt;1,"NOT READY",IF(OR(B11="",C11="",D11="",E11="",F11="",H11=""),"NOT READY",IF(NOT(OR(EXACT(H11,"NOT STARTED"),EXACT(H11,"IN PROGRESS"),EXACT(H11,"DONE"),EXACT(H11,"BLOCKED"))),"NOT READY",IF(OR(N11&lt;&gt;"LINKED",J11&lt;&gt;"READY",K11&lt;&gt;"COMPATIBLE"),"NOT READY","READY")))))</x:f>
        <x:v>READY</x:v>
      </x:c>
      <x:c r="M11" s="12"/>
      <x:c r="N11" s="12" t="str">
        <x:f>IF(A11="","",IF(COUNTIF(CANDIDATES!$A$6:$A$205,B11)&lt;&gt;1,"INVALID - CANDIDATE ID",IF(COUNTIF(DECISIONS!$A$6:$A$205,C11)&lt;&gt;1,"INVALID - DECISION ID",IF(INDEX(DECISIONS!$B$6:$B$205,MATCH(C11,DECISIONS!$A$6:$A$205,0))&lt;&gt;B11,"INVALID - CANDIDATE / DECISION MISMATCH","LINKED"))))</x:f>
        <x:v>LINKED</x:v>
      </x:c>
    </x:row>
    <x:row r="12">
      <x:c r="A12" s="12"/>
      <x:c r="B12" s="12"/>
      <x:c r="C12" s="12"/>
      <x:c r="D12" s="12"/>
      <x:c r="E12" s="12"/>
      <x:c r="F12" s="12"/>
      <x:c r="G12" s="38"/>
      <x:c r="H12" s="12"/>
      <x:c r="I12" s="12" t="str">
        <x:f>IF(B12="","",IFERROR(INDEX(CANDIDATES!$P$6:$P$205,MATCH(B12,CANDIDATES!$A$6:$A$205,0)),""))</x:f>
      </x:c>
      <x:c r="J12" s="12" t="str">
        <x:f>IF(C12="","",IFERROR(INDEX(DECISIONS!$M$6:$M$205,MATCH(C12,DECISIONS!$A$6:$A$205,0)),"INVALID - DECISION ID"))</x:f>
      </x:c>
      <x:c r="K12" s="12" t="str">
        <x:f>IF(A12="","",IF(N12&lt;&gt;"LINKED","LINK ERROR",IF(NOT(OR(EXACT(D12,"DIRECT OFFER / CRO"),EXACT(D12,"LOCAL VISIBILITY"),EXACT(D12,"INFORMATION CONTENT"),EXACT(D12,"INTERMEDIARY CHANNEL"),EXACT(D12,"EVIDENCE COLLECTION"),EXACT(D12,"MONITOR / REOPEN"))),"INVALID - ACTION CATEGORY",IF(D12="EVIDENCE COLLECTION","COMPATIBLE",IF(D12="MONITOR / REOPEN","COMPATIBLE",IF(D12="DIRECT OFFER / CRO",IF(I12="DIRECT LOCAL COMPETITOR","COMPATIBLE","ROLE CONFLICT"),IF(D12="INTERMEDIARY CHANNEL",IF(I12="INTERMEDIARY / LEAD COMPETITOR","COMPATIBLE","ROLE CONFLICT"),IF(D12="INFORMATION CONTENT",IF(OR(I12="DIRECT LOCAL COMPETITOR",I12="INTERMEDIARY / LEAD COMPETITOR",I12="INFORMATION / REFERENCE COMPETITOR",I12="INDIRECT / CONDITIONAL COMPETITOR"),"COMPATIBLE","ROLE CONFLICT"),IF(D12="LOCAL VISIBILITY",IF(OR(I12="DIRECT LOCAL COMPETITOR",I12="INTERMEDIARY / LEAD COMPETITOR"),"COMPATIBLE","ROLE CONFLICT"),"ROLE CONFLICT")))))))))</x:f>
      </x:c>
      <x:c r="L12" s="12" t="str">
        <x:f>IF(A12="","",IF(COUNTIF($A$6:$A$205,A12)&gt;1,"NOT READY",IF(OR(B12="",C12="",D12="",E12="",F12="",H12=""),"NOT READY",IF(NOT(OR(EXACT(H12,"NOT STARTED"),EXACT(H12,"IN PROGRESS"),EXACT(H12,"DONE"),EXACT(H12,"BLOCKED"))),"NOT READY",IF(OR(N12&lt;&gt;"LINKED",J12&lt;&gt;"READY",K12&lt;&gt;"COMPATIBLE"),"NOT READY","READY")))))</x:f>
      </x:c>
      <x:c r="M12" s="12"/>
      <x:c r="N12" s="12" t="str">
        <x:f>IF(A12="","",IF(COUNTIF(CANDIDATES!$A$6:$A$205,B12)&lt;&gt;1,"INVALID - CANDIDATE ID",IF(COUNTIF(DECISIONS!$A$6:$A$205,C12)&lt;&gt;1,"INVALID - DECISION ID",IF(INDEX(DECISIONS!$B$6:$B$205,MATCH(C12,DECISIONS!$A$6:$A$205,0))&lt;&gt;B12,"INVALID - CANDIDATE / DECISION MISMATCH","LINKED"))))</x:f>
      </x:c>
    </x:row>
    <x:row r="13">
      <x:c r="A13" s="12"/>
      <x:c r="B13" s="12"/>
      <x:c r="C13" s="12"/>
      <x:c r="D13" s="12"/>
      <x:c r="E13" s="12"/>
      <x:c r="F13" s="12"/>
      <x:c r="G13" s="38"/>
      <x:c r="H13" s="12"/>
      <x:c r="I13" s="12" t="str">
        <x:f>IF(B13="","",IFERROR(INDEX(CANDIDATES!$P$6:$P$205,MATCH(B13,CANDIDATES!$A$6:$A$205,0)),""))</x:f>
      </x:c>
      <x:c r="J13" s="12" t="str">
        <x:f>IF(C13="","",IFERROR(INDEX(DECISIONS!$M$6:$M$205,MATCH(C13,DECISIONS!$A$6:$A$205,0)),"INVALID - DECISION ID"))</x:f>
      </x:c>
      <x:c r="K13" s="12" t="str">
        <x:f>IF(A13="","",IF(N13&lt;&gt;"LINKED","LINK ERROR",IF(NOT(OR(EXACT(D13,"DIRECT OFFER / CRO"),EXACT(D13,"LOCAL VISIBILITY"),EXACT(D13,"INFORMATION CONTENT"),EXACT(D13,"INTERMEDIARY CHANNEL"),EXACT(D13,"EVIDENCE COLLECTION"),EXACT(D13,"MONITOR / REOPEN"))),"INVALID - ACTION CATEGORY",IF(D13="EVIDENCE COLLECTION","COMPATIBLE",IF(D13="MONITOR / REOPEN","COMPATIBLE",IF(D13="DIRECT OFFER / CRO",IF(I13="DIRECT LOCAL COMPETITOR","COMPATIBLE","ROLE CONFLICT"),IF(D13="INTERMEDIARY CHANNEL",IF(I13="INTERMEDIARY / LEAD COMPETITOR","COMPATIBLE","ROLE CONFLICT"),IF(D13="INFORMATION CONTENT",IF(OR(I13="DIRECT LOCAL COMPETITOR",I13="INTERMEDIARY / LEAD COMPETITOR",I13="INFORMATION / REFERENCE COMPETITOR",I13="INDIRECT / CONDITIONAL COMPETITOR"),"COMPATIBLE","ROLE CONFLICT"),IF(D13="LOCAL VISIBILITY",IF(OR(I13="DIRECT LOCAL COMPETITOR",I13="INTERMEDIARY / LEAD COMPETITOR"),"COMPATIBLE","ROLE CONFLICT"),"ROLE CONFLICT")))))))))</x:f>
      </x:c>
      <x:c r="L13" s="12" t="str">
        <x:f>IF(A13="","",IF(COUNTIF($A$6:$A$205,A13)&gt;1,"NOT READY",IF(OR(B13="",C13="",D13="",E13="",F13="",H13=""),"NOT READY",IF(NOT(OR(EXACT(H13,"NOT STARTED"),EXACT(H13,"IN PROGRESS"),EXACT(H13,"DONE"),EXACT(H13,"BLOCKED"))),"NOT READY",IF(OR(N13&lt;&gt;"LINKED",J13&lt;&gt;"READY",K13&lt;&gt;"COMPATIBLE"),"NOT READY","READY")))))</x:f>
      </x:c>
      <x:c r="M13" s="12"/>
      <x:c r="N13" s="12" t="str">
        <x:f>IF(A13="","",IF(COUNTIF(CANDIDATES!$A$6:$A$205,B13)&lt;&gt;1,"INVALID - CANDIDATE ID",IF(COUNTIF(DECISIONS!$A$6:$A$205,C13)&lt;&gt;1,"INVALID - DECISION ID",IF(INDEX(DECISIONS!$B$6:$B$205,MATCH(C13,DECISIONS!$A$6:$A$205,0))&lt;&gt;B13,"INVALID - CANDIDATE / DECISION MISMATCH","LINKED"))))</x:f>
      </x:c>
    </x:row>
    <x:row r="14">
      <x:c r="A14" s="12"/>
      <x:c r="B14" s="12"/>
      <x:c r="C14" s="12"/>
      <x:c r="D14" s="12"/>
      <x:c r="E14" s="12"/>
      <x:c r="F14" s="12"/>
      <x:c r="G14" s="38"/>
      <x:c r="H14" s="12"/>
      <x:c r="I14" s="12" t="str">
        <x:f>IF(B14="","",IFERROR(INDEX(CANDIDATES!$P$6:$P$205,MATCH(B14,CANDIDATES!$A$6:$A$205,0)),""))</x:f>
      </x:c>
      <x:c r="J14" s="12" t="str">
        <x:f>IF(C14="","",IFERROR(INDEX(DECISIONS!$M$6:$M$205,MATCH(C14,DECISIONS!$A$6:$A$205,0)),"INVALID - DECISION ID"))</x:f>
      </x:c>
      <x:c r="K14" s="12" t="str">
        <x:f>IF(A14="","",IF(N14&lt;&gt;"LINKED","LINK ERROR",IF(NOT(OR(EXACT(D14,"DIRECT OFFER / CRO"),EXACT(D14,"LOCAL VISIBILITY"),EXACT(D14,"INFORMATION CONTENT"),EXACT(D14,"INTERMEDIARY CHANNEL"),EXACT(D14,"EVIDENCE COLLECTION"),EXACT(D14,"MONITOR / REOPEN"))),"INVALID - ACTION CATEGORY",IF(D14="EVIDENCE COLLECTION","COMPATIBLE",IF(D14="MONITOR / REOPEN","COMPATIBLE",IF(D14="DIRECT OFFER / CRO",IF(I14="DIRECT LOCAL COMPETITOR","COMPATIBLE","ROLE CONFLICT"),IF(D14="INTERMEDIARY CHANNEL",IF(I14="INTERMEDIARY / LEAD COMPETITOR","COMPATIBLE","ROLE CONFLICT"),IF(D14="INFORMATION CONTENT",IF(OR(I14="DIRECT LOCAL COMPETITOR",I14="INTERMEDIARY / LEAD COMPETITOR",I14="INFORMATION / REFERENCE COMPETITOR",I14="INDIRECT / CONDITIONAL COMPETITOR"),"COMPATIBLE","ROLE CONFLICT"),IF(D14="LOCAL VISIBILITY",IF(OR(I14="DIRECT LOCAL COMPETITOR",I14="INTERMEDIARY / LEAD COMPETITOR"),"COMPATIBLE","ROLE CONFLICT"),"ROLE CONFLICT")))))))))</x:f>
      </x:c>
      <x:c r="L14" s="12" t="str">
        <x:f>IF(A14="","",IF(COUNTIF($A$6:$A$205,A14)&gt;1,"NOT READY",IF(OR(B14="",C14="",D14="",E14="",F14="",H14=""),"NOT READY",IF(NOT(OR(EXACT(H14,"NOT STARTED"),EXACT(H14,"IN PROGRESS"),EXACT(H14,"DONE"),EXACT(H14,"BLOCKED"))),"NOT READY",IF(OR(N14&lt;&gt;"LINKED",J14&lt;&gt;"READY",K14&lt;&gt;"COMPATIBLE"),"NOT READY","READY")))))</x:f>
      </x:c>
      <x:c r="M14" s="12"/>
      <x:c r="N14" s="12" t="str">
        <x:f>IF(A14="","",IF(COUNTIF(CANDIDATES!$A$6:$A$205,B14)&lt;&gt;1,"INVALID - CANDIDATE ID",IF(COUNTIF(DECISIONS!$A$6:$A$205,C14)&lt;&gt;1,"INVALID - DECISION ID",IF(INDEX(DECISIONS!$B$6:$B$205,MATCH(C14,DECISIONS!$A$6:$A$205,0))&lt;&gt;B14,"INVALID - CANDIDATE / DECISION MISMATCH","LINKED"))))</x:f>
      </x:c>
    </x:row>
    <x:row r="15">
      <x:c r="A15" s="12"/>
      <x:c r="B15" s="12"/>
      <x:c r="C15" s="12"/>
      <x:c r="D15" s="12"/>
      <x:c r="E15" s="12"/>
      <x:c r="F15" s="12"/>
      <x:c r="G15" s="38"/>
      <x:c r="H15" s="12"/>
      <x:c r="I15" s="12" t="str">
        <x:f>IF(B15="","",IFERROR(INDEX(CANDIDATES!$P$6:$P$205,MATCH(B15,CANDIDATES!$A$6:$A$205,0)),""))</x:f>
      </x:c>
      <x:c r="J15" s="12" t="str">
        <x:f>IF(C15="","",IFERROR(INDEX(DECISIONS!$M$6:$M$205,MATCH(C15,DECISIONS!$A$6:$A$205,0)),"INVALID - DECISION ID"))</x:f>
      </x:c>
      <x:c r="K15" s="12" t="str">
        <x:f>IF(A15="","",IF(N15&lt;&gt;"LINKED","LINK ERROR",IF(NOT(OR(EXACT(D15,"DIRECT OFFER / CRO"),EXACT(D15,"LOCAL VISIBILITY"),EXACT(D15,"INFORMATION CONTENT"),EXACT(D15,"INTERMEDIARY CHANNEL"),EXACT(D15,"EVIDENCE COLLECTION"),EXACT(D15,"MONITOR / REOPEN"))),"INVALID - ACTION CATEGORY",IF(D15="EVIDENCE COLLECTION","COMPATIBLE",IF(D15="MONITOR / REOPEN","COMPATIBLE",IF(D15="DIRECT OFFER / CRO",IF(I15="DIRECT LOCAL COMPETITOR","COMPATIBLE","ROLE CONFLICT"),IF(D15="INTERMEDIARY CHANNEL",IF(I15="INTERMEDIARY / LEAD COMPETITOR","COMPATIBLE","ROLE CONFLICT"),IF(D15="INFORMATION CONTENT",IF(OR(I15="DIRECT LOCAL COMPETITOR",I15="INTERMEDIARY / LEAD COMPETITOR",I15="INFORMATION / REFERENCE COMPETITOR",I15="INDIRECT / CONDITIONAL COMPETITOR"),"COMPATIBLE","ROLE CONFLICT"),IF(D15="LOCAL VISIBILITY",IF(OR(I15="DIRECT LOCAL COMPETITOR",I15="INTERMEDIARY / LEAD COMPETITOR"),"COMPATIBLE","ROLE CONFLICT"),"ROLE CONFLICT")))))))))</x:f>
      </x:c>
      <x:c r="L15" s="12" t="str">
        <x:f>IF(A15="","",IF(COUNTIF($A$6:$A$205,A15)&gt;1,"NOT READY",IF(OR(B15="",C15="",D15="",E15="",F15="",H15=""),"NOT READY",IF(NOT(OR(EXACT(H15,"NOT STARTED"),EXACT(H15,"IN PROGRESS"),EXACT(H15,"DONE"),EXACT(H15,"BLOCKED"))),"NOT READY",IF(OR(N15&lt;&gt;"LINKED",J15&lt;&gt;"READY",K15&lt;&gt;"COMPATIBLE"),"NOT READY","READY")))))</x:f>
      </x:c>
      <x:c r="M15" s="12"/>
      <x:c r="N15" s="12" t="str">
        <x:f>IF(A15="","",IF(COUNTIF(CANDIDATES!$A$6:$A$205,B15)&lt;&gt;1,"INVALID - CANDIDATE ID",IF(COUNTIF(DECISIONS!$A$6:$A$205,C15)&lt;&gt;1,"INVALID - DECISION ID",IF(INDEX(DECISIONS!$B$6:$B$205,MATCH(C15,DECISIONS!$A$6:$A$205,0))&lt;&gt;B15,"INVALID - CANDIDATE / DECISION MISMATCH","LINKED"))))</x:f>
      </x:c>
    </x:row>
    <x:row r="16">
      <x:c r="A16" s="12"/>
      <x:c r="B16" s="12"/>
      <x:c r="C16" s="12"/>
      <x:c r="D16" s="12"/>
      <x:c r="E16" s="12"/>
      <x:c r="F16" s="12"/>
      <x:c r="G16" s="38"/>
      <x:c r="H16" s="12"/>
      <x:c r="I16" s="12" t="str">
        <x:f>IF(B16="","",IFERROR(INDEX(CANDIDATES!$P$6:$P$205,MATCH(B16,CANDIDATES!$A$6:$A$205,0)),""))</x:f>
      </x:c>
      <x:c r="J16" s="12" t="str">
        <x:f>IF(C16="","",IFERROR(INDEX(DECISIONS!$M$6:$M$205,MATCH(C16,DECISIONS!$A$6:$A$205,0)),"INVALID - DECISION ID"))</x:f>
      </x:c>
      <x:c r="K16" s="12" t="str">
        <x:f>IF(A16="","",IF(N16&lt;&gt;"LINKED","LINK ERROR",IF(NOT(OR(EXACT(D16,"DIRECT OFFER / CRO"),EXACT(D16,"LOCAL VISIBILITY"),EXACT(D16,"INFORMATION CONTENT"),EXACT(D16,"INTERMEDIARY CHANNEL"),EXACT(D16,"EVIDENCE COLLECTION"),EXACT(D16,"MONITOR / REOPEN"))),"INVALID - ACTION CATEGORY",IF(D16="EVIDENCE COLLECTION","COMPATIBLE",IF(D16="MONITOR / REOPEN","COMPATIBLE",IF(D16="DIRECT OFFER / CRO",IF(I16="DIRECT LOCAL COMPETITOR","COMPATIBLE","ROLE CONFLICT"),IF(D16="INTERMEDIARY CHANNEL",IF(I16="INTERMEDIARY / LEAD COMPETITOR","COMPATIBLE","ROLE CONFLICT"),IF(D16="INFORMATION CONTENT",IF(OR(I16="DIRECT LOCAL COMPETITOR",I16="INTERMEDIARY / LEAD COMPETITOR",I16="INFORMATION / REFERENCE COMPETITOR",I16="INDIRECT / CONDITIONAL COMPETITOR"),"COMPATIBLE","ROLE CONFLICT"),IF(D16="LOCAL VISIBILITY",IF(OR(I16="DIRECT LOCAL COMPETITOR",I16="INTERMEDIARY / LEAD COMPETITOR"),"COMPATIBLE","ROLE CONFLICT"),"ROLE CONFLICT")))))))))</x:f>
      </x:c>
      <x:c r="L16" s="12" t="str">
        <x:f>IF(A16="","",IF(COUNTIF($A$6:$A$205,A16)&gt;1,"NOT READY",IF(OR(B16="",C16="",D16="",E16="",F16="",H16=""),"NOT READY",IF(NOT(OR(EXACT(H16,"NOT STARTED"),EXACT(H16,"IN PROGRESS"),EXACT(H16,"DONE"),EXACT(H16,"BLOCKED"))),"NOT READY",IF(OR(N16&lt;&gt;"LINKED",J16&lt;&gt;"READY",K16&lt;&gt;"COMPATIBLE"),"NOT READY","READY")))))</x:f>
      </x:c>
      <x:c r="M16" s="12"/>
      <x:c r="N16" s="12" t="str">
        <x:f>IF(A16="","",IF(COUNTIF(CANDIDATES!$A$6:$A$205,B16)&lt;&gt;1,"INVALID - CANDIDATE ID",IF(COUNTIF(DECISIONS!$A$6:$A$205,C16)&lt;&gt;1,"INVALID - DECISION ID",IF(INDEX(DECISIONS!$B$6:$B$205,MATCH(C16,DECISIONS!$A$6:$A$205,0))&lt;&gt;B16,"INVALID - CANDIDATE / DECISION MISMATCH","LINKED"))))</x:f>
      </x:c>
    </x:row>
    <x:row r="17">
      <x:c r="A17" s="12"/>
      <x:c r="B17" s="12"/>
      <x:c r="C17" s="12"/>
      <x:c r="D17" s="12"/>
      <x:c r="E17" s="12"/>
      <x:c r="F17" s="12"/>
      <x:c r="G17" s="38"/>
      <x:c r="H17" s="12"/>
      <x:c r="I17" s="12" t="str">
        <x:f>IF(B17="","",IFERROR(INDEX(CANDIDATES!$P$6:$P$205,MATCH(B17,CANDIDATES!$A$6:$A$205,0)),""))</x:f>
      </x:c>
      <x:c r="J17" s="12" t="str">
        <x:f>IF(C17="","",IFERROR(INDEX(DECISIONS!$M$6:$M$205,MATCH(C17,DECISIONS!$A$6:$A$205,0)),"INVALID - DECISION ID"))</x:f>
      </x:c>
      <x:c r="K17" s="12" t="str">
        <x:f>IF(A17="","",IF(N17&lt;&gt;"LINKED","LINK ERROR",IF(NOT(OR(EXACT(D17,"DIRECT OFFER / CRO"),EXACT(D17,"LOCAL VISIBILITY"),EXACT(D17,"INFORMATION CONTENT"),EXACT(D17,"INTERMEDIARY CHANNEL"),EXACT(D17,"EVIDENCE COLLECTION"),EXACT(D17,"MONITOR / REOPEN"))),"INVALID - ACTION CATEGORY",IF(D17="EVIDENCE COLLECTION","COMPATIBLE",IF(D17="MONITOR / REOPEN","COMPATIBLE",IF(D17="DIRECT OFFER / CRO",IF(I17="DIRECT LOCAL COMPETITOR","COMPATIBLE","ROLE CONFLICT"),IF(D17="INTERMEDIARY CHANNEL",IF(I17="INTERMEDIARY / LEAD COMPETITOR","COMPATIBLE","ROLE CONFLICT"),IF(D17="INFORMATION CONTENT",IF(OR(I17="DIRECT LOCAL COMPETITOR",I17="INTERMEDIARY / LEAD COMPETITOR",I17="INFORMATION / REFERENCE COMPETITOR",I17="INDIRECT / CONDITIONAL COMPETITOR"),"COMPATIBLE","ROLE CONFLICT"),IF(D17="LOCAL VISIBILITY",IF(OR(I17="DIRECT LOCAL COMPETITOR",I17="INTERMEDIARY / LEAD COMPETITOR"),"COMPATIBLE","ROLE CONFLICT"),"ROLE CONFLICT")))))))))</x:f>
      </x:c>
      <x:c r="L17" s="12" t="str">
        <x:f>IF(A17="","",IF(COUNTIF($A$6:$A$205,A17)&gt;1,"NOT READY",IF(OR(B17="",C17="",D17="",E17="",F17="",H17=""),"NOT READY",IF(NOT(OR(EXACT(H17,"NOT STARTED"),EXACT(H17,"IN PROGRESS"),EXACT(H17,"DONE"),EXACT(H17,"BLOCKED"))),"NOT READY",IF(OR(N17&lt;&gt;"LINKED",J17&lt;&gt;"READY",K17&lt;&gt;"COMPATIBLE"),"NOT READY","READY")))))</x:f>
      </x:c>
      <x:c r="M17" s="12"/>
      <x:c r="N17" s="12" t="str">
        <x:f>IF(A17="","",IF(COUNTIF(CANDIDATES!$A$6:$A$205,B17)&lt;&gt;1,"INVALID - CANDIDATE ID",IF(COUNTIF(DECISIONS!$A$6:$A$205,C17)&lt;&gt;1,"INVALID - DECISION ID",IF(INDEX(DECISIONS!$B$6:$B$205,MATCH(C17,DECISIONS!$A$6:$A$205,0))&lt;&gt;B17,"INVALID - CANDIDATE / DECISION MISMATCH","LINKED"))))</x:f>
      </x:c>
    </x:row>
    <x:row r="18">
      <x:c r="A18" s="12"/>
      <x:c r="B18" s="12"/>
      <x:c r="C18" s="12"/>
      <x:c r="D18" s="12"/>
      <x:c r="E18" s="12"/>
      <x:c r="F18" s="12"/>
      <x:c r="G18" s="38"/>
      <x:c r="H18" s="12"/>
      <x:c r="I18" s="12" t="str">
        <x:f>IF(B18="","",IFERROR(INDEX(CANDIDATES!$P$6:$P$205,MATCH(B18,CANDIDATES!$A$6:$A$205,0)),""))</x:f>
      </x:c>
      <x:c r="J18" s="12" t="str">
        <x:f>IF(C18="","",IFERROR(INDEX(DECISIONS!$M$6:$M$205,MATCH(C18,DECISIONS!$A$6:$A$205,0)),"INVALID - DECISION ID"))</x:f>
      </x:c>
      <x:c r="K18" s="12" t="str">
        <x:f>IF(A18="","",IF(N18&lt;&gt;"LINKED","LINK ERROR",IF(NOT(OR(EXACT(D18,"DIRECT OFFER / CRO"),EXACT(D18,"LOCAL VISIBILITY"),EXACT(D18,"INFORMATION CONTENT"),EXACT(D18,"INTERMEDIARY CHANNEL"),EXACT(D18,"EVIDENCE COLLECTION"),EXACT(D18,"MONITOR / REOPEN"))),"INVALID - ACTION CATEGORY",IF(D18="EVIDENCE COLLECTION","COMPATIBLE",IF(D18="MONITOR / REOPEN","COMPATIBLE",IF(D18="DIRECT OFFER / CRO",IF(I18="DIRECT LOCAL COMPETITOR","COMPATIBLE","ROLE CONFLICT"),IF(D18="INTERMEDIARY CHANNEL",IF(I18="INTERMEDIARY / LEAD COMPETITOR","COMPATIBLE","ROLE CONFLICT"),IF(D18="INFORMATION CONTENT",IF(OR(I18="DIRECT LOCAL COMPETITOR",I18="INTERMEDIARY / LEAD COMPETITOR",I18="INFORMATION / REFERENCE COMPETITOR",I18="INDIRECT / CONDITIONAL COMPETITOR"),"COMPATIBLE","ROLE CONFLICT"),IF(D18="LOCAL VISIBILITY",IF(OR(I18="DIRECT LOCAL COMPETITOR",I18="INTERMEDIARY / LEAD COMPETITOR"),"COMPATIBLE","ROLE CONFLICT"),"ROLE CONFLICT")))))))))</x:f>
      </x:c>
      <x:c r="L18" s="12" t="str">
        <x:f>IF(A18="","",IF(COUNTIF($A$6:$A$205,A18)&gt;1,"NOT READY",IF(OR(B18="",C18="",D18="",E18="",F18="",H18=""),"NOT READY",IF(NOT(OR(EXACT(H18,"NOT STARTED"),EXACT(H18,"IN PROGRESS"),EXACT(H18,"DONE"),EXACT(H18,"BLOCKED"))),"NOT READY",IF(OR(N18&lt;&gt;"LINKED",J18&lt;&gt;"READY",K18&lt;&gt;"COMPATIBLE"),"NOT READY","READY")))))</x:f>
      </x:c>
      <x:c r="M18" s="12"/>
      <x:c r="N18" s="12" t="str">
        <x:f>IF(A18="","",IF(COUNTIF(CANDIDATES!$A$6:$A$205,B18)&lt;&gt;1,"INVALID - CANDIDATE ID",IF(COUNTIF(DECISIONS!$A$6:$A$205,C18)&lt;&gt;1,"INVALID - DECISION ID",IF(INDEX(DECISIONS!$B$6:$B$205,MATCH(C18,DECISIONS!$A$6:$A$205,0))&lt;&gt;B18,"INVALID - CANDIDATE / DECISION MISMATCH","LINKED"))))</x:f>
      </x:c>
    </x:row>
    <x:row r="19">
      <x:c r="A19" s="12"/>
      <x:c r="B19" s="12"/>
      <x:c r="C19" s="12"/>
      <x:c r="D19" s="12"/>
      <x:c r="E19" s="12"/>
      <x:c r="F19" s="12"/>
      <x:c r="G19" s="38"/>
      <x:c r="H19" s="12"/>
      <x:c r="I19" s="12" t="str">
        <x:f>IF(B19="","",IFERROR(INDEX(CANDIDATES!$P$6:$P$205,MATCH(B19,CANDIDATES!$A$6:$A$205,0)),""))</x:f>
      </x:c>
      <x:c r="J19" s="12" t="str">
        <x:f>IF(C19="","",IFERROR(INDEX(DECISIONS!$M$6:$M$205,MATCH(C19,DECISIONS!$A$6:$A$205,0)),"INVALID - DECISION ID"))</x:f>
      </x:c>
      <x:c r="K19" s="12" t="str">
        <x:f>IF(A19="","",IF(N19&lt;&gt;"LINKED","LINK ERROR",IF(NOT(OR(EXACT(D19,"DIRECT OFFER / CRO"),EXACT(D19,"LOCAL VISIBILITY"),EXACT(D19,"INFORMATION CONTENT"),EXACT(D19,"INTERMEDIARY CHANNEL"),EXACT(D19,"EVIDENCE COLLECTION"),EXACT(D19,"MONITOR / REOPEN"))),"INVALID - ACTION CATEGORY",IF(D19="EVIDENCE COLLECTION","COMPATIBLE",IF(D19="MONITOR / REOPEN","COMPATIBLE",IF(D19="DIRECT OFFER / CRO",IF(I19="DIRECT LOCAL COMPETITOR","COMPATIBLE","ROLE CONFLICT"),IF(D19="INTERMEDIARY CHANNEL",IF(I19="INTERMEDIARY / LEAD COMPETITOR","COMPATIBLE","ROLE CONFLICT"),IF(D19="INFORMATION CONTENT",IF(OR(I19="DIRECT LOCAL COMPETITOR",I19="INTERMEDIARY / LEAD COMPETITOR",I19="INFORMATION / REFERENCE COMPETITOR",I19="INDIRECT / CONDITIONAL COMPETITOR"),"COMPATIBLE","ROLE CONFLICT"),IF(D19="LOCAL VISIBILITY",IF(OR(I19="DIRECT LOCAL COMPETITOR",I19="INTERMEDIARY / LEAD COMPETITOR"),"COMPATIBLE","ROLE CONFLICT"),"ROLE CONFLICT")))))))))</x:f>
      </x:c>
      <x:c r="L19" s="12" t="str">
        <x:f>IF(A19="","",IF(COUNTIF($A$6:$A$205,A19)&gt;1,"NOT READY",IF(OR(B19="",C19="",D19="",E19="",F19="",H19=""),"NOT READY",IF(NOT(OR(EXACT(H19,"NOT STARTED"),EXACT(H19,"IN PROGRESS"),EXACT(H19,"DONE"),EXACT(H19,"BLOCKED"))),"NOT READY",IF(OR(N19&lt;&gt;"LINKED",J19&lt;&gt;"READY",K19&lt;&gt;"COMPATIBLE"),"NOT READY","READY")))))</x:f>
      </x:c>
      <x:c r="M19" s="12"/>
      <x:c r="N19" s="12" t="str">
        <x:f>IF(A19="","",IF(COUNTIF(CANDIDATES!$A$6:$A$205,B19)&lt;&gt;1,"INVALID - CANDIDATE ID",IF(COUNTIF(DECISIONS!$A$6:$A$205,C19)&lt;&gt;1,"INVALID - DECISION ID",IF(INDEX(DECISIONS!$B$6:$B$205,MATCH(C19,DECISIONS!$A$6:$A$205,0))&lt;&gt;B19,"INVALID - CANDIDATE / DECISION MISMATCH","LINKED"))))</x:f>
      </x:c>
    </x:row>
    <x:row r="20">
      <x:c r="A20" s="12"/>
      <x:c r="B20" s="12"/>
      <x:c r="C20" s="12"/>
      <x:c r="D20" s="12"/>
      <x:c r="E20" s="12"/>
      <x:c r="F20" s="12"/>
      <x:c r="G20" s="38"/>
      <x:c r="H20" s="12"/>
      <x:c r="I20" s="12" t="str">
        <x:f>IF(B20="","",IFERROR(INDEX(CANDIDATES!$P$6:$P$205,MATCH(B20,CANDIDATES!$A$6:$A$205,0)),""))</x:f>
      </x:c>
      <x:c r="J20" s="12" t="str">
        <x:f>IF(C20="","",IFERROR(INDEX(DECISIONS!$M$6:$M$205,MATCH(C20,DECISIONS!$A$6:$A$205,0)),"INVALID - DECISION ID"))</x:f>
      </x:c>
      <x:c r="K20" s="12" t="str">
        <x:f>IF(A20="","",IF(N20&lt;&gt;"LINKED","LINK ERROR",IF(NOT(OR(EXACT(D20,"DIRECT OFFER / CRO"),EXACT(D20,"LOCAL VISIBILITY"),EXACT(D20,"INFORMATION CONTENT"),EXACT(D20,"INTERMEDIARY CHANNEL"),EXACT(D20,"EVIDENCE COLLECTION"),EXACT(D20,"MONITOR / REOPEN"))),"INVALID - ACTION CATEGORY",IF(D20="EVIDENCE COLLECTION","COMPATIBLE",IF(D20="MONITOR / REOPEN","COMPATIBLE",IF(D20="DIRECT OFFER / CRO",IF(I20="DIRECT LOCAL COMPETITOR","COMPATIBLE","ROLE CONFLICT"),IF(D20="INTERMEDIARY CHANNEL",IF(I20="INTERMEDIARY / LEAD COMPETITOR","COMPATIBLE","ROLE CONFLICT"),IF(D20="INFORMATION CONTENT",IF(OR(I20="DIRECT LOCAL COMPETITOR",I20="INTERMEDIARY / LEAD COMPETITOR",I20="INFORMATION / REFERENCE COMPETITOR",I20="INDIRECT / CONDITIONAL COMPETITOR"),"COMPATIBLE","ROLE CONFLICT"),IF(D20="LOCAL VISIBILITY",IF(OR(I20="DIRECT LOCAL COMPETITOR",I20="INTERMEDIARY / LEAD COMPETITOR"),"COMPATIBLE","ROLE CONFLICT"),"ROLE CONFLICT")))))))))</x:f>
      </x:c>
      <x:c r="L20" s="12" t="str">
        <x:f>IF(A20="","",IF(COUNTIF($A$6:$A$205,A20)&gt;1,"NOT READY",IF(OR(B20="",C20="",D20="",E20="",F20="",H20=""),"NOT READY",IF(NOT(OR(EXACT(H20,"NOT STARTED"),EXACT(H20,"IN PROGRESS"),EXACT(H20,"DONE"),EXACT(H20,"BLOCKED"))),"NOT READY",IF(OR(N20&lt;&gt;"LINKED",J20&lt;&gt;"READY",K20&lt;&gt;"COMPATIBLE"),"NOT READY","READY")))))</x:f>
      </x:c>
      <x:c r="M20" s="12"/>
      <x:c r="N20" s="12" t="str">
        <x:f>IF(A20="","",IF(COUNTIF(CANDIDATES!$A$6:$A$205,B20)&lt;&gt;1,"INVALID - CANDIDATE ID",IF(COUNTIF(DECISIONS!$A$6:$A$205,C20)&lt;&gt;1,"INVALID - DECISION ID",IF(INDEX(DECISIONS!$B$6:$B$205,MATCH(C20,DECISIONS!$A$6:$A$205,0))&lt;&gt;B20,"INVALID - CANDIDATE / DECISION MISMATCH","LINKED"))))</x:f>
      </x:c>
    </x:row>
    <x:row r="21">
      <x:c r="A21" s="12"/>
      <x:c r="B21" s="12"/>
      <x:c r="C21" s="12"/>
      <x:c r="D21" s="12"/>
      <x:c r="E21" s="12"/>
      <x:c r="F21" s="12"/>
      <x:c r="G21" s="38"/>
      <x:c r="H21" s="12"/>
      <x:c r="I21" s="12" t="str">
        <x:f>IF(B21="","",IFERROR(INDEX(CANDIDATES!$P$6:$P$205,MATCH(B21,CANDIDATES!$A$6:$A$205,0)),""))</x:f>
      </x:c>
      <x:c r="J21" s="12" t="str">
        <x:f>IF(C21="","",IFERROR(INDEX(DECISIONS!$M$6:$M$205,MATCH(C21,DECISIONS!$A$6:$A$205,0)),"INVALID - DECISION ID"))</x:f>
      </x:c>
      <x:c r="K21" s="12" t="str">
        <x:f>IF(A21="","",IF(N21&lt;&gt;"LINKED","LINK ERROR",IF(NOT(OR(EXACT(D21,"DIRECT OFFER / CRO"),EXACT(D21,"LOCAL VISIBILITY"),EXACT(D21,"INFORMATION CONTENT"),EXACT(D21,"INTERMEDIARY CHANNEL"),EXACT(D21,"EVIDENCE COLLECTION"),EXACT(D21,"MONITOR / REOPEN"))),"INVALID - ACTION CATEGORY",IF(D21="EVIDENCE COLLECTION","COMPATIBLE",IF(D21="MONITOR / REOPEN","COMPATIBLE",IF(D21="DIRECT OFFER / CRO",IF(I21="DIRECT LOCAL COMPETITOR","COMPATIBLE","ROLE CONFLICT"),IF(D21="INTERMEDIARY CHANNEL",IF(I21="INTERMEDIARY / LEAD COMPETITOR","COMPATIBLE","ROLE CONFLICT"),IF(D21="INFORMATION CONTENT",IF(OR(I21="DIRECT LOCAL COMPETITOR",I21="INTERMEDIARY / LEAD COMPETITOR",I21="INFORMATION / REFERENCE COMPETITOR",I21="INDIRECT / CONDITIONAL COMPETITOR"),"COMPATIBLE","ROLE CONFLICT"),IF(D21="LOCAL VISIBILITY",IF(OR(I21="DIRECT LOCAL COMPETITOR",I21="INTERMEDIARY / LEAD COMPETITOR"),"COMPATIBLE","ROLE CONFLICT"),"ROLE CONFLICT")))))))))</x:f>
      </x:c>
      <x:c r="L21" s="12" t="str">
        <x:f>IF(A21="","",IF(COUNTIF($A$6:$A$205,A21)&gt;1,"NOT READY",IF(OR(B21="",C21="",D21="",E21="",F21="",H21=""),"NOT READY",IF(NOT(OR(EXACT(H21,"NOT STARTED"),EXACT(H21,"IN PROGRESS"),EXACT(H21,"DONE"),EXACT(H21,"BLOCKED"))),"NOT READY",IF(OR(N21&lt;&gt;"LINKED",J21&lt;&gt;"READY",K21&lt;&gt;"COMPATIBLE"),"NOT READY","READY")))))</x:f>
      </x:c>
      <x:c r="M21" s="12"/>
      <x:c r="N21" s="12" t="str">
        <x:f>IF(A21="","",IF(COUNTIF(CANDIDATES!$A$6:$A$205,B21)&lt;&gt;1,"INVALID - CANDIDATE ID",IF(COUNTIF(DECISIONS!$A$6:$A$205,C21)&lt;&gt;1,"INVALID - DECISION ID",IF(INDEX(DECISIONS!$B$6:$B$205,MATCH(C21,DECISIONS!$A$6:$A$205,0))&lt;&gt;B21,"INVALID - CANDIDATE / DECISION MISMATCH","LINKED"))))</x:f>
      </x:c>
    </x:row>
    <x:row r="22">
      <x:c r="A22" s="12"/>
      <x:c r="B22" s="12"/>
      <x:c r="C22" s="12"/>
      <x:c r="D22" s="12"/>
      <x:c r="E22" s="12"/>
      <x:c r="F22" s="12"/>
      <x:c r="G22" s="38"/>
      <x:c r="H22" s="12"/>
      <x:c r="I22" s="12" t="str">
        <x:f>IF(B22="","",IFERROR(INDEX(CANDIDATES!$P$6:$P$205,MATCH(B22,CANDIDATES!$A$6:$A$205,0)),""))</x:f>
      </x:c>
      <x:c r="J22" s="12" t="str">
        <x:f>IF(C22="","",IFERROR(INDEX(DECISIONS!$M$6:$M$205,MATCH(C22,DECISIONS!$A$6:$A$205,0)),"INVALID - DECISION ID"))</x:f>
      </x:c>
      <x:c r="K22" s="12" t="str">
        <x:f>IF(A22="","",IF(N22&lt;&gt;"LINKED","LINK ERROR",IF(NOT(OR(EXACT(D22,"DIRECT OFFER / CRO"),EXACT(D22,"LOCAL VISIBILITY"),EXACT(D22,"INFORMATION CONTENT"),EXACT(D22,"INTERMEDIARY CHANNEL"),EXACT(D22,"EVIDENCE COLLECTION"),EXACT(D22,"MONITOR / REOPEN"))),"INVALID - ACTION CATEGORY",IF(D22="EVIDENCE COLLECTION","COMPATIBLE",IF(D22="MONITOR / REOPEN","COMPATIBLE",IF(D22="DIRECT OFFER / CRO",IF(I22="DIRECT LOCAL COMPETITOR","COMPATIBLE","ROLE CONFLICT"),IF(D22="INTERMEDIARY CHANNEL",IF(I22="INTERMEDIARY / LEAD COMPETITOR","COMPATIBLE","ROLE CONFLICT"),IF(D22="INFORMATION CONTENT",IF(OR(I22="DIRECT LOCAL COMPETITOR",I22="INTERMEDIARY / LEAD COMPETITOR",I22="INFORMATION / REFERENCE COMPETITOR",I22="INDIRECT / CONDITIONAL COMPETITOR"),"COMPATIBLE","ROLE CONFLICT"),IF(D22="LOCAL VISIBILITY",IF(OR(I22="DIRECT LOCAL COMPETITOR",I22="INTERMEDIARY / LEAD COMPETITOR"),"COMPATIBLE","ROLE CONFLICT"),"ROLE CONFLICT")))))))))</x:f>
      </x:c>
      <x:c r="L22" s="12" t="str">
        <x:f>IF(A22="","",IF(COUNTIF($A$6:$A$205,A22)&gt;1,"NOT READY",IF(OR(B22="",C22="",D22="",E22="",F22="",H22=""),"NOT READY",IF(NOT(OR(EXACT(H22,"NOT STARTED"),EXACT(H22,"IN PROGRESS"),EXACT(H22,"DONE"),EXACT(H22,"BLOCKED"))),"NOT READY",IF(OR(N22&lt;&gt;"LINKED",J22&lt;&gt;"READY",K22&lt;&gt;"COMPATIBLE"),"NOT READY","READY")))))</x:f>
      </x:c>
      <x:c r="M22" s="12"/>
      <x:c r="N22" s="12" t="str">
        <x:f>IF(A22="","",IF(COUNTIF(CANDIDATES!$A$6:$A$205,B22)&lt;&gt;1,"INVALID - CANDIDATE ID",IF(COUNTIF(DECISIONS!$A$6:$A$205,C22)&lt;&gt;1,"INVALID - DECISION ID",IF(INDEX(DECISIONS!$B$6:$B$205,MATCH(C22,DECISIONS!$A$6:$A$205,0))&lt;&gt;B22,"INVALID - CANDIDATE / DECISION MISMATCH","LINKED"))))</x:f>
      </x:c>
    </x:row>
    <x:row r="23">
      <x:c r="A23" s="12"/>
      <x:c r="B23" s="12"/>
      <x:c r="C23" s="12"/>
      <x:c r="D23" s="12"/>
      <x:c r="E23" s="12"/>
      <x:c r="F23" s="12"/>
      <x:c r="G23" s="38"/>
      <x:c r="H23" s="12"/>
      <x:c r="I23" s="12" t="str">
        <x:f>IF(B23="","",IFERROR(INDEX(CANDIDATES!$P$6:$P$205,MATCH(B23,CANDIDATES!$A$6:$A$205,0)),""))</x:f>
      </x:c>
      <x:c r="J23" s="12" t="str">
        <x:f>IF(C23="","",IFERROR(INDEX(DECISIONS!$M$6:$M$205,MATCH(C23,DECISIONS!$A$6:$A$205,0)),"INVALID - DECISION ID"))</x:f>
      </x:c>
      <x:c r="K23" s="12" t="str">
        <x:f>IF(A23="","",IF(N23&lt;&gt;"LINKED","LINK ERROR",IF(NOT(OR(EXACT(D23,"DIRECT OFFER / CRO"),EXACT(D23,"LOCAL VISIBILITY"),EXACT(D23,"INFORMATION CONTENT"),EXACT(D23,"INTERMEDIARY CHANNEL"),EXACT(D23,"EVIDENCE COLLECTION"),EXACT(D23,"MONITOR / REOPEN"))),"INVALID - ACTION CATEGORY",IF(D23="EVIDENCE COLLECTION","COMPATIBLE",IF(D23="MONITOR / REOPEN","COMPATIBLE",IF(D23="DIRECT OFFER / CRO",IF(I23="DIRECT LOCAL COMPETITOR","COMPATIBLE","ROLE CONFLICT"),IF(D23="INTERMEDIARY CHANNEL",IF(I23="INTERMEDIARY / LEAD COMPETITOR","COMPATIBLE","ROLE CONFLICT"),IF(D23="INFORMATION CONTENT",IF(OR(I23="DIRECT LOCAL COMPETITOR",I23="INTERMEDIARY / LEAD COMPETITOR",I23="INFORMATION / REFERENCE COMPETITOR",I23="INDIRECT / CONDITIONAL COMPETITOR"),"COMPATIBLE","ROLE CONFLICT"),IF(D23="LOCAL VISIBILITY",IF(OR(I23="DIRECT LOCAL COMPETITOR",I23="INTERMEDIARY / LEAD COMPETITOR"),"COMPATIBLE","ROLE CONFLICT"),"ROLE CONFLICT")))))))))</x:f>
      </x:c>
      <x:c r="L23" s="12" t="str">
        <x:f>IF(A23="","",IF(COUNTIF($A$6:$A$205,A23)&gt;1,"NOT READY",IF(OR(B23="",C23="",D23="",E23="",F23="",H23=""),"NOT READY",IF(NOT(OR(EXACT(H23,"NOT STARTED"),EXACT(H23,"IN PROGRESS"),EXACT(H23,"DONE"),EXACT(H23,"BLOCKED"))),"NOT READY",IF(OR(N23&lt;&gt;"LINKED",J23&lt;&gt;"READY",K23&lt;&gt;"COMPATIBLE"),"NOT READY","READY")))))</x:f>
      </x:c>
      <x:c r="M23" s="12"/>
      <x:c r="N23" s="12" t="str">
        <x:f>IF(A23="","",IF(COUNTIF(CANDIDATES!$A$6:$A$205,B23)&lt;&gt;1,"INVALID - CANDIDATE ID",IF(COUNTIF(DECISIONS!$A$6:$A$205,C23)&lt;&gt;1,"INVALID - DECISION ID",IF(INDEX(DECISIONS!$B$6:$B$205,MATCH(C23,DECISIONS!$A$6:$A$205,0))&lt;&gt;B23,"INVALID - CANDIDATE / DECISION MISMATCH","LINKED"))))</x:f>
      </x:c>
    </x:row>
    <x:row r="24">
      <x:c r="A24" s="12"/>
      <x:c r="B24" s="12"/>
      <x:c r="C24" s="12"/>
      <x:c r="D24" s="12"/>
      <x:c r="E24" s="12"/>
      <x:c r="F24" s="12"/>
      <x:c r="G24" s="38"/>
      <x:c r="H24" s="12"/>
      <x:c r="I24" s="12" t="str">
        <x:f>IF(B24="","",IFERROR(INDEX(CANDIDATES!$P$6:$P$205,MATCH(B24,CANDIDATES!$A$6:$A$205,0)),""))</x:f>
      </x:c>
      <x:c r="J24" s="12" t="str">
        <x:f>IF(C24="","",IFERROR(INDEX(DECISIONS!$M$6:$M$205,MATCH(C24,DECISIONS!$A$6:$A$205,0)),"INVALID - DECISION ID"))</x:f>
      </x:c>
      <x:c r="K24" s="12" t="str">
        <x:f>IF(A24="","",IF(N24&lt;&gt;"LINKED","LINK ERROR",IF(NOT(OR(EXACT(D24,"DIRECT OFFER / CRO"),EXACT(D24,"LOCAL VISIBILITY"),EXACT(D24,"INFORMATION CONTENT"),EXACT(D24,"INTERMEDIARY CHANNEL"),EXACT(D24,"EVIDENCE COLLECTION"),EXACT(D24,"MONITOR / REOPEN"))),"INVALID - ACTION CATEGORY",IF(D24="EVIDENCE COLLECTION","COMPATIBLE",IF(D24="MONITOR / REOPEN","COMPATIBLE",IF(D24="DIRECT OFFER / CRO",IF(I24="DIRECT LOCAL COMPETITOR","COMPATIBLE","ROLE CONFLICT"),IF(D24="INTERMEDIARY CHANNEL",IF(I24="INTERMEDIARY / LEAD COMPETITOR","COMPATIBLE","ROLE CONFLICT"),IF(D24="INFORMATION CONTENT",IF(OR(I24="DIRECT LOCAL COMPETITOR",I24="INTERMEDIARY / LEAD COMPETITOR",I24="INFORMATION / REFERENCE COMPETITOR",I24="INDIRECT / CONDITIONAL COMPETITOR"),"COMPATIBLE","ROLE CONFLICT"),IF(D24="LOCAL VISIBILITY",IF(OR(I24="DIRECT LOCAL COMPETITOR",I24="INTERMEDIARY / LEAD COMPETITOR"),"COMPATIBLE","ROLE CONFLICT"),"ROLE CONFLICT")))))))))</x:f>
      </x:c>
      <x:c r="L24" s="12" t="str">
        <x:f>IF(A24="","",IF(COUNTIF($A$6:$A$205,A24)&gt;1,"NOT READY",IF(OR(B24="",C24="",D24="",E24="",F24="",H24=""),"NOT READY",IF(NOT(OR(EXACT(H24,"NOT STARTED"),EXACT(H24,"IN PROGRESS"),EXACT(H24,"DONE"),EXACT(H24,"BLOCKED"))),"NOT READY",IF(OR(N24&lt;&gt;"LINKED",J24&lt;&gt;"READY",K24&lt;&gt;"COMPATIBLE"),"NOT READY","READY")))))</x:f>
      </x:c>
      <x:c r="M24" s="12"/>
      <x:c r="N24" s="12" t="str">
        <x:f>IF(A24="","",IF(COUNTIF(CANDIDATES!$A$6:$A$205,B24)&lt;&gt;1,"INVALID - CANDIDATE ID",IF(COUNTIF(DECISIONS!$A$6:$A$205,C24)&lt;&gt;1,"INVALID - DECISION ID",IF(INDEX(DECISIONS!$B$6:$B$205,MATCH(C24,DECISIONS!$A$6:$A$205,0))&lt;&gt;B24,"INVALID - CANDIDATE / DECISION MISMATCH","LINKED"))))</x:f>
      </x:c>
    </x:row>
    <x:row r="25">
      <x:c r="A25" s="12"/>
      <x:c r="B25" s="12"/>
      <x:c r="C25" s="12"/>
      <x:c r="D25" s="12"/>
      <x:c r="E25" s="12"/>
      <x:c r="F25" s="12"/>
      <x:c r="G25" s="38"/>
      <x:c r="H25" s="12"/>
      <x:c r="I25" s="12" t="str">
        <x:f>IF(B25="","",IFERROR(INDEX(CANDIDATES!$P$6:$P$205,MATCH(B25,CANDIDATES!$A$6:$A$205,0)),""))</x:f>
      </x:c>
      <x:c r="J25" s="12" t="str">
        <x:f>IF(C25="","",IFERROR(INDEX(DECISIONS!$M$6:$M$205,MATCH(C25,DECISIONS!$A$6:$A$205,0)),"INVALID - DECISION ID"))</x:f>
      </x:c>
      <x:c r="K25" s="12" t="str">
        <x:f>IF(A25="","",IF(N25&lt;&gt;"LINKED","LINK ERROR",IF(NOT(OR(EXACT(D25,"DIRECT OFFER / CRO"),EXACT(D25,"LOCAL VISIBILITY"),EXACT(D25,"INFORMATION CONTENT"),EXACT(D25,"INTERMEDIARY CHANNEL"),EXACT(D25,"EVIDENCE COLLECTION"),EXACT(D25,"MONITOR / REOPEN"))),"INVALID - ACTION CATEGORY",IF(D25="EVIDENCE COLLECTION","COMPATIBLE",IF(D25="MONITOR / REOPEN","COMPATIBLE",IF(D25="DIRECT OFFER / CRO",IF(I25="DIRECT LOCAL COMPETITOR","COMPATIBLE","ROLE CONFLICT"),IF(D25="INTERMEDIARY CHANNEL",IF(I25="INTERMEDIARY / LEAD COMPETITOR","COMPATIBLE","ROLE CONFLICT"),IF(D25="INFORMATION CONTENT",IF(OR(I25="DIRECT LOCAL COMPETITOR",I25="INTERMEDIARY / LEAD COMPETITOR",I25="INFORMATION / REFERENCE COMPETITOR",I25="INDIRECT / CONDITIONAL COMPETITOR"),"COMPATIBLE","ROLE CONFLICT"),IF(D25="LOCAL VISIBILITY",IF(OR(I25="DIRECT LOCAL COMPETITOR",I25="INTERMEDIARY / LEAD COMPETITOR"),"COMPATIBLE","ROLE CONFLICT"),"ROLE CONFLICT")))))))))</x:f>
      </x:c>
      <x:c r="L25" s="12" t="str">
        <x:f>IF(A25="","",IF(COUNTIF($A$6:$A$205,A25)&gt;1,"NOT READY",IF(OR(B25="",C25="",D25="",E25="",F25="",H25=""),"NOT READY",IF(NOT(OR(EXACT(H25,"NOT STARTED"),EXACT(H25,"IN PROGRESS"),EXACT(H25,"DONE"),EXACT(H25,"BLOCKED"))),"NOT READY",IF(OR(N25&lt;&gt;"LINKED",J25&lt;&gt;"READY",K25&lt;&gt;"COMPATIBLE"),"NOT READY","READY")))))</x:f>
      </x:c>
      <x:c r="M25" s="12"/>
      <x:c r="N25" s="12" t="str">
        <x:f>IF(A25="","",IF(COUNTIF(CANDIDATES!$A$6:$A$205,B25)&lt;&gt;1,"INVALID - CANDIDATE ID",IF(COUNTIF(DECISIONS!$A$6:$A$205,C25)&lt;&gt;1,"INVALID - DECISION ID",IF(INDEX(DECISIONS!$B$6:$B$205,MATCH(C25,DECISIONS!$A$6:$A$205,0))&lt;&gt;B25,"INVALID - CANDIDATE / DECISION MISMATCH","LINKED"))))</x:f>
      </x:c>
    </x:row>
    <x:row r="26">
      <x:c r="A26" s="12"/>
      <x:c r="B26" s="12"/>
      <x:c r="C26" s="12"/>
      <x:c r="D26" s="12"/>
      <x:c r="E26" s="12"/>
      <x:c r="F26" s="12"/>
      <x:c r="G26" s="38"/>
      <x:c r="H26" s="12"/>
      <x:c r="I26" s="12" t="str">
        <x:f>IF(B26="","",IFERROR(INDEX(CANDIDATES!$P$6:$P$205,MATCH(B26,CANDIDATES!$A$6:$A$205,0)),""))</x:f>
      </x:c>
      <x:c r="J26" s="12" t="str">
        <x:f>IF(C26="","",IFERROR(INDEX(DECISIONS!$M$6:$M$205,MATCH(C26,DECISIONS!$A$6:$A$205,0)),"INVALID - DECISION ID"))</x:f>
      </x:c>
      <x:c r="K26" s="12" t="str">
        <x:f>IF(A26="","",IF(N26&lt;&gt;"LINKED","LINK ERROR",IF(NOT(OR(EXACT(D26,"DIRECT OFFER / CRO"),EXACT(D26,"LOCAL VISIBILITY"),EXACT(D26,"INFORMATION CONTENT"),EXACT(D26,"INTERMEDIARY CHANNEL"),EXACT(D26,"EVIDENCE COLLECTION"),EXACT(D26,"MONITOR / REOPEN"))),"INVALID - ACTION CATEGORY",IF(D26="EVIDENCE COLLECTION","COMPATIBLE",IF(D26="MONITOR / REOPEN","COMPATIBLE",IF(D26="DIRECT OFFER / CRO",IF(I26="DIRECT LOCAL COMPETITOR","COMPATIBLE","ROLE CONFLICT"),IF(D26="INTERMEDIARY CHANNEL",IF(I26="INTERMEDIARY / LEAD COMPETITOR","COMPATIBLE","ROLE CONFLICT"),IF(D26="INFORMATION CONTENT",IF(OR(I26="DIRECT LOCAL COMPETITOR",I26="INTERMEDIARY / LEAD COMPETITOR",I26="INFORMATION / REFERENCE COMPETITOR",I26="INDIRECT / CONDITIONAL COMPETITOR"),"COMPATIBLE","ROLE CONFLICT"),IF(D26="LOCAL VISIBILITY",IF(OR(I26="DIRECT LOCAL COMPETITOR",I26="INTERMEDIARY / LEAD COMPETITOR"),"COMPATIBLE","ROLE CONFLICT"),"ROLE CONFLICT")))))))))</x:f>
      </x:c>
      <x:c r="L26" s="12" t="str">
        <x:f>IF(A26="","",IF(COUNTIF($A$6:$A$205,A26)&gt;1,"NOT READY",IF(OR(B26="",C26="",D26="",E26="",F26="",H26=""),"NOT READY",IF(NOT(OR(EXACT(H26,"NOT STARTED"),EXACT(H26,"IN PROGRESS"),EXACT(H26,"DONE"),EXACT(H26,"BLOCKED"))),"NOT READY",IF(OR(N26&lt;&gt;"LINKED",J26&lt;&gt;"READY",K26&lt;&gt;"COMPATIBLE"),"NOT READY","READY")))))</x:f>
      </x:c>
      <x:c r="M26" s="12"/>
      <x:c r="N26" s="12" t="str">
        <x:f>IF(A26="","",IF(COUNTIF(CANDIDATES!$A$6:$A$205,B26)&lt;&gt;1,"INVALID - CANDIDATE ID",IF(COUNTIF(DECISIONS!$A$6:$A$205,C26)&lt;&gt;1,"INVALID - DECISION ID",IF(INDEX(DECISIONS!$B$6:$B$205,MATCH(C26,DECISIONS!$A$6:$A$205,0))&lt;&gt;B26,"INVALID - CANDIDATE / DECISION MISMATCH","LINKED"))))</x:f>
      </x:c>
    </x:row>
    <x:row r="27">
      <x:c r="A27" s="12"/>
      <x:c r="B27" s="12"/>
      <x:c r="C27" s="12"/>
      <x:c r="D27" s="12"/>
      <x:c r="E27" s="12"/>
      <x:c r="F27" s="12"/>
      <x:c r="G27" s="38"/>
      <x:c r="H27" s="12"/>
      <x:c r="I27" s="12" t="str">
        <x:f>IF(B27="","",IFERROR(INDEX(CANDIDATES!$P$6:$P$205,MATCH(B27,CANDIDATES!$A$6:$A$205,0)),""))</x:f>
      </x:c>
      <x:c r="J27" s="12" t="str">
        <x:f>IF(C27="","",IFERROR(INDEX(DECISIONS!$M$6:$M$205,MATCH(C27,DECISIONS!$A$6:$A$205,0)),"INVALID - DECISION ID"))</x:f>
      </x:c>
      <x:c r="K27" s="12" t="str">
        <x:f>IF(A27="","",IF(N27&lt;&gt;"LINKED","LINK ERROR",IF(NOT(OR(EXACT(D27,"DIRECT OFFER / CRO"),EXACT(D27,"LOCAL VISIBILITY"),EXACT(D27,"INFORMATION CONTENT"),EXACT(D27,"INTERMEDIARY CHANNEL"),EXACT(D27,"EVIDENCE COLLECTION"),EXACT(D27,"MONITOR / REOPEN"))),"INVALID - ACTION CATEGORY",IF(D27="EVIDENCE COLLECTION","COMPATIBLE",IF(D27="MONITOR / REOPEN","COMPATIBLE",IF(D27="DIRECT OFFER / CRO",IF(I27="DIRECT LOCAL COMPETITOR","COMPATIBLE","ROLE CONFLICT"),IF(D27="INTERMEDIARY CHANNEL",IF(I27="INTERMEDIARY / LEAD COMPETITOR","COMPATIBLE","ROLE CONFLICT"),IF(D27="INFORMATION CONTENT",IF(OR(I27="DIRECT LOCAL COMPETITOR",I27="INTERMEDIARY / LEAD COMPETITOR",I27="INFORMATION / REFERENCE COMPETITOR",I27="INDIRECT / CONDITIONAL COMPETITOR"),"COMPATIBLE","ROLE CONFLICT"),IF(D27="LOCAL VISIBILITY",IF(OR(I27="DIRECT LOCAL COMPETITOR",I27="INTERMEDIARY / LEAD COMPETITOR"),"COMPATIBLE","ROLE CONFLICT"),"ROLE CONFLICT")))))))))</x:f>
      </x:c>
      <x:c r="L27" s="12" t="str">
        <x:f>IF(A27="","",IF(COUNTIF($A$6:$A$205,A27)&gt;1,"NOT READY",IF(OR(B27="",C27="",D27="",E27="",F27="",H27=""),"NOT READY",IF(NOT(OR(EXACT(H27,"NOT STARTED"),EXACT(H27,"IN PROGRESS"),EXACT(H27,"DONE"),EXACT(H27,"BLOCKED"))),"NOT READY",IF(OR(N27&lt;&gt;"LINKED",J27&lt;&gt;"READY",K27&lt;&gt;"COMPATIBLE"),"NOT READY","READY")))))</x:f>
      </x:c>
      <x:c r="M27" s="12"/>
      <x:c r="N27" s="12" t="str">
        <x:f>IF(A27="","",IF(COUNTIF(CANDIDATES!$A$6:$A$205,B27)&lt;&gt;1,"INVALID - CANDIDATE ID",IF(COUNTIF(DECISIONS!$A$6:$A$205,C27)&lt;&gt;1,"INVALID - DECISION ID",IF(INDEX(DECISIONS!$B$6:$B$205,MATCH(C27,DECISIONS!$A$6:$A$205,0))&lt;&gt;B27,"INVALID - CANDIDATE / DECISION MISMATCH","LINKED"))))</x:f>
      </x:c>
    </x:row>
    <x:row r="28">
      <x:c r="A28" s="12"/>
      <x:c r="B28" s="12"/>
      <x:c r="C28" s="12"/>
      <x:c r="D28" s="12"/>
      <x:c r="E28" s="12"/>
      <x:c r="F28" s="12"/>
      <x:c r="G28" s="38"/>
      <x:c r="H28" s="12"/>
      <x:c r="I28" s="12" t="str">
        <x:f>IF(B28="","",IFERROR(INDEX(CANDIDATES!$P$6:$P$205,MATCH(B28,CANDIDATES!$A$6:$A$205,0)),""))</x:f>
      </x:c>
      <x:c r="J28" s="12" t="str">
        <x:f>IF(C28="","",IFERROR(INDEX(DECISIONS!$M$6:$M$205,MATCH(C28,DECISIONS!$A$6:$A$205,0)),"INVALID - DECISION ID"))</x:f>
      </x:c>
      <x:c r="K28" s="12" t="str">
        <x:f>IF(A28="","",IF(N28&lt;&gt;"LINKED","LINK ERROR",IF(NOT(OR(EXACT(D28,"DIRECT OFFER / CRO"),EXACT(D28,"LOCAL VISIBILITY"),EXACT(D28,"INFORMATION CONTENT"),EXACT(D28,"INTERMEDIARY CHANNEL"),EXACT(D28,"EVIDENCE COLLECTION"),EXACT(D28,"MONITOR / REOPEN"))),"INVALID - ACTION CATEGORY",IF(D28="EVIDENCE COLLECTION","COMPATIBLE",IF(D28="MONITOR / REOPEN","COMPATIBLE",IF(D28="DIRECT OFFER / CRO",IF(I28="DIRECT LOCAL COMPETITOR","COMPATIBLE","ROLE CONFLICT"),IF(D28="INTERMEDIARY CHANNEL",IF(I28="INTERMEDIARY / LEAD COMPETITOR","COMPATIBLE","ROLE CONFLICT"),IF(D28="INFORMATION CONTENT",IF(OR(I28="DIRECT LOCAL COMPETITOR",I28="INTERMEDIARY / LEAD COMPETITOR",I28="INFORMATION / REFERENCE COMPETITOR",I28="INDIRECT / CONDITIONAL COMPETITOR"),"COMPATIBLE","ROLE CONFLICT"),IF(D28="LOCAL VISIBILITY",IF(OR(I28="DIRECT LOCAL COMPETITOR",I28="INTERMEDIARY / LEAD COMPETITOR"),"COMPATIBLE","ROLE CONFLICT"),"ROLE CONFLICT")))))))))</x:f>
      </x:c>
      <x:c r="L28" s="12" t="str">
        <x:f>IF(A28="","",IF(COUNTIF($A$6:$A$205,A28)&gt;1,"NOT READY",IF(OR(B28="",C28="",D28="",E28="",F28="",H28=""),"NOT READY",IF(NOT(OR(EXACT(H28,"NOT STARTED"),EXACT(H28,"IN PROGRESS"),EXACT(H28,"DONE"),EXACT(H28,"BLOCKED"))),"NOT READY",IF(OR(N28&lt;&gt;"LINKED",J28&lt;&gt;"READY",K28&lt;&gt;"COMPATIBLE"),"NOT READY","READY")))))</x:f>
      </x:c>
      <x:c r="M28" s="12"/>
      <x:c r="N28" s="12" t="str">
        <x:f>IF(A28="","",IF(COUNTIF(CANDIDATES!$A$6:$A$205,B28)&lt;&gt;1,"INVALID - CANDIDATE ID",IF(COUNTIF(DECISIONS!$A$6:$A$205,C28)&lt;&gt;1,"INVALID - DECISION ID",IF(INDEX(DECISIONS!$B$6:$B$205,MATCH(C28,DECISIONS!$A$6:$A$205,0))&lt;&gt;B28,"INVALID - CANDIDATE / DECISION MISMATCH","LINKED"))))</x:f>
      </x:c>
    </x:row>
    <x:row r="29">
      <x:c r="A29" s="12"/>
      <x:c r="B29" s="12"/>
      <x:c r="C29" s="12"/>
      <x:c r="D29" s="12"/>
      <x:c r="E29" s="12"/>
      <x:c r="F29" s="12"/>
      <x:c r="G29" s="38"/>
      <x:c r="H29" s="12"/>
      <x:c r="I29" s="12" t="str">
        <x:f>IF(B29="","",IFERROR(INDEX(CANDIDATES!$P$6:$P$205,MATCH(B29,CANDIDATES!$A$6:$A$205,0)),""))</x:f>
      </x:c>
      <x:c r="J29" s="12" t="str">
        <x:f>IF(C29="","",IFERROR(INDEX(DECISIONS!$M$6:$M$205,MATCH(C29,DECISIONS!$A$6:$A$205,0)),"INVALID - DECISION ID"))</x:f>
      </x:c>
      <x:c r="K29" s="12" t="str">
        <x:f>IF(A29="","",IF(N29&lt;&gt;"LINKED","LINK ERROR",IF(NOT(OR(EXACT(D29,"DIRECT OFFER / CRO"),EXACT(D29,"LOCAL VISIBILITY"),EXACT(D29,"INFORMATION CONTENT"),EXACT(D29,"INTERMEDIARY CHANNEL"),EXACT(D29,"EVIDENCE COLLECTION"),EXACT(D29,"MONITOR / REOPEN"))),"INVALID - ACTION CATEGORY",IF(D29="EVIDENCE COLLECTION","COMPATIBLE",IF(D29="MONITOR / REOPEN","COMPATIBLE",IF(D29="DIRECT OFFER / CRO",IF(I29="DIRECT LOCAL COMPETITOR","COMPATIBLE","ROLE CONFLICT"),IF(D29="INTERMEDIARY CHANNEL",IF(I29="INTERMEDIARY / LEAD COMPETITOR","COMPATIBLE","ROLE CONFLICT"),IF(D29="INFORMATION CONTENT",IF(OR(I29="DIRECT LOCAL COMPETITOR",I29="INTERMEDIARY / LEAD COMPETITOR",I29="INFORMATION / REFERENCE COMPETITOR",I29="INDIRECT / CONDITIONAL COMPETITOR"),"COMPATIBLE","ROLE CONFLICT"),IF(D29="LOCAL VISIBILITY",IF(OR(I29="DIRECT LOCAL COMPETITOR",I29="INTERMEDIARY / LEAD COMPETITOR"),"COMPATIBLE","ROLE CONFLICT"),"ROLE CONFLICT")))))))))</x:f>
      </x:c>
      <x:c r="L29" s="12" t="str">
        <x:f>IF(A29="","",IF(COUNTIF($A$6:$A$205,A29)&gt;1,"NOT READY",IF(OR(B29="",C29="",D29="",E29="",F29="",H29=""),"NOT READY",IF(NOT(OR(EXACT(H29,"NOT STARTED"),EXACT(H29,"IN PROGRESS"),EXACT(H29,"DONE"),EXACT(H29,"BLOCKED"))),"NOT READY",IF(OR(N29&lt;&gt;"LINKED",J29&lt;&gt;"READY",K29&lt;&gt;"COMPATIBLE"),"NOT READY","READY")))))</x:f>
      </x:c>
      <x:c r="M29" s="12"/>
      <x:c r="N29" s="12" t="str">
        <x:f>IF(A29="","",IF(COUNTIF(CANDIDATES!$A$6:$A$205,B29)&lt;&gt;1,"INVALID - CANDIDATE ID",IF(COUNTIF(DECISIONS!$A$6:$A$205,C29)&lt;&gt;1,"INVALID - DECISION ID",IF(INDEX(DECISIONS!$B$6:$B$205,MATCH(C29,DECISIONS!$A$6:$A$205,0))&lt;&gt;B29,"INVALID - CANDIDATE / DECISION MISMATCH","LINKED"))))</x:f>
      </x:c>
    </x:row>
    <x:row r="30">
      <x:c r="A30" s="12"/>
      <x:c r="B30" s="12"/>
      <x:c r="C30" s="12"/>
      <x:c r="D30" s="12"/>
      <x:c r="E30" s="12"/>
      <x:c r="F30" s="12"/>
      <x:c r="G30" s="38"/>
      <x:c r="H30" s="12"/>
      <x:c r="I30" s="12" t="str">
        <x:f>IF(B30="","",IFERROR(INDEX(CANDIDATES!$P$6:$P$205,MATCH(B30,CANDIDATES!$A$6:$A$205,0)),""))</x:f>
      </x:c>
      <x:c r="J30" s="12" t="str">
        <x:f>IF(C30="","",IFERROR(INDEX(DECISIONS!$M$6:$M$205,MATCH(C30,DECISIONS!$A$6:$A$205,0)),"INVALID - DECISION ID"))</x:f>
      </x:c>
      <x:c r="K30" s="12" t="str">
        <x:f>IF(A30="","",IF(N30&lt;&gt;"LINKED","LINK ERROR",IF(NOT(OR(EXACT(D30,"DIRECT OFFER / CRO"),EXACT(D30,"LOCAL VISIBILITY"),EXACT(D30,"INFORMATION CONTENT"),EXACT(D30,"INTERMEDIARY CHANNEL"),EXACT(D30,"EVIDENCE COLLECTION"),EXACT(D30,"MONITOR / REOPEN"))),"INVALID - ACTION CATEGORY",IF(D30="EVIDENCE COLLECTION","COMPATIBLE",IF(D30="MONITOR / REOPEN","COMPATIBLE",IF(D30="DIRECT OFFER / CRO",IF(I30="DIRECT LOCAL COMPETITOR","COMPATIBLE","ROLE CONFLICT"),IF(D30="INTERMEDIARY CHANNEL",IF(I30="INTERMEDIARY / LEAD COMPETITOR","COMPATIBLE","ROLE CONFLICT"),IF(D30="INFORMATION CONTENT",IF(OR(I30="DIRECT LOCAL COMPETITOR",I30="INTERMEDIARY / LEAD COMPETITOR",I30="INFORMATION / REFERENCE COMPETITOR",I30="INDIRECT / CONDITIONAL COMPETITOR"),"COMPATIBLE","ROLE CONFLICT"),IF(D30="LOCAL VISIBILITY",IF(OR(I30="DIRECT LOCAL COMPETITOR",I30="INTERMEDIARY / LEAD COMPETITOR"),"COMPATIBLE","ROLE CONFLICT"),"ROLE CONFLICT")))))))))</x:f>
      </x:c>
      <x:c r="L30" s="12" t="str">
        <x:f>IF(A30="","",IF(COUNTIF($A$6:$A$205,A30)&gt;1,"NOT READY",IF(OR(B30="",C30="",D30="",E30="",F30="",H30=""),"NOT READY",IF(NOT(OR(EXACT(H30,"NOT STARTED"),EXACT(H30,"IN PROGRESS"),EXACT(H30,"DONE"),EXACT(H30,"BLOCKED"))),"NOT READY",IF(OR(N30&lt;&gt;"LINKED",J30&lt;&gt;"READY",K30&lt;&gt;"COMPATIBLE"),"NOT READY","READY")))))</x:f>
      </x:c>
      <x:c r="M30" s="12"/>
      <x:c r="N30" s="12" t="str">
        <x:f>IF(A30="","",IF(COUNTIF(CANDIDATES!$A$6:$A$205,B30)&lt;&gt;1,"INVALID - CANDIDATE ID",IF(COUNTIF(DECISIONS!$A$6:$A$205,C30)&lt;&gt;1,"INVALID - DECISION ID",IF(INDEX(DECISIONS!$B$6:$B$205,MATCH(C30,DECISIONS!$A$6:$A$205,0))&lt;&gt;B30,"INVALID - CANDIDATE / DECISION MISMATCH","LINKED"))))</x:f>
      </x:c>
    </x:row>
    <x:row r="31">
      <x:c r="A31" s="12"/>
      <x:c r="B31" s="12"/>
      <x:c r="C31" s="12"/>
      <x:c r="D31" s="12"/>
      <x:c r="E31" s="12"/>
      <x:c r="F31" s="12"/>
      <x:c r="G31" s="38"/>
      <x:c r="H31" s="12"/>
      <x:c r="I31" s="12" t="str">
        <x:f>IF(B31="","",IFERROR(INDEX(CANDIDATES!$P$6:$P$205,MATCH(B31,CANDIDATES!$A$6:$A$205,0)),""))</x:f>
      </x:c>
      <x:c r="J31" s="12" t="str">
        <x:f>IF(C31="","",IFERROR(INDEX(DECISIONS!$M$6:$M$205,MATCH(C31,DECISIONS!$A$6:$A$205,0)),"INVALID - DECISION ID"))</x:f>
      </x:c>
      <x:c r="K31" s="12" t="str">
        <x:f>IF(A31="","",IF(N31&lt;&gt;"LINKED","LINK ERROR",IF(NOT(OR(EXACT(D31,"DIRECT OFFER / CRO"),EXACT(D31,"LOCAL VISIBILITY"),EXACT(D31,"INFORMATION CONTENT"),EXACT(D31,"INTERMEDIARY CHANNEL"),EXACT(D31,"EVIDENCE COLLECTION"),EXACT(D31,"MONITOR / REOPEN"))),"INVALID - ACTION CATEGORY",IF(D31="EVIDENCE COLLECTION","COMPATIBLE",IF(D31="MONITOR / REOPEN","COMPATIBLE",IF(D31="DIRECT OFFER / CRO",IF(I31="DIRECT LOCAL COMPETITOR","COMPATIBLE","ROLE CONFLICT"),IF(D31="INTERMEDIARY CHANNEL",IF(I31="INTERMEDIARY / LEAD COMPETITOR","COMPATIBLE","ROLE CONFLICT"),IF(D31="INFORMATION CONTENT",IF(OR(I31="DIRECT LOCAL COMPETITOR",I31="INTERMEDIARY / LEAD COMPETITOR",I31="INFORMATION / REFERENCE COMPETITOR",I31="INDIRECT / CONDITIONAL COMPETITOR"),"COMPATIBLE","ROLE CONFLICT"),IF(D31="LOCAL VISIBILITY",IF(OR(I31="DIRECT LOCAL COMPETITOR",I31="INTERMEDIARY / LEAD COMPETITOR"),"COMPATIBLE","ROLE CONFLICT"),"ROLE CONFLICT")))))))))</x:f>
      </x:c>
      <x:c r="L31" s="12" t="str">
        <x:f>IF(A31="","",IF(COUNTIF($A$6:$A$205,A31)&gt;1,"NOT READY",IF(OR(B31="",C31="",D31="",E31="",F31="",H31=""),"NOT READY",IF(NOT(OR(EXACT(H31,"NOT STARTED"),EXACT(H31,"IN PROGRESS"),EXACT(H31,"DONE"),EXACT(H31,"BLOCKED"))),"NOT READY",IF(OR(N31&lt;&gt;"LINKED",J31&lt;&gt;"READY",K31&lt;&gt;"COMPATIBLE"),"NOT READY","READY")))))</x:f>
      </x:c>
      <x:c r="M31" s="12"/>
      <x:c r="N31" s="12" t="str">
        <x:f>IF(A31="","",IF(COUNTIF(CANDIDATES!$A$6:$A$205,B31)&lt;&gt;1,"INVALID - CANDIDATE ID",IF(COUNTIF(DECISIONS!$A$6:$A$205,C31)&lt;&gt;1,"INVALID - DECISION ID",IF(INDEX(DECISIONS!$B$6:$B$205,MATCH(C31,DECISIONS!$A$6:$A$205,0))&lt;&gt;B31,"INVALID - CANDIDATE / DECISION MISMATCH","LINKED"))))</x:f>
      </x:c>
    </x:row>
    <x:row r="32">
      <x:c r="A32" s="12"/>
      <x:c r="B32" s="12"/>
      <x:c r="C32" s="12"/>
      <x:c r="D32" s="12"/>
      <x:c r="E32" s="12"/>
      <x:c r="F32" s="12"/>
      <x:c r="G32" s="38"/>
      <x:c r="H32" s="12"/>
      <x:c r="I32" s="12" t="str">
        <x:f>IF(B32="","",IFERROR(INDEX(CANDIDATES!$P$6:$P$205,MATCH(B32,CANDIDATES!$A$6:$A$205,0)),""))</x:f>
      </x:c>
      <x:c r="J32" s="12" t="str">
        <x:f>IF(C32="","",IFERROR(INDEX(DECISIONS!$M$6:$M$205,MATCH(C32,DECISIONS!$A$6:$A$205,0)),"INVALID - DECISION ID"))</x:f>
      </x:c>
      <x:c r="K32" s="12" t="str">
        <x:f>IF(A32="","",IF(N32&lt;&gt;"LINKED","LINK ERROR",IF(NOT(OR(EXACT(D32,"DIRECT OFFER / CRO"),EXACT(D32,"LOCAL VISIBILITY"),EXACT(D32,"INFORMATION CONTENT"),EXACT(D32,"INTERMEDIARY CHANNEL"),EXACT(D32,"EVIDENCE COLLECTION"),EXACT(D32,"MONITOR / REOPEN"))),"INVALID - ACTION CATEGORY",IF(D32="EVIDENCE COLLECTION","COMPATIBLE",IF(D32="MONITOR / REOPEN","COMPATIBLE",IF(D32="DIRECT OFFER / CRO",IF(I32="DIRECT LOCAL COMPETITOR","COMPATIBLE","ROLE CONFLICT"),IF(D32="INTERMEDIARY CHANNEL",IF(I32="INTERMEDIARY / LEAD COMPETITOR","COMPATIBLE","ROLE CONFLICT"),IF(D32="INFORMATION CONTENT",IF(OR(I32="DIRECT LOCAL COMPETITOR",I32="INTERMEDIARY / LEAD COMPETITOR",I32="INFORMATION / REFERENCE COMPETITOR",I32="INDIRECT / CONDITIONAL COMPETITOR"),"COMPATIBLE","ROLE CONFLICT"),IF(D32="LOCAL VISIBILITY",IF(OR(I32="DIRECT LOCAL COMPETITOR",I32="INTERMEDIARY / LEAD COMPETITOR"),"COMPATIBLE","ROLE CONFLICT"),"ROLE CONFLICT")))))))))</x:f>
      </x:c>
      <x:c r="L32" s="12" t="str">
        <x:f>IF(A32="","",IF(COUNTIF($A$6:$A$205,A32)&gt;1,"NOT READY",IF(OR(B32="",C32="",D32="",E32="",F32="",H32=""),"NOT READY",IF(NOT(OR(EXACT(H32,"NOT STARTED"),EXACT(H32,"IN PROGRESS"),EXACT(H32,"DONE"),EXACT(H32,"BLOCKED"))),"NOT READY",IF(OR(N32&lt;&gt;"LINKED",J32&lt;&gt;"READY",K32&lt;&gt;"COMPATIBLE"),"NOT READY","READY")))))</x:f>
      </x:c>
      <x:c r="M32" s="12"/>
      <x:c r="N32" s="12" t="str">
        <x:f>IF(A32="","",IF(COUNTIF(CANDIDATES!$A$6:$A$205,B32)&lt;&gt;1,"INVALID - CANDIDATE ID",IF(COUNTIF(DECISIONS!$A$6:$A$205,C32)&lt;&gt;1,"INVALID - DECISION ID",IF(INDEX(DECISIONS!$B$6:$B$205,MATCH(C32,DECISIONS!$A$6:$A$205,0))&lt;&gt;B32,"INVALID - CANDIDATE / DECISION MISMATCH","LINKED"))))</x:f>
      </x:c>
    </x:row>
    <x:row r="33">
      <x:c r="A33" s="12"/>
      <x:c r="B33" s="12"/>
      <x:c r="C33" s="12"/>
      <x:c r="D33" s="12"/>
      <x:c r="E33" s="12"/>
      <x:c r="F33" s="12"/>
      <x:c r="G33" s="38"/>
      <x:c r="H33" s="12"/>
      <x:c r="I33" s="12" t="str">
        <x:f>IF(B33="","",IFERROR(INDEX(CANDIDATES!$P$6:$P$205,MATCH(B33,CANDIDATES!$A$6:$A$205,0)),""))</x:f>
      </x:c>
      <x:c r="J33" s="12" t="str">
        <x:f>IF(C33="","",IFERROR(INDEX(DECISIONS!$M$6:$M$205,MATCH(C33,DECISIONS!$A$6:$A$205,0)),"INVALID - DECISION ID"))</x:f>
      </x:c>
      <x:c r="K33" s="12" t="str">
        <x:f>IF(A33="","",IF(N33&lt;&gt;"LINKED","LINK ERROR",IF(NOT(OR(EXACT(D33,"DIRECT OFFER / CRO"),EXACT(D33,"LOCAL VISIBILITY"),EXACT(D33,"INFORMATION CONTENT"),EXACT(D33,"INTERMEDIARY CHANNEL"),EXACT(D33,"EVIDENCE COLLECTION"),EXACT(D33,"MONITOR / REOPEN"))),"INVALID - ACTION CATEGORY",IF(D33="EVIDENCE COLLECTION","COMPATIBLE",IF(D33="MONITOR / REOPEN","COMPATIBLE",IF(D33="DIRECT OFFER / CRO",IF(I33="DIRECT LOCAL COMPETITOR","COMPATIBLE","ROLE CONFLICT"),IF(D33="INTERMEDIARY CHANNEL",IF(I33="INTERMEDIARY / LEAD COMPETITOR","COMPATIBLE","ROLE CONFLICT"),IF(D33="INFORMATION CONTENT",IF(OR(I33="DIRECT LOCAL COMPETITOR",I33="INTERMEDIARY / LEAD COMPETITOR",I33="INFORMATION / REFERENCE COMPETITOR",I33="INDIRECT / CONDITIONAL COMPETITOR"),"COMPATIBLE","ROLE CONFLICT"),IF(D33="LOCAL VISIBILITY",IF(OR(I33="DIRECT LOCAL COMPETITOR",I33="INTERMEDIARY / LEAD COMPETITOR"),"COMPATIBLE","ROLE CONFLICT"),"ROLE CONFLICT")))))))))</x:f>
      </x:c>
      <x:c r="L33" s="12" t="str">
        <x:f>IF(A33="","",IF(COUNTIF($A$6:$A$205,A33)&gt;1,"NOT READY",IF(OR(B33="",C33="",D33="",E33="",F33="",H33=""),"NOT READY",IF(NOT(OR(EXACT(H33,"NOT STARTED"),EXACT(H33,"IN PROGRESS"),EXACT(H33,"DONE"),EXACT(H33,"BLOCKED"))),"NOT READY",IF(OR(N33&lt;&gt;"LINKED",J33&lt;&gt;"READY",K33&lt;&gt;"COMPATIBLE"),"NOT READY","READY")))))</x:f>
      </x:c>
      <x:c r="M33" s="12"/>
      <x:c r="N33" s="12" t="str">
        <x:f>IF(A33="","",IF(COUNTIF(CANDIDATES!$A$6:$A$205,B33)&lt;&gt;1,"INVALID - CANDIDATE ID",IF(COUNTIF(DECISIONS!$A$6:$A$205,C33)&lt;&gt;1,"INVALID - DECISION ID",IF(INDEX(DECISIONS!$B$6:$B$205,MATCH(C33,DECISIONS!$A$6:$A$205,0))&lt;&gt;B33,"INVALID - CANDIDATE / DECISION MISMATCH","LINKED"))))</x:f>
      </x:c>
    </x:row>
    <x:row r="34">
      <x:c r="A34" s="12"/>
      <x:c r="B34" s="12"/>
      <x:c r="C34" s="12"/>
      <x:c r="D34" s="12"/>
      <x:c r="E34" s="12"/>
      <x:c r="F34" s="12"/>
      <x:c r="G34" s="38"/>
      <x:c r="H34" s="12"/>
      <x:c r="I34" s="12" t="str">
        <x:f>IF(B34="","",IFERROR(INDEX(CANDIDATES!$P$6:$P$205,MATCH(B34,CANDIDATES!$A$6:$A$205,0)),""))</x:f>
      </x:c>
      <x:c r="J34" s="12" t="str">
        <x:f>IF(C34="","",IFERROR(INDEX(DECISIONS!$M$6:$M$205,MATCH(C34,DECISIONS!$A$6:$A$205,0)),"INVALID - DECISION ID"))</x:f>
      </x:c>
      <x:c r="K34" s="12" t="str">
        <x:f>IF(A34="","",IF(N34&lt;&gt;"LINKED","LINK ERROR",IF(NOT(OR(EXACT(D34,"DIRECT OFFER / CRO"),EXACT(D34,"LOCAL VISIBILITY"),EXACT(D34,"INFORMATION CONTENT"),EXACT(D34,"INTERMEDIARY CHANNEL"),EXACT(D34,"EVIDENCE COLLECTION"),EXACT(D34,"MONITOR / REOPEN"))),"INVALID - ACTION CATEGORY",IF(D34="EVIDENCE COLLECTION","COMPATIBLE",IF(D34="MONITOR / REOPEN","COMPATIBLE",IF(D34="DIRECT OFFER / CRO",IF(I34="DIRECT LOCAL COMPETITOR","COMPATIBLE","ROLE CONFLICT"),IF(D34="INTERMEDIARY CHANNEL",IF(I34="INTERMEDIARY / LEAD COMPETITOR","COMPATIBLE","ROLE CONFLICT"),IF(D34="INFORMATION CONTENT",IF(OR(I34="DIRECT LOCAL COMPETITOR",I34="INTERMEDIARY / LEAD COMPETITOR",I34="INFORMATION / REFERENCE COMPETITOR",I34="INDIRECT / CONDITIONAL COMPETITOR"),"COMPATIBLE","ROLE CONFLICT"),IF(D34="LOCAL VISIBILITY",IF(OR(I34="DIRECT LOCAL COMPETITOR",I34="INTERMEDIARY / LEAD COMPETITOR"),"COMPATIBLE","ROLE CONFLICT"),"ROLE CONFLICT")))))))))</x:f>
      </x:c>
      <x:c r="L34" s="12" t="str">
        <x:f>IF(A34="","",IF(COUNTIF($A$6:$A$205,A34)&gt;1,"NOT READY",IF(OR(B34="",C34="",D34="",E34="",F34="",H34=""),"NOT READY",IF(NOT(OR(EXACT(H34,"NOT STARTED"),EXACT(H34,"IN PROGRESS"),EXACT(H34,"DONE"),EXACT(H34,"BLOCKED"))),"NOT READY",IF(OR(N34&lt;&gt;"LINKED",J34&lt;&gt;"READY",K34&lt;&gt;"COMPATIBLE"),"NOT READY","READY")))))</x:f>
      </x:c>
      <x:c r="M34" s="12"/>
      <x:c r="N34" s="12" t="str">
        <x:f>IF(A34="","",IF(COUNTIF(CANDIDATES!$A$6:$A$205,B34)&lt;&gt;1,"INVALID - CANDIDATE ID",IF(COUNTIF(DECISIONS!$A$6:$A$205,C34)&lt;&gt;1,"INVALID - DECISION ID",IF(INDEX(DECISIONS!$B$6:$B$205,MATCH(C34,DECISIONS!$A$6:$A$205,0))&lt;&gt;B34,"INVALID - CANDIDATE / DECISION MISMATCH","LINKED"))))</x:f>
      </x:c>
    </x:row>
    <x:row r="35">
      <x:c r="A35" s="12"/>
      <x:c r="B35" s="12"/>
      <x:c r="C35" s="12"/>
      <x:c r="D35" s="12"/>
      <x:c r="E35" s="12"/>
      <x:c r="F35" s="12"/>
      <x:c r="G35" s="38"/>
      <x:c r="H35" s="12"/>
      <x:c r="I35" s="12" t="str">
        <x:f>IF(B35="","",IFERROR(INDEX(CANDIDATES!$P$6:$P$205,MATCH(B35,CANDIDATES!$A$6:$A$205,0)),""))</x:f>
      </x:c>
      <x:c r="J35" s="12" t="str">
        <x:f>IF(C35="","",IFERROR(INDEX(DECISIONS!$M$6:$M$205,MATCH(C35,DECISIONS!$A$6:$A$205,0)),"INVALID - DECISION ID"))</x:f>
      </x:c>
      <x:c r="K35" s="12" t="str">
        <x:f>IF(A35="","",IF(N35&lt;&gt;"LINKED","LINK ERROR",IF(NOT(OR(EXACT(D35,"DIRECT OFFER / CRO"),EXACT(D35,"LOCAL VISIBILITY"),EXACT(D35,"INFORMATION CONTENT"),EXACT(D35,"INTERMEDIARY CHANNEL"),EXACT(D35,"EVIDENCE COLLECTION"),EXACT(D35,"MONITOR / REOPEN"))),"INVALID - ACTION CATEGORY",IF(D35="EVIDENCE COLLECTION","COMPATIBLE",IF(D35="MONITOR / REOPEN","COMPATIBLE",IF(D35="DIRECT OFFER / CRO",IF(I35="DIRECT LOCAL COMPETITOR","COMPATIBLE","ROLE CONFLICT"),IF(D35="INTERMEDIARY CHANNEL",IF(I35="INTERMEDIARY / LEAD COMPETITOR","COMPATIBLE","ROLE CONFLICT"),IF(D35="INFORMATION CONTENT",IF(OR(I35="DIRECT LOCAL COMPETITOR",I35="INTERMEDIARY / LEAD COMPETITOR",I35="INFORMATION / REFERENCE COMPETITOR",I35="INDIRECT / CONDITIONAL COMPETITOR"),"COMPATIBLE","ROLE CONFLICT"),IF(D35="LOCAL VISIBILITY",IF(OR(I35="DIRECT LOCAL COMPETITOR",I35="INTERMEDIARY / LEAD COMPETITOR"),"COMPATIBLE","ROLE CONFLICT"),"ROLE CONFLICT")))))))))</x:f>
      </x:c>
      <x:c r="L35" s="12" t="str">
        <x:f>IF(A35="","",IF(COUNTIF($A$6:$A$205,A35)&gt;1,"NOT READY",IF(OR(B35="",C35="",D35="",E35="",F35="",H35=""),"NOT READY",IF(NOT(OR(EXACT(H35,"NOT STARTED"),EXACT(H35,"IN PROGRESS"),EXACT(H35,"DONE"),EXACT(H35,"BLOCKED"))),"NOT READY",IF(OR(N35&lt;&gt;"LINKED",J35&lt;&gt;"READY",K35&lt;&gt;"COMPATIBLE"),"NOT READY","READY")))))</x:f>
      </x:c>
      <x:c r="M35" s="12"/>
      <x:c r="N35" s="12" t="str">
        <x:f>IF(A35="","",IF(COUNTIF(CANDIDATES!$A$6:$A$205,B35)&lt;&gt;1,"INVALID - CANDIDATE ID",IF(COUNTIF(DECISIONS!$A$6:$A$205,C35)&lt;&gt;1,"INVALID - DECISION ID",IF(INDEX(DECISIONS!$B$6:$B$205,MATCH(C35,DECISIONS!$A$6:$A$205,0))&lt;&gt;B35,"INVALID - CANDIDATE / DECISION MISMATCH","LINKED"))))</x:f>
      </x:c>
    </x:row>
    <x:row r="36">
      <x:c r="A36" s="12"/>
      <x:c r="B36" s="12"/>
      <x:c r="C36" s="12"/>
      <x:c r="D36" s="12"/>
      <x:c r="E36" s="12"/>
      <x:c r="F36" s="12"/>
      <x:c r="G36" s="38"/>
      <x:c r="H36" s="12"/>
      <x:c r="I36" s="12" t="str">
        <x:f>IF(B36="","",IFERROR(INDEX(CANDIDATES!$P$6:$P$205,MATCH(B36,CANDIDATES!$A$6:$A$205,0)),""))</x:f>
      </x:c>
      <x:c r="J36" s="12" t="str">
        <x:f>IF(C36="","",IFERROR(INDEX(DECISIONS!$M$6:$M$205,MATCH(C36,DECISIONS!$A$6:$A$205,0)),"INVALID - DECISION ID"))</x:f>
      </x:c>
      <x:c r="K36" s="12" t="str">
        <x:f>IF(A36="","",IF(N36&lt;&gt;"LINKED","LINK ERROR",IF(NOT(OR(EXACT(D36,"DIRECT OFFER / CRO"),EXACT(D36,"LOCAL VISIBILITY"),EXACT(D36,"INFORMATION CONTENT"),EXACT(D36,"INTERMEDIARY CHANNEL"),EXACT(D36,"EVIDENCE COLLECTION"),EXACT(D36,"MONITOR / REOPEN"))),"INVALID - ACTION CATEGORY",IF(D36="EVIDENCE COLLECTION","COMPATIBLE",IF(D36="MONITOR / REOPEN","COMPATIBLE",IF(D36="DIRECT OFFER / CRO",IF(I36="DIRECT LOCAL COMPETITOR","COMPATIBLE","ROLE CONFLICT"),IF(D36="INTERMEDIARY CHANNEL",IF(I36="INTERMEDIARY / LEAD COMPETITOR","COMPATIBLE","ROLE CONFLICT"),IF(D36="INFORMATION CONTENT",IF(OR(I36="DIRECT LOCAL COMPETITOR",I36="INTERMEDIARY / LEAD COMPETITOR",I36="INFORMATION / REFERENCE COMPETITOR",I36="INDIRECT / CONDITIONAL COMPETITOR"),"COMPATIBLE","ROLE CONFLICT"),IF(D36="LOCAL VISIBILITY",IF(OR(I36="DIRECT LOCAL COMPETITOR",I36="INTERMEDIARY / LEAD COMPETITOR"),"COMPATIBLE","ROLE CONFLICT"),"ROLE CONFLICT")))))))))</x:f>
      </x:c>
      <x:c r="L36" s="12" t="str">
        <x:f>IF(A36="","",IF(COUNTIF($A$6:$A$205,A36)&gt;1,"NOT READY",IF(OR(B36="",C36="",D36="",E36="",F36="",H36=""),"NOT READY",IF(NOT(OR(EXACT(H36,"NOT STARTED"),EXACT(H36,"IN PROGRESS"),EXACT(H36,"DONE"),EXACT(H36,"BLOCKED"))),"NOT READY",IF(OR(N36&lt;&gt;"LINKED",J36&lt;&gt;"READY",K36&lt;&gt;"COMPATIBLE"),"NOT READY","READY")))))</x:f>
      </x:c>
      <x:c r="M36" s="12"/>
      <x:c r="N36" s="12" t="str">
        <x:f>IF(A36="","",IF(COUNTIF(CANDIDATES!$A$6:$A$205,B36)&lt;&gt;1,"INVALID - CANDIDATE ID",IF(COUNTIF(DECISIONS!$A$6:$A$205,C36)&lt;&gt;1,"INVALID - DECISION ID",IF(INDEX(DECISIONS!$B$6:$B$205,MATCH(C36,DECISIONS!$A$6:$A$205,0))&lt;&gt;B36,"INVALID - CANDIDATE / DECISION MISMATCH","LINKED"))))</x:f>
      </x:c>
    </x:row>
    <x:row r="37">
      <x:c r="A37" s="12"/>
      <x:c r="B37" s="12"/>
      <x:c r="C37" s="12"/>
      <x:c r="D37" s="12"/>
      <x:c r="E37" s="12"/>
      <x:c r="F37" s="12"/>
      <x:c r="G37" s="38"/>
      <x:c r="H37" s="12"/>
      <x:c r="I37" s="12" t="str">
        <x:f>IF(B37="","",IFERROR(INDEX(CANDIDATES!$P$6:$P$205,MATCH(B37,CANDIDATES!$A$6:$A$205,0)),""))</x:f>
      </x:c>
      <x:c r="J37" s="12" t="str">
        <x:f>IF(C37="","",IFERROR(INDEX(DECISIONS!$M$6:$M$205,MATCH(C37,DECISIONS!$A$6:$A$205,0)),"INVALID - DECISION ID"))</x:f>
      </x:c>
      <x:c r="K37" s="12" t="str">
        <x:f>IF(A37="","",IF(N37&lt;&gt;"LINKED","LINK ERROR",IF(NOT(OR(EXACT(D37,"DIRECT OFFER / CRO"),EXACT(D37,"LOCAL VISIBILITY"),EXACT(D37,"INFORMATION CONTENT"),EXACT(D37,"INTERMEDIARY CHANNEL"),EXACT(D37,"EVIDENCE COLLECTION"),EXACT(D37,"MONITOR / REOPEN"))),"INVALID - ACTION CATEGORY",IF(D37="EVIDENCE COLLECTION","COMPATIBLE",IF(D37="MONITOR / REOPEN","COMPATIBLE",IF(D37="DIRECT OFFER / CRO",IF(I37="DIRECT LOCAL COMPETITOR","COMPATIBLE","ROLE CONFLICT"),IF(D37="INTERMEDIARY CHANNEL",IF(I37="INTERMEDIARY / LEAD COMPETITOR","COMPATIBLE","ROLE CONFLICT"),IF(D37="INFORMATION CONTENT",IF(OR(I37="DIRECT LOCAL COMPETITOR",I37="INTERMEDIARY / LEAD COMPETITOR",I37="INFORMATION / REFERENCE COMPETITOR",I37="INDIRECT / CONDITIONAL COMPETITOR"),"COMPATIBLE","ROLE CONFLICT"),IF(D37="LOCAL VISIBILITY",IF(OR(I37="DIRECT LOCAL COMPETITOR",I37="INTERMEDIARY / LEAD COMPETITOR"),"COMPATIBLE","ROLE CONFLICT"),"ROLE CONFLICT")))))))))</x:f>
      </x:c>
      <x:c r="L37" s="12" t="str">
        <x:f>IF(A37="","",IF(COUNTIF($A$6:$A$205,A37)&gt;1,"NOT READY",IF(OR(B37="",C37="",D37="",E37="",F37="",H37=""),"NOT READY",IF(NOT(OR(EXACT(H37,"NOT STARTED"),EXACT(H37,"IN PROGRESS"),EXACT(H37,"DONE"),EXACT(H37,"BLOCKED"))),"NOT READY",IF(OR(N37&lt;&gt;"LINKED",J37&lt;&gt;"READY",K37&lt;&gt;"COMPATIBLE"),"NOT READY","READY")))))</x:f>
      </x:c>
      <x:c r="M37" s="12"/>
      <x:c r="N37" s="12" t="str">
        <x:f>IF(A37="","",IF(COUNTIF(CANDIDATES!$A$6:$A$205,B37)&lt;&gt;1,"INVALID - CANDIDATE ID",IF(COUNTIF(DECISIONS!$A$6:$A$205,C37)&lt;&gt;1,"INVALID - DECISION ID",IF(INDEX(DECISIONS!$B$6:$B$205,MATCH(C37,DECISIONS!$A$6:$A$205,0))&lt;&gt;B37,"INVALID - CANDIDATE / DECISION MISMATCH","LINKED"))))</x:f>
      </x:c>
    </x:row>
    <x:row r="38">
      <x:c r="A38" s="12"/>
      <x:c r="B38" s="12"/>
      <x:c r="C38" s="12"/>
      <x:c r="D38" s="12"/>
      <x:c r="E38" s="12"/>
      <x:c r="F38" s="12"/>
      <x:c r="G38" s="38"/>
      <x:c r="H38" s="12"/>
      <x:c r="I38" s="12" t="str">
        <x:f>IF(B38="","",IFERROR(INDEX(CANDIDATES!$P$6:$P$205,MATCH(B38,CANDIDATES!$A$6:$A$205,0)),""))</x:f>
      </x:c>
      <x:c r="J38" s="12" t="str">
        <x:f>IF(C38="","",IFERROR(INDEX(DECISIONS!$M$6:$M$205,MATCH(C38,DECISIONS!$A$6:$A$205,0)),"INVALID - DECISION ID"))</x:f>
      </x:c>
      <x:c r="K38" s="12" t="str">
        <x:f>IF(A38="","",IF(N38&lt;&gt;"LINKED","LINK ERROR",IF(NOT(OR(EXACT(D38,"DIRECT OFFER / CRO"),EXACT(D38,"LOCAL VISIBILITY"),EXACT(D38,"INFORMATION CONTENT"),EXACT(D38,"INTERMEDIARY CHANNEL"),EXACT(D38,"EVIDENCE COLLECTION"),EXACT(D38,"MONITOR / REOPEN"))),"INVALID - ACTION CATEGORY",IF(D38="EVIDENCE COLLECTION","COMPATIBLE",IF(D38="MONITOR / REOPEN","COMPATIBLE",IF(D38="DIRECT OFFER / CRO",IF(I38="DIRECT LOCAL COMPETITOR","COMPATIBLE","ROLE CONFLICT"),IF(D38="INTERMEDIARY CHANNEL",IF(I38="INTERMEDIARY / LEAD COMPETITOR","COMPATIBLE","ROLE CONFLICT"),IF(D38="INFORMATION CONTENT",IF(OR(I38="DIRECT LOCAL COMPETITOR",I38="INTERMEDIARY / LEAD COMPETITOR",I38="INFORMATION / REFERENCE COMPETITOR",I38="INDIRECT / CONDITIONAL COMPETITOR"),"COMPATIBLE","ROLE CONFLICT"),IF(D38="LOCAL VISIBILITY",IF(OR(I38="DIRECT LOCAL COMPETITOR",I38="INTERMEDIARY / LEAD COMPETITOR"),"COMPATIBLE","ROLE CONFLICT"),"ROLE CONFLICT")))))))))</x:f>
      </x:c>
      <x:c r="L38" s="12" t="str">
        <x:f>IF(A38="","",IF(COUNTIF($A$6:$A$205,A38)&gt;1,"NOT READY",IF(OR(B38="",C38="",D38="",E38="",F38="",H38=""),"NOT READY",IF(NOT(OR(EXACT(H38,"NOT STARTED"),EXACT(H38,"IN PROGRESS"),EXACT(H38,"DONE"),EXACT(H38,"BLOCKED"))),"NOT READY",IF(OR(N38&lt;&gt;"LINKED",J38&lt;&gt;"READY",K38&lt;&gt;"COMPATIBLE"),"NOT READY","READY")))))</x:f>
      </x:c>
      <x:c r="M38" s="12"/>
      <x:c r="N38" s="12" t="str">
        <x:f>IF(A38="","",IF(COUNTIF(CANDIDATES!$A$6:$A$205,B38)&lt;&gt;1,"INVALID - CANDIDATE ID",IF(COUNTIF(DECISIONS!$A$6:$A$205,C38)&lt;&gt;1,"INVALID - DECISION ID",IF(INDEX(DECISIONS!$B$6:$B$205,MATCH(C38,DECISIONS!$A$6:$A$205,0))&lt;&gt;B38,"INVALID - CANDIDATE / DECISION MISMATCH","LINKED"))))</x:f>
      </x:c>
    </x:row>
    <x:row r="39">
      <x:c r="A39" s="12"/>
      <x:c r="B39" s="12"/>
      <x:c r="C39" s="12"/>
      <x:c r="D39" s="12"/>
      <x:c r="E39" s="12"/>
      <x:c r="F39" s="12"/>
      <x:c r="G39" s="38"/>
      <x:c r="H39" s="12"/>
      <x:c r="I39" s="12" t="str">
        <x:f>IF(B39="","",IFERROR(INDEX(CANDIDATES!$P$6:$P$205,MATCH(B39,CANDIDATES!$A$6:$A$205,0)),""))</x:f>
      </x:c>
      <x:c r="J39" s="12" t="str">
        <x:f>IF(C39="","",IFERROR(INDEX(DECISIONS!$M$6:$M$205,MATCH(C39,DECISIONS!$A$6:$A$205,0)),"INVALID - DECISION ID"))</x:f>
      </x:c>
      <x:c r="K39" s="12" t="str">
        <x:f>IF(A39="","",IF(N39&lt;&gt;"LINKED","LINK ERROR",IF(NOT(OR(EXACT(D39,"DIRECT OFFER / CRO"),EXACT(D39,"LOCAL VISIBILITY"),EXACT(D39,"INFORMATION CONTENT"),EXACT(D39,"INTERMEDIARY CHANNEL"),EXACT(D39,"EVIDENCE COLLECTION"),EXACT(D39,"MONITOR / REOPEN"))),"INVALID - ACTION CATEGORY",IF(D39="EVIDENCE COLLECTION","COMPATIBLE",IF(D39="MONITOR / REOPEN","COMPATIBLE",IF(D39="DIRECT OFFER / CRO",IF(I39="DIRECT LOCAL COMPETITOR","COMPATIBLE","ROLE CONFLICT"),IF(D39="INTERMEDIARY CHANNEL",IF(I39="INTERMEDIARY / LEAD COMPETITOR","COMPATIBLE","ROLE CONFLICT"),IF(D39="INFORMATION CONTENT",IF(OR(I39="DIRECT LOCAL COMPETITOR",I39="INTERMEDIARY / LEAD COMPETITOR",I39="INFORMATION / REFERENCE COMPETITOR",I39="INDIRECT / CONDITIONAL COMPETITOR"),"COMPATIBLE","ROLE CONFLICT"),IF(D39="LOCAL VISIBILITY",IF(OR(I39="DIRECT LOCAL COMPETITOR",I39="INTERMEDIARY / LEAD COMPETITOR"),"COMPATIBLE","ROLE CONFLICT"),"ROLE CONFLICT")))))))))</x:f>
      </x:c>
      <x:c r="L39" s="12" t="str">
        <x:f>IF(A39="","",IF(COUNTIF($A$6:$A$205,A39)&gt;1,"NOT READY",IF(OR(B39="",C39="",D39="",E39="",F39="",H39=""),"NOT READY",IF(NOT(OR(EXACT(H39,"NOT STARTED"),EXACT(H39,"IN PROGRESS"),EXACT(H39,"DONE"),EXACT(H39,"BLOCKED"))),"NOT READY",IF(OR(N39&lt;&gt;"LINKED",J39&lt;&gt;"READY",K39&lt;&gt;"COMPATIBLE"),"NOT READY","READY")))))</x:f>
      </x:c>
      <x:c r="M39" s="12"/>
      <x:c r="N39" s="12" t="str">
        <x:f>IF(A39="","",IF(COUNTIF(CANDIDATES!$A$6:$A$205,B39)&lt;&gt;1,"INVALID - CANDIDATE ID",IF(COUNTIF(DECISIONS!$A$6:$A$205,C39)&lt;&gt;1,"INVALID - DECISION ID",IF(INDEX(DECISIONS!$B$6:$B$205,MATCH(C39,DECISIONS!$A$6:$A$205,0))&lt;&gt;B39,"INVALID - CANDIDATE / DECISION MISMATCH","LINKED"))))</x:f>
      </x:c>
    </x:row>
    <x:row r="40">
      <x:c r="A40" s="12"/>
      <x:c r="B40" s="12"/>
      <x:c r="C40" s="12"/>
      <x:c r="D40" s="12"/>
      <x:c r="E40" s="12"/>
      <x:c r="F40" s="12"/>
      <x:c r="G40" s="38"/>
      <x:c r="H40" s="12"/>
      <x:c r="I40" s="12" t="str">
        <x:f>IF(B40="","",IFERROR(INDEX(CANDIDATES!$P$6:$P$205,MATCH(B40,CANDIDATES!$A$6:$A$205,0)),""))</x:f>
      </x:c>
      <x:c r="J40" s="12" t="str">
        <x:f>IF(C40="","",IFERROR(INDEX(DECISIONS!$M$6:$M$205,MATCH(C40,DECISIONS!$A$6:$A$205,0)),"INVALID - DECISION ID"))</x:f>
      </x:c>
      <x:c r="K40" s="12" t="str">
        <x:f>IF(A40="","",IF(N40&lt;&gt;"LINKED","LINK ERROR",IF(NOT(OR(EXACT(D40,"DIRECT OFFER / CRO"),EXACT(D40,"LOCAL VISIBILITY"),EXACT(D40,"INFORMATION CONTENT"),EXACT(D40,"INTERMEDIARY CHANNEL"),EXACT(D40,"EVIDENCE COLLECTION"),EXACT(D40,"MONITOR / REOPEN"))),"INVALID - ACTION CATEGORY",IF(D40="EVIDENCE COLLECTION","COMPATIBLE",IF(D40="MONITOR / REOPEN","COMPATIBLE",IF(D40="DIRECT OFFER / CRO",IF(I40="DIRECT LOCAL COMPETITOR","COMPATIBLE","ROLE CONFLICT"),IF(D40="INTERMEDIARY CHANNEL",IF(I40="INTERMEDIARY / LEAD COMPETITOR","COMPATIBLE","ROLE CONFLICT"),IF(D40="INFORMATION CONTENT",IF(OR(I40="DIRECT LOCAL COMPETITOR",I40="INTERMEDIARY / LEAD COMPETITOR",I40="INFORMATION / REFERENCE COMPETITOR",I40="INDIRECT / CONDITIONAL COMPETITOR"),"COMPATIBLE","ROLE CONFLICT"),IF(D40="LOCAL VISIBILITY",IF(OR(I40="DIRECT LOCAL COMPETITOR",I40="INTERMEDIARY / LEAD COMPETITOR"),"COMPATIBLE","ROLE CONFLICT"),"ROLE CONFLICT")))))))))</x:f>
      </x:c>
      <x:c r="L40" s="12" t="str">
        <x:f>IF(A40="","",IF(COUNTIF($A$6:$A$205,A40)&gt;1,"NOT READY",IF(OR(B40="",C40="",D40="",E40="",F40="",H40=""),"NOT READY",IF(NOT(OR(EXACT(H40,"NOT STARTED"),EXACT(H40,"IN PROGRESS"),EXACT(H40,"DONE"),EXACT(H40,"BLOCKED"))),"NOT READY",IF(OR(N40&lt;&gt;"LINKED",J40&lt;&gt;"READY",K40&lt;&gt;"COMPATIBLE"),"NOT READY","READY")))))</x:f>
      </x:c>
      <x:c r="M40" s="12"/>
      <x:c r="N40" s="12" t="str">
        <x:f>IF(A40="","",IF(COUNTIF(CANDIDATES!$A$6:$A$205,B40)&lt;&gt;1,"INVALID - CANDIDATE ID",IF(COUNTIF(DECISIONS!$A$6:$A$205,C40)&lt;&gt;1,"INVALID - DECISION ID",IF(INDEX(DECISIONS!$B$6:$B$205,MATCH(C40,DECISIONS!$A$6:$A$205,0))&lt;&gt;B40,"INVALID - CANDIDATE / DECISION MISMATCH","LINKED"))))</x:f>
      </x:c>
    </x:row>
    <x:row r="41">
      <x:c r="A41" s="12"/>
      <x:c r="B41" s="12"/>
      <x:c r="C41" s="12"/>
      <x:c r="D41" s="12"/>
      <x:c r="E41" s="12"/>
      <x:c r="F41" s="12"/>
      <x:c r="G41" s="38"/>
      <x:c r="H41" s="12"/>
      <x:c r="I41" s="12" t="str">
        <x:f>IF(B41="","",IFERROR(INDEX(CANDIDATES!$P$6:$P$205,MATCH(B41,CANDIDATES!$A$6:$A$205,0)),""))</x:f>
      </x:c>
      <x:c r="J41" s="12" t="str">
        <x:f>IF(C41="","",IFERROR(INDEX(DECISIONS!$M$6:$M$205,MATCH(C41,DECISIONS!$A$6:$A$205,0)),"INVALID - DECISION ID"))</x:f>
      </x:c>
      <x:c r="K41" s="12" t="str">
        <x:f>IF(A41="","",IF(N41&lt;&gt;"LINKED","LINK ERROR",IF(NOT(OR(EXACT(D41,"DIRECT OFFER / CRO"),EXACT(D41,"LOCAL VISIBILITY"),EXACT(D41,"INFORMATION CONTENT"),EXACT(D41,"INTERMEDIARY CHANNEL"),EXACT(D41,"EVIDENCE COLLECTION"),EXACT(D41,"MONITOR / REOPEN"))),"INVALID - ACTION CATEGORY",IF(D41="EVIDENCE COLLECTION","COMPATIBLE",IF(D41="MONITOR / REOPEN","COMPATIBLE",IF(D41="DIRECT OFFER / CRO",IF(I41="DIRECT LOCAL COMPETITOR","COMPATIBLE","ROLE CONFLICT"),IF(D41="INTERMEDIARY CHANNEL",IF(I41="INTERMEDIARY / LEAD COMPETITOR","COMPATIBLE","ROLE CONFLICT"),IF(D41="INFORMATION CONTENT",IF(OR(I41="DIRECT LOCAL COMPETITOR",I41="INTERMEDIARY / LEAD COMPETITOR",I41="INFORMATION / REFERENCE COMPETITOR",I41="INDIRECT / CONDITIONAL COMPETITOR"),"COMPATIBLE","ROLE CONFLICT"),IF(D41="LOCAL VISIBILITY",IF(OR(I41="DIRECT LOCAL COMPETITOR",I41="INTERMEDIARY / LEAD COMPETITOR"),"COMPATIBLE","ROLE CONFLICT"),"ROLE CONFLICT")))))))))</x:f>
      </x:c>
      <x:c r="L41" s="12" t="str">
        <x:f>IF(A41="","",IF(COUNTIF($A$6:$A$205,A41)&gt;1,"NOT READY",IF(OR(B41="",C41="",D41="",E41="",F41="",H41=""),"NOT READY",IF(NOT(OR(EXACT(H41,"NOT STARTED"),EXACT(H41,"IN PROGRESS"),EXACT(H41,"DONE"),EXACT(H41,"BLOCKED"))),"NOT READY",IF(OR(N41&lt;&gt;"LINKED",J41&lt;&gt;"READY",K41&lt;&gt;"COMPATIBLE"),"NOT READY","READY")))))</x:f>
      </x:c>
      <x:c r="M41" s="12"/>
      <x:c r="N41" s="12" t="str">
        <x:f>IF(A41="","",IF(COUNTIF(CANDIDATES!$A$6:$A$205,B41)&lt;&gt;1,"INVALID - CANDIDATE ID",IF(COUNTIF(DECISIONS!$A$6:$A$205,C41)&lt;&gt;1,"INVALID - DECISION ID",IF(INDEX(DECISIONS!$B$6:$B$205,MATCH(C41,DECISIONS!$A$6:$A$205,0))&lt;&gt;B41,"INVALID - CANDIDATE / DECISION MISMATCH","LINKED"))))</x:f>
      </x:c>
    </x:row>
    <x:row r="42">
      <x:c r="A42" s="12"/>
      <x:c r="B42" s="12"/>
      <x:c r="C42" s="12"/>
      <x:c r="D42" s="12"/>
      <x:c r="E42" s="12"/>
      <x:c r="F42" s="12"/>
      <x:c r="G42" s="38"/>
      <x:c r="H42" s="12"/>
      <x:c r="I42" s="12" t="str">
        <x:f>IF(B42="","",IFERROR(INDEX(CANDIDATES!$P$6:$P$205,MATCH(B42,CANDIDATES!$A$6:$A$205,0)),""))</x:f>
      </x:c>
      <x:c r="J42" s="12" t="str">
        <x:f>IF(C42="","",IFERROR(INDEX(DECISIONS!$M$6:$M$205,MATCH(C42,DECISIONS!$A$6:$A$205,0)),"INVALID - DECISION ID"))</x:f>
      </x:c>
      <x:c r="K42" s="12" t="str">
        <x:f>IF(A42="","",IF(N42&lt;&gt;"LINKED","LINK ERROR",IF(NOT(OR(EXACT(D42,"DIRECT OFFER / CRO"),EXACT(D42,"LOCAL VISIBILITY"),EXACT(D42,"INFORMATION CONTENT"),EXACT(D42,"INTERMEDIARY CHANNEL"),EXACT(D42,"EVIDENCE COLLECTION"),EXACT(D42,"MONITOR / REOPEN"))),"INVALID - ACTION CATEGORY",IF(D42="EVIDENCE COLLECTION","COMPATIBLE",IF(D42="MONITOR / REOPEN","COMPATIBLE",IF(D42="DIRECT OFFER / CRO",IF(I42="DIRECT LOCAL COMPETITOR","COMPATIBLE","ROLE CONFLICT"),IF(D42="INTERMEDIARY CHANNEL",IF(I42="INTERMEDIARY / LEAD COMPETITOR","COMPATIBLE","ROLE CONFLICT"),IF(D42="INFORMATION CONTENT",IF(OR(I42="DIRECT LOCAL COMPETITOR",I42="INTERMEDIARY / LEAD COMPETITOR",I42="INFORMATION / REFERENCE COMPETITOR",I42="INDIRECT / CONDITIONAL COMPETITOR"),"COMPATIBLE","ROLE CONFLICT"),IF(D42="LOCAL VISIBILITY",IF(OR(I42="DIRECT LOCAL COMPETITOR",I42="INTERMEDIARY / LEAD COMPETITOR"),"COMPATIBLE","ROLE CONFLICT"),"ROLE CONFLICT")))))))))</x:f>
      </x:c>
      <x:c r="L42" s="12" t="str">
        <x:f>IF(A42="","",IF(COUNTIF($A$6:$A$205,A42)&gt;1,"NOT READY",IF(OR(B42="",C42="",D42="",E42="",F42="",H42=""),"NOT READY",IF(NOT(OR(EXACT(H42,"NOT STARTED"),EXACT(H42,"IN PROGRESS"),EXACT(H42,"DONE"),EXACT(H42,"BLOCKED"))),"NOT READY",IF(OR(N42&lt;&gt;"LINKED",J42&lt;&gt;"READY",K42&lt;&gt;"COMPATIBLE"),"NOT READY","READY")))))</x:f>
      </x:c>
      <x:c r="M42" s="12"/>
      <x:c r="N42" s="12" t="str">
        <x:f>IF(A42="","",IF(COUNTIF(CANDIDATES!$A$6:$A$205,B42)&lt;&gt;1,"INVALID - CANDIDATE ID",IF(COUNTIF(DECISIONS!$A$6:$A$205,C42)&lt;&gt;1,"INVALID - DECISION ID",IF(INDEX(DECISIONS!$B$6:$B$205,MATCH(C42,DECISIONS!$A$6:$A$205,0))&lt;&gt;B42,"INVALID - CANDIDATE / DECISION MISMATCH","LINKED"))))</x:f>
      </x:c>
    </x:row>
    <x:row r="43">
      <x:c r="A43" s="12"/>
      <x:c r="B43" s="12"/>
      <x:c r="C43" s="12"/>
      <x:c r="D43" s="12"/>
      <x:c r="E43" s="12"/>
      <x:c r="F43" s="12"/>
      <x:c r="G43" s="38"/>
      <x:c r="H43" s="12"/>
      <x:c r="I43" s="12" t="str">
        <x:f>IF(B43="","",IFERROR(INDEX(CANDIDATES!$P$6:$P$205,MATCH(B43,CANDIDATES!$A$6:$A$205,0)),""))</x:f>
      </x:c>
      <x:c r="J43" s="12" t="str">
        <x:f>IF(C43="","",IFERROR(INDEX(DECISIONS!$M$6:$M$205,MATCH(C43,DECISIONS!$A$6:$A$205,0)),"INVALID - DECISION ID"))</x:f>
      </x:c>
      <x:c r="K43" s="12" t="str">
        <x:f>IF(A43="","",IF(N43&lt;&gt;"LINKED","LINK ERROR",IF(NOT(OR(EXACT(D43,"DIRECT OFFER / CRO"),EXACT(D43,"LOCAL VISIBILITY"),EXACT(D43,"INFORMATION CONTENT"),EXACT(D43,"INTERMEDIARY CHANNEL"),EXACT(D43,"EVIDENCE COLLECTION"),EXACT(D43,"MONITOR / REOPEN"))),"INVALID - ACTION CATEGORY",IF(D43="EVIDENCE COLLECTION","COMPATIBLE",IF(D43="MONITOR / REOPEN","COMPATIBLE",IF(D43="DIRECT OFFER / CRO",IF(I43="DIRECT LOCAL COMPETITOR","COMPATIBLE","ROLE CONFLICT"),IF(D43="INTERMEDIARY CHANNEL",IF(I43="INTERMEDIARY / LEAD COMPETITOR","COMPATIBLE","ROLE CONFLICT"),IF(D43="INFORMATION CONTENT",IF(OR(I43="DIRECT LOCAL COMPETITOR",I43="INTERMEDIARY / LEAD COMPETITOR",I43="INFORMATION / REFERENCE COMPETITOR",I43="INDIRECT / CONDITIONAL COMPETITOR"),"COMPATIBLE","ROLE CONFLICT"),IF(D43="LOCAL VISIBILITY",IF(OR(I43="DIRECT LOCAL COMPETITOR",I43="INTERMEDIARY / LEAD COMPETITOR"),"COMPATIBLE","ROLE CONFLICT"),"ROLE CONFLICT")))))))))</x:f>
      </x:c>
      <x:c r="L43" s="12" t="str">
        <x:f>IF(A43="","",IF(COUNTIF($A$6:$A$205,A43)&gt;1,"NOT READY",IF(OR(B43="",C43="",D43="",E43="",F43="",H43=""),"NOT READY",IF(NOT(OR(EXACT(H43,"NOT STARTED"),EXACT(H43,"IN PROGRESS"),EXACT(H43,"DONE"),EXACT(H43,"BLOCKED"))),"NOT READY",IF(OR(N43&lt;&gt;"LINKED",J43&lt;&gt;"READY",K43&lt;&gt;"COMPATIBLE"),"NOT READY","READY")))))</x:f>
      </x:c>
      <x:c r="M43" s="12"/>
      <x:c r="N43" s="12" t="str">
        <x:f>IF(A43="","",IF(COUNTIF(CANDIDATES!$A$6:$A$205,B43)&lt;&gt;1,"INVALID - CANDIDATE ID",IF(COUNTIF(DECISIONS!$A$6:$A$205,C43)&lt;&gt;1,"INVALID - DECISION ID",IF(INDEX(DECISIONS!$B$6:$B$205,MATCH(C43,DECISIONS!$A$6:$A$205,0))&lt;&gt;B43,"INVALID - CANDIDATE / DECISION MISMATCH","LINKED"))))</x:f>
      </x:c>
    </x:row>
    <x:row r="44">
      <x:c r="A44" s="12"/>
      <x:c r="B44" s="12"/>
      <x:c r="C44" s="12"/>
      <x:c r="D44" s="12"/>
      <x:c r="E44" s="12"/>
      <x:c r="F44" s="12"/>
      <x:c r="G44" s="38"/>
      <x:c r="H44" s="12"/>
      <x:c r="I44" s="12" t="str">
        <x:f>IF(B44="","",IFERROR(INDEX(CANDIDATES!$P$6:$P$205,MATCH(B44,CANDIDATES!$A$6:$A$205,0)),""))</x:f>
      </x:c>
      <x:c r="J44" s="12" t="str">
        <x:f>IF(C44="","",IFERROR(INDEX(DECISIONS!$M$6:$M$205,MATCH(C44,DECISIONS!$A$6:$A$205,0)),"INVALID - DECISION ID"))</x:f>
      </x:c>
      <x:c r="K44" s="12" t="str">
        <x:f>IF(A44="","",IF(N44&lt;&gt;"LINKED","LINK ERROR",IF(NOT(OR(EXACT(D44,"DIRECT OFFER / CRO"),EXACT(D44,"LOCAL VISIBILITY"),EXACT(D44,"INFORMATION CONTENT"),EXACT(D44,"INTERMEDIARY CHANNEL"),EXACT(D44,"EVIDENCE COLLECTION"),EXACT(D44,"MONITOR / REOPEN"))),"INVALID - ACTION CATEGORY",IF(D44="EVIDENCE COLLECTION","COMPATIBLE",IF(D44="MONITOR / REOPEN","COMPATIBLE",IF(D44="DIRECT OFFER / CRO",IF(I44="DIRECT LOCAL COMPETITOR","COMPATIBLE","ROLE CONFLICT"),IF(D44="INTERMEDIARY CHANNEL",IF(I44="INTERMEDIARY / LEAD COMPETITOR","COMPATIBLE","ROLE CONFLICT"),IF(D44="INFORMATION CONTENT",IF(OR(I44="DIRECT LOCAL COMPETITOR",I44="INTERMEDIARY / LEAD COMPETITOR",I44="INFORMATION / REFERENCE COMPETITOR",I44="INDIRECT / CONDITIONAL COMPETITOR"),"COMPATIBLE","ROLE CONFLICT"),IF(D44="LOCAL VISIBILITY",IF(OR(I44="DIRECT LOCAL COMPETITOR",I44="INTERMEDIARY / LEAD COMPETITOR"),"COMPATIBLE","ROLE CONFLICT"),"ROLE CONFLICT")))))))))</x:f>
      </x:c>
      <x:c r="L44" s="12" t="str">
        <x:f>IF(A44="","",IF(COUNTIF($A$6:$A$205,A44)&gt;1,"NOT READY",IF(OR(B44="",C44="",D44="",E44="",F44="",H44=""),"NOT READY",IF(NOT(OR(EXACT(H44,"NOT STARTED"),EXACT(H44,"IN PROGRESS"),EXACT(H44,"DONE"),EXACT(H44,"BLOCKED"))),"NOT READY",IF(OR(N44&lt;&gt;"LINKED",J44&lt;&gt;"READY",K44&lt;&gt;"COMPATIBLE"),"NOT READY","READY")))))</x:f>
      </x:c>
      <x:c r="M44" s="12"/>
      <x:c r="N44" s="12" t="str">
        <x:f>IF(A44="","",IF(COUNTIF(CANDIDATES!$A$6:$A$205,B44)&lt;&gt;1,"INVALID - CANDIDATE ID",IF(COUNTIF(DECISIONS!$A$6:$A$205,C44)&lt;&gt;1,"INVALID - DECISION ID",IF(INDEX(DECISIONS!$B$6:$B$205,MATCH(C44,DECISIONS!$A$6:$A$205,0))&lt;&gt;B44,"INVALID - CANDIDATE / DECISION MISMATCH","LINKED"))))</x:f>
      </x:c>
    </x:row>
    <x:row r="45">
      <x:c r="A45" s="12"/>
      <x:c r="B45" s="12"/>
      <x:c r="C45" s="12"/>
      <x:c r="D45" s="12"/>
      <x:c r="E45" s="12"/>
      <x:c r="F45" s="12"/>
      <x:c r="G45" s="38"/>
      <x:c r="H45" s="12"/>
      <x:c r="I45" s="12" t="str">
        <x:f>IF(B45="","",IFERROR(INDEX(CANDIDATES!$P$6:$P$205,MATCH(B45,CANDIDATES!$A$6:$A$205,0)),""))</x:f>
      </x:c>
      <x:c r="J45" s="12" t="str">
        <x:f>IF(C45="","",IFERROR(INDEX(DECISIONS!$M$6:$M$205,MATCH(C45,DECISIONS!$A$6:$A$205,0)),"INVALID - DECISION ID"))</x:f>
      </x:c>
      <x:c r="K45" s="12" t="str">
        <x:f>IF(A45="","",IF(N45&lt;&gt;"LINKED","LINK ERROR",IF(NOT(OR(EXACT(D45,"DIRECT OFFER / CRO"),EXACT(D45,"LOCAL VISIBILITY"),EXACT(D45,"INFORMATION CONTENT"),EXACT(D45,"INTERMEDIARY CHANNEL"),EXACT(D45,"EVIDENCE COLLECTION"),EXACT(D45,"MONITOR / REOPEN"))),"INVALID - ACTION CATEGORY",IF(D45="EVIDENCE COLLECTION","COMPATIBLE",IF(D45="MONITOR / REOPEN","COMPATIBLE",IF(D45="DIRECT OFFER / CRO",IF(I45="DIRECT LOCAL COMPETITOR","COMPATIBLE","ROLE CONFLICT"),IF(D45="INTERMEDIARY CHANNEL",IF(I45="INTERMEDIARY / LEAD COMPETITOR","COMPATIBLE","ROLE CONFLICT"),IF(D45="INFORMATION CONTENT",IF(OR(I45="DIRECT LOCAL COMPETITOR",I45="INTERMEDIARY / LEAD COMPETITOR",I45="INFORMATION / REFERENCE COMPETITOR",I45="INDIRECT / CONDITIONAL COMPETITOR"),"COMPATIBLE","ROLE CONFLICT"),IF(D45="LOCAL VISIBILITY",IF(OR(I45="DIRECT LOCAL COMPETITOR",I45="INTERMEDIARY / LEAD COMPETITOR"),"COMPATIBLE","ROLE CONFLICT"),"ROLE CONFLICT")))))))))</x:f>
      </x:c>
      <x:c r="L45" s="12" t="str">
        <x:f>IF(A45="","",IF(COUNTIF($A$6:$A$205,A45)&gt;1,"NOT READY",IF(OR(B45="",C45="",D45="",E45="",F45="",H45=""),"NOT READY",IF(NOT(OR(EXACT(H45,"NOT STARTED"),EXACT(H45,"IN PROGRESS"),EXACT(H45,"DONE"),EXACT(H45,"BLOCKED"))),"NOT READY",IF(OR(N45&lt;&gt;"LINKED",J45&lt;&gt;"READY",K45&lt;&gt;"COMPATIBLE"),"NOT READY","READY")))))</x:f>
      </x:c>
      <x:c r="M45" s="12"/>
      <x:c r="N45" s="12" t="str">
        <x:f>IF(A45="","",IF(COUNTIF(CANDIDATES!$A$6:$A$205,B45)&lt;&gt;1,"INVALID - CANDIDATE ID",IF(COUNTIF(DECISIONS!$A$6:$A$205,C45)&lt;&gt;1,"INVALID - DECISION ID",IF(INDEX(DECISIONS!$B$6:$B$205,MATCH(C45,DECISIONS!$A$6:$A$205,0))&lt;&gt;B45,"INVALID - CANDIDATE / DECISION MISMATCH","LINKED"))))</x:f>
      </x:c>
    </x:row>
    <x:row r="46">
      <x:c r="A46" s="12"/>
      <x:c r="B46" s="12"/>
      <x:c r="C46" s="12"/>
      <x:c r="D46" s="12"/>
      <x:c r="E46" s="12"/>
      <x:c r="F46" s="12"/>
      <x:c r="G46" s="38"/>
      <x:c r="H46" s="12"/>
      <x:c r="I46" s="12" t="str">
        <x:f>IF(B46="","",IFERROR(INDEX(CANDIDATES!$P$6:$P$205,MATCH(B46,CANDIDATES!$A$6:$A$205,0)),""))</x:f>
      </x:c>
      <x:c r="J46" s="12" t="str">
        <x:f>IF(C46="","",IFERROR(INDEX(DECISIONS!$M$6:$M$205,MATCH(C46,DECISIONS!$A$6:$A$205,0)),"INVALID - DECISION ID"))</x:f>
      </x:c>
      <x:c r="K46" s="12" t="str">
        <x:f>IF(A46="","",IF(N46&lt;&gt;"LINKED","LINK ERROR",IF(NOT(OR(EXACT(D46,"DIRECT OFFER / CRO"),EXACT(D46,"LOCAL VISIBILITY"),EXACT(D46,"INFORMATION CONTENT"),EXACT(D46,"INTERMEDIARY CHANNEL"),EXACT(D46,"EVIDENCE COLLECTION"),EXACT(D46,"MONITOR / REOPEN"))),"INVALID - ACTION CATEGORY",IF(D46="EVIDENCE COLLECTION","COMPATIBLE",IF(D46="MONITOR / REOPEN","COMPATIBLE",IF(D46="DIRECT OFFER / CRO",IF(I46="DIRECT LOCAL COMPETITOR","COMPATIBLE","ROLE CONFLICT"),IF(D46="INTERMEDIARY CHANNEL",IF(I46="INTERMEDIARY / LEAD COMPETITOR","COMPATIBLE","ROLE CONFLICT"),IF(D46="INFORMATION CONTENT",IF(OR(I46="DIRECT LOCAL COMPETITOR",I46="INTERMEDIARY / LEAD COMPETITOR",I46="INFORMATION / REFERENCE COMPETITOR",I46="INDIRECT / CONDITIONAL COMPETITOR"),"COMPATIBLE","ROLE CONFLICT"),IF(D46="LOCAL VISIBILITY",IF(OR(I46="DIRECT LOCAL COMPETITOR",I46="INTERMEDIARY / LEAD COMPETITOR"),"COMPATIBLE","ROLE CONFLICT"),"ROLE CONFLICT")))))))))</x:f>
      </x:c>
      <x:c r="L46" s="12" t="str">
        <x:f>IF(A46="","",IF(COUNTIF($A$6:$A$205,A46)&gt;1,"NOT READY",IF(OR(B46="",C46="",D46="",E46="",F46="",H46=""),"NOT READY",IF(NOT(OR(EXACT(H46,"NOT STARTED"),EXACT(H46,"IN PROGRESS"),EXACT(H46,"DONE"),EXACT(H46,"BLOCKED"))),"NOT READY",IF(OR(N46&lt;&gt;"LINKED",J46&lt;&gt;"READY",K46&lt;&gt;"COMPATIBLE"),"NOT READY","READY")))))</x:f>
      </x:c>
      <x:c r="M46" s="12"/>
      <x:c r="N46" s="12" t="str">
        <x:f>IF(A46="","",IF(COUNTIF(CANDIDATES!$A$6:$A$205,B46)&lt;&gt;1,"INVALID - CANDIDATE ID",IF(COUNTIF(DECISIONS!$A$6:$A$205,C46)&lt;&gt;1,"INVALID - DECISION ID",IF(INDEX(DECISIONS!$B$6:$B$205,MATCH(C46,DECISIONS!$A$6:$A$205,0))&lt;&gt;B46,"INVALID - CANDIDATE / DECISION MISMATCH","LINKED"))))</x:f>
      </x:c>
    </x:row>
    <x:row r="47">
      <x:c r="A47" s="12"/>
      <x:c r="B47" s="12"/>
      <x:c r="C47" s="12"/>
      <x:c r="D47" s="12"/>
      <x:c r="E47" s="12"/>
      <x:c r="F47" s="12"/>
      <x:c r="G47" s="38"/>
      <x:c r="H47" s="12"/>
      <x:c r="I47" s="12" t="str">
        <x:f>IF(B47="","",IFERROR(INDEX(CANDIDATES!$P$6:$P$205,MATCH(B47,CANDIDATES!$A$6:$A$205,0)),""))</x:f>
      </x:c>
      <x:c r="J47" s="12" t="str">
        <x:f>IF(C47="","",IFERROR(INDEX(DECISIONS!$M$6:$M$205,MATCH(C47,DECISIONS!$A$6:$A$205,0)),"INVALID - DECISION ID"))</x:f>
      </x:c>
      <x:c r="K47" s="12" t="str">
        <x:f>IF(A47="","",IF(N47&lt;&gt;"LINKED","LINK ERROR",IF(NOT(OR(EXACT(D47,"DIRECT OFFER / CRO"),EXACT(D47,"LOCAL VISIBILITY"),EXACT(D47,"INFORMATION CONTENT"),EXACT(D47,"INTERMEDIARY CHANNEL"),EXACT(D47,"EVIDENCE COLLECTION"),EXACT(D47,"MONITOR / REOPEN"))),"INVALID - ACTION CATEGORY",IF(D47="EVIDENCE COLLECTION","COMPATIBLE",IF(D47="MONITOR / REOPEN","COMPATIBLE",IF(D47="DIRECT OFFER / CRO",IF(I47="DIRECT LOCAL COMPETITOR","COMPATIBLE","ROLE CONFLICT"),IF(D47="INTERMEDIARY CHANNEL",IF(I47="INTERMEDIARY / LEAD COMPETITOR","COMPATIBLE","ROLE CONFLICT"),IF(D47="INFORMATION CONTENT",IF(OR(I47="DIRECT LOCAL COMPETITOR",I47="INTERMEDIARY / LEAD COMPETITOR",I47="INFORMATION / REFERENCE COMPETITOR",I47="INDIRECT / CONDITIONAL COMPETITOR"),"COMPATIBLE","ROLE CONFLICT"),IF(D47="LOCAL VISIBILITY",IF(OR(I47="DIRECT LOCAL COMPETITOR",I47="INTERMEDIARY / LEAD COMPETITOR"),"COMPATIBLE","ROLE CONFLICT"),"ROLE CONFLICT")))))))))</x:f>
      </x:c>
      <x:c r="L47" s="12" t="str">
        <x:f>IF(A47="","",IF(COUNTIF($A$6:$A$205,A47)&gt;1,"NOT READY",IF(OR(B47="",C47="",D47="",E47="",F47="",H47=""),"NOT READY",IF(NOT(OR(EXACT(H47,"NOT STARTED"),EXACT(H47,"IN PROGRESS"),EXACT(H47,"DONE"),EXACT(H47,"BLOCKED"))),"NOT READY",IF(OR(N47&lt;&gt;"LINKED",J47&lt;&gt;"READY",K47&lt;&gt;"COMPATIBLE"),"NOT READY","READY")))))</x:f>
      </x:c>
      <x:c r="M47" s="12"/>
      <x:c r="N47" s="12" t="str">
        <x:f>IF(A47="","",IF(COUNTIF(CANDIDATES!$A$6:$A$205,B47)&lt;&gt;1,"INVALID - CANDIDATE ID",IF(COUNTIF(DECISIONS!$A$6:$A$205,C47)&lt;&gt;1,"INVALID - DECISION ID",IF(INDEX(DECISIONS!$B$6:$B$205,MATCH(C47,DECISIONS!$A$6:$A$205,0))&lt;&gt;B47,"INVALID - CANDIDATE / DECISION MISMATCH","LINKED"))))</x:f>
      </x:c>
    </x:row>
    <x:row r="48">
      <x:c r="A48" s="12"/>
      <x:c r="B48" s="12"/>
      <x:c r="C48" s="12"/>
      <x:c r="D48" s="12"/>
      <x:c r="E48" s="12"/>
      <x:c r="F48" s="12"/>
      <x:c r="G48" s="38"/>
      <x:c r="H48" s="12"/>
      <x:c r="I48" s="12" t="str">
        <x:f>IF(B48="","",IFERROR(INDEX(CANDIDATES!$P$6:$P$205,MATCH(B48,CANDIDATES!$A$6:$A$205,0)),""))</x:f>
      </x:c>
      <x:c r="J48" s="12" t="str">
        <x:f>IF(C48="","",IFERROR(INDEX(DECISIONS!$M$6:$M$205,MATCH(C48,DECISIONS!$A$6:$A$205,0)),"INVALID - DECISION ID"))</x:f>
      </x:c>
      <x:c r="K48" s="12" t="str">
        <x:f>IF(A48="","",IF(N48&lt;&gt;"LINKED","LINK ERROR",IF(NOT(OR(EXACT(D48,"DIRECT OFFER / CRO"),EXACT(D48,"LOCAL VISIBILITY"),EXACT(D48,"INFORMATION CONTENT"),EXACT(D48,"INTERMEDIARY CHANNEL"),EXACT(D48,"EVIDENCE COLLECTION"),EXACT(D48,"MONITOR / REOPEN"))),"INVALID - ACTION CATEGORY",IF(D48="EVIDENCE COLLECTION","COMPATIBLE",IF(D48="MONITOR / REOPEN","COMPATIBLE",IF(D48="DIRECT OFFER / CRO",IF(I48="DIRECT LOCAL COMPETITOR","COMPATIBLE","ROLE CONFLICT"),IF(D48="INTERMEDIARY CHANNEL",IF(I48="INTERMEDIARY / LEAD COMPETITOR","COMPATIBLE","ROLE CONFLICT"),IF(D48="INFORMATION CONTENT",IF(OR(I48="DIRECT LOCAL COMPETITOR",I48="INTERMEDIARY / LEAD COMPETITOR",I48="INFORMATION / REFERENCE COMPETITOR",I48="INDIRECT / CONDITIONAL COMPETITOR"),"COMPATIBLE","ROLE CONFLICT"),IF(D48="LOCAL VISIBILITY",IF(OR(I48="DIRECT LOCAL COMPETITOR",I48="INTERMEDIARY / LEAD COMPETITOR"),"COMPATIBLE","ROLE CONFLICT"),"ROLE CONFLICT")))))))))</x:f>
      </x:c>
      <x:c r="L48" s="12" t="str">
        <x:f>IF(A48="","",IF(COUNTIF($A$6:$A$205,A48)&gt;1,"NOT READY",IF(OR(B48="",C48="",D48="",E48="",F48="",H48=""),"NOT READY",IF(NOT(OR(EXACT(H48,"NOT STARTED"),EXACT(H48,"IN PROGRESS"),EXACT(H48,"DONE"),EXACT(H48,"BLOCKED"))),"NOT READY",IF(OR(N48&lt;&gt;"LINKED",J48&lt;&gt;"READY",K48&lt;&gt;"COMPATIBLE"),"NOT READY","READY")))))</x:f>
      </x:c>
      <x:c r="M48" s="12"/>
      <x:c r="N48" s="12" t="str">
        <x:f>IF(A48="","",IF(COUNTIF(CANDIDATES!$A$6:$A$205,B48)&lt;&gt;1,"INVALID - CANDIDATE ID",IF(COUNTIF(DECISIONS!$A$6:$A$205,C48)&lt;&gt;1,"INVALID - DECISION ID",IF(INDEX(DECISIONS!$B$6:$B$205,MATCH(C48,DECISIONS!$A$6:$A$205,0))&lt;&gt;B48,"INVALID - CANDIDATE / DECISION MISMATCH","LINKED"))))</x:f>
      </x:c>
    </x:row>
    <x:row r="49">
      <x:c r="A49" s="12"/>
      <x:c r="B49" s="12"/>
      <x:c r="C49" s="12"/>
      <x:c r="D49" s="12"/>
      <x:c r="E49" s="12"/>
      <x:c r="F49" s="12"/>
      <x:c r="G49" s="38"/>
      <x:c r="H49" s="12"/>
      <x:c r="I49" s="12" t="str">
        <x:f>IF(B49="","",IFERROR(INDEX(CANDIDATES!$P$6:$P$205,MATCH(B49,CANDIDATES!$A$6:$A$205,0)),""))</x:f>
      </x:c>
      <x:c r="J49" s="12" t="str">
        <x:f>IF(C49="","",IFERROR(INDEX(DECISIONS!$M$6:$M$205,MATCH(C49,DECISIONS!$A$6:$A$205,0)),"INVALID - DECISION ID"))</x:f>
      </x:c>
      <x:c r="K49" s="12" t="str">
        <x:f>IF(A49="","",IF(N49&lt;&gt;"LINKED","LINK ERROR",IF(NOT(OR(EXACT(D49,"DIRECT OFFER / CRO"),EXACT(D49,"LOCAL VISIBILITY"),EXACT(D49,"INFORMATION CONTENT"),EXACT(D49,"INTERMEDIARY CHANNEL"),EXACT(D49,"EVIDENCE COLLECTION"),EXACT(D49,"MONITOR / REOPEN"))),"INVALID - ACTION CATEGORY",IF(D49="EVIDENCE COLLECTION","COMPATIBLE",IF(D49="MONITOR / REOPEN","COMPATIBLE",IF(D49="DIRECT OFFER / CRO",IF(I49="DIRECT LOCAL COMPETITOR","COMPATIBLE","ROLE CONFLICT"),IF(D49="INTERMEDIARY CHANNEL",IF(I49="INTERMEDIARY / LEAD COMPETITOR","COMPATIBLE","ROLE CONFLICT"),IF(D49="INFORMATION CONTENT",IF(OR(I49="DIRECT LOCAL COMPETITOR",I49="INTERMEDIARY / LEAD COMPETITOR",I49="INFORMATION / REFERENCE COMPETITOR",I49="INDIRECT / CONDITIONAL COMPETITOR"),"COMPATIBLE","ROLE CONFLICT"),IF(D49="LOCAL VISIBILITY",IF(OR(I49="DIRECT LOCAL COMPETITOR",I49="INTERMEDIARY / LEAD COMPETITOR"),"COMPATIBLE","ROLE CONFLICT"),"ROLE CONFLICT")))))))))</x:f>
      </x:c>
      <x:c r="L49" s="12" t="str">
        <x:f>IF(A49="","",IF(COUNTIF($A$6:$A$205,A49)&gt;1,"NOT READY",IF(OR(B49="",C49="",D49="",E49="",F49="",H49=""),"NOT READY",IF(NOT(OR(EXACT(H49,"NOT STARTED"),EXACT(H49,"IN PROGRESS"),EXACT(H49,"DONE"),EXACT(H49,"BLOCKED"))),"NOT READY",IF(OR(N49&lt;&gt;"LINKED",J49&lt;&gt;"READY",K49&lt;&gt;"COMPATIBLE"),"NOT READY","READY")))))</x:f>
      </x:c>
      <x:c r="M49" s="12"/>
      <x:c r="N49" s="12" t="str">
        <x:f>IF(A49="","",IF(COUNTIF(CANDIDATES!$A$6:$A$205,B49)&lt;&gt;1,"INVALID - CANDIDATE ID",IF(COUNTIF(DECISIONS!$A$6:$A$205,C49)&lt;&gt;1,"INVALID - DECISION ID",IF(INDEX(DECISIONS!$B$6:$B$205,MATCH(C49,DECISIONS!$A$6:$A$205,0))&lt;&gt;B49,"INVALID - CANDIDATE / DECISION MISMATCH","LINKED"))))</x:f>
      </x:c>
    </x:row>
    <x:row r="50">
      <x:c r="A50" s="12"/>
      <x:c r="B50" s="12"/>
      <x:c r="C50" s="12"/>
      <x:c r="D50" s="12"/>
      <x:c r="E50" s="12"/>
      <x:c r="F50" s="12"/>
      <x:c r="G50" s="38"/>
      <x:c r="H50" s="12"/>
      <x:c r="I50" s="12" t="str">
        <x:f>IF(B50="","",IFERROR(INDEX(CANDIDATES!$P$6:$P$205,MATCH(B50,CANDIDATES!$A$6:$A$205,0)),""))</x:f>
      </x:c>
      <x:c r="J50" s="12" t="str">
        <x:f>IF(C50="","",IFERROR(INDEX(DECISIONS!$M$6:$M$205,MATCH(C50,DECISIONS!$A$6:$A$205,0)),"INVALID - DECISION ID"))</x:f>
      </x:c>
      <x:c r="K50" s="12" t="str">
        <x:f>IF(A50="","",IF(N50&lt;&gt;"LINKED","LINK ERROR",IF(NOT(OR(EXACT(D50,"DIRECT OFFER / CRO"),EXACT(D50,"LOCAL VISIBILITY"),EXACT(D50,"INFORMATION CONTENT"),EXACT(D50,"INTERMEDIARY CHANNEL"),EXACT(D50,"EVIDENCE COLLECTION"),EXACT(D50,"MONITOR / REOPEN"))),"INVALID - ACTION CATEGORY",IF(D50="EVIDENCE COLLECTION","COMPATIBLE",IF(D50="MONITOR / REOPEN","COMPATIBLE",IF(D50="DIRECT OFFER / CRO",IF(I50="DIRECT LOCAL COMPETITOR","COMPATIBLE","ROLE CONFLICT"),IF(D50="INTERMEDIARY CHANNEL",IF(I50="INTERMEDIARY / LEAD COMPETITOR","COMPATIBLE","ROLE CONFLICT"),IF(D50="INFORMATION CONTENT",IF(OR(I50="DIRECT LOCAL COMPETITOR",I50="INTERMEDIARY / LEAD COMPETITOR",I50="INFORMATION / REFERENCE COMPETITOR",I50="INDIRECT / CONDITIONAL COMPETITOR"),"COMPATIBLE","ROLE CONFLICT"),IF(D50="LOCAL VISIBILITY",IF(OR(I50="DIRECT LOCAL COMPETITOR",I50="INTERMEDIARY / LEAD COMPETITOR"),"COMPATIBLE","ROLE CONFLICT"),"ROLE CONFLICT")))))))))</x:f>
      </x:c>
      <x:c r="L50" s="12" t="str">
        <x:f>IF(A50="","",IF(COUNTIF($A$6:$A$205,A50)&gt;1,"NOT READY",IF(OR(B50="",C50="",D50="",E50="",F50="",H50=""),"NOT READY",IF(NOT(OR(EXACT(H50,"NOT STARTED"),EXACT(H50,"IN PROGRESS"),EXACT(H50,"DONE"),EXACT(H50,"BLOCKED"))),"NOT READY",IF(OR(N50&lt;&gt;"LINKED",J50&lt;&gt;"READY",K50&lt;&gt;"COMPATIBLE"),"NOT READY","READY")))))</x:f>
      </x:c>
      <x:c r="M50" s="12"/>
      <x:c r="N50" s="12" t="str">
        <x:f>IF(A50="","",IF(COUNTIF(CANDIDATES!$A$6:$A$205,B50)&lt;&gt;1,"INVALID - CANDIDATE ID",IF(COUNTIF(DECISIONS!$A$6:$A$205,C50)&lt;&gt;1,"INVALID - DECISION ID",IF(INDEX(DECISIONS!$B$6:$B$205,MATCH(C50,DECISIONS!$A$6:$A$205,0))&lt;&gt;B50,"INVALID - CANDIDATE / DECISION MISMATCH","LINKED"))))</x:f>
      </x:c>
    </x:row>
    <x:row r="51">
      <x:c r="A51" s="12"/>
      <x:c r="B51" s="12"/>
      <x:c r="C51" s="12"/>
      <x:c r="D51" s="12"/>
      <x:c r="E51" s="12"/>
      <x:c r="F51" s="12"/>
      <x:c r="G51" s="38"/>
      <x:c r="H51" s="12"/>
      <x:c r="I51" s="12" t="str">
        <x:f>IF(B51="","",IFERROR(INDEX(CANDIDATES!$P$6:$P$205,MATCH(B51,CANDIDATES!$A$6:$A$205,0)),""))</x:f>
      </x:c>
      <x:c r="J51" s="12" t="str">
        <x:f>IF(C51="","",IFERROR(INDEX(DECISIONS!$M$6:$M$205,MATCH(C51,DECISIONS!$A$6:$A$205,0)),"INVALID - DECISION ID"))</x:f>
      </x:c>
      <x:c r="K51" s="12" t="str">
        <x:f>IF(A51="","",IF(N51&lt;&gt;"LINKED","LINK ERROR",IF(NOT(OR(EXACT(D51,"DIRECT OFFER / CRO"),EXACT(D51,"LOCAL VISIBILITY"),EXACT(D51,"INFORMATION CONTENT"),EXACT(D51,"INTERMEDIARY CHANNEL"),EXACT(D51,"EVIDENCE COLLECTION"),EXACT(D51,"MONITOR / REOPEN"))),"INVALID - ACTION CATEGORY",IF(D51="EVIDENCE COLLECTION","COMPATIBLE",IF(D51="MONITOR / REOPEN","COMPATIBLE",IF(D51="DIRECT OFFER / CRO",IF(I51="DIRECT LOCAL COMPETITOR","COMPATIBLE","ROLE CONFLICT"),IF(D51="INTERMEDIARY CHANNEL",IF(I51="INTERMEDIARY / LEAD COMPETITOR","COMPATIBLE","ROLE CONFLICT"),IF(D51="INFORMATION CONTENT",IF(OR(I51="DIRECT LOCAL COMPETITOR",I51="INTERMEDIARY / LEAD COMPETITOR",I51="INFORMATION / REFERENCE COMPETITOR",I51="INDIRECT / CONDITIONAL COMPETITOR"),"COMPATIBLE","ROLE CONFLICT"),IF(D51="LOCAL VISIBILITY",IF(OR(I51="DIRECT LOCAL COMPETITOR",I51="INTERMEDIARY / LEAD COMPETITOR"),"COMPATIBLE","ROLE CONFLICT"),"ROLE CONFLICT")))))))))</x:f>
      </x:c>
      <x:c r="L51" s="12" t="str">
        <x:f>IF(A51="","",IF(COUNTIF($A$6:$A$205,A51)&gt;1,"NOT READY",IF(OR(B51="",C51="",D51="",E51="",F51="",H51=""),"NOT READY",IF(NOT(OR(EXACT(H51,"NOT STARTED"),EXACT(H51,"IN PROGRESS"),EXACT(H51,"DONE"),EXACT(H51,"BLOCKED"))),"NOT READY",IF(OR(N51&lt;&gt;"LINKED",J51&lt;&gt;"READY",K51&lt;&gt;"COMPATIBLE"),"NOT READY","READY")))))</x:f>
      </x:c>
      <x:c r="M51" s="12"/>
      <x:c r="N51" s="12" t="str">
        <x:f>IF(A51="","",IF(COUNTIF(CANDIDATES!$A$6:$A$205,B51)&lt;&gt;1,"INVALID - CANDIDATE ID",IF(COUNTIF(DECISIONS!$A$6:$A$205,C51)&lt;&gt;1,"INVALID - DECISION ID",IF(INDEX(DECISIONS!$B$6:$B$205,MATCH(C51,DECISIONS!$A$6:$A$205,0))&lt;&gt;B51,"INVALID - CANDIDATE / DECISION MISMATCH","LINKED"))))</x:f>
      </x:c>
    </x:row>
    <x:row r="52">
      <x:c r="A52" s="12"/>
      <x:c r="B52" s="12"/>
      <x:c r="C52" s="12"/>
      <x:c r="D52" s="12"/>
      <x:c r="E52" s="12"/>
      <x:c r="F52" s="12"/>
      <x:c r="G52" s="38"/>
      <x:c r="H52" s="12"/>
      <x:c r="I52" s="12" t="str">
        <x:f>IF(B52="","",IFERROR(INDEX(CANDIDATES!$P$6:$P$205,MATCH(B52,CANDIDATES!$A$6:$A$205,0)),""))</x:f>
      </x:c>
      <x:c r="J52" s="12" t="str">
        <x:f>IF(C52="","",IFERROR(INDEX(DECISIONS!$M$6:$M$205,MATCH(C52,DECISIONS!$A$6:$A$205,0)),"INVALID - DECISION ID"))</x:f>
      </x:c>
      <x:c r="K52" s="12" t="str">
        <x:f>IF(A52="","",IF(N52&lt;&gt;"LINKED","LINK ERROR",IF(NOT(OR(EXACT(D52,"DIRECT OFFER / CRO"),EXACT(D52,"LOCAL VISIBILITY"),EXACT(D52,"INFORMATION CONTENT"),EXACT(D52,"INTERMEDIARY CHANNEL"),EXACT(D52,"EVIDENCE COLLECTION"),EXACT(D52,"MONITOR / REOPEN"))),"INVALID - ACTION CATEGORY",IF(D52="EVIDENCE COLLECTION","COMPATIBLE",IF(D52="MONITOR / REOPEN","COMPATIBLE",IF(D52="DIRECT OFFER / CRO",IF(I52="DIRECT LOCAL COMPETITOR","COMPATIBLE","ROLE CONFLICT"),IF(D52="INTERMEDIARY CHANNEL",IF(I52="INTERMEDIARY / LEAD COMPETITOR","COMPATIBLE","ROLE CONFLICT"),IF(D52="INFORMATION CONTENT",IF(OR(I52="DIRECT LOCAL COMPETITOR",I52="INTERMEDIARY / LEAD COMPETITOR",I52="INFORMATION / REFERENCE COMPETITOR",I52="INDIRECT / CONDITIONAL COMPETITOR"),"COMPATIBLE","ROLE CONFLICT"),IF(D52="LOCAL VISIBILITY",IF(OR(I52="DIRECT LOCAL COMPETITOR",I52="INTERMEDIARY / LEAD COMPETITOR"),"COMPATIBLE","ROLE CONFLICT"),"ROLE CONFLICT")))))))))</x:f>
      </x:c>
      <x:c r="L52" s="12" t="str">
        <x:f>IF(A52="","",IF(COUNTIF($A$6:$A$205,A52)&gt;1,"NOT READY",IF(OR(B52="",C52="",D52="",E52="",F52="",H52=""),"NOT READY",IF(NOT(OR(EXACT(H52,"NOT STARTED"),EXACT(H52,"IN PROGRESS"),EXACT(H52,"DONE"),EXACT(H52,"BLOCKED"))),"NOT READY",IF(OR(N52&lt;&gt;"LINKED",J52&lt;&gt;"READY",K52&lt;&gt;"COMPATIBLE"),"NOT READY","READY")))))</x:f>
      </x:c>
      <x:c r="M52" s="12"/>
      <x:c r="N52" s="12" t="str">
        <x:f>IF(A52="","",IF(COUNTIF(CANDIDATES!$A$6:$A$205,B52)&lt;&gt;1,"INVALID - CANDIDATE ID",IF(COUNTIF(DECISIONS!$A$6:$A$205,C52)&lt;&gt;1,"INVALID - DECISION ID",IF(INDEX(DECISIONS!$B$6:$B$205,MATCH(C52,DECISIONS!$A$6:$A$205,0))&lt;&gt;B52,"INVALID - CANDIDATE / DECISION MISMATCH","LINKED"))))</x:f>
      </x:c>
    </x:row>
    <x:row r="53">
      <x:c r="A53" s="12"/>
      <x:c r="B53" s="12"/>
      <x:c r="C53" s="12"/>
      <x:c r="D53" s="12"/>
      <x:c r="E53" s="12"/>
      <x:c r="F53" s="12"/>
      <x:c r="G53" s="38"/>
      <x:c r="H53" s="12"/>
      <x:c r="I53" s="12" t="str">
        <x:f>IF(B53="","",IFERROR(INDEX(CANDIDATES!$P$6:$P$205,MATCH(B53,CANDIDATES!$A$6:$A$205,0)),""))</x:f>
      </x:c>
      <x:c r="J53" s="12" t="str">
        <x:f>IF(C53="","",IFERROR(INDEX(DECISIONS!$M$6:$M$205,MATCH(C53,DECISIONS!$A$6:$A$205,0)),"INVALID - DECISION ID"))</x:f>
      </x:c>
      <x:c r="K53" s="12" t="str">
        <x:f>IF(A53="","",IF(N53&lt;&gt;"LINKED","LINK ERROR",IF(NOT(OR(EXACT(D53,"DIRECT OFFER / CRO"),EXACT(D53,"LOCAL VISIBILITY"),EXACT(D53,"INFORMATION CONTENT"),EXACT(D53,"INTERMEDIARY CHANNEL"),EXACT(D53,"EVIDENCE COLLECTION"),EXACT(D53,"MONITOR / REOPEN"))),"INVALID - ACTION CATEGORY",IF(D53="EVIDENCE COLLECTION","COMPATIBLE",IF(D53="MONITOR / REOPEN","COMPATIBLE",IF(D53="DIRECT OFFER / CRO",IF(I53="DIRECT LOCAL COMPETITOR","COMPATIBLE","ROLE CONFLICT"),IF(D53="INTERMEDIARY CHANNEL",IF(I53="INTERMEDIARY / LEAD COMPETITOR","COMPATIBLE","ROLE CONFLICT"),IF(D53="INFORMATION CONTENT",IF(OR(I53="DIRECT LOCAL COMPETITOR",I53="INTERMEDIARY / LEAD COMPETITOR",I53="INFORMATION / REFERENCE COMPETITOR",I53="INDIRECT / CONDITIONAL COMPETITOR"),"COMPATIBLE","ROLE CONFLICT"),IF(D53="LOCAL VISIBILITY",IF(OR(I53="DIRECT LOCAL COMPETITOR",I53="INTERMEDIARY / LEAD COMPETITOR"),"COMPATIBLE","ROLE CONFLICT"),"ROLE CONFLICT")))))))))</x:f>
      </x:c>
      <x:c r="L53" s="12" t="str">
        <x:f>IF(A53="","",IF(COUNTIF($A$6:$A$205,A53)&gt;1,"NOT READY",IF(OR(B53="",C53="",D53="",E53="",F53="",H53=""),"NOT READY",IF(NOT(OR(EXACT(H53,"NOT STARTED"),EXACT(H53,"IN PROGRESS"),EXACT(H53,"DONE"),EXACT(H53,"BLOCKED"))),"NOT READY",IF(OR(N53&lt;&gt;"LINKED",J53&lt;&gt;"READY",K53&lt;&gt;"COMPATIBLE"),"NOT READY","READY")))))</x:f>
      </x:c>
      <x:c r="M53" s="12"/>
      <x:c r="N53" s="12" t="str">
        <x:f>IF(A53="","",IF(COUNTIF(CANDIDATES!$A$6:$A$205,B53)&lt;&gt;1,"INVALID - CANDIDATE ID",IF(COUNTIF(DECISIONS!$A$6:$A$205,C53)&lt;&gt;1,"INVALID - DECISION ID",IF(INDEX(DECISIONS!$B$6:$B$205,MATCH(C53,DECISIONS!$A$6:$A$205,0))&lt;&gt;B53,"INVALID - CANDIDATE / DECISION MISMATCH","LINKED"))))</x:f>
      </x:c>
    </x:row>
    <x:row r="54">
      <x:c r="A54" s="12"/>
      <x:c r="B54" s="12"/>
      <x:c r="C54" s="12"/>
      <x:c r="D54" s="12"/>
      <x:c r="E54" s="12"/>
      <x:c r="F54" s="12"/>
      <x:c r="G54" s="38"/>
      <x:c r="H54" s="12"/>
      <x:c r="I54" s="12" t="str">
        <x:f>IF(B54="","",IFERROR(INDEX(CANDIDATES!$P$6:$P$205,MATCH(B54,CANDIDATES!$A$6:$A$205,0)),""))</x:f>
      </x:c>
      <x:c r="J54" s="12" t="str">
        <x:f>IF(C54="","",IFERROR(INDEX(DECISIONS!$M$6:$M$205,MATCH(C54,DECISIONS!$A$6:$A$205,0)),"INVALID - DECISION ID"))</x:f>
      </x:c>
      <x:c r="K54" s="12" t="str">
        <x:f>IF(A54="","",IF(N54&lt;&gt;"LINKED","LINK ERROR",IF(NOT(OR(EXACT(D54,"DIRECT OFFER / CRO"),EXACT(D54,"LOCAL VISIBILITY"),EXACT(D54,"INFORMATION CONTENT"),EXACT(D54,"INTERMEDIARY CHANNEL"),EXACT(D54,"EVIDENCE COLLECTION"),EXACT(D54,"MONITOR / REOPEN"))),"INVALID - ACTION CATEGORY",IF(D54="EVIDENCE COLLECTION","COMPATIBLE",IF(D54="MONITOR / REOPEN","COMPATIBLE",IF(D54="DIRECT OFFER / CRO",IF(I54="DIRECT LOCAL COMPETITOR","COMPATIBLE","ROLE CONFLICT"),IF(D54="INTERMEDIARY CHANNEL",IF(I54="INTERMEDIARY / LEAD COMPETITOR","COMPATIBLE","ROLE CONFLICT"),IF(D54="INFORMATION CONTENT",IF(OR(I54="DIRECT LOCAL COMPETITOR",I54="INTERMEDIARY / LEAD COMPETITOR",I54="INFORMATION / REFERENCE COMPETITOR",I54="INDIRECT / CONDITIONAL COMPETITOR"),"COMPATIBLE","ROLE CONFLICT"),IF(D54="LOCAL VISIBILITY",IF(OR(I54="DIRECT LOCAL COMPETITOR",I54="INTERMEDIARY / LEAD COMPETITOR"),"COMPATIBLE","ROLE CONFLICT"),"ROLE CONFLICT")))))))))</x:f>
      </x:c>
      <x:c r="L54" s="12" t="str">
        <x:f>IF(A54="","",IF(COUNTIF($A$6:$A$205,A54)&gt;1,"NOT READY",IF(OR(B54="",C54="",D54="",E54="",F54="",H54=""),"NOT READY",IF(NOT(OR(EXACT(H54,"NOT STARTED"),EXACT(H54,"IN PROGRESS"),EXACT(H54,"DONE"),EXACT(H54,"BLOCKED"))),"NOT READY",IF(OR(N54&lt;&gt;"LINKED",J54&lt;&gt;"READY",K54&lt;&gt;"COMPATIBLE"),"NOT READY","READY")))))</x:f>
      </x:c>
      <x:c r="M54" s="12"/>
      <x:c r="N54" s="12" t="str">
        <x:f>IF(A54="","",IF(COUNTIF(CANDIDATES!$A$6:$A$205,B54)&lt;&gt;1,"INVALID - CANDIDATE ID",IF(COUNTIF(DECISIONS!$A$6:$A$205,C54)&lt;&gt;1,"INVALID - DECISION ID",IF(INDEX(DECISIONS!$B$6:$B$205,MATCH(C54,DECISIONS!$A$6:$A$205,0))&lt;&gt;B54,"INVALID - CANDIDATE / DECISION MISMATCH","LINKED"))))</x:f>
      </x:c>
    </x:row>
    <x:row r="55">
      <x:c r="A55" s="12"/>
      <x:c r="B55" s="12"/>
      <x:c r="C55" s="12"/>
      <x:c r="D55" s="12"/>
      <x:c r="E55" s="12"/>
      <x:c r="F55" s="12"/>
      <x:c r="G55" s="38"/>
      <x:c r="H55" s="12"/>
      <x:c r="I55" s="12" t="str">
        <x:f>IF(B55="","",IFERROR(INDEX(CANDIDATES!$P$6:$P$205,MATCH(B55,CANDIDATES!$A$6:$A$205,0)),""))</x:f>
      </x:c>
      <x:c r="J55" s="12" t="str">
        <x:f>IF(C55="","",IFERROR(INDEX(DECISIONS!$M$6:$M$205,MATCH(C55,DECISIONS!$A$6:$A$205,0)),"INVALID - DECISION ID"))</x:f>
      </x:c>
      <x:c r="K55" s="12" t="str">
        <x:f>IF(A55="","",IF(N55&lt;&gt;"LINKED","LINK ERROR",IF(NOT(OR(EXACT(D55,"DIRECT OFFER / CRO"),EXACT(D55,"LOCAL VISIBILITY"),EXACT(D55,"INFORMATION CONTENT"),EXACT(D55,"INTERMEDIARY CHANNEL"),EXACT(D55,"EVIDENCE COLLECTION"),EXACT(D55,"MONITOR / REOPEN"))),"INVALID - ACTION CATEGORY",IF(D55="EVIDENCE COLLECTION","COMPATIBLE",IF(D55="MONITOR / REOPEN","COMPATIBLE",IF(D55="DIRECT OFFER / CRO",IF(I55="DIRECT LOCAL COMPETITOR","COMPATIBLE","ROLE CONFLICT"),IF(D55="INTERMEDIARY CHANNEL",IF(I55="INTERMEDIARY / LEAD COMPETITOR","COMPATIBLE","ROLE CONFLICT"),IF(D55="INFORMATION CONTENT",IF(OR(I55="DIRECT LOCAL COMPETITOR",I55="INTERMEDIARY / LEAD COMPETITOR",I55="INFORMATION / REFERENCE COMPETITOR",I55="INDIRECT / CONDITIONAL COMPETITOR"),"COMPATIBLE","ROLE CONFLICT"),IF(D55="LOCAL VISIBILITY",IF(OR(I55="DIRECT LOCAL COMPETITOR",I55="INTERMEDIARY / LEAD COMPETITOR"),"COMPATIBLE","ROLE CONFLICT"),"ROLE CONFLICT")))))))))</x:f>
      </x:c>
      <x:c r="L55" s="12" t="str">
        <x:f>IF(A55="","",IF(COUNTIF($A$6:$A$205,A55)&gt;1,"NOT READY",IF(OR(B55="",C55="",D55="",E55="",F55="",H55=""),"NOT READY",IF(NOT(OR(EXACT(H55,"NOT STARTED"),EXACT(H55,"IN PROGRESS"),EXACT(H55,"DONE"),EXACT(H55,"BLOCKED"))),"NOT READY",IF(OR(N55&lt;&gt;"LINKED",J55&lt;&gt;"READY",K55&lt;&gt;"COMPATIBLE"),"NOT READY","READY")))))</x:f>
      </x:c>
      <x:c r="M55" s="12"/>
      <x:c r="N55" s="12" t="str">
        <x:f>IF(A55="","",IF(COUNTIF(CANDIDATES!$A$6:$A$205,B55)&lt;&gt;1,"INVALID - CANDIDATE ID",IF(COUNTIF(DECISIONS!$A$6:$A$205,C55)&lt;&gt;1,"INVALID - DECISION ID",IF(INDEX(DECISIONS!$B$6:$B$205,MATCH(C55,DECISIONS!$A$6:$A$205,0))&lt;&gt;B55,"INVALID - CANDIDATE / DECISION MISMATCH","LINKED"))))</x:f>
      </x:c>
    </x:row>
    <x:row r="56">
      <x:c r="A56" s="12"/>
      <x:c r="B56" s="12"/>
      <x:c r="C56" s="12"/>
      <x:c r="D56" s="12"/>
      <x:c r="E56" s="12"/>
      <x:c r="F56" s="12"/>
      <x:c r="G56" s="38"/>
      <x:c r="H56" s="12"/>
      <x:c r="I56" s="12" t="str">
        <x:f>IF(B56="","",IFERROR(INDEX(CANDIDATES!$P$6:$P$205,MATCH(B56,CANDIDATES!$A$6:$A$205,0)),""))</x:f>
      </x:c>
      <x:c r="J56" s="12" t="str">
        <x:f>IF(C56="","",IFERROR(INDEX(DECISIONS!$M$6:$M$205,MATCH(C56,DECISIONS!$A$6:$A$205,0)),"INVALID - DECISION ID"))</x:f>
      </x:c>
      <x:c r="K56" s="12" t="str">
        <x:f>IF(A56="","",IF(N56&lt;&gt;"LINKED","LINK ERROR",IF(NOT(OR(EXACT(D56,"DIRECT OFFER / CRO"),EXACT(D56,"LOCAL VISIBILITY"),EXACT(D56,"INFORMATION CONTENT"),EXACT(D56,"INTERMEDIARY CHANNEL"),EXACT(D56,"EVIDENCE COLLECTION"),EXACT(D56,"MONITOR / REOPEN"))),"INVALID - ACTION CATEGORY",IF(D56="EVIDENCE COLLECTION","COMPATIBLE",IF(D56="MONITOR / REOPEN","COMPATIBLE",IF(D56="DIRECT OFFER / CRO",IF(I56="DIRECT LOCAL COMPETITOR","COMPATIBLE","ROLE CONFLICT"),IF(D56="INTERMEDIARY CHANNEL",IF(I56="INTERMEDIARY / LEAD COMPETITOR","COMPATIBLE","ROLE CONFLICT"),IF(D56="INFORMATION CONTENT",IF(OR(I56="DIRECT LOCAL COMPETITOR",I56="INTERMEDIARY / LEAD COMPETITOR",I56="INFORMATION / REFERENCE COMPETITOR",I56="INDIRECT / CONDITIONAL COMPETITOR"),"COMPATIBLE","ROLE CONFLICT"),IF(D56="LOCAL VISIBILITY",IF(OR(I56="DIRECT LOCAL COMPETITOR",I56="INTERMEDIARY / LEAD COMPETITOR"),"COMPATIBLE","ROLE CONFLICT"),"ROLE CONFLICT")))))))))</x:f>
      </x:c>
      <x:c r="L56" s="12" t="str">
        <x:f>IF(A56="","",IF(COUNTIF($A$6:$A$205,A56)&gt;1,"NOT READY",IF(OR(B56="",C56="",D56="",E56="",F56="",H56=""),"NOT READY",IF(NOT(OR(EXACT(H56,"NOT STARTED"),EXACT(H56,"IN PROGRESS"),EXACT(H56,"DONE"),EXACT(H56,"BLOCKED"))),"NOT READY",IF(OR(N56&lt;&gt;"LINKED",J56&lt;&gt;"READY",K56&lt;&gt;"COMPATIBLE"),"NOT READY","READY")))))</x:f>
      </x:c>
      <x:c r="M56" s="12"/>
      <x:c r="N56" s="12" t="str">
        <x:f>IF(A56="","",IF(COUNTIF(CANDIDATES!$A$6:$A$205,B56)&lt;&gt;1,"INVALID - CANDIDATE ID",IF(COUNTIF(DECISIONS!$A$6:$A$205,C56)&lt;&gt;1,"INVALID - DECISION ID",IF(INDEX(DECISIONS!$B$6:$B$205,MATCH(C56,DECISIONS!$A$6:$A$205,0))&lt;&gt;B56,"INVALID - CANDIDATE / DECISION MISMATCH","LINKED"))))</x:f>
      </x:c>
    </x:row>
    <x:row r="57">
      <x:c r="A57" s="12"/>
      <x:c r="B57" s="12"/>
      <x:c r="C57" s="12"/>
      <x:c r="D57" s="12"/>
      <x:c r="E57" s="12"/>
      <x:c r="F57" s="12"/>
      <x:c r="G57" s="38"/>
      <x:c r="H57" s="12"/>
      <x:c r="I57" s="12" t="str">
        <x:f>IF(B57="","",IFERROR(INDEX(CANDIDATES!$P$6:$P$205,MATCH(B57,CANDIDATES!$A$6:$A$205,0)),""))</x:f>
      </x:c>
      <x:c r="J57" s="12" t="str">
        <x:f>IF(C57="","",IFERROR(INDEX(DECISIONS!$M$6:$M$205,MATCH(C57,DECISIONS!$A$6:$A$205,0)),"INVALID - DECISION ID"))</x:f>
      </x:c>
      <x:c r="K57" s="12" t="str">
        <x:f>IF(A57="","",IF(N57&lt;&gt;"LINKED","LINK ERROR",IF(NOT(OR(EXACT(D57,"DIRECT OFFER / CRO"),EXACT(D57,"LOCAL VISIBILITY"),EXACT(D57,"INFORMATION CONTENT"),EXACT(D57,"INTERMEDIARY CHANNEL"),EXACT(D57,"EVIDENCE COLLECTION"),EXACT(D57,"MONITOR / REOPEN"))),"INVALID - ACTION CATEGORY",IF(D57="EVIDENCE COLLECTION","COMPATIBLE",IF(D57="MONITOR / REOPEN","COMPATIBLE",IF(D57="DIRECT OFFER / CRO",IF(I57="DIRECT LOCAL COMPETITOR","COMPATIBLE","ROLE CONFLICT"),IF(D57="INTERMEDIARY CHANNEL",IF(I57="INTERMEDIARY / LEAD COMPETITOR","COMPATIBLE","ROLE CONFLICT"),IF(D57="INFORMATION CONTENT",IF(OR(I57="DIRECT LOCAL COMPETITOR",I57="INTERMEDIARY / LEAD COMPETITOR",I57="INFORMATION / REFERENCE COMPETITOR",I57="INDIRECT / CONDITIONAL COMPETITOR"),"COMPATIBLE","ROLE CONFLICT"),IF(D57="LOCAL VISIBILITY",IF(OR(I57="DIRECT LOCAL COMPETITOR",I57="INTERMEDIARY / LEAD COMPETITOR"),"COMPATIBLE","ROLE CONFLICT"),"ROLE CONFLICT")))))))))</x:f>
      </x:c>
      <x:c r="L57" s="12" t="str">
        <x:f>IF(A57="","",IF(COUNTIF($A$6:$A$205,A57)&gt;1,"NOT READY",IF(OR(B57="",C57="",D57="",E57="",F57="",H57=""),"NOT READY",IF(NOT(OR(EXACT(H57,"NOT STARTED"),EXACT(H57,"IN PROGRESS"),EXACT(H57,"DONE"),EXACT(H57,"BLOCKED"))),"NOT READY",IF(OR(N57&lt;&gt;"LINKED",J57&lt;&gt;"READY",K57&lt;&gt;"COMPATIBLE"),"NOT READY","READY")))))</x:f>
      </x:c>
      <x:c r="M57" s="12"/>
      <x:c r="N57" s="12" t="str">
        <x:f>IF(A57="","",IF(COUNTIF(CANDIDATES!$A$6:$A$205,B57)&lt;&gt;1,"INVALID - CANDIDATE ID",IF(COUNTIF(DECISIONS!$A$6:$A$205,C57)&lt;&gt;1,"INVALID - DECISION ID",IF(INDEX(DECISIONS!$B$6:$B$205,MATCH(C57,DECISIONS!$A$6:$A$205,0))&lt;&gt;B57,"INVALID - CANDIDATE / DECISION MISMATCH","LINKED"))))</x:f>
      </x:c>
    </x:row>
    <x:row r="58">
      <x:c r="A58" s="12"/>
      <x:c r="B58" s="12"/>
      <x:c r="C58" s="12"/>
      <x:c r="D58" s="12"/>
      <x:c r="E58" s="12"/>
      <x:c r="F58" s="12"/>
      <x:c r="G58" s="38"/>
      <x:c r="H58" s="12"/>
      <x:c r="I58" s="12" t="str">
        <x:f>IF(B58="","",IFERROR(INDEX(CANDIDATES!$P$6:$P$205,MATCH(B58,CANDIDATES!$A$6:$A$205,0)),""))</x:f>
      </x:c>
      <x:c r="J58" s="12" t="str">
        <x:f>IF(C58="","",IFERROR(INDEX(DECISIONS!$M$6:$M$205,MATCH(C58,DECISIONS!$A$6:$A$205,0)),"INVALID - DECISION ID"))</x:f>
      </x:c>
      <x:c r="K58" s="12" t="str">
        <x:f>IF(A58="","",IF(N58&lt;&gt;"LINKED","LINK ERROR",IF(NOT(OR(EXACT(D58,"DIRECT OFFER / CRO"),EXACT(D58,"LOCAL VISIBILITY"),EXACT(D58,"INFORMATION CONTENT"),EXACT(D58,"INTERMEDIARY CHANNEL"),EXACT(D58,"EVIDENCE COLLECTION"),EXACT(D58,"MONITOR / REOPEN"))),"INVALID - ACTION CATEGORY",IF(D58="EVIDENCE COLLECTION","COMPATIBLE",IF(D58="MONITOR / REOPEN","COMPATIBLE",IF(D58="DIRECT OFFER / CRO",IF(I58="DIRECT LOCAL COMPETITOR","COMPATIBLE","ROLE CONFLICT"),IF(D58="INTERMEDIARY CHANNEL",IF(I58="INTERMEDIARY / LEAD COMPETITOR","COMPATIBLE","ROLE CONFLICT"),IF(D58="INFORMATION CONTENT",IF(OR(I58="DIRECT LOCAL COMPETITOR",I58="INTERMEDIARY / LEAD COMPETITOR",I58="INFORMATION / REFERENCE COMPETITOR",I58="INDIRECT / CONDITIONAL COMPETITOR"),"COMPATIBLE","ROLE CONFLICT"),IF(D58="LOCAL VISIBILITY",IF(OR(I58="DIRECT LOCAL COMPETITOR",I58="INTERMEDIARY / LEAD COMPETITOR"),"COMPATIBLE","ROLE CONFLICT"),"ROLE CONFLICT")))))))))</x:f>
      </x:c>
      <x:c r="L58" s="12" t="str">
        <x:f>IF(A58="","",IF(COUNTIF($A$6:$A$205,A58)&gt;1,"NOT READY",IF(OR(B58="",C58="",D58="",E58="",F58="",H58=""),"NOT READY",IF(NOT(OR(EXACT(H58,"NOT STARTED"),EXACT(H58,"IN PROGRESS"),EXACT(H58,"DONE"),EXACT(H58,"BLOCKED"))),"NOT READY",IF(OR(N58&lt;&gt;"LINKED",J58&lt;&gt;"READY",K58&lt;&gt;"COMPATIBLE"),"NOT READY","READY")))))</x:f>
      </x:c>
      <x:c r="M58" s="12"/>
      <x:c r="N58" s="12" t="str">
        <x:f>IF(A58="","",IF(COUNTIF(CANDIDATES!$A$6:$A$205,B58)&lt;&gt;1,"INVALID - CANDIDATE ID",IF(COUNTIF(DECISIONS!$A$6:$A$205,C58)&lt;&gt;1,"INVALID - DECISION ID",IF(INDEX(DECISIONS!$B$6:$B$205,MATCH(C58,DECISIONS!$A$6:$A$205,0))&lt;&gt;B58,"INVALID - CANDIDATE / DECISION MISMATCH","LINKED"))))</x:f>
      </x:c>
    </x:row>
    <x:row r="59">
      <x:c r="A59" s="12"/>
      <x:c r="B59" s="12"/>
      <x:c r="C59" s="12"/>
      <x:c r="D59" s="12"/>
      <x:c r="E59" s="12"/>
      <x:c r="F59" s="12"/>
      <x:c r="G59" s="38"/>
      <x:c r="H59" s="12"/>
      <x:c r="I59" s="12" t="str">
        <x:f>IF(B59="","",IFERROR(INDEX(CANDIDATES!$P$6:$P$205,MATCH(B59,CANDIDATES!$A$6:$A$205,0)),""))</x:f>
      </x:c>
      <x:c r="J59" s="12" t="str">
        <x:f>IF(C59="","",IFERROR(INDEX(DECISIONS!$M$6:$M$205,MATCH(C59,DECISIONS!$A$6:$A$205,0)),"INVALID - DECISION ID"))</x:f>
      </x:c>
      <x:c r="K59" s="12" t="str">
        <x:f>IF(A59="","",IF(N59&lt;&gt;"LINKED","LINK ERROR",IF(NOT(OR(EXACT(D59,"DIRECT OFFER / CRO"),EXACT(D59,"LOCAL VISIBILITY"),EXACT(D59,"INFORMATION CONTENT"),EXACT(D59,"INTERMEDIARY CHANNEL"),EXACT(D59,"EVIDENCE COLLECTION"),EXACT(D59,"MONITOR / REOPEN"))),"INVALID - ACTION CATEGORY",IF(D59="EVIDENCE COLLECTION","COMPATIBLE",IF(D59="MONITOR / REOPEN","COMPATIBLE",IF(D59="DIRECT OFFER / CRO",IF(I59="DIRECT LOCAL COMPETITOR","COMPATIBLE","ROLE CONFLICT"),IF(D59="INTERMEDIARY CHANNEL",IF(I59="INTERMEDIARY / LEAD COMPETITOR","COMPATIBLE","ROLE CONFLICT"),IF(D59="INFORMATION CONTENT",IF(OR(I59="DIRECT LOCAL COMPETITOR",I59="INTERMEDIARY / LEAD COMPETITOR",I59="INFORMATION / REFERENCE COMPETITOR",I59="INDIRECT / CONDITIONAL COMPETITOR"),"COMPATIBLE","ROLE CONFLICT"),IF(D59="LOCAL VISIBILITY",IF(OR(I59="DIRECT LOCAL COMPETITOR",I59="INTERMEDIARY / LEAD COMPETITOR"),"COMPATIBLE","ROLE CONFLICT"),"ROLE CONFLICT")))))))))</x:f>
      </x:c>
      <x:c r="L59" s="12" t="str">
        <x:f>IF(A59="","",IF(COUNTIF($A$6:$A$205,A59)&gt;1,"NOT READY",IF(OR(B59="",C59="",D59="",E59="",F59="",H59=""),"NOT READY",IF(NOT(OR(EXACT(H59,"NOT STARTED"),EXACT(H59,"IN PROGRESS"),EXACT(H59,"DONE"),EXACT(H59,"BLOCKED"))),"NOT READY",IF(OR(N59&lt;&gt;"LINKED",J59&lt;&gt;"READY",K59&lt;&gt;"COMPATIBLE"),"NOT READY","READY")))))</x:f>
      </x:c>
      <x:c r="M59" s="12"/>
      <x:c r="N59" s="12" t="str">
        <x:f>IF(A59="","",IF(COUNTIF(CANDIDATES!$A$6:$A$205,B59)&lt;&gt;1,"INVALID - CANDIDATE ID",IF(COUNTIF(DECISIONS!$A$6:$A$205,C59)&lt;&gt;1,"INVALID - DECISION ID",IF(INDEX(DECISIONS!$B$6:$B$205,MATCH(C59,DECISIONS!$A$6:$A$205,0))&lt;&gt;B59,"INVALID - CANDIDATE / DECISION MISMATCH","LINKED"))))</x:f>
      </x:c>
    </x:row>
    <x:row r="60">
      <x:c r="A60" s="12"/>
      <x:c r="B60" s="12"/>
      <x:c r="C60" s="12"/>
      <x:c r="D60" s="12"/>
      <x:c r="E60" s="12"/>
      <x:c r="F60" s="12"/>
      <x:c r="G60" s="38"/>
      <x:c r="H60" s="12"/>
      <x:c r="I60" s="12" t="str">
        <x:f>IF(B60="","",IFERROR(INDEX(CANDIDATES!$P$6:$P$205,MATCH(B60,CANDIDATES!$A$6:$A$205,0)),""))</x:f>
      </x:c>
      <x:c r="J60" s="12" t="str">
        <x:f>IF(C60="","",IFERROR(INDEX(DECISIONS!$M$6:$M$205,MATCH(C60,DECISIONS!$A$6:$A$205,0)),"INVALID - DECISION ID"))</x:f>
      </x:c>
      <x:c r="K60" s="12" t="str">
        <x:f>IF(A60="","",IF(N60&lt;&gt;"LINKED","LINK ERROR",IF(NOT(OR(EXACT(D60,"DIRECT OFFER / CRO"),EXACT(D60,"LOCAL VISIBILITY"),EXACT(D60,"INFORMATION CONTENT"),EXACT(D60,"INTERMEDIARY CHANNEL"),EXACT(D60,"EVIDENCE COLLECTION"),EXACT(D60,"MONITOR / REOPEN"))),"INVALID - ACTION CATEGORY",IF(D60="EVIDENCE COLLECTION","COMPATIBLE",IF(D60="MONITOR / REOPEN","COMPATIBLE",IF(D60="DIRECT OFFER / CRO",IF(I60="DIRECT LOCAL COMPETITOR","COMPATIBLE","ROLE CONFLICT"),IF(D60="INTERMEDIARY CHANNEL",IF(I60="INTERMEDIARY / LEAD COMPETITOR","COMPATIBLE","ROLE CONFLICT"),IF(D60="INFORMATION CONTENT",IF(OR(I60="DIRECT LOCAL COMPETITOR",I60="INTERMEDIARY / LEAD COMPETITOR",I60="INFORMATION / REFERENCE COMPETITOR",I60="INDIRECT / CONDITIONAL COMPETITOR"),"COMPATIBLE","ROLE CONFLICT"),IF(D60="LOCAL VISIBILITY",IF(OR(I60="DIRECT LOCAL COMPETITOR",I60="INTERMEDIARY / LEAD COMPETITOR"),"COMPATIBLE","ROLE CONFLICT"),"ROLE CONFLICT")))))))))</x:f>
      </x:c>
      <x:c r="L60" s="12" t="str">
        <x:f>IF(A60="","",IF(COUNTIF($A$6:$A$205,A60)&gt;1,"NOT READY",IF(OR(B60="",C60="",D60="",E60="",F60="",H60=""),"NOT READY",IF(NOT(OR(EXACT(H60,"NOT STARTED"),EXACT(H60,"IN PROGRESS"),EXACT(H60,"DONE"),EXACT(H60,"BLOCKED"))),"NOT READY",IF(OR(N60&lt;&gt;"LINKED",J60&lt;&gt;"READY",K60&lt;&gt;"COMPATIBLE"),"NOT READY","READY")))))</x:f>
      </x:c>
      <x:c r="M60" s="12"/>
      <x:c r="N60" s="12" t="str">
        <x:f>IF(A60="","",IF(COUNTIF(CANDIDATES!$A$6:$A$205,B60)&lt;&gt;1,"INVALID - CANDIDATE ID",IF(COUNTIF(DECISIONS!$A$6:$A$205,C60)&lt;&gt;1,"INVALID - DECISION ID",IF(INDEX(DECISIONS!$B$6:$B$205,MATCH(C60,DECISIONS!$A$6:$A$205,0))&lt;&gt;B60,"INVALID - CANDIDATE / DECISION MISMATCH","LINKED"))))</x:f>
      </x:c>
    </x:row>
    <x:row r="61">
      <x:c r="A61" s="12"/>
      <x:c r="B61" s="12"/>
      <x:c r="C61" s="12"/>
      <x:c r="D61" s="12"/>
      <x:c r="E61" s="12"/>
      <x:c r="F61" s="12"/>
      <x:c r="G61" s="38"/>
      <x:c r="H61" s="12"/>
      <x:c r="I61" s="12" t="str">
        <x:f>IF(B61="","",IFERROR(INDEX(CANDIDATES!$P$6:$P$205,MATCH(B61,CANDIDATES!$A$6:$A$205,0)),""))</x:f>
      </x:c>
      <x:c r="J61" s="12" t="str">
        <x:f>IF(C61="","",IFERROR(INDEX(DECISIONS!$M$6:$M$205,MATCH(C61,DECISIONS!$A$6:$A$205,0)),"INVALID - DECISION ID"))</x:f>
      </x:c>
      <x:c r="K61" s="12" t="str">
        <x:f>IF(A61="","",IF(N61&lt;&gt;"LINKED","LINK ERROR",IF(NOT(OR(EXACT(D61,"DIRECT OFFER / CRO"),EXACT(D61,"LOCAL VISIBILITY"),EXACT(D61,"INFORMATION CONTENT"),EXACT(D61,"INTERMEDIARY CHANNEL"),EXACT(D61,"EVIDENCE COLLECTION"),EXACT(D61,"MONITOR / REOPEN"))),"INVALID - ACTION CATEGORY",IF(D61="EVIDENCE COLLECTION","COMPATIBLE",IF(D61="MONITOR / REOPEN","COMPATIBLE",IF(D61="DIRECT OFFER / CRO",IF(I61="DIRECT LOCAL COMPETITOR","COMPATIBLE","ROLE CONFLICT"),IF(D61="INTERMEDIARY CHANNEL",IF(I61="INTERMEDIARY / LEAD COMPETITOR","COMPATIBLE","ROLE CONFLICT"),IF(D61="INFORMATION CONTENT",IF(OR(I61="DIRECT LOCAL COMPETITOR",I61="INTERMEDIARY / LEAD COMPETITOR",I61="INFORMATION / REFERENCE COMPETITOR",I61="INDIRECT / CONDITIONAL COMPETITOR"),"COMPATIBLE","ROLE CONFLICT"),IF(D61="LOCAL VISIBILITY",IF(OR(I61="DIRECT LOCAL COMPETITOR",I61="INTERMEDIARY / LEAD COMPETITOR"),"COMPATIBLE","ROLE CONFLICT"),"ROLE CONFLICT")))))))))</x:f>
      </x:c>
      <x:c r="L61" s="12" t="str">
        <x:f>IF(A61="","",IF(COUNTIF($A$6:$A$205,A61)&gt;1,"NOT READY",IF(OR(B61="",C61="",D61="",E61="",F61="",H61=""),"NOT READY",IF(NOT(OR(EXACT(H61,"NOT STARTED"),EXACT(H61,"IN PROGRESS"),EXACT(H61,"DONE"),EXACT(H61,"BLOCKED"))),"NOT READY",IF(OR(N61&lt;&gt;"LINKED",J61&lt;&gt;"READY",K61&lt;&gt;"COMPATIBLE"),"NOT READY","READY")))))</x:f>
      </x:c>
      <x:c r="M61" s="12"/>
      <x:c r="N61" s="12" t="str">
        <x:f>IF(A61="","",IF(COUNTIF(CANDIDATES!$A$6:$A$205,B61)&lt;&gt;1,"INVALID - CANDIDATE ID",IF(COUNTIF(DECISIONS!$A$6:$A$205,C61)&lt;&gt;1,"INVALID - DECISION ID",IF(INDEX(DECISIONS!$B$6:$B$205,MATCH(C61,DECISIONS!$A$6:$A$205,0))&lt;&gt;B61,"INVALID - CANDIDATE / DECISION MISMATCH","LINKED"))))</x:f>
      </x:c>
    </x:row>
    <x:row r="62">
      <x:c r="A62" s="12"/>
      <x:c r="B62" s="12"/>
      <x:c r="C62" s="12"/>
      <x:c r="D62" s="12"/>
      <x:c r="E62" s="12"/>
      <x:c r="F62" s="12"/>
      <x:c r="G62" s="38"/>
      <x:c r="H62" s="12"/>
      <x:c r="I62" s="12" t="str">
        <x:f>IF(B62="","",IFERROR(INDEX(CANDIDATES!$P$6:$P$205,MATCH(B62,CANDIDATES!$A$6:$A$205,0)),""))</x:f>
      </x:c>
      <x:c r="J62" s="12" t="str">
        <x:f>IF(C62="","",IFERROR(INDEX(DECISIONS!$M$6:$M$205,MATCH(C62,DECISIONS!$A$6:$A$205,0)),"INVALID - DECISION ID"))</x:f>
      </x:c>
      <x:c r="K62" s="12" t="str">
        <x:f>IF(A62="","",IF(N62&lt;&gt;"LINKED","LINK ERROR",IF(NOT(OR(EXACT(D62,"DIRECT OFFER / CRO"),EXACT(D62,"LOCAL VISIBILITY"),EXACT(D62,"INFORMATION CONTENT"),EXACT(D62,"INTERMEDIARY CHANNEL"),EXACT(D62,"EVIDENCE COLLECTION"),EXACT(D62,"MONITOR / REOPEN"))),"INVALID - ACTION CATEGORY",IF(D62="EVIDENCE COLLECTION","COMPATIBLE",IF(D62="MONITOR / REOPEN","COMPATIBLE",IF(D62="DIRECT OFFER / CRO",IF(I62="DIRECT LOCAL COMPETITOR","COMPATIBLE","ROLE CONFLICT"),IF(D62="INTERMEDIARY CHANNEL",IF(I62="INTERMEDIARY / LEAD COMPETITOR","COMPATIBLE","ROLE CONFLICT"),IF(D62="INFORMATION CONTENT",IF(OR(I62="DIRECT LOCAL COMPETITOR",I62="INTERMEDIARY / LEAD COMPETITOR",I62="INFORMATION / REFERENCE COMPETITOR",I62="INDIRECT / CONDITIONAL COMPETITOR"),"COMPATIBLE","ROLE CONFLICT"),IF(D62="LOCAL VISIBILITY",IF(OR(I62="DIRECT LOCAL COMPETITOR",I62="INTERMEDIARY / LEAD COMPETITOR"),"COMPATIBLE","ROLE CONFLICT"),"ROLE CONFLICT")))))))))</x:f>
      </x:c>
      <x:c r="L62" s="12" t="str">
        <x:f>IF(A62="","",IF(COUNTIF($A$6:$A$205,A62)&gt;1,"NOT READY",IF(OR(B62="",C62="",D62="",E62="",F62="",H62=""),"NOT READY",IF(NOT(OR(EXACT(H62,"NOT STARTED"),EXACT(H62,"IN PROGRESS"),EXACT(H62,"DONE"),EXACT(H62,"BLOCKED"))),"NOT READY",IF(OR(N62&lt;&gt;"LINKED",J62&lt;&gt;"READY",K62&lt;&gt;"COMPATIBLE"),"NOT READY","READY")))))</x:f>
      </x:c>
      <x:c r="M62" s="12"/>
      <x:c r="N62" s="12" t="str">
        <x:f>IF(A62="","",IF(COUNTIF(CANDIDATES!$A$6:$A$205,B62)&lt;&gt;1,"INVALID - CANDIDATE ID",IF(COUNTIF(DECISIONS!$A$6:$A$205,C62)&lt;&gt;1,"INVALID - DECISION ID",IF(INDEX(DECISIONS!$B$6:$B$205,MATCH(C62,DECISIONS!$A$6:$A$205,0))&lt;&gt;B62,"INVALID - CANDIDATE / DECISION MISMATCH","LINKED"))))</x:f>
      </x:c>
    </x:row>
    <x:row r="63">
      <x:c r="A63" s="12"/>
      <x:c r="B63" s="12"/>
      <x:c r="C63" s="12"/>
      <x:c r="D63" s="12"/>
      <x:c r="E63" s="12"/>
      <x:c r="F63" s="12"/>
      <x:c r="G63" s="38"/>
      <x:c r="H63" s="12"/>
      <x:c r="I63" s="12" t="str">
        <x:f>IF(B63="","",IFERROR(INDEX(CANDIDATES!$P$6:$P$205,MATCH(B63,CANDIDATES!$A$6:$A$205,0)),""))</x:f>
      </x:c>
      <x:c r="J63" s="12" t="str">
        <x:f>IF(C63="","",IFERROR(INDEX(DECISIONS!$M$6:$M$205,MATCH(C63,DECISIONS!$A$6:$A$205,0)),"INVALID - DECISION ID"))</x:f>
      </x:c>
      <x:c r="K63" s="12" t="str">
        <x:f>IF(A63="","",IF(N63&lt;&gt;"LINKED","LINK ERROR",IF(NOT(OR(EXACT(D63,"DIRECT OFFER / CRO"),EXACT(D63,"LOCAL VISIBILITY"),EXACT(D63,"INFORMATION CONTENT"),EXACT(D63,"INTERMEDIARY CHANNEL"),EXACT(D63,"EVIDENCE COLLECTION"),EXACT(D63,"MONITOR / REOPEN"))),"INVALID - ACTION CATEGORY",IF(D63="EVIDENCE COLLECTION","COMPATIBLE",IF(D63="MONITOR / REOPEN","COMPATIBLE",IF(D63="DIRECT OFFER / CRO",IF(I63="DIRECT LOCAL COMPETITOR","COMPATIBLE","ROLE CONFLICT"),IF(D63="INTERMEDIARY CHANNEL",IF(I63="INTERMEDIARY / LEAD COMPETITOR","COMPATIBLE","ROLE CONFLICT"),IF(D63="INFORMATION CONTENT",IF(OR(I63="DIRECT LOCAL COMPETITOR",I63="INTERMEDIARY / LEAD COMPETITOR",I63="INFORMATION / REFERENCE COMPETITOR",I63="INDIRECT / CONDITIONAL COMPETITOR"),"COMPATIBLE","ROLE CONFLICT"),IF(D63="LOCAL VISIBILITY",IF(OR(I63="DIRECT LOCAL COMPETITOR",I63="INTERMEDIARY / LEAD COMPETITOR"),"COMPATIBLE","ROLE CONFLICT"),"ROLE CONFLICT")))))))))</x:f>
      </x:c>
      <x:c r="L63" s="12" t="str">
        <x:f>IF(A63="","",IF(COUNTIF($A$6:$A$205,A63)&gt;1,"NOT READY",IF(OR(B63="",C63="",D63="",E63="",F63="",H63=""),"NOT READY",IF(NOT(OR(EXACT(H63,"NOT STARTED"),EXACT(H63,"IN PROGRESS"),EXACT(H63,"DONE"),EXACT(H63,"BLOCKED"))),"NOT READY",IF(OR(N63&lt;&gt;"LINKED",J63&lt;&gt;"READY",K63&lt;&gt;"COMPATIBLE"),"NOT READY","READY")))))</x:f>
      </x:c>
      <x:c r="M63" s="12"/>
      <x:c r="N63" s="12" t="str">
        <x:f>IF(A63="","",IF(COUNTIF(CANDIDATES!$A$6:$A$205,B63)&lt;&gt;1,"INVALID - CANDIDATE ID",IF(COUNTIF(DECISIONS!$A$6:$A$205,C63)&lt;&gt;1,"INVALID - DECISION ID",IF(INDEX(DECISIONS!$B$6:$B$205,MATCH(C63,DECISIONS!$A$6:$A$205,0))&lt;&gt;B63,"INVALID - CANDIDATE / DECISION MISMATCH","LINKED"))))</x:f>
      </x:c>
    </x:row>
    <x:row r="64">
      <x:c r="A64" s="12"/>
      <x:c r="B64" s="12"/>
      <x:c r="C64" s="12"/>
      <x:c r="D64" s="12"/>
      <x:c r="E64" s="12"/>
      <x:c r="F64" s="12"/>
      <x:c r="G64" s="38"/>
      <x:c r="H64" s="12"/>
      <x:c r="I64" s="12" t="str">
        <x:f>IF(B64="","",IFERROR(INDEX(CANDIDATES!$P$6:$P$205,MATCH(B64,CANDIDATES!$A$6:$A$205,0)),""))</x:f>
      </x:c>
      <x:c r="J64" s="12" t="str">
        <x:f>IF(C64="","",IFERROR(INDEX(DECISIONS!$M$6:$M$205,MATCH(C64,DECISIONS!$A$6:$A$205,0)),"INVALID - DECISION ID"))</x:f>
      </x:c>
      <x:c r="K64" s="12" t="str">
        <x:f>IF(A64="","",IF(N64&lt;&gt;"LINKED","LINK ERROR",IF(NOT(OR(EXACT(D64,"DIRECT OFFER / CRO"),EXACT(D64,"LOCAL VISIBILITY"),EXACT(D64,"INFORMATION CONTENT"),EXACT(D64,"INTERMEDIARY CHANNEL"),EXACT(D64,"EVIDENCE COLLECTION"),EXACT(D64,"MONITOR / REOPEN"))),"INVALID - ACTION CATEGORY",IF(D64="EVIDENCE COLLECTION","COMPATIBLE",IF(D64="MONITOR / REOPEN","COMPATIBLE",IF(D64="DIRECT OFFER / CRO",IF(I64="DIRECT LOCAL COMPETITOR","COMPATIBLE","ROLE CONFLICT"),IF(D64="INTERMEDIARY CHANNEL",IF(I64="INTERMEDIARY / LEAD COMPETITOR","COMPATIBLE","ROLE CONFLICT"),IF(D64="INFORMATION CONTENT",IF(OR(I64="DIRECT LOCAL COMPETITOR",I64="INTERMEDIARY / LEAD COMPETITOR",I64="INFORMATION / REFERENCE COMPETITOR",I64="INDIRECT / CONDITIONAL COMPETITOR"),"COMPATIBLE","ROLE CONFLICT"),IF(D64="LOCAL VISIBILITY",IF(OR(I64="DIRECT LOCAL COMPETITOR",I64="INTERMEDIARY / LEAD COMPETITOR"),"COMPATIBLE","ROLE CONFLICT"),"ROLE CONFLICT")))))))))</x:f>
      </x:c>
      <x:c r="L64" s="12" t="str">
        <x:f>IF(A64="","",IF(COUNTIF($A$6:$A$205,A64)&gt;1,"NOT READY",IF(OR(B64="",C64="",D64="",E64="",F64="",H64=""),"NOT READY",IF(NOT(OR(EXACT(H64,"NOT STARTED"),EXACT(H64,"IN PROGRESS"),EXACT(H64,"DONE"),EXACT(H64,"BLOCKED"))),"NOT READY",IF(OR(N64&lt;&gt;"LINKED",J64&lt;&gt;"READY",K64&lt;&gt;"COMPATIBLE"),"NOT READY","READY")))))</x:f>
      </x:c>
      <x:c r="M64" s="12"/>
      <x:c r="N64" s="12" t="str">
        <x:f>IF(A64="","",IF(COUNTIF(CANDIDATES!$A$6:$A$205,B64)&lt;&gt;1,"INVALID - CANDIDATE ID",IF(COUNTIF(DECISIONS!$A$6:$A$205,C64)&lt;&gt;1,"INVALID - DECISION ID",IF(INDEX(DECISIONS!$B$6:$B$205,MATCH(C64,DECISIONS!$A$6:$A$205,0))&lt;&gt;B64,"INVALID - CANDIDATE / DECISION MISMATCH","LINKED"))))</x:f>
      </x:c>
    </x:row>
    <x:row r="65">
      <x:c r="A65" s="12"/>
      <x:c r="B65" s="12"/>
      <x:c r="C65" s="12"/>
      <x:c r="D65" s="12"/>
      <x:c r="E65" s="12"/>
      <x:c r="F65" s="12"/>
      <x:c r="G65" s="38"/>
      <x:c r="H65" s="12"/>
      <x:c r="I65" s="12" t="str">
        <x:f>IF(B65="","",IFERROR(INDEX(CANDIDATES!$P$6:$P$205,MATCH(B65,CANDIDATES!$A$6:$A$205,0)),""))</x:f>
      </x:c>
      <x:c r="J65" s="12" t="str">
        <x:f>IF(C65="","",IFERROR(INDEX(DECISIONS!$M$6:$M$205,MATCH(C65,DECISIONS!$A$6:$A$205,0)),"INVALID - DECISION ID"))</x:f>
      </x:c>
      <x:c r="K65" s="12" t="str">
        <x:f>IF(A65="","",IF(N65&lt;&gt;"LINKED","LINK ERROR",IF(NOT(OR(EXACT(D65,"DIRECT OFFER / CRO"),EXACT(D65,"LOCAL VISIBILITY"),EXACT(D65,"INFORMATION CONTENT"),EXACT(D65,"INTERMEDIARY CHANNEL"),EXACT(D65,"EVIDENCE COLLECTION"),EXACT(D65,"MONITOR / REOPEN"))),"INVALID - ACTION CATEGORY",IF(D65="EVIDENCE COLLECTION","COMPATIBLE",IF(D65="MONITOR / REOPEN","COMPATIBLE",IF(D65="DIRECT OFFER / CRO",IF(I65="DIRECT LOCAL COMPETITOR","COMPATIBLE","ROLE CONFLICT"),IF(D65="INTERMEDIARY CHANNEL",IF(I65="INTERMEDIARY / LEAD COMPETITOR","COMPATIBLE","ROLE CONFLICT"),IF(D65="INFORMATION CONTENT",IF(OR(I65="DIRECT LOCAL COMPETITOR",I65="INTERMEDIARY / LEAD COMPETITOR",I65="INFORMATION / REFERENCE COMPETITOR",I65="INDIRECT / CONDITIONAL COMPETITOR"),"COMPATIBLE","ROLE CONFLICT"),IF(D65="LOCAL VISIBILITY",IF(OR(I65="DIRECT LOCAL COMPETITOR",I65="INTERMEDIARY / LEAD COMPETITOR"),"COMPATIBLE","ROLE CONFLICT"),"ROLE CONFLICT")))))))))</x:f>
      </x:c>
      <x:c r="L65" s="12" t="str">
        <x:f>IF(A65="","",IF(COUNTIF($A$6:$A$205,A65)&gt;1,"NOT READY",IF(OR(B65="",C65="",D65="",E65="",F65="",H65=""),"NOT READY",IF(NOT(OR(EXACT(H65,"NOT STARTED"),EXACT(H65,"IN PROGRESS"),EXACT(H65,"DONE"),EXACT(H65,"BLOCKED"))),"NOT READY",IF(OR(N65&lt;&gt;"LINKED",J65&lt;&gt;"READY",K65&lt;&gt;"COMPATIBLE"),"NOT READY","READY")))))</x:f>
      </x:c>
      <x:c r="M65" s="12"/>
      <x:c r="N65" s="12" t="str">
        <x:f>IF(A65="","",IF(COUNTIF(CANDIDATES!$A$6:$A$205,B65)&lt;&gt;1,"INVALID - CANDIDATE ID",IF(COUNTIF(DECISIONS!$A$6:$A$205,C65)&lt;&gt;1,"INVALID - DECISION ID",IF(INDEX(DECISIONS!$B$6:$B$205,MATCH(C65,DECISIONS!$A$6:$A$205,0))&lt;&gt;B65,"INVALID - CANDIDATE / DECISION MISMATCH","LINKED"))))</x:f>
      </x:c>
    </x:row>
    <x:row r="66">
      <x:c r="A66" s="12"/>
      <x:c r="B66" s="12"/>
      <x:c r="C66" s="12"/>
      <x:c r="D66" s="12"/>
      <x:c r="E66" s="12"/>
      <x:c r="F66" s="12"/>
      <x:c r="G66" s="38"/>
      <x:c r="H66" s="12"/>
      <x:c r="I66" s="12" t="str">
        <x:f>IF(B66="","",IFERROR(INDEX(CANDIDATES!$P$6:$P$205,MATCH(B66,CANDIDATES!$A$6:$A$205,0)),""))</x:f>
      </x:c>
      <x:c r="J66" s="12" t="str">
        <x:f>IF(C66="","",IFERROR(INDEX(DECISIONS!$M$6:$M$205,MATCH(C66,DECISIONS!$A$6:$A$205,0)),"INVALID - DECISION ID"))</x:f>
      </x:c>
      <x:c r="K66" s="12" t="str">
        <x:f>IF(A66="","",IF(N66&lt;&gt;"LINKED","LINK ERROR",IF(NOT(OR(EXACT(D66,"DIRECT OFFER / CRO"),EXACT(D66,"LOCAL VISIBILITY"),EXACT(D66,"INFORMATION CONTENT"),EXACT(D66,"INTERMEDIARY CHANNEL"),EXACT(D66,"EVIDENCE COLLECTION"),EXACT(D66,"MONITOR / REOPEN"))),"INVALID - ACTION CATEGORY",IF(D66="EVIDENCE COLLECTION","COMPATIBLE",IF(D66="MONITOR / REOPEN","COMPATIBLE",IF(D66="DIRECT OFFER / CRO",IF(I66="DIRECT LOCAL COMPETITOR","COMPATIBLE","ROLE CONFLICT"),IF(D66="INTERMEDIARY CHANNEL",IF(I66="INTERMEDIARY / LEAD COMPETITOR","COMPATIBLE","ROLE CONFLICT"),IF(D66="INFORMATION CONTENT",IF(OR(I66="DIRECT LOCAL COMPETITOR",I66="INTERMEDIARY / LEAD COMPETITOR",I66="INFORMATION / REFERENCE COMPETITOR",I66="INDIRECT / CONDITIONAL COMPETITOR"),"COMPATIBLE","ROLE CONFLICT"),IF(D66="LOCAL VISIBILITY",IF(OR(I66="DIRECT LOCAL COMPETITOR",I66="INTERMEDIARY / LEAD COMPETITOR"),"COMPATIBLE","ROLE CONFLICT"),"ROLE CONFLICT")))))))))</x:f>
      </x:c>
      <x:c r="L66" s="12" t="str">
        <x:f>IF(A66="","",IF(COUNTIF($A$6:$A$205,A66)&gt;1,"NOT READY",IF(OR(B66="",C66="",D66="",E66="",F66="",H66=""),"NOT READY",IF(NOT(OR(EXACT(H66,"NOT STARTED"),EXACT(H66,"IN PROGRESS"),EXACT(H66,"DONE"),EXACT(H66,"BLOCKED"))),"NOT READY",IF(OR(N66&lt;&gt;"LINKED",J66&lt;&gt;"READY",K66&lt;&gt;"COMPATIBLE"),"NOT READY","READY")))))</x:f>
      </x:c>
      <x:c r="M66" s="12"/>
      <x:c r="N66" s="12" t="str">
        <x:f>IF(A66="","",IF(COUNTIF(CANDIDATES!$A$6:$A$205,B66)&lt;&gt;1,"INVALID - CANDIDATE ID",IF(COUNTIF(DECISIONS!$A$6:$A$205,C66)&lt;&gt;1,"INVALID - DECISION ID",IF(INDEX(DECISIONS!$B$6:$B$205,MATCH(C66,DECISIONS!$A$6:$A$205,0))&lt;&gt;B66,"INVALID - CANDIDATE / DECISION MISMATCH","LINKED"))))</x:f>
      </x:c>
    </x:row>
    <x:row r="67">
      <x:c r="A67" s="12"/>
      <x:c r="B67" s="12"/>
      <x:c r="C67" s="12"/>
      <x:c r="D67" s="12"/>
      <x:c r="E67" s="12"/>
      <x:c r="F67" s="12"/>
      <x:c r="G67" s="38"/>
      <x:c r="H67" s="12"/>
      <x:c r="I67" s="12" t="str">
        <x:f>IF(B67="","",IFERROR(INDEX(CANDIDATES!$P$6:$P$205,MATCH(B67,CANDIDATES!$A$6:$A$205,0)),""))</x:f>
      </x:c>
      <x:c r="J67" s="12" t="str">
        <x:f>IF(C67="","",IFERROR(INDEX(DECISIONS!$M$6:$M$205,MATCH(C67,DECISIONS!$A$6:$A$205,0)),"INVALID - DECISION ID"))</x:f>
      </x:c>
      <x:c r="K67" s="12" t="str">
        <x:f>IF(A67="","",IF(N67&lt;&gt;"LINKED","LINK ERROR",IF(NOT(OR(EXACT(D67,"DIRECT OFFER / CRO"),EXACT(D67,"LOCAL VISIBILITY"),EXACT(D67,"INFORMATION CONTENT"),EXACT(D67,"INTERMEDIARY CHANNEL"),EXACT(D67,"EVIDENCE COLLECTION"),EXACT(D67,"MONITOR / REOPEN"))),"INVALID - ACTION CATEGORY",IF(D67="EVIDENCE COLLECTION","COMPATIBLE",IF(D67="MONITOR / REOPEN","COMPATIBLE",IF(D67="DIRECT OFFER / CRO",IF(I67="DIRECT LOCAL COMPETITOR","COMPATIBLE","ROLE CONFLICT"),IF(D67="INTERMEDIARY CHANNEL",IF(I67="INTERMEDIARY / LEAD COMPETITOR","COMPATIBLE","ROLE CONFLICT"),IF(D67="INFORMATION CONTENT",IF(OR(I67="DIRECT LOCAL COMPETITOR",I67="INTERMEDIARY / LEAD COMPETITOR",I67="INFORMATION / REFERENCE COMPETITOR",I67="INDIRECT / CONDITIONAL COMPETITOR"),"COMPATIBLE","ROLE CONFLICT"),IF(D67="LOCAL VISIBILITY",IF(OR(I67="DIRECT LOCAL COMPETITOR",I67="INTERMEDIARY / LEAD COMPETITOR"),"COMPATIBLE","ROLE CONFLICT"),"ROLE CONFLICT")))))))))</x:f>
      </x:c>
      <x:c r="L67" s="12" t="str">
        <x:f>IF(A67="","",IF(COUNTIF($A$6:$A$205,A67)&gt;1,"NOT READY",IF(OR(B67="",C67="",D67="",E67="",F67="",H67=""),"NOT READY",IF(NOT(OR(EXACT(H67,"NOT STARTED"),EXACT(H67,"IN PROGRESS"),EXACT(H67,"DONE"),EXACT(H67,"BLOCKED"))),"NOT READY",IF(OR(N67&lt;&gt;"LINKED",J67&lt;&gt;"READY",K67&lt;&gt;"COMPATIBLE"),"NOT READY","READY")))))</x:f>
      </x:c>
      <x:c r="M67" s="12"/>
      <x:c r="N67" s="12" t="str">
        <x:f>IF(A67="","",IF(COUNTIF(CANDIDATES!$A$6:$A$205,B67)&lt;&gt;1,"INVALID - CANDIDATE ID",IF(COUNTIF(DECISIONS!$A$6:$A$205,C67)&lt;&gt;1,"INVALID - DECISION ID",IF(INDEX(DECISIONS!$B$6:$B$205,MATCH(C67,DECISIONS!$A$6:$A$205,0))&lt;&gt;B67,"INVALID - CANDIDATE / DECISION MISMATCH","LINKED"))))</x:f>
      </x:c>
    </x:row>
    <x:row r="68">
      <x:c r="A68" s="12"/>
      <x:c r="B68" s="12"/>
      <x:c r="C68" s="12"/>
      <x:c r="D68" s="12"/>
      <x:c r="E68" s="12"/>
      <x:c r="F68" s="12"/>
      <x:c r="G68" s="38"/>
      <x:c r="H68" s="12"/>
      <x:c r="I68" s="12" t="str">
        <x:f>IF(B68="","",IFERROR(INDEX(CANDIDATES!$P$6:$P$205,MATCH(B68,CANDIDATES!$A$6:$A$205,0)),""))</x:f>
      </x:c>
      <x:c r="J68" s="12" t="str">
        <x:f>IF(C68="","",IFERROR(INDEX(DECISIONS!$M$6:$M$205,MATCH(C68,DECISIONS!$A$6:$A$205,0)),"INVALID - DECISION ID"))</x:f>
      </x:c>
      <x:c r="K68" s="12" t="str">
        <x:f>IF(A68="","",IF(N68&lt;&gt;"LINKED","LINK ERROR",IF(NOT(OR(EXACT(D68,"DIRECT OFFER / CRO"),EXACT(D68,"LOCAL VISIBILITY"),EXACT(D68,"INFORMATION CONTENT"),EXACT(D68,"INTERMEDIARY CHANNEL"),EXACT(D68,"EVIDENCE COLLECTION"),EXACT(D68,"MONITOR / REOPEN"))),"INVALID - ACTION CATEGORY",IF(D68="EVIDENCE COLLECTION","COMPATIBLE",IF(D68="MONITOR / REOPEN","COMPATIBLE",IF(D68="DIRECT OFFER / CRO",IF(I68="DIRECT LOCAL COMPETITOR","COMPATIBLE","ROLE CONFLICT"),IF(D68="INTERMEDIARY CHANNEL",IF(I68="INTERMEDIARY / LEAD COMPETITOR","COMPATIBLE","ROLE CONFLICT"),IF(D68="INFORMATION CONTENT",IF(OR(I68="DIRECT LOCAL COMPETITOR",I68="INTERMEDIARY / LEAD COMPETITOR",I68="INFORMATION / REFERENCE COMPETITOR",I68="INDIRECT / CONDITIONAL COMPETITOR"),"COMPATIBLE","ROLE CONFLICT"),IF(D68="LOCAL VISIBILITY",IF(OR(I68="DIRECT LOCAL COMPETITOR",I68="INTERMEDIARY / LEAD COMPETITOR"),"COMPATIBLE","ROLE CONFLICT"),"ROLE CONFLICT")))))))))</x:f>
      </x:c>
      <x:c r="L68" s="12" t="str">
        <x:f>IF(A68="","",IF(COUNTIF($A$6:$A$205,A68)&gt;1,"NOT READY",IF(OR(B68="",C68="",D68="",E68="",F68="",H68=""),"NOT READY",IF(NOT(OR(EXACT(H68,"NOT STARTED"),EXACT(H68,"IN PROGRESS"),EXACT(H68,"DONE"),EXACT(H68,"BLOCKED"))),"NOT READY",IF(OR(N68&lt;&gt;"LINKED",J68&lt;&gt;"READY",K68&lt;&gt;"COMPATIBLE"),"NOT READY","READY")))))</x:f>
      </x:c>
      <x:c r="M68" s="12"/>
      <x:c r="N68" s="12" t="str">
        <x:f>IF(A68="","",IF(COUNTIF(CANDIDATES!$A$6:$A$205,B68)&lt;&gt;1,"INVALID - CANDIDATE ID",IF(COUNTIF(DECISIONS!$A$6:$A$205,C68)&lt;&gt;1,"INVALID - DECISION ID",IF(INDEX(DECISIONS!$B$6:$B$205,MATCH(C68,DECISIONS!$A$6:$A$205,0))&lt;&gt;B68,"INVALID - CANDIDATE / DECISION MISMATCH","LINKED"))))</x:f>
      </x:c>
    </x:row>
    <x:row r="69">
      <x:c r="A69" s="12"/>
      <x:c r="B69" s="12"/>
      <x:c r="C69" s="12"/>
      <x:c r="D69" s="12"/>
      <x:c r="E69" s="12"/>
      <x:c r="F69" s="12"/>
      <x:c r="G69" s="38"/>
      <x:c r="H69" s="12"/>
      <x:c r="I69" s="12" t="str">
        <x:f>IF(B69="","",IFERROR(INDEX(CANDIDATES!$P$6:$P$205,MATCH(B69,CANDIDATES!$A$6:$A$205,0)),""))</x:f>
      </x:c>
      <x:c r="J69" s="12" t="str">
        <x:f>IF(C69="","",IFERROR(INDEX(DECISIONS!$M$6:$M$205,MATCH(C69,DECISIONS!$A$6:$A$205,0)),"INVALID - DECISION ID"))</x:f>
      </x:c>
      <x:c r="K69" s="12" t="str">
        <x:f>IF(A69="","",IF(N69&lt;&gt;"LINKED","LINK ERROR",IF(NOT(OR(EXACT(D69,"DIRECT OFFER / CRO"),EXACT(D69,"LOCAL VISIBILITY"),EXACT(D69,"INFORMATION CONTENT"),EXACT(D69,"INTERMEDIARY CHANNEL"),EXACT(D69,"EVIDENCE COLLECTION"),EXACT(D69,"MONITOR / REOPEN"))),"INVALID - ACTION CATEGORY",IF(D69="EVIDENCE COLLECTION","COMPATIBLE",IF(D69="MONITOR / REOPEN","COMPATIBLE",IF(D69="DIRECT OFFER / CRO",IF(I69="DIRECT LOCAL COMPETITOR","COMPATIBLE","ROLE CONFLICT"),IF(D69="INTERMEDIARY CHANNEL",IF(I69="INTERMEDIARY / LEAD COMPETITOR","COMPATIBLE","ROLE CONFLICT"),IF(D69="INFORMATION CONTENT",IF(OR(I69="DIRECT LOCAL COMPETITOR",I69="INTERMEDIARY / LEAD COMPETITOR",I69="INFORMATION / REFERENCE COMPETITOR",I69="INDIRECT / CONDITIONAL COMPETITOR"),"COMPATIBLE","ROLE CONFLICT"),IF(D69="LOCAL VISIBILITY",IF(OR(I69="DIRECT LOCAL COMPETITOR",I69="INTERMEDIARY / LEAD COMPETITOR"),"COMPATIBLE","ROLE CONFLICT"),"ROLE CONFLICT")))))))))</x:f>
      </x:c>
      <x:c r="L69" s="12" t="str">
        <x:f>IF(A69="","",IF(COUNTIF($A$6:$A$205,A69)&gt;1,"NOT READY",IF(OR(B69="",C69="",D69="",E69="",F69="",H69=""),"NOT READY",IF(NOT(OR(EXACT(H69,"NOT STARTED"),EXACT(H69,"IN PROGRESS"),EXACT(H69,"DONE"),EXACT(H69,"BLOCKED"))),"NOT READY",IF(OR(N69&lt;&gt;"LINKED",J69&lt;&gt;"READY",K69&lt;&gt;"COMPATIBLE"),"NOT READY","READY")))))</x:f>
      </x:c>
      <x:c r="M69" s="12"/>
      <x:c r="N69" s="12" t="str">
        <x:f>IF(A69="","",IF(COUNTIF(CANDIDATES!$A$6:$A$205,B69)&lt;&gt;1,"INVALID - CANDIDATE ID",IF(COUNTIF(DECISIONS!$A$6:$A$205,C69)&lt;&gt;1,"INVALID - DECISION ID",IF(INDEX(DECISIONS!$B$6:$B$205,MATCH(C69,DECISIONS!$A$6:$A$205,0))&lt;&gt;B69,"INVALID - CANDIDATE / DECISION MISMATCH","LINKED"))))</x:f>
      </x:c>
    </x:row>
    <x:row r="70">
      <x:c r="A70" s="12"/>
      <x:c r="B70" s="12"/>
      <x:c r="C70" s="12"/>
      <x:c r="D70" s="12"/>
      <x:c r="E70" s="12"/>
      <x:c r="F70" s="12"/>
      <x:c r="G70" s="38"/>
      <x:c r="H70" s="12"/>
      <x:c r="I70" s="12" t="str">
        <x:f>IF(B70="","",IFERROR(INDEX(CANDIDATES!$P$6:$P$205,MATCH(B70,CANDIDATES!$A$6:$A$205,0)),""))</x:f>
      </x:c>
      <x:c r="J70" s="12" t="str">
        <x:f>IF(C70="","",IFERROR(INDEX(DECISIONS!$M$6:$M$205,MATCH(C70,DECISIONS!$A$6:$A$205,0)),"INVALID - DECISION ID"))</x:f>
      </x:c>
      <x:c r="K70" s="12" t="str">
        <x:f>IF(A70="","",IF(N70&lt;&gt;"LINKED","LINK ERROR",IF(NOT(OR(EXACT(D70,"DIRECT OFFER / CRO"),EXACT(D70,"LOCAL VISIBILITY"),EXACT(D70,"INFORMATION CONTENT"),EXACT(D70,"INTERMEDIARY CHANNEL"),EXACT(D70,"EVIDENCE COLLECTION"),EXACT(D70,"MONITOR / REOPEN"))),"INVALID - ACTION CATEGORY",IF(D70="EVIDENCE COLLECTION","COMPATIBLE",IF(D70="MONITOR / REOPEN","COMPATIBLE",IF(D70="DIRECT OFFER / CRO",IF(I70="DIRECT LOCAL COMPETITOR","COMPATIBLE","ROLE CONFLICT"),IF(D70="INTERMEDIARY CHANNEL",IF(I70="INTERMEDIARY / LEAD COMPETITOR","COMPATIBLE","ROLE CONFLICT"),IF(D70="INFORMATION CONTENT",IF(OR(I70="DIRECT LOCAL COMPETITOR",I70="INTERMEDIARY / LEAD COMPETITOR",I70="INFORMATION / REFERENCE COMPETITOR",I70="INDIRECT / CONDITIONAL COMPETITOR"),"COMPATIBLE","ROLE CONFLICT"),IF(D70="LOCAL VISIBILITY",IF(OR(I70="DIRECT LOCAL COMPETITOR",I70="INTERMEDIARY / LEAD COMPETITOR"),"COMPATIBLE","ROLE CONFLICT"),"ROLE CONFLICT")))))))))</x:f>
      </x:c>
      <x:c r="L70" s="12" t="str">
        <x:f>IF(A70="","",IF(COUNTIF($A$6:$A$205,A70)&gt;1,"NOT READY",IF(OR(B70="",C70="",D70="",E70="",F70="",H70=""),"NOT READY",IF(NOT(OR(EXACT(H70,"NOT STARTED"),EXACT(H70,"IN PROGRESS"),EXACT(H70,"DONE"),EXACT(H70,"BLOCKED"))),"NOT READY",IF(OR(N70&lt;&gt;"LINKED",J70&lt;&gt;"READY",K70&lt;&gt;"COMPATIBLE"),"NOT READY","READY")))))</x:f>
      </x:c>
      <x:c r="M70" s="12"/>
      <x:c r="N70" s="12" t="str">
        <x:f>IF(A70="","",IF(COUNTIF(CANDIDATES!$A$6:$A$205,B70)&lt;&gt;1,"INVALID - CANDIDATE ID",IF(COUNTIF(DECISIONS!$A$6:$A$205,C70)&lt;&gt;1,"INVALID - DECISION ID",IF(INDEX(DECISIONS!$B$6:$B$205,MATCH(C70,DECISIONS!$A$6:$A$205,0))&lt;&gt;B70,"INVALID - CANDIDATE / DECISION MISMATCH","LINKED"))))</x:f>
      </x:c>
    </x:row>
    <x:row r="71">
      <x:c r="A71" s="12"/>
      <x:c r="B71" s="12"/>
      <x:c r="C71" s="12"/>
      <x:c r="D71" s="12"/>
      <x:c r="E71" s="12"/>
      <x:c r="F71" s="12"/>
      <x:c r="G71" s="38"/>
      <x:c r="H71" s="12"/>
      <x:c r="I71" s="12" t="str">
        <x:f>IF(B71="","",IFERROR(INDEX(CANDIDATES!$P$6:$P$205,MATCH(B71,CANDIDATES!$A$6:$A$205,0)),""))</x:f>
      </x:c>
      <x:c r="J71" s="12" t="str">
        <x:f>IF(C71="","",IFERROR(INDEX(DECISIONS!$M$6:$M$205,MATCH(C71,DECISIONS!$A$6:$A$205,0)),"INVALID - DECISION ID"))</x:f>
      </x:c>
      <x:c r="K71" s="12" t="str">
        <x:f>IF(A71="","",IF(N71&lt;&gt;"LINKED","LINK ERROR",IF(NOT(OR(EXACT(D71,"DIRECT OFFER / CRO"),EXACT(D71,"LOCAL VISIBILITY"),EXACT(D71,"INFORMATION CONTENT"),EXACT(D71,"INTERMEDIARY CHANNEL"),EXACT(D71,"EVIDENCE COLLECTION"),EXACT(D71,"MONITOR / REOPEN"))),"INVALID - ACTION CATEGORY",IF(D71="EVIDENCE COLLECTION","COMPATIBLE",IF(D71="MONITOR / REOPEN","COMPATIBLE",IF(D71="DIRECT OFFER / CRO",IF(I71="DIRECT LOCAL COMPETITOR","COMPATIBLE","ROLE CONFLICT"),IF(D71="INTERMEDIARY CHANNEL",IF(I71="INTERMEDIARY / LEAD COMPETITOR","COMPATIBLE","ROLE CONFLICT"),IF(D71="INFORMATION CONTENT",IF(OR(I71="DIRECT LOCAL COMPETITOR",I71="INTERMEDIARY / LEAD COMPETITOR",I71="INFORMATION / REFERENCE COMPETITOR",I71="INDIRECT / CONDITIONAL COMPETITOR"),"COMPATIBLE","ROLE CONFLICT"),IF(D71="LOCAL VISIBILITY",IF(OR(I71="DIRECT LOCAL COMPETITOR",I71="INTERMEDIARY / LEAD COMPETITOR"),"COMPATIBLE","ROLE CONFLICT"),"ROLE CONFLICT")))))))))</x:f>
      </x:c>
      <x:c r="L71" s="12" t="str">
        <x:f>IF(A71="","",IF(COUNTIF($A$6:$A$205,A71)&gt;1,"NOT READY",IF(OR(B71="",C71="",D71="",E71="",F71="",H71=""),"NOT READY",IF(NOT(OR(EXACT(H71,"NOT STARTED"),EXACT(H71,"IN PROGRESS"),EXACT(H71,"DONE"),EXACT(H71,"BLOCKED"))),"NOT READY",IF(OR(N71&lt;&gt;"LINKED",J71&lt;&gt;"READY",K71&lt;&gt;"COMPATIBLE"),"NOT READY","READY")))))</x:f>
      </x:c>
      <x:c r="M71" s="12"/>
      <x:c r="N71" s="12" t="str">
        <x:f>IF(A71="","",IF(COUNTIF(CANDIDATES!$A$6:$A$205,B71)&lt;&gt;1,"INVALID - CANDIDATE ID",IF(COUNTIF(DECISIONS!$A$6:$A$205,C71)&lt;&gt;1,"INVALID - DECISION ID",IF(INDEX(DECISIONS!$B$6:$B$205,MATCH(C71,DECISIONS!$A$6:$A$205,0))&lt;&gt;B71,"INVALID - CANDIDATE / DECISION MISMATCH","LINKED"))))</x:f>
      </x:c>
    </x:row>
    <x:row r="72">
      <x:c r="A72" s="12"/>
      <x:c r="B72" s="12"/>
      <x:c r="C72" s="12"/>
      <x:c r="D72" s="12"/>
      <x:c r="E72" s="12"/>
      <x:c r="F72" s="12"/>
      <x:c r="G72" s="38"/>
      <x:c r="H72" s="12"/>
      <x:c r="I72" s="12" t="str">
        <x:f>IF(B72="","",IFERROR(INDEX(CANDIDATES!$P$6:$P$205,MATCH(B72,CANDIDATES!$A$6:$A$205,0)),""))</x:f>
      </x:c>
      <x:c r="J72" s="12" t="str">
        <x:f>IF(C72="","",IFERROR(INDEX(DECISIONS!$M$6:$M$205,MATCH(C72,DECISIONS!$A$6:$A$205,0)),"INVALID - DECISION ID"))</x:f>
      </x:c>
      <x:c r="K72" s="12" t="str">
        <x:f>IF(A72="","",IF(N72&lt;&gt;"LINKED","LINK ERROR",IF(NOT(OR(EXACT(D72,"DIRECT OFFER / CRO"),EXACT(D72,"LOCAL VISIBILITY"),EXACT(D72,"INFORMATION CONTENT"),EXACT(D72,"INTERMEDIARY CHANNEL"),EXACT(D72,"EVIDENCE COLLECTION"),EXACT(D72,"MONITOR / REOPEN"))),"INVALID - ACTION CATEGORY",IF(D72="EVIDENCE COLLECTION","COMPATIBLE",IF(D72="MONITOR / REOPEN","COMPATIBLE",IF(D72="DIRECT OFFER / CRO",IF(I72="DIRECT LOCAL COMPETITOR","COMPATIBLE","ROLE CONFLICT"),IF(D72="INTERMEDIARY CHANNEL",IF(I72="INTERMEDIARY / LEAD COMPETITOR","COMPATIBLE","ROLE CONFLICT"),IF(D72="INFORMATION CONTENT",IF(OR(I72="DIRECT LOCAL COMPETITOR",I72="INTERMEDIARY / LEAD COMPETITOR",I72="INFORMATION / REFERENCE COMPETITOR",I72="INDIRECT / CONDITIONAL COMPETITOR"),"COMPATIBLE","ROLE CONFLICT"),IF(D72="LOCAL VISIBILITY",IF(OR(I72="DIRECT LOCAL COMPETITOR",I72="INTERMEDIARY / LEAD COMPETITOR"),"COMPATIBLE","ROLE CONFLICT"),"ROLE CONFLICT")))))))))</x:f>
      </x:c>
      <x:c r="L72" s="12" t="str">
        <x:f>IF(A72="","",IF(COUNTIF($A$6:$A$205,A72)&gt;1,"NOT READY",IF(OR(B72="",C72="",D72="",E72="",F72="",H72=""),"NOT READY",IF(NOT(OR(EXACT(H72,"NOT STARTED"),EXACT(H72,"IN PROGRESS"),EXACT(H72,"DONE"),EXACT(H72,"BLOCKED"))),"NOT READY",IF(OR(N72&lt;&gt;"LINKED",J72&lt;&gt;"READY",K72&lt;&gt;"COMPATIBLE"),"NOT READY","READY")))))</x:f>
      </x:c>
      <x:c r="M72" s="12"/>
      <x:c r="N72" s="12" t="str">
        <x:f>IF(A72="","",IF(COUNTIF(CANDIDATES!$A$6:$A$205,B72)&lt;&gt;1,"INVALID - CANDIDATE ID",IF(COUNTIF(DECISIONS!$A$6:$A$205,C72)&lt;&gt;1,"INVALID - DECISION ID",IF(INDEX(DECISIONS!$B$6:$B$205,MATCH(C72,DECISIONS!$A$6:$A$205,0))&lt;&gt;B72,"INVALID - CANDIDATE / DECISION MISMATCH","LINKED"))))</x:f>
      </x:c>
    </x:row>
    <x:row r="73">
      <x:c r="A73" s="12"/>
      <x:c r="B73" s="12"/>
      <x:c r="C73" s="12"/>
      <x:c r="D73" s="12"/>
      <x:c r="E73" s="12"/>
      <x:c r="F73" s="12"/>
      <x:c r="G73" s="38"/>
      <x:c r="H73" s="12"/>
      <x:c r="I73" s="12" t="str">
        <x:f>IF(B73="","",IFERROR(INDEX(CANDIDATES!$P$6:$P$205,MATCH(B73,CANDIDATES!$A$6:$A$205,0)),""))</x:f>
      </x:c>
      <x:c r="J73" s="12" t="str">
        <x:f>IF(C73="","",IFERROR(INDEX(DECISIONS!$M$6:$M$205,MATCH(C73,DECISIONS!$A$6:$A$205,0)),"INVALID - DECISION ID"))</x:f>
      </x:c>
      <x:c r="K73" s="12" t="str">
        <x:f>IF(A73="","",IF(N73&lt;&gt;"LINKED","LINK ERROR",IF(NOT(OR(EXACT(D73,"DIRECT OFFER / CRO"),EXACT(D73,"LOCAL VISIBILITY"),EXACT(D73,"INFORMATION CONTENT"),EXACT(D73,"INTERMEDIARY CHANNEL"),EXACT(D73,"EVIDENCE COLLECTION"),EXACT(D73,"MONITOR / REOPEN"))),"INVALID - ACTION CATEGORY",IF(D73="EVIDENCE COLLECTION","COMPATIBLE",IF(D73="MONITOR / REOPEN","COMPATIBLE",IF(D73="DIRECT OFFER / CRO",IF(I73="DIRECT LOCAL COMPETITOR","COMPATIBLE","ROLE CONFLICT"),IF(D73="INTERMEDIARY CHANNEL",IF(I73="INTERMEDIARY / LEAD COMPETITOR","COMPATIBLE","ROLE CONFLICT"),IF(D73="INFORMATION CONTENT",IF(OR(I73="DIRECT LOCAL COMPETITOR",I73="INTERMEDIARY / LEAD COMPETITOR",I73="INFORMATION / REFERENCE COMPETITOR",I73="INDIRECT / CONDITIONAL COMPETITOR"),"COMPATIBLE","ROLE CONFLICT"),IF(D73="LOCAL VISIBILITY",IF(OR(I73="DIRECT LOCAL COMPETITOR",I73="INTERMEDIARY / LEAD COMPETITOR"),"COMPATIBLE","ROLE CONFLICT"),"ROLE CONFLICT")))))))))</x:f>
      </x:c>
      <x:c r="L73" s="12" t="str">
        <x:f>IF(A73="","",IF(COUNTIF($A$6:$A$205,A73)&gt;1,"NOT READY",IF(OR(B73="",C73="",D73="",E73="",F73="",H73=""),"NOT READY",IF(NOT(OR(EXACT(H73,"NOT STARTED"),EXACT(H73,"IN PROGRESS"),EXACT(H73,"DONE"),EXACT(H73,"BLOCKED"))),"NOT READY",IF(OR(N73&lt;&gt;"LINKED",J73&lt;&gt;"READY",K73&lt;&gt;"COMPATIBLE"),"NOT READY","READY")))))</x:f>
      </x:c>
      <x:c r="M73" s="12"/>
      <x:c r="N73" s="12" t="str">
        <x:f>IF(A73="","",IF(COUNTIF(CANDIDATES!$A$6:$A$205,B73)&lt;&gt;1,"INVALID - CANDIDATE ID",IF(COUNTIF(DECISIONS!$A$6:$A$205,C73)&lt;&gt;1,"INVALID - DECISION ID",IF(INDEX(DECISIONS!$B$6:$B$205,MATCH(C73,DECISIONS!$A$6:$A$205,0))&lt;&gt;B73,"INVALID - CANDIDATE / DECISION MISMATCH","LINKED"))))</x:f>
      </x:c>
    </x:row>
    <x:row r="74">
      <x:c r="A74" s="12"/>
      <x:c r="B74" s="12"/>
      <x:c r="C74" s="12"/>
      <x:c r="D74" s="12"/>
      <x:c r="E74" s="12"/>
      <x:c r="F74" s="12"/>
      <x:c r="G74" s="38"/>
      <x:c r="H74" s="12"/>
      <x:c r="I74" s="12" t="str">
        <x:f>IF(B74="","",IFERROR(INDEX(CANDIDATES!$P$6:$P$205,MATCH(B74,CANDIDATES!$A$6:$A$205,0)),""))</x:f>
      </x:c>
      <x:c r="J74" s="12" t="str">
        <x:f>IF(C74="","",IFERROR(INDEX(DECISIONS!$M$6:$M$205,MATCH(C74,DECISIONS!$A$6:$A$205,0)),"INVALID - DECISION ID"))</x:f>
      </x:c>
      <x:c r="K74" s="12" t="str">
        <x:f>IF(A74="","",IF(N74&lt;&gt;"LINKED","LINK ERROR",IF(NOT(OR(EXACT(D74,"DIRECT OFFER / CRO"),EXACT(D74,"LOCAL VISIBILITY"),EXACT(D74,"INFORMATION CONTENT"),EXACT(D74,"INTERMEDIARY CHANNEL"),EXACT(D74,"EVIDENCE COLLECTION"),EXACT(D74,"MONITOR / REOPEN"))),"INVALID - ACTION CATEGORY",IF(D74="EVIDENCE COLLECTION","COMPATIBLE",IF(D74="MONITOR / REOPEN","COMPATIBLE",IF(D74="DIRECT OFFER / CRO",IF(I74="DIRECT LOCAL COMPETITOR","COMPATIBLE","ROLE CONFLICT"),IF(D74="INTERMEDIARY CHANNEL",IF(I74="INTERMEDIARY / LEAD COMPETITOR","COMPATIBLE","ROLE CONFLICT"),IF(D74="INFORMATION CONTENT",IF(OR(I74="DIRECT LOCAL COMPETITOR",I74="INTERMEDIARY / LEAD COMPETITOR",I74="INFORMATION / REFERENCE COMPETITOR",I74="INDIRECT / CONDITIONAL COMPETITOR"),"COMPATIBLE","ROLE CONFLICT"),IF(D74="LOCAL VISIBILITY",IF(OR(I74="DIRECT LOCAL COMPETITOR",I74="INTERMEDIARY / LEAD COMPETITOR"),"COMPATIBLE","ROLE CONFLICT"),"ROLE CONFLICT")))))))))</x:f>
      </x:c>
      <x:c r="L74" s="12" t="str">
        <x:f>IF(A74="","",IF(COUNTIF($A$6:$A$205,A74)&gt;1,"NOT READY",IF(OR(B74="",C74="",D74="",E74="",F74="",H74=""),"NOT READY",IF(NOT(OR(EXACT(H74,"NOT STARTED"),EXACT(H74,"IN PROGRESS"),EXACT(H74,"DONE"),EXACT(H74,"BLOCKED"))),"NOT READY",IF(OR(N74&lt;&gt;"LINKED",J74&lt;&gt;"READY",K74&lt;&gt;"COMPATIBLE"),"NOT READY","READY")))))</x:f>
      </x:c>
      <x:c r="M74" s="12"/>
      <x:c r="N74" s="12" t="str">
        <x:f>IF(A74="","",IF(COUNTIF(CANDIDATES!$A$6:$A$205,B74)&lt;&gt;1,"INVALID - CANDIDATE ID",IF(COUNTIF(DECISIONS!$A$6:$A$205,C74)&lt;&gt;1,"INVALID - DECISION ID",IF(INDEX(DECISIONS!$B$6:$B$205,MATCH(C74,DECISIONS!$A$6:$A$205,0))&lt;&gt;B74,"INVALID - CANDIDATE / DECISION MISMATCH","LINKED"))))</x:f>
      </x:c>
    </x:row>
    <x:row r="75">
      <x:c r="A75" s="12"/>
      <x:c r="B75" s="12"/>
      <x:c r="C75" s="12"/>
      <x:c r="D75" s="12"/>
      <x:c r="E75" s="12"/>
      <x:c r="F75" s="12"/>
      <x:c r="G75" s="38"/>
      <x:c r="H75" s="12"/>
      <x:c r="I75" s="12" t="str">
        <x:f>IF(B75="","",IFERROR(INDEX(CANDIDATES!$P$6:$P$205,MATCH(B75,CANDIDATES!$A$6:$A$205,0)),""))</x:f>
      </x:c>
      <x:c r="J75" s="12" t="str">
        <x:f>IF(C75="","",IFERROR(INDEX(DECISIONS!$M$6:$M$205,MATCH(C75,DECISIONS!$A$6:$A$205,0)),"INVALID - DECISION ID"))</x:f>
      </x:c>
      <x:c r="K75" s="12" t="str">
        <x:f>IF(A75="","",IF(N75&lt;&gt;"LINKED","LINK ERROR",IF(NOT(OR(EXACT(D75,"DIRECT OFFER / CRO"),EXACT(D75,"LOCAL VISIBILITY"),EXACT(D75,"INFORMATION CONTENT"),EXACT(D75,"INTERMEDIARY CHANNEL"),EXACT(D75,"EVIDENCE COLLECTION"),EXACT(D75,"MONITOR / REOPEN"))),"INVALID - ACTION CATEGORY",IF(D75="EVIDENCE COLLECTION","COMPATIBLE",IF(D75="MONITOR / REOPEN","COMPATIBLE",IF(D75="DIRECT OFFER / CRO",IF(I75="DIRECT LOCAL COMPETITOR","COMPATIBLE","ROLE CONFLICT"),IF(D75="INTERMEDIARY CHANNEL",IF(I75="INTERMEDIARY / LEAD COMPETITOR","COMPATIBLE","ROLE CONFLICT"),IF(D75="INFORMATION CONTENT",IF(OR(I75="DIRECT LOCAL COMPETITOR",I75="INTERMEDIARY / LEAD COMPETITOR",I75="INFORMATION / REFERENCE COMPETITOR",I75="INDIRECT / CONDITIONAL COMPETITOR"),"COMPATIBLE","ROLE CONFLICT"),IF(D75="LOCAL VISIBILITY",IF(OR(I75="DIRECT LOCAL COMPETITOR",I75="INTERMEDIARY / LEAD COMPETITOR"),"COMPATIBLE","ROLE CONFLICT"),"ROLE CONFLICT")))))))))</x:f>
      </x:c>
      <x:c r="L75" s="12" t="str">
        <x:f>IF(A75="","",IF(COUNTIF($A$6:$A$205,A75)&gt;1,"NOT READY",IF(OR(B75="",C75="",D75="",E75="",F75="",H75=""),"NOT READY",IF(NOT(OR(EXACT(H75,"NOT STARTED"),EXACT(H75,"IN PROGRESS"),EXACT(H75,"DONE"),EXACT(H75,"BLOCKED"))),"NOT READY",IF(OR(N75&lt;&gt;"LINKED",J75&lt;&gt;"READY",K75&lt;&gt;"COMPATIBLE"),"NOT READY","READY")))))</x:f>
      </x:c>
      <x:c r="M75" s="12"/>
      <x:c r="N75" s="12" t="str">
        <x:f>IF(A75="","",IF(COUNTIF(CANDIDATES!$A$6:$A$205,B75)&lt;&gt;1,"INVALID - CANDIDATE ID",IF(COUNTIF(DECISIONS!$A$6:$A$205,C75)&lt;&gt;1,"INVALID - DECISION ID",IF(INDEX(DECISIONS!$B$6:$B$205,MATCH(C75,DECISIONS!$A$6:$A$205,0))&lt;&gt;B75,"INVALID - CANDIDATE / DECISION MISMATCH","LINKED"))))</x:f>
      </x:c>
    </x:row>
    <x:row r="76">
      <x:c r="A76" s="12"/>
      <x:c r="B76" s="12"/>
      <x:c r="C76" s="12"/>
      <x:c r="D76" s="12"/>
      <x:c r="E76" s="12"/>
      <x:c r="F76" s="12"/>
      <x:c r="G76" s="38"/>
      <x:c r="H76" s="12"/>
      <x:c r="I76" s="12" t="str">
        <x:f>IF(B76="","",IFERROR(INDEX(CANDIDATES!$P$6:$P$205,MATCH(B76,CANDIDATES!$A$6:$A$205,0)),""))</x:f>
      </x:c>
      <x:c r="J76" s="12" t="str">
        <x:f>IF(C76="","",IFERROR(INDEX(DECISIONS!$M$6:$M$205,MATCH(C76,DECISIONS!$A$6:$A$205,0)),"INVALID - DECISION ID"))</x:f>
      </x:c>
      <x:c r="K76" s="12" t="str">
        <x:f>IF(A76="","",IF(N76&lt;&gt;"LINKED","LINK ERROR",IF(NOT(OR(EXACT(D76,"DIRECT OFFER / CRO"),EXACT(D76,"LOCAL VISIBILITY"),EXACT(D76,"INFORMATION CONTENT"),EXACT(D76,"INTERMEDIARY CHANNEL"),EXACT(D76,"EVIDENCE COLLECTION"),EXACT(D76,"MONITOR / REOPEN"))),"INVALID - ACTION CATEGORY",IF(D76="EVIDENCE COLLECTION","COMPATIBLE",IF(D76="MONITOR / REOPEN","COMPATIBLE",IF(D76="DIRECT OFFER / CRO",IF(I76="DIRECT LOCAL COMPETITOR","COMPATIBLE","ROLE CONFLICT"),IF(D76="INTERMEDIARY CHANNEL",IF(I76="INTERMEDIARY / LEAD COMPETITOR","COMPATIBLE","ROLE CONFLICT"),IF(D76="INFORMATION CONTENT",IF(OR(I76="DIRECT LOCAL COMPETITOR",I76="INTERMEDIARY / LEAD COMPETITOR",I76="INFORMATION / REFERENCE COMPETITOR",I76="INDIRECT / CONDITIONAL COMPETITOR"),"COMPATIBLE","ROLE CONFLICT"),IF(D76="LOCAL VISIBILITY",IF(OR(I76="DIRECT LOCAL COMPETITOR",I76="INTERMEDIARY / LEAD COMPETITOR"),"COMPATIBLE","ROLE CONFLICT"),"ROLE CONFLICT")))))))))</x:f>
      </x:c>
      <x:c r="L76" s="12" t="str">
        <x:f>IF(A76="","",IF(COUNTIF($A$6:$A$205,A76)&gt;1,"NOT READY",IF(OR(B76="",C76="",D76="",E76="",F76="",H76=""),"NOT READY",IF(NOT(OR(EXACT(H76,"NOT STARTED"),EXACT(H76,"IN PROGRESS"),EXACT(H76,"DONE"),EXACT(H76,"BLOCKED"))),"NOT READY",IF(OR(N76&lt;&gt;"LINKED",J76&lt;&gt;"READY",K76&lt;&gt;"COMPATIBLE"),"NOT READY","READY")))))</x:f>
      </x:c>
      <x:c r="M76" s="12"/>
      <x:c r="N76" s="12" t="str">
        <x:f>IF(A76="","",IF(COUNTIF(CANDIDATES!$A$6:$A$205,B76)&lt;&gt;1,"INVALID - CANDIDATE ID",IF(COUNTIF(DECISIONS!$A$6:$A$205,C76)&lt;&gt;1,"INVALID - DECISION ID",IF(INDEX(DECISIONS!$B$6:$B$205,MATCH(C76,DECISIONS!$A$6:$A$205,0))&lt;&gt;B76,"INVALID - CANDIDATE / DECISION MISMATCH","LINKED"))))</x:f>
      </x:c>
    </x:row>
    <x:row r="77">
      <x:c r="A77" s="12"/>
      <x:c r="B77" s="12"/>
      <x:c r="C77" s="12"/>
      <x:c r="D77" s="12"/>
      <x:c r="E77" s="12"/>
      <x:c r="F77" s="12"/>
      <x:c r="G77" s="38"/>
      <x:c r="H77" s="12"/>
      <x:c r="I77" s="12" t="str">
        <x:f>IF(B77="","",IFERROR(INDEX(CANDIDATES!$P$6:$P$205,MATCH(B77,CANDIDATES!$A$6:$A$205,0)),""))</x:f>
      </x:c>
      <x:c r="J77" s="12" t="str">
        <x:f>IF(C77="","",IFERROR(INDEX(DECISIONS!$M$6:$M$205,MATCH(C77,DECISIONS!$A$6:$A$205,0)),"INVALID - DECISION ID"))</x:f>
      </x:c>
      <x:c r="K77" s="12" t="str">
        <x:f>IF(A77="","",IF(N77&lt;&gt;"LINKED","LINK ERROR",IF(NOT(OR(EXACT(D77,"DIRECT OFFER / CRO"),EXACT(D77,"LOCAL VISIBILITY"),EXACT(D77,"INFORMATION CONTENT"),EXACT(D77,"INTERMEDIARY CHANNEL"),EXACT(D77,"EVIDENCE COLLECTION"),EXACT(D77,"MONITOR / REOPEN"))),"INVALID - ACTION CATEGORY",IF(D77="EVIDENCE COLLECTION","COMPATIBLE",IF(D77="MONITOR / REOPEN","COMPATIBLE",IF(D77="DIRECT OFFER / CRO",IF(I77="DIRECT LOCAL COMPETITOR","COMPATIBLE","ROLE CONFLICT"),IF(D77="INTERMEDIARY CHANNEL",IF(I77="INTERMEDIARY / LEAD COMPETITOR","COMPATIBLE","ROLE CONFLICT"),IF(D77="INFORMATION CONTENT",IF(OR(I77="DIRECT LOCAL COMPETITOR",I77="INTERMEDIARY / LEAD COMPETITOR",I77="INFORMATION / REFERENCE COMPETITOR",I77="INDIRECT / CONDITIONAL COMPETITOR"),"COMPATIBLE","ROLE CONFLICT"),IF(D77="LOCAL VISIBILITY",IF(OR(I77="DIRECT LOCAL COMPETITOR",I77="INTERMEDIARY / LEAD COMPETITOR"),"COMPATIBLE","ROLE CONFLICT"),"ROLE CONFLICT")))))))))</x:f>
      </x:c>
      <x:c r="L77" s="12" t="str">
        <x:f>IF(A77="","",IF(COUNTIF($A$6:$A$205,A77)&gt;1,"NOT READY",IF(OR(B77="",C77="",D77="",E77="",F77="",H77=""),"NOT READY",IF(NOT(OR(EXACT(H77,"NOT STARTED"),EXACT(H77,"IN PROGRESS"),EXACT(H77,"DONE"),EXACT(H77,"BLOCKED"))),"NOT READY",IF(OR(N77&lt;&gt;"LINKED",J77&lt;&gt;"READY",K77&lt;&gt;"COMPATIBLE"),"NOT READY","READY")))))</x:f>
      </x:c>
      <x:c r="M77" s="12"/>
      <x:c r="N77" s="12" t="str">
        <x:f>IF(A77="","",IF(COUNTIF(CANDIDATES!$A$6:$A$205,B77)&lt;&gt;1,"INVALID - CANDIDATE ID",IF(COUNTIF(DECISIONS!$A$6:$A$205,C77)&lt;&gt;1,"INVALID - DECISION ID",IF(INDEX(DECISIONS!$B$6:$B$205,MATCH(C77,DECISIONS!$A$6:$A$205,0))&lt;&gt;B77,"INVALID - CANDIDATE / DECISION MISMATCH","LINKED"))))</x:f>
      </x:c>
    </x:row>
    <x:row r="78">
      <x:c r="A78" s="12"/>
      <x:c r="B78" s="12"/>
      <x:c r="C78" s="12"/>
      <x:c r="D78" s="12"/>
      <x:c r="E78" s="12"/>
      <x:c r="F78" s="12"/>
      <x:c r="G78" s="38"/>
      <x:c r="H78" s="12"/>
      <x:c r="I78" s="12" t="str">
        <x:f>IF(B78="","",IFERROR(INDEX(CANDIDATES!$P$6:$P$205,MATCH(B78,CANDIDATES!$A$6:$A$205,0)),""))</x:f>
      </x:c>
      <x:c r="J78" s="12" t="str">
        <x:f>IF(C78="","",IFERROR(INDEX(DECISIONS!$M$6:$M$205,MATCH(C78,DECISIONS!$A$6:$A$205,0)),"INVALID - DECISION ID"))</x:f>
      </x:c>
      <x:c r="K78" s="12" t="str">
        <x:f>IF(A78="","",IF(N78&lt;&gt;"LINKED","LINK ERROR",IF(NOT(OR(EXACT(D78,"DIRECT OFFER / CRO"),EXACT(D78,"LOCAL VISIBILITY"),EXACT(D78,"INFORMATION CONTENT"),EXACT(D78,"INTERMEDIARY CHANNEL"),EXACT(D78,"EVIDENCE COLLECTION"),EXACT(D78,"MONITOR / REOPEN"))),"INVALID - ACTION CATEGORY",IF(D78="EVIDENCE COLLECTION","COMPATIBLE",IF(D78="MONITOR / REOPEN","COMPATIBLE",IF(D78="DIRECT OFFER / CRO",IF(I78="DIRECT LOCAL COMPETITOR","COMPATIBLE","ROLE CONFLICT"),IF(D78="INTERMEDIARY CHANNEL",IF(I78="INTERMEDIARY / LEAD COMPETITOR","COMPATIBLE","ROLE CONFLICT"),IF(D78="INFORMATION CONTENT",IF(OR(I78="DIRECT LOCAL COMPETITOR",I78="INTERMEDIARY / LEAD COMPETITOR",I78="INFORMATION / REFERENCE COMPETITOR",I78="INDIRECT / CONDITIONAL COMPETITOR"),"COMPATIBLE","ROLE CONFLICT"),IF(D78="LOCAL VISIBILITY",IF(OR(I78="DIRECT LOCAL COMPETITOR",I78="INTERMEDIARY / LEAD COMPETITOR"),"COMPATIBLE","ROLE CONFLICT"),"ROLE CONFLICT")))))))))</x:f>
      </x:c>
      <x:c r="L78" s="12" t="str">
        <x:f>IF(A78="","",IF(COUNTIF($A$6:$A$205,A78)&gt;1,"NOT READY",IF(OR(B78="",C78="",D78="",E78="",F78="",H78=""),"NOT READY",IF(NOT(OR(EXACT(H78,"NOT STARTED"),EXACT(H78,"IN PROGRESS"),EXACT(H78,"DONE"),EXACT(H78,"BLOCKED"))),"NOT READY",IF(OR(N78&lt;&gt;"LINKED",J78&lt;&gt;"READY",K78&lt;&gt;"COMPATIBLE"),"NOT READY","READY")))))</x:f>
      </x:c>
      <x:c r="M78" s="12"/>
      <x:c r="N78" s="12" t="str">
        <x:f>IF(A78="","",IF(COUNTIF(CANDIDATES!$A$6:$A$205,B78)&lt;&gt;1,"INVALID - CANDIDATE ID",IF(COUNTIF(DECISIONS!$A$6:$A$205,C78)&lt;&gt;1,"INVALID - DECISION ID",IF(INDEX(DECISIONS!$B$6:$B$205,MATCH(C78,DECISIONS!$A$6:$A$205,0))&lt;&gt;B78,"INVALID - CANDIDATE / DECISION MISMATCH","LINKED"))))</x:f>
      </x:c>
    </x:row>
    <x:row r="79">
      <x:c r="A79" s="12"/>
      <x:c r="B79" s="12"/>
      <x:c r="C79" s="12"/>
      <x:c r="D79" s="12"/>
      <x:c r="E79" s="12"/>
      <x:c r="F79" s="12"/>
      <x:c r="G79" s="38"/>
      <x:c r="H79" s="12"/>
      <x:c r="I79" s="12" t="str">
        <x:f>IF(B79="","",IFERROR(INDEX(CANDIDATES!$P$6:$P$205,MATCH(B79,CANDIDATES!$A$6:$A$205,0)),""))</x:f>
      </x:c>
      <x:c r="J79" s="12" t="str">
        <x:f>IF(C79="","",IFERROR(INDEX(DECISIONS!$M$6:$M$205,MATCH(C79,DECISIONS!$A$6:$A$205,0)),"INVALID - DECISION ID"))</x:f>
      </x:c>
      <x:c r="K79" s="12" t="str">
        <x:f>IF(A79="","",IF(N79&lt;&gt;"LINKED","LINK ERROR",IF(NOT(OR(EXACT(D79,"DIRECT OFFER / CRO"),EXACT(D79,"LOCAL VISIBILITY"),EXACT(D79,"INFORMATION CONTENT"),EXACT(D79,"INTERMEDIARY CHANNEL"),EXACT(D79,"EVIDENCE COLLECTION"),EXACT(D79,"MONITOR / REOPEN"))),"INVALID - ACTION CATEGORY",IF(D79="EVIDENCE COLLECTION","COMPATIBLE",IF(D79="MONITOR / REOPEN","COMPATIBLE",IF(D79="DIRECT OFFER / CRO",IF(I79="DIRECT LOCAL COMPETITOR","COMPATIBLE","ROLE CONFLICT"),IF(D79="INTERMEDIARY CHANNEL",IF(I79="INTERMEDIARY / LEAD COMPETITOR","COMPATIBLE","ROLE CONFLICT"),IF(D79="INFORMATION CONTENT",IF(OR(I79="DIRECT LOCAL COMPETITOR",I79="INTERMEDIARY / LEAD COMPETITOR",I79="INFORMATION / REFERENCE COMPETITOR",I79="INDIRECT / CONDITIONAL COMPETITOR"),"COMPATIBLE","ROLE CONFLICT"),IF(D79="LOCAL VISIBILITY",IF(OR(I79="DIRECT LOCAL COMPETITOR",I79="INTERMEDIARY / LEAD COMPETITOR"),"COMPATIBLE","ROLE CONFLICT"),"ROLE CONFLICT")))))))))</x:f>
      </x:c>
      <x:c r="L79" s="12" t="str">
        <x:f>IF(A79="","",IF(COUNTIF($A$6:$A$205,A79)&gt;1,"NOT READY",IF(OR(B79="",C79="",D79="",E79="",F79="",H79=""),"NOT READY",IF(NOT(OR(EXACT(H79,"NOT STARTED"),EXACT(H79,"IN PROGRESS"),EXACT(H79,"DONE"),EXACT(H79,"BLOCKED"))),"NOT READY",IF(OR(N79&lt;&gt;"LINKED",J79&lt;&gt;"READY",K79&lt;&gt;"COMPATIBLE"),"NOT READY","READY")))))</x:f>
      </x:c>
      <x:c r="M79" s="12"/>
      <x:c r="N79" s="12" t="str">
        <x:f>IF(A79="","",IF(COUNTIF(CANDIDATES!$A$6:$A$205,B79)&lt;&gt;1,"INVALID - CANDIDATE ID",IF(COUNTIF(DECISIONS!$A$6:$A$205,C79)&lt;&gt;1,"INVALID - DECISION ID",IF(INDEX(DECISIONS!$B$6:$B$205,MATCH(C79,DECISIONS!$A$6:$A$205,0))&lt;&gt;B79,"INVALID - CANDIDATE / DECISION MISMATCH","LINKED"))))</x:f>
      </x:c>
    </x:row>
    <x:row r="80">
      <x:c r="A80" s="12"/>
      <x:c r="B80" s="12"/>
      <x:c r="C80" s="12"/>
      <x:c r="D80" s="12"/>
      <x:c r="E80" s="12"/>
      <x:c r="F80" s="12"/>
      <x:c r="G80" s="38"/>
      <x:c r="H80" s="12"/>
      <x:c r="I80" s="12" t="str">
        <x:f>IF(B80="","",IFERROR(INDEX(CANDIDATES!$P$6:$P$205,MATCH(B80,CANDIDATES!$A$6:$A$205,0)),""))</x:f>
      </x:c>
      <x:c r="J80" s="12" t="str">
        <x:f>IF(C80="","",IFERROR(INDEX(DECISIONS!$M$6:$M$205,MATCH(C80,DECISIONS!$A$6:$A$205,0)),"INVALID - DECISION ID"))</x:f>
      </x:c>
      <x:c r="K80" s="12" t="str">
        <x:f>IF(A80="","",IF(N80&lt;&gt;"LINKED","LINK ERROR",IF(NOT(OR(EXACT(D80,"DIRECT OFFER / CRO"),EXACT(D80,"LOCAL VISIBILITY"),EXACT(D80,"INFORMATION CONTENT"),EXACT(D80,"INTERMEDIARY CHANNEL"),EXACT(D80,"EVIDENCE COLLECTION"),EXACT(D80,"MONITOR / REOPEN"))),"INVALID - ACTION CATEGORY",IF(D80="EVIDENCE COLLECTION","COMPATIBLE",IF(D80="MONITOR / REOPEN","COMPATIBLE",IF(D80="DIRECT OFFER / CRO",IF(I80="DIRECT LOCAL COMPETITOR","COMPATIBLE","ROLE CONFLICT"),IF(D80="INTERMEDIARY CHANNEL",IF(I80="INTERMEDIARY / LEAD COMPETITOR","COMPATIBLE","ROLE CONFLICT"),IF(D80="INFORMATION CONTENT",IF(OR(I80="DIRECT LOCAL COMPETITOR",I80="INTERMEDIARY / LEAD COMPETITOR",I80="INFORMATION / REFERENCE COMPETITOR",I80="INDIRECT / CONDITIONAL COMPETITOR"),"COMPATIBLE","ROLE CONFLICT"),IF(D80="LOCAL VISIBILITY",IF(OR(I80="DIRECT LOCAL COMPETITOR",I80="INTERMEDIARY / LEAD COMPETITOR"),"COMPATIBLE","ROLE CONFLICT"),"ROLE CONFLICT")))))))))</x:f>
      </x:c>
      <x:c r="L80" s="12" t="str">
        <x:f>IF(A80="","",IF(COUNTIF($A$6:$A$205,A80)&gt;1,"NOT READY",IF(OR(B80="",C80="",D80="",E80="",F80="",H80=""),"NOT READY",IF(NOT(OR(EXACT(H80,"NOT STARTED"),EXACT(H80,"IN PROGRESS"),EXACT(H80,"DONE"),EXACT(H80,"BLOCKED"))),"NOT READY",IF(OR(N80&lt;&gt;"LINKED",J80&lt;&gt;"READY",K80&lt;&gt;"COMPATIBLE"),"NOT READY","READY")))))</x:f>
      </x:c>
      <x:c r="M80" s="12"/>
      <x:c r="N80" s="12" t="str">
        <x:f>IF(A80="","",IF(COUNTIF(CANDIDATES!$A$6:$A$205,B80)&lt;&gt;1,"INVALID - CANDIDATE ID",IF(COUNTIF(DECISIONS!$A$6:$A$205,C80)&lt;&gt;1,"INVALID - DECISION ID",IF(INDEX(DECISIONS!$B$6:$B$205,MATCH(C80,DECISIONS!$A$6:$A$205,0))&lt;&gt;B80,"INVALID - CANDIDATE / DECISION MISMATCH","LINKED"))))</x:f>
      </x:c>
    </x:row>
    <x:row r="81">
      <x:c r="A81" s="12"/>
      <x:c r="B81" s="12"/>
      <x:c r="C81" s="12"/>
      <x:c r="D81" s="12"/>
      <x:c r="E81" s="12"/>
      <x:c r="F81" s="12"/>
      <x:c r="G81" s="38"/>
      <x:c r="H81" s="12"/>
      <x:c r="I81" s="12" t="str">
        <x:f>IF(B81="","",IFERROR(INDEX(CANDIDATES!$P$6:$P$205,MATCH(B81,CANDIDATES!$A$6:$A$205,0)),""))</x:f>
      </x:c>
      <x:c r="J81" s="12" t="str">
        <x:f>IF(C81="","",IFERROR(INDEX(DECISIONS!$M$6:$M$205,MATCH(C81,DECISIONS!$A$6:$A$205,0)),"INVALID - DECISION ID"))</x:f>
      </x:c>
      <x:c r="K81" s="12" t="str">
        <x:f>IF(A81="","",IF(N81&lt;&gt;"LINKED","LINK ERROR",IF(NOT(OR(EXACT(D81,"DIRECT OFFER / CRO"),EXACT(D81,"LOCAL VISIBILITY"),EXACT(D81,"INFORMATION CONTENT"),EXACT(D81,"INTERMEDIARY CHANNEL"),EXACT(D81,"EVIDENCE COLLECTION"),EXACT(D81,"MONITOR / REOPEN"))),"INVALID - ACTION CATEGORY",IF(D81="EVIDENCE COLLECTION","COMPATIBLE",IF(D81="MONITOR / REOPEN","COMPATIBLE",IF(D81="DIRECT OFFER / CRO",IF(I81="DIRECT LOCAL COMPETITOR","COMPATIBLE","ROLE CONFLICT"),IF(D81="INTERMEDIARY CHANNEL",IF(I81="INTERMEDIARY / LEAD COMPETITOR","COMPATIBLE","ROLE CONFLICT"),IF(D81="INFORMATION CONTENT",IF(OR(I81="DIRECT LOCAL COMPETITOR",I81="INTERMEDIARY / LEAD COMPETITOR",I81="INFORMATION / REFERENCE COMPETITOR",I81="INDIRECT / CONDITIONAL COMPETITOR"),"COMPATIBLE","ROLE CONFLICT"),IF(D81="LOCAL VISIBILITY",IF(OR(I81="DIRECT LOCAL COMPETITOR",I81="INTERMEDIARY / LEAD COMPETITOR"),"COMPATIBLE","ROLE CONFLICT"),"ROLE CONFLICT")))))))))</x:f>
      </x:c>
      <x:c r="L81" s="12" t="str">
        <x:f>IF(A81="","",IF(COUNTIF($A$6:$A$205,A81)&gt;1,"NOT READY",IF(OR(B81="",C81="",D81="",E81="",F81="",H81=""),"NOT READY",IF(NOT(OR(EXACT(H81,"NOT STARTED"),EXACT(H81,"IN PROGRESS"),EXACT(H81,"DONE"),EXACT(H81,"BLOCKED"))),"NOT READY",IF(OR(N81&lt;&gt;"LINKED",J81&lt;&gt;"READY",K81&lt;&gt;"COMPATIBLE"),"NOT READY","READY")))))</x:f>
      </x:c>
      <x:c r="M81" s="12"/>
      <x:c r="N81" s="12" t="str">
        <x:f>IF(A81="","",IF(COUNTIF(CANDIDATES!$A$6:$A$205,B81)&lt;&gt;1,"INVALID - CANDIDATE ID",IF(COUNTIF(DECISIONS!$A$6:$A$205,C81)&lt;&gt;1,"INVALID - DECISION ID",IF(INDEX(DECISIONS!$B$6:$B$205,MATCH(C81,DECISIONS!$A$6:$A$205,0))&lt;&gt;B81,"INVALID - CANDIDATE / DECISION MISMATCH","LINKED"))))</x:f>
      </x:c>
    </x:row>
    <x:row r="82">
      <x:c r="A82" s="12"/>
      <x:c r="B82" s="12"/>
      <x:c r="C82" s="12"/>
      <x:c r="D82" s="12"/>
      <x:c r="E82" s="12"/>
      <x:c r="F82" s="12"/>
      <x:c r="G82" s="38"/>
      <x:c r="H82" s="12"/>
      <x:c r="I82" s="12" t="str">
        <x:f>IF(B82="","",IFERROR(INDEX(CANDIDATES!$P$6:$P$205,MATCH(B82,CANDIDATES!$A$6:$A$205,0)),""))</x:f>
      </x:c>
      <x:c r="J82" s="12" t="str">
        <x:f>IF(C82="","",IFERROR(INDEX(DECISIONS!$M$6:$M$205,MATCH(C82,DECISIONS!$A$6:$A$205,0)),"INVALID - DECISION ID"))</x:f>
      </x:c>
      <x:c r="K82" s="12" t="str">
        <x:f>IF(A82="","",IF(N82&lt;&gt;"LINKED","LINK ERROR",IF(NOT(OR(EXACT(D82,"DIRECT OFFER / CRO"),EXACT(D82,"LOCAL VISIBILITY"),EXACT(D82,"INFORMATION CONTENT"),EXACT(D82,"INTERMEDIARY CHANNEL"),EXACT(D82,"EVIDENCE COLLECTION"),EXACT(D82,"MONITOR / REOPEN"))),"INVALID - ACTION CATEGORY",IF(D82="EVIDENCE COLLECTION","COMPATIBLE",IF(D82="MONITOR / REOPEN","COMPATIBLE",IF(D82="DIRECT OFFER / CRO",IF(I82="DIRECT LOCAL COMPETITOR","COMPATIBLE","ROLE CONFLICT"),IF(D82="INTERMEDIARY CHANNEL",IF(I82="INTERMEDIARY / LEAD COMPETITOR","COMPATIBLE","ROLE CONFLICT"),IF(D82="INFORMATION CONTENT",IF(OR(I82="DIRECT LOCAL COMPETITOR",I82="INTERMEDIARY / LEAD COMPETITOR",I82="INFORMATION / REFERENCE COMPETITOR",I82="INDIRECT / CONDITIONAL COMPETITOR"),"COMPATIBLE","ROLE CONFLICT"),IF(D82="LOCAL VISIBILITY",IF(OR(I82="DIRECT LOCAL COMPETITOR",I82="INTERMEDIARY / LEAD COMPETITOR"),"COMPATIBLE","ROLE CONFLICT"),"ROLE CONFLICT")))))))))</x:f>
      </x:c>
      <x:c r="L82" s="12" t="str">
        <x:f>IF(A82="","",IF(COUNTIF($A$6:$A$205,A82)&gt;1,"NOT READY",IF(OR(B82="",C82="",D82="",E82="",F82="",H82=""),"NOT READY",IF(NOT(OR(EXACT(H82,"NOT STARTED"),EXACT(H82,"IN PROGRESS"),EXACT(H82,"DONE"),EXACT(H82,"BLOCKED"))),"NOT READY",IF(OR(N82&lt;&gt;"LINKED",J82&lt;&gt;"READY",K82&lt;&gt;"COMPATIBLE"),"NOT READY","READY")))))</x:f>
      </x:c>
      <x:c r="M82" s="12"/>
      <x:c r="N82" s="12" t="str">
        <x:f>IF(A82="","",IF(COUNTIF(CANDIDATES!$A$6:$A$205,B82)&lt;&gt;1,"INVALID - CANDIDATE ID",IF(COUNTIF(DECISIONS!$A$6:$A$205,C82)&lt;&gt;1,"INVALID - DECISION ID",IF(INDEX(DECISIONS!$B$6:$B$205,MATCH(C82,DECISIONS!$A$6:$A$205,0))&lt;&gt;B82,"INVALID - CANDIDATE / DECISION MISMATCH","LINKED"))))</x:f>
      </x:c>
    </x:row>
    <x:row r="83">
      <x:c r="A83" s="12"/>
      <x:c r="B83" s="12"/>
      <x:c r="C83" s="12"/>
      <x:c r="D83" s="12"/>
      <x:c r="E83" s="12"/>
      <x:c r="F83" s="12"/>
      <x:c r="G83" s="38"/>
      <x:c r="H83" s="12"/>
      <x:c r="I83" s="12" t="str">
        <x:f>IF(B83="","",IFERROR(INDEX(CANDIDATES!$P$6:$P$205,MATCH(B83,CANDIDATES!$A$6:$A$205,0)),""))</x:f>
      </x:c>
      <x:c r="J83" s="12" t="str">
        <x:f>IF(C83="","",IFERROR(INDEX(DECISIONS!$M$6:$M$205,MATCH(C83,DECISIONS!$A$6:$A$205,0)),"INVALID - DECISION ID"))</x:f>
      </x:c>
      <x:c r="K83" s="12" t="str">
        <x:f>IF(A83="","",IF(N83&lt;&gt;"LINKED","LINK ERROR",IF(NOT(OR(EXACT(D83,"DIRECT OFFER / CRO"),EXACT(D83,"LOCAL VISIBILITY"),EXACT(D83,"INFORMATION CONTENT"),EXACT(D83,"INTERMEDIARY CHANNEL"),EXACT(D83,"EVIDENCE COLLECTION"),EXACT(D83,"MONITOR / REOPEN"))),"INVALID - ACTION CATEGORY",IF(D83="EVIDENCE COLLECTION","COMPATIBLE",IF(D83="MONITOR / REOPEN","COMPATIBLE",IF(D83="DIRECT OFFER / CRO",IF(I83="DIRECT LOCAL COMPETITOR","COMPATIBLE","ROLE CONFLICT"),IF(D83="INTERMEDIARY CHANNEL",IF(I83="INTERMEDIARY / LEAD COMPETITOR","COMPATIBLE","ROLE CONFLICT"),IF(D83="INFORMATION CONTENT",IF(OR(I83="DIRECT LOCAL COMPETITOR",I83="INTERMEDIARY / LEAD COMPETITOR",I83="INFORMATION / REFERENCE COMPETITOR",I83="INDIRECT / CONDITIONAL COMPETITOR"),"COMPATIBLE","ROLE CONFLICT"),IF(D83="LOCAL VISIBILITY",IF(OR(I83="DIRECT LOCAL COMPETITOR",I83="INTERMEDIARY / LEAD COMPETITOR"),"COMPATIBLE","ROLE CONFLICT"),"ROLE CONFLICT")))))))))</x:f>
      </x:c>
      <x:c r="L83" s="12" t="str">
        <x:f>IF(A83="","",IF(COUNTIF($A$6:$A$205,A83)&gt;1,"NOT READY",IF(OR(B83="",C83="",D83="",E83="",F83="",H83=""),"NOT READY",IF(NOT(OR(EXACT(H83,"NOT STARTED"),EXACT(H83,"IN PROGRESS"),EXACT(H83,"DONE"),EXACT(H83,"BLOCKED"))),"NOT READY",IF(OR(N83&lt;&gt;"LINKED",J83&lt;&gt;"READY",K83&lt;&gt;"COMPATIBLE"),"NOT READY","READY")))))</x:f>
      </x:c>
      <x:c r="M83" s="12"/>
      <x:c r="N83" s="12" t="str">
        <x:f>IF(A83="","",IF(COUNTIF(CANDIDATES!$A$6:$A$205,B83)&lt;&gt;1,"INVALID - CANDIDATE ID",IF(COUNTIF(DECISIONS!$A$6:$A$205,C83)&lt;&gt;1,"INVALID - DECISION ID",IF(INDEX(DECISIONS!$B$6:$B$205,MATCH(C83,DECISIONS!$A$6:$A$205,0))&lt;&gt;B83,"INVALID - CANDIDATE / DECISION MISMATCH","LINKED"))))</x:f>
      </x:c>
    </x:row>
    <x:row r="84">
      <x:c r="A84" s="12"/>
      <x:c r="B84" s="12"/>
      <x:c r="C84" s="12"/>
      <x:c r="D84" s="12"/>
      <x:c r="E84" s="12"/>
      <x:c r="F84" s="12"/>
      <x:c r="G84" s="38"/>
      <x:c r="H84" s="12"/>
      <x:c r="I84" s="12" t="str">
        <x:f>IF(B84="","",IFERROR(INDEX(CANDIDATES!$P$6:$P$205,MATCH(B84,CANDIDATES!$A$6:$A$205,0)),""))</x:f>
      </x:c>
      <x:c r="J84" s="12" t="str">
        <x:f>IF(C84="","",IFERROR(INDEX(DECISIONS!$M$6:$M$205,MATCH(C84,DECISIONS!$A$6:$A$205,0)),"INVALID - DECISION ID"))</x:f>
      </x:c>
      <x:c r="K84" s="12" t="str">
        <x:f>IF(A84="","",IF(N84&lt;&gt;"LINKED","LINK ERROR",IF(NOT(OR(EXACT(D84,"DIRECT OFFER / CRO"),EXACT(D84,"LOCAL VISIBILITY"),EXACT(D84,"INFORMATION CONTENT"),EXACT(D84,"INTERMEDIARY CHANNEL"),EXACT(D84,"EVIDENCE COLLECTION"),EXACT(D84,"MONITOR / REOPEN"))),"INVALID - ACTION CATEGORY",IF(D84="EVIDENCE COLLECTION","COMPATIBLE",IF(D84="MONITOR / REOPEN","COMPATIBLE",IF(D84="DIRECT OFFER / CRO",IF(I84="DIRECT LOCAL COMPETITOR","COMPATIBLE","ROLE CONFLICT"),IF(D84="INTERMEDIARY CHANNEL",IF(I84="INTERMEDIARY / LEAD COMPETITOR","COMPATIBLE","ROLE CONFLICT"),IF(D84="INFORMATION CONTENT",IF(OR(I84="DIRECT LOCAL COMPETITOR",I84="INTERMEDIARY / LEAD COMPETITOR",I84="INFORMATION / REFERENCE COMPETITOR",I84="INDIRECT / CONDITIONAL COMPETITOR"),"COMPATIBLE","ROLE CONFLICT"),IF(D84="LOCAL VISIBILITY",IF(OR(I84="DIRECT LOCAL COMPETITOR",I84="INTERMEDIARY / LEAD COMPETITOR"),"COMPATIBLE","ROLE CONFLICT"),"ROLE CONFLICT")))))))))</x:f>
      </x:c>
      <x:c r="L84" s="12" t="str">
        <x:f>IF(A84="","",IF(COUNTIF($A$6:$A$205,A84)&gt;1,"NOT READY",IF(OR(B84="",C84="",D84="",E84="",F84="",H84=""),"NOT READY",IF(NOT(OR(EXACT(H84,"NOT STARTED"),EXACT(H84,"IN PROGRESS"),EXACT(H84,"DONE"),EXACT(H84,"BLOCKED"))),"NOT READY",IF(OR(N84&lt;&gt;"LINKED",J84&lt;&gt;"READY",K84&lt;&gt;"COMPATIBLE"),"NOT READY","READY")))))</x:f>
      </x:c>
      <x:c r="M84" s="12"/>
      <x:c r="N84" s="12" t="str">
        <x:f>IF(A84="","",IF(COUNTIF(CANDIDATES!$A$6:$A$205,B84)&lt;&gt;1,"INVALID - CANDIDATE ID",IF(COUNTIF(DECISIONS!$A$6:$A$205,C84)&lt;&gt;1,"INVALID - DECISION ID",IF(INDEX(DECISIONS!$B$6:$B$205,MATCH(C84,DECISIONS!$A$6:$A$205,0))&lt;&gt;B84,"INVALID - CANDIDATE / DECISION MISMATCH","LINKED"))))</x:f>
      </x:c>
    </x:row>
    <x:row r="85">
      <x:c r="A85" s="12"/>
      <x:c r="B85" s="12"/>
      <x:c r="C85" s="12"/>
      <x:c r="D85" s="12"/>
      <x:c r="E85" s="12"/>
      <x:c r="F85" s="12"/>
      <x:c r="G85" s="38"/>
      <x:c r="H85" s="12"/>
      <x:c r="I85" s="12" t="str">
        <x:f>IF(B85="","",IFERROR(INDEX(CANDIDATES!$P$6:$P$205,MATCH(B85,CANDIDATES!$A$6:$A$205,0)),""))</x:f>
      </x:c>
      <x:c r="J85" s="12" t="str">
        <x:f>IF(C85="","",IFERROR(INDEX(DECISIONS!$M$6:$M$205,MATCH(C85,DECISIONS!$A$6:$A$205,0)),"INVALID - DECISION ID"))</x:f>
      </x:c>
      <x:c r="K85" s="12" t="str">
        <x:f>IF(A85="","",IF(N85&lt;&gt;"LINKED","LINK ERROR",IF(NOT(OR(EXACT(D85,"DIRECT OFFER / CRO"),EXACT(D85,"LOCAL VISIBILITY"),EXACT(D85,"INFORMATION CONTENT"),EXACT(D85,"INTERMEDIARY CHANNEL"),EXACT(D85,"EVIDENCE COLLECTION"),EXACT(D85,"MONITOR / REOPEN"))),"INVALID - ACTION CATEGORY",IF(D85="EVIDENCE COLLECTION","COMPATIBLE",IF(D85="MONITOR / REOPEN","COMPATIBLE",IF(D85="DIRECT OFFER / CRO",IF(I85="DIRECT LOCAL COMPETITOR","COMPATIBLE","ROLE CONFLICT"),IF(D85="INTERMEDIARY CHANNEL",IF(I85="INTERMEDIARY / LEAD COMPETITOR","COMPATIBLE","ROLE CONFLICT"),IF(D85="INFORMATION CONTENT",IF(OR(I85="DIRECT LOCAL COMPETITOR",I85="INTERMEDIARY / LEAD COMPETITOR",I85="INFORMATION / REFERENCE COMPETITOR",I85="INDIRECT / CONDITIONAL COMPETITOR"),"COMPATIBLE","ROLE CONFLICT"),IF(D85="LOCAL VISIBILITY",IF(OR(I85="DIRECT LOCAL COMPETITOR",I85="INTERMEDIARY / LEAD COMPETITOR"),"COMPATIBLE","ROLE CONFLICT"),"ROLE CONFLICT")))))))))</x:f>
      </x:c>
      <x:c r="L85" s="12" t="str">
        <x:f>IF(A85="","",IF(COUNTIF($A$6:$A$205,A85)&gt;1,"NOT READY",IF(OR(B85="",C85="",D85="",E85="",F85="",H85=""),"NOT READY",IF(NOT(OR(EXACT(H85,"NOT STARTED"),EXACT(H85,"IN PROGRESS"),EXACT(H85,"DONE"),EXACT(H85,"BLOCKED"))),"NOT READY",IF(OR(N85&lt;&gt;"LINKED",J85&lt;&gt;"READY",K85&lt;&gt;"COMPATIBLE"),"NOT READY","READY")))))</x:f>
      </x:c>
      <x:c r="M85" s="12"/>
      <x:c r="N85" s="12" t="str">
        <x:f>IF(A85="","",IF(COUNTIF(CANDIDATES!$A$6:$A$205,B85)&lt;&gt;1,"INVALID - CANDIDATE ID",IF(COUNTIF(DECISIONS!$A$6:$A$205,C85)&lt;&gt;1,"INVALID - DECISION ID",IF(INDEX(DECISIONS!$B$6:$B$205,MATCH(C85,DECISIONS!$A$6:$A$205,0))&lt;&gt;B85,"INVALID - CANDIDATE / DECISION MISMATCH","LINKED"))))</x:f>
      </x:c>
    </x:row>
    <x:row r="86">
      <x:c r="A86" s="12"/>
      <x:c r="B86" s="12"/>
      <x:c r="C86" s="12"/>
      <x:c r="D86" s="12"/>
      <x:c r="E86" s="12"/>
      <x:c r="F86" s="12"/>
      <x:c r="G86" s="38"/>
      <x:c r="H86" s="12"/>
      <x:c r="I86" s="12" t="str">
        <x:f>IF(B86="","",IFERROR(INDEX(CANDIDATES!$P$6:$P$205,MATCH(B86,CANDIDATES!$A$6:$A$205,0)),""))</x:f>
      </x:c>
      <x:c r="J86" s="12" t="str">
        <x:f>IF(C86="","",IFERROR(INDEX(DECISIONS!$M$6:$M$205,MATCH(C86,DECISIONS!$A$6:$A$205,0)),"INVALID - DECISION ID"))</x:f>
      </x:c>
      <x:c r="K86" s="12" t="str">
        <x:f>IF(A86="","",IF(N86&lt;&gt;"LINKED","LINK ERROR",IF(NOT(OR(EXACT(D86,"DIRECT OFFER / CRO"),EXACT(D86,"LOCAL VISIBILITY"),EXACT(D86,"INFORMATION CONTENT"),EXACT(D86,"INTERMEDIARY CHANNEL"),EXACT(D86,"EVIDENCE COLLECTION"),EXACT(D86,"MONITOR / REOPEN"))),"INVALID - ACTION CATEGORY",IF(D86="EVIDENCE COLLECTION","COMPATIBLE",IF(D86="MONITOR / REOPEN","COMPATIBLE",IF(D86="DIRECT OFFER / CRO",IF(I86="DIRECT LOCAL COMPETITOR","COMPATIBLE","ROLE CONFLICT"),IF(D86="INTERMEDIARY CHANNEL",IF(I86="INTERMEDIARY / LEAD COMPETITOR","COMPATIBLE","ROLE CONFLICT"),IF(D86="INFORMATION CONTENT",IF(OR(I86="DIRECT LOCAL COMPETITOR",I86="INTERMEDIARY / LEAD COMPETITOR",I86="INFORMATION / REFERENCE COMPETITOR",I86="INDIRECT / CONDITIONAL COMPETITOR"),"COMPATIBLE","ROLE CONFLICT"),IF(D86="LOCAL VISIBILITY",IF(OR(I86="DIRECT LOCAL COMPETITOR",I86="INTERMEDIARY / LEAD COMPETITOR"),"COMPATIBLE","ROLE CONFLICT"),"ROLE CONFLICT")))))))))</x:f>
      </x:c>
      <x:c r="L86" s="12" t="str">
        <x:f>IF(A86="","",IF(COUNTIF($A$6:$A$205,A86)&gt;1,"NOT READY",IF(OR(B86="",C86="",D86="",E86="",F86="",H86=""),"NOT READY",IF(NOT(OR(EXACT(H86,"NOT STARTED"),EXACT(H86,"IN PROGRESS"),EXACT(H86,"DONE"),EXACT(H86,"BLOCKED"))),"NOT READY",IF(OR(N86&lt;&gt;"LINKED",J86&lt;&gt;"READY",K86&lt;&gt;"COMPATIBLE"),"NOT READY","READY")))))</x:f>
      </x:c>
      <x:c r="M86" s="12"/>
      <x:c r="N86" s="12" t="str">
        <x:f>IF(A86="","",IF(COUNTIF(CANDIDATES!$A$6:$A$205,B86)&lt;&gt;1,"INVALID - CANDIDATE ID",IF(COUNTIF(DECISIONS!$A$6:$A$205,C86)&lt;&gt;1,"INVALID - DECISION ID",IF(INDEX(DECISIONS!$B$6:$B$205,MATCH(C86,DECISIONS!$A$6:$A$205,0))&lt;&gt;B86,"INVALID - CANDIDATE / DECISION MISMATCH","LINKED"))))</x:f>
      </x:c>
    </x:row>
    <x:row r="87">
      <x:c r="A87" s="12"/>
      <x:c r="B87" s="12"/>
      <x:c r="C87" s="12"/>
      <x:c r="D87" s="12"/>
      <x:c r="E87" s="12"/>
      <x:c r="F87" s="12"/>
      <x:c r="G87" s="38"/>
      <x:c r="H87" s="12"/>
      <x:c r="I87" s="12" t="str">
        <x:f>IF(B87="","",IFERROR(INDEX(CANDIDATES!$P$6:$P$205,MATCH(B87,CANDIDATES!$A$6:$A$205,0)),""))</x:f>
      </x:c>
      <x:c r="J87" s="12" t="str">
        <x:f>IF(C87="","",IFERROR(INDEX(DECISIONS!$M$6:$M$205,MATCH(C87,DECISIONS!$A$6:$A$205,0)),"INVALID - DECISION ID"))</x:f>
      </x:c>
      <x:c r="K87" s="12" t="str">
        <x:f>IF(A87="","",IF(N87&lt;&gt;"LINKED","LINK ERROR",IF(NOT(OR(EXACT(D87,"DIRECT OFFER / CRO"),EXACT(D87,"LOCAL VISIBILITY"),EXACT(D87,"INFORMATION CONTENT"),EXACT(D87,"INTERMEDIARY CHANNEL"),EXACT(D87,"EVIDENCE COLLECTION"),EXACT(D87,"MONITOR / REOPEN"))),"INVALID - ACTION CATEGORY",IF(D87="EVIDENCE COLLECTION","COMPATIBLE",IF(D87="MONITOR / REOPEN","COMPATIBLE",IF(D87="DIRECT OFFER / CRO",IF(I87="DIRECT LOCAL COMPETITOR","COMPATIBLE","ROLE CONFLICT"),IF(D87="INTERMEDIARY CHANNEL",IF(I87="INTERMEDIARY / LEAD COMPETITOR","COMPATIBLE","ROLE CONFLICT"),IF(D87="INFORMATION CONTENT",IF(OR(I87="DIRECT LOCAL COMPETITOR",I87="INTERMEDIARY / LEAD COMPETITOR",I87="INFORMATION / REFERENCE COMPETITOR",I87="INDIRECT / CONDITIONAL COMPETITOR"),"COMPATIBLE","ROLE CONFLICT"),IF(D87="LOCAL VISIBILITY",IF(OR(I87="DIRECT LOCAL COMPETITOR",I87="INTERMEDIARY / LEAD COMPETITOR"),"COMPATIBLE","ROLE CONFLICT"),"ROLE CONFLICT")))))))))</x:f>
      </x:c>
      <x:c r="L87" s="12" t="str">
        <x:f>IF(A87="","",IF(COUNTIF($A$6:$A$205,A87)&gt;1,"NOT READY",IF(OR(B87="",C87="",D87="",E87="",F87="",H87=""),"NOT READY",IF(NOT(OR(EXACT(H87,"NOT STARTED"),EXACT(H87,"IN PROGRESS"),EXACT(H87,"DONE"),EXACT(H87,"BLOCKED"))),"NOT READY",IF(OR(N87&lt;&gt;"LINKED",J87&lt;&gt;"READY",K87&lt;&gt;"COMPATIBLE"),"NOT READY","READY")))))</x:f>
      </x:c>
      <x:c r="M87" s="12"/>
      <x:c r="N87" s="12" t="str">
        <x:f>IF(A87="","",IF(COUNTIF(CANDIDATES!$A$6:$A$205,B87)&lt;&gt;1,"INVALID - CANDIDATE ID",IF(COUNTIF(DECISIONS!$A$6:$A$205,C87)&lt;&gt;1,"INVALID - DECISION ID",IF(INDEX(DECISIONS!$B$6:$B$205,MATCH(C87,DECISIONS!$A$6:$A$205,0))&lt;&gt;B87,"INVALID - CANDIDATE / DECISION MISMATCH","LINKED"))))</x:f>
      </x:c>
    </x:row>
    <x:row r="88">
      <x:c r="A88" s="12"/>
      <x:c r="B88" s="12"/>
      <x:c r="C88" s="12"/>
      <x:c r="D88" s="12"/>
      <x:c r="E88" s="12"/>
      <x:c r="F88" s="12"/>
      <x:c r="G88" s="38"/>
      <x:c r="H88" s="12"/>
      <x:c r="I88" s="12" t="str">
        <x:f>IF(B88="","",IFERROR(INDEX(CANDIDATES!$P$6:$P$205,MATCH(B88,CANDIDATES!$A$6:$A$205,0)),""))</x:f>
      </x:c>
      <x:c r="J88" s="12" t="str">
        <x:f>IF(C88="","",IFERROR(INDEX(DECISIONS!$M$6:$M$205,MATCH(C88,DECISIONS!$A$6:$A$205,0)),"INVALID - DECISION ID"))</x:f>
      </x:c>
      <x:c r="K88" s="12" t="str">
        <x:f>IF(A88="","",IF(N88&lt;&gt;"LINKED","LINK ERROR",IF(NOT(OR(EXACT(D88,"DIRECT OFFER / CRO"),EXACT(D88,"LOCAL VISIBILITY"),EXACT(D88,"INFORMATION CONTENT"),EXACT(D88,"INTERMEDIARY CHANNEL"),EXACT(D88,"EVIDENCE COLLECTION"),EXACT(D88,"MONITOR / REOPEN"))),"INVALID - ACTION CATEGORY",IF(D88="EVIDENCE COLLECTION","COMPATIBLE",IF(D88="MONITOR / REOPEN","COMPATIBLE",IF(D88="DIRECT OFFER / CRO",IF(I88="DIRECT LOCAL COMPETITOR","COMPATIBLE","ROLE CONFLICT"),IF(D88="INTERMEDIARY CHANNEL",IF(I88="INTERMEDIARY / LEAD COMPETITOR","COMPATIBLE","ROLE CONFLICT"),IF(D88="INFORMATION CONTENT",IF(OR(I88="DIRECT LOCAL COMPETITOR",I88="INTERMEDIARY / LEAD COMPETITOR",I88="INFORMATION / REFERENCE COMPETITOR",I88="INDIRECT / CONDITIONAL COMPETITOR"),"COMPATIBLE","ROLE CONFLICT"),IF(D88="LOCAL VISIBILITY",IF(OR(I88="DIRECT LOCAL COMPETITOR",I88="INTERMEDIARY / LEAD COMPETITOR"),"COMPATIBLE","ROLE CONFLICT"),"ROLE CONFLICT")))))))))</x:f>
      </x:c>
      <x:c r="L88" s="12" t="str">
        <x:f>IF(A88="","",IF(COUNTIF($A$6:$A$205,A88)&gt;1,"NOT READY",IF(OR(B88="",C88="",D88="",E88="",F88="",H88=""),"NOT READY",IF(NOT(OR(EXACT(H88,"NOT STARTED"),EXACT(H88,"IN PROGRESS"),EXACT(H88,"DONE"),EXACT(H88,"BLOCKED"))),"NOT READY",IF(OR(N88&lt;&gt;"LINKED",J88&lt;&gt;"READY",K88&lt;&gt;"COMPATIBLE"),"NOT READY","READY")))))</x:f>
      </x:c>
      <x:c r="M88" s="12"/>
      <x:c r="N88" s="12" t="str">
        <x:f>IF(A88="","",IF(COUNTIF(CANDIDATES!$A$6:$A$205,B88)&lt;&gt;1,"INVALID - CANDIDATE ID",IF(COUNTIF(DECISIONS!$A$6:$A$205,C88)&lt;&gt;1,"INVALID - DECISION ID",IF(INDEX(DECISIONS!$B$6:$B$205,MATCH(C88,DECISIONS!$A$6:$A$205,0))&lt;&gt;B88,"INVALID - CANDIDATE / DECISION MISMATCH","LINKED"))))</x:f>
      </x:c>
    </x:row>
    <x:row r="89">
      <x:c r="A89" s="12"/>
      <x:c r="B89" s="12"/>
      <x:c r="C89" s="12"/>
      <x:c r="D89" s="12"/>
      <x:c r="E89" s="12"/>
      <x:c r="F89" s="12"/>
      <x:c r="G89" s="38"/>
      <x:c r="H89" s="12"/>
      <x:c r="I89" s="12" t="str">
        <x:f>IF(B89="","",IFERROR(INDEX(CANDIDATES!$P$6:$P$205,MATCH(B89,CANDIDATES!$A$6:$A$205,0)),""))</x:f>
      </x:c>
      <x:c r="J89" s="12" t="str">
        <x:f>IF(C89="","",IFERROR(INDEX(DECISIONS!$M$6:$M$205,MATCH(C89,DECISIONS!$A$6:$A$205,0)),"INVALID - DECISION ID"))</x:f>
      </x:c>
      <x:c r="K89" s="12" t="str">
        <x:f>IF(A89="","",IF(N89&lt;&gt;"LINKED","LINK ERROR",IF(NOT(OR(EXACT(D89,"DIRECT OFFER / CRO"),EXACT(D89,"LOCAL VISIBILITY"),EXACT(D89,"INFORMATION CONTENT"),EXACT(D89,"INTERMEDIARY CHANNEL"),EXACT(D89,"EVIDENCE COLLECTION"),EXACT(D89,"MONITOR / REOPEN"))),"INVALID - ACTION CATEGORY",IF(D89="EVIDENCE COLLECTION","COMPATIBLE",IF(D89="MONITOR / REOPEN","COMPATIBLE",IF(D89="DIRECT OFFER / CRO",IF(I89="DIRECT LOCAL COMPETITOR","COMPATIBLE","ROLE CONFLICT"),IF(D89="INTERMEDIARY CHANNEL",IF(I89="INTERMEDIARY / LEAD COMPETITOR","COMPATIBLE","ROLE CONFLICT"),IF(D89="INFORMATION CONTENT",IF(OR(I89="DIRECT LOCAL COMPETITOR",I89="INTERMEDIARY / LEAD COMPETITOR",I89="INFORMATION / REFERENCE COMPETITOR",I89="INDIRECT / CONDITIONAL COMPETITOR"),"COMPATIBLE","ROLE CONFLICT"),IF(D89="LOCAL VISIBILITY",IF(OR(I89="DIRECT LOCAL COMPETITOR",I89="INTERMEDIARY / LEAD COMPETITOR"),"COMPATIBLE","ROLE CONFLICT"),"ROLE CONFLICT")))))))))</x:f>
      </x:c>
      <x:c r="L89" s="12" t="str">
        <x:f>IF(A89="","",IF(COUNTIF($A$6:$A$205,A89)&gt;1,"NOT READY",IF(OR(B89="",C89="",D89="",E89="",F89="",H89=""),"NOT READY",IF(NOT(OR(EXACT(H89,"NOT STARTED"),EXACT(H89,"IN PROGRESS"),EXACT(H89,"DONE"),EXACT(H89,"BLOCKED"))),"NOT READY",IF(OR(N89&lt;&gt;"LINKED",J89&lt;&gt;"READY",K89&lt;&gt;"COMPATIBLE"),"NOT READY","READY")))))</x:f>
      </x:c>
      <x:c r="M89" s="12"/>
      <x:c r="N89" s="12" t="str">
        <x:f>IF(A89="","",IF(COUNTIF(CANDIDATES!$A$6:$A$205,B89)&lt;&gt;1,"INVALID - CANDIDATE ID",IF(COUNTIF(DECISIONS!$A$6:$A$205,C89)&lt;&gt;1,"INVALID - DECISION ID",IF(INDEX(DECISIONS!$B$6:$B$205,MATCH(C89,DECISIONS!$A$6:$A$205,0))&lt;&gt;B89,"INVALID - CANDIDATE / DECISION MISMATCH","LINKED"))))</x:f>
      </x:c>
    </x:row>
    <x:row r="90">
      <x:c r="A90" s="12"/>
      <x:c r="B90" s="12"/>
      <x:c r="C90" s="12"/>
      <x:c r="D90" s="12"/>
      <x:c r="E90" s="12"/>
      <x:c r="F90" s="12"/>
      <x:c r="G90" s="38"/>
      <x:c r="H90" s="12"/>
      <x:c r="I90" s="12" t="str">
        <x:f>IF(B90="","",IFERROR(INDEX(CANDIDATES!$P$6:$P$205,MATCH(B90,CANDIDATES!$A$6:$A$205,0)),""))</x:f>
      </x:c>
      <x:c r="J90" s="12" t="str">
        <x:f>IF(C90="","",IFERROR(INDEX(DECISIONS!$M$6:$M$205,MATCH(C90,DECISIONS!$A$6:$A$205,0)),"INVALID - DECISION ID"))</x:f>
      </x:c>
      <x:c r="K90" s="12" t="str">
        <x:f>IF(A90="","",IF(N90&lt;&gt;"LINKED","LINK ERROR",IF(NOT(OR(EXACT(D90,"DIRECT OFFER / CRO"),EXACT(D90,"LOCAL VISIBILITY"),EXACT(D90,"INFORMATION CONTENT"),EXACT(D90,"INTERMEDIARY CHANNEL"),EXACT(D90,"EVIDENCE COLLECTION"),EXACT(D90,"MONITOR / REOPEN"))),"INVALID - ACTION CATEGORY",IF(D90="EVIDENCE COLLECTION","COMPATIBLE",IF(D90="MONITOR / REOPEN","COMPATIBLE",IF(D90="DIRECT OFFER / CRO",IF(I90="DIRECT LOCAL COMPETITOR","COMPATIBLE","ROLE CONFLICT"),IF(D90="INTERMEDIARY CHANNEL",IF(I90="INTERMEDIARY / LEAD COMPETITOR","COMPATIBLE","ROLE CONFLICT"),IF(D90="INFORMATION CONTENT",IF(OR(I90="DIRECT LOCAL COMPETITOR",I90="INTERMEDIARY / LEAD COMPETITOR",I90="INFORMATION / REFERENCE COMPETITOR",I90="INDIRECT / CONDITIONAL COMPETITOR"),"COMPATIBLE","ROLE CONFLICT"),IF(D90="LOCAL VISIBILITY",IF(OR(I90="DIRECT LOCAL COMPETITOR",I90="INTERMEDIARY / LEAD COMPETITOR"),"COMPATIBLE","ROLE CONFLICT"),"ROLE CONFLICT")))))))))</x:f>
      </x:c>
      <x:c r="L90" s="12" t="str">
        <x:f>IF(A90="","",IF(COUNTIF($A$6:$A$205,A90)&gt;1,"NOT READY",IF(OR(B90="",C90="",D90="",E90="",F90="",H90=""),"NOT READY",IF(NOT(OR(EXACT(H90,"NOT STARTED"),EXACT(H90,"IN PROGRESS"),EXACT(H90,"DONE"),EXACT(H90,"BLOCKED"))),"NOT READY",IF(OR(N90&lt;&gt;"LINKED",J90&lt;&gt;"READY",K90&lt;&gt;"COMPATIBLE"),"NOT READY","READY")))))</x:f>
      </x:c>
      <x:c r="M90" s="12"/>
      <x:c r="N90" s="12" t="str">
        <x:f>IF(A90="","",IF(COUNTIF(CANDIDATES!$A$6:$A$205,B90)&lt;&gt;1,"INVALID - CANDIDATE ID",IF(COUNTIF(DECISIONS!$A$6:$A$205,C90)&lt;&gt;1,"INVALID - DECISION ID",IF(INDEX(DECISIONS!$B$6:$B$205,MATCH(C90,DECISIONS!$A$6:$A$205,0))&lt;&gt;B90,"INVALID - CANDIDATE / DECISION MISMATCH","LINKED"))))</x:f>
      </x:c>
    </x:row>
    <x:row r="91">
      <x:c r="A91" s="12"/>
      <x:c r="B91" s="12"/>
      <x:c r="C91" s="12"/>
      <x:c r="D91" s="12"/>
      <x:c r="E91" s="12"/>
      <x:c r="F91" s="12"/>
      <x:c r="G91" s="38"/>
      <x:c r="H91" s="12"/>
      <x:c r="I91" s="12" t="str">
        <x:f>IF(B91="","",IFERROR(INDEX(CANDIDATES!$P$6:$P$205,MATCH(B91,CANDIDATES!$A$6:$A$205,0)),""))</x:f>
      </x:c>
      <x:c r="J91" s="12" t="str">
        <x:f>IF(C91="","",IFERROR(INDEX(DECISIONS!$M$6:$M$205,MATCH(C91,DECISIONS!$A$6:$A$205,0)),"INVALID - DECISION ID"))</x:f>
      </x:c>
      <x:c r="K91" s="12" t="str">
        <x:f>IF(A91="","",IF(N91&lt;&gt;"LINKED","LINK ERROR",IF(NOT(OR(EXACT(D91,"DIRECT OFFER / CRO"),EXACT(D91,"LOCAL VISIBILITY"),EXACT(D91,"INFORMATION CONTENT"),EXACT(D91,"INTERMEDIARY CHANNEL"),EXACT(D91,"EVIDENCE COLLECTION"),EXACT(D91,"MONITOR / REOPEN"))),"INVALID - ACTION CATEGORY",IF(D91="EVIDENCE COLLECTION","COMPATIBLE",IF(D91="MONITOR / REOPEN","COMPATIBLE",IF(D91="DIRECT OFFER / CRO",IF(I91="DIRECT LOCAL COMPETITOR","COMPATIBLE","ROLE CONFLICT"),IF(D91="INTERMEDIARY CHANNEL",IF(I91="INTERMEDIARY / LEAD COMPETITOR","COMPATIBLE","ROLE CONFLICT"),IF(D91="INFORMATION CONTENT",IF(OR(I91="DIRECT LOCAL COMPETITOR",I91="INTERMEDIARY / LEAD COMPETITOR",I91="INFORMATION / REFERENCE COMPETITOR",I91="INDIRECT / CONDITIONAL COMPETITOR"),"COMPATIBLE","ROLE CONFLICT"),IF(D91="LOCAL VISIBILITY",IF(OR(I91="DIRECT LOCAL COMPETITOR",I91="INTERMEDIARY / LEAD COMPETITOR"),"COMPATIBLE","ROLE CONFLICT"),"ROLE CONFLICT")))))))))</x:f>
      </x:c>
      <x:c r="L91" s="12" t="str">
        <x:f>IF(A91="","",IF(COUNTIF($A$6:$A$205,A91)&gt;1,"NOT READY",IF(OR(B91="",C91="",D91="",E91="",F91="",H91=""),"NOT READY",IF(NOT(OR(EXACT(H91,"NOT STARTED"),EXACT(H91,"IN PROGRESS"),EXACT(H91,"DONE"),EXACT(H91,"BLOCKED"))),"NOT READY",IF(OR(N91&lt;&gt;"LINKED",J91&lt;&gt;"READY",K91&lt;&gt;"COMPATIBLE"),"NOT READY","READY")))))</x:f>
      </x:c>
      <x:c r="M91" s="12"/>
      <x:c r="N91" s="12" t="str">
        <x:f>IF(A91="","",IF(COUNTIF(CANDIDATES!$A$6:$A$205,B91)&lt;&gt;1,"INVALID - CANDIDATE ID",IF(COUNTIF(DECISIONS!$A$6:$A$205,C91)&lt;&gt;1,"INVALID - DECISION ID",IF(INDEX(DECISIONS!$B$6:$B$205,MATCH(C91,DECISIONS!$A$6:$A$205,0))&lt;&gt;B91,"INVALID - CANDIDATE / DECISION MISMATCH","LINKED"))))</x:f>
      </x:c>
    </x:row>
    <x:row r="92">
      <x:c r="A92" s="12"/>
      <x:c r="B92" s="12"/>
      <x:c r="C92" s="12"/>
      <x:c r="D92" s="12"/>
      <x:c r="E92" s="12"/>
      <x:c r="F92" s="12"/>
      <x:c r="G92" s="38"/>
      <x:c r="H92" s="12"/>
      <x:c r="I92" s="12" t="str">
        <x:f>IF(B92="","",IFERROR(INDEX(CANDIDATES!$P$6:$P$205,MATCH(B92,CANDIDATES!$A$6:$A$205,0)),""))</x:f>
      </x:c>
      <x:c r="J92" s="12" t="str">
        <x:f>IF(C92="","",IFERROR(INDEX(DECISIONS!$M$6:$M$205,MATCH(C92,DECISIONS!$A$6:$A$205,0)),"INVALID - DECISION ID"))</x:f>
      </x:c>
      <x:c r="K92" s="12" t="str">
        <x:f>IF(A92="","",IF(N92&lt;&gt;"LINKED","LINK ERROR",IF(NOT(OR(EXACT(D92,"DIRECT OFFER / CRO"),EXACT(D92,"LOCAL VISIBILITY"),EXACT(D92,"INFORMATION CONTENT"),EXACT(D92,"INTERMEDIARY CHANNEL"),EXACT(D92,"EVIDENCE COLLECTION"),EXACT(D92,"MONITOR / REOPEN"))),"INVALID - ACTION CATEGORY",IF(D92="EVIDENCE COLLECTION","COMPATIBLE",IF(D92="MONITOR / REOPEN","COMPATIBLE",IF(D92="DIRECT OFFER / CRO",IF(I92="DIRECT LOCAL COMPETITOR","COMPATIBLE","ROLE CONFLICT"),IF(D92="INTERMEDIARY CHANNEL",IF(I92="INTERMEDIARY / LEAD COMPETITOR","COMPATIBLE","ROLE CONFLICT"),IF(D92="INFORMATION CONTENT",IF(OR(I92="DIRECT LOCAL COMPETITOR",I92="INTERMEDIARY / LEAD COMPETITOR",I92="INFORMATION / REFERENCE COMPETITOR",I92="INDIRECT / CONDITIONAL COMPETITOR"),"COMPATIBLE","ROLE CONFLICT"),IF(D92="LOCAL VISIBILITY",IF(OR(I92="DIRECT LOCAL COMPETITOR",I92="INTERMEDIARY / LEAD COMPETITOR"),"COMPATIBLE","ROLE CONFLICT"),"ROLE CONFLICT")))))))))</x:f>
      </x:c>
      <x:c r="L92" s="12" t="str">
        <x:f>IF(A92="","",IF(COUNTIF($A$6:$A$205,A92)&gt;1,"NOT READY",IF(OR(B92="",C92="",D92="",E92="",F92="",H92=""),"NOT READY",IF(NOT(OR(EXACT(H92,"NOT STARTED"),EXACT(H92,"IN PROGRESS"),EXACT(H92,"DONE"),EXACT(H92,"BLOCKED"))),"NOT READY",IF(OR(N92&lt;&gt;"LINKED",J92&lt;&gt;"READY",K92&lt;&gt;"COMPATIBLE"),"NOT READY","READY")))))</x:f>
      </x:c>
      <x:c r="M92" s="12"/>
      <x:c r="N92" s="12" t="str">
        <x:f>IF(A92="","",IF(COUNTIF(CANDIDATES!$A$6:$A$205,B92)&lt;&gt;1,"INVALID - CANDIDATE ID",IF(COUNTIF(DECISIONS!$A$6:$A$205,C92)&lt;&gt;1,"INVALID - DECISION ID",IF(INDEX(DECISIONS!$B$6:$B$205,MATCH(C92,DECISIONS!$A$6:$A$205,0))&lt;&gt;B92,"INVALID - CANDIDATE / DECISION MISMATCH","LINKED"))))</x:f>
      </x:c>
    </x:row>
    <x:row r="93">
      <x:c r="A93" s="12"/>
      <x:c r="B93" s="12"/>
      <x:c r="C93" s="12"/>
      <x:c r="D93" s="12"/>
      <x:c r="E93" s="12"/>
      <x:c r="F93" s="12"/>
      <x:c r="G93" s="38"/>
      <x:c r="H93" s="12"/>
      <x:c r="I93" s="12" t="str">
        <x:f>IF(B93="","",IFERROR(INDEX(CANDIDATES!$P$6:$P$205,MATCH(B93,CANDIDATES!$A$6:$A$205,0)),""))</x:f>
      </x:c>
      <x:c r="J93" s="12" t="str">
        <x:f>IF(C93="","",IFERROR(INDEX(DECISIONS!$M$6:$M$205,MATCH(C93,DECISIONS!$A$6:$A$205,0)),"INVALID - DECISION ID"))</x:f>
      </x:c>
      <x:c r="K93" s="12" t="str">
        <x:f>IF(A93="","",IF(N93&lt;&gt;"LINKED","LINK ERROR",IF(NOT(OR(EXACT(D93,"DIRECT OFFER / CRO"),EXACT(D93,"LOCAL VISIBILITY"),EXACT(D93,"INFORMATION CONTENT"),EXACT(D93,"INTERMEDIARY CHANNEL"),EXACT(D93,"EVIDENCE COLLECTION"),EXACT(D93,"MONITOR / REOPEN"))),"INVALID - ACTION CATEGORY",IF(D93="EVIDENCE COLLECTION","COMPATIBLE",IF(D93="MONITOR / REOPEN","COMPATIBLE",IF(D93="DIRECT OFFER / CRO",IF(I93="DIRECT LOCAL COMPETITOR","COMPATIBLE","ROLE CONFLICT"),IF(D93="INTERMEDIARY CHANNEL",IF(I93="INTERMEDIARY / LEAD COMPETITOR","COMPATIBLE","ROLE CONFLICT"),IF(D93="INFORMATION CONTENT",IF(OR(I93="DIRECT LOCAL COMPETITOR",I93="INTERMEDIARY / LEAD COMPETITOR",I93="INFORMATION / REFERENCE COMPETITOR",I93="INDIRECT / CONDITIONAL COMPETITOR"),"COMPATIBLE","ROLE CONFLICT"),IF(D93="LOCAL VISIBILITY",IF(OR(I93="DIRECT LOCAL COMPETITOR",I93="INTERMEDIARY / LEAD COMPETITOR"),"COMPATIBLE","ROLE CONFLICT"),"ROLE CONFLICT")))))))))</x:f>
      </x:c>
      <x:c r="L93" s="12" t="str">
        <x:f>IF(A93="","",IF(COUNTIF($A$6:$A$205,A93)&gt;1,"NOT READY",IF(OR(B93="",C93="",D93="",E93="",F93="",H93=""),"NOT READY",IF(NOT(OR(EXACT(H93,"NOT STARTED"),EXACT(H93,"IN PROGRESS"),EXACT(H93,"DONE"),EXACT(H93,"BLOCKED"))),"NOT READY",IF(OR(N93&lt;&gt;"LINKED",J93&lt;&gt;"READY",K93&lt;&gt;"COMPATIBLE"),"NOT READY","READY")))))</x:f>
      </x:c>
      <x:c r="M93" s="12"/>
      <x:c r="N93" s="12" t="str">
        <x:f>IF(A93="","",IF(COUNTIF(CANDIDATES!$A$6:$A$205,B93)&lt;&gt;1,"INVALID - CANDIDATE ID",IF(COUNTIF(DECISIONS!$A$6:$A$205,C93)&lt;&gt;1,"INVALID - DECISION ID",IF(INDEX(DECISIONS!$B$6:$B$205,MATCH(C93,DECISIONS!$A$6:$A$205,0))&lt;&gt;B93,"INVALID - CANDIDATE / DECISION MISMATCH","LINKED"))))</x:f>
      </x:c>
    </x:row>
    <x:row r="94">
      <x:c r="A94" s="12"/>
      <x:c r="B94" s="12"/>
      <x:c r="C94" s="12"/>
      <x:c r="D94" s="12"/>
      <x:c r="E94" s="12"/>
      <x:c r="F94" s="12"/>
      <x:c r="G94" s="38"/>
      <x:c r="H94" s="12"/>
      <x:c r="I94" s="12" t="str">
        <x:f>IF(B94="","",IFERROR(INDEX(CANDIDATES!$P$6:$P$205,MATCH(B94,CANDIDATES!$A$6:$A$205,0)),""))</x:f>
      </x:c>
      <x:c r="J94" s="12" t="str">
        <x:f>IF(C94="","",IFERROR(INDEX(DECISIONS!$M$6:$M$205,MATCH(C94,DECISIONS!$A$6:$A$205,0)),"INVALID - DECISION ID"))</x:f>
      </x:c>
      <x:c r="K94" s="12" t="str">
        <x:f>IF(A94="","",IF(N94&lt;&gt;"LINKED","LINK ERROR",IF(NOT(OR(EXACT(D94,"DIRECT OFFER / CRO"),EXACT(D94,"LOCAL VISIBILITY"),EXACT(D94,"INFORMATION CONTENT"),EXACT(D94,"INTERMEDIARY CHANNEL"),EXACT(D94,"EVIDENCE COLLECTION"),EXACT(D94,"MONITOR / REOPEN"))),"INVALID - ACTION CATEGORY",IF(D94="EVIDENCE COLLECTION","COMPATIBLE",IF(D94="MONITOR / REOPEN","COMPATIBLE",IF(D94="DIRECT OFFER / CRO",IF(I94="DIRECT LOCAL COMPETITOR","COMPATIBLE","ROLE CONFLICT"),IF(D94="INTERMEDIARY CHANNEL",IF(I94="INTERMEDIARY / LEAD COMPETITOR","COMPATIBLE","ROLE CONFLICT"),IF(D94="INFORMATION CONTENT",IF(OR(I94="DIRECT LOCAL COMPETITOR",I94="INTERMEDIARY / LEAD COMPETITOR",I94="INFORMATION / REFERENCE COMPETITOR",I94="INDIRECT / CONDITIONAL COMPETITOR"),"COMPATIBLE","ROLE CONFLICT"),IF(D94="LOCAL VISIBILITY",IF(OR(I94="DIRECT LOCAL COMPETITOR",I94="INTERMEDIARY / LEAD COMPETITOR"),"COMPATIBLE","ROLE CONFLICT"),"ROLE CONFLICT")))))))))</x:f>
      </x:c>
      <x:c r="L94" s="12" t="str">
        <x:f>IF(A94="","",IF(COUNTIF($A$6:$A$205,A94)&gt;1,"NOT READY",IF(OR(B94="",C94="",D94="",E94="",F94="",H94=""),"NOT READY",IF(NOT(OR(EXACT(H94,"NOT STARTED"),EXACT(H94,"IN PROGRESS"),EXACT(H94,"DONE"),EXACT(H94,"BLOCKED"))),"NOT READY",IF(OR(N94&lt;&gt;"LINKED",J94&lt;&gt;"READY",K94&lt;&gt;"COMPATIBLE"),"NOT READY","READY")))))</x:f>
      </x:c>
      <x:c r="M94" s="12"/>
      <x:c r="N94" s="12" t="str">
        <x:f>IF(A94="","",IF(COUNTIF(CANDIDATES!$A$6:$A$205,B94)&lt;&gt;1,"INVALID - CANDIDATE ID",IF(COUNTIF(DECISIONS!$A$6:$A$205,C94)&lt;&gt;1,"INVALID - DECISION ID",IF(INDEX(DECISIONS!$B$6:$B$205,MATCH(C94,DECISIONS!$A$6:$A$205,0))&lt;&gt;B94,"INVALID - CANDIDATE / DECISION MISMATCH","LINKED"))))</x:f>
      </x:c>
    </x:row>
    <x:row r="95">
      <x:c r="A95" s="12"/>
      <x:c r="B95" s="12"/>
      <x:c r="C95" s="12"/>
      <x:c r="D95" s="12"/>
      <x:c r="E95" s="12"/>
      <x:c r="F95" s="12"/>
      <x:c r="G95" s="38"/>
      <x:c r="H95" s="12"/>
      <x:c r="I95" s="12" t="str">
        <x:f>IF(B95="","",IFERROR(INDEX(CANDIDATES!$P$6:$P$205,MATCH(B95,CANDIDATES!$A$6:$A$205,0)),""))</x:f>
      </x:c>
      <x:c r="J95" s="12" t="str">
        <x:f>IF(C95="","",IFERROR(INDEX(DECISIONS!$M$6:$M$205,MATCH(C95,DECISIONS!$A$6:$A$205,0)),"INVALID - DECISION ID"))</x:f>
      </x:c>
      <x:c r="K95" s="12" t="str">
        <x:f>IF(A95="","",IF(N95&lt;&gt;"LINKED","LINK ERROR",IF(NOT(OR(EXACT(D95,"DIRECT OFFER / CRO"),EXACT(D95,"LOCAL VISIBILITY"),EXACT(D95,"INFORMATION CONTENT"),EXACT(D95,"INTERMEDIARY CHANNEL"),EXACT(D95,"EVIDENCE COLLECTION"),EXACT(D95,"MONITOR / REOPEN"))),"INVALID - ACTION CATEGORY",IF(D95="EVIDENCE COLLECTION","COMPATIBLE",IF(D95="MONITOR / REOPEN","COMPATIBLE",IF(D95="DIRECT OFFER / CRO",IF(I95="DIRECT LOCAL COMPETITOR","COMPATIBLE","ROLE CONFLICT"),IF(D95="INTERMEDIARY CHANNEL",IF(I95="INTERMEDIARY / LEAD COMPETITOR","COMPATIBLE","ROLE CONFLICT"),IF(D95="INFORMATION CONTENT",IF(OR(I95="DIRECT LOCAL COMPETITOR",I95="INTERMEDIARY / LEAD COMPETITOR",I95="INFORMATION / REFERENCE COMPETITOR",I95="INDIRECT / CONDITIONAL COMPETITOR"),"COMPATIBLE","ROLE CONFLICT"),IF(D95="LOCAL VISIBILITY",IF(OR(I95="DIRECT LOCAL COMPETITOR",I95="INTERMEDIARY / LEAD COMPETITOR"),"COMPATIBLE","ROLE CONFLICT"),"ROLE CONFLICT")))))))))</x:f>
      </x:c>
      <x:c r="L95" s="12" t="str">
        <x:f>IF(A95="","",IF(COUNTIF($A$6:$A$205,A95)&gt;1,"NOT READY",IF(OR(B95="",C95="",D95="",E95="",F95="",H95=""),"NOT READY",IF(NOT(OR(EXACT(H95,"NOT STARTED"),EXACT(H95,"IN PROGRESS"),EXACT(H95,"DONE"),EXACT(H95,"BLOCKED"))),"NOT READY",IF(OR(N95&lt;&gt;"LINKED",J95&lt;&gt;"READY",K95&lt;&gt;"COMPATIBLE"),"NOT READY","READY")))))</x:f>
      </x:c>
      <x:c r="M95" s="12"/>
      <x:c r="N95" s="12" t="str">
        <x:f>IF(A95="","",IF(COUNTIF(CANDIDATES!$A$6:$A$205,B95)&lt;&gt;1,"INVALID - CANDIDATE ID",IF(COUNTIF(DECISIONS!$A$6:$A$205,C95)&lt;&gt;1,"INVALID - DECISION ID",IF(INDEX(DECISIONS!$B$6:$B$205,MATCH(C95,DECISIONS!$A$6:$A$205,0))&lt;&gt;B95,"INVALID - CANDIDATE / DECISION MISMATCH","LINKED"))))</x:f>
      </x:c>
    </x:row>
    <x:row r="96">
      <x:c r="A96" s="12"/>
      <x:c r="B96" s="12"/>
      <x:c r="C96" s="12"/>
      <x:c r="D96" s="12"/>
      <x:c r="E96" s="12"/>
      <x:c r="F96" s="12"/>
      <x:c r="G96" s="38"/>
      <x:c r="H96" s="12"/>
      <x:c r="I96" s="12" t="str">
        <x:f>IF(B96="","",IFERROR(INDEX(CANDIDATES!$P$6:$P$205,MATCH(B96,CANDIDATES!$A$6:$A$205,0)),""))</x:f>
      </x:c>
      <x:c r="J96" s="12" t="str">
        <x:f>IF(C96="","",IFERROR(INDEX(DECISIONS!$M$6:$M$205,MATCH(C96,DECISIONS!$A$6:$A$205,0)),"INVALID - DECISION ID"))</x:f>
      </x:c>
      <x:c r="K96" s="12" t="str">
        <x:f>IF(A96="","",IF(N96&lt;&gt;"LINKED","LINK ERROR",IF(NOT(OR(EXACT(D96,"DIRECT OFFER / CRO"),EXACT(D96,"LOCAL VISIBILITY"),EXACT(D96,"INFORMATION CONTENT"),EXACT(D96,"INTERMEDIARY CHANNEL"),EXACT(D96,"EVIDENCE COLLECTION"),EXACT(D96,"MONITOR / REOPEN"))),"INVALID - ACTION CATEGORY",IF(D96="EVIDENCE COLLECTION","COMPATIBLE",IF(D96="MONITOR / REOPEN","COMPATIBLE",IF(D96="DIRECT OFFER / CRO",IF(I96="DIRECT LOCAL COMPETITOR","COMPATIBLE","ROLE CONFLICT"),IF(D96="INTERMEDIARY CHANNEL",IF(I96="INTERMEDIARY / LEAD COMPETITOR","COMPATIBLE","ROLE CONFLICT"),IF(D96="INFORMATION CONTENT",IF(OR(I96="DIRECT LOCAL COMPETITOR",I96="INTERMEDIARY / LEAD COMPETITOR",I96="INFORMATION / REFERENCE COMPETITOR",I96="INDIRECT / CONDITIONAL COMPETITOR"),"COMPATIBLE","ROLE CONFLICT"),IF(D96="LOCAL VISIBILITY",IF(OR(I96="DIRECT LOCAL COMPETITOR",I96="INTERMEDIARY / LEAD COMPETITOR"),"COMPATIBLE","ROLE CONFLICT"),"ROLE CONFLICT")))))))))</x:f>
      </x:c>
      <x:c r="L96" s="12" t="str">
        <x:f>IF(A96="","",IF(COUNTIF($A$6:$A$205,A96)&gt;1,"NOT READY",IF(OR(B96="",C96="",D96="",E96="",F96="",H96=""),"NOT READY",IF(NOT(OR(EXACT(H96,"NOT STARTED"),EXACT(H96,"IN PROGRESS"),EXACT(H96,"DONE"),EXACT(H96,"BLOCKED"))),"NOT READY",IF(OR(N96&lt;&gt;"LINKED",J96&lt;&gt;"READY",K96&lt;&gt;"COMPATIBLE"),"NOT READY","READY")))))</x:f>
      </x:c>
      <x:c r="M96" s="12"/>
      <x:c r="N96" s="12" t="str">
        <x:f>IF(A96="","",IF(COUNTIF(CANDIDATES!$A$6:$A$205,B96)&lt;&gt;1,"INVALID - CANDIDATE ID",IF(COUNTIF(DECISIONS!$A$6:$A$205,C96)&lt;&gt;1,"INVALID - DECISION ID",IF(INDEX(DECISIONS!$B$6:$B$205,MATCH(C96,DECISIONS!$A$6:$A$205,0))&lt;&gt;B96,"INVALID - CANDIDATE / DECISION MISMATCH","LINKED"))))</x:f>
      </x:c>
    </x:row>
    <x:row r="97">
      <x:c r="A97" s="12"/>
      <x:c r="B97" s="12"/>
      <x:c r="C97" s="12"/>
      <x:c r="D97" s="12"/>
      <x:c r="E97" s="12"/>
      <x:c r="F97" s="12"/>
      <x:c r="G97" s="38"/>
      <x:c r="H97" s="12"/>
      <x:c r="I97" s="12" t="str">
        <x:f>IF(B97="","",IFERROR(INDEX(CANDIDATES!$P$6:$P$205,MATCH(B97,CANDIDATES!$A$6:$A$205,0)),""))</x:f>
      </x:c>
      <x:c r="J97" s="12" t="str">
        <x:f>IF(C97="","",IFERROR(INDEX(DECISIONS!$M$6:$M$205,MATCH(C97,DECISIONS!$A$6:$A$205,0)),"INVALID - DECISION ID"))</x:f>
      </x:c>
      <x:c r="K97" s="12" t="str">
        <x:f>IF(A97="","",IF(N97&lt;&gt;"LINKED","LINK ERROR",IF(NOT(OR(EXACT(D97,"DIRECT OFFER / CRO"),EXACT(D97,"LOCAL VISIBILITY"),EXACT(D97,"INFORMATION CONTENT"),EXACT(D97,"INTERMEDIARY CHANNEL"),EXACT(D97,"EVIDENCE COLLECTION"),EXACT(D97,"MONITOR / REOPEN"))),"INVALID - ACTION CATEGORY",IF(D97="EVIDENCE COLLECTION","COMPATIBLE",IF(D97="MONITOR / REOPEN","COMPATIBLE",IF(D97="DIRECT OFFER / CRO",IF(I97="DIRECT LOCAL COMPETITOR","COMPATIBLE","ROLE CONFLICT"),IF(D97="INTERMEDIARY CHANNEL",IF(I97="INTERMEDIARY / LEAD COMPETITOR","COMPATIBLE","ROLE CONFLICT"),IF(D97="INFORMATION CONTENT",IF(OR(I97="DIRECT LOCAL COMPETITOR",I97="INTERMEDIARY / LEAD COMPETITOR",I97="INFORMATION / REFERENCE COMPETITOR",I97="INDIRECT / CONDITIONAL COMPETITOR"),"COMPATIBLE","ROLE CONFLICT"),IF(D97="LOCAL VISIBILITY",IF(OR(I97="DIRECT LOCAL COMPETITOR",I97="INTERMEDIARY / LEAD COMPETITOR"),"COMPATIBLE","ROLE CONFLICT"),"ROLE CONFLICT")))))))))</x:f>
      </x:c>
      <x:c r="L97" s="12" t="str">
        <x:f>IF(A97="","",IF(COUNTIF($A$6:$A$205,A97)&gt;1,"NOT READY",IF(OR(B97="",C97="",D97="",E97="",F97="",H97=""),"NOT READY",IF(NOT(OR(EXACT(H97,"NOT STARTED"),EXACT(H97,"IN PROGRESS"),EXACT(H97,"DONE"),EXACT(H97,"BLOCKED"))),"NOT READY",IF(OR(N97&lt;&gt;"LINKED",J97&lt;&gt;"READY",K97&lt;&gt;"COMPATIBLE"),"NOT READY","READY")))))</x:f>
      </x:c>
      <x:c r="M97" s="12"/>
      <x:c r="N97" s="12" t="str">
        <x:f>IF(A97="","",IF(COUNTIF(CANDIDATES!$A$6:$A$205,B97)&lt;&gt;1,"INVALID - CANDIDATE ID",IF(COUNTIF(DECISIONS!$A$6:$A$205,C97)&lt;&gt;1,"INVALID - DECISION ID",IF(INDEX(DECISIONS!$B$6:$B$205,MATCH(C97,DECISIONS!$A$6:$A$205,0))&lt;&gt;B97,"INVALID - CANDIDATE / DECISION MISMATCH","LINKED"))))</x:f>
      </x:c>
    </x:row>
    <x:row r="98">
      <x:c r="A98" s="12"/>
      <x:c r="B98" s="12"/>
      <x:c r="C98" s="12"/>
      <x:c r="D98" s="12"/>
      <x:c r="E98" s="12"/>
      <x:c r="F98" s="12"/>
      <x:c r="G98" s="38"/>
      <x:c r="H98" s="12"/>
      <x:c r="I98" s="12" t="str">
        <x:f>IF(B98="","",IFERROR(INDEX(CANDIDATES!$P$6:$P$205,MATCH(B98,CANDIDATES!$A$6:$A$205,0)),""))</x:f>
      </x:c>
      <x:c r="J98" s="12" t="str">
        <x:f>IF(C98="","",IFERROR(INDEX(DECISIONS!$M$6:$M$205,MATCH(C98,DECISIONS!$A$6:$A$205,0)),"INVALID - DECISION ID"))</x:f>
      </x:c>
      <x:c r="K98" s="12" t="str">
        <x:f>IF(A98="","",IF(N98&lt;&gt;"LINKED","LINK ERROR",IF(NOT(OR(EXACT(D98,"DIRECT OFFER / CRO"),EXACT(D98,"LOCAL VISIBILITY"),EXACT(D98,"INFORMATION CONTENT"),EXACT(D98,"INTERMEDIARY CHANNEL"),EXACT(D98,"EVIDENCE COLLECTION"),EXACT(D98,"MONITOR / REOPEN"))),"INVALID - ACTION CATEGORY",IF(D98="EVIDENCE COLLECTION","COMPATIBLE",IF(D98="MONITOR / REOPEN","COMPATIBLE",IF(D98="DIRECT OFFER / CRO",IF(I98="DIRECT LOCAL COMPETITOR","COMPATIBLE","ROLE CONFLICT"),IF(D98="INTERMEDIARY CHANNEL",IF(I98="INTERMEDIARY / LEAD COMPETITOR","COMPATIBLE","ROLE CONFLICT"),IF(D98="INFORMATION CONTENT",IF(OR(I98="DIRECT LOCAL COMPETITOR",I98="INTERMEDIARY / LEAD COMPETITOR",I98="INFORMATION / REFERENCE COMPETITOR",I98="INDIRECT / CONDITIONAL COMPETITOR"),"COMPATIBLE","ROLE CONFLICT"),IF(D98="LOCAL VISIBILITY",IF(OR(I98="DIRECT LOCAL COMPETITOR",I98="INTERMEDIARY / LEAD COMPETITOR"),"COMPATIBLE","ROLE CONFLICT"),"ROLE CONFLICT")))))))))</x:f>
      </x:c>
      <x:c r="L98" s="12" t="str">
        <x:f>IF(A98="","",IF(COUNTIF($A$6:$A$205,A98)&gt;1,"NOT READY",IF(OR(B98="",C98="",D98="",E98="",F98="",H98=""),"NOT READY",IF(NOT(OR(EXACT(H98,"NOT STARTED"),EXACT(H98,"IN PROGRESS"),EXACT(H98,"DONE"),EXACT(H98,"BLOCKED"))),"NOT READY",IF(OR(N98&lt;&gt;"LINKED",J98&lt;&gt;"READY",K98&lt;&gt;"COMPATIBLE"),"NOT READY","READY")))))</x:f>
      </x:c>
      <x:c r="M98" s="12"/>
      <x:c r="N98" s="12" t="str">
        <x:f>IF(A98="","",IF(COUNTIF(CANDIDATES!$A$6:$A$205,B98)&lt;&gt;1,"INVALID - CANDIDATE ID",IF(COUNTIF(DECISIONS!$A$6:$A$205,C98)&lt;&gt;1,"INVALID - DECISION ID",IF(INDEX(DECISIONS!$B$6:$B$205,MATCH(C98,DECISIONS!$A$6:$A$205,0))&lt;&gt;B98,"INVALID - CANDIDATE / DECISION MISMATCH","LINKED"))))</x:f>
      </x:c>
    </x:row>
    <x:row r="99">
      <x:c r="A99" s="12"/>
      <x:c r="B99" s="12"/>
      <x:c r="C99" s="12"/>
      <x:c r="D99" s="12"/>
      <x:c r="E99" s="12"/>
      <x:c r="F99" s="12"/>
      <x:c r="G99" s="38"/>
      <x:c r="H99" s="12"/>
      <x:c r="I99" s="12" t="str">
        <x:f>IF(B99="","",IFERROR(INDEX(CANDIDATES!$P$6:$P$205,MATCH(B99,CANDIDATES!$A$6:$A$205,0)),""))</x:f>
      </x:c>
      <x:c r="J99" s="12" t="str">
        <x:f>IF(C99="","",IFERROR(INDEX(DECISIONS!$M$6:$M$205,MATCH(C99,DECISIONS!$A$6:$A$205,0)),"INVALID - DECISION ID"))</x:f>
      </x:c>
      <x:c r="K99" s="12" t="str">
        <x:f>IF(A99="","",IF(N99&lt;&gt;"LINKED","LINK ERROR",IF(NOT(OR(EXACT(D99,"DIRECT OFFER / CRO"),EXACT(D99,"LOCAL VISIBILITY"),EXACT(D99,"INFORMATION CONTENT"),EXACT(D99,"INTERMEDIARY CHANNEL"),EXACT(D99,"EVIDENCE COLLECTION"),EXACT(D99,"MONITOR / REOPEN"))),"INVALID - ACTION CATEGORY",IF(D99="EVIDENCE COLLECTION","COMPATIBLE",IF(D99="MONITOR / REOPEN","COMPATIBLE",IF(D99="DIRECT OFFER / CRO",IF(I99="DIRECT LOCAL COMPETITOR","COMPATIBLE","ROLE CONFLICT"),IF(D99="INTERMEDIARY CHANNEL",IF(I99="INTERMEDIARY / LEAD COMPETITOR","COMPATIBLE","ROLE CONFLICT"),IF(D99="INFORMATION CONTENT",IF(OR(I99="DIRECT LOCAL COMPETITOR",I99="INTERMEDIARY / LEAD COMPETITOR",I99="INFORMATION / REFERENCE COMPETITOR",I99="INDIRECT / CONDITIONAL COMPETITOR"),"COMPATIBLE","ROLE CONFLICT"),IF(D99="LOCAL VISIBILITY",IF(OR(I99="DIRECT LOCAL COMPETITOR",I99="INTERMEDIARY / LEAD COMPETITOR"),"COMPATIBLE","ROLE CONFLICT"),"ROLE CONFLICT")))))))))</x:f>
      </x:c>
      <x:c r="L99" s="12" t="str">
        <x:f>IF(A99="","",IF(COUNTIF($A$6:$A$205,A99)&gt;1,"NOT READY",IF(OR(B99="",C99="",D99="",E99="",F99="",H99=""),"NOT READY",IF(NOT(OR(EXACT(H99,"NOT STARTED"),EXACT(H99,"IN PROGRESS"),EXACT(H99,"DONE"),EXACT(H99,"BLOCKED"))),"NOT READY",IF(OR(N99&lt;&gt;"LINKED",J99&lt;&gt;"READY",K99&lt;&gt;"COMPATIBLE"),"NOT READY","READY")))))</x:f>
      </x:c>
      <x:c r="M99" s="12"/>
      <x:c r="N99" s="12" t="str">
        <x:f>IF(A99="","",IF(COUNTIF(CANDIDATES!$A$6:$A$205,B99)&lt;&gt;1,"INVALID - CANDIDATE ID",IF(COUNTIF(DECISIONS!$A$6:$A$205,C99)&lt;&gt;1,"INVALID - DECISION ID",IF(INDEX(DECISIONS!$B$6:$B$205,MATCH(C99,DECISIONS!$A$6:$A$205,0))&lt;&gt;B99,"INVALID - CANDIDATE / DECISION MISMATCH","LINKED"))))</x:f>
      </x:c>
    </x:row>
    <x:row r="100">
      <x:c r="A100" s="12"/>
      <x:c r="B100" s="12"/>
      <x:c r="C100" s="12"/>
      <x:c r="D100" s="12"/>
      <x:c r="E100" s="12"/>
      <x:c r="F100" s="12"/>
      <x:c r="G100" s="38"/>
      <x:c r="H100" s="12"/>
      <x:c r="I100" s="12" t="str">
        <x:f>IF(B100="","",IFERROR(INDEX(CANDIDATES!$P$6:$P$205,MATCH(B100,CANDIDATES!$A$6:$A$205,0)),""))</x:f>
      </x:c>
      <x:c r="J100" s="12" t="str">
        <x:f>IF(C100="","",IFERROR(INDEX(DECISIONS!$M$6:$M$205,MATCH(C100,DECISIONS!$A$6:$A$205,0)),"INVALID - DECISION ID"))</x:f>
      </x:c>
      <x:c r="K100" s="12" t="str">
        <x:f>IF(A100="","",IF(N100&lt;&gt;"LINKED","LINK ERROR",IF(NOT(OR(EXACT(D100,"DIRECT OFFER / CRO"),EXACT(D100,"LOCAL VISIBILITY"),EXACT(D100,"INFORMATION CONTENT"),EXACT(D100,"INTERMEDIARY CHANNEL"),EXACT(D100,"EVIDENCE COLLECTION"),EXACT(D100,"MONITOR / REOPEN"))),"INVALID - ACTION CATEGORY",IF(D100="EVIDENCE COLLECTION","COMPATIBLE",IF(D100="MONITOR / REOPEN","COMPATIBLE",IF(D100="DIRECT OFFER / CRO",IF(I100="DIRECT LOCAL COMPETITOR","COMPATIBLE","ROLE CONFLICT"),IF(D100="INTERMEDIARY CHANNEL",IF(I100="INTERMEDIARY / LEAD COMPETITOR","COMPATIBLE","ROLE CONFLICT"),IF(D100="INFORMATION CONTENT",IF(OR(I100="DIRECT LOCAL COMPETITOR",I100="INTERMEDIARY / LEAD COMPETITOR",I100="INFORMATION / REFERENCE COMPETITOR",I100="INDIRECT / CONDITIONAL COMPETITOR"),"COMPATIBLE","ROLE CONFLICT"),IF(D100="LOCAL VISIBILITY",IF(OR(I100="DIRECT LOCAL COMPETITOR",I100="INTERMEDIARY / LEAD COMPETITOR"),"COMPATIBLE","ROLE CONFLICT"),"ROLE CONFLICT")))))))))</x:f>
      </x:c>
      <x:c r="L100" s="12" t="str">
        <x:f>IF(A100="","",IF(COUNTIF($A$6:$A$205,A100)&gt;1,"NOT READY",IF(OR(B100="",C100="",D100="",E100="",F100="",H100=""),"NOT READY",IF(NOT(OR(EXACT(H100,"NOT STARTED"),EXACT(H100,"IN PROGRESS"),EXACT(H100,"DONE"),EXACT(H100,"BLOCKED"))),"NOT READY",IF(OR(N100&lt;&gt;"LINKED",J100&lt;&gt;"READY",K100&lt;&gt;"COMPATIBLE"),"NOT READY","READY")))))</x:f>
      </x:c>
      <x:c r="M100" s="12"/>
      <x:c r="N100" s="12" t="str">
        <x:f>IF(A100="","",IF(COUNTIF(CANDIDATES!$A$6:$A$205,B100)&lt;&gt;1,"INVALID - CANDIDATE ID",IF(COUNTIF(DECISIONS!$A$6:$A$205,C100)&lt;&gt;1,"INVALID - DECISION ID",IF(INDEX(DECISIONS!$B$6:$B$205,MATCH(C100,DECISIONS!$A$6:$A$205,0))&lt;&gt;B100,"INVALID - CANDIDATE / DECISION MISMATCH","LINKED"))))</x:f>
      </x:c>
    </x:row>
    <x:row r="101">
      <x:c r="A101" s="12"/>
      <x:c r="B101" s="12"/>
      <x:c r="C101" s="12"/>
      <x:c r="D101" s="12"/>
      <x:c r="E101" s="12"/>
      <x:c r="F101" s="12"/>
      <x:c r="G101" s="38"/>
      <x:c r="H101" s="12"/>
      <x:c r="I101" s="12" t="str">
        <x:f>IF(B101="","",IFERROR(INDEX(CANDIDATES!$P$6:$P$205,MATCH(B101,CANDIDATES!$A$6:$A$205,0)),""))</x:f>
      </x:c>
      <x:c r="J101" s="12" t="str">
        <x:f>IF(C101="","",IFERROR(INDEX(DECISIONS!$M$6:$M$205,MATCH(C101,DECISIONS!$A$6:$A$205,0)),"INVALID - DECISION ID"))</x:f>
      </x:c>
      <x:c r="K101" s="12" t="str">
        <x:f>IF(A101="","",IF(N101&lt;&gt;"LINKED","LINK ERROR",IF(NOT(OR(EXACT(D101,"DIRECT OFFER / CRO"),EXACT(D101,"LOCAL VISIBILITY"),EXACT(D101,"INFORMATION CONTENT"),EXACT(D101,"INTERMEDIARY CHANNEL"),EXACT(D101,"EVIDENCE COLLECTION"),EXACT(D101,"MONITOR / REOPEN"))),"INVALID - ACTION CATEGORY",IF(D101="EVIDENCE COLLECTION","COMPATIBLE",IF(D101="MONITOR / REOPEN","COMPATIBLE",IF(D101="DIRECT OFFER / CRO",IF(I101="DIRECT LOCAL COMPETITOR","COMPATIBLE","ROLE CONFLICT"),IF(D101="INTERMEDIARY CHANNEL",IF(I101="INTERMEDIARY / LEAD COMPETITOR","COMPATIBLE","ROLE CONFLICT"),IF(D101="INFORMATION CONTENT",IF(OR(I101="DIRECT LOCAL COMPETITOR",I101="INTERMEDIARY / LEAD COMPETITOR",I101="INFORMATION / REFERENCE COMPETITOR",I101="INDIRECT / CONDITIONAL COMPETITOR"),"COMPATIBLE","ROLE CONFLICT"),IF(D101="LOCAL VISIBILITY",IF(OR(I101="DIRECT LOCAL COMPETITOR",I101="INTERMEDIARY / LEAD COMPETITOR"),"COMPATIBLE","ROLE CONFLICT"),"ROLE CONFLICT")))))))))</x:f>
      </x:c>
      <x:c r="L101" s="12" t="str">
        <x:f>IF(A101="","",IF(COUNTIF($A$6:$A$205,A101)&gt;1,"NOT READY",IF(OR(B101="",C101="",D101="",E101="",F101="",H101=""),"NOT READY",IF(NOT(OR(EXACT(H101,"NOT STARTED"),EXACT(H101,"IN PROGRESS"),EXACT(H101,"DONE"),EXACT(H101,"BLOCKED"))),"NOT READY",IF(OR(N101&lt;&gt;"LINKED",J101&lt;&gt;"READY",K101&lt;&gt;"COMPATIBLE"),"NOT READY","READY")))))</x:f>
      </x:c>
      <x:c r="M101" s="12"/>
      <x:c r="N101" s="12" t="str">
        <x:f>IF(A101="","",IF(COUNTIF(CANDIDATES!$A$6:$A$205,B101)&lt;&gt;1,"INVALID - CANDIDATE ID",IF(COUNTIF(DECISIONS!$A$6:$A$205,C101)&lt;&gt;1,"INVALID - DECISION ID",IF(INDEX(DECISIONS!$B$6:$B$205,MATCH(C101,DECISIONS!$A$6:$A$205,0))&lt;&gt;B101,"INVALID - CANDIDATE / DECISION MISMATCH","LINKED"))))</x:f>
      </x:c>
    </x:row>
    <x:row r="102">
      <x:c r="A102" s="12"/>
      <x:c r="B102" s="12"/>
      <x:c r="C102" s="12"/>
      <x:c r="D102" s="12"/>
      <x:c r="E102" s="12"/>
      <x:c r="F102" s="12"/>
      <x:c r="G102" s="38"/>
      <x:c r="H102" s="12"/>
      <x:c r="I102" s="12" t="str">
        <x:f>IF(B102="","",IFERROR(INDEX(CANDIDATES!$P$6:$P$205,MATCH(B102,CANDIDATES!$A$6:$A$205,0)),""))</x:f>
      </x:c>
      <x:c r="J102" s="12" t="str">
        <x:f>IF(C102="","",IFERROR(INDEX(DECISIONS!$M$6:$M$205,MATCH(C102,DECISIONS!$A$6:$A$205,0)),"INVALID - DECISION ID"))</x:f>
      </x:c>
      <x:c r="K102" s="12" t="str">
        <x:f>IF(A102="","",IF(N102&lt;&gt;"LINKED","LINK ERROR",IF(NOT(OR(EXACT(D102,"DIRECT OFFER / CRO"),EXACT(D102,"LOCAL VISIBILITY"),EXACT(D102,"INFORMATION CONTENT"),EXACT(D102,"INTERMEDIARY CHANNEL"),EXACT(D102,"EVIDENCE COLLECTION"),EXACT(D102,"MONITOR / REOPEN"))),"INVALID - ACTION CATEGORY",IF(D102="EVIDENCE COLLECTION","COMPATIBLE",IF(D102="MONITOR / REOPEN","COMPATIBLE",IF(D102="DIRECT OFFER / CRO",IF(I102="DIRECT LOCAL COMPETITOR","COMPATIBLE","ROLE CONFLICT"),IF(D102="INTERMEDIARY CHANNEL",IF(I102="INTERMEDIARY / LEAD COMPETITOR","COMPATIBLE","ROLE CONFLICT"),IF(D102="INFORMATION CONTENT",IF(OR(I102="DIRECT LOCAL COMPETITOR",I102="INTERMEDIARY / LEAD COMPETITOR",I102="INFORMATION / REFERENCE COMPETITOR",I102="INDIRECT / CONDITIONAL COMPETITOR"),"COMPATIBLE","ROLE CONFLICT"),IF(D102="LOCAL VISIBILITY",IF(OR(I102="DIRECT LOCAL COMPETITOR",I102="INTERMEDIARY / LEAD COMPETITOR"),"COMPATIBLE","ROLE CONFLICT"),"ROLE CONFLICT")))))))))</x:f>
      </x:c>
      <x:c r="L102" s="12" t="str">
        <x:f>IF(A102="","",IF(COUNTIF($A$6:$A$205,A102)&gt;1,"NOT READY",IF(OR(B102="",C102="",D102="",E102="",F102="",H102=""),"NOT READY",IF(NOT(OR(EXACT(H102,"NOT STARTED"),EXACT(H102,"IN PROGRESS"),EXACT(H102,"DONE"),EXACT(H102,"BLOCKED"))),"NOT READY",IF(OR(N102&lt;&gt;"LINKED",J102&lt;&gt;"READY",K102&lt;&gt;"COMPATIBLE"),"NOT READY","READY")))))</x:f>
      </x:c>
      <x:c r="M102" s="12"/>
      <x:c r="N102" s="12" t="str">
        <x:f>IF(A102="","",IF(COUNTIF(CANDIDATES!$A$6:$A$205,B102)&lt;&gt;1,"INVALID - CANDIDATE ID",IF(COUNTIF(DECISIONS!$A$6:$A$205,C102)&lt;&gt;1,"INVALID - DECISION ID",IF(INDEX(DECISIONS!$B$6:$B$205,MATCH(C102,DECISIONS!$A$6:$A$205,0))&lt;&gt;B102,"INVALID - CANDIDATE / DECISION MISMATCH","LINKED"))))</x:f>
      </x:c>
    </x:row>
    <x:row r="103">
      <x:c r="A103" s="12"/>
      <x:c r="B103" s="12"/>
      <x:c r="C103" s="12"/>
      <x:c r="D103" s="12"/>
      <x:c r="E103" s="12"/>
      <x:c r="F103" s="12"/>
      <x:c r="G103" s="38"/>
      <x:c r="H103" s="12"/>
      <x:c r="I103" s="12" t="str">
        <x:f>IF(B103="","",IFERROR(INDEX(CANDIDATES!$P$6:$P$205,MATCH(B103,CANDIDATES!$A$6:$A$205,0)),""))</x:f>
      </x:c>
      <x:c r="J103" s="12" t="str">
        <x:f>IF(C103="","",IFERROR(INDEX(DECISIONS!$M$6:$M$205,MATCH(C103,DECISIONS!$A$6:$A$205,0)),"INVALID - DECISION ID"))</x:f>
      </x:c>
      <x:c r="K103" s="12" t="str">
        <x:f>IF(A103="","",IF(N103&lt;&gt;"LINKED","LINK ERROR",IF(NOT(OR(EXACT(D103,"DIRECT OFFER / CRO"),EXACT(D103,"LOCAL VISIBILITY"),EXACT(D103,"INFORMATION CONTENT"),EXACT(D103,"INTERMEDIARY CHANNEL"),EXACT(D103,"EVIDENCE COLLECTION"),EXACT(D103,"MONITOR / REOPEN"))),"INVALID - ACTION CATEGORY",IF(D103="EVIDENCE COLLECTION","COMPATIBLE",IF(D103="MONITOR / REOPEN","COMPATIBLE",IF(D103="DIRECT OFFER / CRO",IF(I103="DIRECT LOCAL COMPETITOR","COMPATIBLE","ROLE CONFLICT"),IF(D103="INTERMEDIARY CHANNEL",IF(I103="INTERMEDIARY / LEAD COMPETITOR","COMPATIBLE","ROLE CONFLICT"),IF(D103="INFORMATION CONTENT",IF(OR(I103="DIRECT LOCAL COMPETITOR",I103="INTERMEDIARY / LEAD COMPETITOR",I103="INFORMATION / REFERENCE COMPETITOR",I103="INDIRECT / CONDITIONAL COMPETITOR"),"COMPATIBLE","ROLE CONFLICT"),IF(D103="LOCAL VISIBILITY",IF(OR(I103="DIRECT LOCAL COMPETITOR",I103="INTERMEDIARY / LEAD COMPETITOR"),"COMPATIBLE","ROLE CONFLICT"),"ROLE CONFLICT")))))))))</x:f>
      </x:c>
      <x:c r="L103" s="12" t="str">
        <x:f>IF(A103="","",IF(COUNTIF($A$6:$A$205,A103)&gt;1,"NOT READY",IF(OR(B103="",C103="",D103="",E103="",F103="",H103=""),"NOT READY",IF(NOT(OR(EXACT(H103,"NOT STARTED"),EXACT(H103,"IN PROGRESS"),EXACT(H103,"DONE"),EXACT(H103,"BLOCKED"))),"NOT READY",IF(OR(N103&lt;&gt;"LINKED",J103&lt;&gt;"READY",K103&lt;&gt;"COMPATIBLE"),"NOT READY","READY")))))</x:f>
      </x:c>
      <x:c r="M103" s="12"/>
      <x:c r="N103" s="12" t="str">
        <x:f>IF(A103="","",IF(COUNTIF(CANDIDATES!$A$6:$A$205,B103)&lt;&gt;1,"INVALID - CANDIDATE ID",IF(COUNTIF(DECISIONS!$A$6:$A$205,C103)&lt;&gt;1,"INVALID - DECISION ID",IF(INDEX(DECISIONS!$B$6:$B$205,MATCH(C103,DECISIONS!$A$6:$A$205,0))&lt;&gt;B103,"INVALID - CANDIDATE / DECISION MISMATCH","LINKED"))))</x:f>
      </x:c>
    </x:row>
    <x:row r="104">
      <x:c r="A104" s="12"/>
      <x:c r="B104" s="12"/>
      <x:c r="C104" s="12"/>
      <x:c r="D104" s="12"/>
      <x:c r="E104" s="12"/>
      <x:c r="F104" s="12"/>
      <x:c r="G104" s="38"/>
      <x:c r="H104" s="12"/>
      <x:c r="I104" s="12" t="str">
        <x:f>IF(B104="","",IFERROR(INDEX(CANDIDATES!$P$6:$P$205,MATCH(B104,CANDIDATES!$A$6:$A$205,0)),""))</x:f>
      </x:c>
      <x:c r="J104" s="12" t="str">
        <x:f>IF(C104="","",IFERROR(INDEX(DECISIONS!$M$6:$M$205,MATCH(C104,DECISIONS!$A$6:$A$205,0)),"INVALID - DECISION ID"))</x:f>
      </x:c>
      <x:c r="K104" s="12" t="str">
        <x:f>IF(A104="","",IF(N104&lt;&gt;"LINKED","LINK ERROR",IF(NOT(OR(EXACT(D104,"DIRECT OFFER / CRO"),EXACT(D104,"LOCAL VISIBILITY"),EXACT(D104,"INFORMATION CONTENT"),EXACT(D104,"INTERMEDIARY CHANNEL"),EXACT(D104,"EVIDENCE COLLECTION"),EXACT(D104,"MONITOR / REOPEN"))),"INVALID - ACTION CATEGORY",IF(D104="EVIDENCE COLLECTION","COMPATIBLE",IF(D104="MONITOR / REOPEN","COMPATIBLE",IF(D104="DIRECT OFFER / CRO",IF(I104="DIRECT LOCAL COMPETITOR","COMPATIBLE","ROLE CONFLICT"),IF(D104="INTERMEDIARY CHANNEL",IF(I104="INTERMEDIARY / LEAD COMPETITOR","COMPATIBLE","ROLE CONFLICT"),IF(D104="INFORMATION CONTENT",IF(OR(I104="DIRECT LOCAL COMPETITOR",I104="INTERMEDIARY / LEAD COMPETITOR",I104="INFORMATION / REFERENCE COMPETITOR",I104="INDIRECT / CONDITIONAL COMPETITOR"),"COMPATIBLE","ROLE CONFLICT"),IF(D104="LOCAL VISIBILITY",IF(OR(I104="DIRECT LOCAL COMPETITOR",I104="INTERMEDIARY / LEAD COMPETITOR"),"COMPATIBLE","ROLE CONFLICT"),"ROLE CONFLICT")))))))))</x:f>
      </x:c>
      <x:c r="L104" s="12" t="str">
        <x:f>IF(A104="","",IF(COUNTIF($A$6:$A$205,A104)&gt;1,"NOT READY",IF(OR(B104="",C104="",D104="",E104="",F104="",H104=""),"NOT READY",IF(NOT(OR(EXACT(H104,"NOT STARTED"),EXACT(H104,"IN PROGRESS"),EXACT(H104,"DONE"),EXACT(H104,"BLOCKED"))),"NOT READY",IF(OR(N104&lt;&gt;"LINKED",J104&lt;&gt;"READY",K104&lt;&gt;"COMPATIBLE"),"NOT READY","READY")))))</x:f>
      </x:c>
      <x:c r="M104" s="12"/>
      <x:c r="N104" s="12" t="str">
        <x:f>IF(A104="","",IF(COUNTIF(CANDIDATES!$A$6:$A$205,B104)&lt;&gt;1,"INVALID - CANDIDATE ID",IF(COUNTIF(DECISIONS!$A$6:$A$205,C104)&lt;&gt;1,"INVALID - DECISION ID",IF(INDEX(DECISIONS!$B$6:$B$205,MATCH(C104,DECISIONS!$A$6:$A$205,0))&lt;&gt;B104,"INVALID - CANDIDATE / DECISION MISMATCH","LINKED"))))</x:f>
      </x:c>
    </x:row>
    <x:row r="105">
      <x:c r="A105" s="12"/>
      <x:c r="B105" s="12"/>
      <x:c r="C105" s="12"/>
      <x:c r="D105" s="12"/>
      <x:c r="E105" s="12"/>
      <x:c r="F105" s="12"/>
      <x:c r="G105" s="38"/>
      <x:c r="H105" s="12"/>
      <x:c r="I105" s="12" t="str">
        <x:f>IF(B105="","",IFERROR(INDEX(CANDIDATES!$P$6:$P$205,MATCH(B105,CANDIDATES!$A$6:$A$205,0)),""))</x:f>
      </x:c>
      <x:c r="J105" s="12" t="str">
        <x:f>IF(C105="","",IFERROR(INDEX(DECISIONS!$M$6:$M$205,MATCH(C105,DECISIONS!$A$6:$A$205,0)),"INVALID - DECISION ID"))</x:f>
      </x:c>
      <x:c r="K105" s="12" t="str">
        <x:f>IF(A105="","",IF(N105&lt;&gt;"LINKED","LINK ERROR",IF(NOT(OR(EXACT(D105,"DIRECT OFFER / CRO"),EXACT(D105,"LOCAL VISIBILITY"),EXACT(D105,"INFORMATION CONTENT"),EXACT(D105,"INTERMEDIARY CHANNEL"),EXACT(D105,"EVIDENCE COLLECTION"),EXACT(D105,"MONITOR / REOPEN"))),"INVALID - ACTION CATEGORY",IF(D105="EVIDENCE COLLECTION","COMPATIBLE",IF(D105="MONITOR / REOPEN","COMPATIBLE",IF(D105="DIRECT OFFER / CRO",IF(I105="DIRECT LOCAL COMPETITOR","COMPATIBLE","ROLE CONFLICT"),IF(D105="INTERMEDIARY CHANNEL",IF(I105="INTERMEDIARY / LEAD COMPETITOR","COMPATIBLE","ROLE CONFLICT"),IF(D105="INFORMATION CONTENT",IF(OR(I105="DIRECT LOCAL COMPETITOR",I105="INTERMEDIARY / LEAD COMPETITOR",I105="INFORMATION / REFERENCE COMPETITOR",I105="INDIRECT / CONDITIONAL COMPETITOR"),"COMPATIBLE","ROLE CONFLICT"),IF(D105="LOCAL VISIBILITY",IF(OR(I105="DIRECT LOCAL COMPETITOR",I105="INTERMEDIARY / LEAD COMPETITOR"),"COMPATIBLE","ROLE CONFLICT"),"ROLE CONFLICT")))))))))</x:f>
      </x:c>
      <x:c r="L105" s="12" t="str">
        <x:f>IF(A105="","",IF(COUNTIF($A$6:$A$205,A105)&gt;1,"NOT READY",IF(OR(B105="",C105="",D105="",E105="",F105="",H105=""),"NOT READY",IF(NOT(OR(EXACT(H105,"NOT STARTED"),EXACT(H105,"IN PROGRESS"),EXACT(H105,"DONE"),EXACT(H105,"BLOCKED"))),"NOT READY",IF(OR(N105&lt;&gt;"LINKED",J105&lt;&gt;"READY",K105&lt;&gt;"COMPATIBLE"),"NOT READY","READY")))))</x:f>
      </x:c>
      <x:c r="M105" s="12"/>
      <x:c r="N105" s="12" t="str">
        <x:f>IF(A105="","",IF(COUNTIF(CANDIDATES!$A$6:$A$205,B105)&lt;&gt;1,"INVALID - CANDIDATE ID",IF(COUNTIF(DECISIONS!$A$6:$A$205,C105)&lt;&gt;1,"INVALID - DECISION ID",IF(INDEX(DECISIONS!$B$6:$B$205,MATCH(C105,DECISIONS!$A$6:$A$205,0))&lt;&gt;B105,"INVALID - CANDIDATE / DECISION MISMATCH","LINKED"))))</x:f>
      </x:c>
    </x:row>
    <x:row r="106">
      <x:c r="A106" s="12"/>
      <x:c r="B106" s="12"/>
      <x:c r="C106" s="12"/>
      <x:c r="D106" s="12"/>
      <x:c r="E106" s="12"/>
      <x:c r="F106" s="12"/>
      <x:c r="G106" s="38"/>
      <x:c r="H106" s="12"/>
      <x:c r="I106" s="12" t="str">
        <x:f>IF(B106="","",IFERROR(INDEX(CANDIDATES!$P$6:$P$205,MATCH(B106,CANDIDATES!$A$6:$A$205,0)),""))</x:f>
      </x:c>
      <x:c r="J106" s="12" t="str">
        <x:f>IF(C106="","",IFERROR(INDEX(DECISIONS!$M$6:$M$205,MATCH(C106,DECISIONS!$A$6:$A$205,0)),"INVALID - DECISION ID"))</x:f>
      </x:c>
      <x:c r="K106" s="12" t="str">
        <x:f>IF(A106="","",IF(N106&lt;&gt;"LINKED","LINK ERROR",IF(NOT(OR(EXACT(D106,"DIRECT OFFER / CRO"),EXACT(D106,"LOCAL VISIBILITY"),EXACT(D106,"INFORMATION CONTENT"),EXACT(D106,"INTERMEDIARY CHANNEL"),EXACT(D106,"EVIDENCE COLLECTION"),EXACT(D106,"MONITOR / REOPEN"))),"INVALID - ACTION CATEGORY",IF(D106="EVIDENCE COLLECTION","COMPATIBLE",IF(D106="MONITOR / REOPEN","COMPATIBLE",IF(D106="DIRECT OFFER / CRO",IF(I106="DIRECT LOCAL COMPETITOR","COMPATIBLE","ROLE CONFLICT"),IF(D106="INTERMEDIARY CHANNEL",IF(I106="INTERMEDIARY / LEAD COMPETITOR","COMPATIBLE","ROLE CONFLICT"),IF(D106="INFORMATION CONTENT",IF(OR(I106="DIRECT LOCAL COMPETITOR",I106="INTERMEDIARY / LEAD COMPETITOR",I106="INFORMATION / REFERENCE COMPETITOR",I106="INDIRECT / CONDITIONAL COMPETITOR"),"COMPATIBLE","ROLE CONFLICT"),IF(D106="LOCAL VISIBILITY",IF(OR(I106="DIRECT LOCAL COMPETITOR",I106="INTERMEDIARY / LEAD COMPETITOR"),"COMPATIBLE","ROLE CONFLICT"),"ROLE CONFLICT")))))))))</x:f>
      </x:c>
      <x:c r="L106" s="12" t="str">
        <x:f>IF(A106="","",IF(COUNTIF($A$6:$A$205,A106)&gt;1,"NOT READY",IF(OR(B106="",C106="",D106="",E106="",F106="",H106=""),"NOT READY",IF(NOT(OR(EXACT(H106,"NOT STARTED"),EXACT(H106,"IN PROGRESS"),EXACT(H106,"DONE"),EXACT(H106,"BLOCKED"))),"NOT READY",IF(OR(N106&lt;&gt;"LINKED",J106&lt;&gt;"READY",K106&lt;&gt;"COMPATIBLE"),"NOT READY","READY")))))</x:f>
      </x:c>
      <x:c r="M106" s="12"/>
      <x:c r="N106" s="12" t="str">
        <x:f>IF(A106="","",IF(COUNTIF(CANDIDATES!$A$6:$A$205,B106)&lt;&gt;1,"INVALID - CANDIDATE ID",IF(COUNTIF(DECISIONS!$A$6:$A$205,C106)&lt;&gt;1,"INVALID - DECISION ID",IF(INDEX(DECISIONS!$B$6:$B$205,MATCH(C106,DECISIONS!$A$6:$A$205,0))&lt;&gt;B106,"INVALID - CANDIDATE / DECISION MISMATCH","LINKED"))))</x:f>
      </x:c>
    </x:row>
    <x:row r="107">
      <x:c r="A107" s="12"/>
      <x:c r="B107" s="12"/>
      <x:c r="C107" s="12"/>
      <x:c r="D107" s="12"/>
      <x:c r="E107" s="12"/>
      <x:c r="F107" s="12"/>
      <x:c r="G107" s="38"/>
      <x:c r="H107" s="12"/>
      <x:c r="I107" s="12" t="str">
        <x:f>IF(B107="","",IFERROR(INDEX(CANDIDATES!$P$6:$P$205,MATCH(B107,CANDIDATES!$A$6:$A$205,0)),""))</x:f>
      </x:c>
      <x:c r="J107" s="12" t="str">
        <x:f>IF(C107="","",IFERROR(INDEX(DECISIONS!$M$6:$M$205,MATCH(C107,DECISIONS!$A$6:$A$205,0)),"INVALID - DECISION ID"))</x:f>
      </x:c>
      <x:c r="K107" s="12" t="str">
        <x:f>IF(A107="","",IF(N107&lt;&gt;"LINKED","LINK ERROR",IF(NOT(OR(EXACT(D107,"DIRECT OFFER / CRO"),EXACT(D107,"LOCAL VISIBILITY"),EXACT(D107,"INFORMATION CONTENT"),EXACT(D107,"INTERMEDIARY CHANNEL"),EXACT(D107,"EVIDENCE COLLECTION"),EXACT(D107,"MONITOR / REOPEN"))),"INVALID - ACTION CATEGORY",IF(D107="EVIDENCE COLLECTION","COMPATIBLE",IF(D107="MONITOR / REOPEN","COMPATIBLE",IF(D107="DIRECT OFFER / CRO",IF(I107="DIRECT LOCAL COMPETITOR","COMPATIBLE","ROLE CONFLICT"),IF(D107="INTERMEDIARY CHANNEL",IF(I107="INTERMEDIARY / LEAD COMPETITOR","COMPATIBLE","ROLE CONFLICT"),IF(D107="INFORMATION CONTENT",IF(OR(I107="DIRECT LOCAL COMPETITOR",I107="INTERMEDIARY / LEAD COMPETITOR",I107="INFORMATION / REFERENCE COMPETITOR",I107="INDIRECT / CONDITIONAL COMPETITOR"),"COMPATIBLE","ROLE CONFLICT"),IF(D107="LOCAL VISIBILITY",IF(OR(I107="DIRECT LOCAL COMPETITOR",I107="INTERMEDIARY / LEAD COMPETITOR"),"COMPATIBLE","ROLE CONFLICT"),"ROLE CONFLICT")))))))))</x:f>
      </x:c>
      <x:c r="L107" s="12" t="str">
        <x:f>IF(A107="","",IF(COUNTIF($A$6:$A$205,A107)&gt;1,"NOT READY",IF(OR(B107="",C107="",D107="",E107="",F107="",H107=""),"NOT READY",IF(NOT(OR(EXACT(H107,"NOT STARTED"),EXACT(H107,"IN PROGRESS"),EXACT(H107,"DONE"),EXACT(H107,"BLOCKED"))),"NOT READY",IF(OR(N107&lt;&gt;"LINKED",J107&lt;&gt;"READY",K107&lt;&gt;"COMPATIBLE"),"NOT READY","READY")))))</x:f>
      </x:c>
      <x:c r="M107" s="12"/>
      <x:c r="N107" s="12" t="str">
        <x:f>IF(A107="","",IF(COUNTIF(CANDIDATES!$A$6:$A$205,B107)&lt;&gt;1,"INVALID - CANDIDATE ID",IF(COUNTIF(DECISIONS!$A$6:$A$205,C107)&lt;&gt;1,"INVALID - DECISION ID",IF(INDEX(DECISIONS!$B$6:$B$205,MATCH(C107,DECISIONS!$A$6:$A$205,0))&lt;&gt;B107,"INVALID - CANDIDATE / DECISION MISMATCH","LINKED"))))</x:f>
      </x:c>
    </x:row>
    <x:row r="108">
      <x:c r="A108" s="12"/>
      <x:c r="B108" s="12"/>
      <x:c r="C108" s="12"/>
      <x:c r="D108" s="12"/>
      <x:c r="E108" s="12"/>
      <x:c r="F108" s="12"/>
      <x:c r="G108" s="38"/>
      <x:c r="H108" s="12"/>
      <x:c r="I108" s="12" t="str">
        <x:f>IF(B108="","",IFERROR(INDEX(CANDIDATES!$P$6:$P$205,MATCH(B108,CANDIDATES!$A$6:$A$205,0)),""))</x:f>
      </x:c>
      <x:c r="J108" s="12" t="str">
        <x:f>IF(C108="","",IFERROR(INDEX(DECISIONS!$M$6:$M$205,MATCH(C108,DECISIONS!$A$6:$A$205,0)),"INVALID - DECISION ID"))</x:f>
      </x:c>
      <x:c r="K108" s="12" t="str">
        <x:f>IF(A108="","",IF(N108&lt;&gt;"LINKED","LINK ERROR",IF(NOT(OR(EXACT(D108,"DIRECT OFFER / CRO"),EXACT(D108,"LOCAL VISIBILITY"),EXACT(D108,"INFORMATION CONTENT"),EXACT(D108,"INTERMEDIARY CHANNEL"),EXACT(D108,"EVIDENCE COLLECTION"),EXACT(D108,"MONITOR / REOPEN"))),"INVALID - ACTION CATEGORY",IF(D108="EVIDENCE COLLECTION","COMPATIBLE",IF(D108="MONITOR / REOPEN","COMPATIBLE",IF(D108="DIRECT OFFER / CRO",IF(I108="DIRECT LOCAL COMPETITOR","COMPATIBLE","ROLE CONFLICT"),IF(D108="INTERMEDIARY CHANNEL",IF(I108="INTERMEDIARY / LEAD COMPETITOR","COMPATIBLE","ROLE CONFLICT"),IF(D108="INFORMATION CONTENT",IF(OR(I108="DIRECT LOCAL COMPETITOR",I108="INTERMEDIARY / LEAD COMPETITOR",I108="INFORMATION / REFERENCE COMPETITOR",I108="INDIRECT / CONDITIONAL COMPETITOR"),"COMPATIBLE","ROLE CONFLICT"),IF(D108="LOCAL VISIBILITY",IF(OR(I108="DIRECT LOCAL COMPETITOR",I108="INTERMEDIARY / LEAD COMPETITOR"),"COMPATIBLE","ROLE CONFLICT"),"ROLE CONFLICT")))))))))</x:f>
      </x:c>
      <x:c r="L108" s="12" t="str">
        <x:f>IF(A108="","",IF(COUNTIF($A$6:$A$205,A108)&gt;1,"NOT READY",IF(OR(B108="",C108="",D108="",E108="",F108="",H108=""),"NOT READY",IF(NOT(OR(EXACT(H108,"NOT STARTED"),EXACT(H108,"IN PROGRESS"),EXACT(H108,"DONE"),EXACT(H108,"BLOCKED"))),"NOT READY",IF(OR(N108&lt;&gt;"LINKED",J108&lt;&gt;"READY",K108&lt;&gt;"COMPATIBLE"),"NOT READY","READY")))))</x:f>
      </x:c>
      <x:c r="M108" s="12"/>
      <x:c r="N108" s="12" t="str">
        <x:f>IF(A108="","",IF(COUNTIF(CANDIDATES!$A$6:$A$205,B108)&lt;&gt;1,"INVALID - CANDIDATE ID",IF(COUNTIF(DECISIONS!$A$6:$A$205,C108)&lt;&gt;1,"INVALID - DECISION ID",IF(INDEX(DECISIONS!$B$6:$B$205,MATCH(C108,DECISIONS!$A$6:$A$205,0))&lt;&gt;B108,"INVALID - CANDIDATE / DECISION MISMATCH","LINKED"))))</x:f>
      </x:c>
    </x:row>
    <x:row r="109">
      <x:c r="A109" s="12"/>
      <x:c r="B109" s="12"/>
      <x:c r="C109" s="12"/>
      <x:c r="D109" s="12"/>
      <x:c r="E109" s="12"/>
      <x:c r="F109" s="12"/>
      <x:c r="G109" s="38"/>
      <x:c r="H109" s="12"/>
      <x:c r="I109" s="12" t="str">
        <x:f>IF(B109="","",IFERROR(INDEX(CANDIDATES!$P$6:$P$205,MATCH(B109,CANDIDATES!$A$6:$A$205,0)),""))</x:f>
      </x:c>
      <x:c r="J109" s="12" t="str">
        <x:f>IF(C109="","",IFERROR(INDEX(DECISIONS!$M$6:$M$205,MATCH(C109,DECISIONS!$A$6:$A$205,0)),"INVALID - DECISION ID"))</x:f>
      </x:c>
      <x:c r="K109" s="12" t="str">
        <x:f>IF(A109="","",IF(N109&lt;&gt;"LINKED","LINK ERROR",IF(NOT(OR(EXACT(D109,"DIRECT OFFER / CRO"),EXACT(D109,"LOCAL VISIBILITY"),EXACT(D109,"INFORMATION CONTENT"),EXACT(D109,"INTERMEDIARY CHANNEL"),EXACT(D109,"EVIDENCE COLLECTION"),EXACT(D109,"MONITOR / REOPEN"))),"INVALID - ACTION CATEGORY",IF(D109="EVIDENCE COLLECTION","COMPATIBLE",IF(D109="MONITOR / REOPEN","COMPATIBLE",IF(D109="DIRECT OFFER / CRO",IF(I109="DIRECT LOCAL COMPETITOR","COMPATIBLE","ROLE CONFLICT"),IF(D109="INTERMEDIARY CHANNEL",IF(I109="INTERMEDIARY / LEAD COMPETITOR","COMPATIBLE","ROLE CONFLICT"),IF(D109="INFORMATION CONTENT",IF(OR(I109="DIRECT LOCAL COMPETITOR",I109="INTERMEDIARY / LEAD COMPETITOR",I109="INFORMATION / REFERENCE COMPETITOR",I109="INDIRECT / CONDITIONAL COMPETITOR"),"COMPATIBLE","ROLE CONFLICT"),IF(D109="LOCAL VISIBILITY",IF(OR(I109="DIRECT LOCAL COMPETITOR",I109="INTERMEDIARY / LEAD COMPETITOR"),"COMPATIBLE","ROLE CONFLICT"),"ROLE CONFLICT")))))))))</x:f>
      </x:c>
      <x:c r="L109" s="12" t="str">
        <x:f>IF(A109="","",IF(COUNTIF($A$6:$A$205,A109)&gt;1,"NOT READY",IF(OR(B109="",C109="",D109="",E109="",F109="",H109=""),"NOT READY",IF(NOT(OR(EXACT(H109,"NOT STARTED"),EXACT(H109,"IN PROGRESS"),EXACT(H109,"DONE"),EXACT(H109,"BLOCKED"))),"NOT READY",IF(OR(N109&lt;&gt;"LINKED",J109&lt;&gt;"READY",K109&lt;&gt;"COMPATIBLE"),"NOT READY","READY")))))</x:f>
      </x:c>
      <x:c r="M109" s="12"/>
      <x:c r="N109" s="12" t="str">
        <x:f>IF(A109="","",IF(COUNTIF(CANDIDATES!$A$6:$A$205,B109)&lt;&gt;1,"INVALID - CANDIDATE ID",IF(COUNTIF(DECISIONS!$A$6:$A$205,C109)&lt;&gt;1,"INVALID - DECISION ID",IF(INDEX(DECISIONS!$B$6:$B$205,MATCH(C109,DECISIONS!$A$6:$A$205,0))&lt;&gt;B109,"INVALID - CANDIDATE / DECISION MISMATCH","LINKED"))))</x:f>
      </x:c>
    </x:row>
    <x:row r="110">
      <x:c r="A110" s="12"/>
      <x:c r="B110" s="12"/>
      <x:c r="C110" s="12"/>
      <x:c r="D110" s="12"/>
      <x:c r="E110" s="12"/>
      <x:c r="F110" s="12"/>
      <x:c r="G110" s="38"/>
      <x:c r="H110" s="12"/>
      <x:c r="I110" s="12" t="str">
        <x:f>IF(B110="","",IFERROR(INDEX(CANDIDATES!$P$6:$P$205,MATCH(B110,CANDIDATES!$A$6:$A$205,0)),""))</x:f>
      </x:c>
      <x:c r="J110" s="12" t="str">
        <x:f>IF(C110="","",IFERROR(INDEX(DECISIONS!$M$6:$M$205,MATCH(C110,DECISIONS!$A$6:$A$205,0)),"INVALID - DECISION ID"))</x:f>
      </x:c>
      <x:c r="K110" s="12" t="str">
        <x:f>IF(A110="","",IF(N110&lt;&gt;"LINKED","LINK ERROR",IF(NOT(OR(EXACT(D110,"DIRECT OFFER / CRO"),EXACT(D110,"LOCAL VISIBILITY"),EXACT(D110,"INFORMATION CONTENT"),EXACT(D110,"INTERMEDIARY CHANNEL"),EXACT(D110,"EVIDENCE COLLECTION"),EXACT(D110,"MONITOR / REOPEN"))),"INVALID - ACTION CATEGORY",IF(D110="EVIDENCE COLLECTION","COMPATIBLE",IF(D110="MONITOR / REOPEN","COMPATIBLE",IF(D110="DIRECT OFFER / CRO",IF(I110="DIRECT LOCAL COMPETITOR","COMPATIBLE","ROLE CONFLICT"),IF(D110="INTERMEDIARY CHANNEL",IF(I110="INTERMEDIARY / LEAD COMPETITOR","COMPATIBLE","ROLE CONFLICT"),IF(D110="INFORMATION CONTENT",IF(OR(I110="DIRECT LOCAL COMPETITOR",I110="INTERMEDIARY / LEAD COMPETITOR",I110="INFORMATION / REFERENCE COMPETITOR",I110="INDIRECT / CONDITIONAL COMPETITOR"),"COMPATIBLE","ROLE CONFLICT"),IF(D110="LOCAL VISIBILITY",IF(OR(I110="DIRECT LOCAL COMPETITOR",I110="INTERMEDIARY / LEAD COMPETITOR"),"COMPATIBLE","ROLE CONFLICT"),"ROLE CONFLICT")))))))))</x:f>
      </x:c>
      <x:c r="L110" s="12" t="str">
        <x:f>IF(A110="","",IF(COUNTIF($A$6:$A$205,A110)&gt;1,"NOT READY",IF(OR(B110="",C110="",D110="",E110="",F110="",H110=""),"NOT READY",IF(NOT(OR(EXACT(H110,"NOT STARTED"),EXACT(H110,"IN PROGRESS"),EXACT(H110,"DONE"),EXACT(H110,"BLOCKED"))),"NOT READY",IF(OR(N110&lt;&gt;"LINKED",J110&lt;&gt;"READY",K110&lt;&gt;"COMPATIBLE"),"NOT READY","READY")))))</x:f>
      </x:c>
      <x:c r="M110" s="12"/>
      <x:c r="N110" s="12" t="str">
        <x:f>IF(A110="","",IF(COUNTIF(CANDIDATES!$A$6:$A$205,B110)&lt;&gt;1,"INVALID - CANDIDATE ID",IF(COUNTIF(DECISIONS!$A$6:$A$205,C110)&lt;&gt;1,"INVALID - DECISION ID",IF(INDEX(DECISIONS!$B$6:$B$205,MATCH(C110,DECISIONS!$A$6:$A$205,0))&lt;&gt;B110,"INVALID - CANDIDATE / DECISION MISMATCH","LINKED"))))</x:f>
      </x:c>
    </x:row>
    <x:row r="111">
      <x:c r="A111" s="12"/>
      <x:c r="B111" s="12"/>
      <x:c r="C111" s="12"/>
      <x:c r="D111" s="12"/>
      <x:c r="E111" s="12"/>
      <x:c r="F111" s="12"/>
      <x:c r="G111" s="38"/>
      <x:c r="H111" s="12"/>
      <x:c r="I111" s="12" t="str">
        <x:f>IF(B111="","",IFERROR(INDEX(CANDIDATES!$P$6:$P$205,MATCH(B111,CANDIDATES!$A$6:$A$205,0)),""))</x:f>
      </x:c>
      <x:c r="J111" s="12" t="str">
        <x:f>IF(C111="","",IFERROR(INDEX(DECISIONS!$M$6:$M$205,MATCH(C111,DECISIONS!$A$6:$A$205,0)),"INVALID - DECISION ID"))</x:f>
      </x:c>
      <x:c r="K111" s="12" t="str">
        <x:f>IF(A111="","",IF(N111&lt;&gt;"LINKED","LINK ERROR",IF(NOT(OR(EXACT(D111,"DIRECT OFFER / CRO"),EXACT(D111,"LOCAL VISIBILITY"),EXACT(D111,"INFORMATION CONTENT"),EXACT(D111,"INTERMEDIARY CHANNEL"),EXACT(D111,"EVIDENCE COLLECTION"),EXACT(D111,"MONITOR / REOPEN"))),"INVALID - ACTION CATEGORY",IF(D111="EVIDENCE COLLECTION","COMPATIBLE",IF(D111="MONITOR / REOPEN","COMPATIBLE",IF(D111="DIRECT OFFER / CRO",IF(I111="DIRECT LOCAL COMPETITOR","COMPATIBLE","ROLE CONFLICT"),IF(D111="INTERMEDIARY CHANNEL",IF(I111="INTERMEDIARY / LEAD COMPETITOR","COMPATIBLE","ROLE CONFLICT"),IF(D111="INFORMATION CONTENT",IF(OR(I111="DIRECT LOCAL COMPETITOR",I111="INTERMEDIARY / LEAD COMPETITOR",I111="INFORMATION / REFERENCE COMPETITOR",I111="INDIRECT / CONDITIONAL COMPETITOR"),"COMPATIBLE","ROLE CONFLICT"),IF(D111="LOCAL VISIBILITY",IF(OR(I111="DIRECT LOCAL COMPETITOR",I111="INTERMEDIARY / LEAD COMPETITOR"),"COMPATIBLE","ROLE CONFLICT"),"ROLE CONFLICT")))))))))</x:f>
      </x:c>
      <x:c r="L111" s="12" t="str">
        <x:f>IF(A111="","",IF(COUNTIF($A$6:$A$205,A111)&gt;1,"NOT READY",IF(OR(B111="",C111="",D111="",E111="",F111="",H111=""),"NOT READY",IF(NOT(OR(EXACT(H111,"NOT STARTED"),EXACT(H111,"IN PROGRESS"),EXACT(H111,"DONE"),EXACT(H111,"BLOCKED"))),"NOT READY",IF(OR(N111&lt;&gt;"LINKED",J111&lt;&gt;"READY",K111&lt;&gt;"COMPATIBLE"),"NOT READY","READY")))))</x:f>
      </x:c>
      <x:c r="M111" s="12"/>
      <x:c r="N111" s="12" t="str">
        <x:f>IF(A111="","",IF(COUNTIF(CANDIDATES!$A$6:$A$205,B111)&lt;&gt;1,"INVALID - CANDIDATE ID",IF(COUNTIF(DECISIONS!$A$6:$A$205,C111)&lt;&gt;1,"INVALID - DECISION ID",IF(INDEX(DECISIONS!$B$6:$B$205,MATCH(C111,DECISIONS!$A$6:$A$205,0))&lt;&gt;B111,"INVALID - CANDIDATE / DECISION MISMATCH","LINKED"))))</x:f>
      </x:c>
    </x:row>
    <x:row r="112">
      <x:c r="A112" s="12"/>
      <x:c r="B112" s="12"/>
      <x:c r="C112" s="12"/>
      <x:c r="D112" s="12"/>
      <x:c r="E112" s="12"/>
      <x:c r="F112" s="12"/>
      <x:c r="G112" s="38"/>
      <x:c r="H112" s="12"/>
      <x:c r="I112" s="12" t="str">
        <x:f>IF(B112="","",IFERROR(INDEX(CANDIDATES!$P$6:$P$205,MATCH(B112,CANDIDATES!$A$6:$A$205,0)),""))</x:f>
      </x:c>
      <x:c r="J112" s="12" t="str">
        <x:f>IF(C112="","",IFERROR(INDEX(DECISIONS!$M$6:$M$205,MATCH(C112,DECISIONS!$A$6:$A$205,0)),"INVALID - DECISION ID"))</x:f>
      </x:c>
      <x:c r="K112" s="12" t="str">
        <x:f>IF(A112="","",IF(N112&lt;&gt;"LINKED","LINK ERROR",IF(NOT(OR(EXACT(D112,"DIRECT OFFER / CRO"),EXACT(D112,"LOCAL VISIBILITY"),EXACT(D112,"INFORMATION CONTENT"),EXACT(D112,"INTERMEDIARY CHANNEL"),EXACT(D112,"EVIDENCE COLLECTION"),EXACT(D112,"MONITOR / REOPEN"))),"INVALID - ACTION CATEGORY",IF(D112="EVIDENCE COLLECTION","COMPATIBLE",IF(D112="MONITOR / REOPEN","COMPATIBLE",IF(D112="DIRECT OFFER / CRO",IF(I112="DIRECT LOCAL COMPETITOR","COMPATIBLE","ROLE CONFLICT"),IF(D112="INTERMEDIARY CHANNEL",IF(I112="INTERMEDIARY / LEAD COMPETITOR","COMPATIBLE","ROLE CONFLICT"),IF(D112="INFORMATION CONTENT",IF(OR(I112="DIRECT LOCAL COMPETITOR",I112="INTERMEDIARY / LEAD COMPETITOR",I112="INFORMATION / REFERENCE COMPETITOR",I112="INDIRECT / CONDITIONAL COMPETITOR"),"COMPATIBLE","ROLE CONFLICT"),IF(D112="LOCAL VISIBILITY",IF(OR(I112="DIRECT LOCAL COMPETITOR",I112="INTERMEDIARY / LEAD COMPETITOR"),"COMPATIBLE","ROLE CONFLICT"),"ROLE CONFLICT")))))))))</x:f>
      </x:c>
      <x:c r="L112" s="12" t="str">
        <x:f>IF(A112="","",IF(COUNTIF($A$6:$A$205,A112)&gt;1,"NOT READY",IF(OR(B112="",C112="",D112="",E112="",F112="",H112=""),"NOT READY",IF(NOT(OR(EXACT(H112,"NOT STARTED"),EXACT(H112,"IN PROGRESS"),EXACT(H112,"DONE"),EXACT(H112,"BLOCKED"))),"NOT READY",IF(OR(N112&lt;&gt;"LINKED",J112&lt;&gt;"READY",K112&lt;&gt;"COMPATIBLE"),"NOT READY","READY")))))</x:f>
      </x:c>
      <x:c r="M112" s="12"/>
      <x:c r="N112" s="12" t="str">
        <x:f>IF(A112="","",IF(COUNTIF(CANDIDATES!$A$6:$A$205,B112)&lt;&gt;1,"INVALID - CANDIDATE ID",IF(COUNTIF(DECISIONS!$A$6:$A$205,C112)&lt;&gt;1,"INVALID - DECISION ID",IF(INDEX(DECISIONS!$B$6:$B$205,MATCH(C112,DECISIONS!$A$6:$A$205,0))&lt;&gt;B112,"INVALID - CANDIDATE / DECISION MISMATCH","LINKED"))))</x:f>
      </x:c>
    </x:row>
    <x:row r="113">
      <x:c r="A113" s="12"/>
      <x:c r="B113" s="12"/>
      <x:c r="C113" s="12"/>
      <x:c r="D113" s="12"/>
      <x:c r="E113" s="12"/>
      <x:c r="F113" s="12"/>
      <x:c r="G113" s="38"/>
      <x:c r="H113" s="12"/>
      <x:c r="I113" s="12" t="str">
        <x:f>IF(B113="","",IFERROR(INDEX(CANDIDATES!$P$6:$P$205,MATCH(B113,CANDIDATES!$A$6:$A$205,0)),""))</x:f>
      </x:c>
      <x:c r="J113" s="12" t="str">
        <x:f>IF(C113="","",IFERROR(INDEX(DECISIONS!$M$6:$M$205,MATCH(C113,DECISIONS!$A$6:$A$205,0)),"INVALID - DECISION ID"))</x:f>
      </x:c>
      <x:c r="K113" s="12" t="str">
        <x:f>IF(A113="","",IF(N113&lt;&gt;"LINKED","LINK ERROR",IF(NOT(OR(EXACT(D113,"DIRECT OFFER / CRO"),EXACT(D113,"LOCAL VISIBILITY"),EXACT(D113,"INFORMATION CONTENT"),EXACT(D113,"INTERMEDIARY CHANNEL"),EXACT(D113,"EVIDENCE COLLECTION"),EXACT(D113,"MONITOR / REOPEN"))),"INVALID - ACTION CATEGORY",IF(D113="EVIDENCE COLLECTION","COMPATIBLE",IF(D113="MONITOR / REOPEN","COMPATIBLE",IF(D113="DIRECT OFFER / CRO",IF(I113="DIRECT LOCAL COMPETITOR","COMPATIBLE","ROLE CONFLICT"),IF(D113="INTERMEDIARY CHANNEL",IF(I113="INTERMEDIARY / LEAD COMPETITOR","COMPATIBLE","ROLE CONFLICT"),IF(D113="INFORMATION CONTENT",IF(OR(I113="DIRECT LOCAL COMPETITOR",I113="INTERMEDIARY / LEAD COMPETITOR",I113="INFORMATION / REFERENCE COMPETITOR",I113="INDIRECT / CONDITIONAL COMPETITOR"),"COMPATIBLE","ROLE CONFLICT"),IF(D113="LOCAL VISIBILITY",IF(OR(I113="DIRECT LOCAL COMPETITOR",I113="INTERMEDIARY / LEAD COMPETITOR"),"COMPATIBLE","ROLE CONFLICT"),"ROLE CONFLICT")))))))))</x:f>
      </x:c>
      <x:c r="L113" s="12" t="str">
        <x:f>IF(A113="","",IF(COUNTIF($A$6:$A$205,A113)&gt;1,"NOT READY",IF(OR(B113="",C113="",D113="",E113="",F113="",H113=""),"NOT READY",IF(NOT(OR(EXACT(H113,"NOT STARTED"),EXACT(H113,"IN PROGRESS"),EXACT(H113,"DONE"),EXACT(H113,"BLOCKED"))),"NOT READY",IF(OR(N113&lt;&gt;"LINKED",J113&lt;&gt;"READY",K113&lt;&gt;"COMPATIBLE"),"NOT READY","READY")))))</x:f>
      </x:c>
      <x:c r="M113" s="12"/>
      <x:c r="N113" s="12" t="str">
        <x:f>IF(A113="","",IF(COUNTIF(CANDIDATES!$A$6:$A$205,B113)&lt;&gt;1,"INVALID - CANDIDATE ID",IF(COUNTIF(DECISIONS!$A$6:$A$205,C113)&lt;&gt;1,"INVALID - DECISION ID",IF(INDEX(DECISIONS!$B$6:$B$205,MATCH(C113,DECISIONS!$A$6:$A$205,0))&lt;&gt;B113,"INVALID - CANDIDATE / DECISION MISMATCH","LINKED"))))</x:f>
      </x:c>
    </x:row>
    <x:row r="114">
      <x:c r="A114" s="12"/>
      <x:c r="B114" s="12"/>
      <x:c r="C114" s="12"/>
      <x:c r="D114" s="12"/>
      <x:c r="E114" s="12"/>
      <x:c r="F114" s="12"/>
      <x:c r="G114" s="38"/>
      <x:c r="H114" s="12"/>
      <x:c r="I114" s="12" t="str">
        <x:f>IF(B114="","",IFERROR(INDEX(CANDIDATES!$P$6:$P$205,MATCH(B114,CANDIDATES!$A$6:$A$205,0)),""))</x:f>
      </x:c>
      <x:c r="J114" s="12" t="str">
        <x:f>IF(C114="","",IFERROR(INDEX(DECISIONS!$M$6:$M$205,MATCH(C114,DECISIONS!$A$6:$A$205,0)),"INVALID - DECISION ID"))</x:f>
      </x:c>
      <x:c r="K114" s="12" t="str">
        <x:f>IF(A114="","",IF(N114&lt;&gt;"LINKED","LINK ERROR",IF(NOT(OR(EXACT(D114,"DIRECT OFFER / CRO"),EXACT(D114,"LOCAL VISIBILITY"),EXACT(D114,"INFORMATION CONTENT"),EXACT(D114,"INTERMEDIARY CHANNEL"),EXACT(D114,"EVIDENCE COLLECTION"),EXACT(D114,"MONITOR / REOPEN"))),"INVALID - ACTION CATEGORY",IF(D114="EVIDENCE COLLECTION","COMPATIBLE",IF(D114="MONITOR / REOPEN","COMPATIBLE",IF(D114="DIRECT OFFER / CRO",IF(I114="DIRECT LOCAL COMPETITOR","COMPATIBLE","ROLE CONFLICT"),IF(D114="INTERMEDIARY CHANNEL",IF(I114="INTERMEDIARY / LEAD COMPETITOR","COMPATIBLE","ROLE CONFLICT"),IF(D114="INFORMATION CONTENT",IF(OR(I114="DIRECT LOCAL COMPETITOR",I114="INTERMEDIARY / LEAD COMPETITOR",I114="INFORMATION / REFERENCE COMPETITOR",I114="INDIRECT / CONDITIONAL COMPETITOR"),"COMPATIBLE","ROLE CONFLICT"),IF(D114="LOCAL VISIBILITY",IF(OR(I114="DIRECT LOCAL COMPETITOR",I114="INTERMEDIARY / LEAD COMPETITOR"),"COMPATIBLE","ROLE CONFLICT"),"ROLE CONFLICT")))))))))</x:f>
      </x:c>
      <x:c r="L114" s="12" t="str">
        <x:f>IF(A114="","",IF(COUNTIF($A$6:$A$205,A114)&gt;1,"NOT READY",IF(OR(B114="",C114="",D114="",E114="",F114="",H114=""),"NOT READY",IF(NOT(OR(EXACT(H114,"NOT STARTED"),EXACT(H114,"IN PROGRESS"),EXACT(H114,"DONE"),EXACT(H114,"BLOCKED"))),"NOT READY",IF(OR(N114&lt;&gt;"LINKED",J114&lt;&gt;"READY",K114&lt;&gt;"COMPATIBLE"),"NOT READY","READY")))))</x:f>
      </x:c>
      <x:c r="M114" s="12"/>
      <x:c r="N114" s="12" t="str">
        <x:f>IF(A114="","",IF(COUNTIF(CANDIDATES!$A$6:$A$205,B114)&lt;&gt;1,"INVALID - CANDIDATE ID",IF(COUNTIF(DECISIONS!$A$6:$A$205,C114)&lt;&gt;1,"INVALID - DECISION ID",IF(INDEX(DECISIONS!$B$6:$B$205,MATCH(C114,DECISIONS!$A$6:$A$205,0))&lt;&gt;B114,"INVALID - CANDIDATE / DECISION MISMATCH","LINKED"))))</x:f>
      </x:c>
    </x:row>
    <x:row r="115">
      <x:c r="A115" s="12"/>
      <x:c r="B115" s="12"/>
      <x:c r="C115" s="12"/>
      <x:c r="D115" s="12"/>
      <x:c r="E115" s="12"/>
      <x:c r="F115" s="12"/>
      <x:c r="G115" s="38"/>
      <x:c r="H115" s="12"/>
      <x:c r="I115" s="12" t="str">
        <x:f>IF(B115="","",IFERROR(INDEX(CANDIDATES!$P$6:$P$205,MATCH(B115,CANDIDATES!$A$6:$A$205,0)),""))</x:f>
      </x:c>
      <x:c r="J115" s="12" t="str">
        <x:f>IF(C115="","",IFERROR(INDEX(DECISIONS!$M$6:$M$205,MATCH(C115,DECISIONS!$A$6:$A$205,0)),"INVALID - DECISION ID"))</x:f>
      </x:c>
      <x:c r="K115" s="12" t="str">
        <x:f>IF(A115="","",IF(N115&lt;&gt;"LINKED","LINK ERROR",IF(NOT(OR(EXACT(D115,"DIRECT OFFER / CRO"),EXACT(D115,"LOCAL VISIBILITY"),EXACT(D115,"INFORMATION CONTENT"),EXACT(D115,"INTERMEDIARY CHANNEL"),EXACT(D115,"EVIDENCE COLLECTION"),EXACT(D115,"MONITOR / REOPEN"))),"INVALID - ACTION CATEGORY",IF(D115="EVIDENCE COLLECTION","COMPATIBLE",IF(D115="MONITOR / REOPEN","COMPATIBLE",IF(D115="DIRECT OFFER / CRO",IF(I115="DIRECT LOCAL COMPETITOR","COMPATIBLE","ROLE CONFLICT"),IF(D115="INTERMEDIARY CHANNEL",IF(I115="INTERMEDIARY / LEAD COMPETITOR","COMPATIBLE","ROLE CONFLICT"),IF(D115="INFORMATION CONTENT",IF(OR(I115="DIRECT LOCAL COMPETITOR",I115="INTERMEDIARY / LEAD COMPETITOR",I115="INFORMATION / REFERENCE COMPETITOR",I115="INDIRECT / CONDITIONAL COMPETITOR"),"COMPATIBLE","ROLE CONFLICT"),IF(D115="LOCAL VISIBILITY",IF(OR(I115="DIRECT LOCAL COMPETITOR",I115="INTERMEDIARY / LEAD COMPETITOR"),"COMPATIBLE","ROLE CONFLICT"),"ROLE CONFLICT")))))))))</x:f>
      </x:c>
      <x:c r="L115" s="12" t="str">
        <x:f>IF(A115="","",IF(COUNTIF($A$6:$A$205,A115)&gt;1,"NOT READY",IF(OR(B115="",C115="",D115="",E115="",F115="",H115=""),"NOT READY",IF(NOT(OR(EXACT(H115,"NOT STARTED"),EXACT(H115,"IN PROGRESS"),EXACT(H115,"DONE"),EXACT(H115,"BLOCKED"))),"NOT READY",IF(OR(N115&lt;&gt;"LINKED",J115&lt;&gt;"READY",K115&lt;&gt;"COMPATIBLE"),"NOT READY","READY")))))</x:f>
      </x:c>
      <x:c r="M115" s="12"/>
      <x:c r="N115" s="12" t="str">
        <x:f>IF(A115="","",IF(COUNTIF(CANDIDATES!$A$6:$A$205,B115)&lt;&gt;1,"INVALID - CANDIDATE ID",IF(COUNTIF(DECISIONS!$A$6:$A$205,C115)&lt;&gt;1,"INVALID - DECISION ID",IF(INDEX(DECISIONS!$B$6:$B$205,MATCH(C115,DECISIONS!$A$6:$A$205,0))&lt;&gt;B115,"INVALID - CANDIDATE / DECISION MISMATCH","LINKED"))))</x:f>
      </x:c>
    </x:row>
    <x:row r="116">
      <x:c r="A116" s="12"/>
      <x:c r="B116" s="12"/>
      <x:c r="C116" s="12"/>
      <x:c r="D116" s="12"/>
      <x:c r="E116" s="12"/>
      <x:c r="F116" s="12"/>
      <x:c r="G116" s="38"/>
      <x:c r="H116" s="12"/>
      <x:c r="I116" s="12" t="str">
        <x:f>IF(B116="","",IFERROR(INDEX(CANDIDATES!$P$6:$P$205,MATCH(B116,CANDIDATES!$A$6:$A$205,0)),""))</x:f>
      </x:c>
      <x:c r="J116" s="12" t="str">
        <x:f>IF(C116="","",IFERROR(INDEX(DECISIONS!$M$6:$M$205,MATCH(C116,DECISIONS!$A$6:$A$205,0)),"INVALID - DECISION ID"))</x:f>
      </x:c>
      <x:c r="K116" s="12" t="str">
        <x:f>IF(A116="","",IF(N116&lt;&gt;"LINKED","LINK ERROR",IF(NOT(OR(EXACT(D116,"DIRECT OFFER / CRO"),EXACT(D116,"LOCAL VISIBILITY"),EXACT(D116,"INFORMATION CONTENT"),EXACT(D116,"INTERMEDIARY CHANNEL"),EXACT(D116,"EVIDENCE COLLECTION"),EXACT(D116,"MONITOR / REOPEN"))),"INVALID - ACTION CATEGORY",IF(D116="EVIDENCE COLLECTION","COMPATIBLE",IF(D116="MONITOR / REOPEN","COMPATIBLE",IF(D116="DIRECT OFFER / CRO",IF(I116="DIRECT LOCAL COMPETITOR","COMPATIBLE","ROLE CONFLICT"),IF(D116="INTERMEDIARY CHANNEL",IF(I116="INTERMEDIARY / LEAD COMPETITOR","COMPATIBLE","ROLE CONFLICT"),IF(D116="INFORMATION CONTENT",IF(OR(I116="DIRECT LOCAL COMPETITOR",I116="INTERMEDIARY / LEAD COMPETITOR",I116="INFORMATION / REFERENCE COMPETITOR",I116="INDIRECT / CONDITIONAL COMPETITOR"),"COMPATIBLE","ROLE CONFLICT"),IF(D116="LOCAL VISIBILITY",IF(OR(I116="DIRECT LOCAL COMPETITOR",I116="INTERMEDIARY / LEAD COMPETITOR"),"COMPATIBLE","ROLE CONFLICT"),"ROLE CONFLICT")))))))))</x:f>
      </x:c>
      <x:c r="L116" s="12" t="str">
        <x:f>IF(A116="","",IF(COUNTIF($A$6:$A$205,A116)&gt;1,"NOT READY",IF(OR(B116="",C116="",D116="",E116="",F116="",H116=""),"NOT READY",IF(NOT(OR(EXACT(H116,"NOT STARTED"),EXACT(H116,"IN PROGRESS"),EXACT(H116,"DONE"),EXACT(H116,"BLOCKED"))),"NOT READY",IF(OR(N116&lt;&gt;"LINKED",J116&lt;&gt;"READY",K116&lt;&gt;"COMPATIBLE"),"NOT READY","READY")))))</x:f>
      </x:c>
      <x:c r="M116" s="12"/>
      <x:c r="N116" s="12" t="str">
        <x:f>IF(A116="","",IF(COUNTIF(CANDIDATES!$A$6:$A$205,B116)&lt;&gt;1,"INVALID - CANDIDATE ID",IF(COUNTIF(DECISIONS!$A$6:$A$205,C116)&lt;&gt;1,"INVALID - DECISION ID",IF(INDEX(DECISIONS!$B$6:$B$205,MATCH(C116,DECISIONS!$A$6:$A$205,0))&lt;&gt;B116,"INVALID - CANDIDATE / DECISION MISMATCH","LINKED"))))</x:f>
      </x:c>
    </x:row>
    <x:row r="117">
      <x:c r="A117" s="12"/>
      <x:c r="B117" s="12"/>
      <x:c r="C117" s="12"/>
      <x:c r="D117" s="12"/>
      <x:c r="E117" s="12"/>
      <x:c r="F117" s="12"/>
      <x:c r="G117" s="38"/>
      <x:c r="H117" s="12"/>
      <x:c r="I117" s="12" t="str">
        <x:f>IF(B117="","",IFERROR(INDEX(CANDIDATES!$P$6:$P$205,MATCH(B117,CANDIDATES!$A$6:$A$205,0)),""))</x:f>
      </x:c>
      <x:c r="J117" s="12" t="str">
        <x:f>IF(C117="","",IFERROR(INDEX(DECISIONS!$M$6:$M$205,MATCH(C117,DECISIONS!$A$6:$A$205,0)),"INVALID - DECISION ID"))</x:f>
      </x:c>
      <x:c r="K117" s="12" t="str">
        <x:f>IF(A117="","",IF(N117&lt;&gt;"LINKED","LINK ERROR",IF(NOT(OR(EXACT(D117,"DIRECT OFFER / CRO"),EXACT(D117,"LOCAL VISIBILITY"),EXACT(D117,"INFORMATION CONTENT"),EXACT(D117,"INTERMEDIARY CHANNEL"),EXACT(D117,"EVIDENCE COLLECTION"),EXACT(D117,"MONITOR / REOPEN"))),"INVALID - ACTION CATEGORY",IF(D117="EVIDENCE COLLECTION","COMPATIBLE",IF(D117="MONITOR / REOPEN","COMPATIBLE",IF(D117="DIRECT OFFER / CRO",IF(I117="DIRECT LOCAL COMPETITOR","COMPATIBLE","ROLE CONFLICT"),IF(D117="INTERMEDIARY CHANNEL",IF(I117="INTERMEDIARY / LEAD COMPETITOR","COMPATIBLE","ROLE CONFLICT"),IF(D117="INFORMATION CONTENT",IF(OR(I117="DIRECT LOCAL COMPETITOR",I117="INTERMEDIARY / LEAD COMPETITOR",I117="INFORMATION / REFERENCE COMPETITOR",I117="INDIRECT / CONDITIONAL COMPETITOR"),"COMPATIBLE","ROLE CONFLICT"),IF(D117="LOCAL VISIBILITY",IF(OR(I117="DIRECT LOCAL COMPETITOR",I117="INTERMEDIARY / LEAD COMPETITOR"),"COMPATIBLE","ROLE CONFLICT"),"ROLE CONFLICT")))))))))</x:f>
      </x:c>
      <x:c r="L117" s="12" t="str">
        <x:f>IF(A117="","",IF(COUNTIF($A$6:$A$205,A117)&gt;1,"NOT READY",IF(OR(B117="",C117="",D117="",E117="",F117="",H117=""),"NOT READY",IF(NOT(OR(EXACT(H117,"NOT STARTED"),EXACT(H117,"IN PROGRESS"),EXACT(H117,"DONE"),EXACT(H117,"BLOCKED"))),"NOT READY",IF(OR(N117&lt;&gt;"LINKED",J117&lt;&gt;"READY",K117&lt;&gt;"COMPATIBLE"),"NOT READY","READY")))))</x:f>
      </x:c>
      <x:c r="M117" s="12"/>
      <x:c r="N117" s="12" t="str">
        <x:f>IF(A117="","",IF(COUNTIF(CANDIDATES!$A$6:$A$205,B117)&lt;&gt;1,"INVALID - CANDIDATE ID",IF(COUNTIF(DECISIONS!$A$6:$A$205,C117)&lt;&gt;1,"INVALID - DECISION ID",IF(INDEX(DECISIONS!$B$6:$B$205,MATCH(C117,DECISIONS!$A$6:$A$205,0))&lt;&gt;B117,"INVALID - CANDIDATE / DECISION MISMATCH","LINKED"))))</x:f>
      </x:c>
    </x:row>
    <x:row r="118">
      <x:c r="A118" s="12"/>
      <x:c r="B118" s="12"/>
      <x:c r="C118" s="12"/>
      <x:c r="D118" s="12"/>
      <x:c r="E118" s="12"/>
      <x:c r="F118" s="12"/>
      <x:c r="G118" s="38"/>
      <x:c r="H118" s="12"/>
      <x:c r="I118" s="12" t="str">
        <x:f>IF(B118="","",IFERROR(INDEX(CANDIDATES!$P$6:$P$205,MATCH(B118,CANDIDATES!$A$6:$A$205,0)),""))</x:f>
      </x:c>
      <x:c r="J118" s="12" t="str">
        <x:f>IF(C118="","",IFERROR(INDEX(DECISIONS!$M$6:$M$205,MATCH(C118,DECISIONS!$A$6:$A$205,0)),"INVALID - DECISION ID"))</x:f>
      </x:c>
      <x:c r="K118" s="12" t="str">
        <x:f>IF(A118="","",IF(N118&lt;&gt;"LINKED","LINK ERROR",IF(NOT(OR(EXACT(D118,"DIRECT OFFER / CRO"),EXACT(D118,"LOCAL VISIBILITY"),EXACT(D118,"INFORMATION CONTENT"),EXACT(D118,"INTERMEDIARY CHANNEL"),EXACT(D118,"EVIDENCE COLLECTION"),EXACT(D118,"MONITOR / REOPEN"))),"INVALID - ACTION CATEGORY",IF(D118="EVIDENCE COLLECTION","COMPATIBLE",IF(D118="MONITOR / REOPEN","COMPATIBLE",IF(D118="DIRECT OFFER / CRO",IF(I118="DIRECT LOCAL COMPETITOR","COMPATIBLE","ROLE CONFLICT"),IF(D118="INTERMEDIARY CHANNEL",IF(I118="INTERMEDIARY / LEAD COMPETITOR","COMPATIBLE","ROLE CONFLICT"),IF(D118="INFORMATION CONTENT",IF(OR(I118="DIRECT LOCAL COMPETITOR",I118="INTERMEDIARY / LEAD COMPETITOR",I118="INFORMATION / REFERENCE COMPETITOR",I118="INDIRECT / CONDITIONAL COMPETITOR"),"COMPATIBLE","ROLE CONFLICT"),IF(D118="LOCAL VISIBILITY",IF(OR(I118="DIRECT LOCAL COMPETITOR",I118="INTERMEDIARY / LEAD COMPETITOR"),"COMPATIBLE","ROLE CONFLICT"),"ROLE CONFLICT")))))))))</x:f>
      </x:c>
      <x:c r="L118" s="12" t="str">
        <x:f>IF(A118="","",IF(COUNTIF($A$6:$A$205,A118)&gt;1,"NOT READY",IF(OR(B118="",C118="",D118="",E118="",F118="",H118=""),"NOT READY",IF(NOT(OR(EXACT(H118,"NOT STARTED"),EXACT(H118,"IN PROGRESS"),EXACT(H118,"DONE"),EXACT(H118,"BLOCKED"))),"NOT READY",IF(OR(N118&lt;&gt;"LINKED",J118&lt;&gt;"READY",K118&lt;&gt;"COMPATIBLE"),"NOT READY","READY")))))</x:f>
      </x:c>
      <x:c r="M118" s="12"/>
      <x:c r="N118" s="12" t="str">
        <x:f>IF(A118="","",IF(COUNTIF(CANDIDATES!$A$6:$A$205,B118)&lt;&gt;1,"INVALID - CANDIDATE ID",IF(COUNTIF(DECISIONS!$A$6:$A$205,C118)&lt;&gt;1,"INVALID - DECISION ID",IF(INDEX(DECISIONS!$B$6:$B$205,MATCH(C118,DECISIONS!$A$6:$A$205,0))&lt;&gt;B118,"INVALID - CANDIDATE / DECISION MISMATCH","LINKED"))))</x:f>
      </x:c>
    </x:row>
    <x:row r="119">
      <x:c r="A119" s="12"/>
      <x:c r="B119" s="12"/>
      <x:c r="C119" s="12"/>
      <x:c r="D119" s="12"/>
      <x:c r="E119" s="12"/>
      <x:c r="F119" s="12"/>
      <x:c r="G119" s="38"/>
      <x:c r="H119" s="12"/>
      <x:c r="I119" s="12" t="str">
        <x:f>IF(B119="","",IFERROR(INDEX(CANDIDATES!$P$6:$P$205,MATCH(B119,CANDIDATES!$A$6:$A$205,0)),""))</x:f>
      </x:c>
      <x:c r="J119" s="12" t="str">
        <x:f>IF(C119="","",IFERROR(INDEX(DECISIONS!$M$6:$M$205,MATCH(C119,DECISIONS!$A$6:$A$205,0)),"INVALID - DECISION ID"))</x:f>
      </x:c>
      <x:c r="K119" s="12" t="str">
        <x:f>IF(A119="","",IF(N119&lt;&gt;"LINKED","LINK ERROR",IF(NOT(OR(EXACT(D119,"DIRECT OFFER / CRO"),EXACT(D119,"LOCAL VISIBILITY"),EXACT(D119,"INFORMATION CONTENT"),EXACT(D119,"INTERMEDIARY CHANNEL"),EXACT(D119,"EVIDENCE COLLECTION"),EXACT(D119,"MONITOR / REOPEN"))),"INVALID - ACTION CATEGORY",IF(D119="EVIDENCE COLLECTION","COMPATIBLE",IF(D119="MONITOR / REOPEN","COMPATIBLE",IF(D119="DIRECT OFFER / CRO",IF(I119="DIRECT LOCAL COMPETITOR","COMPATIBLE","ROLE CONFLICT"),IF(D119="INTERMEDIARY CHANNEL",IF(I119="INTERMEDIARY / LEAD COMPETITOR","COMPATIBLE","ROLE CONFLICT"),IF(D119="INFORMATION CONTENT",IF(OR(I119="DIRECT LOCAL COMPETITOR",I119="INTERMEDIARY / LEAD COMPETITOR",I119="INFORMATION / REFERENCE COMPETITOR",I119="INDIRECT / CONDITIONAL COMPETITOR"),"COMPATIBLE","ROLE CONFLICT"),IF(D119="LOCAL VISIBILITY",IF(OR(I119="DIRECT LOCAL COMPETITOR",I119="INTERMEDIARY / LEAD COMPETITOR"),"COMPATIBLE","ROLE CONFLICT"),"ROLE CONFLICT")))))))))</x:f>
      </x:c>
      <x:c r="L119" s="12" t="str">
        <x:f>IF(A119="","",IF(COUNTIF($A$6:$A$205,A119)&gt;1,"NOT READY",IF(OR(B119="",C119="",D119="",E119="",F119="",H119=""),"NOT READY",IF(NOT(OR(EXACT(H119,"NOT STARTED"),EXACT(H119,"IN PROGRESS"),EXACT(H119,"DONE"),EXACT(H119,"BLOCKED"))),"NOT READY",IF(OR(N119&lt;&gt;"LINKED",J119&lt;&gt;"READY",K119&lt;&gt;"COMPATIBLE"),"NOT READY","READY")))))</x:f>
      </x:c>
      <x:c r="M119" s="12"/>
      <x:c r="N119" s="12" t="str">
        <x:f>IF(A119="","",IF(COUNTIF(CANDIDATES!$A$6:$A$205,B119)&lt;&gt;1,"INVALID - CANDIDATE ID",IF(COUNTIF(DECISIONS!$A$6:$A$205,C119)&lt;&gt;1,"INVALID - DECISION ID",IF(INDEX(DECISIONS!$B$6:$B$205,MATCH(C119,DECISIONS!$A$6:$A$205,0))&lt;&gt;B119,"INVALID - CANDIDATE / DECISION MISMATCH","LINKED"))))</x:f>
      </x:c>
    </x:row>
    <x:row r="120">
      <x:c r="A120" s="12"/>
      <x:c r="B120" s="12"/>
      <x:c r="C120" s="12"/>
      <x:c r="D120" s="12"/>
      <x:c r="E120" s="12"/>
      <x:c r="F120" s="12"/>
      <x:c r="G120" s="38"/>
      <x:c r="H120" s="12"/>
      <x:c r="I120" s="12" t="str">
        <x:f>IF(B120="","",IFERROR(INDEX(CANDIDATES!$P$6:$P$205,MATCH(B120,CANDIDATES!$A$6:$A$205,0)),""))</x:f>
      </x:c>
      <x:c r="J120" s="12" t="str">
        <x:f>IF(C120="","",IFERROR(INDEX(DECISIONS!$M$6:$M$205,MATCH(C120,DECISIONS!$A$6:$A$205,0)),"INVALID - DECISION ID"))</x:f>
      </x:c>
      <x:c r="K120" s="12" t="str">
        <x:f>IF(A120="","",IF(N120&lt;&gt;"LINKED","LINK ERROR",IF(NOT(OR(EXACT(D120,"DIRECT OFFER / CRO"),EXACT(D120,"LOCAL VISIBILITY"),EXACT(D120,"INFORMATION CONTENT"),EXACT(D120,"INTERMEDIARY CHANNEL"),EXACT(D120,"EVIDENCE COLLECTION"),EXACT(D120,"MONITOR / REOPEN"))),"INVALID - ACTION CATEGORY",IF(D120="EVIDENCE COLLECTION","COMPATIBLE",IF(D120="MONITOR / REOPEN","COMPATIBLE",IF(D120="DIRECT OFFER / CRO",IF(I120="DIRECT LOCAL COMPETITOR","COMPATIBLE","ROLE CONFLICT"),IF(D120="INTERMEDIARY CHANNEL",IF(I120="INTERMEDIARY / LEAD COMPETITOR","COMPATIBLE","ROLE CONFLICT"),IF(D120="INFORMATION CONTENT",IF(OR(I120="DIRECT LOCAL COMPETITOR",I120="INTERMEDIARY / LEAD COMPETITOR",I120="INFORMATION / REFERENCE COMPETITOR",I120="INDIRECT / CONDITIONAL COMPETITOR"),"COMPATIBLE","ROLE CONFLICT"),IF(D120="LOCAL VISIBILITY",IF(OR(I120="DIRECT LOCAL COMPETITOR",I120="INTERMEDIARY / LEAD COMPETITOR"),"COMPATIBLE","ROLE CONFLICT"),"ROLE CONFLICT")))))))))</x:f>
      </x:c>
      <x:c r="L120" s="12" t="str">
        <x:f>IF(A120="","",IF(COUNTIF($A$6:$A$205,A120)&gt;1,"NOT READY",IF(OR(B120="",C120="",D120="",E120="",F120="",H120=""),"NOT READY",IF(NOT(OR(EXACT(H120,"NOT STARTED"),EXACT(H120,"IN PROGRESS"),EXACT(H120,"DONE"),EXACT(H120,"BLOCKED"))),"NOT READY",IF(OR(N120&lt;&gt;"LINKED",J120&lt;&gt;"READY",K120&lt;&gt;"COMPATIBLE"),"NOT READY","READY")))))</x:f>
      </x:c>
      <x:c r="M120" s="12"/>
      <x:c r="N120" s="12" t="str">
        <x:f>IF(A120="","",IF(COUNTIF(CANDIDATES!$A$6:$A$205,B120)&lt;&gt;1,"INVALID - CANDIDATE ID",IF(COUNTIF(DECISIONS!$A$6:$A$205,C120)&lt;&gt;1,"INVALID - DECISION ID",IF(INDEX(DECISIONS!$B$6:$B$205,MATCH(C120,DECISIONS!$A$6:$A$205,0))&lt;&gt;B120,"INVALID - CANDIDATE / DECISION MISMATCH","LINKED"))))</x:f>
      </x:c>
    </x:row>
    <x:row r="121">
      <x:c r="A121" s="12"/>
      <x:c r="B121" s="12"/>
      <x:c r="C121" s="12"/>
      <x:c r="D121" s="12"/>
      <x:c r="E121" s="12"/>
      <x:c r="F121" s="12"/>
      <x:c r="G121" s="38"/>
      <x:c r="H121" s="12"/>
      <x:c r="I121" s="12" t="str">
        <x:f>IF(B121="","",IFERROR(INDEX(CANDIDATES!$P$6:$P$205,MATCH(B121,CANDIDATES!$A$6:$A$205,0)),""))</x:f>
      </x:c>
      <x:c r="J121" s="12" t="str">
        <x:f>IF(C121="","",IFERROR(INDEX(DECISIONS!$M$6:$M$205,MATCH(C121,DECISIONS!$A$6:$A$205,0)),"INVALID - DECISION ID"))</x:f>
      </x:c>
      <x:c r="K121" s="12" t="str">
        <x:f>IF(A121="","",IF(N121&lt;&gt;"LINKED","LINK ERROR",IF(NOT(OR(EXACT(D121,"DIRECT OFFER / CRO"),EXACT(D121,"LOCAL VISIBILITY"),EXACT(D121,"INFORMATION CONTENT"),EXACT(D121,"INTERMEDIARY CHANNEL"),EXACT(D121,"EVIDENCE COLLECTION"),EXACT(D121,"MONITOR / REOPEN"))),"INVALID - ACTION CATEGORY",IF(D121="EVIDENCE COLLECTION","COMPATIBLE",IF(D121="MONITOR / REOPEN","COMPATIBLE",IF(D121="DIRECT OFFER / CRO",IF(I121="DIRECT LOCAL COMPETITOR","COMPATIBLE","ROLE CONFLICT"),IF(D121="INTERMEDIARY CHANNEL",IF(I121="INTERMEDIARY / LEAD COMPETITOR","COMPATIBLE","ROLE CONFLICT"),IF(D121="INFORMATION CONTENT",IF(OR(I121="DIRECT LOCAL COMPETITOR",I121="INTERMEDIARY / LEAD COMPETITOR",I121="INFORMATION / REFERENCE COMPETITOR",I121="INDIRECT / CONDITIONAL COMPETITOR"),"COMPATIBLE","ROLE CONFLICT"),IF(D121="LOCAL VISIBILITY",IF(OR(I121="DIRECT LOCAL COMPETITOR",I121="INTERMEDIARY / LEAD COMPETITOR"),"COMPATIBLE","ROLE CONFLICT"),"ROLE CONFLICT")))))))))</x:f>
      </x:c>
      <x:c r="L121" s="12" t="str">
        <x:f>IF(A121="","",IF(COUNTIF($A$6:$A$205,A121)&gt;1,"NOT READY",IF(OR(B121="",C121="",D121="",E121="",F121="",H121=""),"NOT READY",IF(NOT(OR(EXACT(H121,"NOT STARTED"),EXACT(H121,"IN PROGRESS"),EXACT(H121,"DONE"),EXACT(H121,"BLOCKED"))),"NOT READY",IF(OR(N121&lt;&gt;"LINKED",J121&lt;&gt;"READY",K121&lt;&gt;"COMPATIBLE"),"NOT READY","READY")))))</x:f>
      </x:c>
      <x:c r="M121" s="12"/>
      <x:c r="N121" s="12" t="str">
        <x:f>IF(A121="","",IF(COUNTIF(CANDIDATES!$A$6:$A$205,B121)&lt;&gt;1,"INVALID - CANDIDATE ID",IF(COUNTIF(DECISIONS!$A$6:$A$205,C121)&lt;&gt;1,"INVALID - DECISION ID",IF(INDEX(DECISIONS!$B$6:$B$205,MATCH(C121,DECISIONS!$A$6:$A$205,0))&lt;&gt;B121,"INVALID - CANDIDATE / DECISION MISMATCH","LINKED"))))</x:f>
      </x:c>
    </x:row>
    <x:row r="122">
      <x:c r="A122" s="12"/>
      <x:c r="B122" s="12"/>
      <x:c r="C122" s="12"/>
      <x:c r="D122" s="12"/>
      <x:c r="E122" s="12"/>
      <x:c r="F122" s="12"/>
      <x:c r="G122" s="38"/>
      <x:c r="H122" s="12"/>
      <x:c r="I122" s="12" t="str">
        <x:f>IF(B122="","",IFERROR(INDEX(CANDIDATES!$P$6:$P$205,MATCH(B122,CANDIDATES!$A$6:$A$205,0)),""))</x:f>
      </x:c>
      <x:c r="J122" s="12" t="str">
        <x:f>IF(C122="","",IFERROR(INDEX(DECISIONS!$M$6:$M$205,MATCH(C122,DECISIONS!$A$6:$A$205,0)),"INVALID - DECISION ID"))</x:f>
      </x:c>
      <x:c r="K122" s="12" t="str">
        <x:f>IF(A122="","",IF(N122&lt;&gt;"LINKED","LINK ERROR",IF(NOT(OR(EXACT(D122,"DIRECT OFFER / CRO"),EXACT(D122,"LOCAL VISIBILITY"),EXACT(D122,"INFORMATION CONTENT"),EXACT(D122,"INTERMEDIARY CHANNEL"),EXACT(D122,"EVIDENCE COLLECTION"),EXACT(D122,"MONITOR / REOPEN"))),"INVALID - ACTION CATEGORY",IF(D122="EVIDENCE COLLECTION","COMPATIBLE",IF(D122="MONITOR / REOPEN","COMPATIBLE",IF(D122="DIRECT OFFER / CRO",IF(I122="DIRECT LOCAL COMPETITOR","COMPATIBLE","ROLE CONFLICT"),IF(D122="INTERMEDIARY CHANNEL",IF(I122="INTERMEDIARY / LEAD COMPETITOR","COMPATIBLE","ROLE CONFLICT"),IF(D122="INFORMATION CONTENT",IF(OR(I122="DIRECT LOCAL COMPETITOR",I122="INTERMEDIARY / LEAD COMPETITOR",I122="INFORMATION / REFERENCE COMPETITOR",I122="INDIRECT / CONDITIONAL COMPETITOR"),"COMPATIBLE","ROLE CONFLICT"),IF(D122="LOCAL VISIBILITY",IF(OR(I122="DIRECT LOCAL COMPETITOR",I122="INTERMEDIARY / LEAD COMPETITOR"),"COMPATIBLE","ROLE CONFLICT"),"ROLE CONFLICT")))))))))</x:f>
      </x:c>
      <x:c r="L122" s="12" t="str">
        <x:f>IF(A122="","",IF(COUNTIF($A$6:$A$205,A122)&gt;1,"NOT READY",IF(OR(B122="",C122="",D122="",E122="",F122="",H122=""),"NOT READY",IF(NOT(OR(EXACT(H122,"NOT STARTED"),EXACT(H122,"IN PROGRESS"),EXACT(H122,"DONE"),EXACT(H122,"BLOCKED"))),"NOT READY",IF(OR(N122&lt;&gt;"LINKED",J122&lt;&gt;"READY",K122&lt;&gt;"COMPATIBLE"),"NOT READY","READY")))))</x:f>
      </x:c>
      <x:c r="M122" s="12"/>
      <x:c r="N122" s="12" t="str">
        <x:f>IF(A122="","",IF(COUNTIF(CANDIDATES!$A$6:$A$205,B122)&lt;&gt;1,"INVALID - CANDIDATE ID",IF(COUNTIF(DECISIONS!$A$6:$A$205,C122)&lt;&gt;1,"INVALID - DECISION ID",IF(INDEX(DECISIONS!$B$6:$B$205,MATCH(C122,DECISIONS!$A$6:$A$205,0))&lt;&gt;B122,"INVALID - CANDIDATE / DECISION MISMATCH","LINKED"))))</x:f>
      </x:c>
    </x:row>
    <x:row r="123">
      <x:c r="A123" s="12"/>
      <x:c r="B123" s="12"/>
      <x:c r="C123" s="12"/>
      <x:c r="D123" s="12"/>
      <x:c r="E123" s="12"/>
      <x:c r="F123" s="12"/>
      <x:c r="G123" s="38"/>
      <x:c r="H123" s="12"/>
      <x:c r="I123" s="12" t="str">
        <x:f>IF(B123="","",IFERROR(INDEX(CANDIDATES!$P$6:$P$205,MATCH(B123,CANDIDATES!$A$6:$A$205,0)),""))</x:f>
      </x:c>
      <x:c r="J123" s="12" t="str">
        <x:f>IF(C123="","",IFERROR(INDEX(DECISIONS!$M$6:$M$205,MATCH(C123,DECISIONS!$A$6:$A$205,0)),"INVALID - DECISION ID"))</x:f>
      </x:c>
      <x:c r="K123" s="12" t="str">
        <x:f>IF(A123="","",IF(N123&lt;&gt;"LINKED","LINK ERROR",IF(NOT(OR(EXACT(D123,"DIRECT OFFER / CRO"),EXACT(D123,"LOCAL VISIBILITY"),EXACT(D123,"INFORMATION CONTENT"),EXACT(D123,"INTERMEDIARY CHANNEL"),EXACT(D123,"EVIDENCE COLLECTION"),EXACT(D123,"MONITOR / REOPEN"))),"INVALID - ACTION CATEGORY",IF(D123="EVIDENCE COLLECTION","COMPATIBLE",IF(D123="MONITOR / REOPEN","COMPATIBLE",IF(D123="DIRECT OFFER / CRO",IF(I123="DIRECT LOCAL COMPETITOR","COMPATIBLE","ROLE CONFLICT"),IF(D123="INTERMEDIARY CHANNEL",IF(I123="INTERMEDIARY / LEAD COMPETITOR","COMPATIBLE","ROLE CONFLICT"),IF(D123="INFORMATION CONTENT",IF(OR(I123="DIRECT LOCAL COMPETITOR",I123="INTERMEDIARY / LEAD COMPETITOR",I123="INFORMATION / REFERENCE COMPETITOR",I123="INDIRECT / CONDITIONAL COMPETITOR"),"COMPATIBLE","ROLE CONFLICT"),IF(D123="LOCAL VISIBILITY",IF(OR(I123="DIRECT LOCAL COMPETITOR",I123="INTERMEDIARY / LEAD COMPETITOR"),"COMPATIBLE","ROLE CONFLICT"),"ROLE CONFLICT")))))))))</x:f>
      </x:c>
      <x:c r="L123" s="12" t="str">
        <x:f>IF(A123="","",IF(COUNTIF($A$6:$A$205,A123)&gt;1,"NOT READY",IF(OR(B123="",C123="",D123="",E123="",F123="",H123=""),"NOT READY",IF(NOT(OR(EXACT(H123,"NOT STARTED"),EXACT(H123,"IN PROGRESS"),EXACT(H123,"DONE"),EXACT(H123,"BLOCKED"))),"NOT READY",IF(OR(N123&lt;&gt;"LINKED",J123&lt;&gt;"READY",K123&lt;&gt;"COMPATIBLE"),"NOT READY","READY")))))</x:f>
      </x:c>
      <x:c r="M123" s="12"/>
      <x:c r="N123" s="12" t="str">
        <x:f>IF(A123="","",IF(COUNTIF(CANDIDATES!$A$6:$A$205,B123)&lt;&gt;1,"INVALID - CANDIDATE ID",IF(COUNTIF(DECISIONS!$A$6:$A$205,C123)&lt;&gt;1,"INVALID - DECISION ID",IF(INDEX(DECISIONS!$B$6:$B$205,MATCH(C123,DECISIONS!$A$6:$A$205,0))&lt;&gt;B123,"INVALID - CANDIDATE / DECISION MISMATCH","LINKED"))))</x:f>
      </x:c>
    </x:row>
    <x:row r="124">
      <x:c r="A124" s="12"/>
      <x:c r="B124" s="12"/>
      <x:c r="C124" s="12"/>
      <x:c r="D124" s="12"/>
      <x:c r="E124" s="12"/>
      <x:c r="F124" s="12"/>
      <x:c r="G124" s="38"/>
      <x:c r="H124" s="12"/>
      <x:c r="I124" s="12" t="str">
        <x:f>IF(B124="","",IFERROR(INDEX(CANDIDATES!$P$6:$P$205,MATCH(B124,CANDIDATES!$A$6:$A$205,0)),""))</x:f>
      </x:c>
      <x:c r="J124" s="12" t="str">
        <x:f>IF(C124="","",IFERROR(INDEX(DECISIONS!$M$6:$M$205,MATCH(C124,DECISIONS!$A$6:$A$205,0)),"INVALID - DECISION ID"))</x:f>
      </x:c>
      <x:c r="K124" s="12" t="str">
        <x:f>IF(A124="","",IF(N124&lt;&gt;"LINKED","LINK ERROR",IF(NOT(OR(EXACT(D124,"DIRECT OFFER / CRO"),EXACT(D124,"LOCAL VISIBILITY"),EXACT(D124,"INFORMATION CONTENT"),EXACT(D124,"INTERMEDIARY CHANNEL"),EXACT(D124,"EVIDENCE COLLECTION"),EXACT(D124,"MONITOR / REOPEN"))),"INVALID - ACTION CATEGORY",IF(D124="EVIDENCE COLLECTION","COMPATIBLE",IF(D124="MONITOR / REOPEN","COMPATIBLE",IF(D124="DIRECT OFFER / CRO",IF(I124="DIRECT LOCAL COMPETITOR","COMPATIBLE","ROLE CONFLICT"),IF(D124="INTERMEDIARY CHANNEL",IF(I124="INTERMEDIARY / LEAD COMPETITOR","COMPATIBLE","ROLE CONFLICT"),IF(D124="INFORMATION CONTENT",IF(OR(I124="DIRECT LOCAL COMPETITOR",I124="INTERMEDIARY / LEAD COMPETITOR",I124="INFORMATION / REFERENCE COMPETITOR",I124="INDIRECT / CONDITIONAL COMPETITOR"),"COMPATIBLE","ROLE CONFLICT"),IF(D124="LOCAL VISIBILITY",IF(OR(I124="DIRECT LOCAL COMPETITOR",I124="INTERMEDIARY / LEAD COMPETITOR"),"COMPATIBLE","ROLE CONFLICT"),"ROLE CONFLICT")))))))))</x:f>
      </x:c>
      <x:c r="L124" s="12" t="str">
        <x:f>IF(A124="","",IF(COUNTIF($A$6:$A$205,A124)&gt;1,"NOT READY",IF(OR(B124="",C124="",D124="",E124="",F124="",H124=""),"NOT READY",IF(NOT(OR(EXACT(H124,"NOT STARTED"),EXACT(H124,"IN PROGRESS"),EXACT(H124,"DONE"),EXACT(H124,"BLOCKED"))),"NOT READY",IF(OR(N124&lt;&gt;"LINKED",J124&lt;&gt;"READY",K124&lt;&gt;"COMPATIBLE"),"NOT READY","READY")))))</x:f>
      </x:c>
      <x:c r="M124" s="12"/>
      <x:c r="N124" s="12" t="str">
        <x:f>IF(A124="","",IF(COUNTIF(CANDIDATES!$A$6:$A$205,B124)&lt;&gt;1,"INVALID - CANDIDATE ID",IF(COUNTIF(DECISIONS!$A$6:$A$205,C124)&lt;&gt;1,"INVALID - DECISION ID",IF(INDEX(DECISIONS!$B$6:$B$205,MATCH(C124,DECISIONS!$A$6:$A$205,0))&lt;&gt;B124,"INVALID - CANDIDATE / DECISION MISMATCH","LINKED"))))</x:f>
      </x:c>
    </x:row>
    <x:row r="125">
      <x:c r="A125" s="12"/>
      <x:c r="B125" s="12"/>
      <x:c r="C125" s="12"/>
      <x:c r="D125" s="12"/>
      <x:c r="E125" s="12"/>
      <x:c r="F125" s="12"/>
      <x:c r="G125" s="38"/>
      <x:c r="H125" s="12"/>
      <x:c r="I125" s="12" t="str">
        <x:f>IF(B125="","",IFERROR(INDEX(CANDIDATES!$P$6:$P$205,MATCH(B125,CANDIDATES!$A$6:$A$205,0)),""))</x:f>
      </x:c>
      <x:c r="J125" s="12" t="str">
        <x:f>IF(C125="","",IFERROR(INDEX(DECISIONS!$M$6:$M$205,MATCH(C125,DECISIONS!$A$6:$A$205,0)),"INVALID - DECISION ID"))</x:f>
      </x:c>
      <x:c r="K125" s="12" t="str">
        <x:f>IF(A125="","",IF(N125&lt;&gt;"LINKED","LINK ERROR",IF(NOT(OR(EXACT(D125,"DIRECT OFFER / CRO"),EXACT(D125,"LOCAL VISIBILITY"),EXACT(D125,"INFORMATION CONTENT"),EXACT(D125,"INTERMEDIARY CHANNEL"),EXACT(D125,"EVIDENCE COLLECTION"),EXACT(D125,"MONITOR / REOPEN"))),"INVALID - ACTION CATEGORY",IF(D125="EVIDENCE COLLECTION","COMPATIBLE",IF(D125="MONITOR / REOPEN","COMPATIBLE",IF(D125="DIRECT OFFER / CRO",IF(I125="DIRECT LOCAL COMPETITOR","COMPATIBLE","ROLE CONFLICT"),IF(D125="INTERMEDIARY CHANNEL",IF(I125="INTERMEDIARY / LEAD COMPETITOR","COMPATIBLE","ROLE CONFLICT"),IF(D125="INFORMATION CONTENT",IF(OR(I125="DIRECT LOCAL COMPETITOR",I125="INTERMEDIARY / LEAD COMPETITOR",I125="INFORMATION / REFERENCE COMPETITOR",I125="INDIRECT / CONDITIONAL COMPETITOR"),"COMPATIBLE","ROLE CONFLICT"),IF(D125="LOCAL VISIBILITY",IF(OR(I125="DIRECT LOCAL COMPETITOR",I125="INTERMEDIARY / LEAD COMPETITOR"),"COMPATIBLE","ROLE CONFLICT"),"ROLE CONFLICT")))))))))</x:f>
      </x:c>
      <x:c r="L125" s="12" t="str">
        <x:f>IF(A125="","",IF(COUNTIF($A$6:$A$205,A125)&gt;1,"NOT READY",IF(OR(B125="",C125="",D125="",E125="",F125="",H125=""),"NOT READY",IF(NOT(OR(EXACT(H125,"NOT STARTED"),EXACT(H125,"IN PROGRESS"),EXACT(H125,"DONE"),EXACT(H125,"BLOCKED"))),"NOT READY",IF(OR(N125&lt;&gt;"LINKED",J125&lt;&gt;"READY",K125&lt;&gt;"COMPATIBLE"),"NOT READY","READY")))))</x:f>
      </x:c>
      <x:c r="M125" s="12"/>
      <x:c r="N125" s="12" t="str">
        <x:f>IF(A125="","",IF(COUNTIF(CANDIDATES!$A$6:$A$205,B125)&lt;&gt;1,"INVALID - CANDIDATE ID",IF(COUNTIF(DECISIONS!$A$6:$A$205,C125)&lt;&gt;1,"INVALID - DECISION ID",IF(INDEX(DECISIONS!$B$6:$B$205,MATCH(C125,DECISIONS!$A$6:$A$205,0))&lt;&gt;B125,"INVALID - CANDIDATE / DECISION MISMATCH","LINKED"))))</x:f>
      </x:c>
    </x:row>
    <x:row r="126">
      <x:c r="A126" s="12"/>
      <x:c r="B126" s="12"/>
      <x:c r="C126" s="12"/>
      <x:c r="D126" s="12"/>
      <x:c r="E126" s="12"/>
      <x:c r="F126" s="12"/>
      <x:c r="G126" s="38"/>
      <x:c r="H126" s="12"/>
      <x:c r="I126" s="12" t="str">
        <x:f>IF(B126="","",IFERROR(INDEX(CANDIDATES!$P$6:$P$205,MATCH(B126,CANDIDATES!$A$6:$A$205,0)),""))</x:f>
      </x:c>
      <x:c r="J126" s="12" t="str">
        <x:f>IF(C126="","",IFERROR(INDEX(DECISIONS!$M$6:$M$205,MATCH(C126,DECISIONS!$A$6:$A$205,0)),"INVALID - DECISION ID"))</x:f>
      </x:c>
      <x:c r="K126" s="12" t="str">
        <x:f>IF(A126="","",IF(N126&lt;&gt;"LINKED","LINK ERROR",IF(NOT(OR(EXACT(D126,"DIRECT OFFER / CRO"),EXACT(D126,"LOCAL VISIBILITY"),EXACT(D126,"INFORMATION CONTENT"),EXACT(D126,"INTERMEDIARY CHANNEL"),EXACT(D126,"EVIDENCE COLLECTION"),EXACT(D126,"MONITOR / REOPEN"))),"INVALID - ACTION CATEGORY",IF(D126="EVIDENCE COLLECTION","COMPATIBLE",IF(D126="MONITOR / REOPEN","COMPATIBLE",IF(D126="DIRECT OFFER / CRO",IF(I126="DIRECT LOCAL COMPETITOR","COMPATIBLE","ROLE CONFLICT"),IF(D126="INTERMEDIARY CHANNEL",IF(I126="INTERMEDIARY / LEAD COMPETITOR","COMPATIBLE","ROLE CONFLICT"),IF(D126="INFORMATION CONTENT",IF(OR(I126="DIRECT LOCAL COMPETITOR",I126="INTERMEDIARY / LEAD COMPETITOR",I126="INFORMATION / REFERENCE COMPETITOR",I126="INDIRECT / CONDITIONAL COMPETITOR"),"COMPATIBLE","ROLE CONFLICT"),IF(D126="LOCAL VISIBILITY",IF(OR(I126="DIRECT LOCAL COMPETITOR",I126="INTERMEDIARY / LEAD COMPETITOR"),"COMPATIBLE","ROLE CONFLICT"),"ROLE CONFLICT")))))))))</x:f>
      </x:c>
      <x:c r="L126" s="12" t="str">
        <x:f>IF(A126="","",IF(COUNTIF($A$6:$A$205,A126)&gt;1,"NOT READY",IF(OR(B126="",C126="",D126="",E126="",F126="",H126=""),"NOT READY",IF(NOT(OR(EXACT(H126,"NOT STARTED"),EXACT(H126,"IN PROGRESS"),EXACT(H126,"DONE"),EXACT(H126,"BLOCKED"))),"NOT READY",IF(OR(N126&lt;&gt;"LINKED",J126&lt;&gt;"READY",K126&lt;&gt;"COMPATIBLE"),"NOT READY","READY")))))</x:f>
      </x:c>
      <x:c r="M126" s="12"/>
      <x:c r="N126" s="12" t="str">
        <x:f>IF(A126="","",IF(COUNTIF(CANDIDATES!$A$6:$A$205,B126)&lt;&gt;1,"INVALID - CANDIDATE ID",IF(COUNTIF(DECISIONS!$A$6:$A$205,C126)&lt;&gt;1,"INVALID - DECISION ID",IF(INDEX(DECISIONS!$B$6:$B$205,MATCH(C126,DECISIONS!$A$6:$A$205,0))&lt;&gt;B126,"INVALID - CANDIDATE / DECISION MISMATCH","LINKED"))))</x:f>
      </x:c>
    </x:row>
    <x:row r="127">
      <x:c r="A127" s="12"/>
      <x:c r="B127" s="12"/>
      <x:c r="C127" s="12"/>
      <x:c r="D127" s="12"/>
      <x:c r="E127" s="12"/>
      <x:c r="F127" s="12"/>
      <x:c r="G127" s="38"/>
      <x:c r="H127" s="12"/>
      <x:c r="I127" s="12" t="str">
        <x:f>IF(B127="","",IFERROR(INDEX(CANDIDATES!$P$6:$P$205,MATCH(B127,CANDIDATES!$A$6:$A$205,0)),""))</x:f>
      </x:c>
      <x:c r="J127" s="12" t="str">
        <x:f>IF(C127="","",IFERROR(INDEX(DECISIONS!$M$6:$M$205,MATCH(C127,DECISIONS!$A$6:$A$205,0)),"INVALID - DECISION ID"))</x:f>
      </x:c>
      <x:c r="K127" s="12" t="str">
        <x:f>IF(A127="","",IF(N127&lt;&gt;"LINKED","LINK ERROR",IF(NOT(OR(EXACT(D127,"DIRECT OFFER / CRO"),EXACT(D127,"LOCAL VISIBILITY"),EXACT(D127,"INFORMATION CONTENT"),EXACT(D127,"INTERMEDIARY CHANNEL"),EXACT(D127,"EVIDENCE COLLECTION"),EXACT(D127,"MONITOR / REOPEN"))),"INVALID - ACTION CATEGORY",IF(D127="EVIDENCE COLLECTION","COMPATIBLE",IF(D127="MONITOR / REOPEN","COMPATIBLE",IF(D127="DIRECT OFFER / CRO",IF(I127="DIRECT LOCAL COMPETITOR","COMPATIBLE","ROLE CONFLICT"),IF(D127="INTERMEDIARY CHANNEL",IF(I127="INTERMEDIARY / LEAD COMPETITOR","COMPATIBLE","ROLE CONFLICT"),IF(D127="INFORMATION CONTENT",IF(OR(I127="DIRECT LOCAL COMPETITOR",I127="INTERMEDIARY / LEAD COMPETITOR",I127="INFORMATION / REFERENCE COMPETITOR",I127="INDIRECT / CONDITIONAL COMPETITOR"),"COMPATIBLE","ROLE CONFLICT"),IF(D127="LOCAL VISIBILITY",IF(OR(I127="DIRECT LOCAL COMPETITOR",I127="INTERMEDIARY / LEAD COMPETITOR"),"COMPATIBLE","ROLE CONFLICT"),"ROLE CONFLICT")))))))))</x:f>
      </x:c>
      <x:c r="L127" s="12" t="str">
        <x:f>IF(A127="","",IF(COUNTIF($A$6:$A$205,A127)&gt;1,"NOT READY",IF(OR(B127="",C127="",D127="",E127="",F127="",H127=""),"NOT READY",IF(NOT(OR(EXACT(H127,"NOT STARTED"),EXACT(H127,"IN PROGRESS"),EXACT(H127,"DONE"),EXACT(H127,"BLOCKED"))),"NOT READY",IF(OR(N127&lt;&gt;"LINKED",J127&lt;&gt;"READY",K127&lt;&gt;"COMPATIBLE"),"NOT READY","READY")))))</x:f>
      </x:c>
      <x:c r="M127" s="12"/>
      <x:c r="N127" s="12" t="str">
        <x:f>IF(A127="","",IF(COUNTIF(CANDIDATES!$A$6:$A$205,B127)&lt;&gt;1,"INVALID - CANDIDATE ID",IF(COUNTIF(DECISIONS!$A$6:$A$205,C127)&lt;&gt;1,"INVALID - DECISION ID",IF(INDEX(DECISIONS!$B$6:$B$205,MATCH(C127,DECISIONS!$A$6:$A$205,0))&lt;&gt;B127,"INVALID - CANDIDATE / DECISION MISMATCH","LINKED"))))</x:f>
      </x:c>
    </x:row>
    <x:row r="128">
      <x:c r="A128" s="12"/>
      <x:c r="B128" s="12"/>
      <x:c r="C128" s="12"/>
      <x:c r="D128" s="12"/>
      <x:c r="E128" s="12"/>
      <x:c r="F128" s="12"/>
      <x:c r="G128" s="38"/>
      <x:c r="H128" s="12"/>
      <x:c r="I128" s="12" t="str">
        <x:f>IF(B128="","",IFERROR(INDEX(CANDIDATES!$P$6:$P$205,MATCH(B128,CANDIDATES!$A$6:$A$205,0)),""))</x:f>
      </x:c>
      <x:c r="J128" s="12" t="str">
        <x:f>IF(C128="","",IFERROR(INDEX(DECISIONS!$M$6:$M$205,MATCH(C128,DECISIONS!$A$6:$A$205,0)),"INVALID - DECISION ID"))</x:f>
      </x:c>
      <x:c r="K128" s="12" t="str">
        <x:f>IF(A128="","",IF(N128&lt;&gt;"LINKED","LINK ERROR",IF(NOT(OR(EXACT(D128,"DIRECT OFFER / CRO"),EXACT(D128,"LOCAL VISIBILITY"),EXACT(D128,"INFORMATION CONTENT"),EXACT(D128,"INTERMEDIARY CHANNEL"),EXACT(D128,"EVIDENCE COLLECTION"),EXACT(D128,"MONITOR / REOPEN"))),"INVALID - ACTION CATEGORY",IF(D128="EVIDENCE COLLECTION","COMPATIBLE",IF(D128="MONITOR / REOPEN","COMPATIBLE",IF(D128="DIRECT OFFER / CRO",IF(I128="DIRECT LOCAL COMPETITOR","COMPATIBLE","ROLE CONFLICT"),IF(D128="INTERMEDIARY CHANNEL",IF(I128="INTERMEDIARY / LEAD COMPETITOR","COMPATIBLE","ROLE CONFLICT"),IF(D128="INFORMATION CONTENT",IF(OR(I128="DIRECT LOCAL COMPETITOR",I128="INTERMEDIARY / LEAD COMPETITOR",I128="INFORMATION / REFERENCE COMPETITOR",I128="INDIRECT / CONDITIONAL COMPETITOR"),"COMPATIBLE","ROLE CONFLICT"),IF(D128="LOCAL VISIBILITY",IF(OR(I128="DIRECT LOCAL COMPETITOR",I128="INTERMEDIARY / LEAD COMPETITOR"),"COMPATIBLE","ROLE CONFLICT"),"ROLE CONFLICT")))))))))</x:f>
      </x:c>
      <x:c r="L128" s="12" t="str">
        <x:f>IF(A128="","",IF(COUNTIF($A$6:$A$205,A128)&gt;1,"NOT READY",IF(OR(B128="",C128="",D128="",E128="",F128="",H128=""),"NOT READY",IF(NOT(OR(EXACT(H128,"NOT STARTED"),EXACT(H128,"IN PROGRESS"),EXACT(H128,"DONE"),EXACT(H128,"BLOCKED"))),"NOT READY",IF(OR(N128&lt;&gt;"LINKED",J128&lt;&gt;"READY",K128&lt;&gt;"COMPATIBLE"),"NOT READY","READY")))))</x:f>
      </x:c>
      <x:c r="M128" s="12"/>
      <x:c r="N128" s="12" t="str">
        <x:f>IF(A128="","",IF(COUNTIF(CANDIDATES!$A$6:$A$205,B128)&lt;&gt;1,"INVALID - CANDIDATE ID",IF(COUNTIF(DECISIONS!$A$6:$A$205,C128)&lt;&gt;1,"INVALID - DECISION ID",IF(INDEX(DECISIONS!$B$6:$B$205,MATCH(C128,DECISIONS!$A$6:$A$205,0))&lt;&gt;B128,"INVALID - CANDIDATE / DECISION MISMATCH","LINKED"))))</x:f>
      </x:c>
    </x:row>
    <x:row r="129">
      <x:c r="A129" s="12"/>
      <x:c r="B129" s="12"/>
      <x:c r="C129" s="12"/>
      <x:c r="D129" s="12"/>
      <x:c r="E129" s="12"/>
      <x:c r="F129" s="12"/>
      <x:c r="G129" s="38"/>
      <x:c r="H129" s="12"/>
      <x:c r="I129" s="12" t="str">
        <x:f>IF(B129="","",IFERROR(INDEX(CANDIDATES!$P$6:$P$205,MATCH(B129,CANDIDATES!$A$6:$A$205,0)),""))</x:f>
      </x:c>
      <x:c r="J129" s="12" t="str">
        <x:f>IF(C129="","",IFERROR(INDEX(DECISIONS!$M$6:$M$205,MATCH(C129,DECISIONS!$A$6:$A$205,0)),"INVALID - DECISION ID"))</x:f>
      </x:c>
      <x:c r="K129" s="12" t="str">
        <x:f>IF(A129="","",IF(N129&lt;&gt;"LINKED","LINK ERROR",IF(NOT(OR(EXACT(D129,"DIRECT OFFER / CRO"),EXACT(D129,"LOCAL VISIBILITY"),EXACT(D129,"INFORMATION CONTENT"),EXACT(D129,"INTERMEDIARY CHANNEL"),EXACT(D129,"EVIDENCE COLLECTION"),EXACT(D129,"MONITOR / REOPEN"))),"INVALID - ACTION CATEGORY",IF(D129="EVIDENCE COLLECTION","COMPATIBLE",IF(D129="MONITOR / REOPEN","COMPATIBLE",IF(D129="DIRECT OFFER / CRO",IF(I129="DIRECT LOCAL COMPETITOR","COMPATIBLE","ROLE CONFLICT"),IF(D129="INTERMEDIARY CHANNEL",IF(I129="INTERMEDIARY / LEAD COMPETITOR","COMPATIBLE","ROLE CONFLICT"),IF(D129="INFORMATION CONTENT",IF(OR(I129="DIRECT LOCAL COMPETITOR",I129="INTERMEDIARY / LEAD COMPETITOR",I129="INFORMATION / REFERENCE COMPETITOR",I129="INDIRECT / CONDITIONAL COMPETITOR"),"COMPATIBLE","ROLE CONFLICT"),IF(D129="LOCAL VISIBILITY",IF(OR(I129="DIRECT LOCAL COMPETITOR",I129="INTERMEDIARY / LEAD COMPETITOR"),"COMPATIBLE","ROLE CONFLICT"),"ROLE CONFLICT")))))))))</x:f>
      </x:c>
      <x:c r="L129" s="12" t="str">
        <x:f>IF(A129="","",IF(COUNTIF($A$6:$A$205,A129)&gt;1,"NOT READY",IF(OR(B129="",C129="",D129="",E129="",F129="",H129=""),"NOT READY",IF(NOT(OR(EXACT(H129,"NOT STARTED"),EXACT(H129,"IN PROGRESS"),EXACT(H129,"DONE"),EXACT(H129,"BLOCKED"))),"NOT READY",IF(OR(N129&lt;&gt;"LINKED",J129&lt;&gt;"READY",K129&lt;&gt;"COMPATIBLE"),"NOT READY","READY")))))</x:f>
      </x:c>
      <x:c r="M129" s="12"/>
      <x:c r="N129" s="12" t="str">
        <x:f>IF(A129="","",IF(COUNTIF(CANDIDATES!$A$6:$A$205,B129)&lt;&gt;1,"INVALID - CANDIDATE ID",IF(COUNTIF(DECISIONS!$A$6:$A$205,C129)&lt;&gt;1,"INVALID - DECISION ID",IF(INDEX(DECISIONS!$B$6:$B$205,MATCH(C129,DECISIONS!$A$6:$A$205,0))&lt;&gt;B129,"INVALID - CANDIDATE / DECISION MISMATCH","LINKED"))))</x:f>
      </x:c>
    </x:row>
    <x:row r="130">
      <x:c r="A130" s="12"/>
      <x:c r="B130" s="12"/>
      <x:c r="C130" s="12"/>
      <x:c r="D130" s="12"/>
      <x:c r="E130" s="12"/>
      <x:c r="F130" s="12"/>
      <x:c r="G130" s="38"/>
      <x:c r="H130" s="12"/>
      <x:c r="I130" s="12" t="str">
        <x:f>IF(B130="","",IFERROR(INDEX(CANDIDATES!$P$6:$P$205,MATCH(B130,CANDIDATES!$A$6:$A$205,0)),""))</x:f>
      </x:c>
      <x:c r="J130" s="12" t="str">
        <x:f>IF(C130="","",IFERROR(INDEX(DECISIONS!$M$6:$M$205,MATCH(C130,DECISIONS!$A$6:$A$205,0)),"INVALID - DECISION ID"))</x:f>
      </x:c>
      <x:c r="K130" s="12" t="str">
        <x:f>IF(A130="","",IF(N130&lt;&gt;"LINKED","LINK ERROR",IF(NOT(OR(EXACT(D130,"DIRECT OFFER / CRO"),EXACT(D130,"LOCAL VISIBILITY"),EXACT(D130,"INFORMATION CONTENT"),EXACT(D130,"INTERMEDIARY CHANNEL"),EXACT(D130,"EVIDENCE COLLECTION"),EXACT(D130,"MONITOR / REOPEN"))),"INVALID - ACTION CATEGORY",IF(D130="EVIDENCE COLLECTION","COMPATIBLE",IF(D130="MONITOR / REOPEN","COMPATIBLE",IF(D130="DIRECT OFFER / CRO",IF(I130="DIRECT LOCAL COMPETITOR","COMPATIBLE","ROLE CONFLICT"),IF(D130="INTERMEDIARY CHANNEL",IF(I130="INTERMEDIARY / LEAD COMPETITOR","COMPATIBLE","ROLE CONFLICT"),IF(D130="INFORMATION CONTENT",IF(OR(I130="DIRECT LOCAL COMPETITOR",I130="INTERMEDIARY / LEAD COMPETITOR",I130="INFORMATION / REFERENCE COMPETITOR",I130="INDIRECT / CONDITIONAL COMPETITOR"),"COMPATIBLE","ROLE CONFLICT"),IF(D130="LOCAL VISIBILITY",IF(OR(I130="DIRECT LOCAL COMPETITOR",I130="INTERMEDIARY / LEAD COMPETITOR"),"COMPATIBLE","ROLE CONFLICT"),"ROLE CONFLICT")))))))))</x:f>
      </x:c>
      <x:c r="L130" s="12" t="str">
        <x:f>IF(A130="","",IF(COUNTIF($A$6:$A$205,A130)&gt;1,"NOT READY",IF(OR(B130="",C130="",D130="",E130="",F130="",H130=""),"NOT READY",IF(NOT(OR(EXACT(H130,"NOT STARTED"),EXACT(H130,"IN PROGRESS"),EXACT(H130,"DONE"),EXACT(H130,"BLOCKED"))),"NOT READY",IF(OR(N130&lt;&gt;"LINKED",J130&lt;&gt;"READY",K130&lt;&gt;"COMPATIBLE"),"NOT READY","READY")))))</x:f>
      </x:c>
      <x:c r="M130" s="12"/>
      <x:c r="N130" s="12" t="str">
        <x:f>IF(A130="","",IF(COUNTIF(CANDIDATES!$A$6:$A$205,B130)&lt;&gt;1,"INVALID - CANDIDATE ID",IF(COUNTIF(DECISIONS!$A$6:$A$205,C130)&lt;&gt;1,"INVALID - DECISION ID",IF(INDEX(DECISIONS!$B$6:$B$205,MATCH(C130,DECISIONS!$A$6:$A$205,0))&lt;&gt;B130,"INVALID - CANDIDATE / DECISION MISMATCH","LINKED"))))</x:f>
      </x:c>
    </x:row>
    <x:row r="131">
      <x:c r="A131" s="12"/>
      <x:c r="B131" s="12"/>
      <x:c r="C131" s="12"/>
      <x:c r="D131" s="12"/>
      <x:c r="E131" s="12"/>
      <x:c r="F131" s="12"/>
      <x:c r="G131" s="38"/>
      <x:c r="H131" s="12"/>
      <x:c r="I131" s="12" t="str">
        <x:f>IF(B131="","",IFERROR(INDEX(CANDIDATES!$P$6:$P$205,MATCH(B131,CANDIDATES!$A$6:$A$205,0)),""))</x:f>
      </x:c>
      <x:c r="J131" s="12" t="str">
        <x:f>IF(C131="","",IFERROR(INDEX(DECISIONS!$M$6:$M$205,MATCH(C131,DECISIONS!$A$6:$A$205,0)),"INVALID - DECISION ID"))</x:f>
      </x:c>
      <x:c r="K131" s="12" t="str">
        <x:f>IF(A131="","",IF(N131&lt;&gt;"LINKED","LINK ERROR",IF(NOT(OR(EXACT(D131,"DIRECT OFFER / CRO"),EXACT(D131,"LOCAL VISIBILITY"),EXACT(D131,"INFORMATION CONTENT"),EXACT(D131,"INTERMEDIARY CHANNEL"),EXACT(D131,"EVIDENCE COLLECTION"),EXACT(D131,"MONITOR / REOPEN"))),"INVALID - ACTION CATEGORY",IF(D131="EVIDENCE COLLECTION","COMPATIBLE",IF(D131="MONITOR / REOPEN","COMPATIBLE",IF(D131="DIRECT OFFER / CRO",IF(I131="DIRECT LOCAL COMPETITOR","COMPATIBLE","ROLE CONFLICT"),IF(D131="INTERMEDIARY CHANNEL",IF(I131="INTERMEDIARY / LEAD COMPETITOR","COMPATIBLE","ROLE CONFLICT"),IF(D131="INFORMATION CONTENT",IF(OR(I131="DIRECT LOCAL COMPETITOR",I131="INTERMEDIARY / LEAD COMPETITOR",I131="INFORMATION / REFERENCE COMPETITOR",I131="INDIRECT / CONDITIONAL COMPETITOR"),"COMPATIBLE","ROLE CONFLICT"),IF(D131="LOCAL VISIBILITY",IF(OR(I131="DIRECT LOCAL COMPETITOR",I131="INTERMEDIARY / LEAD COMPETITOR"),"COMPATIBLE","ROLE CONFLICT"),"ROLE CONFLICT")))))))))</x:f>
      </x:c>
      <x:c r="L131" s="12" t="str">
        <x:f>IF(A131="","",IF(COUNTIF($A$6:$A$205,A131)&gt;1,"NOT READY",IF(OR(B131="",C131="",D131="",E131="",F131="",H131=""),"NOT READY",IF(NOT(OR(EXACT(H131,"NOT STARTED"),EXACT(H131,"IN PROGRESS"),EXACT(H131,"DONE"),EXACT(H131,"BLOCKED"))),"NOT READY",IF(OR(N131&lt;&gt;"LINKED",J131&lt;&gt;"READY",K131&lt;&gt;"COMPATIBLE"),"NOT READY","READY")))))</x:f>
      </x:c>
      <x:c r="M131" s="12"/>
      <x:c r="N131" s="12" t="str">
        <x:f>IF(A131="","",IF(COUNTIF(CANDIDATES!$A$6:$A$205,B131)&lt;&gt;1,"INVALID - CANDIDATE ID",IF(COUNTIF(DECISIONS!$A$6:$A$205,C131)&lt;&gt;1,"INVALID - DECISION ID",IF(INDEX(DECISIONS!$B$6:$B$205,MATCH(C131,DECISIONS!$A$6:$A$205,0))&lt;&gt;B131,"INVALID - CANDIDATE / DECISION MISMATCH","LINKED"))))</x:f>
      </x:c>
    </x:row>
    <x:row r="132">
      <x:c r="A132" s="12"/>
      <x:c r="B132" s="12"/>
      <x:c r="C132" s="12"/>
      <x:c r="D132" s="12"/>
      <x:c r="E132" s="12"/>
      <x:c r="F132" s="12"/>
      <x:c r="G132" s="38"/>
      <x:c r="H132" s="12"/>
      <x:c r="I132" s="12" t="str">
        <x:f>IF(B132="","",IFERROR(INDEX(CANDIDATES!$P$6:$P$205,MATCH(B132,CANDIDATES!$A$6:$A$205,0)),""))</x:f>
      </x:c>
      <x:c r="J132" s="12" t="str">
        <x:f>IF(C132="","",IFERROR(INDEX(DECISIONS!$M$6:$M$205,MATCH(C132,DECISIONS!$A$6:$A$205,0)),"INVALID - DECISION ID"))</x:f>
      </x:c>
      <x:c r="K132" s="12" t="str">
        <x:f>IF(A132="","",IF(N132&lt;&gt;"LINKED","LINK ERROR",IF(NOT(OR(EXACT(D132,"DIRECT OFFER / CRO"),EXACT(D132,"LOCAL VISIBILITY"),EXACT(D132,"INFORMATION CONTENT"),EXACT(D132,"INTERMEDIARY CHANNEL"),EXACT(D132,"EVIDENCE COLLECTION"),EXACT(D132,"MONITOR / REOPEN"))),"INVALID - ACTION CATEGORY",IF(D132="EVIDENCE COLLECTION","COMPATIBLE",IF(D132="MONITOR / REOPEN","COMPATIBLE",IF(D132="DIRECT OFFER / CRO",IF(I132="DIRECT LOCAL COMPETITOR","COMPATIBLE","ROLE CONFLICT"),IF(D132="INTERMEDIARY CHANNEL",IF(I132="INTERMEDIARY / LEAD COMPETITOR","COMPATIBLE","ROLE CONFLICT"),IF(D132="INFORMATION CONTENT",IF(OR(I132="DIRECT LOCAL COMPETITOR",I132="INTERMEDIARY / LEAD COMPETITOR",I132="INFORMATION / REFERENCE COMPETITOR",I132="INDIRECT / CONDITIONAL COMPETITOR"),"COMPATIBLE","ROLE CONFLICT"),IF(D132="LOCAL VISIBILITY",IF(OR(I132="DIRECT LOCAL COMPETITOR",I132="INTERMEDIARY / LEAD COMPETITOR"),"COMPATIBLE","ROLE CONFLICT"),"ROLE CONFLICT")))))))))</x:f>
      </x:c>
      <x:c r="L132" s="12" t="str">
        <x:f>IF(A132="","",IF(COUNTIF($A$6:$A$205,A132)&gt;1,"NOT READY",IF(OR(B132="",C132="",D132="",E132="",F132="",H132=""),"NOT READY",IF(NOT(OR(EXACT(H132,"NOT STARTED"),EXACT(H132,"IN PROGRESS"),EXACT(H132,"DONE"),EXACT(H132,"BLOCKED"))),"NOT READY",IF(OR(N132&lt;&gt;"LINKED",J132&lt;&gt;"READY",K132&lt;&gt;"COMPATIBLE"),"NOT READY","READY")))))</x:f>
      </x:c>
      <x:c r="M132" s="12"/>
      <x:c r="N132" s="12" t="str">
        <x:f>IF(A132="","",IF(COUNTIF(CANDIDATES!$A$6:$A$205,B132)&lt;&gt;1,"INVALID - CANDIDATE ID",IF(COUNTIF(DECISIONS!$A$6:$A$205,C132)&lt;&gt;1,"INVALID - DECISION ID",IF(INDEX(DECISIONS!$B$6:$B$205,MATCH(C132,DECISIONS!$A$6:$A$205,0))&lt;&gt;B132,"INVALID - CANDIDATE / DECISION MISMATCH","LINKED"))))</x:f>
      </x:c>
    </x:row>
    <x:row r="133">
      <x:c r="A133" s="12"/>
      <x:c r="B133" s="12"/>
      <x:c r="C133" s="12"/>
      <x:c r="D133" s="12"/>
      <x:c r="E133" s="12"/>
      <x:c r="F133" s="12"/>
      <x:c r="G133" s="38"/>
      <x:c r="H133" s="12"/>
      <x:c r="I133" s="12" t="str">
        <x:f>IF(B133="","",IFERROR(INDEX(CANDIDATES!$P$6:$P$205,MATCH(B133,CANDIDATES!$A$6:$A$205,0)),""))</x:f>
      </x:c>
      <x:c r="J133" s="12" t="str">
        <x:f>IF(C133="","",IFERROR(INDEX(DECISIONS!$M$6:$M$205,MATCH(C133,DECISIONS!$A$6:$A$205,0)),"INVALID - DECISION ID"))</x:f>
      </x:c>
      <x:c r="K133" s="12" t="str">
        <x:f>IF(A133="","",IF(N133&lt;&gt;"LINKED","LINK ERROR",IF(NOT(OR(EXACT(D133,"DIRECT OFFER / CRO"),EXACT(D133,"LOCAL VISIBILITY"),EXACT(D133,"INFORMATION CONTENT"),EXACT(D133,"INTERMEDIARY CHANNEL"),EXACT(D133,"EVIDENCE COLLECTION"),EXACT(D133,"MONITOR / REOPEN"))),"INVALID - ACTION CATEGORY",IF(D133="EVIDENCE COLLECTION","COMPATIBLE",IF(D133="MONITOR / REOPEN","COMPATIBLE",IF(D133="DIRECT OFFER / CRO",IF(I133="DIRECT LOCAL COMPETITOR","COMPATIBLE","ROLE CONFLICT"),IF(D133="INTERMEDIARY CHANNEL",IF(I133="INTERMEDIARY / LEAD COMPETITOR","COMPATIBLE","ROLE CONFLICT"),IF(D133="INFORMATION CONTENT",IF(OR(I133="DIRECT LOCAL COMPETITOR",I133="INTERMEDIARY / LEAD COMPETITOR",I133="INFORMATION / REFERENCE COMPETITOR",I133="INDIRECT / CONDITIONAL COMPETITOR"),"COMPATIBLE","ROLE CONFLICT"),IF(D133="LOCAL VISIBILITY",IF(OR(I133="DIRECT LOCAL COMPETITOR",I133="INTERMEDIARY / LEAD COMPETITOR"),"COMPATIBLE","ROLE CONFLICT"),"ROLE CONFLICT")))))))))</x:f>
      </x:c>
      <x:c r="L133" s="12" t="str">
        <x:f>IF(A133="","",IF(COUNTIF($A$6:$A$205,A133)&gt;1,"NOT READY",IF(OR(B133="",C133="",D133="",E133="",F133="",H133=""),"NOT READY",IF(NOT(OR(EXACT(H133,"NOT STARTED"),EXACT(H133,"IN PROGRESS"),EXACT(H133,"DONE"),EXACT(H133,"BLOCKED"))),"NOT READY",IF(OR(N133&lt;&gt;"LINKED",J133&lt;&gt;"READY",K133&lt;&gt;"COMPATIBLE"),"NOT READY","READY")))))</x:f>
      </x:c>
      <x:c r="M133" s="12"/>
      <x:c r="N133" s="12" t="str">
        <x:f>IF(A133="","",IF(COUNTIF(CANDIDATES!$A$6:$A$205,B133)&lt;&gt;1,"INVALID - CANDIDATE ID",IF(COUNTIF(DECISIONS!$A$6:$A$205,C133)&lt;&gt;1,"INVALID - DECISION ID",IF(INDEX(DECISIONS!$B$6:$B$205,MATCH(C133,DECISIONS!$A$6:$A$205,0))&lt;&gt;B133,"INVALID - CANDIDATE / DECISION MISMATCH","LINKED"))))</x:f>
      </x:c>
    </x:row>
    <x:row r="134">
      <x:c r="A134" s="12"/>
      <x:c r="B134" s="12"/>
      <x:c r="C134" s="12"/>
      <x:c r="D134" s="12"/>
      <x:c r="E134" s="12"/>
      <x:c r="F134" s="12"/>
      <x:c r="G134" s="38"/>
      <x:c r="H134" s="12"/>
      <x:c r="I134" s="12" t="str">
        <x:f>IF(B134="","",IFERROR(INDEX(CANDIDATES!$P$6:$P$205,MATCH(B134,CANDIDATES!$A$6:$A$205,0)),""))</x:f>
      </x:c>
      <x:c r="J134" s="12" t="str">
        <x:f>IF(C134="","",IFERROR(INDEX(DECISIONS!$M$6:$M$205,MATCH(C134,DECISIONS!$A$6:$A$205,0)),"INVALID - DECISION ID"))</x:f>
      </x:c>
      <x:c r="K134" s="12" t="str">
        <x:f>IF(A134="","",IF(N134&lt;&gt;"LINKED","LINK ERROR",IF(NOT(OR(EXACT(D134,"DIRECT OFFER / CRO"),EXACT(D134,"LOCAL VISIBILITY"),EXACT(D134,"INFORMATION CONTENT"),EXACT(D134,"INTERMEDIARY CHANNEL"),EXACT(D134,"EVIDENCE COLLECTION"),EXACT(D134,"MONITOR / REOPEN"))),"INVALID - ACTION CATEGORY",IF(D134="EVIDENCE COLLECTION","COMPATIBLE",IF(D134="MONITOR / REOPEN","COMPATIBLE",IF(D134="DIRECT OFFER / CRO",IF(I134="DIRECT LOCAL COMPETITOR","COMPATIBLE","ROLE CONFLICT"),IF(D134="INTERMEDIARY CHANNEL",IF(I134="INTERMEDIARY / LEAD COMPETITOR","COMPATIBLE","ROLE CONFLICT"),IF(D134="INFORMATION CONTENT",IF(OR(I134="DIRECT LOCAL COMPETITOR",I134="INTERMEDIARY / LEAD COMPETITOR",I134="INFORMATION / REFERENCE COMPETITOR",I134="INDIRECT / CONDITIONAL COMPETITOR"),"COMPATIBLE","ROLE CONFLICT"),IF(D134="LOCAL VISIBILITY",IF(OR(I134="DIRECT LOCAL COMPETITOR",I134="INTERMEDIARY / LEAD COMPETITOR"),"COMPATIBLE","ROLE CONFLICT"),"ROLE CONFLICT")))))))))</x:f>
      </x:c>
      <x:c r="L134" s="12" t="str">
        <x:f>IF(A134="","",IF(COUNTIF($A$6:$A$205,A134)&gt;1,"NOT READY",IF(OR(B134="",C134="",D134="",E134="",F134="",H134=""),"NOT READY",IF(NOT(OR(EXACT(H134,"NOT STARTED"),EXACT(H134,"IN PROGRESS"),EXACT(H134,"DONE"),EXACT(H134,"BLOCKED"))),"NOT READY",IF(OR(N134&lt;&gt;"LINKED",J134&lt;&gt;"READY",K134&lt;&gt;"COMPATIBLE"),"NOT READY","READY")))))</x:f>
      </x:c>
      <x:c r="M134" s="12"/>
      <x:c r="N134" s="12" t="str">
        <x:f>IF(A134="","",IF(COUNTIF(CANDIDATES!$A$6:$A$205,B134)&lt;&gt;1,"INVALID - CANDIDATE ID",IF(COUNTIF(DECISIONS!$A$6:$A$205,C134)&lt;&gt;1,"INVALID - DECISION ID",IF(INDEX(DECISIONS!$B$6:$B$205,MATCH(C134,DECISIONS!$A$6:$A$205,0))&lt;&gt;B134,"INVALID - CANDIDATE / DECISION MISMATCH","LINKED"))))</x:f>
      </x:c>
    </x:row>
    <x:row r="135">
      <x:c r="A135" s="12"/>
      <x:c r="B135" s="12"/>
      <x:c r="C135" s="12"/>
      <x:c r="D135" s="12"/>
      <x:c r="E135" s="12"/>
      <x:c r="F135" s="12"/>
      <x:c r="G135" s="38"/>
      <x:c r="H135" s="12"/>
      <x:c r="I135" s="12" t="str">
        <x:f>IF(B135="","",IFERROR(INDEX(CANDIDATES!$P$6:$P$205,MATCH(B135,CANDIDATES!$A$6:$A$205,0)),""))</x:f>
      </x:c>
      <x:c r="J135" s="12" t="str">
        <x:f>IF(C135="","",IFERROR(INDEX(DECISIONS!$M$6:$M$205,MATCH(C135,DECISIONS!$A$6:$A$205,0)),"INVALID - DECISION ID"))</x:f>
      </x:c>
      <x:c r="K135" s="12" t="str">
        <x:f>IF(A135="","",IF(N135&lt;&gt;"LINKED","LINK ERROR",IF(NOT(OR(EXACT(D135,"DIRECT OFFER / CRO"),EXACT(D135,"LOCAL VISIBILITY"),EXACT(D135,"INFORMATION CONTENT"),EXACT(D135,"INTERMEDIARY CHANNEL"),EXACT(D135,"EVIDENCE COLLECTION"),EXACT(D135,"MONITOR / REOPEN"))),"INVALID - ACTION CATEGORY",IF(D135="EVIDENCE COLLECTION","COMPATIBLE",IF(D135="MONITOR / REOPEN","COMPATIBLE",IF(D135="DIRECT OFFER / CRO",IF(I135="DIRECT LOCAL COMPETITOR","COMPATIBLE","ROLE CONFLICT"),IF(D135="INTERMEDIARY CHANNEL",IF(I135="INTERMEDIARY / LEAD COMPETITOR","COMPATIBLE","ROLE CONFLICT"),IF(D135="INFORMATION CONTENT",IF(OR(I135="DIRECT LOCAL COMPETITOR",I135="INTERMEDIARY / LEAD COMPETITOR",I135="INFORMATION / REFERENCE COMPETITOR",I135="INDIRECT / CONDITIONAL COMPETITOR"),"COMPATIBLE","ROLE CONFLICT"),IF(D135="LOCAL VISIBILITY",IF(OR(I135="DIRECT LOCAL COMPETITOR",I135="INTERMEDIARY / LEAD COMPETITOR"),"COMPATIBLE","ROLE CONFLICT"),"ROLE CONFLICT")))))))))</x:f>
      </x:c>
      <x:c r="L135" s="12" t="str">
        <x:f>IF(A135="","",IF(COUNTIF($A$6:$A$205,A135)&gt;1,"NOT READY",IF(OR(B135="",C135="",D135="",E135="",F135="",H135=""),"NOT READY",IF(NOT(OR(EXACT(H135,"NOT STARTED"),EXACT(H135,"IN PROGRESS"),EXACT(H135,"DONE"),EXACT(H135,"BLOCKED"))),"NOT READY",IF(OR(N135&lt;&gt;"LINKED",J135&lt;&gt;"READY",K135&lt;&gt;"COMPATIBLE"),"NOT READY","READY")))))</x:f>
      </x:c>
      <x:c r="M135" s="12"/>
      <x:c r="N135" s="12" t="str">
        <x:f>IF(A135="","",IF(COUNTIF(CANDIDATES!$A$6:$A$205,B135)&lt;&gt;1,"INVALID - CANDIDATE ID",IF(COUNTIF(DECISIONS!$A$6:$A$205,C135)&lt;&gt;1,"INVALID - DECISION ID",IF(INDEX(DECISIONS!$B$6:$B$205,MATCH(C135,DECISIONS!$A$6:$A$205,0))&lt;&gt;B135,"INVALID - CANDIDATE / DECISION MISMATCH","LINKED"))))</x:f>
      </x:c>
    </x:row>
    <x:row r="136">
      <x:c r="A136" s="12"/>
      <x:c r="B136" s="12"/>
      <x:c r="C136" s="12"/>
      <x:c r="D136" s="12"/>
      <x:c r="E136" s="12"/>
      <x:c r="F136" s="12"/>
      <x:c r="G136" s="38"/>
      <x:c r="H136" s="12"/>
      <x:c r="I136" s="12" t="str">
        <x:f>IF(B136="","",IFERROR(INDEX(CANDIDATES!$P$6:$P$205,MATCH(B136,CANDIDATES!$A$6:$A$205,0)),""))</x:f>
      </x:c>
      <x:c r="J136" s="12" t="str">
        <x:f>IF(C136="","",IFERROR(INDEX(DECISIONS!$M$6:$M$205,MATCH(C136,DECISIONS!$A$6:$A$205,0)),"INVALID - DECISION ID"))</x:f>
      </x:c>
      <x:c r="K136" s="12" t="str">
        <x:f>IF(A136="","",IF(N136&lt;&gt;"LINKED","LINK ERROR",IF(NOT(OR(EXACT(D136,"DIRECT OFFER / CRO"),EXACT(D136,"LOCAL VISIBILITY"),EXACT(D136,"INFORMATION CONTENT"),EXACT(D136,"INTERMEDIARY CHANNEL"),EXACT(D136,"EVIDENCE COLLECTION"),EXACT(D136,"MONITOR / REOPEN"))),"INVALID - ACTION CATEGORY",IF(D136="EVIDENCE COLLECTION","COMPATIBLE",IF(D136="MONITOR / REOPEN","COMPATIBLE",IF(D136="DIRECT OFFER / CRO",IF(I136="DIRECT LOCAL COMPETITOR","COMPATIBLE","ROLE CONFLICT"),IF(D136="INTERMEDIARY CHANNEL",IF(I136="INTERMEDIARY / LEAD COMPETITOR","COMPATIBLE","ROLE CONFLICT"),IF(D136="INFORMATION CONTENT",IF(OR(I136="DIRECT LOCAL COMPETITOR",I136="INTERMEDIARY / LEAD COMPETITOR",I136="INFORMATION / REFERENCE COMPETITOR",I136="INDIRECT / CONDITIONAL COMPETITOR"),"COMPATIBLE","ROLE CONFLICT"),IF(D136="LOCAL VISIBILITY",IF(OR(I136="DIRECT LOCAL COMPETITOR",I136="INTERMEDIARY / LEAD COMPETITOR"),"COMPATIBLE","ROLE CONFLICT"),"ROLE CONFLICT")))))))))</x:f>
      </x:c>
      <x:c r="L136" s="12" t="str">
        <x:f>IF(A136="","",IF(COUNTIF($A$6:$A$205,A136)&gt;1,"NOT READY",IF(OR(B136="",C136="",D136="",E136="",F136="",H136=""),"NOT READY",IF(NOT(OR(EXACT(H136,"NOT STARTED"),EXACT(H136,"IN PROGRESS"),EXACT(H136,"DONE"),EXACT(H136,"BLOCKED"))),"NOT READY",IF(OR(N136&lt;&gt;"LINKED",J136&lt;&gt;"READY",K136&lt;&gt;"COMPATIBLE"),"NOT READY","READY")))))</x:f>
      </x:c>
      <x:c r="M136" s="12"/>
      <x:c r="N136" s="12" t="str">
        <x:f>IF(A136="","",IF(COUNTIF(CANDIDATES!$A$6:$A$205,B136)&lt;&gt;1,"INVALID - CANDIDATE ID",IF(COUNTIF(DECISIONS!$A$6:$A$205,C136)&lt;&gt;1,"INVALID - DECISION ID",IF(INDEX(DECISIONS!$B$6:$B$205,MATCH(C136,DECISIONS!$A$6:$A$205,0))&lt;&gt;B136,"INVALID - CANDIDATE / DECISION MISMATCH","LINKED"))))</x:f>
      </x:c>
    </x:row>
    <x:row r="137">
      <x:c r="A137" s="12"/>
      <x:c r="B137" s="12"/>
      <x:c r="C137" s="12"/>
      <x:c r="D137" s="12"/>
      <x:c r="E137" s="12"/>
      <x:c r="F137" s="12"/>
      <x:c r="G137" s="38"/>
      <x:c r="H137" s="12"/>
      <x:c r="I137" s="12" t="str">
        <x:f>IF(B137="","",IFERROR(INDEX(CANDIDATES!$P$6:$P$205,MATCH(B137,CANDIDATES!$A$6:$A$205,0)),""))</x:f>
      </x:c>
      <x:c r="J137" s="12" t="str">
        <x:f>IF(C137="","",IFERROR(INDEX(DECISIONS!$M$6:$M$205,MATCH(C137,DECISIONS!$A$6:$A$205,0)),"INVALID - DECISION ID"))</x:f>
      </x:c>
      <x:c r="K137" s="12" t="str">
        <x:f>IF(A137="","",IF(N137&lt;&gt;"LINKED","LINK ERROR",IF(NOT(OR(EXACT(D137,"DIRECT OFFER / CRO"),EXACT(D137,"LOCAL VISIBILITY"),EXACT(D137,"INFORMATION CONTENT"),EXACT(D137,"INTERMEDIARY CHANNEL"),EXACT(D137,"EVIDENCE COLLECTION"),EXACT(D137,"MONITOR / REOPEN"))),"INVALID - ACTION CATEGORY",IF(D137="EVIDENCE COLLECTION","COMPATIBLE",IF(D137="MONITOR / REOPEN","COMPATIBLE",IF(D137="DIRECT OFFER / CRO",IF(I137="DIRECT LOCAL COMPETITOR","COMPATIBLE","ROLE CONFLICT"),IF(D137="INTERMEDIARY CHANNEL",IF(I137="INTERMEDIARY / LEAD COMPETITOR","COMPATIBLE","ROLE CONFLICT"),IF(D137="INFORMATION CONTENT",IF(OR(I137="DIRECT LOCAL COMPETITOR",I137="INTERMEDIARY / LEAD COMPETITOR",I137="INFORMATION / REFERENCE COMPETITOR",I137="INDIRECT / CONDITIONAL COMPETITOR"),"COMPATIBLE","ROLE CONFLICT"),IF(D137="LOCAL VISIBILITY",IF(OR(I137="DIRECT LOCAL COMPETITOR",I137="INTERMEDIARY / LEAD COMPETITOR"),"COMPATIBLE","ROLE CONFLICT"),"ROLE CONFLICT")))))))))</x:f>
      </x:c>
      <x:c r="L137" s="12" t="str">
        <x:f>IF(A137="","",IF(COUNTIF($A$6:$A$205,A137)&gt;1,"NOT READY",IF(OR(B137="",C137="",D137="",E137="",F137="",H137=""),"NOT READY",IF(NOT(OR(EXACT(H137,"NOT STARTED"),EXACT(H137,"IN PROGRESS"),EXACT(H137,"DONE"),EXACT(H137,"BLOCKED"))),"NOT READY",IF(OR(N137&lt;&gt;"LINKED",J137&lt;&gt;"READY",K137&lt;&gt;"COMPATIBLE"),"NOT READY","READY")))))</x:f>
      </x:c>
      <x:c r="M137" s="12"/>
      <x:c r="N137" s="12" t="str">
        <x:f>IF(A137="","",IF(COUNTIF(CANDIDATES!$A$6:$A$205,B137)&lt;&gt;1,"INVALID - CANDIDATE ID",IF(COUNTIF(DECISIONS!$A$6:$A$205,C137)&lt;&gt;1,"INVALID - DECISION ID",IF(INDEX(DECISIONS!$B$6:$B$205,MATCH(C137,DECISIONS!$A$6:$A$205,0))&lt;&gt;B137,"INVALID - CANDIDATE / DECISION MISMATCH","LINKED"))))</x:f>
      </x:c>
    </x:row>
    <x:row r="138">
      <x:c r="A138" s="12"/>
      <x:c r="B138" s="12"/>
      <x:c r="C138" s="12"/>
      <x:c r="D138" s="12"/>
      <x:c r="E138" s="12"/>
      <x:c r="F138" s="12"/>
      <x:c r="G138" s="38"/>
      <x:c r="H138" s="12"/>
      <x:c r="I138" s="12" t="str">
        <x:f>IF(B138="","",IFERROR(INDEX(CANDIDATES!$P$6:$P$205,MATCH(B138,CANDIDATES!$A$6:$A$205,0)),""))</x:f>
      </x:c>
      <x:c r="J138" s="12" t="str">
        <x:f>IF(C138="","",IFERROR(INDEX(DECISIONS!$M$6:$M$205,MATCH(C138,DECISIONS!$A$6:$A$205,0)),"INVALID - DECISION ID"))</x:f>
      </x:c>
      <x:c r="K138" s="12" t="str">
        <x:f>IF(A138="","",IF(N138&lt;&gt;"LINKED","LINK ERROR",IF(NOT(OR(EXACT(D138,"DIRECT OFFER / CRO"),EXACT(D138,"LOCAL VISIBILITY"),EXACT(D138,"INFORMATION CONTENT"),EXACT(D138,"INTERMEDIARY CHANNEL"),EXACT(D138,"EVIDENCE COLLECTION"),EXACT(D138,"MONITOR / REOPEN"))),"INVALID - ACTION CATEGORY",IF(D138="EVIDENCE COLLECTION","COMPATIBLE",IF(D138="MONITOR / REOPEN","COMPATIBLE",IF(D138="DIRECT OFFER / CRO",IF(I138="DIRECT LOCAL COMPETITOR","COMPATIBLE","ROLE CONFLICT"),IF(D138="INTERMEDIARY CHANNEL",IF(I138="INTERMEDIARY / LEAD COMPETITOR","COMPATIBLE","ROLE CONFLICT"),IF(D138="INFORMATION CONTENT",IF(OR(I138="DIRECT LOCAL COMPETITOR",I138="INTERMEDIARY / LEAD COMPETITOR",I138="INFORMATION / REFERENCE COMPETITOR",I138="INDIRECT / CONDITIONAL COMPETITOR"),"COMPATIBLE","ROLE CONFLICT"),IF(D138="LOCAL VISIBILITY",IF(OR(I138="DIRECT LOCAL COMPETITOR",I138="INTERMEDIARY / LEAD COMPETITOR"),"COMPATIBLE","ROLE CONFLICT"),"ROLE CONFLICT")))))))))</x:f>
      </x:c>
      <x:c r="L138" s="12" t="str">
        <x:f>IF(A138="","",IF(COUNTIF($A$6:$A$205,A138)&gt;1,"NOT READY",IF(OR(B138="",C138="",D138="",E138="",F138="",H138=""),"NOT READY",IF(NOT(OR(EXACT(H138,"NOT STARTED"),EXACT(H138,"IN PROGRESS"),EXACT(H138,"DONE"),EXACT(H138,"BLOCKED"))),"NOT READY",IF(OR(N138&lt;&gt;"LINKED",J138&lt;&gt;"READY",K138&lt;&gt;"COMPATIBLE"),"NOT READY","READY")))))</x:f>
      </x:c>
      <x:c r="M138" s="12"/>
      <x:c r="N138" s="12" t="str">
        <x:f>IF(A138="","",IF(COUNTIF(CANDIDATES!$A$6:$A$205,B138)&lt;&gt;1,"INVALID - CANDIDATE ID",IF(COUNTIF(DECISIONS!$A$6:$A$205,C138)&lt;&gt;1,"INVALID - DECISION ID",IF(INDEX(DECISIONS!$B$6:$B$205,MATCH(C138,DECISIONS!$A$6:$A$205,0))&lt;&gt;B138,"INVALID - CANDIDATE / DECISION MISMATCH","LINKED"))))</x:f>
      </x:c>
    </x:row>
    <x:row r="139">
      <x:c r="A139" s="12"/>
      <x:c r="B139" s="12"/>
      <x:c r="C139" s="12"/>
      <x:c r="D139" s="12"/>
      <x:c r="E139" s="12"/>
      <x:c r="F139" s="12"/>
      <x:c r="G139" s="38"/>
      <x:c r="H139" s="12"/>
      <x:c r="I139" s="12" t="str">
        <x:f>IF(B139="","",IFERROR(INDEX(CANDIDATES!$P$6:$P$205,MATCH(B139,CANDIDATES!$A$6:$A$205,0)),""))</x:f>
      </x:c>
      <x:c r="J139" s="12" t="str">
        <x:f>IF(C139="","",IFERROR(INDEX(DECISIONS!$M$6:$M$205,MATCH(C139,DECISIONS!$A$6:$A$205,0)),"INVALID - DECISION ID"))</x:f>
      </x:c>
      <x:c r="K139" s="12" t="str">
        <x:f>IF(A139="","",IF(N139&lt;&gt;"LINKED","LINK ERROR",IF(NOT(OR(EXACT(D139,"DIRECT OFFER / CRO"),EXACT(D139,"LOCAL VISIBILITY"),EXACT(D139,"INFORMATION CONTENT"),EXACT(D139,"INTERMEDIARY CHANNEL"),EXACT(D139,"EVIDENCE COLLECTION"),EXACT(D139,"MONITOR / REOPEN"))),"INVALID - ACTION CATEGORY",IF(D139="EVIDENCE COLLECTION","COMPATIBLE",IF(D139="MONITOR / REOPEN","COMPATIBLE",IF(D139="DIRECT OFFER / CRO",IF(I139="DIRECT LOCAL COMPETITOR","COMPATIBLE","ROLE CONFLICT"),IF(D139="INTERMEDIARY CHANNEL",IF(I139="INTERMEDIARY / LEAD COMPETITOR","COMPATIBLE","ROLE CONFLICT"),IF(D139="INFORMATION CONTENT",IF(OR(I139="DIRECT LOCAL COMPETITOR",I139="INTERMEDIARY / LEAD COMPETITOR",I139="INFORMATION / REFERENCE COMPETITOR",I139="INDIRECT / CONDITIONAL COMPETITOR"),"COMPATIBLE","ROLE CONFLICT"),IF(D139="LOCAL VISIBILITY",IF(OR(I139="DIRECT LOCAL COMPETITOR",I139="INTERMEDIARY / LEAD COMPETITOR"),"COMPATIBLE","ROLE CONFLICT"),"ROLE CONFLICT")))))))))</x:f>
      </x:c>
      <x:c r="L139" s="12" t="str">
        <x:f>IF(A139="","",IF(COUNTIF($A$6:$A$205,A139)&gt;1,"NOT READY",IF(OR(B139="",C139="",D139="",E139="",F139="",H139=""),"NOT READY",IF(NOT(OR(EXACT(H139,"NOT STARTED"),EXACT(H139,"IN PROGRESS"),EXACT(H139,"DONE"),EXACT(H139,"BLOCKED"))),"NOT READY",IF(OR(N139&lt;&gt;"LINKED",J139&lt;&gt;"READY",K139&lt;&gt;"COMPATIBLE"),"NOT READY","READY")))))</x:f>
      </x:c>
      <x:c r="M139" s="12"/>
      <x:c r="N139" s="12" t="str">
        <x:f>IF(A139="","",IF(COUNTIF(CANDIDATES!$A$6:$A$205,B139)&lt;&gt;1,"INVALID - CANDIDATE ID",IF(COUNTIF(DECISIONS!$A$6:$A$205,C139)&lt;&gt;1,"INVALID - DECISION ID",IF(INDEX(DECISIONS!$B$6:$B$205,MATCH(C139,DECISIONS!$A$6:$A$205,0))&lt;&gt;B139,"INVALID - CANDIDATE / DECISION MISMATCH","LINKED"))))</x:f>
      </x:c>
    </x:row>
    <x:row r="140">
      <x:c r="A140" s="12"/>
      <x:c r="B140" s="12"/>
      <x:c r="C140" s="12"/>
      <x:c r="D140" s="12"/>
      <x:c r="E140" s="12"/>
      <x:c r="F140" s="12"/>
      <x:c r="G140" s="38"/>
      <x:c r="H140" s="12"/>
      <x:c r="I140" s="12" t="str">
        <x:f>IF(B140="","",IFERROR(INDEX(CANDIDATES!$P$6:$P$205,MATCH(B140,CANDIDATES!$A$6:$A$205,0)),""))</x:f>
      </x:c>
      <x:c r="J140" s="12" t="str">
        <x:f>IF(C140="","",IFERROR(INDEX(DECISIONS!$M$6:$M$205,MATCH(C140,DECISIONS!$A$6:$A$205,0)),"INVALID - DECISION ID"))</x:f>
      </x:c>
      <x:c r="K140" s="12" t="str">
        <x:f>IF(A140="","",IF(N140&lt;&gt;"LINKED","LINK ERROR",IF(NOT(OR(EXACT(D140,"DIRECT OFFER / CRO"),EXACT(D140,"LOCAL VISIBILITY"),EXACT(D140,"INFORMATION CONTENT"),EXACT(D140,"INTERMEDIARY CHANNEL"),EXACT(D140,"EVIDENCE COLLECTION"),EXACT(D140,"MONITOR / REOPEN"))),"INVALID - ACTION CATEGORY",IF(D140="EVIDENCE COLLECTION","COMPATIBLE",IF(D140="MONITOR / REOPEN","COMPATIBLE",IF(D140="DIRECT OFFER / CRO",IF(I140="DIRECT LOCAL COMPETITOR","COMPATIBLE","ROLE CONFLICT"),IF(D140="INTERMEDIARY CHANNEL",IF(I140="INTERMEDIARY / LEAD COMPETITOR","COMPATIBLE","ROLE CONFLICT"),IF(D140="INFORMATION CONTENT",IF(OR(I140="DIRECT LOCAL COMPETITOR",I140="INTERMEDIARY / LEAD COMPETITOR",I140="INFORMATION / REFERENCE COMPETITOR",I140="INDIRECT / CONDITIONAL COMPETITOR"),"COMPATIBLE","ROLE CONFLICT"),IF(D140="LOCAL VISIBILITY",IF(OR(I140="DIRECT LOCAL COMPETITOR",I140="INTERMEDIARY / LEAD COMPETITOR"),"COMPATIBLE","ROLE CONFLICT"),"ROLE CONFLICT")))))))))</x:f>
      </x:c>
      <x:c r="L140" s="12" t="str">
        <x:f>IF(A140="","",IF(COUNTIF($A$6:$A$205,A140)&gt;1,"NOT READY",IF(OR(B140="",C140="",D140="",E140="",F140="",H140=""),"NOT READY",IF(NOT(OR(EXACT(H140,"NOT STARTED"),EXACT(H140,"IN PROGRESS"),EXACT(H140,"DONE"),EXACT(H140,"BLOCKED"))),"NOT READY",IF(OR(N140&lt;&gt;"LINKED",J140&lt;&gt;"READY",K140&lt;&gt;"COMPATIBLE"),"NOT READY","READY")))))</x:f>
      </x:c>
      <x:c r="M140" s="12"/>
      <x:c r="N140" s="12" t="str">
        <x:f>IF(A140="","",IF(COUNTIF(CANDIDATES!$A$6:$A$205,B140)&lt;&gt;1,"INVALID - CANDIDATE ID",IF(COUNTIF(DECISIONS!$A$6:$A$205,C140)&lt;&gt;1,"INVALID - DECISION ID",IF(INDEX(DECISIONS!$B$6:$B$205,MATCH(C140,DECISIONS!$A$6:$A$205,0))&lt;&gt;B140,"INVALID - CANDIDATE / DECISION MISMATCH","LINKED"))))</x:f>
      </x:c>
    </x:row>
    <x:row r="141">
      <x:c r="A141" s="12"/>
      <x:c r="B141" s="12"/>
      <x:c r="C141" s="12"/>
      <x:c r="D141" s="12"/>
      <x:c r="E141" s="12"/>
      <x:c r="F141" s="12"/>
      <x:c r="G141" s="38"/>
      <x:c r="H141" s="12"/>
      <x:c r="I141" s="12" t="str">
        <x:f>IF(B141="","",IFERROR(INDEX(CANDIDATES!$P$6:$P$205,MATCH(B141,CANDIDATES!$A$6:$A$205,0)),""))</x:f>
      </x:c>
      <x:c r="J141" s="12" t="str">
        <x:f>IF(C141="","",IFERROR(INDEX(DECISIONS!$M$6:$M$205,MATCH(C141,DECISIONS!$A$6:$A$205,0)),"INVALID - DECISION ID"))</x:f>
      </x:c>
      <x:c r="K141" s="12" t="str">
        <x:f>IF(A141="","",IF(N141&lt;&gt;"LINKED","LINK ERROR",IF(NOT(OR(EXACT(D141,"DIRECT OFFER / CRO"),EXACT(D141,"LOCAL VISIBILITY"),EXACT(D141,"INFORMATION CONTENT"),EXACT(D141,"INTERMEDIARY CHANNEL"),EXACT(D141,"EVIDENCE COLLECTION"),EXACT(D141,"MONITOR / REOPEN"))),"INVALID - ACTION CATEGORY",IF(D141="EVIDENCE COLLECTION","COMPATIBLE",IF(D141="MONITOR / REOPEN","COMPATIBLE",IF(D141="DIRECT OFFER / CRO",IF(I141="DIRECT LOCAL COMPETITOR","COMPATIBLE","ROLE CONFLICT"),IF(D141="INTERMEDIARY CHANNEL",IF(I141="INTERMEDIARY / LEAD COMPETITOR","COMPATIBLE","ROLE CONFLICT"),IF(D141="INFORMATION CONTENT",IF(OR(I141="DIRECT LOCAL COMPETITOR",I141="INTERMEDIARY / LEAD COMPETITOR",I141="INFORMATION / REFERENCE COMPETITOR",I141="INDIRECT / CONDITIONAL COMPETITOR"),"COMPATIBLE","ROLE CONFLICT"),IF(D141="LOCAL VISIBILITY",IF(OR(I141="DIRECT LOCAL COMPETITOR",I141="INTERMEDIARY / LEAD COMPETITOR"),"COMPATIBLE","ROLE CONFLICT"),"ROLE CONFLICT")))))))))</x:f>
      </x:c>
      <x:c r="L141" s="12" t="str">
        <x:f>IF(A141="","",IF(COUNTIF($A$6:$A$205,A141)&gt;1,"NOT READY",IF(OR(B141="",C141="",D141="",E141="",F141="",H141=""),"NOT READY",IF(NOT(OR(EXACT(H141,"NOT STARTED"),EXACT(H141,"IN PROGRESS"),EXACT(H141,"DONE"),EXACT(H141,"BLOCKED"))),"NOT READY",IF(OR(N141&lt;&gt;"LINKED",J141&lt;&gt;"READY",K141&lt;&gt;"COMPATIBLE"),"NOT READY","READY")))))</x:f>
      </x:c>
      <x:c r="M141" s="12"/>
      <x:c r="N141" s="12" t="str">
        <x:f>IF(A141="","",IF(COUNTIF(CANDIDATES!$A$6:$A$205,B141)&lt;&gt;1,"INVALID - CANDIDATE ID",IF(COUNTIF(DECISIONS!$A$6:$A$205,C141)&lt;&gt;1,"INVALID - DECISION ID",IF(INDEX(DECISIONS!$B$6:$B$205,MATCH(C141,DECISIONS!$A$6:$A$205,0))&lt;&gt;B141,"INVALID - CANDIDATE / DECISION MISMATCH","LINKED"))))</x:f>
      </x:c>
    </x:row>
    <x:row r="142">
      <x:c r="A142" s="12"/>
      <x:c r="B142" s="12"/>
      <x:c r="C142" s="12"/>
      <x:c r="D142" s="12"/>
      <x:c r="E142" s="12"/>
      <x:c r="F142" s="12"/>
      <x:c r="G142" s="38"/>
      <x:c r="H142" s="12"/>
      <x:c r="I142" s="12" t="str">
        <x:f>IF(B142="","",IFERROR(INDEX(CANDIDATES!$P$6:$P$205,MATCH(B142,CANDIDATES!$A$6:$A$205,0)),""))</x:f>
      </x:c>
      <x:c r="J142" s="12" t="str">
        <x:f>IF(C142="","",IFERROR(INDEX(DECISIONS!$M$6:$M$205,MATCH(C142,DECISIONS!$A$6:$A$205,0)),"INVALID - DECISION ID"))</x:f>
      </x:c>
      <x:c r="K142" s="12" t="str">
        <x:f>IF(A142="","",IF(N142&lt;&gt;"LINKED","LINK ERROR",IF(NOT(OR(EXACT(D142,"DIRECT OFFER / CRO"),EXACT(D142,"LOCAL VISIBILITY"),EXACT(D142,"INFORMATION CONTENT"),EXACT(D142,"INTERMEDIARY CHANNEL"),EXACT(D142,"EVIDENCE COLLECTION"),EXACT(D142,"MONITOR / REOPEN"))),"INVALID - ACTION CATEGORY",IF(D142="EVIDENCE COLLECTION","COMPATIBLE",IF(D142="MONITOR / REOPEN","COMPATIBLE",IF(D142="DIRECT OFFER / CRO",IF(I142="DIRECT LOCAL COMPETITOR","COMPATIBLE","ROLE CONFLICT"),IF(D142="INTERMEDIARY CHANNEL",IF(I142="INTERMEDIARY / LEAD COMPETITOR","COMPATIBLE","ROLE CONFLICT"),IF(D142="INFORMATION CONTENT",IF(OR(I142="DIRECT LOCAL COMPETITOR",I142="INTERMEDIARY / LEAD COMPETITOR",I142="INFORMATION / REFERENCE COMPETITOR",I142="INDIRECT / CONDITIONAL COMPETITOR"),"COMPATIBLE","ROLE CONFLICT"),IF(D142="LOCAL VISIBILITY",IF(OR(I142="DIRECT LOCAL COMPETITOR",I142="INTERMEDIARY / LEAD COMPETITOR"),"COMPATIBLE","ROLE CONFLICT"),"ROLE CONFLICT")))))))))</x:f>
      </x:c>
      <x:c r="L142" s="12" t="str">
        <x:f>IF(A142="","",IF(COUNTIF($A$6:$A$205,A142)&gt;1,"NOT READY",IF(OR(B142="",C142="",D142="",E142="",F142="",H142=""),"NOT READY",IF(NOT(OR(EXACT(H142,"NOT STARTED"),EXACT(H142,"IN PROGRESS"),EXACT(H142,"DONE"),EXACT(H142,"BLOCKED"))),"NOT READY",IF(OR(N142&lt;&gt;"LINKED",J142&lt;&gt;"READY",K142&lt;&gt;"COMPATIBLE"),"NOT READY","READY")))))</x:f>
      </x:c>
      <x:c r="M142" s="12"/>
      <x:c r="N142" s="12" t="str">
        <x:f>IF(A142="","",IF(COUNTIF(CANDIDATES!$A$6:$A$205,B142)&lt;&gt;1,"INVALID - CANDIDATE ID",IF(COUNTIF(DECISIONS!$A$6:$A$205,C142)&lt;&gt;1,"INVALID - DECISION ID",IF(INDEX(DECISIONS!$B$6:$B$205,MATCH(C142,DECISIONS!$A$6:$A$205,0))&lt;&gt;B142,"INVALID - CANDIDATE / DECISION MISMATCH","LINKED"))))</x:f>
      </x:c>
    </x:row>
    <x:row r="143">
      <x:c r="A143" s="12"/>
      <x:c r="B143" s="12"/>
      <x:c r="C143" s="12"/>
      <x:c r="D143" s="12"/>
      <x:c r="E143" s="12"/>
      <x:c r="F143" s="12"/>
      <x:c r="G143" s="38"/>
      <x:c r="H143" s="12"/>
      <x:c r="I143" s="12" t="str">
        <x:f>IF(B143="","",IFERROR(INDEX(CANDIDATES!$P$6:$P$205,MATCH(B143,CANDIDATES!$A$6:$A$205,0)),""))</x:f>
      </x:c>
      <x:c r="J143" s="12" t="str">
        <x:f>IF(C143="","",IFERROR(INDEX(DECISIONS!$M$6:$M$205,MATCH(C143,DECISIONS!$A$6:$A$205,0)),"INVALID - DECISION ID"))</x:f>
      </x:c>
      <x:c r="K143" s="12" t="str">
        <x:f>IF(A143="","",IF(N143&lt;&gt;"LINKED","LINK ERROR",IF(NOT(OR(EXACT(D143,"DIRECT OFFER / CRO"),EXACT(D143,"LOCAL VISIBILITY"),EXACT(D143,"INFORMATION CONTENT"),EXACT(D143,"INTERMEDIARY CHANNEL"),EXACT(D143,"EVIDENCE COLLECTION"),EXACT(D143,"MONITOR / REOPEN"))),"INVALID - ACTION CATEGORY",IF(D143="EVIDENCE COLLECTION","COMPATIBLE",IF(D143="MONITOR / REOPEN","COMPATIBLE",IF(D143="DIRECT OFFER / CRO",IF(I143="DIRECT LOCAL COMPETITOR","COMPATIBLE","ROLE CONFLICT"),IF(D143="INTERMEDIARY CHANNEL",IF(I143="INTERMEDIARY / LEAD COMPETITOR","COMPATIBLE","ROLE CONFLICT"),IF(D143="INFORMATION CONTENT",IF(OR(I143="DIRECT LOCAL COMPETITOR",I143="INTERMEDIARY / LEAD COMPETITOR",I143="INFORMATION / REFERENCE COMPETITOR",I143="INDIRECT / CONDITIONAL COMPETITOR"),"COMPATIBLE","ROLE CONFLICT"),IF(D143="LOCAL VISIBILITY",IF(OR(I143="DIRECT LOCAL COMPETITOR",I143="INTERMEDIARY / LEAD COMPETITOR"),"COMPATIBLE","ROLE CONFLICT"),"ROLE CONFLICT")))))))))</x:f>
      </x:c>
      <x:c r="L143" s="12" t="str">
        <x:f>IF(A143="","",IF(COUNTIF($A$6:$A$205,A143)&gt;1,"NOT READY",IF(OR(B143="",C143="",D143="",E143="",F143="",H143=""),"NOT READY",IF(NOT(OR(EXACT(H143,"NOT STARTED"),EXACT(H143,"IN PROGRESS"),EXACT(H143,"DONE"),EXACT(H143,"BLOCKED"))),"NOT READY",IF(OR(N143&lt;&gt;"LINKED",J143&lt;&gt;"READY",K143&lt;&gt;"COMPATIBLE"),"NOT READY","READY")))))</x:f>
      </x:c>
      <x:c r="M143" s="12"/>
      <x:c r="N143" s="12" t="str">
        <x:f>IF(A143="","",IF(COUNTIF(CANDIDATES!$A$6:$A$205,B143)&lt;&gt;1,"INVALID - CANDIDATE ID",IF(COUNTIF(DECISIONS!$A$6:$A$205,C143)&lt;&gt;1,"INVALID - DECISION ID",IF(INDEX(DECISIONS!$B$6:$B$205,MATCH(C143,DECISIONS!$A$6:$A$205,0))&lt;&gt;B143,"INVALID - CANDIDATE / DECISION MISMATCH","LINKED"))))</x:f>
      </x:c>
    </x:row>
    <x:row r="144">
      <x:c r="A144" s="12"/>
      <x:c r="B144" s="12"/>
      <x:c r="C144" s="12"/>
      <x:c r="D144" s="12"/>
      <x:c r="E144" s="12"/>
      <x:c r="F144" s="12"/>
      <x:c r="G144" s="38"/>
      <x:c r="H144" s="12"/>
      <x:c r="I144" s="12" t="str">
        <x:f>IF(B144="","",IFERROR(INDEX(CANDIDATES!$P$6:$P$205,MATCH(B144,CANDIDATES!$A$6:$A$205,0)),""))</x:f>
      </x:c>
      <x:c r="J144" s="12" t="str">
        <x:f>IF(C144="","",IFERROR(INDEX(DECISIONS!$M$6:$M$205,MATCH(C144,DECISIONS!$A$6:$A$205,0)),"INVALID - DECISION ID"))</x:f>
      </x:c>
      <x:c r="K144" s="12" t="str">
        <x:f>IF(A144="","",IF(N144&lt;&gt;"LINKED","LINK ERROR",IF(NOT(OR(EXACT(D144,"DIRECT OFFER / CRO"),EXACT(D144,"LOCAL VISIBILITY"),EXACT(D144,"INFORMATION CONTENT"),EXACT(D144,"INTERMEDIARY CHANNEL"),EXACT(D144,"EVIDENCE COLLECTION"),EXACT(D144,"MONITOR / REOPEN"))),"INVALID - ACTION CATEGORY",IF(D144="EVIDENCE COLLECTION","COMPATIBLE",IF(D144="MONITOR / REOPEN","COMPATIBLE",IF(D144="DIRECT OFFER / CRO",IF(I144="DIRECT LOCAL COMPETITOR","COMPATIBLE","ROLE CONFLICT"),IF(D144="INTERMEDIARY CHANNEL",IF(I144="INTERMEDIARY / LEAD COMPETITOR","COMPATIBLE","ROLE CONFLICT"),IF(D144="INFORMATION CONTENT",IF(OR(I144="DIRECT LOCAL COMPETITOR",I144="INTERMEDIARY / LEAD COMPETITOR",I144="INFORMATION / REFERENCE COMPETITOR",I144="INDIRECT / CONDITIONAL COMPETITOR"),"COMPATIBLE","ROLE CONFLICT"),IF(D144="LOCAL VISIBILITY",IF(OR(I144="DIRECT LOCAL COMPETITOR",I144="INTERMEDIARY / LEAD COMPETITOR"),"COMPATIBLE","ROLE CONFLICT"),"ROLE CONFLICT")))))))))</x:f>
      </x:c>
      <x:c r="L144" s="12" t="str">
        <x:f>IF(A144="","",IF(COUNTIF($A$6:$A$205,A144)&gt;1,"NOT READY",IF(OR(B144="",C144="",D144="",E144="",F144="",H144=""),"NOT READY",IF(NOT(OR(EXACT(H144,"NOT STARTED"),EXACT(H144,"IN PROGRESS"),EXACT(H144,"DONE"),EXACT(H144,"BLOCKED"))),"NOT READY",IF(OR(N144&lt;&gt;"LINKED",J144&lt;&gt;"READY",K144&lt;&gt;"COMPATIBLE"),"NOT READY","READY")))))</x:f>
      </x:c>
      <x:c r="M144" s="12"/>
      <x:c r="N144" s="12" t="str">
        <x:f>IF(A144="","",IF(COUNTIF(CANDIDATES!$A$6:$A$205,B144)&lt;&gt;1,"INVALID - CANDIDATE ID",IF(COUNTIF(DECISIONS!$A$6:$A$205,C144)&lt;&gt;1,"INVALID - DECISION ID",IF(INDEX(DECISIONS!$B$6:$B$205,MATCH(C144,DECISIONS!$A$6:$A$205,0))&lt;&gt;B144,"INVALID - CANDIDATE / DECISION MISMATCH","LINKED"))))</x:f>
      </x:c>
    </x:row>
    <x:row r="145">
      <x:c r="A145" s="12"/>
      <x:c r="B145" s="12"/>
      <x:c r="C145" s="12"/>
      <x:c r="D145" s="12"/>
      <x:c r="E145" s="12"/>
      <x:c r="F145" s="12"/>
      <x:c r="G145" s="38"/>
      <x:c r="H145" s="12"/>
      <x:c r="I145" s="12" t="str">
        <x:f>IF(B145="","",IFERROR(INDEX(CANDIDATES!$P$6:$P$205,MATCH(B145,CANDIDATES!$A$6:$A$205,0)),""))</x:f>
      </x:c>
      <x:c r="J145" s="12" t="str">
        <x:f>IF(C145="","",IFERROR(INDEX(DECISIONS!$M$6:$M$205,MATCH(C145,DECISIONS!$A$6:$A$205,0)),"INVALID - DECISION ID"))</x:f>
      </x:c>
      <x:c r="K145" s="12" t="str">
        <x:f>IF(A145="","",IF(N145&lt;&gt;"LINKED","LINK ERROR",IF(NOT(OR(EXACT(D145,"DIRECT OFFER / CRO"),EXACT(D145,"LOCAL VISIBILITY"),EXACT(D145,"INFORMATION CONTENT"),EXACT(D145,"INTERMEDIARY CHANNEL"),EXACT(D145,"EVIDENCE COLLECTION"),EXACT(D145,"MONITOR / REOPEN"))),"INVALID - ACTION CATEGORY",IF(D145="EVIDENCE COLLECTION","COMPATIBLE",IF(D145="MONITOR / REOPEN","COMPATIBLE",IF(D145="DIRECT OFFER / CRO",IF(I145="DIRECT LOCAL COMPETITOR","COMPATIBLE","ROLE CONFLICT"),IF(D145="INTERMEDIARY CHANNEL",IF(I145="INTERMEDIARY / LEAD COMPETITOR","COMPATIBLE","ROLE CONFLICT"),IF(D145="INFORMATION CONTENT",IF(OR(I145="DIRECT LOCAL COMPETITOR",I145="INTERMEDIARY / LEAD COMPETITOR",I145="INFORMATION / REFERENCE COMPETITOR",I145="INDIRECT / CONDITIONAL COMPETITOR"),"COMPATIBLE","ROLE CONFLICT"),IF(D145="LOCAL VISIBILITY",IF(OR(I145="DIRECT LOCAL COMPETITOR",I145="INTERMEDIARY / LEAD COMPETITOR"),"COMPATIBLE","ROLE CONFLICT"),"ROLE CONFLICT")))))))))</x:f>
      </x:c>
      <x:c r="L145" s="12" t="str">
        <x:f>IF(A145="","",IF(COUNTIF($A$6:$A$205,A145)&gt;1,"NOT READY",IF(OR(B145="",C145="",D145="",E145="",F145="",H145=""),"NOT READY",IF(NOT(OR(EXACT(H145,"NOT STARTED"),EXACT(H145,"IN PROGRESS"),EXACT(H145,"DONE"),EXACT(H145,"BLOCKED"))),"NOT READY",IF(OR(N145&lt;&gt;"LINKED",J145&lt;&gt;"READY",K145&lt;&gt;"COMPATIBLE"),"NOT READY","READY")))))</x:f>
      </x:c>
      <x:c r="M145" s="12"/>
      <x:c r="N145" s="12" t="str">
        <x:f>IF(A145="","",IF(COUNTIF(CANDIDATES!$A$6:$A$205,B145)&lt;&gt;1,"INVALID - CANDIDATE ID",IF(COUNTIF(DECISIONS!$A$6:$A$205,C145)&lt;&gt;1,"INVALID - DECISION ID",IF(INDEX(DECISIONS!$B$6:$B$205,MATCH(C145,DECISIONS!$A$6:$A$205,0))&lt;&gt;B145,"INVALID - CANDIDATE / DECISION MISMATCH","LINKED"))))</x:f>
      </x:c>
    </x:row>
    <x:row r="146">
      <x:c r="A146" s="12"/>
      <x:c r="B146" s="12"/>
      <x:c r="C146" s="12"/>
      <x:c r="D146" s="12"/>
      <x:c r="E146" s="12"/>
      <x:c r="F146" s="12"/>
      <x:c r="G146" s="38"/>
      <x:c r="H146" s="12"/>
      <x:c r="I146" s="12" t="str">
        <x:f>IF(B146="","",IFERROR(INDEX(CANDIDATES!$P$6:$P$205,MATCH(B146,CANDIDATES!$A$6:$A$205,0)),""))</x:f>
      </x:c>
      <x:c r="J146" s="12" t="str">
        <x:f>IF(C146="","",IFERROR(INDEX(DECISIONS!$M$6:$M$205,MATCH(C146,DECISIONS!$A$6:$A$205,0)),"INVALID - DECISION ID"))</x:f>
      </x:c>
      <x:c r="K146" s="12" t="str">
        <x:f>IF(A146="","",IF(N146&lt;&gt;"LINKED","LINK ERROR",IF(NOT(OR(EXACT(D146,"DIRECT OFFER / CRO"),EXACT(D146,"LOCAL VISIBILITY"),EXACT(D146,"INFORMATION CONTENT"),EXACT(D146,"INTERMEDIARY CHANNEL"),EXACT(D146,"EVIDENCE COLLECTION"),EXACT(D146,"MONITOR / REOPEN"))),"INVALID - ACTION CATEGORY",IF(D146="EVIDENCE COLLECTION","COMPATIBLE",IF(D146="MONITOR / REOPEN","COMPATIBLE",IF(D146="DIRECT OFFER / CRO",IF(I146="DIRECT LOCAL COMPETITOR","COMPATIBLE","ROLE CONFLICT"),IF(D146="INTERMEDIARY CHANNEL",IF(I146="INTERMEDIARY / LEAD COMPETITOR","COMPATIBLE","ROLE CONFLICT"),IF(D146="INFORMATION CONTENT",IF(OR(I146="DIRECT LOCAL COMPETITOR",I146="INTERMEDIARY / LEAD COMPETITOR",I146="INFORMATION / REFERENCE COMPETITOR",I146="INDIRECT / CONDITIONAL COMPETITOR"),"COMPATIBLE","ROLE CONFLICT"),IF(D146="LOCAL VISIBILITY",IF(OR(I146="DIRECT LOCAL COMPETITOR",I146="INTERMEDIARY / LEAD COMPETITOR"),"COMPATIBLE","ROLE CONFLICT"),"ROLE CONFLICT")))))))))</x:f>
      </x:c>
      <x:c r="L146" s="12" t="str">
        <x:f>IF(A146="","",IF(COUNTIF($A$6:$A$205,A146)&gt;1,"NOT READY",IF(OR(B146="",C146="",D146="",E146="",F146="",H146=""),"NOT READY",IF(NOT(OR(EXACT(H146,"NOT STARTED"),EXACT(H146,"IN PROGRESS"),EXACT(H146,"DONE"),EXACT(H146,"BLOCKED"))),"NOT READY",IF(OR(N146&lt;&gt;"LINKED",J146&lt;&gt;"READY",K146&lt;&gt;"COMPATIBLE"),"NOT READY","READY")))))</x:f>
      </x:c>
      <x:c r="M146" s="12"/>
      <x:c r="N146" s="12" t="str">
        <x:f>IF(A146="","",IF(COUNTIF(CANDIDATES!$A$6:$A$205,B146)&lt;&gt;1,"INVALID - CANDIDATE ID",IF(COUNTIF(DECISIONS!$A$6:$A$205,C146)&lt;&gt;1,"INVALID - DECISION ID",IF(INDEX(DECISIONS!$B$6:$B$205,MATCH(C146,DECISIONS!$A$6:$A$205,0))&lt;&gt;B146,"INVALID - CANDIDATE / DECISION MISMATCH","LINKED"))))</x:f>
      </x:c>
    </x:row>
    <x:row r="147">
      <x:c r="A147" s="12"/>
      <x:c r="B147" s="12"/>
      <x:c r="C147" s="12"/>
      <x:c r="D147" s="12"/>
      <x:c r="E147" s="12"/>
      <x:c r="F147" s="12"/>
      <x:c r="G147" s="38"/>
      <x:c r="H147" s="12"/>
      <x:c r="I147" s="12" t="str">
        <x:f>IF(B147="","",IFERROR(INDEX(CANDIDATES!$P$6:$P$205,MATCH(B147,CANDIDATES!$A$6:$A$205,0)),""))</x:f>
      </x:c>
      <x:c r="J147" s="12" t="str">
        <x:f>IF(C147="","",IFERROR(INDEX(DECISIONS!$M$6:$M$205,MATCH(C147,DECISIONS!$A$6:$A$205,0)),"INVALID - DECISION ID"))</x:f>
      </x:c>
      <x:c r="K147" s="12" t="str">
        <x:f>IF(A147="","",IF(N147&lt;&gt;"LINKED","LINK ERROR",IF(NOT(OR(EXACT(D147,"DIRECT OFFER / CRO"),EXACT(D147,"LOCAL VISIBILITY"),EXACT(D147,"INFORMATION CONTENT"),EXACT(D147,"INTERMEDIARY CHANNEL"),EXACT(D147,"EVIDENCE COLLECTION"),EXACT(D147,"MONITOR / REOPEN"))),"INVALID - ACTION CATEGORY",IF(D147="EVIDENCE COLLECTION","COMPATIBLE",IF(D147="MONITOR / REOPEN","COMPATIBLE",IF(D147="DIRECT OFFER / CRO",IF(I147="DIRECT LOCAL COMPETITOR","COMPATIBLE","ROLE CONFLICT"),IF(D147="INTERMEDIARY CHANNEL",IF(I147="INTERMEDIARY / LEAD COMPETITOR","COMPATIBLE","ROLE CONFLICT"),IF(D147="INFORMATION CONTENT",IF(OR(I147="DIRECT LOCAL COMPETITOR",I147="INTERMEDIARY / LEAD COMPETITOR",I147="INFORMATION / REFERENCE COMPETITOR",I147="INDIRECT / CONDITIONAL COMPETITOR"),"COMPATIBLE","ROLE CONFLICT"),IF(D147="LOCAL VISIBILITY",IF(OR(I147="DIRECT LOCAL COMPETITOR",I147="INTERMEDIARY / LEAD COMPETITOR"),"COMPATIBLE","ROLE CONFLICT"),"ROLE CONFLICT")))))))))</x:f>
      </x:c>
      <x:c r="L147" s="12" t="str">
        <x:f>IF(A147="","",IF(COUNTIF($A$6:$A$205,A147)&gt;1,"NOT READY",IF(OR(B147="",C147="",D147="",E147="",F147="",H147=""),"NOT READY",IF(NOT(OR(EXACT(H147,"NOT STARTED"),EXACT(H147,"IN PROGRESS"),EXACT(H147,"DONE"),EXACT(H147,"BLOCKED"))),"NOT READY",IF(OR(N147&lt;&gt;"LINKED",J147&lt;&gt;"READY",K147&lt;&gt;"COMPATIBLE"),"NOT READY","READY")))))</x:f>
      </x:c>
      <x:c r="M147" s="12"/>
      <x:c r="N147" s="12" t="str">
        <x:f>IF(A147="","",IF(COUNTIF(CANDIDATES!$A$6:$A$205,B147)&lt;&gt;1,"INVALID - CANDIDATE ID",IF(COUNTIF(DECISIONS!$A$6:$A$205,C147)&lt;&gt;1,"INVALID - DECISION ID",IF(INDEX(DECISIONS!$B$6:$B$205,MATCH(C147,DECISIONS!$A$6:$A$205,0))&lt;&gt;B147,"INVALID - CANDIDATE / DECISION MISMATCH","LINKED"))))</x:f>
      </x:c>
    </x:row>
    <x:row r="148">
      <x:c r="A148" s="12"/>
      <x:c r="B148" s="12"/>
      <x:c r="C148" s="12"/>
      <x:c r="D148" s="12"/>
      <x:c r="E148" s="12"/>
      <x:c r="F148" s="12"/>
      <x:c r="G148" s="38"/>
      <x:c r="H148" s="12"/>
      <x:c r="I148" s="12" t="str">
        <x:f>IF(B148="","",IFERROR(INDEX(CANDIDATES!$P$6:$P$205,MATCH(B148,CANDIDATES!$A$6:$A$205,0)),""))</x:f>
      </x:c>
      <x:c r="J148" s="12" t="str">
        <x:f>IF(C148="","",IFERROR(INDEX(DECISIONS!$M$6:$M$205,MATCH(C148,DECISIONS!$A$6:$A$205,0)),"INVALID - DECISION ID"))</x:f>
      </x:c>
      <x:c r="K148" s="12" t="str">
        <x:f>IF(A148="","",IF(N148&lt;&gt;"LINKED","LINK ERROR",IF(NOT(OR(EXACT(D148,"DIRECT OFFER / CRO"),EXACT(D148,"LOCAL VISIBILITY"),EXACT(D148,"INFORMATION CONTENT"),EXACT(D148,"INTERMEDIARY CHANNEL"),EXACT(D148,"EVIDENCE COLLECTION"),EXACT(D148,"MONITOR / REOPEN"))),"INVALID - ACTION CATEGORY",IF(D148="EVIDENCE COLLECTION","COMPATIBLE",IF(D148="MONITOR / REOPEN","COMPATIBLE",IF(D148="DIRECT OFFER / CRO",IF(I148="DIRECT LOCAL COMPETITOR","COMPATIBLE","ROLE CONFLICT"),IF(D148="INTERMEDIARY CHANNEL",IF(I148="INTERMEDIARY / LEAD COMPETITOR","COMPATIBLE","ROLE CONFLICT"),IF(D148="INFORMATION CONTENT",IF(OR(I148="DIRECT LOCAL COMPETITOR",I148="INTERMEDIARY / LEAD COMPETITOR",I148="INFORMATION / REFERENCE COMPETITOR",I148="INDIRECT / CONDITIONAL COMPETITOR"),"COMPATIBLE","ROLE CONFLICT"),IF(D148="LOCAL VISIBILITY",IF(OR(I148="DIRECT LOCAL COMPETITOR",I148="INTERMEDIARY / LEAD COMPETITOR"),"COMPATIBLE","ROLE CONFLICT"),"ROLE CONFLICT")))))))))</x:f>
      </x:c>
      <x:c r="L148" s="12" t="str">
        <x:f>IF(A148="","",IF(COUNTIF($A$6:$A$205,A148)&gt;1,"NOT READY",IF(OR(B148="",C148="",D148="",E148="",F148="",H148=""),"NOT READY",IF(NOT(OR(EXACT(H148,"NOT STARTED"),EXACT(H148,"IN PROGRESS"),EXACT(H148,"DONE"),EXACT(H148,"BLOCKED"))),"NOT READY",IF(OR(N148&lt;&gt;"LINKED",J148&lt;&gt;"READY",K148&lt;&gt;"COMPATIBLE"),"NOT READY","READY")))))</x:f>
      </x:c>
      <x:c r="M148" s="12"/>
      <x:c r="N148" s="12" t="str">
        <x:f>IF(A148="","",IF(COUNTIF(CANDIDATES!$A$6:$A$205,B148)&lt;&gt;1,"INVALID - CANDIDATE ID",IF(COUNTIF(DECISIONS!$A$6:$A$205,C148)&lt;&gt;1,"INVALID - DECISION ID",IF(INDEX(DECISIONS!$B$6:$B$205,MATCH(C148,DECISIONS!$A$6:$A$205,0))&lt;&gt;B148,"INVALID - CANDIDATE / DECISION MISMATCH","LINKED"))))</x:f>
      </x:c>
    </x:row>
    <x:row r="149">
      <x:c r="A149" s="12"/>
      <x:c r="B149" s="12"/>
      <x:c r="C149" s="12"/>
      <x:c r="D149" s="12"/>
      <x:c r="E149" s="12"/>
      <x:c r="F149" s="12"/>
      <x:c r="G149" s="38"/>
      <x:c r="H149" s="12"/>
      <x:c r="I149" s="12" t="str">
        <x:f>IF(B149="","",IFERROR(INDEX(CANDIDATES!$P$6:$P$205,MATCH(B149,CANDIDATES!$A$6:$A$205,0)),""))</x:f>
      </x:c>
      <x:c r="J149" s="12" t="str">
        <x:f>IF(C149="","",IFERROR(INDEX(DECISIONS!$M$6:$M$205,MATCH(C149,DECISIONS!$A$6:$A$205,0)),"INVALID - DECISION ID"))</x:f>
      </x:c>
      <x:c r="K149" s="12" t="str">
        <x:f>IF(A149="","",IF(N149&lt;&gt;"LINKED","LINK ERROR",IF(NOT(OR(EXACT(D149,"DIRECT OFFER / CRO"),EXACT(D149,"LOCAL VISIBILITY"),EXACT(D149,"INFORMATION CONTENT"),EXACT(D149,"INTERMEDIARY CHANNEL"),EXACT(D149,"EVIDENCE COLLECTION"),EXACT(D149,"MONITOR / REOPEN"))),"INVALID - ACTION CATEGORY",IF(D149="EVIDENCE COLLECTION","COMPATIBLE",IF(D149="MONITOR / REOPEN","COMPATIBLE",IF(D149="DIRECT OFFER / CRO",IF(I149="DIRECT LOCAL COMPETITOR","COMPATIBLE","ROLE CONFLICT"),IF(D149="INTERMEDIARY CHANNEL",IF(I149="INTERMEDIARY / LEAD COMPETITOR","COMPATIBLE","ROLE CONFLICT"),IF(D149="INFORMATION CONTENT",IF(OR(I149="DIRECT LOCAL COMPETITOR",I149="INTERMEDIARY / LEAD COMPETITOR",I149="INFORMATION / REFERENCE COMPETITOR",I149="INDIRECT / CONDITIONAL COMPETITOR"),"COMPATIBLE","ROLE CONFLICT"),IF(D149="LOCAL VISIBILITY",IF(OR(I149="DIRECT LOCAL COMPETITOR",I149="INTERMEDIARY / LEAD COMPETITOR"),"COMPATIBLE","ROLE CONFLICT"),"ROLE CONFLICT")))))))))</x:f>
      </x:c>
      <x:c r="L149" s="12" t="str">
        <x:f>IF(A149="","",IF(COUNTIF($A$6:$A$205,A149)&gt;1,"NOT READY",IF(OR(B149="",C149="",D149="",E149="",F149="",H149=""),"NOT READY",IF(NOT(OR(EXACT(H149,"NOT STARTED"),EXACT(H149,"IN PROGRESS"),EXACT(H149,"DONE"),EXACT(H149,"BLOCKED"))),"NOT READY",IF(OR(N149&lt;&gt;"LINKED",J149&lt;&gt;"READY",K149&lt;&gt;"COMPATIBLE"),"NOT READY","READY")))))</x:f>
      </x:c>
      <x:c r="M149" s="12"/>
      <x:c r="N149" s="12" t="str">
        <x:f>IF(A149="","",IF(COUNTIF(CANDIDATES!$A$6:$A$205,B149)&lt;&gt;1,"INVALID - CANDIDATE ID",IF(COUNTIF(DECISIONS!$A$6:$A$205,C149)&lt;&gt;1,"INVALID - DECISION ID",IF(INDEX(DECISIONS!$B$6:$B$205,MATCH(C149,DECISIONS!$A$6:$A$205,0))&lt;&gt;B149,"INVALID - CANDIDATE / DECISION MISMATCH","LINKED"))))</x:f>
      </x:c>
    </x:row>
    <x:row r="150">
      <x:c r="A150" s="12"/>
      <x:c r="B150" s="12"/>
      <x:c r="C150" s="12"/>
      <x:c r="D150" s="12"/>
      <x:c r="E150" s="12"/>
      <x:c r="F150" s="12"/>
      <x:c r="G150" s="38"/>
      <x:c r="H150" s="12"/>
      <x:c r="I150" s="12" t="str">
        <x:f>IF(B150="","",IFERROR(INDEX(CANDIDATES!$P$6:$P$205,MATCH(B150,CANDIDATES!$A$6:$A$205,0)),""))</x:f>
      </x:c>
      <x:c r="J150" s="12" t="str">
        <x:f>IF(C150="","",IFERROR(INDEX(DECISIONS!$M$6:$M$205,MATCH(C150,DECISIONS!$A$6:$A$205,0)),"INVALID - DECISION ID"))</x:f>
      </x:c>
      <x:c r="K150" s="12" t="str">
        <x:f>IF(A150="","",IF(N150&lt;&gt;"LINKED","LINK ERROR",IF(NOT(OR(EXACT(D150,"DIRECT OFFER / CRO"),EXACT(D150,"LOCAL VISIBILITY"),EXACT(D150,"INFORMATION CONTENT"),EXACT(D150,"INTERMEDIARY CHANNEL"),EXACT(D150,"EVIDENCE COLLECTION"),EXACT(D150,"MONITOR / REOPEN"))),"INVALID - ACTION CATEGORY",IF(D150="EVIDENCE COLLECTION","COMPATIBLE",IF(D150="MONITOR / REOPEN","COMPATIBLE",IF(D150="DIRECT OFFER / CRO",IF(I150="DIRECT LOCAL COMPETITOR","COMPATIBLE","ROLE CONFLICT"),IF(D150="INTERMEDIARY CHANNEL",IF(I150="INTERMEDIARY / LEAD COMPETITOR","COMPATIBLE","ROLE CONFLICT"),IF(D150="INFORMATION CONTENT",IF(OR(I150="DIRECT LOCAL COMPETITOR",I150="INTERMEDIARY / LEAD COMPETITOR",I150="INFORMATION / REFERENCE COMPETITOR",I150="INDIRECT / CONDITIONAL COMPETITOR"),"COMPATIBLE","ROLE CONFLICT"),IF(D150="LOCAL VISIBILITY",IF(OR(I150="DIRECT LOCAL COMPETITOR",I150="INTERMEDIARY / LEAD COMPETITOR"),"COMPATIBLE","ROLE CONFLICT"),"ROLE CONFLICT")))))))))</x:f>
      </x:c>
      <x:c r="L150" s="12" t="str">
        <x:f>IF(A150="","",IF(COUNTIF($A$6:$A$205,A150)&gt;1,"NOT READY",IF(OR(B150="",C150="",D150="",E150="",F150="",H150=""),"NOT READY",IF(NOT(OR(EXACT(H150,"NOT STARTED"),EXACT(H150,"IN PROGRESS"),EXACT(H150,"DONE"),EXACT(H150,"BLOCKED"))),"NOT READY",IF(OR(N150&lt;&gt;"LINKED",J150&lt;&gt;"READY",K150&lt;&gt;"COMPATIBLE"),"NOT READY","READY")))))</x:f>
      </x:c>
      <x:c r="M150" s="12"/>
      <x:c r="N150" s="12" t="str">
        <x:f>IF(A150="","",IF(COUNTIF(CANDIDATES!$A$6:$A$205,B150)&lt;&gt;1,"INVALID - CANDIDATE ID",IF(COUNTIF(DECISIONS!$A$6:$A$205,C150)&lt;&gt;1,"INVALID - DECISION ID",IF(INDEX(DECISIONS!$B$6:$B$205,MATCH(C150,DECISIONS!$A$6:$A$205,0))&lt;&gt;B150,"INVALID - CANDIDATE / DECISION MISMATCH","LINKED"))))</x:f>
      </x:c>
    </x:row>
    <x:row r="151">
      <x:c r="A151" s="12"/>
      <x:c r="B151" s="12"/>
      <x:c r="C151" s="12"/>
      <x:c r="D151" s="12"/>
      <x:c r="E151" s="12"/>
      <x:c r="F151" s="12"/>
      <x:c r="G151" s="38"/>
      <x:c r="H151" s="12"/>
      <x:c r="I151" s="12" t="str">
        <x:f>IF(B151="","",IFERROR(INDEX(CANDIDATES!$P$6:$P$205,MATCH(B151,CANDIDATES!$A$6:$A$205,0)),""))</x:f>
      </x:c>
      <x:c r="J151" s="12" t="str">
        <x:f>IF(C151="","",IFERROR(INDEX(DECISIONS!$M$6:$M$205,MATCH(C151,DECISIONS!$A$6:$A$205,0)),"INVALID - DECISION ID"))</x:f>
      </x:c>
      <x:c r="K151" s="12" t="str">
        <x:f>IF(A151="","",IF(N151&lt;&gt;"LINKED","LINK ERROR",IF(NOT(OR(EXACT(D151,"DIRECT OFFER / CRO"),EXACT(D151,"LOCAL VISIBILITY"),EXACT(D151,"INFORMATION CONTENT"),EXACT(D151,"INTERMEDIARY CHANNEL"),EXACT(D151,"EVIDENCE COLLECTION"),EXACT(D151,"MONITOR / REOPEN"))),"INVALID - ACTION CATEGORY",IF(D151="EVIDENCE COLLECTION","COMPATIBLE",IF(D151="MONITOR / REOPEN","COMPATIBLE",IF(D151="DIRECT OFFER / CRO",IF(I151="DIRECT LOCAL COMPETITOR","COMPATIBLE","ROLE CONFLICT"),IF(D151="INTERMEDIARY CHANNEL",IF(I151="INTERMEDIARY / LEAD COMPETITOR","COMPATIBLE","ROLE CONFLICT"),IF(D151="INFORMATION CONTENT",IF(OR(I151="DIRECT LOCAL COMPETITOR",I151="INTERMEDIARY / LEAD COMPETITOR",I151="INFORMATION / REFERENCE COMPETITOR",I151="INDIRECT / CONDITIONAL COMPETITOR"),"COMPATIBLE","ROLE CONFLICT"),IF(D151="LOCAL VISIBILITY",IF(OR(I151="DIRECT LOCAL COMPETITOR",I151="INTERMEDIARY / LEAD COMPETITOR"),"COMPATIBLE","ROLE CONFLICT"),"ROLE CONFLICT")))))))))</x:f>
      </x:c>
      <x:c r="L151" s="12" t="str">
        <x:f>IF(A151="","",IF(COUNTIF($A$6:$A$205,A151)&gt;1,"NOT READY",IF(OR(B151="",C151="",D151="",E151="",F151="",H151=""),"NOT READY",IF(NOT(OR(EXACT(H151,"NOT STARTED"),EXACT(H151,"IN PROGRESS"),EXACT(H151,"DONE"),EXACT(H151,"BLOCKED"))),"NOT READY",IF(OR(N151&lt;&gt;"LINKED",J151&lt;&gt;"READY",K151&lt;&gt;"COMPATIBLE"),"NOT READY","READY")))))</x:f>
      </x:c>
      <x:c r="M151" s="12"/>
      <x:c r="N151" s="12" t="str">
        <x:f>IF(A151="","",IF(COUNTIF(CANDIDATES!$A$6:$A$205,B151)&lt;&gt;1,"INVALID - CANDIDATE ID",IF(COUNTIF(DECISIONS!$A$6:$A$205,C151)&lt;&gt;1,"INVALID - DECISION ID",IF(INDEX(DECISIONS!$B$6:$B$205,MATCH(C151,DECISIONS!$A$6:$A$205,0))&lt;&gt;B151,"INVALID - CANDIDATE / DECISION MISMATCH","LINKED"))))</x:f>
      </x:c>
    </x:row>
    <x:row r="152">
      <x:c r="A152" s="12"/>
      <x:c r="B152" s="12"/>
      <x:c r="C152" s="12"/>
      <x:c r="D152" s="12"/>
      <x:c r="E152" s="12"/>
      <x:c r="F152" s="12"/>
      <x:c r="G152" s="38"/>
      <x:c r="H152" s="12"/>
      <x:c r="I152" s="12" t="str">
        <x:f>IF(B152="","",IFERROR(INDEX(CANDIDATES!$P$6:$P$205,MATCH(B152,CANDIDATES!$A$6:$A$205,0)),""))</x:f>
      </x:c>
      <x:c r="J152" s="12" t="str">
        <x:f>IF(C152="","",IFERROR(INDEX(DECISIONS!$M$6:$M$205,MATCH(C152,DECISIONS!$A$6:$A$205,0)),"INVALID - DECISION ID"))</x:f>
      </x:c>
      <x:c r="K152" s="12" t="str">
        <x:f>IF(A152="","",IF(N152&lt;&gt;"LINKED","LINK ERROR",IF(NOT(OR(EXACT(D152,"DIRECT OFFER / CRO"),EXACT(D152,"LOCAL VISIBILITY"),EXACT(D152,"INFORMATION CONTENT"),EXACT(D152,"INTERMEDIARY CHANNEL"),EXACT(D152,"EVIDENCE COLLECTION"),EXACT(D152,"MONITOR / REOPEN"))),"INVALID - ACTION CATEGORY",IF(D152="EVIDENCE COLLECTION","COMPATIBLE",IF(D152="MONITOR / REOPEN","COMPATIBLE",IF(D152="DIRECT OFFER / CRO",IF(I152="DIRECT LOCAL COMPETITOR","COMPATIBLE","ROLE CONFLICT"),IF(D152="INTERMEDIARY CHANNEL",IF(I152="INTERMEDIARY / LEAD COMPETITOR","COMPATIBLE","ROLE CONFLICT"),IF(D152="INFORMATION CONTENT",IF(OR(I152="DIRECT LOCAL COMPETITOR",I152="INTERMEDIARY / LEAD COMPETITOR",I152="INFORMATION / REFERENCE COMPETITOR",I152="INDIRECT / CONDITIONAL COMPETITOR"),"COMPATIBLE","ROLE CONFLICT"),IF(D152="LOCAL VISIBILITY",IF(OR(I152="DIRECT LOCAL COMPETITOR",I152="INTERMEDIARY / LEAD COMPETITOR"),"COMPATIBLE","ROLE CONFLICT"),"ROLE CONFLICT")))))))))</x:f>
      </x:c>
      <x:c r="L152" s="12" t="str">
        <x:f>IF(A152="","",IF(COUNTIF($A$6:$A$205,A152)&gt;1,"NOT READY",IF(OR(B152="",C152="",D152="",E152="",F152="",H152=""),"NOT READY",IF(NOT(OR(EXACT(H152,"NOT STARTED"),EXACT(H152,"IN PROGRESS"),EXACT(H152,"DONE"),EXACT(H152,"BLOCKED"))),"NOT READY",IF(OR(N152&lt;&gt;"LINKED",J152&lt;&gt;"READY",K152&lt;&gt;"COMPATIBLE"),"NOT READY","READY")))))</x:f>
      </x:c>
      <x:c r="M152" s="12"/>
      <x:c r="N152" s="12" t="str">
        <x:f>IF(A152="","",IF(COUNTIF(CANDIDATES!$A$6:$A$205,B152)&lt;&gt;1,"INVALID - CANDIDATE ID",IF(COUNTIF(DECISIONS!$A$6:$A$205,C152)&lt;&gt;1,"INVALID - DECISION ID",IF(INDEX(DECISIONS!$B$6:$B$205,MATCH(C152,DECISIONS!$A$6:$A$205,0))&lt;&gt;B152,"INVALID - CANDIDATE / DECISION MISMATCH","LINKED"))))</x:f>
      </x:c>
    </x:row>
    <x:row r="153">
      <x:c r="A153" s="12"/>
      <x:c r="B153" s="12"/>
      <x:c r="C153" s="12"/>
      <x:c r="D153" s="12"/>
      <x:c r="E153" s="12"/>
      <x:c r="F153" s="12"/>
      <x:c r="G153" s="38"/>
      <x:c r="H153" s="12"/>
      <x:c r="I153" s="12" t="str">
        <x:f>IF(B153="","",IFERROR(INDEX(CANDIDATES!$P$6:$P$205,MATCH(B153,CANDIDATES!$A$6:$A$205,0)),""))</x:f>
      </x:c>
      <x:c r="J153" s="12" t="str">
        <x:f>IF(C153="","",IFERROR(INDEX(DECISIONS!$M$6:$M$205,MATCH(C153,DECISIONS!$A$6:$A$205,0)),"INVALID - DECISION ID"))</x:f>
      </x:c>
      <x:c r="K153" s="12" t="str">
        <x:f>IF(A153="","",IF(N153&lt;&gt;"LINKED","LINK ERROR",IF(NOT(OR(EXACT(D153,"DIRECT OFFER / CRO"),EXACT(D153,"LOCAL VISIBILITY"),EXACT(D153,"INFORMATION CONTENT"),EXACT(D153,"INTERMEDIARY CHANNEL"),EXACT(D153,"EVIDENCE COLLECTION"),EXACT(D153,"MONITOR / REOPEN"))),"INVALID - ACTION CATEGORY",IF(D153="EVIDENCE COLLECTION","COMPATIBLE",IF(D153="MONITOR / REOPEN","COMPATIBLE",IF(D153="DIRECT OFFER / CRO",IF(I153="DIRECT LOCAL COMPETITOR","COMPATIBLE","ROLE CONFLICT"),IF(D153="INTERMEDIARY CHANNEL",IF(I153="INTERMEDIARY / LEAD COMPETITOR","COMPATIBLE","ROLE CONFLICT"),IF(D153="INFORMATION CONTENT",IF(OR(I153="DIRECT LOCAL COMPETITOR",I153="INTERMEDIARY / LEAD COMPETITOR",I153="INFORMATION / REFERENCE COMPETITOR",I153="INDIRECT / CONDITIONAL COMPETITOR"),"COMPATIBLE","ROLE CONFLICT"),IF(D153="LOCAL VISIBILITY",IF(OR(I153="DIRECT LOCAL COMPETITOR",I153="INTERMEDIARY / LEAD COMPETITOR"),"COMPATIBLE","ROLE CONFLICT"),"ROLE CONFLICT")))))))))</x:f>
      </x:c>
      <x:c r="L153" s="12" t="str">
        <x:f>IF(A153="","",IF(COUNTIF($A$6:$A$205,A153)&gt;1,"NOT READY",IF(OR(B153="",C153="",D153="",E153="",F153="",H153=""),"NOT READY",IF(NOT(OR(EXACT(H153,"NOT STARTED"),EXACT(H153,"IN PROGRESS"),EXACT(H153,"DONE"),EXACT(H153,"BLOCKED"))),"NOT READY",IF(OR(N153&lt;&gt;"LINKED",J153&lt;&gt;"READY",K153&lt;&gt;"COMPATIBLE"),"NOT READY","READY")))))</x:f>
      </x:c>
      <x:c r="M153" s="12"/>
      <x:c r="N153" s="12" t="str">
        <x:f>IF(A153="","",IF(COUNTIF(CANDIDATES!$A$6:$A$205,B153)&lt;&gt;1,"INVALID - CANDIDATE ID",IF(COUNTIF(DECISIONS!$A$6:$A$205,C153)&lt;&gt;1,"INVALID - DECISION ID",IF(INDEX(DECISIONS!$B$6:$B$205,MATCH(C153,DECISIONS!$A$6:$A$205,0))&lt;&gt;B153,"INVALID - CANDIDATE / DECISION MISMATCH","LINKED"))))</x:f>
      </x:c>
    </x:row>
    <x:row r="154">
      <x:c r="A154" s="12"/>
      <x:c r="B154" s="12"/>
      <x:c r="C154" s="12"/>
      <x:c r="D154" s="12"/>
      <x:c r="E154" s="12"/>
      <x:c r="F154" s="12"/>
      <x:c r="G154" s="38"/>
      <x:c r="H154" s="12"/>
      <x:c r="I154" s="12" t="str">
        <x:f>IF(B154="","",IFERROR(INDEX(CANDIDATES!$P$6:$P$205,MATCH(B154,CANDIDATES!$A$6:$A$205,0)),""))</x:f>
      </x:c>
      <x:c r="J154" s="12" t="str">
        <x:f>IF(C154="","",IFERROR(INDEX(DECISIONS!$M$6:$M$205,MATCH(C154,DECISIONS!$A$6:$A$205,0)),"INVALID - DECISION ID"))</x:f>
      </x:c>
      <x:c r="K154" s="12" t="str">
        <x:f>IF(A154="","",IF(N154&lt;&gt;"LINKED","LINK ERROR",IF(NOT(OR(EXACT(D154,"DIRECT OFFER / CRO"),EXACT(D154,"LOCAL VISIBILITY"),EXACT(D154,"INFORMATION CONTENT"),EXACT(D154,"INTERMEDIARY CHANNEL"),EXACT(D154,"EVIDENCE COLLECTION"),EXACT(D154,"MONITOR / REOPEN"))),"INVALID - ACTION CATEGORY",IF(D154="EVIDENCE COLLECTION","COMPATIBLE",IF(D154="MONITOR / REOPEN","COMPATIBLE",IF(D154="DIRECT OFFER / CRO",IF(I154="DIRECT LOCAL COMPETITOR","COMPATIBLE","ROLE CONFLICT"),IF(D154="INTERMEDIARY CHANNEL",IF(I154="INTERMEDIARY / LEAD COMPETITOR","COMPATIBLE","ROLE CONFLICT"),IF(D154="INFORMATION CONTENT",IF(OR(I154="DIRECT LOCAL COMPETITOR",I154="INTERMEDIARY / LEAD COMPETITOR",I154="INFORMATION / REFERENCE COMPETITOR",I154="INDIRECT / CONDITIONAL COMPETITOR"),"COMPATIBLE","ROLE CONFLICT"),IF(D154="LOCAL VISIBILITY",IF(OR(I154="DIRECT LOCAL COMPETITOR",I154="INTERMEDIARY / LEAD COMPETITOR"),"COMPATIBLE","ROLE CONFLICT"),"ROLE CONFLICT")))))))))</x:f>
      </x:c>
      <x:c r="L154" s="12" t="str">
        <x:f>IF(A154="","",IF(COUNTIF($A$6:$A$205,A154)&gt;1,"NOT READY",IF(OR(B154="",C154="",D154="",E154="",F154="",H154=""),"NOT READY",IF(NOT(OR(EXACT(H154,"NOT STARTED"),EXACT(H154,"IN PROGRESS"),EXACT(H154,"DONE"),EXACT(H154,"BLOCKED"))),"NOT READY",IF(OR(N154&lt;&gt;"LINKED",J154&lt;&gt;"READY",K154&lt;&gt;"COMPATIBLE"),"NOT READY","READY")))))</x:f>
      </x:c>
      <x:c r="M154" s="12"/>
      <x:c r="N154" s="12" t="str">
        <x:f>IF(A154="","",IF(COUNTIF(CANDIDATES!$A$6:$A$205,B154)&lt;&gt;1,"INVALID - CANDIDATE ID",IF(COUNTIF(DECISIONS!$A$6:$A$205,C154)&lt;&gt;1,"INVALID - DECISION ID",IF(INDEX(DECISIONS!$B$6:$B$205,MATCH(C154,DECISIONS!$A$6:$A$205,0))&lt;&gt;B154,"INVALID - CANDIDATE / DECISION MISMATCH","LINKED"))))</x:f>
      </x:c>
    </x:row>
    <x:row r="155">
      <x:c r="A155" s="12"/>
      <x:c r="B155" s="12"/>
      <x:c r="C155" s="12"/>
      <x:c r="D155" s="12"/>
      <x:c r="E155" s="12"/>
      <x:c r="F155" s="12"/>
      <x:c r="G155" s="38"/>
      <x:c r="H155" s="12"/>
      <x:c r="I155" s="12" t="str">
        <x:f>IF(B155="","",IFERROR(INDEX(CANDIDATES!$P$6:$P$205,MATCH(B155,CANDIDATES!$A$6:$A$205,0)),""))</x:f>
      </x:c>
      <x:c r="J155" s="12" t="str">
        <x:f>IF(C155="","",IFERROR(INDEX(DECISIONS!$M$6:$M$205,MATCH(C155,DECISIONS!$A$6:$A$205,0)),"INVALID - DECISION ID"))</x:f>
      </x:c>
      <x:c r="K155" s="12" t="str">
        <x:f>IF(A155="","",IF(N155&lt;&gt;"LINKED","LINK ERROR",IF(NOT(OR(EXACT(D155,"DIRECT OFFER / CRO"),EXACT(D155,"LOCAL VISIBILITY"),EXACT(D155,"INFORMATION CONTENT"),EXACT(D155,"INTERMEDIARY CHANNEL"),EXACT(D155,"EVIDENCE COLLECTION"),EXACT(D155,"MONITOR / REOPEN"))),"INVALID - ACTION CATEGORY",IF(D155="EVIDENCE COLLECTION","COMPATIBLE",IF(D155="MONITOR / REOPEN","COMPATIBLE",IF(D155="DIRECT OFFER / CRO",IF(I155="DIRECT LOCAL COMPETITOR","COMPATIBLE","ROLE CONFLICT"),IF(D155="INTERMEDIARY CHANNEL",IF(I155="INTERMEDIARY / LEAD COMPETITOR","COMPATIBLE","ROLE CONFLICT"),IF(D155="INFORMATION CONTENT",IF(OR(I155="DIRECT LOCAL COMPETITOR",I155="INTERMEDIARY / LEAD COMPETITOR",I155="INFORMATION / REFERENCE COMPETITOR",I155="INDIRECT / CONDITIONAL COMPETITOR"),"COMPATIBLE","ROLE CONFLICT"),IF(D155="LOCAL VISIBILITY",IF(OR(I155="DIRECT LOCAL COMPETITOR",I155="INTERMEDIARY / LEAD COMPETITOR"),"COMPATIBLE","ROLE CONFLICT"),"ROLE CONFLICT")))))))))</x:f>
      </x:c>
      <x:c r="L155" s="12" t="str">
        <x:f>IF(A155="","",IF(COUNTIF($A$6:$A$205,A155)&gt;1,"NOT READY",IF(OR(B155="",C155="",D155="",E155="",F155="",H155=""),"NOT READY",IF(NOT(OR(EXACT(H155,"NOT STARTED"),EXACT(H155,"IN PROGRESS"),EXACT(H155,"DONE"),EXACT(H155,"BLOCKED"))),"NOT READY",IF(OR(N155&lt;&gt;"LINKED",J155&lt;&gt;"READY",K155&lt;&gt;"COMPATIBLE"),"NOT READY","READY")))))</x:f>
      </x:c>
      <x:c r="M155" s="12"/>
      <x:c r="N155" s="12" t="str">
        <x:f>IF(A155="","",IF(COUNTIF(CANDIDATES!$A$6:$A$205,B155)&lt;&gt;1,"INVALID - CANDIDATE ID",IF(COUNTIF(DECISIONS!$A$6:$A$205,C155)&lt;&gt;1,"INVALID - DECISION ID",IF(INDEX(DECISIONS!$B$6:$B$205,MATCH(C155,DECISIONS!$A$6:$A$205,0))&lt;&gt;B155,"INVALID - CANDIDATE / DECISION MISMATCH","LINKED"))))</x:f>
      </x:c>
    </x:row>
    <x:row r="156">
      <x:c r="A156" s="12"/>
      <x:c r="B156" s="12"/>
      <x:c r="C156" s="12"/>
      <x:c r="D156" s="12"/>
      <x:c r="E156" s="12"/>
      <x:c r="F156" s="12"/>
      <x:c r="G156" s="38"/>
      <x:c r="H156" s="12"/>
      <x:c r="I156" s="12" t="str">
        <x:f>IF(B156="","",IFERROR(INDEX(CANDIDATES!$P$6:$P$205,MATCH(B156,CANDIDATES!$A$6:$A$205,0)),""))</x:f>
      </x:c>
      <x:c r="J156" s="12" t="str">
        <x:f>IF(C156="","",IFERROR(INDEX(DECISIONS!$M$6:$M$205,MATCH(C156,DECISIONS!$A$6:$A$205,0)),"INVALID - DECISION ID"))</x:f>
      </x:c>
      <x:c r="K156" s="12" t="str">
        <x:f>IF(A156="","",IF(N156&lt;&gt;"LINKED","LINK ERROR",IF(NOT(OR(EXACT(D156,"DIRECT OFFER / CRO"),EXACT(D156,"LOCAL VISIBILITY"),EXACT(D156,"INFORMATION CONTENT"),EXACT(D156,"INTERMEDIARY CHANNEL"),EXACT(D156,"EVIDENCE COLLECTION"),EXACT(D156,"MONITOR / REOPEN"))),"INVALID - ACTION CATEGORY",IF(D156="EVIDENCE COLLECTION","COMPATIBLE",IF(D156="MONITOR / REOPEN","COMPATIBLE",IF(D156="DIRECT OFFER / CRO",IF(I156="DIRECT LOCAL COMPETITOR","COMPATIBLE","ROLE CONFLICT"),IF(D156="INTERMEDIARY CHANNEL",IF(I156="INTERMEDIARY / LEAD COMPETITOR","COMPATIBLE","ROLE CONFLICT"),IF(D156="INFORMATION CONTENT",IF(OR(I156="DIRECT LOCAL COMPETITOR",I156="INTERMEDIARY / LEAD COMPETITOR",I156="INFORMATION / REFERENCE COMPETITOR",I156="INDIRECT / CONDITIONAL COMPETITOR"),"COMPATIBLE","ROLE CONFLICT"),IF(D156="LOCAL VISIBILITY",IF(OR(I156="DIRECT LOCAL COMPETITOR",I156="INTERMEDIARY / LEAD COMPETITOR"),"COMPATIBLE","ROLE CONFLICT"),"ROLE CONFLICT")))))))))</x:f>
      </x:c>
      <x:c r="L156" s="12" t="str">
        <x:f>IF(A156="","",IF(COUNTIF($A$6:$A$205,A156)&gt;1,"NOT READY",IF(OR(B156="",C156="",D156="",E156="",F156="",H156=""),"NOT READY",IF(NOT(OR(EXACT(H156,"NOT STARTED"),EXACT(H156,"IN PROGRESS"),EXACT(H156,"DONE"),EXACT(H156,"BLOCKED"))),"NOT READY",IF(OR(N156&lt;&gt;"LINKED",J156&lt;&gt;"READY",K156&lt;&gt;"COMPATIBLE"),"NOT READY","READY")))))</x:f>
      </x:c>
      <x:c r="M156" s="12"/>
      <x:c r="N156" s="12" t="str">
        <x:f>IF(A156="","",IF(COUNTIF(CANDIDATES!$A$6:$A$205,B156)&lt;&gt;1,"INVALID - CANDIDATE ID",IF(COUNTIF(DECISIONS!$A$6:$A$205,C156)&lt;&gt;1,"INVALID - DECISION ID",IF(INDEX(DECISIONS!$B$6:$B$205,MATCH(C156,DECISIONS!$A$6:$A$205,0))&lt;&gt;B156,"INVALID - CANDIDATE / DECISION MISMATCH","LINKED"))))</x:f>
      </x:c>
    </x:row>
    <x:row r="157">
      <x:c r="A157" s="12"/>
      <x:c r="B157" s="12"/>
      <x:c r="C157" s="12"/>
      <x:c r="D157" s="12"/>
      <x:c r="E157" s="12"/>
      <x:c r="F157" s="12"/>
      <x:c r="G157" s="38"/>
      <x:c r="H157" s="12"/>
      <x:c r="I157" s="12" t="str">
        <x:f>IF(B157="","",IFERROR(INDEX(CANDIDATES!$P$6:$P$205,MATCH(B157,CANDIDATES!$A$6:$A$205,0)),""))</x:f>
      </x:c>
      <x:c r="J157" s="12" t="str">
        <x:f>IF(C157="","",IFERROR(INDEX(DECISIONS!$M$6:$M$205,MATCH(C157,DECISIONS!$A$6:$A$205,0)),"INVALID - DECISION ID"))</x:f>
      </x:c>
      <x:c r="K157" s="12" t="str">
        <x:f>IF(A157="","",IF(N157&lt;&gt;"LINKED","LINK ERROR",IF(NOT(OR(EXACT(D157,"DIRECT OFFER / CRO"),EXACT(D157,"LOCAL VISIBILITY"),EXACT(D157,"INFORMATION CONTENT"),EXACT(D157,"INTERMEDIARY CHANNEL"),EXACT(D157,"EVIDENCE COLLECTION"),EXACT(D157,"MONITOR / REOPEN"))),"INVALID - ACTION CATEGORY",IF(D157="EVIDENCE COLLECTION","COMPATIBLE",IF(D157="MONITOR / REOPEN","COMPATIBLE",IF(D157="DIRECT OFFER / CRO",IF(I157="DIRECT LOCAL COMPETITOR","COMPATIBLE","ROLE CONFLICT"),IF(D157="INTERMEDIARY CHANNEL",IF(I157="INTERMEDIARY / LEAD COMPETITOR","COMPATIBLE","ROLE CONFLICT"),IF(D157="INFORMATION CONTENT",IF(OR(I157="DIRECT LOCAL COMPETITOR",I157="INTERMEDIARY / LEAD COMPETITOR",I157="INFORMATION / REFERENCE COMPETITOR",I157="INDIRECT / CONDITIONAL COMPETITOR"),"COMPATIBLE","ROLE CONFLICT"),IF(D157="LOCAL VISIBILITY",IF(OR(I157="DIRECT LOCAL COMPETITOR",I157="INTERMEDIARY / LEAD COMPETITOR"),"COMPATIBLE","ROLE CONFLICT"),"ROLE CONFLICT")))))))))</x:f>
      </x:c>
      <x:c r="L157" s="12" t="str">
        <x:f>IF(A157="","",IF(COUNTIF($A$6:$A$205,A157)&gt;1,"NOT READY",IF(OR(B157="",C157="",D157="",E157="",F157="",H157=""),"NOT READY",IF(NOT(OR(EXACT(H157,"NOT STARTED"),EXACT(H157,"IN PROGRESS"),EXACT(H157,"DONE"),EXACT(H157,"BLOCKED"))),"NOT READY",IF(OR(N157&lt;&gt;"LINKED",J157&lt;&gt;"READY",K157&lt;&gt;"COMPATIBLE"),"NOT READY","READY")))))</x:f>
      </x:c>
      <x:c r="M157" s="12"/>
      <x:c r="N157" s="12" t="str">
        <x:f>IF(A157="","",IF(COUNTIF(CANDIDATES!$A$6:$A$205,B157)&lt;&gt;1,"INVALID - CANDIDATE ID",IF(COUNTIF(DECISIONS!$A$6:$A$205,C157)&lt;&gt;1,"INVALID - DECISION ID",IF(INDEX(DECISIONS!$B$6:$B$205,MATCH(C157,DECISIONS!$A$6:$A$205,0))&lt;&gt;B157,"INVALID - CANDIDATE / DECISION MISMATCH","LINKED"))))</x:f>
      </x:c>
    </x:row>
    <x:row r="158">
      <x:c r="A158" s="12"/>
      <x:c r="B158" s="12"/>
      <x:c r="C158" s="12"/>
      <x:c r="D158" s="12"/>
      <x:c r="E158" s="12"/>
      <x:c r="F158" s="12"/>
      <x:c r="G158" s="38"/>
      <x:c r="H158" s="12"/>
      <x:c r="I158" s="12" t="str">
        <x:f>IF(B158="","",IFERROR(INDEX(CANDIDATES!$P$6:$P$205,MATCH(B158,CANDIDATES!$A$6:$A$205,0)),""))</x:f>
      </x:c>
      <x:c r="J158" s="12" t="str">
        <x:f>IF(C158="","",IFERROR(INDEX(DECISIONS!$M$6:$M$205,MATCH(C158,DECISIONS!$A$6:$A$205,0)),"INVALID - DECISION ID"))</x:f>
      </x:c>
      <x:c r="K158" s="12" t="str">
        <x:f>IF(A158="","",IF(N158&lt;&gt;"LINKED","LINK ERROR",IF(NOT(OR(EXACT(D158,"DIRECT OFFER / CRO"),EXACT(D158,"LOCAL VISIBILITY"),EXACT(D158,"INFORMATION CONTENT"),EXACT(D158,"INTERMEDIARY CHANNEL"),EXACT(D158,"EVIDENCE COLLECTION"),EXACT(D158,"MONITOR / REOPEN"))),"INVALID - ACTION CATEGORY",IF(D158="EVIDENCE COLLECTION","COMPATIBLE",IF(D158="MONITOR / REOPEN","COMPATIBLE",IF(D158="DIRECT OFFER / CRO",IF(I158="DIRECT LOCAL COMPETITOR","COMPATIBLE","ROLE CONFLICT"),IF(D158="INTERMEDIARY CHANNEL",IF(I158="INTERMEDIARY / LEAD COMPETITOR","COMPATIBLE","ROLE CONFLICT"),IF(D158="INFORMATION CONTENT",IF(OR(I158="DIRECT LOCAL COMPETITOR",I158="INTERMEDIARY / LEAD COMPETITOR",I158="INFORMATION / REFERENCE COMPETITOR",I158="INDIRECT / CONDITIONAL COMPETITOR"),"COMPATIBLE","ROLE CONFLICT"),IF(D158="LOCAL VISIBILITY",IF(OR(I158="DIRECT LOCAL COMPETITOR",I158="INTERMEDIARY / LEAD COMPETITOR"),"COMPATIBLE","ROLE CONFLICT"),"ROLE CONFLICT")))))))))</x:f>
      </x:c>
      <x:c r="L158" s="12" t="str">
        <x:f>IF(A158="","",IF(COUNTIF($A$6:$A$205,A158)&gt;1,"NOT READY",IF(OR(B158="",C158="",D158="",E158="",F158="",H158=""),"NOT READY",IF(NOT(OR(EXACT(H158,"NOT STARTED"),EXACT(H158,"IN PROGRESS"),EXACT(H158,"DONE"),EXACT(H158,"BLOCKED"))),"NOT READY",IF(OR(N158&lt;&gt;"LINKED",J158&lt;&gt;"READY",K158&lt;&gt;"COMPATIBLE"),"NOT READY","READY")))))</x:f>
      </x:c>
      <x:c r="M158" s="12"/>
      <x:c r="N158" s="12" t="str">
        <x:f>IF(A158="","",IF(COUNTIF(CANDIDATES!$A$6:$A$205,B158)&lt;&gt;1,"INVALID - CANDIDATE ID",IF(COUNTIF(DECISIONS!$A$6:$A$205,C158)&lt;&gt;1,"INVALID - DECISION ID",IF(INDEX(DECISIONS!$B$6:$B$205,MATCH(C158,DECISIONS!$A$6:$A$205,0))&lt;&gt;B158,"INVALID - CANDIDATE / DECISION MISMATCH","LINKED"))))</x:f>
      </x:c>
    </x:row>
    <x:row r="159">
      <x:c r="A159" s="12"/>
      <x:c r="B159" s="12"/>
      <x:c r="C159" s="12"/>
      <x:c r="D159" s="12"/>
      <x:c r="E159" s="12"/>
      <x:c r="F159" s="12"/>
      <x:c r="G159" s="38"/>
      <x:c r="H159" s="12"/>
      <x:c r="I159" s="12" t="str">
        <x:f>IF(B159="","",IFERROR(INDEX(CANDIDATES!$P$6:$P$205,MATCH(B159,CANDIDATES!$A$6:$A$205,0)),""))</x:f>
      </x:c>
      <x:c r="J159" s="12" t="str">
        <x:f>IF(C159="","",IFERROR(INDEX(DECISIONS!$M$6:$M$205,MATCH(C159,DECISIONS!$A$6:$A$205,0)),"INVALID - DECISION ID"))</x:f>
      </x:c>
      <x:c r="K159" s="12" t="str">
        <x:f>IF(A159="","",IF(N159&lt;&gt;"LINKED","LINK ERROR",IF(NOT(OR(EXACT(D159,"DIRECT OFFER / CRO"),EXACT(D159,"LOCAL VISIBILITY"),EXACT(D159,"INFORMATION CONTENT"),EXACT(D159,"INTERMEDIARY CHANNEL"),EXACT(D159,"EVIDENCE COLLECTION"),EXACT(D159,"MONITOR / REOPEN"))),"INVALID - ACTION CATEGORY",IF(D159="EVIDENCE COLLECTION","COMPATIBLE",IF(D159="MONITOR / REOPEN","COMPATIBLE",IF(D159="DIRECT OFFER / CRO",IF(I159="DIRECT LOCAL COMPETITOR","COMPATIBLE","ROLE CONFLICT"),IF(D159="INTERMEDIARY CHANNEL",IF(I159="INTERMEDIARY / LEAD COMPETITOR","COMPATIBLE","ROLE CONFLICT"),IF(D159="INFORMATION CONTENT",IF(OR(I159="DIRECT LOCAL COMPETITOR",I159="INTERMEDIARY / LEAD COMPETITOR",I159="INFORMATION / REFERENCE COMPETITOR",I159="INDIRECT / CONDITIONAL COMPETITOR"),"COMPATIBLE","ROLE CONFLICT"),IF(D159="LOCAL VISIBILITY",IF(OR(I159="DIRECT LOCAL COMPETITOR",I159="INTERMEDIARY / LEAD COMPETITOR"),"COMPATIBLE","ROLE CONFLICT"),"ROLE CONFLICT")))))))))</x:f>
      </x:c>
      <x:c r="L159" s="12" t="str">
        <x:f>IF(A159="","",IF(COUNTIF($A$6:$A$205,A159)&gt;1,"NOT READY",IF(OR(B159="",C159="",D159="",E159="",F159="",H159=""),"NOT READY",IF(NOT(OR(EXACT(H159,"NOT STARTED"),EXACT(H159,"IN PROGRESS"),EXACT(H159,"DONE"),EXACT(H159,"BLOCKED"))),"NOT READY",IF(OR(N159&lt;&gt;"LINKED",J159&lt;&gt;"READY",K159&lt;&gt;"COMPATIBLE"),"NOT READY","READY")))))</x:f>
      </x:c>
      <x:c r="M159" s="12"/>
      <x:c r="N159" s="12" t="str">
        <x:f>IF(A159="","",IF(COUNTIF(CANDIDATES!$A$6:$A$205,B159)&lt;&gt;1,"INVALID - CANDIDATE ID",IF(COUNTIF(DECISIONS!$A$6:$A$205,C159)&lt;&gt;1,"INVALID - DECISION ID",IF(INDEX(DECISIONS!$B$6:$B$205,MATCH(C159,DECISIONS!$A$6:$A$205,0))&lt;&gt;B159,"INVALID - CANDIDATE / DECISION MISMATCH","LINKED"))))</x:f>
      </x:c>
    </x:row>
    <x:row r="160">
      <x:c r="A160" s="12"/>
      <x:c r="B160" s="12"/>
      <x:c r="C160" s="12"/>
      <x:c r="D160" s="12"/>
      <x:c r="E160" s="12"/>
      <x:c r="F160" s="12"/>
      <x:c r="G160" s="38"/>
      <x:c r="H160" s="12"/>
      <x:c r="I160" s="12" t="str">
        <x:f>IF(B160="","",IFERROR(INDEX(CANDIDATES!$P$6:$P$205,MATCH(B160,CANDIDATES!$A$6:$A$205,0)),""))</x:f>
      </x:c>
      <x:c r="J160" s="12" t="str">
        <x:f>IF(C160="","",IFERROR(INDEX(DECISIONS!$M$6:$M$205,MATCH(C160,DECISIONS!$A$6:$A$205,0)),"INVALID - DECISION ID"))</x:f>
      </x:c>
      <x:c r="K160" s="12" t="str">
        <x:f>IF(A160="","",IF(N160&lt;&gt;"LINKED","LINK ERROR",IF(NOT(OR(EXACT(D160,"DIRECT OFFER / CRO"),EXACT(D160,"LOCAL VISIBILITY"),EXACT(D160,"INFORMATION CONTENT"),EXACT(D160,"INTERMEDIARY CHANNEL"),EXACT(D160,"EVIDENCE COLLECTION"),EXACT(D160,"MONITOR / REOPEN"))),"INVALID - ACTION CATEGORY",IF(D160="EVIDENCE COLLECTION","COMPATIBLE",IF(D160="MONITOR / REOPEN","COMPATIBLE",IF(D160="DIRECT OFFER / CRO",IF(I160="DIRECT LOCAL COMPETITOR","COMPATIBLE","ROLE CONFLICT"),IF(D160="INTERMEDIARY CHANNEL",IF(I160="INTERMEDIARY / LEAD COMPETITOR","COMPATIBLE","ROLE CONFLICT"),IF(D160="INFORMATION CONTENT",IF(OR(I160="DIRECT LOCAL COMPETITOR",I160="INTERMEDIARY / LEAD COMPETITOR",I160="INFORMATION / REFERENCE COMPETITOR",I160="INDIRECT / CONDITIONAL COMPETITOR"),"COMPATIBLE","ROLE CONFLICT"),IF(D160="LOCAL VISIBILITY",IF(OR(I160="DIRECT LOCAL COMPETITOR",I160="INTERMEDIARY / LEAD COMPETITOR"),"COMPATIBLE","ROLE CONFLICT"),"ROLE CONFLICT")))))))))</x:f>
      </x:c>
      <x:c r="L160" s="12" t="str">
        <x:f>IF(A160="","",IF(COUNTIF($A$6:$A$205,A160)&gt;1,"NOT READY",IF(OR(B160="",C160="",D160="",E160="",F160="",H160=""),"NOT READY",IF(NOT(OR(EXACT(H160,"NOT STARTED"),EXACT(H160,"IN PROGRESS"),EXACT(H160,"DONE"),EXACT(H160,"BLOCKED"))),"NOT READY",IF(OR(N160&lt;&gt;"LINKED",J160&lt;&gt;"READY",K160&lt;&gt;"COMPATIBLE"),"NOT READY","READY")))))</x:f>
      </x:c>
      <x:c r="M160" s="12"/>
      <x:c r="N160" s="12" t="str">
        <x:f>IF(A160="","",IF(COUNTIF(CANDIDATES!$A$6:$A$205,B160)&lt;&gt;1,"INVALID - CANDIDATE ID",IF(COUNTIF(DECISIONS!$A$6:$A$205,C160)&lt;&gt;1,"INVALID - DECISION ID",IF(INDEX(DECISIONS!$B$6:$B$205,MATCH(C160,DECISIONS!$A$6:$A$205,0))&lt;&gt;B160,"INVALID - CANDIDATE / DECISION MISMATCH","LINKED"))))</x:f>
      </x:c>
    </x:row>
    <x:row r="161">
      <x:c r="A161" s="12"/>
      <x:c r="B161" s="12"/>
      <x:c r="C161" s="12"/>
      <x:c r="D161" s="12"/>
      <x:c r="E161" s="12"/>
      <x:c r="F161" s="12"/>
      <x:c r="G161" s="38"/>
      <x:c r="H161" s="12"/>
      <x:c r="I161" s="12" t="str">
        <x:f>IF(B161="","",IFERROR(INDEX(CANDIDATES!$P$6:$P$205,MATCH(B161,CANDIDATES!$A$6:$A$205,0)),""))</x:f>
      </x:c>
      <x:c r="J161" s="12" t="str">
        <x:f>IF(C161="","",IFERROR(INDEX(DECISIONS!$M$6:$M$205,MATCH(C161,DECISIONS!$A$6:$A$205,0)),"INVALID - DECISION ID"))</x:f>
      </x:c>
      <x:c r="K161" s="12" t="str">
        <x:f>IF(A161="","",IF(N161&lt;&gt;"LINKED","LINK ERROR",IF(NOT(OR(EXACT(D161,"DIRECT OFFER / CRO"),EXACT(D161,"LOCAL VISIBILITY"),EXACT(D161,"INFORMATION CONTENT"),EXACT(D161,"INTERMEDIARY CHANNEL"),EXACT(D161,"EVIDENCE COLLECTION"),EXACT(D161,"MONITOR / REOPEN"))),"INVALID - ACTION CATEGORY",IF(D161="EVIDENCE COLLECTION","COMPATIBLE",IF(D161="MONITOR / REOPEN","COMPATIBLE",IF(D161="DIRECT OFFER / CRO",IF(I161="DIRECT LOCAL COMPETITOR","COMPATIBLE","ROLE CONFLICT"),IF(D161="INTERMEDIARY CHANNEL",IF(I161="INTERMEDIARY / LEAD COMPETITOR","COMPATIBLE","ROLE CONFLICT"),IF(D161="INFORMATION CONTENT",IF(OR(I161="DIRECT LOCAL COMPETITOR",I161="INTERMEDIARY / LEAD COMPETITOR",I161="INFORMATION / REFERENCE COMPETITOR",I161="INDIRECT / CONDITIONAL COMPETITOR"),"COMPATIBLE","ROLE CONFLICT"),IF(D161="LOCAL VISIBILITY",IF(OR(I161="DIRECT LOCAL COMPETITOR",I161="INTERMEDIARY / LEAD COMPETITOR"),"COMPATIBLE","ROLE CONFLICT"),"ROLE CONFLICT")))))))))</x:f>
      </x:c>
      <x:c r="L161" s="12" t="str">
        <x:f>IF(A161="","",IF(COUNTIF($A$6:$A$205,A161)&gt;1,"NOT READY",IF(OR(B161="",C161="",D161="",E161="",F161="",H161=""),"NOT READY",IF(NOT(OR(EXACT(H161,"NOT STARTED"),EXACT(H161,"IN PROGRESS"),EXACT(H161,"DONE"),EXACT(H161,"BLOCKED"))),"NOT READY",IF(OR(N161&lt;&gt;"LINKED",J161&lt;&gt;"READY",K161&lt;&gt;"COMPATIBLE"),"NOT READY","READY")))))</x:f>
      </x:c>
      <x:c r="M161" s="12"/>
      <x:c r="N161" s="12" t="str">
        <x:f>IF(A161="","",IF(COUNTIF(CANDIDATES!$A$6:$A$205,B161)&lt;&gt;1,"INVALID - CANDIDATE ID",IF(COUNTIF(DECISIONS!$A$6:$A$205,C161)&lt;&gt;1,"INVALID - DECISION ID",IF(INDEX(DECISIONS!$B$6:$B$205,MATCH(C161,DECISIONS!$A$6:$A$205,0))&lt;&gt;B161,"INVALID - CANDIDATE / DECISION MISMATCH","LINKED"))))</x:f>
      </x:c>
    </x:row>
    <x:row r="162">
      <x:c r="A162" s="12"/>
      <x:c r="B162" s="12"/>
      <x:c r="C162" s="12"/>
      <x:c r="D162" s="12"/>
      <x:c r="E162" s="12"/>
      <x:c r="F162" s="12"/>
      <x:c r="G162" s="38"/>
      <x:c r="H162" s="12"/>
      <x:c r="I162" s="12" t="str">
        <x:f>IF(B162="","",IFERROR(INDEX(CANDIDATES!$P$6:$P$205,MATCH(B162,CANDIDATES!$A$6:$A$205,0)),""))</x:f>
      </x:c>
      <x:c r="J162" s="12" t="str">
        <x:f>IF(C162="","",IFERROR(INDEX(DECISIONS!$M$6:$M$205,MATCH(C162,DECISIONS!$A$6:$A$205,0)),"INVALID - DECISION ID"))</x:f>
      </x:c>
      <x:c r="K162" s="12" t="str">
        <x:f>IF(A162="","",IF(N162&lt;&gt;"LINKED","LINK ERROR",IF(NOT(OR(EXACT(D162,"DIRECT OFFER / CRO"),EXACT(D162,"LOCAL VISIBILITY"),EXACT(D162,"INFORMATION CONTENT"),EXACT(D162,"INTERMEDIARY CHANNEL"),EXACT(D162,"EVIDENCE COLLECTION"),EXACT(D162,"MONITOR / REOPEN"))),"INVALID - ACTION CATEGORY",IF(D162="EVIDENCE COLLECTION","COMPATIBLE",IF(D162="MONITOR / REOPEN","COMPATIBLE",IF(D162="DIRECT OFFER / CRO",IF(I162="DIRECT LOCAL COMPETITOR","COMPATIBLE","ROLE CONFLICT"),IF(D162="INTERMEDIARY CHANNEL",IF(I162="INTERMEDIARY / LEAD COMPETITOR","COMPATIBLE","ROLE CONFLICT"),IF(D162="INFORMATION CONTENT",IF(OR(I162="DIRECT LOCAL COMPETITOR",I162="INTERMEDIARY / LEAD COMPETITOR",I162="INFORMATION / REFERENCE COMPETITOR",I162="INDIRECT / CONDITIONAL COMPETITOR"),"COMPATIBLE","ROLE CONFLICT"),IF(D162="LOCAL VISIBILITY",IF(OR(I162="DIRECT LOCAL COMPETITOR",I162="INTERMEDIARY / LEAD COMPETITOR"),"COMPATIBLE","ROLE CONFLICT"),"ROLE CONFLICT")))))))))</x:f>
      </x:c>
      <x:c r="L162" s="12" t="str">
        <x:f>IF(A162="","",IF(COUNTIF($A$6:$A$205,A162)&gt;1,"NOT READY",IF(OR(B162="",C162="",D162="",E162="",F162="",H162=""),"NOT READY",IF(NOT(OR(EXACT(H162,"NOT STARTED"),EXACT(H162,"IN PROGRESS"),EXACT(H162,"DONE"),EXACT(H162,"BLOCKED"))),"NOT READY",IF(OR(N162&lt;&gt;"LINKED",J162&lt;&gt;"READY",K162&lt;&gt;"COMPATIBLE"),"NOT READY","READY")))))</x:f>
      </x:c>
      <x:c r="M162" s="12"/>
      <x:c r="N162" s="12" t="str">
        <x:f>IF(A162="","",IF(COUNTIF(CANDIDATES!$A$6:$A$205,B162)&lt;&gt;1,"INVALID - CANDIDATE ID",IF(COUNTIF(DECISIONS!$A$6:$A$205,C162)&lt;&gt;1,"INVALID - DECISION ID",IF(INDEX(DECISIONS!$B$6:$B$205,MATCH(C162,DECISIONS!$A$6:$A$205,0))&lt;&gt;B162,"INVALID - CANDIDATE / DECISION MISMATCH","LINKED"))))</x:f>
      </x:c>
    </x:row>
    <x:row r="163">
      <x:c r="A163" s="12"/>
      <x:c r="B163" s="12"/>
      <x:c r="C163" s="12"/>
      <x:c r="D163" s="12"/>
      <x:c r="E163" s="12"/>
      <x:c r="F163" s="12"/>
      <x:c r="G163" s="38"/>
      <x:c r="H163" s="12"/>
      <x:c r="I163" s="12" t="str">
        <x:f>IF(B163="","",IFERROR(INDEX(CANDIDATES!$P$6:$P$205,MATCH(B163,CANDIDATES!$A$6:$A$205,0)),""))</x:f>
      </x:c>
      <x:c r="J163" s="12" t="str">
        <x:f>IF(C163="","",IFERROR(INDEX(DECISIONS!$M$6:$M$205,MATCH(C163,DECISIONS!$A$6:$A$205,0)),"INVALID - DECISION ID"))</x:f>
      </x:c>
      <x:c r="K163" s="12" t="str">
        <x:f>IF(A163="","",IF(N163&lt;&gt;"LINKED","LINK ERROR",IF(NOT(OR(EXACT(D163,"DIRECT OFFER / CRO"),EXACT(D163,"LOCAL VISIBILITY"),EXACT(D163,"INFORMATION CONTENT"),EXACT(D163,"INTERMEDIARY CHANNEL"),EXACT(D163,"EVIDENCE COLLECTION"),EXACT(D163,"MONITOR / REOPEN"))),"INVALID - ACTION CATEGORY",IF(D163="EVIDENCE COLLECTION","COMPATIBLE",IF(D163="MONITOR / REOPEN","COMPATIBLE",IF(D163="DIRECT OFFER / CRO",IF(I163="DIRECT LOCAL COMPETITOR","COMPATIBLE","ROLE CONFLICT"),IF(D163="INTERMEDIARY CHANNEL",IF(I163="INTERMEDIARY / LEAD COMPETITOR","COMPATIBLE","ROLE CONFLICT"),IF(D163="INFORMATION CONTENT",IF(OR(I163="DIRECT LOCAL COMPETITOR",I163="INTERMEDIARY / LEAD COMPETITOR",I163="INFORMATION / REFERENCE COMPETITOR",I163="INDIRECT / CONDITIONAL COMPETITOR"),"COMPATIBLE","ROLE CONFLICT"),IF(D163="LOCAL VISIBILITY",IF(OR(I163="DIRECT LOCAL COMPETITOR",I163="INTERMEDIARY / LEAD COMPETITOR"),"COMPATIBLE","ROLE CONFLICT"),"ROLE CONFLICT")))))))))</x:f>
      </x:c>
      <x:c r="L163" s="12" t="str">
        <x:f>IF(A163="","",IF(COUNTIF($A$6:$A$205,A163)&gt;1,"NOT READY",IF(OR(B163="",C163="",D163="",E163="",F163="",H163=""),"NOT READY",IF(NOT(OR(EXACT(H163,"NOT STARTED"),EXACT(H163,"IN PROGRESS"),EXACT(H163,"DONE"),EXACT(H163,"BLOCKED"))),"NOT READY",IF(OR(N163&lt;&gt;"LINKED",J163&lt;&gt;"READY",K163&lt;&gt;"COMPATIBLE"),"NOT READY","READY")))))</x:f>
      </x:c>
      <x:c r="M163" s="12"/>
      <x:c r="N163" s="12" t="str">
        <x:f>IF(A163="","",IF(COUNTIF(CANDIDATES!$A$6:$A$205,B163)&lt;&gt;1,"INVALID - CANDIDATE ID",IF(COUNTIF(DECISIONS!$A$6:$A$205,C163)&lt;&gt;1,"INVALID - DECISION ID",IF(INDEX(DECISIONS!$B$6:$B$205,MATCH(C163,DECISIONS!$A$6:$A$205,0))&lt;&gt;B163,"INVALID - CANDIDATE / DECISION MISMATCH","LINKED"))))</x:f>
      </x:c>
    </x:row>
    <x:row r="164">
      <x:c r="A164" s="12"/>
      <x:c r="B164" s="12"/>
      <x:c r="C164" s="12"/>
      <x:c r="D164" s="12"/>
      <x:c r="E164" s="12"/>
      <x:c r="F164" s="12"/>
      <x:c r="G164" s="38"/>
      <x:c r="H164" s="12"/>
      <x:c r="I164" s="12" t="str">
        <x:f>IF(B164="","",IFERROR(INDEX(CANDIDATES!$P$6:$P$205,MATCH(B164,CANDIDATES!$A$6:$A$205,0)),""))</x:f>
      </x:c>
      <x:c r="J164" s="12" t="str">
        <x:f>IF(C164="","",IFERROR(INDEX(DECISIONS!$M$6:$M$205,MATCH(C164,DECISIONS!$A$6:$A$205,0)),"INVALID - DECISION ID"))</x:f>
      </x:c>
      <x:c r="K164" s="12" t="str">
        <x:f>IF(A164="","",IF(N164&lt;&gt;"LINKED","LINK ERROR",IF(NOT(OR(EXACT(D164,"DIRECT OFFER / CRO"),EXACT(D164,"LOCAL VISIBILITY"),EXACT(D164,"INFORMATION CONTENT"),EXACT(D164,"INTERMEDIARY CHANNEL"),EXACT(D164,"EVIDENCE COLLECTION"),EXACT(D164,"MONITOR / REOPEN"))),"INVALID - ACTION CATEGORY",IF(D164="EVIDENCE COLLECTION","COMPATIBLE",IF(D164="MONITOR / REOPEN","COMPATIBLE",IF(D164="DIRECT OFFER / CRO",IF(I164="DIRECT LOCAL COMPETITOR","COMPATIBLE","ROLE CONFLICT"),IF(D164="INTERMEDIARY CHANNEL",IF(I164="INTERMEDIARY / LEAD COMPETITOR","COMPATIBLE","ROLE CONFLICT"),IF(D164="INFORMATION CONTENT",IF(OR(I164="DIRECT LOCAL COMPETITOR",I164="INTERMEDIARY / LEAD COMPETITOR",I164="INFORMATION / REFERENCE COMPETITOR",I164="INDIRECT / CONDITIONAL COMPETITOR"),"COMPATIBLE","ROLE CONFLICT"),IF(D164="LOCAL VISIBILITY",IF(OR(I164="DIRECT LOCAL COMPETITOR",I164="INTERMEDIARY / LEAD COMPETITOR"),"COMPATIBLE","ROLE CONFLICT"),"ROLE CONFLICT")))))))))</x:f>
      </x:c>
      <x:c r="L164" s="12" t="str">
        <x:f>IF(A164="","",IF(COUNTIF($A$6:$A$205,A164)&gt;1,"NOT READY",IF(OR(B164="",C164="",D164="",E164="",F164="",H164=""),"NOT READY",IF(NOT(OR(EXACT(H164,"NOT STARTED"),EXACT(H164,"IN PROGRESS"),EXACT(H164,"DONE"),EXACT(H164,"BLOCKED"))),"NOT READY",IF(OR(N164&lt;&gt;"LINKED",J164&lt;&gt;"READY",K164&lt;&gt;"COMPATIBLE"),"NOT READY","READY")))))</x:f>
      </x:c>
      <x:c r="M164" s="12"/>
      <x:c r="N164" s="12" t="str">
        <x:f>IF(A164="","",IF(COUNTIF(CANDIDATES!$A$6:$A$205,B164)&lt;&gt;1,"INVALID - CANDIDATE ID",IF(COUNTIF(DECISIONS!$A$6:$A$205,C164)&lt;&gt;1,"INVALID - DECISION ID",IF(INDEX(DECISIONS!$B$6:$B$205,MATCH(C164,DECISIONS!$A$6:$A$205,0))&lt;&gt;B164,"INVALID - CANDIDATE / DECISION MISMATCH","LINKED"))))</x:f>
      </x:c>
    </x:row>
    <x:row r="165">
      <x:c r="A165" s="12"/>
      <x:c r="B165" s="12"/>
      <x:c r="C165" s="12"/>
      <x:c r="D165" s="12"/>
      <x:c r="E165" s="12"/>
      <x:c r="F165" s="12"/>
      <x:c r="G165" s="38"/>
      <x:c r="H165" s="12"/>
      <x:c r="I165" s="12" t="str">
        <x:f>IF(B165="","",IFERROR(INDEX(CANDIDATES!$P$6:$P$205,MATCH(B165,CANDIDATES!$A$6:$A$205,0)),""))</x:f>
      </x:c>
      <x:c r="J165" s="12" t="str">
        <x:f>IF(C165="","",IFERROR(INDEX(DECISIONS!$M$6:$M$205,MATCH(C165,DECISIONS!$A$6:$A$205,0)),"INVALID - DECISION ID"))</x:f>
      </x:c>
      <x:c r="K165" s="12" t="str">
        <x:f>IF(A165="","",IF(N165&lt;&gt;"LINKED","LINK ERROR",IF(NOT(OR(EXACT(D165,"DIRECT OFFER / CRO"),EXACT(D165,"LOCAL VISIBILITY"),EXACT(D165,"INFORMATION CONTENT"),EXACT(D165,"INTERMEDIARY CHANNEL"),EXACT(D165,"EVIDENCE COLLECTION"),EXACT(D165,"MONITOR / REOPEN"))),"INVALID - ACTION CATEGORY",IF(D165="EVIDENCE COLLECTION","COMPATIBLE",IF(D165="MONITOR / REOPEN","COMPATIBLE",IF(D165="DIRECT OFFER / CRO",IF(I165="DIRECT LOCAL COMPETITOR","COMPATIBLE","ROLE CONFLICT"),IF(D165="INTERMEDIARY CHANNEL",IF(I165="INTERMEDIARY / LEAD COMPETITOR","COMPATIBLE","ROLE CONFLICT"),IF(D165="INFORMATION CONTENT",IF(OR(I165="DIRECT LOCAL COMPETITOR",I165="INTERMEDIARY / LEAD COMPETITOR",I165="INFORMATION / REFERENCE COMPETITOR",I165="INDIRECT / CONDITIONAL COMPETITOR"),"COMPATIBLE","ROLE CONFLICT"),IF(D165="LOCAL VISIBILITY",IF(OR(I165="DIRECT LOCAL COMPETITOR",I165="INTERMEDIARY / LEAD COMPETITOR"),"COMPATIBLE","ROLE CONFLICT"),"ROLE CONFLICT")))))))))</x:f>
      </x:c>
      <x:c r="L165" s="12" t="str">
        <x:f>IF(A165="","",IF(COUNTIF($A$6:$A$205,A165)&gt;1,"NOT READY",IF(OR(B165="",C165="",D165="",E165="",F165="",H165=""),"NOT READY",IF(NOT(OR(EXACT(H165,"NOT STARTED"),EXACT(H165,"IN PROGRESS"),EXACT(H165,"DONE"),EXACT(H165,"BLOCKED"))),"NOT READY",IF(OR(N165&lt;&gt;"LINKED",J165&lt;&gt;"READY",K165&lt;&gt;"COMPATIBLE"),"NOT READY","READY")))))</x:f>
      </x:c>
      <x:c r="M165" s="12"/>
      <x:c r="N165" s="12" t="str">
        <x:f>IF(A165="","",IF(COUNTIF(CANDIDATES!$A$6:$A$205,B165)&lt;&gt;1,"INVALID - CANDIDATE ID",IF(COUNTIF(DECISIONS!$A$6:$A$205,C165)&lt;&gt;1,"INVALID - DECISION ID",IF(INDEX(DECISIONS!$B$6:$B$205,MATCH(C165,DECISIONS!$A$6:$A$205,0))&lt;&gt;B165,"INVALID - CANDIDATE / DECISION MISMATCH","LINKED"))))</x:f>
      </x:c>
    </x:row>
    <x:row r="166">
      <x:c r="A166" s="12"/>
      <x:c r="B166" s="12"/>
      <x:c r="C166" s="12"/>
      <x:c r="D166" s="12"/>
      <x:c r="E166" s="12"/>
      <x:c r="F166" s="12"/>
      <x:c r="G166" s="38"/>
      <x:c r="H166" s="12"/>
      <x:c r="I166" s="12" t="str">
        <x:f>IF(B166="","",IFERROR(INDEX(CANDIDATES!$P$6:$P$205,MATCH(B166,CANDIDATES!$A$6:$A$205,0)),""))</x:f>
      </x:c>
      <x:c r="J166" s="12" t="str">
        <x:f>IF(C166="","",IFERROR(INDEX(DECISIONS!$M$6:$M$205,MATCH(C166,DECISIONS!$A$6:$A$205,0)),"INVALID - DECISION ID"))</x:f>
      </x:c>
      <x:c r="K166" s="12" t="str">
        <x:f>IF(A166="","",IF(N166&lt;&gt;"LINKED","LINK ERROR",IF(NOT(OR(EXACT(D166,"DIRECT OFFER / CRO"),EXACT(D166,"LOCAL VISIBILITY"),EXACT(D166,"INFORMATION CONTENT"),EXACT(D166,"INTERMEDIARY CHANNEL"),EXACT(D166,"EVIDENCE COLLECTION"),EXACT(D166,"MONITOR / REOPEN"))),"INVALID - ACTION CATEGORY",IF(D166="EVIDENCE COLLECTION","COMPATIBLE",IF(D166="MONITOR / REOPEN","COMPATIBLE",IF(D166="DIRECT OFFER / CRO",IF(I166="DIRECT LOCAL COMPETITOR","COMPATIBLE","ROLE CONFLICT"),IF(D166="INTERMEDIARY CHANNEL",IF(I166="INTERMEDIARY / LEAD COMPETITOR","COMPATIBLE","ROLE CONFLICT"),IF(D166="INFORMATION CONTENT",IF(OR(I166="DIRECT LOCAL COMPETITOR",I166="INTERMEDIARY / LEAD COMPETITOR",I166="INFORMATION / REFERENCE COMPETITOR",I166="INDIRECT / CONDITIONAL COMPETITOR"),"COMPATIBLE","ROLE CONFLICT"),IF(D166="LOCAL VISIBILITY",IF(OR(I166="DIRECT LOCAL COMPETITOR",I166="INTERMEDIARY / LEAD COMPETITOR"),"COMPATIBLE","ROLE CONFLICT"),"ROLE CONFLICT")))))))))</x:f>
      </x:c>
      <x:c r="L166" s="12" t="str">
        <x:f>IF(A166="","",IF(COUNTIF($A$6:$A$205,A166)&gt;1,"NOT READY",IF(OR(B166="",C166="",D166="",E166="",F166="",H166=""),"NOT READY",IF(NOT(OR(EXACT(H166,"NOT STARTED"),EXACT(H166,"IN PROGRESS"),EXACT(H166,"DONE"),EXACT(H166,"BLOCKED"))),"NOT READY",IF(OR(N166&lt;&gt;"LINKED",J166&lt;&gt;"READY",K166&lt;&gt;"COMPATIBLE"),"NOT READY","READY")))))</x:f>
      </x:c>
      <x:c r="M166" s="12"/>
      <x:c r="N166" s="12" t="str">
        <x:f>IF(A166="","",IF(COUNTIF(CANDIDATES!$A$6:$A$205,B166)&lt;&gt;1,"INVALID - CANDIDATE ID",IF(COUNTIF(DECISIONS!$A$6:$A$205,C166)&lt;&gt;1,"INVALID - DECISION ID",IF(INDEX(DECISIONS!$B$6:$B$205,MATCH(C166,DECISIONS!$A$6:$A$205,0))&lt;&gt;B166,"INVALID - CANDIDATE / DECISION MISMATCH","LINKED"))))</x:f>
      </x:c>
    </x:row>
    <x:row r="167">
      <x:c r="A167" s="12"/>
      <x:c r="B167" s="12"/>
      <x:c r="C167" s="12"/>
      <x:c r="D167" s="12"/>
      <x:c r="E167" s="12"/>
      <x:c r="F167" s="12"/>
      <x:c r="G167" s="38"/>
      <x:c r="H167" s="12"/>
      <x:c r="I167" s="12" t="str">
        <x:f>IF(B167="","",IFERROR(INDEX(CANDIDATES!$P$6:$P$205,MATCH(B167,CANDIDATES!$A$6:$A$205,0)),""))</x:f>
      </x:c>
      <x:c r="J167" s="12" t="str">
        <x:f>IF(C167="","",IFERROR(INDEX(DECISIONS!$M$6:$M$205,MATCH(C167,DECISIONS!$A$6:$A$205,0)),"INVALID - DECISION ID"))</x:f>
      </x:c>
      <x:c r="K167" s="12" t="str">
        <x:f>IF(A167="","",IF(N167&lt;&gt;"LINKED","LINK ERROR",IF(NOT(OR(EXACT(D167,"DIRECT OFFER / CRO"),EXACT(D167,"LOCAL VISIBILITY"),EXACT(D167,"INFORMATION CONTENT"),EXACT(D167,"INTERMEDIARY CHANNEL"),EXACT(D167,"EVIDENCE COLLECTION"),EXACT(D167,"MONITOR / REOPEN"))),"INVALID - ACTION CATEGORY",IF(D167="EVIDENCE COLLECTION","COMPATIBLE",IF(D167="MONITOR / REOPEN","COMPATIBLE",IF(D167="DIRECT OFFER / CRO",IF(I167="DIRECT LOCAL COMPETITOR","COMPATIBLE","ROLE CONFLICT"),IF(D167="INTERMEDIARY CHANNEL",IF(I167="INTERMEDIARY / LEAD COMPETITOR","COMPATIBLE","ROLE CONFLICT"),IF(D167="INFORMATION CONTENT",IF(OR(I167="DIRECT LOCAL COMPETITOR",I167="INTERMEDIARY / LEAD COMPETITOR",I167="INFORMATION / REFERENCE COMPETITOR",I167="INDIRECT / CONDITIONAL COMPETITOR"),"COMPATIBLE","ROLE CONFLICT"),IF(D167="LOCAL VISIBILITY",IF(OR(I167="DIRECT LOCAL COMPETITOR",I167="INTERMEDIARY / LEAD COMPETITOR"),"COMPATIBLE","ROLE CONFLICT"),"ROLE CONFLICT")))))))))</x:f>
      </x:c>
      <x:c r="L167" s="12" t="str">
        <x:f>IF(A167="","",IF(COUNTIF($A$6:$A$205,A167)&gt;1,"NOT READY",IF(OR(B167="",C167="",D167="",E167="",F167="",H167=""),"NOT READY",IF(NOT(OR(EXACT(H167,"NOT STARTED"),EXACT(H167,"IN PROGRESS"),EXACT(H167,"DONE"),EXACT(H167,"BLOCKED"))),"NOT READY",IF(OR(N167&lt;&gt;"LINKED",J167&lt;&gt;"READY",K167&lt;&gt;"COMPATIBLE"),"NOT READY","READY")))))</x:f>
      </x:c>
      <x:c r="M167" s="12"/>
      <x:c r="N167" s="12" t="str">
        <x:f>IF(A167="","",IF(COUNTIF(CANDIDATES!$A$6:$A$205,B167)&lt;&gt;1,"INVALID - CANDIDATE ID",IF(COUNTIF(DECISIONS!$A$6:$A$205,C167)&lt;&gt;1,"INVALID - DECISION ID",IF(INDEX(DECISIONS!$B$6:$B$205,MATCH(C167,DECISIONS!$A$6:$A$205,0))&lt;&gt;B167,"INVALID - CANDIDATE / DECISION MISMATCH","LINKED"))))</x:f>
      </x:c>
    </x:row>
    <x:row r="168">
      <x:c r="A168" s="12"/>
      <x:c r="B168" s="12"/>
      <x:c r="C168" s="12"/>
      <x:c r="D168" s="12"/>
      <x:c r="E168" s="12"/>
      <x:c r="F168" s="12"/>
      <x:c r="G168" s="38"/>
      <x:c r="H168" s="12"/>
      <x:c r="I168" s="12" t="str">
        <x:f>IF(B168="","",IFERROR(INDEX(CANDIDATES!$P$6:$P$205,MATCH(B168,CANDIDATES!$A$6:$A$205,0)),""))</x:f>
      </x:c>
      <x:c r="J168" s="12" t="str">
        <x:f>IF(C168="","",IFERROR(INDEX(DECISIONS!$M$6:$M$205,MATCH(C168,DECISIONS!$A$6:$A$205,0)),"INVALID - DECISION ID"))</x:f>
      </x:c>
      <x:c r="K168" s="12" t="str">
        <x:f>IF(A168="","",IF(N168&lt;&gt;"LINKED","LINK ERROR",IF(NOT(OR(EXACT(D168,"DIRECT OFFER / CRO"),EXACT(D168,"LOCAL VISIBILITY"),EXACT(D168,"INFORMATION CONTENT"),EXACT(D168,"INTERMEDIARY CHANNEL"),EXACT(D168,"EVIDENCE COLLECTION"),EXACT(D168,"MONITOR / REOPEN"))),"INVALID - ACTION CATEGORY",IF(D168="EVIDENCE COLLECTION","COMPATIBLE",IF(D168="MONITOR / REOPEN","COMPATIBLE",IF(D168="DIRECT OFFER / CRO",IF(I168="DIRECT LOCAL COMPETITOR","COMPATIBLE","ROLE CONFLICT"),IF(D168="INTERMEDIARY CHANNEL",IF(I168="INTERMEDIARY / LEAD COMPETITOR","COMPATIBLE","ROLE CONFLICT"),IF(D168="INFORMATION CONTENT",IF(OR(I168="DIRECT LOCAL COMPETITOR",I168="INTERMEDIARY / LEAD COMPETITOR",I168="INFORMATION / REFERENCE COMPETITOR",I168="INDIRECT / CONDITIONAL COMPETITOR"),"COMPATIBLE","ROLE CONFLICT"),IF(D168="LOCAL VISIBILITY",IF(OR(I168="DIRECT LOCAL COMPETITOR",I168="INTERMEDIARY / LEAD COMPETITOR"),"COMPATIBLE","ROLE CONFLICT"),"ROLE CONFLICT")))))))))</x:f>
      </x:c>
      <x:c r="L168" s="12" t="str">
        <x:f>IF(A168="","",IF(COUNTIF($A$6:$A$205,A168)&gt;1,"NOT READY",IF(OR(B168="",C168="",D168="",E168="",F168="",H168=""),"NOT READY",IF(NOT(OR(EXACT(H168,"NOT STARTED"),EXACT(H168,"IN PROGRESS"),EXACT(H168,"DONE"),EXACT(H168,"BLOCKED"))),"NOT READY",IF(OR(N168&lt;&gt;"LINKED",J168&lt;&gt;"READY",K168&lt;&gt;"COMPATIBLE"),"NOT READY","READY")))))</x:f>
      </x:c>
      <x:c r="M168" s="12"/>
      <x:c r="N168" s="12" t="str">
        <x:f>IF(A168="","",IF(COUNTIF(CANDIDATES!$A$6:$A$205,B168)&lt;&gt;1,"INVALID - CANDIDATE ID",IF(COUNTIF(DECISIONS!$A$6:$A$205,C168)&lt;&gt;1,"INVALID - DECISION ID",IF(INDEX(DECISIONS!$B$6:$B$205,MATCH(C168,DECISIONS!$A$6:$A$205,0))&lt;&gt;B168,"INVALID - CANDIDATE / DECISION MISMATCH","LINKED"))))</x:f>
      </x:c>
    </x:row>
    <x:row r="169">
      <x:c r="A169" s="12"/>
      <x:c r="B169" s="12"/>
      <x:c r="C169" s="12"/>
      <x:c r="D169" s="12"/>
      <x:c r="E169" s="12"/>
      <x:c r="F169" s="12"/>
      <x:c r="G169" s="38"/>
      <x:c r="H169" s="12"/>
      <x:c r="I169" s="12" t="str">
        <x:f>IF(B169="","",IFERROR(INDEX(CANDIDATES!$P$6:$P$205,MATCH(B169,CANDIDATES!$A$6:$A$205,0)),""))</x:f>
      </x:c>
      <x:c r="J169" s="12" t="str">
        <x:f>IF(C169="","",IFERROR(INDEX(DECISIONS!$M$6:$M$205,MATCH(C169,DECISIONS!$A$6:$A$205,0)),"INVALID - DECISION ID"))</x:f>
      </x:c>
      <x:c r="K169" s="12" t="str">
        <x:f>IF(A169="","",IF(N169&lt;&gt;"LINKED","LINK ERROR",IF(NOT(OR(EXACT(D169,"DIRECT OFFER / CRO"),EXACT(D169,"LOCAL VISIBILITY"),EXACT(D169,"INFORMATION CONTENT"),EXACT(D169,"INTERMEDIARY CHANNEL"),EXACT(D169,"EVIDENCE COLLECTION"),EXACT(D169,"MONITOR / REOPEN"))),"INVALID - ACTION CATEGORY",IF(D169="EVIDENCE COLLECTION","COMPATIBLE",IF(D169="MONITOR / REOPEN","COMPATIBLE",IF(D169="DIRECT OFFER / CRO",IF(I169="DIRECT LOCAL COMPETITOR","COMPATIBLE","ROLE CONFLICT"),IF(D169="INTERMEDIARY CHANNEL",IF(I169="INTERMEDIARY / LEAD COMPETITOR","COMPATIBLE","ROLE CONFLICT"),IF(D169="INFORMATION CONTENT",IF(OR(I169="DIRECT LOCAL COMPETITOR",I169="INTERMEDIARY / LEAD COMPETITOR",I169="INFORMATION / REFERENCE COMPETITOR",I169="INDIRECT / CONDITIONAL COMPETITOR"),"COMPATIBLE","ROLE CONFLICT"),IF(D169="LOCAL VISIBILITY",IF(OR(I169="DIRECT LOCAL COMPETITOR",I169="INTERMEDIARY / LEAD COMPETITOR"),"COMPATIBLE","ROLE CONFLICT"),"ROLE CONFLICT")))))))))</x:f>
      </x:c>
      <x:c r="L169" s="12" t="str">
        <x:f>IF(A169="","",IF(COUNTIF($A$6:$A$205,A169)&gt;1,"NOT READY",IF(OR(B169="",C169="",D169="",E169="",F169="",H169=""),"NOT READY",IF(NOT(OR(EXACT(H169,"NOT STARTED"),EXACT(H169,"IN PROGRESS"),EXACT(H169,"DONE"),EXACT(H169,"BLOCKED"))),"NOT READY",IF(OR(N169&lt;&gt;"LINKED",J169&lt;&gt;"READY",K169&lt;&gt;"COMPATIBLE"),"NOT READY","READY")))))</x:f>
      </x:c>
      <x:c r="M169" s="12"/>
      <x:c r="N169" s="12" t="str">
        <x:f>IF(A169="","",IF(COUNTIF(CANDIDATES!$A$6:$A$205,B169)&lt;&gt;1,"INVALID - CANDIDATE ID",IF(COUNTIF(DECISIONS!$A$6:$A$205,C169)&lt;&gt;1,"INVALID - DECISION ID",IF(INDEX(DECISIONS!$B$6:$B$205,MATCH(C169,DECISIONS!$A$6:$A$205,0))&lt;&gt;B169,"INVALID - CANDIDATE / DECISION MISMATCH","LINKED"))))</x:f>
      </x:c>
    </x:row>
    <x:row r="170">
      <x:c r="A170" s="12"/>
      <x:c r="B170" s="12"/>
      <x:c r="C170" s="12"/>
      <x:c r="D170" s="12"/>
      <x:c r="E170" s="12"/>
      <x:c r="F170" s="12"/>
      <x:c r="G170" s="38"/>
      <x:c r="H170" s="12"/>
      <x:c r="I170" s="12" t="str">
        <x:f>IF(B170="","",IFERROR(INDEX(CANDIDATES!$P$6:$P$205,MATCH(B170,CANDIDATES!$A$6:$A$205,0)),""))</x:f>
      </x:c>
      <x:c r="J170" s="12" t="str">
        <x:f>IF(C170="","",IFERROR(INDEX(DECISIONS!$M$6:$M$205,MATCH(C170,DECISIONS!$A$6:$A$205,0)),"INVALID - DECISION ID"))</x:f>
      </x:c>
      <x:c r="K170" s="12" t="str">
        <x:f>IF(A170="","",IF(N170&lt;&gt;"LINKED","LINK ERROR",IF(NOT(OR(EXACT(D170,"DIRECT OFFER / CRO"),EXACT(D170,"LOCAL VISIBILITY"),EXACT(D170,"INFORMATION CONTENT"),EXACT(D170,"INTERMEDIARY CHANNEL"),EXACT(D170,"EVIDENCE COLLECTION"),EXACT(D170,"MONITOR / REOPEN"))),"INVALID - ACTION CATEGORY",IF(D170="EVIDENCE COLLECTION","COMPATIBLE",IF(D170="MONITOR / REOPEN","COMPATIBLE",IF(D170="DIRECT OFFER / CRO",IF(I170="DIRECT LOCAL COMPETITOR","COMPATIBLE","ROLE CONFLICT"),IF(D170="INTERMEDIARY CHANNEL",IF(I170="INTERMEDIARY / LEAD COMPETITOR","COMPATIBLE","ROLE CONFLICT"),IF(D170="INFORMATION CONTENT",IF(OR(I170="DIRECT LOCAL COMPETITOR",I170="INTERMEDIARY / LEAD COMPETITOR",I170="INFORMATION / REFERENCE COMPETITOR",I170="INDIRECT / CONDITIONAL COMPETITOR"),"COMPATIBLE","ROLE CONFLICT"),IF(D170="LOCAL VISIBILITY",IF(OR(I170="DIRECT LOCAL COMPETITOR",I170="INTERMEDIARY / LEAD COMPETITOR"),"COMPATIBLE","ROLE CONFLICT"),"ROLE CONFLICT")))))))))</x:f>
      </x:c>
      <x:c r="L170" s="12" t="str">
        <x:f>IF(A170="","",IF(COUNTIF($A$6:$A$205,A170)&gt;1,"NOT READY",IF(OR(B170="",C170="",D170="",E170="",F170="",H170=""),"NOT READY",IF(NOT(OR(EXACT(H170,"NOT STARTED"),EXACT(H170,"IN PROGRESS"),EXACT(H170,"DONE"),EXACT(H170,"BLOCKED"))),"NOT READY",IF(OR(N170&lt;&gt;"LINKED",J170&lt;&gt;"READY",K170&lt;&gt;"COMPATIBLE"),"NOT READY","READY")))))</x:f>
      </x:c>
      <x:c r="M170" s="12"/>
      <x:c r="N170" s="12" t="str">
        <x:f>IF(A170="","",IF(COUNTIF(CANDIDATES!$A$6:$A$205,B170)&lt;&gt;1,"INVALID - CANDIDATE ID",IF(COUNTIF(DECISIONS!$A$6:$A$205,C170)&lt;&gt;1,"INVALID - DECISION ID",IF(INDEX(DECISIONS!$B$6:$B$205,MATCH(C170,DECISIONS!$A$6:$A$205,0))&lt;&gt;B170,"INVALID - CANDIDATE / DECISION MISMATCH","LINKED"))))</x:f>
      </x:c>
    </x:row>
    <x:row r="171">
      <x:c r="A171" s="12"/>
      <x:c r="B171" s="12"/>
      <x:c r="C171" s="12"/>
      <x:c r="D171" s="12"/>
      <x:c r="E171" s="12"/>
      <x:c r="F171" s="12"/>
      <x:c r="G171" s="38"/>
      <x:c r="H171" s="12"/>
      <x:c r="I171" s="12" t="str">
        <x:f>IF(B171="","",IFERROR(INDEX(CANDIDATES!$P$6:$P$205,MATCH(B171,CANDIDATES!$A$6:$A$205,0)),""))</x:f>
      </x:c>
      <x:c r="J171" s="12" t="str">
        <x:f>IF(C171="","",IFERROR(INDEX(DECISIONS!$M$6:$M$205,MATCH(C171,DECISIONS!$A$6:$A$205,0)),"INVALID - DECISION ID"))</x:f>
      </x:c>
      <x:c r="K171" s="12" t="str">
        <x:f>IF(A171="","",IF(N171&lt;&gt;"LINKED","LINK ERROR",IF(NOT(OR(EXACT(D171,"DIRECT OFFER / CRO"),EXACT(D171,"LOCAL VISIBILITY"),EXACT(D171,"INFORMATION CONTENT"),EXACT(D171,"INTERMEDIARY CHANNEL"),EXACT(D171,"EVIDENCE COLLECTION"),EXACT(D171,"MONITOR / REOPEN"))),"INVALID - ACTION CATEGORY",IF(D171="EVIDENCE COLLECTION","COMPATIBLE",IF(D171="MONITOR / REOPEN","COMPATIBLE",IF(D171="DIRECT OFFER / CRO",IF(I171="DIRECT LOCAL COMPETITOR","COMPATIBLE","ROLE CONFLICT"),IF(D171="INTERMEDIARY CHANNEL",IF(I171="INTERMEDIARY / LEAD COMPETITOR","COMPATIBLE","ROLE CONFLICT"),IF(D171="INFORMATION CONTENT",IF(OR(I171="DIRECT LOCAL COMPETITOR",I171="INTERMEDIARY / LEAD COMPETITOR",I171="INFORMATION / REFERENCE COMPETITOR",I171="INDIRECT / CONDITIONAL COMPETITOR"),"COMPATIBLE","ROLE CONFLICT"),IF(D171="LOCAL VISIBILITY",IF(OR(I171="DIRECT LOCAL COMPETITOR",I171="INTERMEDIARY / LEAD COMPETITOR"),"COMPATIBLE","ROLE CONFLICT"),"ROLE CONFLICT")))))))))</x:f>
      </x:c>
      <x:c r="L171" s="12" t="str">
        <x:f>IF(A171="","",IF(COUNTIF($A$6:$A$205,A171)&gt;1,"NOT READY",IF(OR(B171="",C171="",D171="",E171="",F171="",H171=""),"NOT READY",IF(NOT(OR(EXACT(H171,"NOT STARTED"),EXACT(H171,"IN PROGRESS"),EXACT(H171,"DONE"),EXACT(H171,"BLOCKED"))),"NOT READY",IF(OR(N171&lt;&gt;"LINKED",J171&lt;&gt;"READY",K171&lt;&gt;"COMPATIBLE"),"NOT READY","READY")))))</x:f>
      </x:c>
      <x:c r="M171" s="12"/>
      <x:c r="N171" s="12" t="str">
        <x:f>IF(A171="","",IF(COUNTIF(CANDIDATES!$A$6:$A$205,B171)&lt;&gt;1,"INVALID - CANDIDATE ID",IF(COUNTIF(DECISIONS!$A$6:$A$205,C171)&lt;&gt;1,"INVALID - DECISION ID",IF(INDEX(DECISIONS!$B$6:$B$205,MATCH(C171,DECISIONS!$A$6:$A$205,0))&lt;&gt;B171,"INVALID - CANDIDATE / DECISION MISMATCH","LINKED"))))</x:f>
      </x:c>
    </x:row>
    <x:row r="172">
      <x:c r="A172" s="12"/>
      <x:c r="B172" s="12"/>
      <x:c r="C172" s="12"/>
      <x:c r="D172" s="12"/>
      <x:c r="E172" s="12"/>
      <x:c r="F172" s="12"/>
      <x:c r="G172" s="38"/>
      <x:c r="H172" s="12"/>
      <x:c r="I172" s="12" t="str">
        <x:f>IF(B172="","",IFERROR(INDEX(CANDIDATES!$P$6:$P$205,MATCH(B172,CANDIDATES!$A$6:$A$205,0)),""))</x:f>
      </x:c>
      <x:c r="J172" s="12" t="str">
        <x:f>IF(C172="","",IFERROR(INDEX(DECISIONS!$M$6:$M$205,MATCH(C172,DECISIONS!$A$6:$A$205,0)),"INVALID - DECISION ID"))</x:f>
      </x:c>
      <x:c r="K172" s="12" t="str">
        <x:f>IF(A172="","",IF(N172&lt;&gt;"LINKED","LINK ERROR",IF(NOT(OR(EXACT(D172,"DIRECT OFFER / CRO"),EXACT(D172,"LOCAL VISIBILITY"),EXACT(D172,"INFORMATION CONTENT"),EXACT(D172,"INTERMEDIARY CHANNEL"),EXACT(D172,"EVIDENCE COLLECTION"),EXACT(D172,"MONITOR / REOPEN"))),"INVALID - ACTION CATEGORY",IF(D172="EVIDENCE COLLECTION","COMPATIBLE",IF(D172="MONITOR / REOPEN","COMPATIBLE",IF(D172="DIRECT OFFER / CRO",IF(I172="DIRECT LOCAL COMPETITOR","COMPATIBLE","ROLE CONFLICT"),IF(D172="INTERMEDIARY CHANNEL",IF(I172="INTERMEDIARY / LEAD COMPETITOR","COMPATIBLE","ROLE CONFLICT"),IF(D172="INFORMATION CONTENT",IF(OR(I172="DIRECT LOCAL COMPETITOR",I172="INTERMEDIARY / LEAD COMPETITOR",I172="INFORMATION / REFERENCE COMPETITOR",I172="INDIRECT / CONDITIONAL COMPETITOR"),"COMPATIBLE","ROLE CONFLICT"),IF(D172="LOCAL VISIBILITY",IF(OR(I172="DIRECT LOCAL COMPETITOR",I172="INTERMEDIARY / LEAD COMPETITOR"),"COMPATIBLE","ROLE CONFLICT"),"ROLE CONFLICT")))))))))</x:f>
      </x:c>
      <x:c r="L172" s="12" t="str">
        <x:f>IF(A172="","",IF(COUNTIF($A$6:$A$205,A172)&gt;1,"NOT READY",IF(OR(B172="",C172="",D172="",E172="",F172="",H172=""),"NOT READY",IF(NOT(OR(EXACT(H172,"NOT STARTED"),EXACT(H172,"IN PROGRESS"),EXACT(H172,"DONE"),EXACT(H172,"BLOCKED"))),"NOT READY",IF(OR(N172&lt;&gt;"LINKED",J172&lt;&gt;"READY",K172&lt;&gt;"COMPATIBLE"),"NOT READY","READY")))))</x:f>
      </x:c>
      <x:c r="M172" s="12"/>
      <x:c r="N172" s="12" t="str">
        <x:f>IF(A172="","",IF(COUNTIF(CANDIDATES!$A$6:$A$205,B172)&lt;&gt;1,"INVALID - CANDIDATE ID",IF(COUNTIF(DECISIONS!$A$6:$A$205,C172)&lt;&gt;1,"INVALID - DECISION ID",IF(INDEX(DECISIONS!$B$6:$B$205,MATCH(C172,DECISIONS!$A$6:$A$205,0))&lt;&gt;B172,"INVALID - CANDIDATE / DECISION MISMATCH","LINKED"))))</x:f>
      </x:c>
    </x:row>
    <x:row r="173">
      <x:c r="A173" s="12"/>
      <x:c r="B173" s="12"/>
      <x:c r="C173" s="12"/>
      <x:c r="D173" s="12"/>
      <x:c r="E173" s="12"/>
      <x:c r="F173" s="12"/>
      <x:c r="G173" s="38"/>
      <x:c r="H173" s="12"/>
      <x:c r="I173" s="12" t="str">
        <x:f>IF(B173="","",IFERROR(INDEX(CANDIDATES!$P$6:$P$205,MATCH(B173,CANDIDATES!$A$6:$A$205,0)),""))</x:f>
      </x:c>
      <x:c r="J173" s="12" t="str">
        <x:f>IF(C173="","",IFERROR(INDEX(DECISIONS!$M$6:$M$205,MATCH(C173,DECISIONS!$A$6:$A$205,0)),"INVALID - DECISION ID"))</x:f>
      </x:c>
      <x:c r="K173" s="12" t="str">
        <x:f>IF(A173="","",IF(N173&lt;&gt;"LINKED","LINK ERROR",IF(NOT(OR(EXACT(D173,"DIRECT OFFER / CRO"),EXACT(D173,"LOCAL VISIBILITY"),EXACT(D173,"INFORMATION CONTENT"),EXACT(D173,"INTERMEDIARY CHANNEL"),EXACT(D173,"EVIDENCE COLLECTION"),EXACT(D173,"MONITOR / REOPEN"))),"INVALID - ACTION CATEGORY",IF(D173="EVIDENCE COLLECTION","COMPATIBLE",IF(D173="MONITOR / REOPEN","COMPATIBLE",IF(D173="DIRECT OFFER / CRO",IF(I173="DIRECT LOCAL COMPETITOR","COMPATIBLE","ROLE CONFLICT"),IF(D173="INTERMEDIARY CHANNEL",IF(I173="INTERMEDIARY / LEAD COMPETITOR","COMPATIBLE","ROLE CONFLICT"),IF(D173="INFORMATION CONTENT",IF(OR(I173="DIRECT LOCAL COMPETITOR",I173="INTERMEDIARY / LEAD COMPETITOR",I173="INFORMATION / REFERENCE COMPETITOR",I173="INDIRECT / CONDITIONAL COMPETITOR"),"COMPATIBLE","ROLE CONFLICT"),IF(D173="LOCAL VISIBILITY",IF(OR(I173="DIRECT LOCAL COMPETITOR",I173="INTERMEDIARY / LEAD COMPETITOR"),"COMPATIBLE","ROLE CONFLICT"),"ROLE CONFLICT")))))))))</x:f>
      </x:c>
      <x:c r="L173" s="12" t="str">
        <x:f>IF(A173="","",IF(COUNTIF($A$6:$A$205,A173)&gt;1,"NOT READY",IF(OR(B173="",C173="",D173="",E173="",F173="",H173=""),"NOT READY",IF(NOT(OR(EXACT(H173,"NOT STARTED"),EXACT(H173,"IN PROGRESS"),EXACT(H173,"DONE"),EXACT(H173,"BLOCKED"))),"NOT READY",IF(OR(N173&lt;&gt;"LINKED",J173&lt;&gt;"READY",K173&lt;&gt;"COMPATIBLE"),"NOT READY","READY")))))</x:f>
      </x:c>
      <x:c r="M173" s="12"/>
      <x:c r="N173" s="12" t="str">
        <x:f>IF(A173="","",IF(COUNTIF(CANDIDATES!$A$6:$A$205,B173)&lt;&gt;1,"INVALID - CANDIDATE ID",IF(COUNTIF(DECISIONS!$A$6:$A$205,C173)&lt;&gt;1,"INVALID - DECISION ID",IF(INDEX(DECISIONS!$B$6:$B$205,MATCH(C173,DECISIONS!$A$6:$A$205,0))&lt;&gt;B173,"INVALID - CANDIDATE / DECISION MISMATCH","LINKED"))))</x:f>
      </x:c>
    </x:row>
    <x:row r="174">
      <x:c r="A174" s="12"/>
      <x:c r="B174" s="12"/>
      <x:c r="C174" s="12"/>
      <x:c r="D174" s="12"/>
      <x:c r="E174" s="12"/>
      <x:c r="F174" s="12"/>
      <x:c r="G174" s="38"/>
      <x:c r="H174" s="12"/>
      <x:c r="I174" s="12" t="str">
        <x:f>IF(B174="","",IFERROR(INDEX(CANDIDATES!$P$6:$P$205,MATCH(B174,CANDIDATES!$A$6:$A$205,0)),""))</x:f>
      </x:c>
      <x:c r="J174" s="12" t="str">
        <x:f>IF(C174="","",IFERROR(INDEX(DECISIONS!$M$6:$M$205,MATCH(C174,DECISIONS!$A$6:$A$205,0)),"INVALID - DECISION ID"))</x:f>
      </x:c>
      <x:c r="K174" s="12" t="str">
        <x:f>IF(A174="","",IF(N174&lt;&gt;"LINKED","LINK ERROR",IF(NOT(OR(EXACT(D174,"DIRECT OFFER / CRO"),EXACT(D174,"LOCAL VISIBILITY"),EXACT(D174,"INFORMATION CONTENT"),EXACT(D174,"INTERMEDIARY CHANNEL"),EXACT(D174,"EVIDENCE COLLECTION"),EXACT(D174,"MONITOR / REOPEN"))),"INVALID - ACTION CATEGORY",IF(D174="EVIDENCE COLLECTION","COMPATIBLE",IF(D174="MONITOR / REOPEN","COMPATIBLE",IF(D174="DIRECT OFFER / CRO",IF(I174="DIRECT LOCAL COMPETITOR","COMPATIBLE","ROLE CONFLICT"),IF(D174="INTERMEDIARY CHANNEL",IF(I174="INTERMEDIARY / LEAD COMPETITOR","COMPATIBLE","ROLE CONFLICT"),IF(D174="INFORMATION CONTENT",IF(OR(I174="DIRECT LOCAL COMPETITOR",I174="INTERMEDIARY / LEAD COMPETITOR",I174="INFORMATION / REFERENCE COMPETITOR",I174="INDIRECT / CONDITIONAL COMPETITOR"),"COMPATIBLE","ROLE CONFLICT"),IF(D174="LOCAL VISIBILITY",IF(OR(I174="DIRECT LOCAL COMPETITOR",I174="INTERMEDIARY / LEAD COMPETITOR"),"COMPATIBLE","ROLE CONFLICT"),"ROLE CONFLICT")))))))))</x:f>
      </x:c>
      <x:c r="L174" s="12" t="str">
        <x:f>IF(A174="","",IF(COUNTIF($A$6:$A$205,A174)&gt;1,"NOT READY",IF(OR(B174="",C174="",D174="",E174="",F174="",H174=""),"NOT READY",IF(NOT(OR(EXACT(H174,"NOT STARTED"),EXACT(H174,"IN PROGRESS"),EXACT(H174,"DONE"),EXACT(H174,"BLOCKED"))),"NOT READY",IF(OR(N174&lt;&gt;"LINKED",J174&lt;&gt;"READY",K174&lt;&gt;"COMPATIBLE"),"NOT READY","READY")))))</x:f>
      </x:c>
      <x:c r="M174" s="12"/>
      <x:c r="N174" s="12" t="str">
        <x:f>IF(A174="","",IF(COUNTIF(CANDIDATES!$A$6:$A$205,B174)&lt;&gt;1,"INVALID - CANDIDATE ID",IF(COUNTIF(DECISIONS!$A$6:$A$205,C174)&lt;&gt;1,"INVALID - DECISION ID",IF(INDEX(DECISIONS!$B$6:$B$205,MATCH(C174,DECISIONS!$A$6:$A$205,0))&lt;&gt;B174,"INVALID - CANDIDATE / DECISION MISMATCH","LINKED"))))</x:f>
      </x:c>
    </x:row>
    <x:row r="175">
      <x:c r="A175" s="12"/>
      <x:c r="B175" s="12"/>
      <x:c r="C175" s="12"/>
      <x:c r="D175" s="12"/>
      <x:c r="E175" s="12"/>
      <x:c r="F175" s="12"/>
      <x:c r="G175" s="38"/>
      <x:c r="H175" s="12"/>
      <x:c r="I175" s="12" t="str">
        <x:f>IF(B175="","",IFERROR(INDEX(CANDIDATES!$P$6:$P$205,MATCH(B175,CANDIDATES!$A$6:$A$205,0)),""))</x:f>
      </x:c>
      <x:c r="J175" s="12" t="str">
        <x:f>IF(C175="","",IFERROR(INDEX(DECISIONS!$M$6:$M$205,MATCH(C175,DECISIONS!$A$6:$A$205,0)),"INVALID - DECISION ID"))</x:f>
      </x:c>
      <x:c r="K175" s="12" t="str">
        <x:f>IF(A175="","",IF(N175&lt;&gt;"LINKED","LINK ERROR",IF(NOT(OR(EXACT(D175,"DIRECT OFFER / CRO"),EXACT(D175,"LOCAL VISIBILITY"),EXACT(D175,"INFORMATION CONTENT"),EXACT(D175,"INTERMEDIARY CHANNEL"),EXACT(D175,"EVIDENCE COLLECTION"),EXACT(D175,"MONITOR / REOPEN"))),"INVALID - ACTION CATEGORY",IF(D175="EVIDENCE COLLECTION","COMPATIBLE",IF(D175="MONITOR / REOPEN","COMPATIBLE",IF(D175="DIRECT OFFER / CRO",IF(I175="DIRECT LOCAL COMPETITOR","COMPATIBLE","ROLE CONFLICT"),IF(D175="INTERMEDIARY CHANNEL",IF(I175="INTERMEDIARY / LEAD COMPETITOR","COMPATIBLE","ROLE CONFLICT"),IF(D175="INFORMATION CONTENT",IF(OR(I175="DIRECT LOCAL COMPETITOR",I175="INTERMEDIARY / LEAD COMPETITOR",I175="INFORMATION / REFERENCE COMPETITOR",I175="INDIRECT / CONDITIONAL COMPETITOR"),"COMPATIBLE","ROLE CONFLICT"),IF(D175="LOCAL VISIBILITY",IF(OR(I175="DIRECT LOCAL COMPETITOR",I175="INTERMEDIARY / LEAD COMPETITOR"),"COMPATIBLE","ROLE CONFLICT"),"ROLE CONFLICT")))))))))</x:f>
      </x:c>
      <x:c r="L175" s="12" t="str">
        <x:f>IF(A175="","",IF(COUNTIF($A$6:$A$205,A175)&gt;1,"NOT READY",IF(OR(B175="",C175="",D175="",E175="",F175="",H175=""),"NOT READY",IF(NOT(OR(EXACT(H175,"NOT STARTED"),EXACT(H175,"IN PROGRESS"),EXACT(H175,"DONE"),EXACT(H175,"BLOCKED"))),"NOT READY",IF(OR(N175&lt;&gt;"LINKED",J175&lt;&gt;"READY",K175&lt;&gt;"COMPATIBLE"),"NOT READY","READY")))))</x:f>
      </x:c>
      <x:c r="M175" s="12"/>
      <x:c r="N175" s="12" t="str">
        <x:f>IF(A175="","",IF(COUNTIF(CANDIDATES!$A$6:$A$205,B175)&lt;&gt;1,"INVALID - CANDIDATE ID",IF(COUNTIF(DECISIONS!$A$6:$A$205,C175)&lt;&gt;1,"INVALID - DECISION ID",IF(INDEX(DECISIONS!$B$6:$B$205,MATCH(C175,DECISIONS!$A$6:$A$205,0))&lt;&gt;B175,"INVALID - CANDIDATE / DECISION MISMATCH","LINKED"))))</x:f>
      </x:c>
    </x:row>
    <x:row r="176">
      <x:c r="A176" s="12"/>
      <x:c r="B176" s="12"/>
      <x:c r="C176" s="12"/>
      <x:c r="D176" s="12"/>
      <x:c r="E176" s="12"/>
      <x:c r="F176" s="12"/>
      <x:c r="G176" s="38"/>
      <x:c r="H176" s="12"/>
      <x:c r="I176" s="12" t="str">
        <x:f>IF(B176="","",IFERROR(INDEX(CANDIDATES!$P$6:$P$205,MATCH(B176,CANDIDATES!$A$6:$A$205,0)),""))</x:f>
      </x:c>
      <x:c r="J176" s="12" t="str">
        <x:f>IF(C176="","",IFERROR(INDEX(DECISIONS!$M$6:$M$205,MATCH(C176,DECISIONS!$A$6:$A$205,0)),"INVALID - DECISION ID"))</x:f>
      </x:c>
      <x:c r="K176" s="12" t="str">
        <x:f>IF(A176="","",IF(N176&lt;&gt;"LINKED","LINK ERROR",IF(NOT(OR(EXACT(D176,"DIRECT OFFER / CRO"),EXACT(D176,"LOCAL VISIBILITY"),EXACT(D176,"INFORMATION CONTENT"),EXACT(D176,"INTERMEDIARY CHANNEL"),EXACT(D176,"EVIDENCE COLLECTION"),EXACT(D176,"MONITOR / REOPEN"))),"INVALID - ACTION CATEGORY",IF(D176="EVIDENCE COLLECTION","COMPATIBLE",IF(D176="MONITOR / REOPEN","COMPATIBLE",IF(D176="DIRECT OFFER / CRO",IF(I176="DIRECT LOCAL COMPETITOR","COMPATIBLE","ROLE CONFLICT"),IF(D176="INTERMEDIARY CHANNEL",IF(I176="INTERMEDIARY / LEAD COMPETITOR","COMPATIBLE","ROLE CONFLICT"),IF(D176="INFORMATION CONTENT",IF(OR(I176="DIRECT LOCAL COMPETITOR",I176="INTERMEDIARY / LEAD COMPETITOR",I176="INFORMATION / REFERENCE COMPETITOR",I176="INDIRECT / CONDITIONAL COMPETITOR"),"COMPATIBLE","ROLE CONFLICT"),IF(D176="LOCAL VISIBILITY",IF(OR(I176="DIRECT LOCAL COMPETITOR",I176="INTERMEDIARY / LEAD COMPETITOR"),"COMPATIBLE","ROLE CONFLICT"),"ROLE CONFLICT")))))))))</x:f>
      </x:c>
      <x:c r="L176" s="12" t="str">
        <x:f>IF(A176="","",IF(COUNTIF($A$6:$A$205,A176)&gt;1,"NOT READY",IF(OR(B176="",C176="",D176="",E176="",F176="",H176=""),"NOT READY",IF(NOT(OR(EXACT(H176,"NOT STARTED"),EXACT(H176,"IN PROGRESS"),EXACT(H176,"DONE"),EXACT(H176,"BLOCKED"))),"NOT READY",IF(OR(N176&lt;&gt;"LINKED",J176&lt;&gt;"READY",K176&lt;&gt;"COMPATIBLE"),"NOT READY","READY")))))</x:f>
      </x:c>
      <x:c r="M176" s="12"/>
      <x:c r="N176" s="12" t="str">
        <x:f>IF(A176="","",IF(COUNTIF(CANDIDATES!$A$6:$A$205,B176)&lt;&gt;1,"INVALID - CANDIDATE ID",IF(COUNTIF(DECISIONS!$A$6:$A$205,C176)&lt;&gt;1,"INVALID - DECISION ID",IF(INDEX(DECISIONS!$B$6:$B$205,MATCH(C176,DECISIONS!$A$6:$A$205,0))&lt;&gt;B176,"INVALID - CANDIDATE / DECISION MISMATCH","LINKED"))))</x:f>
      </x:c>
    </x:row>
    <x:row r="177">
      <x:c r="A177" s="12"/>
      <x:c r="B177" s="12"/>
      <x:c r="C177" s="12"/>
      <x:c r="D177" s="12"/>
      <x:c r="E177" s="12"/>
      <x:c r="F177" s="12"/>
      <x:c r="G177" s="38"/>
      <x:c r="H177" s="12"/>
      <x:c r="I177" s="12" t="str">
        <x:f>IF(B177="","",IFERROR(INDEX(CANDIDATES!$P$6:$P$205,MATCH(B177,CANDIDATES!$A$6:$A$205,0)),""))</x:f>
      </x:c>
      <x:c r="J177" s="12" t="str">
        <x:f>IF(C177="","",IFERROR(INDEX(DECISIONS!$M$6:$M$205,MATCH(C177,DECISIONS!$A$6:$A$205,0)),"INVALID - DECISION ID"))</x:f>
      </x:c>
      <x:c r="K177" s="12" t="str">
        <x:f>IF(A177="","",IF(N177&lt;&gt;"LINKED","LINK ERROR",IF(NOT(OR(EXACT(D177,"DIRECT OFFER / CRO"),EXACT(D177,"LOCAL VISIBILITY"),EXACT(D177,"INFORMATION CONTENT"),EXACT(D177,"INTERMEDIARY CHANNEL"),EXACT(D177,"EVIDENCE COLLECTION"),EXACT(D177,"MONITOR / REOPEN"))),"INVALID - ACTION CATEGORY",IF(D177="EVIDENCE COLLECTION","COMPATIBLE",IF(D177="MONITOR / REOPEN","COMPATIBLE",IF(D177="DIRECT OFFER / CRO",IF(I177="DIRECT LOCAL COMPETITOR","COMPATIBLE","ROLE CONFLICT"),IF(D177="INTERMEDIARY CHANNEL",IF(I177="INTERMEDIARY / LEAD COMPETITOR","COMPATIBLE","ROLE CONFLICT"),IF(D177="INFORMATION CONTENT",IF(OR(I177="DIRECT LOCAL COMPETITOR",I177="INTERMEDIARY / LEAD COMPETITOR",I177="INFORMATION / REFERENCE COMPETITOR",I177="INDIRECT / CONDITIONAL COMPETITOR"),"COMPATIBLE","ROLE CONFLICT"),IF(D177="LOCAL VISIBILITY",IF(OR(I177="DIRECT LOCAL COMPETITOR",I177="INTERMEDIARY / LEAD COMPETITOR"),"COMPATIBLE","ROLE CONFLICT"),"ROLE CONFLICT")))))))))</x:f>
      </x:c>
      <x:c r="L177" s="12" t="str">
        <x:f>IF(A177="","",IF(COUNTIF($A$6:$A$205,A177)&gt;1,"NOT READY",IF(OR(B177="",C177="",D177="",E177="",F177="",H177=""),"NOT READY",IF(NOT(OR(EXACT(H177,"NOT STARTED"),EXACT(H177,"IN PROGRESS"),EXACT(H177,"DONE"),EXACT(H177,"BLOCKED"))),"NOT READY",IF(OR(N177&lt;&gt;"LINKED",J177&lt;&gt;"READY",K177&lt;&gt;"COMPATIBLE"),"NOT READY","READY")))))</x:f>
      </x:c>
      <x:c r="M177" s="12"/>
      <x:c r="N177" s="12" t="str">
        <x:f>IF(A177="","",IF(COUNTIF(CANDIDATES!$A$6:$A$205,B177)&lt;&gt;1,"INVALID - CANDIDATE ID",IF(COUNTIF(DECISIONS!$A$6:$A$205,C177)&lt;&gt;1,"INVALID - DECISION ID",IF(INDEX(DECISIONS!$B$6:$B$205,MATCH(C177,DECISIONS!$A$6:$A$205,0))&lt;&gt;B177,"INVALID - CANDIDATE / DECISION MISMATCH","LINKED"))))</x:f>
      </x:c>
    </x:row>
    <x:row r="178">
      <x:c r="A178" s="12"/>
      <x:c r="B178" s="12"/>
      <x:c r="C178" s="12"/>
      <x:c r="D178" s="12"/>
      <x:c r="E178" s="12"/>
      <x:c r="F178" s="12"/>
      <x:c r="G178" s="38"/>
      <x:c r="H178" s="12"/>
      <x:c r="I178" s="12" t="str">
        <x:f>IF(B178="","",IFERROR(INDEX(CANDIDATES!$P$6:$P$205,MATCH(B178,CANDIDATES!$A$6:$A$205,0)),""))</x:f>
      </x:c>
      <x:c r="J178" s="12" t="str">
        <x:f>IF(C178="","",IFERROR(INDEX(DECISIONS!$M$6:$M$205,MATCH(C178,DECISIONS!$A$6:$A$205,0)),"INVALID - DECISION ID"))</x:f>
      </x:c>
      <x:c r="K178" s="12" t="str">
        <x:f>IF(A178="","",IF(N178&lt;&gt;"LINKED","LINK ERROR",IF(NOT(OR(EXACT(D178,"DIRECT OFFER / CRO"),EXACT(D178,"LOCAL VISIBILITY"),EXACT(D178,"INFORMATION CONTENT"),EXACT(D178,"INTERMEDIARY CHANNEL"),EXACT(D178,"EVIDENCE COLLECTION"),EXACT(D178,"MONITOR / REOPEN"))),"INVALID - ACTION CATEGORY",IF(D178="EVIDENCE COLLECTION","COMPATIBLE",IF(D178="MONITOR / REOPEN","COMPATIBLE",IF(D178="DIRECT OFFER / CRO",IF(I178="DIRECT LOCAL COMPETITOR","COMPATIBLE","ROLE CONFLICT"),IF(D178="INTERMEDIARY CHANNEL",IF(I178="INTERMEDIARY / LEAD COMPETITOR","COMPATIBLE","ROLE CONFLICT"),IF(D178="INFORMATION CONTENT",IF(OR(I178="DIRECT LOCAL COMPETITOR",I178="INTERMEDIARY / LEAD COMPETITOR",I178="INFORMATION / REFERENCE COMPETITOR",I178="INDIRECT / CONDITIONAL COMPETITOR"),"COMPATIBLE","ROLE CONFLICT"),IF(D178="LOCAL VISIBILITY",IF(OR(I178="DIRECT LOCAL COMPETITOR",I178="INTERMEDIARY / LEAD COMPETITOR"),"COMPATIBLE","ROLE CONFLICT"),"ROLE CONFLICT")))))))))</x:f>
      </x:c>
      <x:c r="L178" s="12" t="str">
        <x:f>IF(A178="","",IF(COUNTIF($A$6:$A$205,A178)&gt;1,"NOT READY",IF(OR(B178="",C178="",D178="",E178="",F178="",H178=""),"NOT READY",IF(NOT(OR(EXACT(H178,"NOT STARTED"),EXACT(H178,"IN PROGRESS"),EXACT(H178,"DONE"),EXACT(H178,"BLOCKED"))),"NOT READY",IF(OR(N178&lt;&gt;"LINKED",J178&lt;&gt;"READY",K178&lt;&gt;"COMPATIBLE"),"NOT READY","READY")))))</x:f>
      </x:c>
      <x:c r="M178" s="12"/>
      <x:c r="N178" s="12" t="str">
        <x:f>IF(A178="","",IF(COUNTIF(CANDIDATES!$A$6:$A$205,B178)&lt;&gt;1,"INVALID - CANDIDATE ID",IF(COUNTIF(DECISIONS!$A$6:$A$205,C178)&lt;&gt;1,"INVALID - DECISION ID",IF(INDEX(DECISIONS!$B$6:$B$205,MATCH(C178,DECISIONS!$A$6:$A$205,0))&lt;&gt;B178,"INVALID - CANDIDATE / DECISION MISMATCH","LINKED"))))</x:f>
      </x:c>
    </x:row>
    <x:row r="179">
      <x:c r="A179" s="12"/>
      <x:c r="B179" s="12"/>
      <x:c r="C179" s="12"/>
      <x:c r="D179" s="12"/>
      <x:c r="E179" s="12"/>
      <x:c r="F179" s="12"/>
      <x:c r="G179" s="38"/>
      <x:c r="H179" s="12"/>
      <x:c r="I179" s="12" t="str">
        <x:f>IF(B179="","",IFERROR(INDEX(CANDIDATES!$P$6:$P$205,MATCH(B179,CANDIDATES!$A$6:$A$205,0)),""))</x:f>
      </x:c>
      <x:c r="J179" s="12" t="str">
        <x:f>IF(C179="","",IFERROR(INDEX(DECISIONS!$M$6:$M$205,MATCH(C179,DECISIONS!$A$6:$A$205,0)),"INVALID - DECISION ID"))</x:f>
      </x:c>
      <x:c r="K179" s="12" t="str">
        <x:f>IF(A179="","",IF(N179&lt;&gt;"LINKED","LINK ERROR",IF(NOT(OR(EXACT(D179,"DIRECT OFFER / CRO"),EXACT(D179,"LOCAL VISIBILITY"),EXACT(D179,"INFORMATION CONTENT"),EXACT(D179,"INTERMEDIARY CHANNEL"),EXACT(D179,"EVIDENCE COLLECTION"),EXACT(D179,"MONITOR / REOPEN"))),"INVALID - ACTION CATEGORY",IF(D179="EVIDENCE COLLECTION","COMPATIBLE",IF(D179="MONITOR / REOPEN","COMPATIBLE",IF(D179="DIRECT OFFER / CRO",IF(I179="DIRECT LOCAL COMPETITOR","COMPATIBLE","ROLE CONFLICT"),IF(D179="INTERMEDIARY CHANNEL",IF(I179="INTERMEDIARY / LEAD COMPETITOR","COMPATIBLE","ROLE CONFLICT"),IF(D179="INFORMATION CONTENT",IF(OR(I179="DIRECT LOCAL COMPETITOR",I179="INTERMEDIARY / LEAD COMPETITOR",I179="INFORMATION / REFERENCE COMPETITOR",I179="INDIRECT / CONDITIONAL COMPETITOR"),"COMPATIBLE","ROLE CONFLICT"),IF(D179="LOCAL VISIBILITY",IF(OR(I179="DIRECT LOCAL COMPETITOR",I179="INTERMEDIARY / LEAD COMPETITOR"),"COMPATIBLE","ROLE CONFLICT"),"ROLE CONFLICT")))))))))</x:f>
      </x:c>
      <x:c r="L179" s="12" t="str">
        <x:f>IF(A179="","",IF(COUNTIF($A$6:$A$205,A179)&gt;1,"NOT READY",IF(OR(B179="",C179="",D179="",E179="",F179="",H179=""),"NOT READY",IF(NOT(OR(EXACT(H179,"NOT STARTED"),EXACT(H179,"IN PROGRESS"),EXACT(H179,"DONE"),EXACT(H179,"BLOCKED"))),"NOT READY",IF(OR(N179&lt;&gt;"LINKED",J179&lt;&gt;"READY",K179&lt;&gt;"COMPATIBLE"),"NOT READY","READY")))))</x:f>
      </x:c>
      <x:c r="M179" s="12"/>
      <x:c r="N179" s="12" t="str">
        <x:f>IF(A179="","",IF(COUNTIF(CANDIDATES!$A$6:$A$205,B179)&lt;&gt;1,"INVALID - CANDIDATE ID",IF(COUNTIF(DECISIONS!$A$6:$A$205,C179)&lt;&gt;1,"INVALID - DECISION ID",IF(INDEX(DECISIONS!$B$6:$B$205,MATCH(C179,DECISIONS!$A$6:$A$205,0))&lt;&gt;B179,"INVALID - CANDIDATE / DECISION MISMATCH","LINKED"))))</x:f>
      </x:c>
    </x:row>
    <x:row r="180">
      <x:c r="A180" s="12"/>
      <x:c r="B180" s="12"/>
      <x:c r="C180" s="12"/>
      <x:c r="D180" s="12"/>
      <x:c r="E180" s="12"/>
      <x:c r="F180" s="12"/>
      <x:c r="G180" s="38"/>
      <x:c r="H180" s="12"/>
      <x:c r="I180" s="12" t="str">
        <x:f>IF(B180="","",IFERROR(INDEX(CANDIDATES!$P$6:$P$205,MATCH(B180,CANDIDATES!$A$6:$A$205,0)),""))</x:f>
      </x:c>
      <x:c r="J180" s="12" t="str">
        <x:f>IF(C180="","",IFERROR(INDEX(DECISIONS!$M$6:$M$205,MATCH(C180,DECISIONS!$A$6:$A$205,0)),"INVALID - DECISION ID"))</x:f>
      </x:c>
      <x:c r="K180" s="12" t="str">
        <x:f>IF(A180="","",IF(N180&lt;&gt;"LINKED","LINK ERROR",IF(NOT(OR(EXACT(D180,"DIRECT OFFER / CRO"),EXACT(D180,"LOCAL VISIBILITY"),EXACT(D180,"INFORMATION CONTENT"),EXACT(D180,"INTERMEDIARY CHANNEL"),EXACT(D180,"EVIDENCE COLLECTION"),EXACT(D180,"MONITOR / REOPEN"))),"INVALID - ACTION CATEGORY",IF(D180="EVIDENCE COLLECTION","COMPATIBLE",IF(D180="MONITOR / REOPEN","COMPATIBLE",IF(D180="DIRECT OFFER / CRO",IF(I180="DIRECT LOCAL COMPETITOR","COMPATIBLE","ROLE CONFLICT"),IF(D180="INTERMEDIARY CHANNEL",IF(I180="INTERMEDIARY / LEAD COMPETITOR","COMPATIBLE","ROLE CONFLICT"),IF(D180="INFORMATION CONTENT",IF(OR(I180="DIRECT LOCAL COMPETITOR",I180="INTERMEDIARY / LEAD COMPETITOR",I180="INFORMATION / REFERENCE COMPETITOR",I180="INDIRECT / CONDITIONAL COMPETITOR"),"COMPATIBLE","ROLE CONFLICT"),IF(D180="LOCAL VISIBILITY",IF(OR(I180="DIRECT LOCAL COMPETITOR",I180="INTERMEDIARY / LEAD COMPETITOR"),"COMPATIBLE","ROLE CONFLICT"),"ROLE CONFLICT")))))))))</x:f>
      </x:c>
      <x:c r="L180" s="12" t="str">
        <x:f>IF(A180="","",IF(COUNTIF($A$6:$A$205,A180)&gt;1,"NOT READY",IF(OR(B180="",C180="",D180="",E180="",F180="",H180=""),"NOT READY",IF(NOT(OR(EXACT(H180,"NOT STARTED"),EXACT(H180,"IN PROGRESS"),EXACT(H180,"DONE"),EXACT(H180,"BLOCKED"))),"NOT READY",IF(OR(N180&lt;&gt;"LINKED",J180&lt;&gt;"READY",K180&lt;&gt;"COMPATIBLE"),"NOT READY","READY")))))</x:f>
      </x:c>
      <x:c r="M180" s="12"/>
      <x:c r="N180" s="12" t="str">
        <x:f>IF(A180="","",IF(COUNTIF(CANDIDATES!$A$6:$A$205,B180)&lt;&gt;1,"INVALID - CANDIDATE ID",IF(COUNTIF(DECISIONS!$A$6:$A$205,C180)&lt;&gt;1,"INVALID - DECISION ID",IF(INDEX(DECISIONS!$B$6:$B$205,MATCH(C180,DECISIONS!$A$6:$A$205,0))&lt;&gt;B180,"INVALID - CANDIDATE / DECISION MISMATCH","LINKED"))))</x:f>
      </x:c>
    </x:row>
    <x:row r="181">
      <x:c r="A181" s="12"/>
      <x:c r="B181" s="12"/>
      <x:c r="C181" s="12"/>
      <x:c r="D181" s="12"/>
      <x:c r="E181" s="12"/>
      <x:c r="F181" s="12"/>
      <x:c r="G181" s="38"/>
      <x:c r="H181" s="12"/>
      <x:c r="I181" s="12" t="str">
        <x:f>IF(B181="","",IFERROR(INDEX(CANDIDATES!$P$6:$P$205,MATCH(B181,CANDIDATES!$A$6:$A$205,0)),""))</x:f>
      </x:c>
      <x:c r="J181" s="12" t="str">
        <x:f>IF(C181="","",IFERROR(INDEX(DECISIONS!$M$6:$M$205,MATCH(C181,DECISIONS!$A$6:$A$205,0)),"INVALID - DECISION ID"))</x:f>
      </x:c>
      <x:c r="K181" s="12" t="str">
        <x:f>IF(A181="","",IF(N181&lt;&gt;"LINKED","LINK ERROR",IF(NOT(OR(EXACT(D181,"DIRECT OFFER / CRO"),EXACT(D181,"LOCAL VISIBILITY"),EXACT(D181,"INFORMATION CONTENT"),EXACT(D181,"INTERMEDIARY CHANNEL"),EXACT(D181,"EVIDENCE COLLECTION"),EXACT(D181,"MONITOR / REOPEN"))),"INVALID - ACTION CATEGORY",IF(D181="EVIDENCE COLLECTION","COMPATIBLE",IF(D181="MONITOR / REOPEN","COMPATIBLE",IF(D181="DIRECT OFFER / CRO",IF(I181="DIRECT LOCAL COMPETITOR","COMPATIBLE","ROLE CONFLICT"),IF(D181="INTERMEDIARY CHANNEL",IF(I181="INTERMEDIARY / LEAD COMPETITOR","COMPATIBLE","ROLE CONFLICT"),IF(D181="INFORMATION CONTENT",IF(OR(I181="DIRECT LOCAL COMPETITOR",I181="INTERMEDIARY / LEAD COMPETITOR",I181="INFORMATION / REFERENCE COMPETITOR",I181="INDIRECT / CONDITIONAL COMPETITOR"),"COMPATIBLE","ROLE CONFLICT"),IF(D181="LOCAL VISIBILITY",IF(OR(I181="DIRECT LOCAL COMPETITOR",I181="INTERMEDIARY / LEAD COMPETITOR"),"COMPATIBLE","ROLE CONFLICT"),"ROLE CONFLICT")))))))))</x:f>
      </x:c>
      <x:c r="L181" s="12" t="str">
        <x:f>IF(A181="","",IF(COUNTIF($A$6:$A$205,A181)&gt;1,"NOT READY",IF(OR(B181="",C181="",D181="",E181="",F181="",H181=""),"NOT READY",IF(NOT(OR(EXACT(H181,"NOT STARTED"),EXACT(H181,"IN PROGRESS"),EXACT(H181,"DONE"),EXACT(H181,"BLOCKED"))),"NOT READY",IF(OR(N181&lt;&gt;"LINKED",J181&lt;&gt;"READY",K181&lt;&gt;"COMPATIBLE"),"NOT READY","READY")))))</x:f>
      </x:c>
      <x:c r="M181" s="12"/>
      <x:c r="N181" s="12" t="str">
        <x:f>IF(A181="","",IF(COUNTIF(CANDIDATES!$A$6:$A$205,B181)&lt;&gt;1,"INVALID - CANDIDATE ID",IF(COUNTIF(DECISIONS!$A$6:$A$205,C181)&lt;&gt;1,"INVALID - DECISION ID",IF(INDEX(DECISIONS!$B$6:$B$205,MATCH(C181,DECISIONS!$A$6:$A$205,0))&lt;&gt;B181,"INVALID - CANDIDATE / DECISION MISMATCH","LINKED"))))</x:f>
      </x:c>
    </x:row>
    <x:row r="182">
      <x:c r="A182" s="12"/>
      <x:c r="B182" s="12"/>
      <x:c r="C182" s="12"/>
      <x:c r="D182" s="12"/>
      <x:c r="E182" s="12"/>
      <x:c r="F182" s="12"/>
      <x:c r="G182" s="38"/>
      <x:c r="H182" s="12"/>
      <x:c r="I182" s="12" t="str">
        <x:f>IF(B182="","",IFERROR(INDEX(CANDIDATES!$P$6:$P$205,MATCH(B182,CANDIDATES!$A$6:$A$205,0)),""))</x:f>
      </x:c>
      <x:c r="J182" s="12" t="str">
        <x:f>IF(C182="","",IFERROR(INDEX(DECISIONS!$M$6:$M$205,MATCH(C182,DECISIONS!$A$6:$A$205,0)),"INVALID - DECISION ID"))</x:f>
      </x:c>
      <x:c r="K182" s="12" t="str">
        <x:f>IF(A182="","",IF(N182&lt;&gt;"LINKED","LINK ERROR",IF(NOT(OR(EXACT(D182,"DIRECT OFFER / CRO"),EXACT(D182,"LOCAL VISIBILITY"),EXACT(D182,"INFORMATION CONTENT"),EXACT(D182,"INTERMEDIARY CHANNEL"),EXACT(D182,"EVIDENCE COLLECTION"),EXACT(D182,"MONITOR / REOPEN"))),"INVALID - ACTION CATEGORY",IF(D182="EVIDENCE COLLECTION","COMPATIBLE",IF(D182="MONITOR / REOPEN","COMPATIBLE",IF(D182="DIRECT OFFER / CRO",IF(I182="DIRECT LOCAL COMPETITOR","COMPATIBLE","ROLE CONFLICT"),IF(D182="INTERMEDIARY CHANNEL",IF(I182="INTERMEDIARY / LEAD COMPETITOR","COMPATIBLE","ROLE CONFLICT"),IF(D182="INFORMATION CONTENT",IF(OR(I182="DIRECT LOCAL COMPETITOR",I182="INTERMEDIARY / LEAD COMPETITOR",I182="INFORMATION / REFERENCE COMPETITOR",I182="INDIRECT / CONDITIONAL COMPETITOR"),"COMPATIBLE","ROLE CONFLICT"),IF(D182="LOCAL VISIBILITY",IF(OR(I182="DIRECT LOCAL COMPETITOR",I182="INTERMEDIARY / LEAD COMPETITOR"),"COMPATIBLE","ROLE CONFLICT"),"ROLE CONFLICT")))))))))</x:f>
      </x:c>
      <x:c r="L182" s="12" t="str">
        <x:f>IF(A182="","",IF(COUNTIF($A$6:$A$205,A182)&gt;1,"NOT READY",IF(OR(B182="",C182="",D182="",E182="",F182="",H182=""),"NOT READY",IF(NOT(OR(EXACT(H182,"NOT STARTED"),EXACT(H182,"IN PROGRESS"),EXACT(H182,"DONE"),EXACT(H182,"BLOCKED"))),"NOT READY",IF(OR(N182&lt;&gt;"LINKED",J182&lt;&gt;"READY",K182&lt;&gt;"COMPATIBLE"),"NOT READY","READY")))))</x:f>
      </x:c>
      <x:c r="M182" s="12"/>
      <x:c r="N182" s="12" t="str">
        <x:f>IF(A182="","",IF(COUNTIF(CANDIDATES!$A$6:$A$205,B182)&lt;&gt;1,"INVALID - CANDIDATE ID",IF(COUNTIF(DECISIONS!$A$6:$A$205,C182)&lt;&gt;1,"INVALID - DECISION ID",IF(INDEX(DECISIONS!$B$6:$B$205,MATCH(C182,DECISIONS!$A$6:$A$205,0))&lt;&gt;B182,"INVALID - CANDIDATE / DECISION MISMATCH","LINKED"))))</x:f>
      </x:c>
    </x:row>
    <x:row r="183">
      <x:c r="A183" s="12"/>
      <x:c r="B183" s="12"/>
      <x:c r="C183" s="12"/>
      <x:c r="D183" s="12"/>
      <x:c r="E183" s="12"/>
      <x:c r="F183" s="12"/>
      <x:c r="G183" s="38"/>
      <x:c r="H183" s="12"/>
      <x:c r="I183" s="12" t="str">
        <x:f>IF(B183="","",IFERROR(INDEX(CANDIDATES!$P$6:$P$205,MATCH(B183,CANDIDATES!$A$6:$A$205,0)),""))</x:f>
      </x:c>
      <x:c r="J183" s="12" t="str">
        <x:f>IF(C183="","",IFERROR(INDEX(DECISIONS!$M$6:$M$205,MATCH(C183,DECISIONS!$A$6:$A$205,0)),"INVALID - DECISION ID"))</x:f>
      </x:c>
      <x:c r="K183" s="12" t="str">
        <x:f>IF(A183="","",IF(N183&lt;&gt;"LINKED","LINK ERROR",IF(NOT(OR(EXACT(D183,"DIRECT OFFER / CRO"),EXACT(D183,"LOCAL VISIBILITY"),EXACT(D183,"INFORMATION CONTENT"),EXACT(D183,"INTERMEDIARY CHANNEL"),EXACT(D183,"EVIDENCE COLLECTION"),EXACT(D183,"MONITOR / REOPEN"))),"INVALID - ACTION CATEGORY",IF(D183="EVIDENCE COLLECTION","COMPATIBLE",IF(D183="MONITOR / REOPEN","COMPATIBLE",IF(D183="DIRECT OFFER / CRO",IF(I183="DIRECT LOCAL COMPETITOR","COMPATIBLE","ROLE CONFLICT"),IF(D183="INTERMEDIARY CHANNEL",IF(I183="INTERMEDIARY / LEAD COMPETITOR","COMPATIBLE","ROLE CONFLICT"),IF(D183="INFORMATION CONTENT",IF(OR(I183="DIRECT LOCAL COMPETITOR",I183="INTERMEDIARY / LEAD COMPETITOR",I183="INFORMATION / REFERENCE COMPETITOR",I183="INDIRECT / CONDITIONAL COMPETITOR"),"COMPATIBLE","ROLE CONFLICT"),IF(D183="LOCAL VISIBILITY",IF(OR(I183="DIRECT LOCAL COMPETITOR",I183="INTERMEDIARY / LEAD COMPETITOR"),"COMPATIBLE","ROLE CONFLICT"),"ROLE CONFLICT")))))))))</x:f>
      </x:c>
      <x:c r="L183" s="12" t="str">
        <x:f>IF(A183="","",IF(COUNTIF($A$6:$A$205,A183)&gt;1,"NOT READY",IF(OR(B183="",C183="",D183="",E183="",F183="",H183=""),"NOT READY",IF(NOT(OR(EXACT(H183,"NOT STARTED"),EXACT(H183,"IN PROGRESS"),EXACT(H183,"DONE"),EXACT(H183,"BLOCKED"))),"NOT READY",IF(OR(N183&lt;&gt;"LINKED",J183&lt;&gt;"READY",K183&lt;&gt;"COMPATIBLE"),"NOT READY","READY")))))</x:f>
      </x:c>
      <x:c r="M183" s="12"/>
      <x:c r="N183" s="12" t="str">
        <x:f>IF(A183="","",IF(COUNTIF(CANDIDATES!$A$6:$A$205,B183)&lt;&gt;1,"INVALID - CANDIDATE ID",IF(COUNTIF(DECISIONS!$A$6:$A$205,C183)&lt;&gt;1,"INVALID - DECISION ID",IF(INDEX(DECISIONS!$B$6:$B$205,MATCH(C183,DECISIONS!$A$6:$A$205,0))&lt;&gt;B183,"INVALID - CANDIDATE / DECISION MISMATCH","LINKED"))))</x:f>
      </x:c>
    </x:row>
    <x:row r="184">
      <x:c r="A184" s="12"/>
      <x:c r="B184" s="12"/>
      <x:c r="C184" s="12"/>
      <x:c r="D184" s="12"/>
      <x:c r="E184" s="12"/>
      <x:c r="F184" s="12"/>
      <x:c r="G184" s="38"/>
      <x:c r="H184" s="12"/>
      <x:c r="I184" s="12" t="str">
        <x:f>IF(B184="","",IFERROR(INDEX(CANDIDATES!$P$6:$P$205,MATCH(B184,CANDIDATES!$A$6:$A$205,0)),""))</x:f>
      </x:c>
      <x:c r="J184" s="12" t="str">
        <x:f>IF(C184="","",IFERROR(INDEX(DECISIONS!$M$6:$M$205,MATCH(C184,DECISIONS!$A$6:$A$205,0)),"INVALID - DECISION ID"))</x:f>
      </x:c>
      <x:c r="K184" s="12" t="str">
        <x:f>IF(A184="","",IF(N184&lt;&gt;"LINKED","LINK ERROR",IF(NOT(OR(EXACT(D184,"DIRECT OFFER / CRO"),EXACT(D184,"LOCAL VISIBILITY"),EXACT(D184,"INFORMATION CONTENT"),EXACT(D184,"INTERMEDIARY CHANNEL"),EXACT(D184,"EVIDENCE COLLECTION"),EXACT(D184,"MONITOR / REOPEN"))),"INVALID - ACTION CATEGORY",IF(D184="EVIDENCE COLLECTION","COMPATIBLE",IF(D184="MONITOR / REOPEN","COMPATIBLE",IF(D184="DIRECT OFFER / CRO",IF(I184="DIRECT LOCAL COMPETITOR","COMPATIBLE","ROLE CONFLICT"),IF(D184="INTERMEDIARY CHANNEL",IF(I184="INTERMEDIARY / LEAD COMPETITOR","COMPATIBLE","ROLE CONFLICT"),IF(D184="INFORMATION CONTENT",IF(OR(I184="DIRECT LOCAL COMPETITOR",I184="INTERMEDIARY / LEAD COMPETITOR",I184="INFORMATION / REFERENCE COMPETITOR",I184="INDIRECT / CONDITIONAL COMPETITOR"),"COMPATIBLE","ROLE CONFLICT"),IF(D184="LOCAL VISIBILITY",IF(OR(I184="DIRECT LOCAL COMPETITOR",I184="INTERMEDIARY / LEAD COMPETITOR"),"COMPATIBLE","ROLE CONFLICT"),"ROLE CONFLICT")))))))))</x:f>
      </x:c>
      <x:c r="L184" s="12" t="str">
        <x:f>IF(A184="","",IF(COUNTIF($A$6:$A$205,A184)&gt;1,"NOT READY",IF(OR(B184="",C184="",D184="",E184="",F184="",H184=""),"NOT READY",IF(NOT(OR(EXACT(H184,"NOT STARTED"),EXACT(H184,"IN PROGRESS"),EXACT(H184,"DONE"),EXACT(H184,"BLOCKED"))),"NOT READY",IF(OR(N184&lt;&gt;"LINKED",J184&lt;&gt;"READY",K184&lt;&gt;"COMPATIBLE"),"NOT READY","READY")))))</x:f>
      </x:c>
      <x:c r="M184" s="12"/>
      <x:c r="N184" s="12" t="str">
        <x:f>IF(A184="","",IF(COUNTIF(CANDIDATES!$A$6:$A$205,B184)&lt;&gt;1,"INVALID - CANDIDATE ID",IF(COUNTIF(DECISIONS!$A$6:$A$205,C184)&lt;&gt;1,"INVALID - DECISION ID",IF(INDEX(DECISIONS!$B$6:$B$205,MATCH(C184,DECISIONS!$A$6:$A$205,0))&lt;&gt;B184,"INVALID - CANDIDATE / DECISION MISMATCH","LINKED"))))</x:f>
      </x:c>
    </x:row>
    <x:row r="185">
      <x:c r="A185" s="12"/>
      <x:c r="B185" s="12"/>
      <x:c r="C185" s="12"/>
      <x:c r="D185" s="12"/>
      <x:c r="E185" s="12"/>
      <x:c r="F185" s="12"/>
      <x:c r="G185" s="38"/>
      <x:c r="H185" s="12"/>
      <x:c r="I185" s="12" t="str">
        <x:f>IF(B185="","",IFERROR(INDEX(CANDIDATES!$P$6:$P$205,MATCH(B185,CANDIDATES!$A$6:$A$205,0)),""))</x:f>
      </x:c>
      <x:c r="J185" s="12" t="str">
        <x:f>IF(C185="","",IFERROR(INDEX(DECISIONS!$M$6:$M$205,MATCH(C185,DECISIONS!$A$6:$A$205,0)),"INVALID - DECISION ID"))</x:f>
      </x:c>
      <x:c r="K185" s="12" t="str">
        <x:f>IF(A185="","",IF(N185&lt;&gt;"LINKED","LINK ERROR",IF(NOT(OR(EXACT(D185,"DIRECT OFFER / CRO"),EXACT(D185,"LOCAL VISIBILITY"),EXACT(D185,"INFORMATION CONTENT"),EXACT(D185,"INTERMEDIARY CHANNEL"),EXACT(D185,"EVIDENCE COLLECTION"),EXACT(D185,"MONITOR / REOPEN"))),"INVALID - ACTION CATEGORY",IF(D185="EVIDENCE COLLECTION","COMPATIBLE",IF(D185="MONITOR / REOPEN","COMPATIBLE",IF(D185="DIRECT OFFER / CRO",IF(I185="DIRECT LOCAL COMPETITOR","COMPATIBLE","ROLE CONFLICT"),IF(D185="INTERMEDIARY CHANNEL",IF(I185="INTERMEDIARY / LEAD COMPETITOR","COMPATIBLE","ROLE CONFLICT"),IF(D185="INFORMATION CONTENT",IF(OR(I185="DIRECT LOCAL COMPETITOR",I185="INTERMEDIARY / LEAD COMPETITOR",I185="INFORMATION / REFERENCE COMPETITOR",I185="INDIRECT / CONDITIONAL COMPETITOR"),"COMPATIBLE","ROLE CONFLICT"),IF(D185="LOCAL VISIBILITY",IF(OR(I185="DIRECT LOCAL COMPETITOR",I185="INTERMEDIARY / LEAD COMPETITOR"),"COMPATIBLE","ROLE CONFLICT"),"ROLE CONFLICT")))))))))</x:f>
      </x:c>
      <x:c r="L185" s="12" t="str">
        <x:f>IF(A185="","",IF(COUNTIF($A$6:$A$205,A185)&gt;1,"NOT READY",IF(OR(B185="",C185="",D185="",E185="",F185="",H185=""),"NOT READY",IF(NOT(OR(EXACT(H185,"NOT STARTED"),EXACT(H185,"IN PROGRESS"),EXACT(H185,"DONE"),EXACT(H185,"BLOCKED"))),"NOT READY",IF(OR(N185&lt;&gt;"LINKED",J185&lt;&gt;"READY",K185&lt;&gt;"COMPATIBLE"),"NOT READY","READY")))))</x:f>
      </x:c>
      <x:c r="M185" s="12"/>
      <x:c r="N185" s="12" t="str">
        <x:f>IF(A185="","",IF(COUNTIF(CANDIDATES!$A$6:$A$205,B185)&lt;&gt;1,"INVALID - CANDIDATE ID",IF(COUNTIF(DECISIONS!$A$6:$A$205,C185)&lt;&gt;1,"INVALID - DECISION ID",IF(INDEX(DECISIONS!$B$6:$B$205,MATCH(C185,DECISIONS!$A$6:$A$205,0))&lt;&gt;B185,"INVALID - CANDIDATE / DECISION MISMATCH","LINKED"))))</x:f>
      </x:c>
    </x:row>
    <x:row r="186">
      <x:c r="A186" s="12"/>
      <x:c r="B186" s="12"/>
      <x:c r="C186" s="12"/>
      <x:c r="D186" s="12"/>
      <x:c r="E186" s="12"/>
      <x:c r="F186" s="12"/>
      <x:c r="G186" s="38"/>
      <x:c r="H186" s="12"/>
      <x:c r="I186" s="12" t="str">
        <x:f>IF(B186="","",IFERROR(INDEX(CANDIDATES!$P$6:$P$205,MATCH(B186,CANDIDATES!$A$6:$A$205,0)),""))</x:f>
      </x:c>
      <x:c r="J186" s="12" t="str">
        <x:f>IF(C186="","",IFERROR(INDEX(DECISIONS!$M$6:$M$205,MATCH(C186,DECISIONS!$A$6:$A$205,0)),"INVALID - DECISION ID"))</x:f>
      </x:c>
      <x:c r="K186" s="12" t="str">
        <x:f>IF(A186="","",IF(N186&lt;&gt;"LINKED","LINK ERROR",IF(NOT(OR(EXACT(D186,"DIRECT OFFER / CRO"),EXACT(D186,"LOCAL VISIBILITY"),EXACT(D186,"INFORMATION CONTENT"),EXACT(D186,"INTERMEDIARY CHANNEL"),EXACT(D186,"EVIDENCE COLLECTION"),EXACT(D186,"MONITOR / REOPEN"))),"INVALID - ACTION CATEGORY",IF(D186="EVIDENCE COLLECTION","COMPATIBLE",IF(D186="MONITOR / REOPEN","COMPATIBLE",IF(D186="DIRECT OFFER / CRO",IF(I186="DIRECT LOCAL COMPETITOR","COMPATIBLE","ROLE CONFLICT"),IF(D186="INTERMEDIARY CHANNEL",IF(I186="INTERMEDIARY / LEAD COMPETITOR","COMPATIBLE","ROLE CONFLICT"),IF(D186="INFORMATION CONTENT",IF(OR(I186="DIRECT LOCAL COMPETITOR",I186="INTERMEDIARY / LEAD COMPETITOR",I186="INFORMATION / REFERENCE COMPETITOR",I186="INDIRECT / CONDITIONAL COMPETITOR"),"COMPATIBLE","ROLE CONFLICT"),IF(D186="LOCAL VISIBILITY",IF(OR(I186="DIRECT LOCAL COMPETITOR",I186="INTERMEDIARY / LEAD COMPETITOR"),"COMPATIBLE","ROLE CONFLICT"),"ROLE CONFLICT")))))))))</x:f>
      </x:c>
      <x:c r="L186" s="12" t="str">
        <x:f>IF(A186="","",IF(COUNTIF($A$6:$A$205,A186)&gt;1,"NOT READY",IF(OR(B186="",C186="",D186="",E186="",F186="",H186=""),"NOT READY",IF(NOT(OR(EXACT(H186,"NOT STARTED"),EXACT(H186,"IN PROGRESS"),EXACT(H186,"DONE"),EXACT(H186,"BLOCKED"))),"NOT READY",IF(OR(N186&lt;&gt;"LINKED",J186&lt;&gt;"READY",K186&lt;&gt;"COMPATIBLE"),"NOT READY","READY")))))</x:f>
      </x:c>
      <x:c r="M186" s="12"/>
      <x:c r="N186" s="12" t="str">
        <x:f>IF(A186="","",IF(COUNTIF(CANDIDATES!$A$6:$A$205,B186)&lt;&gt;1,"INVALID - CANDIDATE ID",IF(COUNTIF(DECISIONS!$A$6:$A$205,C186)&lt;&gt;1,"INVALID - DECISION ID",IF(INDEX(DECISIONS!$B$6:$B$205,MATCH(C186,DECISIONS!$A$6:$A$205,0))&lt;&gt;B186,"INVALID - CANDIDATE / DECISION MISMATCH","LINKED"))))</x:f>
      </x:c>
    </x:row>
    <x:row r="187">
      <x:c r="A187" s="12"/>
      <x:c r="B187" s="12"/>
      <x:c r="C187" s="12"/>
      <x:c r="D187" s="12"/>
      <x:c r="E187" s="12"/>
      <x:c r="F187" s="12"/>
      <x:c r="G187" s="38"/>
      <x:c r="H187" s="12"/>
      <x:c r="I187" s="12" t="str">
        <x:f>IF(B187="","",IFERROR(INDEX(CANDIDATES!$P$6:$P$205,MATCH(B187,CANDIDATES!$A$6:$A$205,0)),""))</x:f>
      </x:c>
      <x:c r="J187" s="12" t="str">
        <x:f>IF(C187="","",IFERROR(INDEX(DECISIONS!$M$6:$M$205,MATCH(C187,DECISIONS!$A$6:$A$205,0)),"INVALID - DECISION ID"))</x:f>
      </x:c>
      <x:c r="K187" s="12" t="str">
        <x:f>IF(A187="","",IF(N187&lt;&gt;"LINKED","LINK ERROR",IF(NOT(OR(EXACT(D187,"DIRECT OFFER / CRO"),EXACT(D187,"LOCAL VISIBILITY"),EXACT(D187,"INFORMATION CONTENT"),EXACT(D187,"INTERMEDIARY CHANNEL"),EXACT(D187,"EVIDENCE COLLECTION"),EXACT(D187,"MONITOR / REOPEN"))),"INVALID - ACTION CATEGORY",IF(D187="EVIDENCE COLLECTION","COMPATIBLE",IF(D187="MONITOR / REOPEN","COMPATIBLE",IF(D187="DIRECT OFFER / CRO",IF(I187="DIRECT LOCAL COMPETITOR","COMPATIBLE","ROLE CONFLICT"),IF(D187="INTERMEDIARY CHANNEL",IF(I187="INTERMEDIARY / LEAD COMPETITOR","COMPATIBLE","ROLE CONFLICT"),IF(D187="INFORMATION CONTENT",IF(OR(I187="DIRECT LOCAL COMPETITOR",I187="INTERMEDIARY / LEAD COMPETITOR",I187="INFORMATION / REFERENCE COMPETITOR",I187="INDIRECT / CONDITIONAL COMPETITOR"),"COMPATIBLE","ROLE CONFLICT"),IF(D187="LOCAL VISIBILITY",IF(OR(I187="DIRECT LOCAL COMPETITOR",I187="INTERMEDIARY / LEAD COMPETITOR"),"COMPATIBLE","ROLE CONFLICT"),"ROLE CONFLICT")))))))))</x:f>
      </x:c>
      <x:c r="L187" s="12" t="str">
        <x:f>IF(A187="","",IF(COUNTIF($A$6:$A$205,A187)&gt;1,"NOT READY",IF(OR(B187="",C187="",D187="",E187="",F187="",H187=""),"NOT READY",IF(NOT(OR(EXACT(H187,"NOT STARTED"),EXACT(H187,"IN PROGRESS"),EXACT(H187,"DONE"),EXACT(H187,"BLOCKED"))),"NOT READY",IF(OR(N187&lt;&gt;"LINKED",J187&lt;&gt;"READY",K187&lt;&gt;"COMPATIBLE"),"NOT READY","READY")))))</x:f>
      </x:c>
      <x:c r="M187" s="12"/>
      <x:c r="N187" s="12" t="str">
        <x:f>IF(A187="","",IF(COUNTIF(CANDIDATES!$A$6:$A$205,B187)&lt;&gt;1,"INVALID - CANDIDATE ID",IF(COUNTIF(DECISIONS!$A$6:$A$205,C187)&lt;&gt;1,"INVALID - DECISION ID",IF(INDEX(DECISIONS!$B$6:$B$205,MATCH(C187,DECISIONS!$A$6:$A$205,0))&lt;&gt;B187,"INVALID - CANDIDATE / DECISION MISMATCH","LINKED"))))</x:f>
      </x:c>
    </x:row>
    <x:row r="188">
      <x:c r="A188" s="12"/>
      <x:c r="B188" s="12"/>
      <x:c r="C188" s="12"/>
      <x:c r="D188" s="12"/>
      <x:c r="E188" s="12"/>
      <x:c r="F188" s="12"/>
      <x:c r="G188" s="38"/>
      <x:c r="H188" s="12"/>
      <x:c r="I188" s="12" t="str">
        <x:f>IF(B188="","",IFERROR(INDEX(CANDIDATES!$P$6:$P$205,MATCH(B188,CANDIDATES!$A$6:$A$205,0)),""))</x:f>
      </x:c>
      <x:c r="J188" s="12" t="str">
        <x:f>IF(C188="","",IFERROR(INDEX(DECISIONS!$M$6:$M$205,MATCH(C188,DECISIONS!$A$6:$A$205,0)),"INVALID - DECISION ID"))</x:f>
      </x:c>
      <x:c r="K188" s="12" t="str">
        <x:f>IF(A188="","",IF(N188&lt;&gt;"LINKED","LINK ERROR",IF(NOT(OR(EXACT(D188,"DIRECT OFFER / CRO"),EXACT(D188,"LOCAL VISIBILITY"),EXACT(D188,"INFORMATION CONTENT"),EXACT(D188,"INTERMEDIARY CHANNEL"),EXACT(D188,"EVIDENCE COLLECTION"),EXACT(D188,"MONITOR / REOPEN"))),"INVALID - ACTION CATEGORY",IF(D188="EVIDENCE COLLECTION","COMPATIBLE",IF(D188="MONITOR / REOPEN","COMPATIBLE",IF(D188="DIRECT OFFER / CRO",IF(I188="DIRECT LOCAL COMPETITOR","COMPATIBLE","ROLE CONFLICT"),IF(D188="INTERMEDIARY CHANNEL",IF(I188="INTERMEDIARY / LEAD COMPETITOR","COMPATIBLE","ROLE CONFLICT"),IF(D188="INFORMATION CONTENT",IF(OR(I188="DIRECT LOCAL COMPETITOR",I188="INTERMEDIARY / LEAD COMPETITOR",I188="INFORMATION / REFERENCE COMPETITOR",I188="INDIRECT / CONDITIONAL COMPETITOR"),"COMPATIBLE","ROLE CONFLICT"),IF(D188="LOCAL VISIBILITY",IF(OR(I188="DIRECT LOCAL COMPETITOR",I188="INTERMEDIARY / LEAD COMPETITOR"),"COMPATIBLE","ROLE CONFLICT"),"ROLE CONFLICT")))))))))</x:f>
      </x:c>
      <x:c r="L188" s="12" t="str">
        <x:f>IF(A188="","",IF(COUNTIF($A$6:$A$205,A188)&gt;1,"NOT READY",IF(OR(B188="",C188="",D188="",E188="",F188="",H188=""),"NOT READY",IF(NOT(OR(EXACT(H188,"NOT STARTED"),EXACT(H188,"IN PROGRESS"),EXACT(H188,"DONE"),EXACT(H188,"BLOCKED"))),"NOT READY",IF(OR(N188&lt;&gt;"LINKED",J188&lt;&gt;"READY",K188&lt;&gt;"COMPATIBLE"),"NOT READY","READY")))))</x:f>
      </x:c>
      <x:c r="M188" s="12"/>
      <x:c r="N188" s="12" t="str">
        <x:f>IF(A188="","",IF(COUNTIF(CANDIDATES!$A$6:$A$205,B188)&lt;&gt;1,"INVALID - CANDIDATE ID",IF(COUNTIF(DECISIONS!$A$6:$A$205,C188)&lt;&gt;1,"INVALID - DECISION ID",IF(INDEX(DECISIONS!$B$6:$B$205,MATCH(C188,DECISIONS!$A$6:$A$205,0))&lt;&gt;B188,"INVALID - CANDIDATE / DECISION MISMATCH","LINKED"))))</x:f>
      </x:c>
    </x:row>
    <x:row r="189">
      <x:c r="A189" s="12"/>
      <x:c r="B189" s="12"/>
      <x:c r="C189" s="12"/>
      <x:c r="D189" s="12"/>
      <x:c r="E189" s="12"/>
      <x:c r="F189" s="12"/>
      <x:c r="G189" s="38"/>
      <x:c r="H189" s="12"/>
      <x:c r="I189" s="12" t="str">
        <x:f>IF(B189="","",IFERROR(INDEX(CANDIDATES!$P$6:$P$205,MATCH(B189,CANDIDATES!$A$6:$A$205,0)),""))</x:f>
      </x:c>
      <x:c r="J189" s="12" t="str">
        <x:f>IF(C189="","",IFERROR(INDEX(DECISIONS!$M$6:$M$205,MATCH(C189,DECISIONS!$A$6:$A$205,0)),"INVALID - DECISION ID"))</x:f>
      </x:c>
      <x:c r="K189" s="12" t="str">
        <x:f>IF(A189="","",IF(N189&lt;&gt;"LINKED","LINK ERROR",IF(NOT(OR(EXACT(D189,"DIRECT OFFER / CRO"),EXACT(D189,"LOCAL VISIBILITY"),EXACT(D189,"INFORMATION CONTENT"),EXACT(D189,"INTERMEDIARY CHANNEL"),EXACT(D189,"EVIDENCE COLLECTION"),EXACT(D189,"MONITOR / REOPEN"))),"INVALID - ACTION CATEGORY",IF(D189="EVIDENCE COLLECTION","COMPATIBLE",IF(D189="MONITOR / REOPEN","COMPATIBLE",IF(D189="DIRECT OFFER / CRO",IF(I189="DIRECT LOCAL COMPETITOR","COMPATIBLE","ROLE CONFLICT"),IF(D189="INTERMEDIARY CHANNEL",IF(I189="INTERMEDIARY / LEAD COMPETITOR","COMPATIBLE","ROLE CONFLICT"),IF(D189="INFORMATION CONTENT",IF(OR(I189="DIRECT LOCAL COMPETITOR",I189="INTERMEDIARY / LEAD COMPETITOR",I189="INFORMATION / REFERENCE COMPETITOR",I189="INDIRECT / CONDITIONAL COMPETITOR"),"COMPATIBLE","ROLE CONFLICT"),IF(D189="LOCAL VISIBILITY",IF(OR(I189="DIRECT LOCAL COMPETITOR",I189="INTERMEDIARY / LEAD COMPETITOR"),"COMPATIBLE","ROLE CONFLICT"),"ROLE CONFLICT")))))))))</x:f>
      </x:c>
      <x:c r="L189" s="12" t="str">
        <x:f>IF(A189="","",IF(COUNTIF($A$6:$A$205,A189)&gt;1,"NOT READY",IF(OR(B189="",C189="",D189="",E189="",F189="",H189=""),"NOT READY",IF(NOT(OR(EXACT(H189,"NOT STARTED"),EXACT(H189,"IN PROGRESS"),EXACT(H189,"DONE"),EXACT(H189,"BLOCKED"))),"NOT READY",IF(OR(N189&lt;&gt;"LINKED",J189&lt;&gt;"READY",K189&lt;&gt;"COMPATIBLE"),"NOT READY","READY")))))</x:f>
      </x:c>
      <x:c r="M189" s="12"/>
      <x:c r="N189" s="12" t="str">
        <x:f>IF(A189="","",IF(COUNTIF(CANDIDATES!$A$6:$A$205,B189)&lt;&gt;1,"INVALID - CANDIDATE ID",IF(COUNTIF(DECISIONS!$A$6:$A$205,C189)&lt;&gt;1,"INVALID - DECISION ID",IF(INDEX(DECISIONS!$B$6:$B$205,MATCH(C189,DECISIONS!$A$6:$A$205,0))&lt;&gt;B189,"INVALID - CANDIDATE / DECISION MISMATCH","LINKED"))))</x:f>
      </x:c>
    </x:row>
    <x:row r="190">
      <x:c r="A190" s="12"/>
      <x:c r="B190" s="12"/>
      <x:c r="C190" s="12"/>
      <x:c r="D190" s="12"/>
      <x:c r="E190" s="12"/>
      <x:c r="F190" s="12"/>
      <x:c r="G190" s="38"/>
      <x:c r="H190" s="12"/>
      <x:c r="I190" s="12" t="str">
        <x:f>IF(B190="","",IFERROR(INDEX(CANDIDATES!$P$6:$P$205,MATCH(B190,CANDIDATES!$A$6:$A$205,0)),""))</x:f>
      </x:c>
      <x:c r="J190" s="12" t="str">
        <x:f>IF(C190="","",IFERROR(INDEX(DECISIONS!$M$6:$M$205,MATCH(C190,DECISIONS!$A$6:$A$205,0)),"INVALID - DECISION ID"))</x:f>
      </x:c>
      <x:c r="K190" s="12" t="str">
        <x:f>IF(A190="","",IF(N190&lt;&gt;"LINKED","LINK ERROR",IF(NOT(OR(EXACT(D190,"DIRECT OFFER / CRO"),EXACT(D190,"LOCAL VISIBILITY"),EXACT(D190,"INFORMATION CONTENT"),EXACT(D190,"INTERMEDIARY CHANNEL"),EXACT(D190,"EVIDENCE COLLECTION"),EXACT(D190,"MONITOR / REOPEN"))),"INVALID - ACTION CATEGORY",IF(D190="EVIDENCE COLLECTION","COMPATIBLE",IF(D190="MONITOR / REOPEN","COMPATIBLE",IF(D190="DIRECT OFFER / CRO",IF(I190="DIRECT LOCAL COMPETITOR","COMPATIBLE","ROLE CONFLICT"),IF(D190="INTERMEDIARY CHANNEL",IF(I190="INTERMEDIARY / LEAD COMPETITOR","COMPATIBLE","ROLE CONFLICT"),IF(D190="INFORMATION CONTENT",IF(OR(I190="DIRECT LOCAL COMPETITOR",I190="INTERMEDIARY / LEAD COMPETITOR",I190="INFORMATION / REFERENCE COMPETITOR",I190="INDIRECT / CONDITIONAL COMPETITOR"),"COMPATIBLE","ROLE CONFLICT"),IF(D190="LOCAL VISIBILITY",IF(OR(I190="DIRECT LOCAL COMPETITOR",I190="INTERMEDIARY / LEAD COMPETITOR"),"COMPATIBLE","ROLE CONFLICT"),"ROLE CONFLICT")))))))))</x:f>
      </x:c>
      <x:c r="L190" s="12" t="str">
        <x:f>IF(A190="","",IF(COUNTIF($A$6:$A$205,A190)&gt;1,"NOT READY",IF(OR(B190="",C190="",D190="",E190="",F190="",H190=""),"NOT READY",IF(NOT(OR(EXACT(H190,"NOT STARTED"),EXACT(H190,"IN PROGRESS"),EXACT(H190,"DONE"),EXACT(H190,"BLOCKED"))),"NOT READY",IF(OR(N190&lt;&gt;"LINKED",J190&lt;&gt;"READY",K190&lt;&gt;"COMPATIBLE"),"NOT READY","READY")))))</x:f>
      </x:c>
      <x:c r="M190" s="12"/>
      <x:c r="N190" s="12" t="str">
        <x:f>IF(A190="","",IF(COUNTIF(CANDIDATES!$A$6:$A$205,B190)&lt;&gt;1,"INVALID - CANDIDATE ID",IF(COUNTIF(DECISIONS!$A$6:$A$205,C190)&lt;&gt;1,"INVALID - DECISION ID",IF(INDEX(DECISIONS!$B$6:$B$205,MATCH(C190,DECISIONS!$A$6:$A$205,0))&lt;&gt;B190,"INVALID - CANDIDATE / DECISION MISMATCH","LINKED"))))</x:f>
      </x:c>
    </x:row>
    <x:row r="191">
      <x:c r="A191" s="12"/>
      <x:c r="B191" s="12"/>
      <x:c r="C191" s="12"/>
      <x:c r="D191" s="12"/>
      <x:c r="E191" s="12"/>
      <x:c r="F191" s="12"/>
      <x:c r="G191" s="38"/>
      <x:c r="H191" s="12"/>
      <x:c r="I191" s="12" t="str">
        <x:f>IF(B191="","",IFERROR(INDEX(CANDIDATES!$P$6:$P$205,MATCH(B191,CANDIDATES!$A$6:$A$205,0)),""))</x:f>
      </x:c>
      <x:c r="J191" s="12" t="str">
        <x:f>IF(C191="","",IFERROR(INDEX(DECISIONS!$M$6:$M$205,MATCH(C191,DECISIONS!$A$6:$A$205,0)),"INVALID - DECISION ID"))</x:f>
      </x:c>
      <x:c r="K191" s="12" t="str">
        <x:f>IF(A191="","",IF(N191&lt;&gt;"LINKED","LINK ERROR",IF(NOT(OR(EXACT(D191,"DIRECT OFFER / CRO"),EXACT(D191,"LOCAL VISIBILITY"),EXACT(D191,"INFORMATION CONTENT"),EXACT(D191,"INTERMEDIARY CHANNEL"),EXACT(D191,"EVIDENCE COLLECTION"),EXACT(D191,"MONITOR / REOPEN"))),"INVALID - ACTION CATEGORY",IF(D191="EVIDENCE COLLECTION","COMPATIBLE",IF(D191="MONITOR / REOPEN","COMPATIBLE",IF(D191="DIRECT OFFER / CRO",IF(I191="DIRECT LOCAL COMPETITOR","COMPATIBLE","ROLE CONFLICT"),IF(D191="INTERMEDIARY CHANNEL",IF(I191="INTERMEDIARY / LEAD COMPETITOR","COMPATIBLE","ROLE CONFLICT"),IF(D191="INFORMATION CONTENT",IF(OR(I191="DIRECT LOCAL COMPETITOR",I191="INTERMEDIARY / LEAD COMPETITOR",I191="INFORMATION / REFERENCE COMPETITOR",I191="INDIRECT / CONDITIONAL COMPETITOR"),"COMPATIBLE","ROLE CONFLICT"),IF(D191="LOCAL VISIBILITY",IF(OR(I191="DIRECT LOCAL COMPETITOR",I191="INTERMEDIARY / LEAD COMPETITOR"),"COMPATIBLE","ROLE CONFLICT"),"ROLE CONFLICT")))))))))</x:f>
      </x:c>
      <x:c r="L191" s="12" t="str">
        <x:f>IF(A191="","",IF(COUNTIF($A$6:$A$205,A191)&gt;1,"NOT READY",IF(OR(B191="",C191="",D191="",E191="",F191="",H191=""),"NOT READY",IF(NOT(OR(EXACT(H191,"NOT STARTED"),EXACT(H191,"IN PROGRESS"),EXACT(H191,"DONE"),EXACT(H191,"BLOCKED"))),"NOT READY",IF(OR(N191&lt;&gt;"LINKED",J191&lt;&gt;"READY",K191&lt;&gt;"COMPATIBLE"),"NOT READY","READY")))))</x:f>
      </x:c>
      <x:c r="M191" s="12"/>
      <x:c r="N191" s="12" t="str">
        <x:f>IF(A191="","",IF(COUNTIF(CANDIDATES!$A$6:$A$205,B191)&lt;&gt;1,"INVALID - CANDIDATE ID",IF(COUNTIF(DECISIONS!$A$6:$A$205,C191)&lt;&gt;1,"INVALID - DECISION ID",IF(INDEX(DECISIONS!$B$6:$B$205,MATCH(C191,DECISIONS!$A$6:$A$205,0))&lt;&gt;B191,"INVALID - CANDIDATE / DECISION MISMATCH","LINKED"))))</x:f>
      </x:c>
    </x:row>
    <x:row r="192">
      <x:c r="A192" s="12"/>
      <x:c r="B192" s="12"/>
      <x:c r="C192" s="12"/>
      <x:c r="D192" s="12"/>
      <x:c r="E192" s="12"/>
      <x:c r="F192" s="12"/>
      <x:c r="G192" s="38"/>
      <x:c r="H192" s="12"/>
      <x:c r="I192" s="12" t="str">
        <x:f>IF(B192="","",IFERROR(INDEX(CANDIDATES!$P$6:$P$205,MATCH(B192,CANDIDATES!$A$6:$A$205,0)),""))</x:f>
      </x:c>
      <x:c r="J192" s="12" t="str">
        <x:f>IF(C192="","",IFERROR(INDEX(DECISIONS!$M$6:$M$205,MATCH(C192,DECISIONS!$A$6:$A$205,0)),"INVALID - DECISION ID"))</x:f>
      </x:c>
      <x:c r="K192" s="12" t="str">
        <x:f>IF(A192="","",IF(N192&lt;&gt;"LINKED","LINK ERROR",IF(NOT(OR(EXACT(D192,"DIRECT OFFER / CRO"),EXACT(D192,"LOCAL VISIBILITY"),EXACT(D192,"INFORMATION CONTENT"),EXACT(D192,"INTERMEDIARY CHANNEL"),EXACT(D192,"EVIDENCE COLLECTION"),EXACT(D192,"MONITOR / REOPEN"))),"INVALID - ACTION CATEGORY",IF(D192="EVIDENCE COLLECTION","COMPATIBLE",IF(D192="MONITOR / REOPEN","COMPATIBLE",IF(D192="DIRECT OFFER / CRO",IF(I192="DIRECT LOCAL COMPETITOR","COMPATIBLE","ROLE CONFLICT"),IF(D192="INTERMEDIARY CHANNEL",IF(I192="INTERMEDIARY / LEAD COMPETITOR","COMPATIBLE","ROLE CONFLICT"),IF(D192="INFORMATION CONTENT",IF(OR(I192="DIRECT LOCAL COMPETITOR",I192="INTERMEDIARY / LEAD COMPETITOR",I192="INFORMATION / REFERENCE COMPETITOR",I192="INDIRECT / CONDITIONAL COMPETITOR"),"COMPATIBLE","ROLE CONFLICT"),IF(D192="LOCAL VISIBILITY",IF(OR(I192="DIRECT LOCAL COMPETITOR",I192="INTERMEDIARY / LEAD COMPETITOR"),"COMPATIBLE","ROLE CONFLICT"),"ROLE CONFLICT")))))))))</x:f>
      </x:c>
      <x:c r="L192" s="12" t="str">
        <x:f>IF(A192="","",IF(COUNTIF($A$6:$A$205,A192)&gt;1,"NOT READY",IF(OR(B192="",C192="",D192="",E192="",F192="",H192=""),"NOT READY",IF(NOT(OR(EXACT(H192,"NOT STARTED"),EXACT(H192,"IN PROGRESS"),EXACT(H192,"DONE"),EXACT(H192,"BLOCKED"))),"NOT READY",IF(OR(N192&lt;&gt;"LINKED",J192&lt;&gt;"READY",K192&lt;&gt;"COMPATIBLE"),"NOT READY","READY")))))</x:f>
      </x:c>
      <x:c r="M192" s="12"/>
      <x:c r="N192" s="12" t="str">
        <x:f>IF(A192="","",IF(COUNTIF(CANDIDATES!$A$6:$A$205,B192)&lt;&gt;1,"INVALID - CANDIDATE ID",IF(COUNTIF(DECISIONS!$A$6:$A$205,C192)&lt;&gt;1,"INVALID - DECISION ID",IF(INDEX(DECISIONS!$B$6:$B$205,MATCH(C192,DECISIONS!$A$6:$A$205,0))&lt;&gt;B192,"INVALID - CANDIDATE / DECISION MISMATCH","LINKED"))))</x:f>
      </x:c>
    </x:row>
    <x:row r="193">
      <x:c r="A193" s="12"/>
      <x:c r="B193" s="12"/>
      <x:c r="C193" s="12"/>
      <x:c r="D193" s="12"/>
      <x:c r="E193" s="12"/>
      <x:c r="F193" s="12"/>
      <x:c r="G193" s="38"/>
      <x:c r="H193" s="12"/>
      <x:c r="I193" s="12" t="str">
        <x:f>IF(B193="","",IFERROR(INDEX(CANDIDATES!$P$6:$P$205,MATCH(B193,CANDIDATES!$A$6:$A$205,0)),""))</x:f>
      </x:c>
      <x:c r="J193" s="12" t="str">
        <x:f>IF(C193="","",IFERROR(INDEX(DECISIONS!$M$6:$M$205,MATCH(C193,DECISIONS!$A$6:$A$205,0)),"INVALID - DECISION ID"))</x:f>
      </x:c>
      <x:c r="K193" s="12" t="str">
        <x:f>IF(A193="","",IF(N193&lt;&gt;"LINKED","LINK ERROR",IF(NOT(OR(EXACT(D193,"DIRECT OFFER / CRO"),EXACT(D193,"LOCAL VISIBILITY"),EXACT(D193,"INFORMATION CONTENT"),EXACT(D193,"INTERMEDIARY CHANNEL"),EXACT(D193,"EVIDENCE COLLECTION"),EXACT(D193,"MONITOR / REOPEN"))),"INVALID - ACTION CATEGORY",IF(D193="EVIDENCE COLLECTION","COMPATIBLE",IF(D193="MONITOR / REOPEN","COMPATIBLE",IF(D193="DIRECT OFFER / CRO",IF(I193="DIRECT LOCAL COMPETITOR","COMPATIBLE","ROLE CONFLICT"),IF(D193="INTERMEDIARY CHANNEL",IF(I193="INTERMEDIARY / LEAD COMPETITOR","COMPATIBLE","ROLE CONFLICT"),IF(D193="INFORMATION CONTENT",IF(OR(I193="DIRECT LOCAL COMPETITOR",I193="INTERMEDIARY / LEAD COMPETITOR",I193="INFORMATION / REFERENCE COMPETITOR",I193="INDIRECT / CONDITIONAL COMPETITOR"),"COMPATIBLE","ROLE CONFLICT"),IF(D193="LOCAL VISIBILITY",IF(OR(I193="DIRECT LOCAL COMPETITOR",I193="INTERMEDIARY / LEAD COMPETITOR"),"COMPATIBLE","ROLE CONFLICT"),"ROLE CONFLICT")))))))))</x:f>
      </x:c>
      <x:c r="L193" s="12" t="str">
        <x:f>IF(A193="","",IF(COUNTIF($A$6:$A$205,A193)&gt;1,"NOT READY",IF(OR(B193="",C193="",D193="",E193="",F193="",H193=""),"NOT READY",IF(NOT(OR(EXACT(H193,"NOT STARTED"),EXACT(H193,"IN PROGRESS"),EXACT(H193,"DONE"),EXACT(H193,"BLOCKED"))),"NOT READY",IF(OR(N193&lt;&gt;"LINKED",J193&lt;&gt;"READY",K193&lt;&gt;"COMPATIBLE"),"NOT READY","READY")))))</x:f>
      </x:c>
      <x:c r="M193" s="12"/>
      <x:c r="N193" s="12" t="str">
        <x:f>IF(A193="","",IF(COUNTIF(CANDIDATES!$A$6:$A$205,B193)&lt;&gt;1,"INVALID - CANDIDATE ID",IF(COUNTIF(DECISIONS!$A$6:$A$205,C193)&lt;&gt;1,"INVALID - DECISION ID",IF(INDEX(DECISIONS!$B$6:$B$205,MATCH(C193,DECISIONS!$A$6:$A$205,0))&lt;&gt;B193,"INVALID - CANDIDATE / DECISION MISMATCH","LINKED"))))</x:f>
      </x:c>
    </x:row>
    <x:row r="194">
      <x:c r="A194" s="12"/>
      <x:c r="B194" s="12"/>
      <x:c r="C194" s="12"/>
      <x:c r="D194" s="12"/>
      <x:c r="E194" s="12"/>
      <x:c r="F194" s="12"/>
      <x:c r="G194" s="38"/>
      <x:c r="H194" s="12"/>
      <x:c r="I194" s="12" t="str">
        <x:f>IF(B194="","",IFERROR(INDEX(CANDIDATES!$P$6:$P$205,MATCH(B194,CANDIDATES!$A$6:$A$205,0)),""))</x:f>
      </x:c>
      <x:c r="J194" s="12" t="str">
        <x:f>IF(C194="","",IFERROR(INDEX(DECISIONS!$M$6:$M$205,MATCH(C194,DECISIONS!$A$6:$A$205,0)),"INVALID - DECISION ID"))</x:f>
      </x:c>
      <x:c r="K194" s="12" t="str">
        <x:f>IF(A194="","",IF(N194&lt;&gt;"LINKED","LINK ERROR",IF(NOT(OR(EXACT(D194,"DIRECT OFFER / CRO"),EXACT(D194,"LOCAL VISIBILITY"),EXACT(D194,"INFORMATION CONTENT"),EXACT(D194,"INTERMEDIARY CHANNEL"),EXACT(D194,"EVIDENCE COLLECTION"),EXACT(D194,"MONITOR / REOPEN"))),"INVALID - ACTION CATEGORY",IF(D194="EVIDENCE COLLECTION","COMPATIBLE",IF(D194="MONITOR / REOPEN","COMPATIBLE",IF(D194="DIRECT OFFER / CRO",IF(I194="DIRECT LOCAL COMPETITOR","COMPATIBLE","ROLE CONFLICT"),IF(D194="INTERMEDIARY CHANNEL",IF(I194="INTERMEDIARY / LEAD COMPETITOR","COMPATIBLE","ROLE CONFLICT"),IF(D194="INFORMATION CONTENT",IF(OR(I194="DIRECT LOCAL COMPETITOR",I194="INTERMEDIARY / LEAD COMPETITOR",I194="INFORMATION / REFERENCE COMPETITOR",I194="INDIRECT / CONDITIONAL COMPETITOR"),"COMPATIBLE","ROLE CONFLICT"),IF(D194="LOCAL VISIBILITY",IF(OR(I194="DIRECT LOCAL COMPETITOR",I194="INTERMEDIARY / LEAD COMPETITOR"),"COMPATIBLE","ROLE CONFLICT"),"ROLE CONFLICT")))))))))</x:f>
      </x:c>
      <x:c r="L194" s="12" t="str">
        <x:f>IF(A194="","",IF(COUNTIF($A$6:$A$205,A194)&gt;1,"NOT READY",IF(OR(B194="",C194="",D194="",E194="",F194="",H194=""),"NOT READY",IF(NOT(OR(EXACT(H194,"NOT STARTED"),EXACT(H194,"IN PROGRESS"),EXACT(H194,"DONE"),EXACT(H194,"BLOCKED"))),"NOT READY",IF(OR(N194&lt;&gt;"LINKED",J194&lt;&gt;"READY",K194&lt;&gt;"COMPATIBLE"),"NOT READY","READY")))))</x:f>
      </x:c>
      <x:c r="M194" s="12"/>
      <x:c r="N194" s="12" t="str">
        <x:f>IF(A194="","",IF(COUNTIF(CANDIDATES!$A$6:$A$205,B194)&lt;&gt;1,"INVALID - CANDIDATE ID",IF(COUNTIF(DECISIONS!$A$6:$A$205,C194)&lt;&gt;1,"INVALID - DECISION ID",IF(INDEX(DECISIONS!$B$6:$B$205,MATCH(C194,DECISIONS!$A$6:$A$205,0))&lt;&gt;B194,"INVALID - CANDIDATE / DECISION MISMATCH","LINKED"))))</x:f>
      </x:c>
    </x:row>
    <x:row r="195">
      <x:c r="A195" s="12"/>
      <x:c r="B195" s="12"/>
      <x:c r="C195" s="12"/>
      <x:c r="D195" s="12"/>
      <x:c r="E195" s="12"/>
      <x:c r="F195" s="12"/>
      <x:c r="G195" s="38"/>
      <x:c r="H195" s="12"/>
      <x:c r="I195" s="12" t="str">
        <x:f>IF(B195="","",IFERROR(INDEX(CANDIDATES!$P$6:$P$205,MATCH(B195,CANDIDATES!$A$6:$A$205,0)),""))</x:f>
      </x:c>
      <x:c r="J195" s="12" t="str">
        <x:f>IF(C195="","",IFERROR(INDEX(DECISIONS!$M$6:$M$205,MATCH(C195,DECISIONS!$A$6:$A$205,0)),"INVALID - DECISION ID"))</x:f>
      </x:c>
      <x:c r="K195" s="12" t="str">
        <x:f>IF(A195="","",IF(N195&lt;&gt;"LINKED","LINK ERROR",IF(NOT(OR(EXACT(D195,"DIRECT OFFER / CRO"),EXACT(D195,"LOCAL VISIBILITY"),EXACT(D195,"INFORMATION CONTENT"),EXACT(D195,"INTERMEDIARY CHANNEL"),EXACT(D195,"EVIDENCE COLLECTION"),EXACT(D195,"MONITOR / REOPEN"))),"INVALID - ACTION CATEGORY",IF(D195="EVIDENCE COLLECTION","COMPATIBLE",IF(D195="MONITOR / REOPEN","COMPATIBLE",IF(D195="DIRECT OFFER / CRO",IF(I195="DIRECT LOCAL COMPETITOR","COMPATIBLE","ROLE CONFLICT"),IF(D195="INTERMEDIARY CHANNEL",IF(I195="INTERMEDIARY / LEAD COMPETITOR","COMPATIBLE","ROLE CONFLICT"),IF(D195="INFORMATION CONTENT",IF(OR(I195="DIRECT LOCAL COMPETITOR",I195="INTERMEDIARY / LEAD COMPETITOR",I195="INFORMATION / REFERENCE COMPETITOR",I195="INDIRECT / CONDITIONAL COMPETITOR"),"COMPATIBLE","ROLE CONFLICT"),IF(D195="LOCAL VISIBILITY",IF(OR(I195="DIRECT LOCAL COMPETITOR",I195="INTERMEDIARY / LEAD COMPETITOR"),"COMPATIBLE","ROLE CONFLICT"),"ROLE CONFLICT")))))))))</x:f>
      </x:c>
      <x:c r="L195" s="12" t="str">
        <x:f>IF(A195="","",IF(COUNTIF($A$6:$A$205,A195)&gt;1,"NOT READY",IF(OR(B195="",C195="",D195="",E195="",F195="",H195=""),"NOT READY",IF(NOT(OR(EXACT(H195,"NOT STARTED"),EXACT(H195,"IN PROGRESS"),EXACT(H195,"DONE"),EXACT(H195,"BLOCKED"))),"NOT READY",IF(OR(N195&lt;&gt;"LINKED",J195&lt;&gt;"READY",K195&lt;&gt;"COMPATIBLE"),"NOT READY","READY")))))</x:f>
      </x:c>
      <x:c r="M195" s="12"/>
      <x:c r="N195" s="12" t="str">
        <x:f>IF(A195="","",IF(COUNTIF(CANDIDATES!$A$6:$A$205,B195)&lt;&gt;1,"INVALID - CANDIDATE ID",IF(COUNTIF(DECISIONS!$A$6:$A$205,C195)&lt;&gt;1,"INVALID - DECISION ID",IF(INDEX(DECISIONS!$B$6:$B$205,MATCH(C195,DECISIONS!$A$6:$A$205,0))&lt;&gt;B195,"INVALID - CANDIDATE / DECISION MISMATCH","LINKED"))))</x:f>
      </x:c>
    </x:row>
    <x:row r="196">
      <x:c r="A196" s="12"/>
      <x:c r="B196" s="12"/>
      <x:c r="C196" s="12"/>
      <x:c r="D196" s="12"/>
      <x:c r="E196" s="12"/>
      <x:c r="F196" s="12"/>
      <x:c r="G196" s="38"/>
      <x:c r="H196" s="12"/>
      <x:c r="I196" s="12" t="str">
        <x:f>IF(B196="","",IFERROR(INDEX(CANDIDATES!$P$6:$P$205,MATCH(B196,CANDIDATES!$A$6:$A$205,0)),""))</x:f>
      </x:c>
      <x:c r="J196" s="12" t="str">
        <x:f>IF(C196="","",IFERROR(INDEX(DECISIONS!$M$6:$M$205,MATCH(C196,DECISIONS!$A$6:$A$205,0)),"INVALID - DECISION ID"))</x:f>
      </x:c>
      <x:c r="K196" s="12" t="str">
        <x:f>IF(A196="","",IF(N196&lt;&gt;"LINKED","LINK ERROR",IF(NOT(OR(EXACT(D196,"DIRECT OFFER / CRO"),EXACT(D196,"LOCAL VISIBILITY"),EXACT(D196,"INFORMATION CONTENT"),EXACT(D196,"INTERMEDIARY CHANNEL"),EXACT(D196,"EVIDENCE COLLECTION"),EXACT(D196,"MONITOR / REOPEN"))),"INVALID - ACTION CATEGORY",IF(D196="EVIDENCE COLLECTION","COMPATIBLE",IF(D196="MONITOR / REOPEN","COMPATIBLE",IF(D196="DIRECT OFFER / CRO",IF(I196="DIRECT LOCAL COMPETITOR","COMPATIBLE","ROLE CONFLICT"),IF(D196="INTERMEDIARY CHANNEL",IF(I196="INTERMEDIARY / LEAD COMPETITOR","COMPATIBLE","ROLE CONFLICT"),IF(D196="INFORMATION CONTENT",IF(OR(I196="DIRECT LOCAL COMPETITOR",I196="INTERMEDIARY / LEAD COMPETITOR",I196="INFORMATION / REFERENCE COMPETITOR",I196="INDIRECT / CONDITIONAL COMPETITOR"),"COMPATIBLE","ROLE CONFLICT"),IF(D196="LOCAL VISIBILITY",IF(OR(I196="DIRECT LOCAL COMPETITOR",I196="INTERMEDIARY / LEAD COMPETITOR"),"COMPATIBLE","ROLE CONFLICT"),"ROLE CONFLICT")))))))))</x:f>
      </x:c>
      <x:c r="L196" s="12" t="str">
        <x:f>IF(A196="","",IF(COUNTIF($A$6:$A$205,A196)&gt;1,"NOT READY",IF(OR(B196="",C196="",D196="",E196="",F196="",H196=""),"NOT READY",IF(NOT(OR(EXACT(H196,"NOT STARTED"),EXACT(H196,"IN PROGRESS"),EXACT(H196,"DONE"),EXACT(H196,"BLOCKED"))),"NOT READY",IF(OR(N196&lt;&gt;"LINKED",J196&lt;&gt;"READY",K196&lt;&gt;"COMPATIBLE"),"NOT READY","READY")))))</x:f>
      </x:c>
      <x:c r="M196" s="12"/>
      <x:c r="N196" s="12" t="str">
        <x:f>IF(A196="","",IF(COUNTIF(CANDIDATES!$A$6:$A$205,B196)&lt;&gt;1,"INVALID - CANDIDATE ID",IF(COUNTIF(DECISIONS!$A$6:$A$205,C196)&lt;&gt;1,"INVALID - DECISION ID",IF(INDEX(DECISIONS!$B$6:$B$205,MATCH(C196,DECISIONS!$A$6:$A$205,0))&lt;&gt;B196,"INVALID - CANDIDATE / DECISION MISMATCH","LINKED"))))</x:f>
      </x:c>
    </x:row>
    <x:row r="197">
      <x:c r="A197" s="12"/>
      <x:c r="B197" s="12"/>
      <x:c r="C197" s="12"/>
      <x:c r="D197" s="12"/>
      <x:c r="E197" s="12"/>
      <x:c r="F197" s="12"/>
      <x:c r="G197" s="38"/>
      <x:c r="H197" s="12"/>
      <x:c r="I197" s="12" t="str">
        <x:f>IF(B197="","",IFERROR(INDEX(CANDIDATES!$P$6:$P$205,MATCH(B197,CANDIDATES!$A$6:$A$205,0)),""))</x:f>
      </x:c>
      <x:c r="J197" s="12" t="str">
        <x:f>IF(C197="","",IFERROR(INDEX(DECISIONS!$M$6:$M$205,MATCH(C197,DECISIONS!$A$6:$A$205,0)),"INVALID - DECISION ID"))</x:f>
      </x:c>
      <x:c r="K197" s="12" t="str">
        <x:f>IF(A197="","",IF(N197&lt;&gt;"LINKED","LINK ERROR",IF(NOT(OR(EXACT(D197,"DIRECT OFFER / CRO"),EXACT(D197,"LOCAL VISIBILITY"),EXACT(D197,"INFORMATION CONTENT"),EXACT(D197,"INTERMEDIARY CHANNEL"),EXACT(D197,"EVIDENCE COLLECTION"),EXACT(D197,"MONITOR / REOPEN"))),"INVALID - ACTION CATEGORY",IF(D197="EVIDENCE COLLECTION","COMPATIBLE",IF(D197="MONITOR / REOPEN","COMPATIBLE",IF(D197="DIRECT OFFER / CRO",IF(I197="DIRECT LOCAL COMPETITOR","COMPATIBLE","ROLE CONFLICT"),IF(D197="INTERMEDIARY CHANNEL",IF(I197="INTERMEDIARY / LEAD COMPETITOR","COMPATIBLE","ROLE CONFLICT"),IF(D197="INFORMATION CONTENT",IF(OR(I197="DIRECT LOCAL COMPETITOR",I197="INTERMEDIARY / LEAD COMPETITOR",I197="INFORMATION / REFERENCE COMPETITOR",I197="INDIRECT / CONDITIONAL COMPETITOR"),"COMPATIBLE","ROLE CONFLICT"),IF(D197="LOCAL VISIBILITY",IF(OR(I197="DIRECT LOCAL COMPETITOR",I197="INTERMEDIARY / LEAD COMPETITOR"),"COMPATIBLE","ROLE CONFLICT"),"ROLE CONFLICT")))))))))</x:f>
      </x:c>
      <x:c r="L197" s="12" t="str">
        <x:f>IF(A197="","",IF(COUNTIF($A$6:$A$205,A197)&gt;1,"NOT READY",IF(OR(B197="",C197="",D197="",E197="",F197="",H197=""),"NOT READY",IF(NOT(OR(EXACT(H197,"NOT STARTED"),EXACT(H197,"IN PROGRESS"),EXACT(H197,"DONE"),EXACT(H197,"BLOCKED"))),"NOT READY",IF(OR(N197&lt;&gt;"LINKED",J197&lt;&gt;"READY",K197&lt;&gt;"COMPATIBLE"),"NOT READY","READY")))))</x:f>
      </x:c>
      <x:c r="M197" s="12"/>
      <x:c r="N197" s="12" t="str">
        <x:f>IF(A197="","",IF(COUNTIF(CANDIDATES!$A$6:$A$205,B197)&lt;&gt;1,"INVALID - CANDIDATE ID",IF(COUNTIF(DECISIONS!$A$6:$A$205,C197)&lt;&gt;1,"INVALID - DECISION ID",IF(INDEX(DECISIONS!$B$6:$B$205,MATCH(C197,DECISIONS!$A$6:$A$205,0))&lt;&gt;B197,"INVALID - CANDIDATE / DECISION MISMATCH","LINKED"))))</x:f>
      </x:c>
    </x:row>
    <x:row r="198">
      <x:c r="A198" s="12"/>
      <x:c r="B198" s="12"/>
      <x:c r="C198" s="12"/>
      <x:c r="D198" s="12"/>
      <x:c r="E198" s="12"/>
      <x:c r="F198" s="12"/>
      <x:c r="G198" s="38"/>
      <x:c r="H198" s="12"/>
      <x:c r="I198" s="12" t="str">
        <x:f>IF(B198="","",IFERROR(INDEX(CANDIDATES!$P$6:$P$205,MATCH(B198,CANDIDATES!$A$6:$A$205,0)),""))</x:f>
      </x:c>
      <x:c r="J198" s="12" t="str">
        <x:f>IF(C198="","",IFERROR(INDEX(DECISIONS!$M$6:$M$205,MATCH(C198,DECISIONS!$A$6:$A$205,0)),"INVALID - DECISION ID"))</x:f>
      </x:c>
      <x:c r="K198" s="12" t="str">
        <x:f>IF(A198="","",IF(N198&lt;&gt;"LINKED","LINK ERROR",IF(NOT(OR(EXACT(D198,"DIRECT OFFER / CRO"),EXACT(D198,"LOCAL VISIBILITY"),EXACT(D198,"INFORMATION CONTENT"),EXACT(D198,"INTERMEDIARY CHANNEL"),EXACT(D198,"EVIDENCE COLLECTION"),EXACT(D198,"MONITOR / REOPEN"))),"INVALID - ACTION CATEGORY",IF(D198="EVIDENCE COLLECTION","COMPATIBLE",IF(D198="MONITOR / REOPEN","COMPATIBLE",IF(D198="DIRECT OFFER / CRO",IF(I198="DIRECT LOCAL COMPETITOR","COMPATIBLE","ROLE CONFLICT"),IF(D198="INTERMEDIARY CHANNEL",IF(I198="INTERMEDIARY / LEAD COMPETITOR","COMPATIBLE","ROLE CONFLICT"),IF(D198="INFORMATION CONTENT",IF(OR(I198="DIRECT LOCAL COMPETITOR",I198="INTERMEDIARY / LEAD COMPETITOR",I198="INFORMATION / REFERENCE COMPETITOR",I198="INDIRECT / CONDITIONAL COMPETITOR"),"COMPATIBLE","ROLE CONFLICT"),IF(D198="LOCAL VISIBILITY",IF(OR(I198="DIRECT LOCAL COMPETITOR",I198="INTERMEDIARY / LEAD COMPETITOR"),"COMPATIBLE","ROLE CONFLICT"),"ROLE CONFLICT")))))))))</x:f>
      </x:c>
      <x:c r="L198" s="12" t="str">
        <x:f>IF(A198="","",IF(COUNTIF($A$6:$A$205,A198)&gt;1,"NOT READY",IF(OR(B198="",C198="",D198="",E198="",F198="",H198=""),"NOT READY",IF(NOT(OR(EXACT(H198,"NOT STARTED"),EXACT(H198,"IN PROGRESS"),EXACT(H198,"DONE"),EXACT(H198,"BLOCKED"))),"NOT READY",IF(OR(N198&lt;&gt;"LINKED",J198&lt;&gt;"READY",K198&lt;&gt;"COMPATIBLE"),"NOT READY","READY")))))</x:f>
      </x:c>
      <x:c r="M198" s="12"/>
      <x:c r="N198" s="12" t="str">
        <x:f>IF(A198="","",IF(COUNTIF(CANDIDATES!$A$6:$A$205,B198)&lt;&gt;1,"INVALID - CANDIDATE ID",IF(COUNTIF(DECISIONS!$A$6:$A$205,C198)&lt;&gt;1,"INVALID - DECISION ID",IF(INDEX(DECISIONS!$B$6:$B$205,MATCH(C198,DECISIONS!$A$6:$A$205,0))&lt;&gt;B198,"INVALID - CANDIDATE / DECISION MISMATCH","LINKED"))))</x:f>
      </x:c>
    </x:row>
    <x:row r="199">
      <x:c r="A199" s="12"/>
      <x:c r="B199" s="12"/>
      <x:c r="C199" s="12"/>
      <x:c r="D199" s="12"/>
      <x:c r="E199" s="12"/>
      <x:c r="F199" s="12"/>
      <x:c r="G199" s="38"/>
      <x:c r="H199" s="12"/>
      <x:c r="I199" s="12" t="str">
        <x:f>IF(B199="","",IFERROR(INDEX(CANDIDATES!$P$6:$P$205,MATCH(B199,CANDIDATES!$A$6:$A$205,0)),""))</x:f>
      </x:c>
      <x:c r="J199" s="12" t="str">
        <x:f>IF(C199="","",IFERROR(INDEX(DECISIONS!$M$6:$M$205,MATCH(C199,DECISIONS!$A$6:$A$205,0)),"INVALID - DECISION ID"))</x:f>
      </x:c>
      <x:c r="K199" s="12" t="str">
        <x:f>IF(A199="","",IF(N199&lt;&gt;"LINKED","LINK ERROR",IF(NOT(OR(EXACT(D199,"DIRECT OFFER / CRO"),EXACT(D199,"LOCAL VISIBILITY"),EXACT(D199,"INFORMATION CONTENT"),EXACT(D199,"INTERMEDIARY CHANNEL"),EXACT(D199,"EVIDENCE COLLECTION"),EXACT(D199,"MONITOR / REOPEN"))),"INVALID - ACTION CATEGORY",IF(D199="EVIDENCE COLLECTION","COMPATIBLE",IF(D199="MONITOR / REOPEN","COMPATIBLE",IF(D199="DIRECT OFFER / CRO",IF(I199="DIRECT LOCAL COMPETITOR","COMPATIBLE","ROLE CONFLICT"),IF(D199="INTERMEDIARY CHANNEL",IF(I199="INTERMEDIARY / LEAD COMPETITOR","COMPATIBLE","ROLE CONFLICT"),IF(D199="INFORMATION CONTENT",IF(OR(I199="DIRECT LOCAL COMPETITOR",I199="INTERMEDIARY / LEAD COMPETITOR",I199="INFORMATION / REFERENCE COMPETITOR",I199="INDIRECT / CONDITIONAL COMPETITOR"),"COMPATIBLE","ROLE CONFLICT"),IF(D199="LOCAL VISIBILITY",IF(OR(I199="DIRECT LOCAL COMPETITOR",I199="INTERMEDIARY / LEAD COMPETITOR"),"COMPATIBLE","ROLE CONFLICT"),"ROLE CONFLICT")))))))))</x:f>
      </x:c>
      <x:c r="L199" s="12" t="str">
        <x:f>IF(A199="","",IF(COUNTIF($A$6:$A$205,A199)&gt;1,"NOT READY",IF(OR(B199="",C199="",D199="",E199="",F199="",H199=""),"NOT READY",IF(NOT(OR(EXACT(H199,"NOT STARTED"),EXACT(H199,"IN PROGRESS"),EXACT(H199,"DONE"),EXACT(H199,"BLOCKED"))),"NOT READY",IF(OR(N199&lt;&gt;"LINKED",J199&lt;&gt;"READY",K199&lt;&gt;"COMPATIBLE"),"NOT READY","READY")))))</x:f>
      </x:c>
      <x:c r="M199" s="12"/>
      <x:c r="N199" s="12" t="str">
        <x:f>IF(A199="","",IF(COUNTIF(CANDIDATES!$A$6:$A$205,B199)&lt;&gt;1,"INVALID - CANDIDATE ID",IF(COUNTIF(DECISIONS!$A$6:$A$205,C199)&lt;&gt;1,"INVALID - DECISION ID",IF(INDEX(DECISIONS!$B$6:$B$205,MATCH(C199,DECISIONS!$A$6:$A$205,0))&lt;&gt;B199,"INVALID - CANDIDATE / DECISION MISMATCH","LINKED"))))</x:f>
      </x:c>
    </x:row>
    <x:row r="200">
      <x:c r="A200" s="12"/>
      <x:c r="B200" s="12"/>
      <x:c r="C200" s="12"/>
      <x:c r="D200" s="12"/>
      <x:c r="E200" s="12"/>
      <x:c r="F200" s="12"/>
      <x:c r="G200" s="38"/>
      <x:c r="H200" s="12"/>
      <x:c r="I200" s="12" t="str">
        <x:f>IF(B200="","",IFERROR(INDEX(CANDIDATES!$P$6:$P$205,MATCH(B200,CANDIDATES!$A$6:$A$205,0)),""))</x:f>
      </x:c>
      <x:c r="J200" s="12" t="str">
        <x:f>IF(C200="","",IFERROR(INDEX(DECISIONS!$M$6:$M$205,MATCH(C200,DECISIONS!$A$6:$A$205,0)),"INVALID - DECISION ID"))</x:f>
      </x:c>
      <x:c r="K200" s="12" t="str">
        <x:f>IF(A200="","",IF(N200&lt;&gt;"LINKED","LINK ERROR",IF(NOT(OR(EXACT(D200,"DIRECT OFFER / CRO"),EXACT(D200,"LOCAL VISIBILITY"),EXACT(D200,"INFORMATION CONTENT"),EXACT(D200,"INTERMEDIARY CHANNEL"),EXACT(D200,"EVIDENCE COLLECTION"),EXACT(D200,"MONITOR / REOPEN"))),"INVALID - ACTION CATEGORY",IF(D200="EVIDENCE COLLECTION","COMPATIBLE",IF(D200="MONITOR / REOPEN","COMPATIBLE",IF(D200="DIRECT OFFER / CRO",IF(I200="DIRECT LOCAL COMPETITOR","COMPATIBLE","ROLE CONFLICT"),IF(D200="INTERMEDIARY CHANNEL",IF(I200="INTERMEDIARY / LEAD COMPETITOR","COMPATIBLE","ROLE CONFLICT"),IF(D200="INFORMATION CONTENT",IF(OR(I200="DIRECT LOCAL COMPETITOR",I200="INTERMEDIARY / LEAD COMPETITOR",I200="INFORMATION / REFERENCE COMPETITOR",I200="INDIRECT / CONDITIONAL COMPETITOR"),"COMPATIBLE","ROLE CONFLICT"),IF(D200="LOCAL VISIBILITY",IF(OR(I200="DIRECT LOCAL COMPETITOR",I200="INTERMEDIARY / LEAD COMPETITOR"),"COMPATIBLE","ROLE CONFLICT"),"ROLE CONFLICT")))))))))</x:f>
      </x:c>
      <x:c r="L200" s="12" t="str">
        <x:f>IF(A200="","",IF(COUNTIF($A$6:$A$205,A200)&gt;1,"NOT READY",IF(OR(B200="",C200="",D200="",E200="",F200="",H200=""),"NOT READY",IF(NOT(OR(EXACT(H200,"NOT STARTED"),EXACT(H200,"IN PROGRESS"),EXACT(H200,"DONE"),EXACT(H200,"BLOCKED"))),"NOT READY",IF(OR(N200&lt;&gt;"LINKED",J200&lt;&gt;"READY",K200&lt;&gt;"COMPATIBLE"),"NOT READY","READY")))))</x:f>
      </x:c>
      <x:c r="M200" s="12"/>
      <x:c r="N200" s="12" t="str">
        <x:f>IF(A200="","",IF(COUNTIF(CANDIDATES!$A$6:$A$205,B200)&lt;&gt;1,"INVALID - CANDIDATE ID",IF(COUNTIF(DECISIONS!$A$6:$A$205,C200)&lt;&gt;1,"INVALID - DECISION ID",IF(INDEX(DECISIONS!$B$6:$B$205,MATCH(C200,DECISIONS!$A$6:$A$205,0))&lt;&gt;B200,"INVALID - CANDIDATE / DECISION MISMATCH","LINKED"))))</x:f>
      </x:c>
    </x:row>
    <x:row r="201">
      <x:c r="A201" s="12"/>
      <x:c r="B201" s="12"/>
      <x:c r="C201" s="12"/>
      <x:c r="D201" s="12"/>
      <x:c r="E201" s="12"/>
      <x:c r="F201" s="12"/>
      <x:c r="G201" s="38"/>
      <x:c r="H201" s="12"/>
      <x:c r="I201" s="12" t="str">
        <x:f>IF(B201="","",IFERROR(INDEX(CANDIDATES!$P$6:$P$205,MATCH(B201,CANDIDATES!$A$6:$A$205,0)),""))</x:f>
      </x:c>
      <x:c r="J201" s="12" t="str">
        <x:f>IF(C201="","",IFERROR(INDEX(DECISIONS!$M$6:$M$205,MATCH(C201,DECISIONS!$A$6:$A$205,0)),"INVALID - DECISION ID"))</x:f>
      </x:c>
      <x:c r="K201" s="12" t="str">
        <x:f>IF(A201="","",IF(N201&lt;&gt;"LINKED","LINK ERROR",IF(NOT(OR(EXACT(D201,"DIRECT OFFER / CRO"),EXACT(D201,"LOCAL VISIBILITY"),EXACT(D201,"INFORMATION CONTENT"),EXACT(D201,"INTERMEDIARY CHANNEL"),EXACT(D201,"EVIDENCE COLLECTION"),EXACT(D201,"MONITOR / REOPEN"))),"INVALID - ACTION CATEGORY",IF(D201="EVIDENCE COLLECTION","COMPATIBLE",IF(D201="MONITOR / REOPEN","COMPATIBLE",IF(D201="DIRECT OFFER / CRO",IF(I201="DIRECT LOCAL COMPETITOR","COMPATIBLE","ROLE CONFLICT"),IF(D201="INTERMEDIARY CHANNEL",IF(I201="INTERMEDIARY / LEAD COMPETITOR","COMPATIBLE","ROLE CONFLICT"),IF(D201="INFORMATION CONTENT",IF(OR(I201="DIRECT LOCAL COMPETITOR",I201="INTERMEDIARY / LEAD COMPETITOR",I201="INFORMATION / REFERENCE COMPETITOR",I201="INDIRECT / CONDITIONAL COMPETITOR"),"COMPATIBLE","ROLE CONFLICT"),IF(D201="LOCAL VISIBILITY",IF(OR(I201="DIRECT LOCAL COMPETITOR",I201="INTERMEDIARY / LEAD COMPETITOR"),"COMPATIBLE","ROLE CONFLICT"),"ROLE CONFLICT")))))))))</x:f>
      </x:c>
      <x:c r="L201" s="12" t="str">
        <x:f>IF(A201="","",IF(COUNTIF($A$6:$A$205,A201)&gt;1,"NOT READY",IF(OR(B201="",C201="",D201="",E201="",F201="",H201=""),"NOT READY",IF(NOT(OR(EXACT(H201,"NOT STARTED"),EXACT(H201,"IN PROGRESS"),EXACT(H201,"DONE"),EXACT(H201,"BLOCKED"))),"NOT READY",IF(OR(N201&lt;&gt;"LINKED",J201&lt;&gt;"READY",K201&lt;&gt;"COMPATIBLE"),"NOT READY","READY")))))</x:f>
      </x:c>
      <x:c r="M201" s="12"/>
      <x:c r="N201" s="12" t="str">
        <x:f>IF(A201="","",IF(COUNTIF(CANDIDATES!$A$6:$A$205,B201)&lt;&gt;1,"INVALID - CANDIDATE ID",IF(COUNTIF(DECISIONS!$A$6:$A$205,C201)&lt;&gt;1,"INVALID - DECISION ID",IF(INDEX(DECISIONS!$B$6:$B$205,MATCH(C201,DECISIONS!$A$6:$A$205,0))&lt;&gt;B201,"INVALID - CANDIDATE / DECISION MISMATCH","LINKED"))))</x:f>
      </x:c>
    </x:row>
    <x:row r="202">
      <x:c r="A202" s="12"/>
      <x:c r="B202" s="12"/>
      <x:c r="C202" s="12"/>
      <x:c r="D202" s="12"/>
      <x:c r="E202" s="12"/>
      <x:c r="F202" s="12"/>
      <x:c r="G202" s="38"/>
      <x:c r="H202" s="12"/>
      <x:c r="I202" s="12" t="str">
        <x:f>IF(B202="","",IFERROR(INDEX(CANDIDATES!$P$6:$P$205,MATCH(B202,CANDIDATES!$A$6:$A$205,0)),""))</x:f>
      </x:c>
      <x:c r="J202" s="12" t="str">
        <x:f>IF(C202="","",IFERROR(INDEX(DECISIONS!$M$6:$M$205,MATCH(C202,DECISIONS!$A$6:$A$205,0)),"INVALID - DECISION ID"))</x:f>
      </x:c>
      <x:c r="K202" s="12" t="str">
        <x:f>IF(A202="","",IF(N202&lt;&gt;"LINKED","LINK ERROR",IF(NOT(OR(EXACT(D202,"DIRECT OFFER / CRO"),EXACT(D202,"LOCAL VISIBILITY"),EXACT(D202,"INFORMATION CONTENT"),EXACT(D202,"INTERMEDIARY CHANNEL"),EXACT(D202,"EVIDENCE COLLECTION"),EXACT(D202,"MONITOR / REOPEN"))),"INVALID - ACTION CATEGORY",IF(D202="EVIDENCE COLLECTION","COMPATIBLE",IF(D202="MONITOR / REOPEN","COMPATIBLE",IF(D202="DIRECT OFFER / CRO",IF(I202="DIRECT LOCAL COMPETITOR","COMPATIBLE","ROLE CONFLICT"),IF(D202="INTERMEDIARY CHANNEL",IF(I202="INTERMEDIARY / LEAD COMPETITOR","COMPATIBLE","ROLE CONFLICT"),IF(D202="INFORMATION CONTENT",IF(OR(I202="DIRECT LOCAL COMPETITOR",I202="INTERMEDIARY / LEAD COMPETITOR",I202="INFORMATION / REFERENCE COMPETITOR",I202="INDIRECT / CONDITIONAL COMPETITOR"),"COMPATIBLE","ROLE CONFLICT"),IF(D202="LOCAL VISIBILITY",IF(OR(I202="DIRECT LOCAL COMPETITOR",I202="INTERMEDIARY / LEAD COMPETITOR"),"COMPATIBLE","ROLE CONFLICT"),"ROLE CONFLICT")))))))))</x:f>
      </x:c>
      <x:c r="L202" s="12" t="str">
        <x:f>IF(A202="","",IF(COUNTIF($A$6:$A$205,A202)&gt;1,"NOT READY",IF(OR(B202="",C202="",D202="",E202="",F202="",H202=""),"NOT READY",IF(NOT(OR(EXACT(H202,"NOT STARTED"),EXACT(H202,"IN PROGRESS"),EXACT(H202,"DONE"),EXACT(H202,"BLOCKED"))),"NOT READY",IF(OR(N202&lt;&gt;"LINKED",J202&lt;&gt;"READY",K202&lt;&gt;"COMPATIBLE"),"NOT READY","READY")))))</x:f>
      </x:c>
      <x:c r="M202" s="12"/>
      <x:c r="N202" s="12" t="str">
        <x:f>IF(A202="","",IF(COUNTIF(CANDIDATES!$A$6:$A$205,B202)&lt;&gt;1,"INVALID - CANDIDATE ID",IF(COUNTIF(DECISIONS!$A$6:$A$205,C202)&lt;&gt;1,"INVALID - DECISION ID",IF(INDEX(DECISIONS!$B$6:$B$205,MATCH(C202,DECISIONS!$A$6:$A$205,0))&lt;&gt;B202,"INVALID - CANDIDATE / DECISION MISMATCH","LINKED"))))</x:f>
      </x:c>
    </x:row>
    <x:row r="203">
      <x:c r="A203" s="12"/>
      <x:c r="B203" s="12"/>
      <x:c r="C203" s="12"/>
      <x:c r="D203" s="12"/>
      <x:c r="E203" s="12"/>
      <x:c r="F203" s="12"/>
      <x:c r="G203" s="38"/>
      <x:c r="H203" s="12"/>
      <x:c r="I203" s="12" t="str">
        <x:f>IF(B203="","",IFERROR(INDEX(CANDIDATES!$P$6:$P$205,MATCH(B203,CANDIDATES!$A$6:$A$205,0)),""))</x:f>
      </x:c>
      <x:c r="J203" s="12" t="str">
        <x:f>IF(C203="","",IFERROR(INDEX(DECISIONS!$M$6:$M$205,MATCH(C203,DECISIONS!$A$6:$A$205,0)),"INVALID - DECISION ID"))</x:f>
      </x:c>
      <x:c r="K203" s="12" t="str">
        <x:f>IF(A203="","",IF(N203&lt;&gt;"LINKED","LINK ERROR",IF(NOT(OR(EXACT(D203,"DIRECT OFFER / CRO"),EXACT(D203,"LOCAL VISIBILITY"),EXACT(D203,"INFORMATION CONTENT"),EXACT(D203,"INTERMEDIARY CHANNEL"),EXACT(D203,"EVIDENCE COLLECTION"),EXACT(D203,"MONITOR / REOPEN"))),"INVALID - ACTION CATEGORY",IF(D203="EVIDENCE COLLECTION","COMPATIBLE",IF(D203="MONITOR / REOPEN","COMPATIBLE",IF(D203="DIRECT OFFER / CRO",IF(I203="DIRECT LOCAL COMPETITOR","COMPATIBLE","ROLE CONFLICT"),IF(D203="INTERMEDIARY CHANNEL",IF(I203="INTERMEDIARY / LEAD COMPETITOR","COMPATIBLE","ROLE CONFLICT"),IF(D203="INFORMATION CONTENT",IF(OR(I203="DIRECT LOCAL COMPETITOR",I203="INTERMEDIARY / LEAD COMPETITOR",I203="INFORMATION / REFERENCE COMPETITOR",I203="INDIRECT / CONDITIONAL COMPETITOR"),"COMPATIBLE","ROLE CONFLICT"),IF(D203="LOCAL VISIBILITY",IF(OR(I203="DIRECT LOCAL COMPETITOR",I203="INTERMEDIARY / LEAD COMPETITOR"),"COMPATIBLE","ROLE CONFLICT"),"ROLE CONFLICT")))))))))</x:f>
      </x:c>
      <x:c r="L203" s="12" t="str">
        <x:f>IF(A203="","",IF(COUNTIF($A$6:$A$205,A203)&gt;1,"NOT READY",IF(OR(B203="",C203="",D203="",E203="",F203="",H203=""),"NOT READY",IF(NOT(OR(EXACT(H203,"NOT STARTED"),EXACT(H203,"IN PROGRESS"),EXACT(H203,"DONE"),EXACT(H203,"BLOCKED"))),"NOT READY",IF(OR(N203&lt;&gt;"LINKED",J203&lt;&gt;"READY",K203&lt;&gt;"COMPATIBLE"),"NOT READY","READY")))))</x:f>
      </x:c>
      <x:c r="M203" s="12"/>
      <x:c r="N203" s="12" t="str">
        <x:f>IF(A203="","",IF(COUNTIF(CANDIDATES!$A$6:$A$205,B203)&lt;&gt;1,"INVALID - CANDIDATE ID",IF(COUNTIF(DECISIONS!$A$6:$A$205,C203)&lt;&gt;1,"INVALID - DECISION ID",IF(INDEX(DECISIONS!$B$6:$B$205,MATCH(C203,DECISIONS!$A$6:$A$205,0))&lt;&gt;B203,"INVALID - CANDIDATE / DECISION MISMATCH","LINKED"))))</x:f>
      </x:c>
    </x:row>
    <x:row r="204">
      <x:c r="A204" s="12"/>
      <x:c r="B204" s="12"/>
      <x:c r="C204" s="12"/>
      <x:c r="D204" s="12"/>
      <x:c r="E204" s="12"/>
      <x:c r="F204" s="12"/>
      <x:c r="G204" s="38"/>
      <x:c r="H204" s="12"/>
      <x:c r="I204" s="12" t="str">
        <x:f>IF(B204="","",IFERROR(INDEX(CANDIDATES!$P$6:$P$205,MATCH(B204,CANDIDATES!$A$6:$A$205,0)),""))</x:f>
      </x:c>
      <x:c r="J204" s="12" t="str">
        <x:f>IF(C204="","",IFERROR(INDEX(DECISIONS!$M$6:$M$205,MATCH(C204,DECISIONS!$A$6:$A$205,0)),"INVALID - DECISION ID"))</x:f>
      </x:c>
      <x:c r="K204" s="12" t="str">
        <x:f>IF(A204="","",IF(N204&lt;&gt;"LINKED","LINK ERROR",IF(NOT(OR(EXACT(D204,"DIRECT OFFER / CRO"),EXACT(D204,"LOCAL VISIBILITY"),EXACT(D204,"INFORMATION CONTENT"),EXACT(D204,"INTERMEDIARY CHANNEL"),EXACT(D204,"EVIDENCE COLLECTION"),EXACT(D204,"MONITOR / REOPEN"))),"INVALID - ACTION CATEGORY",IF(D204="EVIDENCE COLLECTION","COMPATIBLE",IF(D204="MONITOR / REOPEN","COMPATIBLE",IF(D204="DIRECT OFFER / CRO",IF(I204="DIRECT LOCAL COMPETITOR","COMPATIBLE","ROLE CONFLICT"),IF(D204="INTERMEDIARY CHANNEL",IF(I204="INTERMEDIARY / LEAD COMPETITOR","COMPATIBLE","ROLE CONFLICT"),IF(D204="INFORMATION CONTENT",IF(OR(I204="DIRECT LOCAL COMPETITOR",I204="INTERMEDIARY / LEAD COMPETITOR",I204="INFORMATION / REFERENCE COMPETITOR",I204="INDIRECT / CONDITIONAL COMPETITOR"),"COMPATIBLE","ROLE CONFLICT"),IF(D204="LOCAL VISIBILITY",IF(OR(I204="DIRECT LOCAL COMPETITOR",I204="INTERMEDIARY / LEAD COMPETITOR"),"COMPATIBLE","ROLE CONFLICT"),"ROLE CONFLICT")))))))))</x:f>
      </x:c>
      <x:c r="L204" s="12" t="str">
        <x:f>IF(A204="","",IF(COUNTIF($A$6:$A$205,A204)&gt;1,"NOT READY",IF(OR(B204="",C204="",D204="",E204="",F204="",H204=""),"NOT READY",IF(NOT(OR(EXACT(H204,"NOT STARTED"),EXACT(H204,"IN PROGRESS"),EXACT(H204,"DONE"),EXACT(H204,"BLOCKED"))),"NOT READY",IF(OR(N204&lt;&gt;"LINKED",J204&lt;&gt;"READY",K204&lt;&gt;"COMPATIBLE"),"NOT READY","READY")))))</x:f>
      </x:c>
      <x:c r="M204" s="12"/>
      <x:c r="N204" s="12" t="str">
        <x:f>IF(A204="","",IF(COUNTIF(CANDIDATES!$A$6:$A$205,B204)&lt;&gt;1,"INVALID - CANDIDATE ID",IF(COUNTIF(DECISIONS!$A$6:$A$205,C204)&lt;&gt;1,"INVALID - DECISION ID",IF(INDEX(DECISIONS!$B$6:$B$205,MATCH(C204,DECISIONS!$A$6:$A$205,0))&lt;&gt;B204,"INVALID - CANDIDATE / DECISION MISMATCH","LINKED"))))</x:f>
      </x:c>
    </x:row>
    <x:row r="205">
      <x:c r="A205" s="12"/>
      <x:c r="B205" s="12"/>
      <x:c r="C205" s="12"/>
      <x:c r="D205" s="12"/>
      <x:c r="E205" s="12"/>
      <x:c r="F205" s="12"/>
      <x:c r="G205" s="38"/>
      <x:c r="H205" s="12"/>
      <x:c r="I205" s="12" t="str">
        <x:f>IF(B205="","",IFERROR(INDEX(CANDIDATES!$P$6:$P$205,MATCH(B205,CANDIDATES!$A$6:$A$205,0)),""))</x:f>
      </x:c>
      <x:c r="J205" s="12" t="str">
        <x:f>IF(C205="","",IFERROR(INDEX(DECISIONS!$M$6:$M$205,MATCH(C205,DECISIONS!$A$6:$A$205,0)),"INVALID - DECISION ID"))</x:f>
      </x:c>
      <x:c r="K205" s="12" t="str">
        <x:f>IF(A205="","",IF(N205&lt;&gt;"LINKED","LINK ERROR",IF(NOT(OR(EXACT(D205,"DIRECT OFFER / CRO"),EXACT(D205,"LOCAL VISIBILITY"),EXACT(D205,"INFORMATION CONTENT"),EXACT(D205,"INTERMEDIARY CHANNEL"),EXACT(D205,"EVIDENCE COLLECTION"),EXACT(D205,"MONITOR / REOPEN"))),"INVALID - ACTION CATEGORY",IF(D205="EVIDENCE COLLECTION","COMPATIBLE",IF(D205="MONITOR / REOPEN","COMPATIBLE",IF(D205="DIRECT OFFER / CRO",IF(I205="DIRECT LOCAL COMPETITOR","COMPATIBLE","ROLE CONFLICT"),IF(D205="INTERMEDIARY CHANNEL",IF(I205="INTERMEDIARY / LEAD COMPETITOR","COMPATIBLE","ROLE CONFLICT"),IF(D205="INFORMATION CONTENT",IF(OR(I205="DIRECT LOCAL COMPETITOR",I205="INTERMEDIARY / LEAD COMPETITOR",I205="INFORMATION / REFERENCE COMPETITOR",I205="INDIRECT / CONDITIONAL COMPETITOR"),"COMPATIBLE","ROLE CONFLICT"),IF(D205="LOCAL VISIBILITY",IF(OR(I205="DIRECT LOCAL COMPETITOR",I205="INTERMEDIARY / LEAD COMPETITOR"),"COMPATIBLE","ROLE CONFLICT"),"ROLE CONFLICT")))))))))</x:f>
      </x:c>
      <x:c r="L205" s="12" t="str">
        <x:f>IF(A205="","",IF(COUNTIF($A$6:$A$205,A205)&gt;1,"NOT READY",IF(OR(B205="",C205="",D205="",E205="",F205="",H205=""),"NOT READY",IF(NOT(OR(EXACT(H205,"NOT STARTED"),EXACT(H205,"IN PROGRESS"),EXACT(H205,"DONE"),EXACT(H205,"BLOCKED"))),"NOT READY",IF(OR(N205&lt;&gt;"LINKED",J205&lt;&gt;"READY",K205&lt;&gt;"COMPATIBLE"),"NOT READY","READY")))))</x:f>
      </x:c>
      <x:c r="M205" s="12"/>
      <x:c r="N205" s="12" t="str">
        <x:f>IF(A205="","",IF(COUNTIF(CANDIDATES!$A$6:$A$205,B205)&lt;&gt;1,"INVALID - CANDIDATE ID",IF(COUNTIF(DECISIONS!$A$6:$A$205,C205)&lt;&gt;1,"INVALID - DECISION ID",IF(INDEX(DECISIONS!$B$6:$B$205,MATCH(C205,DECISIONS!$A$6:$A$205,0))&lt;&gt;B205,"INVALID - CANDIDATE / DECISION MISMATCH","LINKED"))))</x:f>
      </x:c>
    </x:row>
  </x:sheetData>
  <x:conditionalFormatting sqref="L6:L205">
    <x:cfRule type="expression" dxfId="12" priority="1">
      <x:formula>ISNUMBER(SEARCH("READY",L6))</x:formula>
    </x:cfRule>
    <x:cfRule type="expression" dxfId="13" priority="2">
      <x:formula>ISNUMBER(SEARCH("NOT READY",L6))</x:formula>
    </x:cfRule>
    <x:cfRule type="expression" dxfId="14" priority="3">
      <x:formula>OR(ISNUMBER(SEARCH("UNRESOLVED",L6)),ISNUMBER(SEARCH("CONFLICT",L6)),ISNUMBER(SEARCH("STALE",L6)))</x:formula>
    </x:cfRule>
  </x:conditionalFormatting>
  <x:dataValidations count="2">
    <x:dataValidation type="list" sqref="D6:D205">
      <x:formula1>"DIRECT OFFER / CRO,LOCAL VISIBILITY,INFORMATION CONTENT,INTERMEDIARY CHANNEL,EVIDENCE COLLECTION,MONITOR / REOPEN"</x:formula1>
    </x:dataValidation>
    <x:dataValidation type="list" sqref="H6:H205">
      <x:formula1>"NOT STARTED,IN PROGRESS,DONE,BLOCKED"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36" hidden="0" customWidth="1"/>
    <x:col min="5" max="5" width="30" hidden="0" customWidth="1"/>
    <x:col min="6" max="6" width="52" hidden="0" customWidth="1"/>
    <x:col min="7" max="7" width="22" hidden="0" customWidth="1"/>
    <x:col min="8" max="8" width="35" hidden="0" customWidth="1"/>
    <x:col min="9" max="9" width="35" hidden="0" customWidth="1"/>
  </x:cols>
  <x:sheetData>
    <x:row r="1">
      <x:c r="A1" s="51" t="str">
        <x:v>Change ID</x:v>
      </x:c>
      <x:c r="B1" s="51" t="str">
        <x:v>Date</x:v>
      </x:c>
      <x:c r="C1" s="51" t="str">
        <x:v>Candidate ID</x:v>
      </x:c>
      <x:c r="D1" s="51" t="str">
        <x:v>Previous role / disposition</x:v>
      </x:c>
      <x:c r="E1" s="51" t="str">
        <x:v>New role / disposition</x:v>
      </x:c>
      <x:c r="F1" s="51" t="str">
        <x:v>Changed evidence</x:v>
      </x:c>
      <x:c r="G1" s="51" t="str">
        <x:v>Reviewer</x:v>
      </x:c>
      <x:c r="H1" s="51" t="str">
        <x:v>Decision affected</x:v>
      </x:c>
      <x:c r="I1" s="51" t="str">
        <x:v>Notes</x:v>
      </x:c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</x:row>
    <x:row r="4">
      <x:c r="A4" s="12"/>
      <x:c r="B4" s="12"/>
      <x:c r="C4" s="12"/>
      <x:c r="D4" s="12"/>
      <x:c r="E4" s="12"/>
      <x:c r="F4" s="12"/>
      <x:c r="G4" s="12"/>
      <x:c r="H4" s="12"/>
      <x:c r="I4" s="12"/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</x:row>
    <x:row r="6">
      <x:c r="A6" s="12" t="str">
        <x:v>CH001</x:v>
      </x:c>
      <x:c r="B6" s="38" t="n">
        <x:v>46252</x:v>
      </x:c>
      <x:c r="C6" s="12" t="str">
        <x:v>B02</x:v>
      </x:c>
      <x:c r="D6" s="12" t="str">
        <x:v>Potential direct emergency provider</x:v>
      </x:c>
      <x:c r="E6" s="12" t="str">
        <x:v>MONITOR / CONDITIONAL</x:v>
      </x:c>
      <x:c r="F6" s="12" t="str">
        <x:v>Local operator availability conflicts with brand-level emergency claim.</x:v>
      </x:c>
      <x:c r="G6" s="12" t="str">
        <x:v>Founder / reviewer</x:v>
      </x:c>
      <x:c r="H6" s="12" t="str">
        <x:v>Emergency direct competitor set</x:v>
      </x:c>
      <x:c r="I6" s="12" t="str">
        <x:v>Fictional worked-example change record</x:v>
      </x:c>
    </x:row>
    <x:row r="7">
      <x:c r="A7" s="12"/>
      <x:c r="B7" s="38"/>
      <x:c r="C7" s="12"/>
      <x:c r="D7" s="12"/>
      <x:c r="E7" s="12"/>
      <x:c r="F7" s="12"/>
      <x:c r="G7" s="12"/>
      <x:c r="H7" s="12"/>
      <x:c r="I7" s="12"/>
    </x:row>
    <x:row r="8">
      <x:c r="A8" s="12"/>
      <x:c r="B8" s="38"/>
      <x:c r="C8" s="12"/>
      <x:c r="D8" s="12"/>
      <x:c r="E8" s="12"/>
      <x:c r="F8" s="12"/>
      <x:c r="G8" s="12"/>
      <x:c r="H8" s="12"/>
      <x:c r="I8" s="12"/>
    </x:row>
    <x:row r="9">
      <x:c r="A9" s="12"/>
      <x:c r="B9" s="38"/>
      <x:c r="C9" s="12"/>
      <x:c r="D9" s="12"/>
      <x:c r="E9" s="12"/>
      <x:c r="F9" s="12"/>
      <x:c r="G9" s="12"/>
      <x:c r="H9" s="12"/>
      <x:c r="I9" s="12"/>
    </x:row>
    <x:row r="10">
      <x:c r="A10" s="12"/>
      <x:c r="B10" s="38"/>
      <x:c r="C10" s="12"/>
      <x:c r="D10" s="12"/>
      <x:c r="E10" s="12"/>
      <x:c r="F10" s="12"/>
      <x:c r="G10" s="12"/>
      <x:c r="H10" s="12"/>
      <x:c r="I10" s="12"/>
    </x:row>
    <x:row r="11">
      <x:c r="A11" s="12"/>
      <x:c r="B11" s="38"/>
      <x:c r="C11" s="12"/>
      <x:c r="D11" s="12"/>
      <x:c r="E11" s="12"/>
      <x:c r="F11" s="12"/>
      <x:c r="G11" s="12"/>
      <x:c r="H11" s="12"/>
      <x:c r="I11" s="12"/>
    </x:row>
    <x:row r="12">
      <x:c r="A12" s="12"/>
      <x:c r="B12" s="38"/>
      <x:c r="C12" s="12"/>
      <x:c r="D12" s="12"/>
      <x:c r="E12" s="12"/>
      <x:c r="F12" s="12"/>
      <x:c r="G12" s="12"/>
      <x:c r="H12" s="12"/>
      <x:c r="I12" s="12"/>
    </x:row>
    <x:row r="13">
      <x:c r="A13" s="12"/>
      <x:c r="B13" s="38"/>
      <x:c r="C13" s="12"/>
      <x:c r="D13" s="12"/>
      <x:c r="E13" s="12"/>
      <x:c r="F13" s="12"/>
      <x:c r="G13" s="12"/>
      <x:c r="H13" s="12"/>
      <x:c r="I13" s="12"/>
    </x:row>
    <x:row r="14">
      <x:c r="A14" s="12"/>
      <x:c r="B14" s="38"/>
      <x:c r="C14" s="12"/>
      <x:c r="D14" s="12"/>
      <x:c r="E14" s="12"/>
      <x:c r="F14" s="12"/>
      <x:c r="G14" s="12"/>
      <x:c r="H14" s="12"/>
      <x:c r="I14" s="12"/>
    </x:row>
    <x:row r="15">
      <x:c r="A15" s="12"/>
      <x:c r="B15" s="38"/>
      <x:c r="C15" s="12"/>
      <x:c r="D15" s="12"/>
      <x:c r="E15" s="12"/>
      <x:c r="F15" s="12"/>
      <x:c r="G15" s="12"/>
      <x:c r="H15" s="12"/>
      <x:c r="I15" s="12"/>
    </x:row>
    <x:row r="16">
      <x:c r="A16" s="12"/>
      <x:c r="B16" s="38"/>
      <x:c r="C16" s="12"/>
      <x:c r="D16" s="12"/>
      <x:c r="E16" s="12"/>
      <x:c r="F16" s="12"/>
      <x:c r="G16" s="12"/>
      <x:c r="H16" s="12"/>
      <x:c r="I16" s="12"/>
    </x:row>
    <x:row r="17">
      <x:c r="A17" s="12"/>
      <x:c r="B17" s="38"/>
      <x:c r="C17" s="12"/>
      <x:c r="D17" s="12"/>
      <x:c r="E17" s="12"/>
      <x:c r="F17" s="12"/>
      <x:c r="G17" s="12"/>
      <x:c r="H17" s="12"/>
      <x:c r="I17" s="12"/>
    </x:row>
    <x:row r="18">
      <x:c r="A18" s="12"/>
      <x:c r="B18" s="38"/>
      <x:c r="C18" s="12"/>
      <x:c r="D18" s="12"/>
      <x:c r="E18" s="12"/>
      <x:c r="F18" s="12"/>
      <x:c r="G18" s="12"/>
      <x:c r="H18" s="12"/>
      <x:c r="I18" s="12"/>
    </x:row>
    <x:row r="19">
      <x:c r="A19" s="12"/>
      <x:c r="B19" s="38"/>
      <x:c r="C19" s="12"/>
      <x:c r="D19" s="12"/>
      <x:c r="E19" s="12"/>
      <x:c r="F19" s="12"/>
      <x:c r="G19" s="12"/>
      <x:c r="H19" s="12"/>
      <x:c r="I19" s="12"/>
    </x:row>
    <x:row r="20">
      <x:c r="A20" s="12"/>
      <x:c r="B20" s="38"/>
      <x:c r="C20" s="12"/>
      <x:c r="D20" s="12"/>
      <x:c r="E20" s="12"/>
      <x:c r="F20" s="12"/>
      <x:c r="G20" s="12"/>
      <x:c r="H20" s="12"/>
      <x:c r="I20" s="12"/>
    </x:row>
    <x:row r="21">
      <x:c r="A21" s="12"/>
      <x:c r="B21" s="38"/>
      <x:c r="C21" s="12"/>
      <x:c r="D21" s="12"/>
      <x:c r="E21" s="12"/>
      <x:c r="F21" s="12"/>
      <x:c r="G21" s="12"/>
      <x:c r="H21" s="12"/>
      <x:c r="I21" s="12"/>
    </x:row>
    <x:row r="22">
      <x:c r="A22" s="12"/>
      <x:c r="B22" s="38"/>
      <x:c r="C22" s="12"/>
      <x:c r="D22" s="12"/>
      <x:c r="E22" s="12"/>
      <x:c r="F22" s="12"/>
      <x:c r="G22" s="12"/>
      <x:c r="H22" s="12"/>
      <x:c r="I22" s="12"/>
    </x:row>
    <x:row r="23">
      <x:c r="A23" s="12"/>
      <x:c r="B23" s="38"/>
      <x:c r="C23" s="12"/>
      <x:c r="D23" s="12"/>
      <x:c r="E23" s="12"/>
      <x:c r="F23" s="12"/>
      <x:c r="G23" s="12"/>
      <x:c r="H23" s="12"/>
      <x:c r="I23" s="12"/>
    </x:row>
    <x:row r="24">
      <x:c r="A24" s="12"/>
      <x:c r="B24" s="38"/>
      <x:c r="C24" s="12"/>
      <x:c r="D24" s="12"/>
      <x:c r="E24" s="12"/>
      <x:c r="F24" s="12"/>
      <x:c r="G24" s="12"/>
      <x:c r="H24" s="12"/>
      <x:c r="I24" s="12"/>
    </x:row>
    <x:row r="25">
      <x:c r="A25" s="12"/>
      <x:c r="B25" s="38"/>
      <x:c r="C25" s="12"/>
      <x:c r="D25" s="12"/>
      <x:c r="E25" s="12"/>
      <x:c r="F25" s="12"/>
      <x:c r="G25" s="12"/>
      <x:c r="H25" s="12"/>
      <x:c r="I25" s="12"/>
    </x:row>
    <x:row r="26">
      <x:c r="A26" s="12"/>
      <x:c r="B26" s="38"/>
      <x:c r="C26" s="12"/>
      <x:c r="D26" s="12"/>
      <x:c r="E26" s="12"/>
      <x:c r="F26" s="12"/>
      <x:c r="G26" s="12"/>
      <x:c r="H26" s="12"/>
      <x:c r="I26" s="12"/>
    </x:row>
    <x:row r="27">
      <x:c r="A27" s="12"/>
      <x:c r="B27" s="38"/>
      <x:c r="C27" s="12"/>
      <x:c r="D27" s="12"/>
      <x:c r="E27" s="12"/>
      <x:c r="F27" s="12"/>
      <x:c r="G27" s="12"/>
      <x:c r="H27" s="12"/>
      <x:c r="I27" s="12"/>
    </x:row>
    <x:row r="28">
      <x:c r="A28" s="12"/>
      <x:c r="B28" s="38"/>
      <x:c r="C28" s="12"/>
      <x:c r="D28" s="12"/>
      <x:c r="E28" s="12"/>
      <x:c r="F28" s="12"/>
      <x:c r="G28" s="12"/>
      <x:c r="H28" s="12"/>
      <x:c r="I28" s="12"/>
    </x:row>
    <x:row r="29">
      <x:c r="A29" s="12"/>
      <x:c r="B29" s="38"/>
      <x:c r="C29" s="12"/>
      <x:c r="D29" s="12"/>
      <x:c r="E29" s="12"/>
      <x:c r="F29" s="12"/>
      <x:c r="G29" s="12"/>
      <x:c r="H29" s="12"/>
      <x:c r="I29" s="12"/>
    </x:row>
    <x:row r="30">
      <x:c r="A30" s="12"/>
      <x:c r="B30" s="38"/>
      <x:c r="C30" s="12"/>
      <x:c r="D30" s="12"/>
      <x:c r="E30" s="12"/>
      <x:c r="F30" s="12"/>
      <x:c r="G30" s="12"/>
      <x:c r="H30" s="12"/>
      <x:c r="I30" s="12"/>
    </x:row>
    <x:row r="31">
      <x:c r="A31" s="12"/>
      <x:c r="B31" s="38"/>
      <x:c r="C31" s="12"/>
      <x:c r="D31" s="12"/>
      <x:c r="E31" s="12"/>
      <x:c r="F31" s="12"/>
      <x:c r="G31" s="12"/>
      <x:c r="H31" s="12"/>
      <x:c r="I31" s="12"/>
    </x:row>
    <x:row r="32">
      <x:c r="A32" s="12"/>
      <x:c r="B32" s="38"/>
      <x:c r="C32" s="12"/>
      <x:c r="D32" s="12"/>
      <x:c r="E32" s="12"/>
      <x:c r="F32" s="12"/>
      <x:c r="G32" s="12"/>
      <x:c r="H32" s="12"/>
      <x:c r="I32" s="12"/>
    </x:row>
    <x:row r="33">
      <x:c r="A33" s="12"/>
      <x:c r="B33" s="38"/>
      <x:c r="C33" s="12"/>
      <x:c r="D33" s="12"/>
      <x:c r="E33" s="12"/>
      <x:c r="F33" s="12"/>
      <x:c r="G33" s="12"/>
      <x:c r="H33" s="12"/>
      <x:c r="I33" s="12"/>
    </x:row>
    <x:row r="34">
      <x:c r="A34" s="12"/>
      <x:c r="B34" s="38"/>
      <x:c r="C34" s="12"/>
      <x:c r="D34" s="12"/>
      <x:c r="E34" s="12"/>
      <x:c r="F34" s="12"/>
      <x:c r="G34" s="12"/>
      <x:c r="H34" s="12"/>
      <x:c r="I34" s="12"/>
    </x:row>
    <x:row r="35">
      <x:c r="A35" s="12"/>
      <x:c r="B35" s="38"/>
      <x:c r="C35" s="12"/>
      <x:c r="D35" s="12"/>
      <x:c r="E35" s="12"/>
      <x:c r="F35" s="12"/>
      <x:c r="G35" s="12"/>
      <x:c r="H35" s="12"/>
      <x:c r="I35" s="12"/>
    </x:row>
    <x:row r="36">
      <x:c r="A36" s="12"/>
      <x:c r="B36" s="38"/>
      <x:c r="C36" s="12"/>
      <x:c r="D36" s="12"/>
      <x:c r="E36" s="12"/>
      <x:c r="F36" s="12"/>
      <x:c r="G36" s="12"/>
      <x:c r="H36" s="12"/>
      <x:c r="I36" s="12"/>
    </x:row>
    <x:row r="37">
      <x:c r="A37" s="12"/>
      <x:c r="B37" s="38"/>
      <x:c r="C37" s="12"/>
      <x:c r="D37" s="12"/>
      <x:c r="E37" s="12"/>
      <x:c r="F37" s="12"/>
      <x:c r="G37" s="12"/>
      <x:c r="H37" s="12"/>
      <x:c r="I37" s="12"/>
    </x:row>
    <x:row r="38">
      <x:c r="A38" s="12"/>
      <x:c r="B38" s="38"/>
      <x:c r="C38" s="12"/>
      <x:c r="D38" s="12"/>
      <x:c r="E38" s="12"/>
      <x:c r="F38" s="12"/>
      <x:c r="G38" s="12"/>
      <x:c r="H38" s="12"/>
      <x:c r="I38" s="12"/>
    </x:row>
    <x:row r="39">
      <x:c r="A39" s="12"/>
      <x:c r="B39" s="38"/>
      <x:c r="C39" s="12"/>
      <x:c r="D39" s="12"/>
      <x:c r="E39" s="12"/>
      <x:c r="F39" s="12"/>
      <x:c r="G39" s="12"/>
      <x:c r="H39" s="12"/>
      <x:c r="I39" s="12"/>
    </x:row>
    <x:row r="40">
      <x:c r="A40" s="12"/>
      <x:c r="B40" s="38"/>
      <x:c r="C40" s="12"/>
      <x:c r="D40" s="12"/>
      <x:c r="E40" s="12"/>
      <x:c r="F40" s="12"/>
      <x:c r="G40" s="12"/>
      <x:c r="H40" s="12"/>
      <x:c r="I40" s="12"/>
    </x:row>
    <x:row r="41">
      <x:c r="A41" s="12"/>
      <x:c r="B41" s="38"/>
      <x:c r="C41" s="12"/>
      <x:c r="D41" s="12"/>
      <x:c r="E41" s="12"/>
      <x:c r="F41" s="12"/>
      <x:c r="G41" s="12"/>
      <x:c r="H41" s="12"/>
      <x:c r="I41" s="12"/>
    </x:row>
    <x:row r="42">
      <x:c r="A42" s="12"/>
      <x:c r="B42" s="38"/>
      <x:c r="C42" s="12"/>
      <x:c r="D42" s="12"/>
      <x:c r="E42" s="12"/>
      <x:c r="F42" s="12"/>
      <x:c r="G42" s="12"/>
      <x:c r="H42" s="12"/>
      <x:c r="I42" s="12"/>
    </x:row>
    <x:row r="43">
      <x:c r="A43" s="12"/>
      <x:c r="B43" s="38"/>
      <x:c r="C43" s="12"/>
      <x:c r="D43" s="12"/>
      <x:c r="E43" s="12"/>
      <x:c r="F43" s="12"/>
      <x:c r="G43" s="12"/>
      <x:c r="H43" s="12"/>
      <x:c r="I43" s="12"/>
    </x:row>
    <x:row r="44">
      <x:c r="A44" s="12"/>
      <x:c r="B44" s="38"/>
      <x:c r="C44" s="12"/>
      <x:c r="D44" s="12"/>
      <x:c r="E44" s="12"/>
      <x:c r="F44" s="12"/>
      <x:c r="G44" s="12"/>
      <x:c r="H44" s="12"/>
      <x:c r="I44" s="12"/>
    </x:row>
    <x:row r="45">
      <x:c r="A45" s="12"/>
      <x:c r="B45" s="38"/>
      <x:c r="C45" s="12"/>
      <x:c r="D45" s="12"/>
      <x:c r="E45" s="12"/>
      <x:c r="F45" s="12"/>
      <x:c r="G45" s="12"/>
      <x:c r="H45" s="12"/>
      <x:c r="I45" s="12"/>
    </x:row>
    <x:row r="46">
      <x:c r="A46" s="12"/>
      <x:c r="B46" s="38"/>
      <x:c r="C46" s="12"/>
      <x:c r="D46" s="12"/>
      <x:c r="E46" s="12"/>
      <x:c r="F46" s="12"/>
      <x:c r="G46" s="12"/>
      <x:c r="H46" s="12"/>
      <x:c r="I46" s="12"/>
    </x:row>
    <x:row r="47">
      <x:c r="A47" s="12"/>
      <x:c r="B47" s="38"/>
      <x:c r="C47" s="12"/>
      <x:c r="D47" s="12"/>
      <x:c r="E47" s="12"/>
      <x:c r="F47" s="12"/>
      <x:c r="G47" s="12"/>
      <x:c r="H47" s="12"/>
      <x:c r="I47" s="12"/>
    </x:row>
    <x:row r="48">
      <x:c r="A48" s="12"/>
      <x:c r="B48" s="38"/>
      <x:c r="C48" s="12"/>
      <x:c r="D48" s="12"/>
      <x:c r="E48" s="12"/>
      <x:c r="F48" s="12"/>
      <x:c r="G48" s="12"/>
      <x:c r="H48" s="12"/>
      <x:c r="I48" s="12"/>
    </x:row>
    <x:row r="49">
      <x:c r="A49" s="12"/>
      <x:c r="B49" s="38"/>
      <x:c r="C49" s="12"/>
      <x:c r="D49" s="12"/>
      <x:c r="E49" s="12"/>
      <x:c r="F49" s="12"/>
      <x:c r="G49" s="12"/>
      <x:c r="H49" s="12"/>
      <x:c r="I49" s="12"/>
    </x:row>
    <x:row r="50">
      <x:c r="A50" s="12"/>
      <x:c r="B50" s="38"/>
      <x:c r="C50" s="12"/>
      <x:c r="D50" s="12"/>
      <x:c r="E50" s="12"/>
      <x:c r="F50" s="12"/>
      <x:c r="G50" s="12"/>
      <x:c r="H50" s="12"/>
      <x:c r="I50" s="12"/>
    </x:row>
    <x:row r="51">
      <x:c r="A51" s="12"/>
      <x:c r="B51" s="38"/>
      <x:c r="C51" s="12"/>
      <x:c r="D51" s="12"/>
      <x:c r="E51" s="12"/>
      <x:c r="F51" s="12"/>
      <x:c r="G51" s="12"/>
      <x:c r="H51" s="12"/>
      <x:c r="I51" s="12"/>
    </x:row>
    <x:row r="52">
      <x:c r="A52" s="12"/>
      <x:c r="B52" s="38"/>
      <x:c r="C52" s="12"/>
      <x:c r="D52" s="12"/>
      <x:c r="E52" s="12"/>
      <x:c r="F52" s="12"/>
      <x:c r="G52" s="12"/>
      <x:c r="H52" s="12"/>
      <x:c r="I52" s="12"/>
    </x:row>
    <x:row r="53">
      <x:c r="A53" s="12"/>
      <x:c r="B53" s="38"/>
      <x:c r="C53" s="12"/>
      <x:c r="D53" s="12"/>
      <x:c r="E53" s="12"/>
      <x:c r="F53" s="12"/>
      <x:c r="G53" s="12"/>
      <x:c r="H53" s="12"/>
      <x:c r="I53" s="12"/>
    </x:row>
    <x:row r="54">
      <x:c r="A54" s="12"/>
      <x:c r="B54" s="38"/>
      <x:c r="C54" s="12"/>
      <x:c r="D54" s="12"/>
      <x:c r="E54" s="12"/>
      <x:c r="F54" s="12"/>
      <x:c r="G54" s="12"/>
      <x:c r="H54" s="12"/>
      <x:c r="I54" s="12"/>
    </x:row>
    <x:row r="55">
      <x:c r="A55" s="12"/>
      <x:c r="B55" s="38"/>
      <x:c r="C55" s="12"/>
      <x:c r="D55" s="12"/>
      <x:c r="E55" s="12"/>
      <x:c r="F55" s="12"/>
      <x:c r="G55" s="12"/>
      <x:c r="H55" s="12"/>
      <x:c r="I55" s="12"/>
    </x:row>
    <x:row r="56">
      <x:c r="A56" s="12"/>
      <x:c r="B56" s="38"/>
      <x:c r="C56" s="12"/>
      <x:c r="D56" s="12"/>
      <x:c r="E56" s="12"/>
      <x:c r="F56" s="12"/>
      <x:c r="G56" s="12"/>
      <x:c r="H56" s="12"/>
      <x:c r="I56" s="12"/>
    </x:row>
    <x:row r="57">
      <x:c r="A57" s="12"/>
      <x:c r="B57" s="38"/>
      <x:c r="C57" s="12"/>
      <x:c r="D57" s="12"/>
      <x:c r="E57" s="12"/>
      <x:c r="F57" s="12"/>
      <x:c r="G57" s="12"/>
      <x:c r="H57" s="12"/>
      <x:c r="I57" s="12"/>
    </x:row>
    <x:row r="58">
      <x:c r="A58" s="12"/>
      <x:c r="B58" s="38"/>
      <x:c r="C58" s="12"/>
      <x:c r="D58" s="12"/>
      <x:c r="E58" s="12"/>
      <x:c r="F58" s="12"/>
      <x:c r="G58" s="12"/>
      <x:c r="H58" s="12"/>
      <x:c r="I58" s="12"/>
    </x:row>
    <x:row r="59">
      <x:c r="A59" s="12"/>
      <x:c r="B59" s="38"/>
      <x:c r="C59" s="12"/>
      <x:c r="D59" s="12"/>
      <x:c r="E59" s="12"/>
      <x:c r="F59" s="12"/>
      <x:c r="G59" s="12"/>
      <x:c r="H59" s="12"/>
      <x:c r="I59" s="12"/>
    </x:row>
    <x:row r="60">
      <x:c r="A60" s="12"/>
      <x:c r="B60" s="38"/>
      <x:c r="C60" s="12"/>
      <x:c r="D60" s="12"/>
      <x:c r="E60" s="12"/>
      <x:c r="F60" s="12"/>
      <x:c r="G60" s="12"/>
      <x:c r="H60" s="12"/>
      <x:c r="I60" s="12"/>
    </x:row>
    <x:row r="61">
      <x:c r="A61" s="12"/>
      <x:c r="B61" s="38"/>
      <x:c r="C61" s="12"/>
      <x:c r="D61" s="12"/>
      <x:c r="E61" s="12"/>
      <x:c r="F61" s="12"/>
      <x:c r="G61" s="12"/>
      <x:c r="H61" s="12"/>
      <x:c r="I61" s="12"/>
    </x:row>
    <x:row r="62">
      <x:c r="A62" s="12"/>
      <x:c r="B62" s="38"/>
      <x:c r="C62" s="12"/>
      <x:c r="D62" s="12"/>
      <x:c r="E62" s="12"/>
      <x:c r="F62" s="12"/>
      <x:c r="G62" s="12"/>
      <x:c r="H62" s="12"/>
      <x:c r="I62" s="12"/>
    </x:row>
    <x:row r="63">
      <x:c r="A63" s="12"/>
      <x:c r="B63" s="38"/>
      <x:c r="C63" s="12"/>
      <x:c r="D63" s="12"/>
      <x:c r="E63" s="12"/>
      <x:c r="F63" s="12"/>
      <x:c r="G63" s="12"/>
      <x:c r="H63" s="12"/>
      <x:c r="I63" s="12"/>
    </x:row>
    <x:row r="64">
      <x:c r="A64" s="12"/>
      <x:c r="B64" s="38"/>
      <x:c r="C64" s="12"/>
      <x:c r="D64" s="12"/>
      <x:c r="E64" s="12"/>
      <x:c r="F64" s="12"/>
      <x:c r="G64" s="12"/>
      <x:c r="H64" s="12"/>
      <x:c r="I64" s="12"/>
    </x:row>
    <x:row r="65">
      <x:c r="A65" s="12"/>
      <x:c r="B65" s="38"/>
      <x:c r="C65" s="12"/>
      <x:c r="D65" s="12"/>
      <x:c r="E65" s="12"/>
      <x:c r="F65" s="12"/>
      <x:c r="G65" s="12"/>
      <x:c r="H65" s="12"/>
      <x:c r="I65" s="12"/>
    </x:row>
    <x:row r="66">
      <x:c r="A66" s="12"/>
      <x:c r="B66" s="38"/>
      <x:c r="C66" s="12"/>
      <x:c r="D66" s="12"/>
      <x:c r="E66" s="12"/>
      <x:c r="F66" s="12"/>
      <x:c r="G66" s="12"/>
      <x:c r="H66" s="12"/>
      <x:c r="I66" s="12"/>
    </x:row>
    <x:row r="67">
      <x:c r="A67" s="12"/>
      <x:c r="B67" s="38"/>
      <x:c r="C67" s="12"/>
      <x:c r="D67" s="12"/>
      <x:c r="E67" s="12"/>
      <x:c r="F67" s="12"/>
      <x:c r="G67" s="12"/>
      <x:c r="H67" s="12"/>
      <x:c r="I67" s="12"/>
    </x:row>
    <x:row r="68">
      <x:c r="A68" s="12"/>
      <x:c r="B68" s="38"/>
      <x:c r="C68" s="12"/>
      <x:c r="D68" s="12"/>
      <x:c r="E68" s="12"/>
      <x:c r="F68" s="12"/>
      <x:c r="G68" s="12"/>
      <x:c r="H68" s="12"/>
      <x:c r="I68" s="12"/>
    </x:row>
    <x:row r="69">
      <x:c r="A69" s="12"/>
      <x:c r="B69" s="38"/>
      <x:c r="C69" s="12"/>
      <x:c r="D69" s="12"/>
      <x:c r="E69" s="12"/>
      <x:c r="F69" s="12"/>
      <x:c r="G69" s="12"/>
      <x:c r="H69" s="12"/>
      <x:c r="I69" s="12"/>
    </x:row>
    <x:row r="70">
      <x:c r="A70" s="12"/>
      <x:c r="B70" s="38"/>
      <x:c r="C70" s="12"/>
      <x:c r="D70" s="12"/>
      <x:c r="E70" s="12"/>
      <x:c r="F70" s="12"/>
      <x:c r="G70" s="12"/>
      <x:c r="H70" s="12"/>
      <x:c r="I70" s="12"/>
    </x:row>
    <x:row r="71">
      <x:c r="A71" s="12"/>
      <x:c r="B71" s="38"/>
      <x:c r="C71" s="12"/>
      <x:c r="D71" s="12"/>
      <x:c r="E71" s="12"/>
      <x:c r="F71" s="12"/>
      <x:c r="G71" s="12"/>
      <x:c r="H71" s="12"/>
      <x:c r="I71" s="12"/>
    </x:row>
    <x:row r="72">
      <x:c r="A72" s="12"/>
      <x:c r="B72" s="38"/>
      <x:c r="C72" s="12"/>
      <x:c r="D72" s="12"/>
      <x:c r="E72" s="12"/>
      <x:c r="F72" s="12"/>
      <x:c r="G72" s="12"/>
      <x:c r="H72" s="12"/>
      <x:c r="I72" s="12"/>
    </x:row>
    <x:row r="73">
      <x:c r="A73" s="12"/>
      <x:c r="B73" s="38"/>
      <x:c r="C73" s="12"/>
      <x:c r="D73" s="12"/>
      <x:c r="E73" s="12"/>
      <x:c r="F73" s="12"/>
      <x:c r="G73" s="12"/>
      <x:c r="H73" s="12"/>
      <x:c r="I73" s="12"/>
    </x:row>
    <x:row r="74">
      <x:c r="A74" s="12"/>
      <x:c r="B74" s="38"/>
      <x:c r="C74" s="12"/>
      <x:c r="D74" s="12"/>
      <x:c r="E74" s="12"/>
      <x:c r="F74" s="12"/>
      <x:c r="G74" s="12"/>
      <x:c r="H74" s="12"/>
      <x:c r="I74" s="12"/>
    </x:row>
    <x:row r="75">
      <x:c r="A75" s="12"/>
      <x:c r="B75" s="38"/>
      <x:c r="C75" s="12"/>
      <x:c r="D75" s="12"/>
      <x:c r="E75" s="12"/>
      <x:c r="F75" s="12"/>
      <x:c r="G75" s="12"/>
      <x:c r="H75" s="12"/>
      <x:c r="I75" s="12"/>
    </x:row>
    <x:row r="76">
      <x:c r="A76" s="12"/>
      <x:c r="B76" s="38"/>
      <x:c r="C76" s="12"/>
      <x:c r="D76" s="12"/>
      <x:c r="E76" s="12"/>
      <x:c r="F76" s="12"/>
      <x:c r="G76" s="12"/>
      <x:c r="H76" s="12"/>
      <x:c r="I76" s="12"/>
    </x:row>
    <x:row r="77">
      <x:c r="A77" s="12"/>
      <x:c r="B77" s="38"/>
      <x:c r="C77" s="12"/>
      <x:c r="D77" s="12"/>
      <x:c r="E77" s="12"/>
      <x:c r="F77" s="12"/>
      <x:c r="G77" s="12"/>
      <x:c r="H77" s="12"/>
      <x:c r="I77" s="12"/>
    </x:row>
    <x:row r="78">
      <x:c r="A78" s="12"/>
      <x:c r="B78" s="38"/>
      <x:c r="C78" s="12"/>
      <x:c r="D78" s="12"/>
      <x:c r="E78" s="12"/>
      <x:c r="F78" s="12"/>
      <x:c r="G78" s="12"/>
      <x:c r="H78" s="12"/>
      <x:c r="I78" s="12"/>
    </x:row>
    <x:row r="79">
      <x:c r="A79" s="12"/>
      <x:c r="B79" s="38"/>
      <x:c r="C79" s="12"/>
      <x:c r="D79" s="12"/>
      <x:c r="E79" s="12"/>
      <x:c r="F79" s="12"/>
      <x:c r="G79" s="12"/>
      <x:c r="H79" s="12"/>
      <x:c r="I79" s="12"/>
    </x:row>
    <x:row r="80">
      <x:c r="A80" s="12"/>
      <x:c r="B80" s="38"/>
      <x:c r="C80" s="12"/>
      <x:c r="D80" s="12"/>
      <x:c r="E80" s="12"/>
      <x:c r="F80" s="12"/>
      <x:c r="G80" s="12"/>
      <x:c r="H80" s="12"/>
      <x:c r="I80" s="12"/>
    </x:row>
    <x:row r="81">
      <x:c r="A81" s="12"/>
      <x:c r="B81" s="38"/>
      <x:c r="C81" s="12"/>
      <x:c r="D81" s="12"/>
      <x:c r="E81" s="12"/>
      <x:c r="F81" s="12"/>
      <x:c r="G81" s="12"/>
      <x:c r="H81" s="12"/>
      <x:c r="I81" s="12"/>
    </x:row>
    <x:row r="82">
      <x:c r="A82" s="12"/>
      <x:c r="B82" s="38"/>
      <x:c r="C82" s="12"/>
      <x:c r="D82" s="12"/>
      <x:c r="E82" s="12"/>
      <x:c r="F82" s="12"/>
      <x:c r="G82" s="12"/>
      <x:c r="H82" s="12"/>
      <x:c r="I82" s="12"/>
    </x:row>
    <x:row r="83">
      <x:c r="A83" s="12"/>
      <x:c r="B83" s="38"/>
      <x:c r="C83" s="12"/>
      <x:c r="D83" s="12"/>
      <x:c r="E83" s="12"/>
      <x:c r="F83" s="12"/>
      <x:c r="G83" s="12"/>
      <x:c r="H83" s="12"/>
      <x:c r="I83" s="12"/>
    </x:row>
    <x:row r="84">
      <x:c r="A84" s="12"/>
      <x:c r="B84" s="38"/>
      <x:c r="C84" s="12"/>
      <x:c r="D84" s="12"/>
      <x:c r="E84" s="12"/>
      <x:c r="F84" s="12"/>
      <x:c r="G84" s="12"/>
      <x:c r="H84" s="12"/>
      <x:c r="I84" s="12"/>
    </x:row>
    <x:row r="85">
      <x:c r="A85" s="12"/>
      <x:c r="B85" s="38"/>
      <x:c r="C85" s="12"/>
      <x:c r="D85" s="12"/>
      <x:c r="E85" s="12"/>
      <x:c r="F85" s="12"/>
      <x:c r="G85" s="12"/>
      <x:c r="H85" s="12"/>
      <x:c r="I85" s="12"/>
    </x:row>
    <x:row r="86">
      <x:c r="A86" s="12"/>
      <x:c r="B86" s="38"/>
      <x:c r="C86" s="12"/>
      <x:c r="D86" s="12"/>
      <x:c r="E86" s="12"/>
      <x:c r="F86" s="12"/>
      <x:c r="G86" s="12"/>
      <x:c r="H86" s="12"/>
      <x:c r="I86" s="12"/>
    </x:row>
    <x:row r="87">
      <x:c r="A87" s="12"/>
      <x:c r="B87" s="38"/>
      <x:c r="C87" s="12"/>
      <x:c r="D87" s="12"/>
      <x:c r="E87" s="12"/>
      <x:c r="F87" s="12"/>
      <x:c r="G87" s="12"/>
      <x:c r="H87" s="12"/>
      <x:c r="I87" s="12"/>
    </x:row>
    <x:row r="88">
      <x:c r="A88" s="12"/>
      <x:c r="B88" s="38"/>
      <x:c r="C88" s="12"/>
      <x:c r="D88" s="12"/>
      <x:c r="E88" s="12"/>
      <x:c r="F88" s="12"/>
      <x:c r="G88" s="12"/>
      <x:c r="H88" s="12"/>
      <x:c r="I88" s="12"/>
    </x:row>
    <x:row r="89">
      <x:c r="A89" s="12"/>
      <x:c r="B89" s="38"/>
      <x:c r="C89" s="12"/>
      <x:c r="D89" s="12"/>
      <x:c r="E89" s="12"/>
      <x:c r="F89" s="12"/>
      <x:c r="G89" s="12"/>
      <x:c r="H89" s="12"/>
      <x:c r="I89" s="12"/>
    </x:row>
    <x:row r="90">
      <x:c r="A90" s="12"/>
      <x:c r="B90" s="38"/>
      <x:c r="C90" s="12"/>
      <x:c r="D90" s="12"/>
      <x:c r="E90" s="12"/>
      <x:c r="F90" s="12"/>
      <x:c r="G90" s="12"/>
      <x:c r="H90" s="12"/>
      <x:c r="I90" s="12"/>
    </x:row>
    <x:row r="91">
      <x:c r="A91" s="12"/>
      <x:c r="B91" s="38"/>
      <x:c r="C91" s="12"/>
      <x:c r="D91" s="12"/>
      <x:c r="E91" s="12"/>
      <x:c r="F91" s="12"/>
      <x:c r="G91" s="12"/>
      <x:c r="H91" s="12"/>
      <x:c r="I91" s="12"/>
    </x:row>
    <x:row r="92">
      <x:c r="A92" s="12"/>
      <x:c r="B92" s="38"/>
      <x:c r="C92" s="12"/>
      <x:c r="D92" s="12"/>
      <x:c r="E92" s="12"/>
      <x:c r="F92" s="12"/>
      <x:c r="G92" s="12"/>
      <x:c r="H92" s="12"/>
      <x:c r="I92" s="12"/>
    </x:row>
    <x:row r="93">
      <x:c r="A93" s="12"/>
      <x:c r="B93" s="38"/>
      <x:c r="C93" s="12"/>
      <x:c r="D93" s="12"/>
      <x:c r="E93" s="12"/>
      <x:c r="F93" s="12"/>
      <x:c r="G93" s="12"/>
      <x:c r="H93" s="12"/>
      <x:c r="I93" s="12"/>
    </x:row>
    <x:row r="94">
      <x:c r="A94" s="12"/>
      <x:c r="B94" s="38"/>
      <x:c r="C94" s="12"/>
      <x:c r="D94" s="12"/>
      <x:c r="E94" s="12"/>
      <x:c r="F94" s="12"/>
      <x:c r="G94" s="12"/>
      <x:c r="H94" s="12"/>
      <x:c r="I94" s="12"/>
    </x:row>
    <x:row r="95">
      <x:c r="A95" s="12"/>
      <x:c r="B95" s="38"/>
      <x:c r="C95" s="12"/>
      <x:c r="D95" s="12"/>
      <x:c r="E95" s="12"/>
      <x:c r="F95" s="12"/>
      <x:c r="G95" s="12"/>
      <x:c r="H95" s="12"/>
      <x:c r="I95" s="12"/>
    </x:row>
    <x:row r="96">
      <x:c r="A96" s="12"/>
      <x:c r="B96" s="38"/>
      <x:c r="C96" s="12"/>
      <x:c r="D96" s="12"/>
      <x:c r="E96" s="12"/>
      <x:c r="F96" s="12"/>
      <x:c r="G96" s="12"/>
      <x:c r="H96" s="12"/>
      <x:c r="I96" s="12"/>
    </x:row>
    <x:row r="97">
      <x:c r="A97" s="12"/>
      <x:c r="B97" s="38"/>
      <x:c r="C97" s="12"/>
      <x:c r="D97" s="12"/>
      <x:c r="E97" s="12"/>
      <x:c r="F97" s="12"/>
      <x:c r="G97" s="12"/>
      <x:c r="H97" s="12"/>
      <x:c r="I97" s="12"/>
    </x:row>
    <x:row r="98">
      <x:c r="A98" s="12"/>
      <x:c r="B98" s="38"/>
      <x:c r="C98" s="12"/>
      <x:c r="D98" s="12"/>
      <x:c r="E98" s="12"/>
      <x:c r="F98" s="12"/>
      <x:c r="G98" s="12"/>
      <x:c r="H98" s="12"/>
      <x:c r="I98" s="12"/>
    </x:row>
    <x:row r="99">
      <x:c r="A99" s="12"/>
      <x:c r="B99" s="38"/>
      <x:c r="C99" s="12"/>
      <x:c r="D99" s="12"/>
      <x:c r="E99" s="12"/>
      <x:c r="F99" s="12"/>
      <x:c r="G99" s="12"/>
      <x:c r="H99" s="12"/>
      <x:c r="I99" s="12"/>
    </x:row>
    <x:row r="100">
      <x:c r="A100" s="12"/>
      <x:c r="B100" s="38"/>
      <x:c r="C100" s="12"/>
      <x:c r="D100" s="12"/>
      <x:c r="E100" s="12"/>
      <x:c r="F100" s="12"/>
      <x:c r="G100" s="12"/>
      <x:c r="H100" s="12"/>
      <x:c r="I100" s="12"/>
    </x:row>
    <x:row r="101">
      <x:c r="A101" s="12"/>
      <x:c r="B101" s="38"/>
      <x:c r="C101" s="12"/>
      <x:c r="D101" s="12"/>
      <x:c r="E101" s="12"/>
      <x:c r="F101" s="12"/>
      <x:c r="G101" s="12"/>
      <x:c r="H101" s="12"/>
      <x:c r="I101" s="12"/>
    </x:row>
    <x:row r="102">
      <x:c r="A102" s="12"/>
      <x:c r="B102" s="38"/>
      <x:c r="C102" s="12"/>
      <x:c r="D102" s="12"/>
      <x:c r="E102" s="12"/>
      <x:c r="F102" s="12"/>
      <x:c r="G102" s="12"/>
      <x:c r="H102" s="12"/>
      <x:c r="I102" s="12"/>
    </x:row>
    <x:row r="103">
      <x:c r="A103" s="12"/>
      <x:c r="B103" s="38"/>
      <x:c r="C103" s="12"/>
      <x:c r="D103" s="12"/>
      <x:c r="E103" s="12"/>
      <x:c r="F103" s="12"/>
      <x:c r="G103" s="12"/>
      <x:c r="H103" s="12"/>
      <x:c r="I103" s="12"/>
    </x:row>
    <x:row r="104">
      <x:c r="A104" s="12"/>
      <x:c r="B104" s="38"/>
      <x:c r="C104" s="12"/>
      <x:c r="D104" s="12"/>
      <x:c r="E104" s="12"/>
      <x:c r="F104" s="12"/>
      <x:c r="G104" s="12"/>
      <x:c r="H104" s="12"/>
      <x:c r="I104" s="12"/>
    </x:row>
    <x:row r="105">
      <x:c r="A105" s="12"/>
      <x:c r="B105" s="38"/>
      <x:c r="C105" s="12"/>
      <x:c r="D105" s="12"/>
      <x:c r="E105" s="12"/>
      <x:c r="F105" s="12"/>
      <x:c r="G105" s="12"/>
      <x:c r="H105" s="12"/>
      <x:c r="I105" s="12"/>
    </x:row>
    <x:row r="106">
      <x:c r="A106" s="12"/>
      <x:c r="B106" s="38"/>
      <x:c r="C106" s="12"/>
      <x:c r="D106" s="12"/>
      <x:c r="E106" s="12"/>
      <x:c r="F106" s="12"/>
      <x:c r="G106" s="12"/>
      <x:c r="H106" s="12"/>
      <x:c r="I106" s="12"/>
    </x:row>
    <x:row r="107">
      <x:c r="A107" s="12"/>
      <x:c r="B107" s="38"/>
      <x:c r="C107" s="12"/>
      <x:c r="D107" s="12"/>
      <x:c r="E107" s="12"/>
      <x:c r="F107" s="12"/>
      <x:c r="G107" s="12"/>
      <x:c r="H107" s="12"/>
      <x:c r="I107" s="12"/>
    </x:row>
    <x:row r="108">
      <x:c r="A108" s="12"/>
      <x:c r="B108" s="38"/>
      <x:c r="C108" s="12"/>
      <x:c r="D108" s="12"/>
      <x:c r="E108" s="12"/>
      <x:c r="F108" s="12"/>
      <x:c r="G108" s="12"/>
      <x:c r="H108" s="12"/>
      <x:c r="I108" s="12"/>
    </x:row>
    <x:row r="109">
      <x:c r="A109" s="12"/>
      <x:c r="B109" s="38"/>
      <x:c r="C109" s="12"/>
      <x:c r="D109" s="12"/>
      <x:c r="E109" s="12"/>
      <x:c r="F109" s="12"/>
      <x:c r="G109" s="12"/>
      <x:c r="H109" s="12"/>
      <x:c r="I109" s="12"/>
    </x:row>
    <x:row r="110">
      <x:c r="A110" s="12"/>
      <x:c r="B110" s="38"/>
      <x:c r="C110" s="12"/>
      <x:c r="D110" s="12"/>
      <x:c r="E110" s="12"/>
      <x:c r="F110" s="12"/>
      <x:c r="G110" s="12"/>
      <x:c r="H110" s="12"/>
      <x:c r="I110" s="12"/>
    </x:row>
    <x:row r="111">
      <x:c r="A111" s="12"/>
      <x:c r="B111" s="38"/>
      <x:c r="C111" s="12"/>
      <x:c r="D111" s="12"/>
      <x:c r="E111" s="12"/>
      <x:c r="F111" s="12"/>
      <x:c r="G111" s="12"/>
      <x:c r="H111" s="12"/>
      <x:c r="I111" s="12"/>
    </x:row>
    <x:row r="112">
      <x:c r="A112" s="12"/>
      <x:c r="B112" s="38"/>
      <x:c r="C112" s="12"/>
      <x:c r="D112" s="12"/>
      <x:c r="E112" s="12"/>
      <x:c r="F112" s="12"/>
      <x:c r="G112" s="12"/>
      <x:c r="H112" s="12"/>
      <x:c r="I112" s="12"/>
    </x:row>
    <x:row r="113">
      <x:c r="A113" s="12"/>
      <x:c r="B113" s="38"/>
      <x:c r="C113" s="12"/>
      <x:c r="D113" s="12"/>
      <x:c r="E113" s="12"/>
      <x:c r="F113" s="12"/>
      <x:c r="G113" s="12"/>
      <x:c r="H113" s="12"/>
      <x:c r="I113" s="12"/>
    </x:row>
    <x:row r="114">
      <x:c r="A114" s="12"/>
      <x:c r="B114" s="38"/>
      <x:c r="C114" s="12"/>
      <x:c r="D114" s="12"/>
      <x:c r="E114" s="12"/>
      <x:c r="F114" s="12"/>
      <x:c r="G114" s="12"/>
      <x:c r="H114" s="12"/>
      <x:c r="I114" s="12"/>
    </x:row>
    <x:row r="115">
      <x:c r="A115" s="12"/>
      <x:c r="B115" s="38"/>
      <x:c r="C115" s="12"/>
      <x:c r="D115" s="12"/>
      <x:c r="E115" s="12"/>
      <x:c r="F115" s="12"/>
      <x:c r="G115" s="12"/>
      <x:c r="H115" s="12"/>
      <x:c r="I115" s="12"/>
    </x:row>
    <x:row r="116">
      <x:c r="A116" s="12"/>
      <x:c r="B116" s="38"/>
      <x:c r="C116" s="12"/>
      <x:c r="D116" s="12"/>
      <x:c r="E116" s="12"/>
      <x:c r="F116" s="12"/>
      <x:c r="G116" s="12"/>
      <x:c r="H116" s="12"/>
      <x:c r="I116" s="12"/>
    </x:row>
    <x:row r="117">
      <x:c r="A117" s="12"/>
      <x:c r="B117" s="38"/>
      <x:c r="C117" s="12"/>
      <x:c r="D117" s="12"/>
      <x:c r="E117" s="12"/>
      <x:c r="F117" s="12"/>
      <x:c r="G117" s="12"/>
      <x:c r="H117" s="12"/>
      <x:c r="I117" s="12"/>
    </x:row>
    <x:row r="118">
      <x:c r="A118" s="12"/>
      <x:c r="B118" s="38"/>
      <x:c r="C118" s="12"/>
      <x:c r="D118" s="12"/>
      <x:c r="E118" s="12"/>
      <x:c r="F118" s="12"/>
      <x:c r="G118" s="12"/>
      <x:c r="H118" s="12"/>
      <x:c r="I118" s="12"/>
    </x:row>
    <x:row r="119">
      <x:c r="A119" s="12"/>
      <x:c r="B119" s="38"/>
      <x:c r="C119" s="12"/>
      <x:c r="D119" s="12"/>
      <x:c r="E119" s="12"/>
      <x:c r="F119" s="12"/>
      <x:c r="G119" s="12"/>
      <x:c r="H119" s="12"/>
      <x:c r="I119" s="12"/>
    </x:row>
    <x:row r="120">
      <x:c r="A120" s="12"/>
      <x:c r="B120" s="38"/>
      <x:c r="C120" s="12"/>
      <x:c r="D120" s="12"/>
      <x:c r="E120" s="12"/>
      <x:c r="F120" s="12"/>
      <x:c r="G120" s="12"/>
      <x:c r="H120" s="12"/>
      <x:c r="I120" s="12"/>
    </x:row>
    <x:row r="121">
      <x:c r="A121" s="12"/>
      <x:c r="B121" s="38"/>
      <x:c r="C121" s="12"/>
      <x:c r="D121" s="12"/>
      <x:c r="E121" s="12"/>
      <x:c r="F121" s="12"/>
      <x:c r="G121" s="12"/>
      <x:c r="H121" s="12"/>
      <x:c r="I121" s="12"/>
    </x:row>
    <x:row r="122">
      <x:c r="A122" s="12"/>
      <x:c r="B122" s="38"/>
      <x:c r="C122" s="12"/>
      <x:c r="D122" s="12"/>
      <x:c r="E122" s="12"/>
      <x:c r="F122" s="12"/>
      <x:c r="G122" s="12"/>
      <x:c r="H122" s="12"/>
      <x:c r="I122" s="12"/>
    </x:row>
    <x:row r="123">
      <x:c r="A123" s="12"/>
      <x:c r="B123" s="38"/>
      <x:c r="C123" s="12"/>
      <x:c r="D123" s="12"/>
      <x:c r="E123" s="12"/>
      <x:c r="F123" s="12"/>
      <x:c r="G123" s="12"/>
      <x:c r="H123" s="12"/>
      <x:c r="I123" s="12"/>
    </x:row>
    <x:row r="124">
      <x:c r="A124" s="12"/>
      <x:c r="B124" s="38"/>
      <x:c r="C124" s="12"/>
      <x:c r="D124" s="12"/>
      <x:c r="E124" s="12"/>
      <x:c r="F124" s="12"/>
      <x:c r="G124" s="12"/>
      <x:c r="H124" s="12"/>
      <x:c r="I124" s="12"/>
    </x:row>
    <x:row r="125">
      <x:c r="A125" s="12"/>
      <x:c r="B125" s="38"/>
      <x:c r="C125" s="12"/>
      <x:c r="D125" s="12"/>
      <x:c r="E125" s="12"/>
      <x:c r="F125" s="12"/>
      <x:c r="G125" s="12"/>
      <x:c r="H125" s="12"/>
      <x:c r="I125" s="12"/>
    </x:row>
    <x:row r="126">
      <x:c r="A126" s="12"/>
      <x:c r="B126" s="38"/>
      <x:c r="C126" s="12"/>
      <x:c r="D126" s="12"/>
      <x:c r="E126" s="12"/>
      <x:c r="F126" s="12"/>
      <x:c r="G126" s="12"/>
      <x:c r="H126" s="12"/>
      <x:c r="I126" s="12"/>
    </x:row>
    <x:row r="127">
      <x:c r="A127" s="12"/>
      <x:c r="B127" s="38"/>
      <x:c r="C127" s="12"/>
      <x:c r="D127" s="12"/>
      <x:c r="E127" s="12"/>
      <x:c r="F127" s="12"/>
      <x:c r="G127" s="12"/>
      <x:c r="H127" s="12"/>
      <x:c r="I127" s="12"/>
    </x:row>
    <x:row r="128">
      <x:c r="A128" s="12"/>
      <x:c r="B128" s="38"/>
      <x:c r="C128" s="12"/>
      <x:c r="D128" s="12"/>
      <x:c r="E128" s="12"/>
      <x:c r="F128" s="12"/>
      <x:c r="G128" s="12"/>
      <x:c r="H128" s="12"/>
      <x:c r="I128" s="12"/>
    </x:row>
    <x:row r="129">
      <x:c r="A129" s="12"/>
      <x:c r="B129" s="38"/>
      <x:c r="C129" s="12"/>
      <x:c r="D129" s="12"/>
      <x:c r="E129" s="12"/>
      <x:c r="F129" s="12"/>
      <x:c r="G129" s="12"/>
      <x:c r="H129" s="12"/>
      <x:c r="I129" s="12"/>
    </x:row>
    <x:row r="130">
      <x:c r="A130" s="12"/>
      <x:c r="B130" s="38"/>
      <x:c r="C130" s="12"/>
      <x:c r="D130" s="12"/>
      <x:c r="E130" s="12"/>
      <x:c r="F130" s="12"/>
      <x:c r="G130" s="12"/>
      <x:c r="H130" s="12"/>
      <x:c r="I130" s="12"/>
    </x:row>
    <x:row r="131">
      <x:c r="A131" s="12"/>
      <x:c r="B131" s="38"/>
      <x:c r="C131" s="12"/>
      <x:c r="D131" s="12"/>
      <x:c r="E131" s="12"/>
      <x:c r="F131" s="12"/>
      <x:c r="G131" s="12"/>
      <x:c r="H131" s="12"/>
      <x:c r="I131" s="12"/>
    </x:row>
    <x:row r="132">
      <x:c r="A132" s="12"/>
      <x:c r="B132" s="38"/>
      <x:c r="C132" s="12"/>
      <x:c r="D132" s="12"/>
      <x:c r="E132" s="12"/>
      <x:c r="F132" s="12"/>
      <x:c r="G132" s="12"/>
      <x:c r="H132" s="12"/>
      <x:c r="I132" s="12"/>
    </x:row>
    <x:row r="133">
      <x:c r="A133" s="12"/>
      <x:c r="B133" s="38"/>
      <x:c r="C133" s="12"/>
      <x:c r="D133" s="12"/>
      <x:c r="E133" s="12"/>
      <x:c r="F133" s="12"/>
      <x:c r="G133" s="12"/>
      <x:c r="H133" s="12"/>
      <x:c r="I133" s="12"/>
    </x:row>
    <x:row r="134">
      <x:c r="A134" s="12"/>
      <x:c r="B134" s="38"/>
      <x:c r="C134" s="12"/>
      <x:c r="D134" s="12"/>
      <x:c r="E134" s="12"/>
      <x:c r="F134" s="12"/>
      <x:c r="G134" s="12"/>
      <x:c r="H134" s="12"/>
      <x:c r="I134" s="12"/>
    </x:row>
    <x:row r="135">
      <x:c r="A135" s="12"/>
      <x:c r="B135" s="38"/>
      <x:c r="C135" s="12"/>
      <x:c r="D135" s="12"/>
      <x:c r="E135" s="12"/>
      <x:c r="F135" s="12"/>
      <x:c r="G135" s="12"/>
      <x:c r="H135" s="12"/>
      <x:c r="I135" s="12"/>
    </x:row>
    <x:row r="136">
      <x:c r="A136" s="12"/>
      <x:c r="B136" s="38"/>
      <x:c r="C136" s="12"/>
      <x:c r="D136" s="12"/>
      <x:c r="E136" s="12"/>
      <x:c r="F136" s="12"/>
      <x:c r="G136" s="12"/>
      <x:c r="H136" s="12"/>
      <x:c r="I136" s="12"/>
    </x:row>
    <x:row r="137">
      <x:c r="A137" s="12"/>
      <x:c r="B137" s="38"/>
      <x:c r="C137" s="12"/>
      <x:c r="D137" s="12"/>
      <x:c r="E137" s="12"/>
      <x:c r="F137" s="12"/>
      <x:c r="G137" s="12"/>
      <x:c r="H137" s="12"/>
      <x:c r="I137" s="12"/>
    </x:row>
    <x:row r="138">
      <x:c r="A138" s="12"/>
      <x:c r="B138" s="38"/>
      <x:c r="C138" s="12"/>
      <x:c r="D138" s="12"/>
      <x:c r="E138" s="12"/>
      <x:c r="F138" s="12"/>
      <x:c r="G138" s="12"/>
      <x:c r="H138" s="12"/>
      <x:c r="I138" s="12"/>
    </x:row>
    <x:row r="139">
      <x:c r="A139" s="12"/>
      <x:c r="B139" s="38"/>
      <x:c r="C139" s="12"/>
      <x:c r="D139" s="12"/>
      <x:c r="E139" s="12"/>
      <x:c r="F139" s="12"/>
      <x:c r="G139" s="12"/>
      <x:c r="H139" s="12"/>
      <x:c r="I139" s="12"/>
    </x:row>
    <x:row r="140">
      <x:c r="A140" s="12"/>
      <x:c r="B140" s="38"/>
      <x:c r="C140" s="12"/>
      <x:c r="D140" s="12"/>
      <x:c r="E140" s="12"/>
      <x:c r="F140" s="12"/>
      <x:c r="G140" s="12"/>
      <x:c r="H140" s="12"/>
      <x:c r="I140" s="12"/>
    </x:row>
    <x:row r="141">
      <x:c r="A141" s="12"/>
      <x:c r="B141" s="38"/>
      <x:c r="C141" s="12"/>
      <x:c r="D141" s="12"/>
      <x:c r="E141" s="12"/>
      <x:c r="F141" s="12"/>
      <x:c r="G141" s="12"/>
      <x:c r="H141" s="12"/>
      <x:c r="I141" s="12"/>
    </x:row>
    <x:row r="142">
      <x:c r="A142" s="12"/>
      <x:c r="B142" s="38"/>
      <x:c r="C142" s="12"/>
      <x:c r="D142" s="12"/>
      <x:c r="E142" s="12"/>
      <x:c r="F142" s="12"/>
      <x:c r="G142" s="12"/>
      <x:c r="H142" s="12"/>
      <x:c r="I142" s="12"/>
    </x:row>
    <x:row r="143">
      <x:c r="A143" s="12"/>
      <x:c r="B143" s="38"/>
      <x:c r="C143" s="12"/>
      <x:c r="D143" s="12"/>
      <x:c r="E143" s="12"/>
      <x:c r="F143" s="12"/>
      <x:c r="G143" s="12"/>
      <x:c r="H143" s="12"/>
      <x:c r="I143" s="12"/>
    </x:row>
    <x:row r="144">
      <x:c r="A144" s="12"/>
      <x:c r="B144" s="38"/>
      <x:c r="C144" s="12"/>
      <x:c r="D144" s="12"/>
      <x:c r="E144" s="12"/>
      <x:c r="F144" s="12"/>
      <x:c r="G144" s="12"/>
      <x:c r="H144" s="12"/>
      <x:c r="I144" s="12"/>
    </x:row>
    <x:row r="145">
      <x:c r="A145" s="12"/>
      <x:c r="B145" s="38"/>
      <x:c r="C145" s="12"/>
      <x:c r="D145" s="12"/>
      <x:c r="E145" s="12"/>
      <x:c r="F145" s="12"/>
      <x:c r="G145" s="12"/>
      <x:c r="H145" s="12"/>
      <x:c r="I145" s="12"/>
    </x:row>
    <x:row r="146">
      <x:c r="A146" s="12"/>
      <x:c r="B146" s="38"/>
      <x:c r="C146" s="12"/>
      <x:c r="D146" s="12"/>
      <x:c r="E146" s="12"/>
      <x:c r="F146" s="12"/>
      <x:c r="G146" s="12"/>
      <x:c r="H146" s="12"/>
      <x:c r="I146" s="12"/>
    </x:row>
    <x:row r="147">
      <x:c r="A147" s="12"/>
      <x:c r="B147" s="38"/>
      <x:c r="C147" s="12"/>
      <x:c r="D147" s="12"/>
      <x:c r="E147" s="12"/>
      <x:c r="F147" s="12"/>
      <x:c r="G147" s="12"/>
      <x:c r="H147" s="12"/>
      <x:c r="I147" s="12"/>
    </x:row>
    <x:row r="148">
      <x:c r="A148" s="12"/>
      <x:c r="B148" s="38"/>
      <x:c r="C148" s="12"/>
      <x:c r="D148" s="12"/>
      <x:c r="E148" s="12"/>
      <x:c r="F148" s="12"/>
      <x:c r="G148" s="12"/>
      <x:c r="H148" s="12"/>
      <x:c r="I148" s="12"/>
    </x:row>
    <x:row r="149">
      <x:c r="A149" s="12"/>
      <x:c r="B149" s="38"/>
      <x:c r="C149" s="12"/>
      <x:c r="D149" s="12"/>
      <x:c r="E149" s="12"/>
      <x:c r="F149" s="12"/>
      <x:c r="G149" s="12"/>
      <x:c r="H149" s="12"/>
      <x:c r="I149" s="12"/>
    </x:row>
    <x:row r="150">
      <x:c r="A150" s="12"/>
      <x:c r="B150" s="38"/>
      <x:c r="C150" s="12"/>
      <x:c r="D150" s="12"/>
      <x:c r="E150" s="12"/>
      <x:c r="F150" s="12"/>
      <x:c r="G150" s="12"/>
      <x:c r="H150" s="12"/>
      <x:c r="I150" s="12"/>
    </x:row>
    <x:row r="151">
      <x:c r="A151" s="12"/>
      <x:c r="B151" s="38"/>
      <x:c r="C151" s="12"/>
      <x:c r="D151" s="12"/>
      <x:c r="E151" s="12"/>
      <x:c r="F151" s="12"/>
      <x:c r="G151" s="12"/>
      <x:c r="H151" s="12"/>
      <x:c r="I151" s="12"/>
    </x:row>
    <x:row r="152">
      <x:c r="A152" s="12"/>
      <x:c r="B152" s="38"/>
      <x:c r="C152" s="12"/>
      <x:c r="D152" s="12"/>
      <x:c r="E152" s="12"/>
      <x:c r="F152" s="12"/>
      <x:c r="G152" s="12"/>
      <x:c r="H152" s="12"/>
      <x:c r="I152" s="12"/>
    </x:row>
    <x:row r="153">
      <x:c r="A153" s="12"/>
      <x:c r="B153" s="38"/>
      <x:c r="C153" s="12"/>
      <x:c r="D153" s="12"/>
      <x:c r="E153" s="12"/>
      <x:c r="F153" s="12"/>
      <x:c r="G153" s="12"/>
      <x:c r="H153" s="12"/>
      <x:c r="I153" s="12"/>
    </x:row>
    <x:row r="154">
      <x:c r="A154" s="12"/>
      <x:c r="B154" s="38"/>
      <x:c r="C154" s="12"/>
      <x:c r="D154" s="12"/>
      <x:c r="E154" s="12"/>
      <x:c r="F154" s="12"/>
      <x:c r="G154" s="12"/>
      <x:c r="H154" s="12"/>
      <x:c r="I154" s="12"/>
    </x:row>
    <x:row r="155">
      <x:c r="A155" s="12"/>
      <x:c r="B155" s="38"/>
      <x:c r="C155" s="12"/>
      <x:c r="D155" s="12"/>
      <x:c r="E155" s="12"/>
      <x:c r="F155" s="12"/>
      <x:c r="G155" s="12"/>
      <x:c r="H155" s="12"/>
      <x:c r="I155" s="12"/>
    </x:row>
    <x:row r="156">
      <x:c r="A156" s="12"/>
      <x:c r="B156" s="38"/>
      <x:c r="C156" s="12"/>
      <x:c r="D156" s="12"/>
      <x:c r="E156" s="12"/>
      <x:c r="F156" s="12"/>
      <x:c r="G156" s="12"/>
      <x:c r="H156" s="12"/>
      <x:c r="I156" s="12"/>
    </x:row>
    <x:row r="157">
      <x:c r="A157" s="12"/>
      <x:c r="B157" s="38"/>
      <x:c r="C157" s="12"/>
      <x:c r="D157" s="12"/>
      <x:c r="E157" s="12"/>
      <x:c r="F157" s="12"/>
      <x:c r="G157" s="12"/>
      <x:c r="H157" s="12"/>
      <x:c r="I157" s="12"/>
    </x:row>
    <x:row r="158">
      <x:c r="A158" s="12"/>
      <x:c r="B158" s="38"/>
      <x:c r="C158" s="12"/>
      <x:c r="D158" s="12"/>
      <x:c r="E158" s="12"/>
      <x:c r="F158" s="12"/>
      <x:c r="G158" s="12"/>
      <x:c r="H158" s="12"/>
      <x:c r="I158" s="12"/>
    </x:row>
    <x:row r="159">
      <x:c r="A159" s="12"/>
      <x:c r="B159" s="38"/>
      <x:c r="C159" s="12"/>
      <x:c r="D159" s="12"/>
      <x:c r="E159" s="12"/>
      <x:c r="F159" s="12"/>
      <x:c r="G159" s="12"/>
      <x:c r="H159" s="12"/>
      <x:c r="I159" s="12"/>
    </x:row>
    <x:row r="160">
      <x:c r="A160" s="12"/>
      <x:c r="B160" s="38"/>
      <x:c r="C160" s="12"/>
      <x:c r="D160" s="12"/>
      <x:c r="E160" s="12"/>
      <x:c r="F160" s="12"/>
      <x:c r="G160" s="12"/>
      <x:c r="H160" s="12"/>
      <x:c r="I160" s="12"/>
    </x:row>
    <x:row r="161">
      <x:c r="A161" s="12"/>
      <x:c r="B161" s="38"/>
      <x:c r="C161" s="12"/>
      <x:c r="D161" s="12"/>
      <x:c r="E161" s="12"/>
      <x:c r="F161" s="12"/>
      <x:c r="G161" s="12"/>
      <x:c r="H161" s="12"/>
      <x:c r="I161" s="12"/>
    </x:row>
    <x:row r="162">
      <x:c r="A162" s="12"/>
      <x:c r="B162" s="38"/>
      <x:c r="C162" s="12"/>
      <x:c r="D162" s="12"/>
      <x:c r="E162" s="12"/>
      <x:c r="F162" s="12"/>
      <x:c r="G162" s="12"/>
      <x:c r="H162" s="12"/>
      <x:c r="I162" s="12"/>
    </x:row>
    <x:row r="163">
      <x:c r="A163" s="12"/>
      <x:c r="B163" s="38"/>
      <x:c r="C163" s="12"/>
      <x:c r="D163" s="12"/>
      <x:c r="E163" s="12"/>
      <x:c r="F163" s="12"/>
      <x:c r="G163" s="12"/>
      <x:c r="H163" s="12"/>
      <x:c r="I163" s="12"/>
    </x:row>
    <x:row r="164">
      <x:c r="A164" s="12"/>
      <x:c r="B164" s="38"/>
      <x:c r="C164" s="12"/>
      <x:c r="D164" s="12"/>
      <x:c r="E164" s="12"/>
      <x:c r="F164" s="12"/>
      <x:c r="G164" s="12"/>
      <x:c r="H164" s="12"/>
      <x:c r="I164" s="12"/>
    </x:row>
    <x:row r="165">
      <x:c r="A165" s="12"/>
      <x:c r="B165" s="38"/>
      <x:c r="C165" s="12"/>
      <x:c r="D165" s="12"/>
      <x:c r="E165" s="12"/>
      <x:c r="F165" s="12"/>
      <x:c r="G165" s="12"/>
      <x:c r="H165" s="12"/>
      <x:c r="I165" s="12"/>
    </x:row>
    <x:row r="166">
      <x:c r="A166" s="12"/>
      <x:c r="B166" s="38"/>
      <x:c r="C166" s="12"/>
      <x:c r="D166" s="12"/>
      <x:c r="E166" s="12"/>
      <x:c r="F166" s="12"/>
      <x:c r="G166" s="12"/>
      <x:c r="H166" s="12"/>
      <x:c r="I166" s="12"/>
    </x:row>
    <x:row r="167">
      <x:c r="A167" s="12"/>
      <x:c r="B167" s="38"/>
      <x:c r="C167" s="12"/>
      <x:c r="D167" s="12"/>
      <x:c r="E167" s="12"/>
      <x:c r="F167" s="12"/>
      <x:c r="G167" s="12"/>
      <x:c r="H167" s="12"/>
      <x:c r="I167" s="12"/>
    </x:row>
    <x:row r="168">
      <x:c r="A168" s="12"/>
      <x:c r="B168" s="38"/>
      <x:c r="C168" s="12"/>
      <x:c r="D168" s="12"/>
      <x:c r="E168" s="12"/>
      <x:c r="F168" s="12"/>
      <x:c r="G168" s="12"/>
      <x:c r="H168" s="12"/>
      <x:c r="I168" s="12"/>
    </x:row>
    <x:row r="169">
      <x:c r="A169" s="12"/>
      <x:c r="B169" s="38"/>
      <x:c r="C169" s="12"/>
      <x:c r="D169" s="12"/>
      <x:c r="E169" s="12"/>
      <x:c r="F169" s="12"/>
      <x:c r="G169" s="12"/>
      <x:c r="H169" s="12"/>
      <x:c r="I169" s="12"/>
    </x:row>
    <x:row r="170">
      <x:c r="A170" s="12"/>
      <x:c r="B170" s="38"/>
      <x:c r="C170" s="12"/>
      <x:c r="D170" s="12"/>
      <x:c r="E170" s="12"/>
      <x:c r="F170" s="12"/>
      <x:c r="G170" s="12"/>
      <x:c r="H170" s="12"/>
      <x:c r="I170" s="12"/>
    </x:row>
    <x:row r="171">
      <x:c r="A171" s="12"/>
      <x:c r="B171" s="38"/>
      <x:c r="C171" s="12"/>
      <x:c r="D171" s="12"/>
      <x:c r="E171" s="12"/>
      <x:c r="F171" s="12"/>
      <x:c r="G171" s="12"/>
      <x:c r="H171" s="12"/>
      <x:c r="I171" s="12"/>
    </x:row>
    <x:row r="172">
      <x:c r="A172" s="12"/>
      <x:c r="B172" s="38"/>
      <x:c r="C172" s="12"/>
      <x:c r="D172" s="12"/>
      <x:c r="E172" s="12"/>
      <x:c r="F172" s="12"/>
      <x:c r="G172" s="12"/>
      <x:c r="H172" s="12"/>
      <x:c r="I172" s="12"/>
    </x:row>
    <x:row r="173">
      <x:c r="A173" s="12"/>
      <x:c r="B173" s="38"/>
      <x:c r="C173" s="12"/>
      <x:c r="D173" s="12"/>
      <x:c r="E173" s="12"/>
      <x:c r="F173" s="12"/>
      <x:c r="G173" s="12"/>
      <x:c r="H173" s="12"/>
      <x:c r="I173" s="12"/>
    </x:row>
    <x:row r="174">
      <x:c r="A174" s="12"/>
      <x:c r="B174" s="38"/>
      <x:c r="C174" s="12"/>
      <x:c r="D174" s="12"/>
      <x:c r="E174" s="12"/>
      <x:c r="F174" s="12"/>
      <x:c r="G174" s="12"/>
      <x:c r="H174" s="12"/>
      <x:c r="I174" s="12"/>
    </x:row>
    <x:row r="175">
      <x:c r="A175" s="12"/>
      <x:c r="B175" s="38"/>
      <x:c r="C175" s="12"/>
      <x:c r="D175" s="12"/>
      <x:c r="E175" s="12"/>
      <x:c r="F175" s="12"/>
      <x:c r="G175" s="12"/>
      <x:c r="H175" s="12"/>
      <x:c r="I175" s="12"/>
    </x:row>
    <x:row r="176">
      <x:c r="A176" s="12"/>
      <x:c r="B176" s="38"/>
      <x:c r="C176" s="12"/>
      <x:c r="D176" s="12"/>
      <x:c r="E176" s="12"/>
      <x:c r="F176" s="12"/>
      <x:c r="G176" s="12"/>
      <x:c r="H176" s="12"/>
      <x:c r="I176" s="12"/>
    </x:row>
    <x:row r="177">
      <x:c r="A177" s="12"/>
      <x:c r="B177" s="38"/>
      <x:c r="C177" s="12"/>
      <x:c r="D177" s="12"/>
      <x:c r="E177" s="12"/>
      <x:c r="F177" s="12"/>
      <x:c r="G177" s="12"/>
      <x:c r="H177" s="12"/>
      <x:c r="I177" s="12"/>
    </x:row>
    <x:row r="178">
      <x:c r="A178" s="12"/>
      <x:c r="B178" s="38"/>
      <x:c r="C178" s="12"/>
      <x:c r="D178" s="12"/>
      <x:c r="E178" s="12"/>
      <x:c r="F178" s="12"/>
      <x:c r="G178" s="12"/>
      <x:c r="H178" s="12"/>
      <x:c r="I178" s="12"/>
    </x:row>
    <x:row r="179">
      <x:c r="A179" s="12"/>
      <x:c r="B179" s="38"/>
      <x:c r="C179" s="12"/>
      <x:c r="D179" s="12"/>
      <x:c r="E179" s="12"/>
      <x:c r="F179" s="12"/>
      <x:c r="G179" s="12"/>
      <x:c r="H179" s="12"/>
      <x:c r="I179" s="12"/>
    </x:row>
    <x:row r="180">
      <x:c r="A180" s="12"/>
      <x:c r="B180" s="38"/>
      <x:c r="C180" s="12"/>
      <x:c r="D180" s="12"/>
      <x:c r="E180" s="12"/>
      <x:c r="F180" s="12"/>
      <x:c r="G180" s="12"/>
      <x:c r="H180" s="12"/>
      <x:c r="I180" s="12"/>
    </x:row>
    <x:row r="181">
      <x:c r="A181" s="12"/>
      <x:c r="B181" s="38"/>
      <x:c r="C181" s="12"/>
      <x:c r="D181" s="12"/>
      <x:c r="E181" s="12"/>
      <x:c r="F181" s="12"/>
      <x:c r="G181" s="12"/>
      <x:c r="H181" s="12"/>
      <x:c r="I181" s="12"/>
    </x:row>
    <x:row r="182">
      <x:c r="A182" s="12"/>
      <x:c r="B182" s="38"/>
      <x:c r="C182" s="12"/>
      <x:c r="D182" s="12"/>
      <x:c r="E182" s="12"/>
      <x:c r="F182" s="12"/>
      <x:c r="G182" s="12"/>
      <x:c r="H182" s="12"/>
      <x:c r="I182" s="12"/>
    </x:row>
    <x:row r="183">
      <x:c r="A183" s="12"/>
      <x:c r="B183" s="38"/>
      <x:c r="C183" s="12"/>
      <x:c r="D183" s="12"/>
      <x:c r="E183" s="12"/>
      <x:c r="F183" s="12"/>
      <x:c r="G183" s="12"/>
      <x:c r="H183" s="12"/>
      <x:c r="I183" s="12"/>
    </x:row>
    <x:row r="184">
      <x:c r="A184" s="12"/>
      <x:c r="B184" s="38"/>
      <x:c r="C184" s="12"/>
      <x:c r="D184" s="12"/>
      <x:c r="E184" s="12"/>
      <x:c r="F184" s="12"/>
      <x:c r="G184" s="12"/>
      <x:c r="H184" s="12"/>
      <x:c r="I184" s="12"/>
    </x:row>
    <x:row r="185">
      <x:c r="A185" s="12"/>
      <x:c r="B185" s="38"/>
      <x:c r="C185" s="12"/>
      <x:c r="D185" s="12"/>
      <x:c r="E185" s="12"/>
      <x:c r="F185" s="12"/>
      <x:c r="G185" s="12"/>
      <x:c r="H185" s="12"/>
      <x:c r="I185" s="12"/>
    </x:row>
    <x:row r="186">
      <x:c r="A186" s="12"/>
      <x:c r="B186" s="38"/>
      <x:c r="C186" s="12"/>
      <x:c r="D186" s="12"/>
      <x:c r="E186" s="12"/>
      <x:c r="F186" s="12"/>
      <x:c r="G186" s="12"/>
      <x:c r="H186" s="12"/>
      <x:c r="I186" s="12"/>
    </x:row>
    <x:row r="187">
      <x:c r="A187" s="12"/>
      <x:c r="B187" s="38"/>
      <x:c r="C187" s="12"/>
      <x:c r="D187" s="12"/>
      <x:c r="E187" s="12"/>
      <x:c r="F187" s="12"/>
      <x:c r="G187" s="12"/>
      <x:c r="H187" s="12"/>
      <x:c r="I187" s="12"/>
    </x:row>
    <x:row r="188">
      <x:c r="A188" s="12"/>
      <x:c r="B188" s="38"/>
      <x:c r="C188" s="12"/>
      <x:c r="D188" s="12"/>
      <x:c r="E188" s="12"/>
      <x:c r="F188" s="12"/>
      <x:c r="G188" s="12"/>
      <x:c r="H188" s="12"/>
      <x:c r="I188" s="12"/>
    </x:row>
    <x:row r="189">
      <x:c r="A189" s="12"/>
      <x:c r="B189" s="38"/>
      <x:c r="C189" s="12"/>
      <x:c r="D189" s="12"/>
      <x:c r="E189" s="12"/>
      <x:c r="F189" s="12"/>
      <x:c r="G189" s="12"/>
      <x:c r="H189" s="12"/>
      <x:c r="I189" s="12"/>
    </x:row>
    <x:row r="190">
      <x:c r="A190" s="12"/>
      <x:c r="B190" s="38"/>
      <x:c r="C190" s="12"/>
      <x:c r="D190" s="12"/>
      <x:c r="E190" s="12"/>
      <x:c r="F190" s="12"/>
      <x:c r="G190" s="12"/>
      <x:c r="H190" s="12"/>
      <x:c r="I190" s="12"/>
    </x:row>
    <x:row r="191">
      <x:c r="A191" s="12"/>
      <x:c r="B191" s="38"/>
      <x:c r="C191" s="12"/>
      <x:c r="D191" s="12"/>
      <x:c r="E191" s="12"/>
      <x:c r="F191" s="12"/>
      <x:c r="G191" s="12"/>
      <x:c r="H191" s="12"/>
      <x:c r="I191" s="12"/>
    </x:row>
    <x:row r="192">
      <x:c r="A192" s="12"/>
      <x:c r="B192" s="38"/>
      <x:c r="C192" s="12"/>
      <x:c r="D192" s="12"/>
      <x:c r="E192" s="12"/>
      <x:c r="F192" s="12"/>
      <x:c r="G192" s="12"/>
      <x:c r="H192" s="12"/>
      <x:c r="I192" s="12"/>
    </x:row>
    <x:row r="193">
      <x:c r="A193" s="12"/>
      <x:c r="B193" s="38"/>
      <x:c r="C193" s="12"/>
      <x:c r="D193" s="12"/>
      <x:c r="E193" s="12"/>
      <x:c r="F193" s="12"/>
      <x:c r="G193" s="12"/>
      <x:c r="H193" s="12"/>
      <x:c r="I193" s="12"/>
    </x:row>
    <x:row r="194">
      <x:c r="A194" s="12"/>
      <x:c r="B194" s="38"/>
      <x:c r="C194" s="12"/>
      <x:c r="D194" s="12"/>
      <x:c r="E194" s="12"/>
      <x:c r="F194" s="12"/>
      <x:c r="G194" s="12"/>
      <x:c r="H194" s="12"/>
      <x:c r="I194" s="12"/>
    </x:row>
    <x:row r="195">
      <x:c r="A195" s="12"/>
      <x:c r="B195" s="38"/>
      <x:c r="C195" s="12"/>
      <x:c r="D195" s="12"/>
      <x:c r="E195" s="12"/>
      <x:c r="F195" s="12"/>
      <x:c r="G195" s="12"/>
      <x:c r="H195" s="12"/>
      <x:c r="I195" s="12"/>
    </x:row>
    <x:row r="196">
      <x:c r="A196" s="12"/>
      <x:c r="B196" s="38"/>
      <x:c r="C196" s="12"/>
      <x:c r="D196" s="12"/>
      <x:c r="E196" s="12"/>
      <x:c r="F196" s="12"/>
      <x:c r="G196" s="12"/>
      <x:c r="H196" s="12"/>
      <x:c r="I196" s="12"/>
    </x:row>
    <x:row r="197">
      <x:c r="A197" s="12"/>
      <x:c r="B197" s="38"/>
      <x:c r="C197" s="12"/>
      <x:c r="D197" s="12"/>
      <x:c r="E197" s="12"/>
      <x:c r="F197" s="12"/>
      <x:c r="G197" s="12"/>
      <x:c r="H197" s="12"/>
      <x:c r="I197" s="12"/>
    </x:row>
    <x:row r="198">
      <x:c r="A198" s="12"/>
      <x:c r="B198" s="38"/>
      <x:c r="C198" s="12"/>
      <x:c r="D198" s="12"/>
      <x:c r="E198" s="12"/>
      <x:c r="F198" s="12"/>
      <x:c r="G198" s="12"/>
      <x:c r="H198" s="12"/>
      <x:c r="I198" s="12"/>
    </x:row>
    <x:row r="199">
      <x:c r="A199" s="12"/>
      <x:c r="B199" s="38"/>
      <x:c r="C199" s="12"/>
      <x:c r="D199" s="12"/>
      <x:c r="E199" s="12"/>
      <x:c r="F199" s="12"/>
      <x:c r="G199" s="12"/>
      <x:c r="H199" s="12"/>
      <x:c r="I199" s="12"/>
    </x:row>
    <x:row r="200">
      <x:c r="A200" s="12"/>
      <x:c r="B200" s="38"/>
      <x:c r="C200" s="12"/>
      <x:c r="D200" s="12"/>
      <x:c r="E200" s="12"/>
      <x:c r="F200" s="12"/>
      <x:c r="G200" s="12"/>
      <x:c r="H200" s="12"/>
      <x:c r="I200" s="12"/>
    </x:row>
    <x:row r="201">
      <x:c r="A201" s="12"/>
      <x:c r="B201" s="38"/>
      <x:c r="C201" s="12"/>
      <x:c r="D201" s="12"/>
      <x:c r="E201" s="12"/>
      <x:c r="F201" s="12"/>
      <x:c r="G201" s="12"/>
      <x:c r="H201" s="12"/>
      <x:c r="I201" s="12"/>
    </x:row>
    <x:row r="202">
      <x:c r="A202" s="12"/>
      <x:c r="B202" s="38"/>
      <x:c r="C202" s="12"/>
      <x:c r="D202" s="12"/>
      <x:c r="E202" s="12"/>
      <x:c r="F202" s="12"/>
      <x:c r="G202" s="12"/>
      <x:c r="H202" s="12"/>
      <x:c r="I202" s="12"/>
    </x:row>
    <x:row r="203">
      <x:c r="A203" s="12"/>
      <x:c r="B203" s="38"/>
      <x:c r="C203" s="12"/>
      <x:c r="D203" s="12"/>
      <x:c r="E203" s="12"/>
      <x:c r="F203" s="12"/>
      <x:c r="G203" s="12"/>
      <x:c r="H203" s="12"/>
      <x:c r="I203" s="12"/>
    </x:row>
    <x:row r="204">
      <x:c r="A204" s="12"/>
      <x:c r="B204" s="38"/>
      <x:c r="C204" s="12"/>
      <x:c r="D204" s="12"/>
      <x:c r="E204" s="12"/>
      <x:c r="F204" s="12"/>
      <x:c r="G204" s="12"/>
      <x:c r="H204" s="12"/>
      <x:c r="I204" s="12"/>
    </x:row>
    <x:row r="205">
      <x:c r="A205" s="12"/>
      <x:c r="B205" s="38"/>
      <x:c r="C205" s="12"/>
      <x:c r="D205" s="12"/>
      <x:c r="E205" s="12"/>
      <x:c r="F205" s="12"/>
      <x:c r="G205" s="12"/>
      <x:c r="H205" s="12"/>
      <x:c r="I205" s="1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1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63" t="str">
        <x:v>Local-Service Competitor Selection - Portable Handoff</x:v>
      </x:c>
      <x:c r="B1" s="63" t="str">
        <x:v>FICTIONAL COMPOSITE</x:v>
      </x:c>
      <x:c r="C1" s="17"/>
      <x:c r="D1" s="17"/>
      <x:c r="E1" s="17"/>
      <x:c r="F1" s="17"/>
    </x:row>
    <x:row r="2" ht="30" customHeight="1">
      <x:c r="A2" s="65" t="str">
        <x:v>Decision summary, unresolved evidence and controlled next action</x:v>
      </x:c>
      <x:c r="B2" s="65" t="str">
        <x:v>Static workbook QA completed; native Excel acceptance remains separate.</x:v>
      </x:c>
    </x:row>
    <x:row r="4">
      <x:c r="A4" s="28" t="str">
        <x:v>Scope readiness</x:v>
      </x:c>
      <x:c r="B4" s="12" t="str">
        <x:f>SCOPE!B15</x:f>
        <x:v>READY</x:v>
      </x:c>
    </x:row>
    <x:row r="5">
      <x:c r="A5" s="28" t="str">
        <x:v>Direct decisions</x:v>
      </x:c>
      <x:c r="B5" s="12" t="n">
        <x:f>COUNTIFS(DECISIONS!$C$6:$C$205,"INCLUDE DIRECT",DECISIONS!$M$6:$M$205,"READY")</x:f>
        <x:v>1</x:v>
      </x:c>
    </x:row>
    <x:row r="6">
      <x:c r="A6" s="28" t="str">
        <x:v>Indirect decisions</x:v>
      </x:c>
      <x:c r="B6" s="12" t="n">
        <x:f>COUNTIFS(DECISIONS!$C$6:$C$205,"INCLUDE INDIRECT",DECISIONS!$M$6:$M$205,"READY")</x:f>
        <x:v>1</x:v>
      </x:c>
    </x:row>
    <x:row r="7">
      <x:c r="A7" s="28" t="str">
        <x:v>Reference decisions</x:v>
      </x:c>
      <x:c r="B7" s="12" t="n">
        <x:f>COUNTIFS(DECISIONS!$C$6:$C$205,"INCLUDE REFERENCE",DECISIONS!$M$6:$M$205,"READY")</x:f>
        <x:v>2</x:v>
      </x:c>
    </x:row>
    <x:row r="8">
      <x:c r="A8" s="28" t="str">
        <x:v>Conditional decisions</x:v>
      </x:c>
      <x:c r="B8" s="12" t="n">
        <x:f>COUNTIFS(DECISIONS!$C$6:$C$205,"MONITOR / CONDITIONAL",DECISIONS!$M$6:$M$205,"READY")</x:f>
        <x:v>1</x:v>
      </x:c>
    </x:row>
    <x:row r="9">
      <x:c r="A9" s="28" t="str">
        <x:v>Direct exclusions</x:v>
      </x:c>
      <x:c r="B9" s="12" t="n">
        <x:f>COUNTIFS(DECISIONS!$C$6:$C$205,"EXCLUDE DIRECT",DECISIONS!$M$6:$M$205,"READY")</x:f>
        <x:v>1</x:v>
      </x:c>
    </x:row>
    <x:row r="10">
      <x:c r="A10" s="28" t="str">
        <x:v>Open material conflicts</x:v>
      </x:c>
      <x:c r="B10" s="12" t="n">
        <x:f>COUNTIFS(CONFLICTS!$F$6:$F$205,"YES",CONFLICTS!$G$6:$G$205,"OPEN")</x:f>
        <x:v>2</x:v>
      </x:c>
    </x:row>
    <x:row r="11">
      <x:c r="A11" s="28" t="str">
        <x:v>Ready decisions</x:v>
      </x:c>
      <x:c r="B11" s="12" t="n">
        <x:f>COUNTIF(DECISIONS!$M$6:$M$205,"READY")</x:f>
        <x:v>6</x:v>
      </x:c>
    </x:row>
    <x:row r="12">
      <x:c r="A12" s="28" t="str">
        <x:v>Not-ready decisions</x:v>
      </x:c>
      <x:c r="B12" s="12" t="n">
        <x:f>COUNTIF(DECISIONS!$M$6:$M$205,"NOT READY")</x:f>
        <x:v>0</x:v>
      </x:c>
    </x:row>
    <x:row r="14">
      <x:c r="A14" s="5" t="str">
        <x:v>Handoff field</x:v>
      </x:c>
      <x:c r="B14" s="5" t="str">
        <x:v>Founder / reviewer synthesis</x:v>
      </x:c>
    </x:row>
    <x:row r="15">
      <x:c r="A15" s="28" t="str">
        <x:v>Decision summary</x:v>
      </x:c>
      <x:c r="B15" s="12" t="str">
        <x:v>Direct emergency benchmark = A01. B02 remains conditional pending local availability. C03 and E05 are reference roles; F06 indirect; D04 excluded direct.</x:v>
      </x:c>
    </x:row>
    <x:row r="16">
      <x:c r="A16" s="28" t="str">
        <x:v>Unresolved conflict</x:v>
      </x:c>
      <x:c r="B16" s="12" t="str">
        <x:v>B02 local emergency availability remains unresolved; D04 local operator/serviceability is unverified.</x:v>
      </x:c>
    </x:row>
    <x:row r="17">
      <x:c r="A17" s="28" t="str">
        <x:v>Smallest next action</x:v>
      </x:c>
      <x:c r="B17" s="12" t="str">
        <x:v>Refresh B02 local operating hours/availability and verify whether D04 has a target-postcode operator before any direct promotion.</x:v>
      </x:c>
    </x:row>
    <x:row r="18">
      <x:c r="A18" s="85" t="str">
        <x:v>Governed action ID</x:v>
      </x:c>
      <x:c r="B18" s="12" t="str">
        <x:v>AC02</x:v>
      </x:c>
    </x:row>
    <x:row r="19">
      <x:c r="A19" s="85" t="str">
        <x:v>Governed action link</x:v>
      </x:c>
      <x:c r="B19" s="96" t="str">
        <x:f>IF(B18="","NOT LINKED",IF(COUNTIF(ACTION!$A$6:$A$205,B18)&lt;&gt;1,"INVALID - ACTION ID",IF(INDEX(ACTION!$L$6:$L$205,MATCH(B18,ACTION!$A$6:$A$205,0))="READY","LINKED - READY","LINKED - NOT READY")))</x:f>
        <x:v>LINKED - READY</x:v>
      </x:c>
    </x:row>
    <x:row r="20">
      <x:c r="A20" s="85" t="str">
        <x:v>Owner</x:v>
      </x:c>
      <x:c r="B20" s="12" t="str">
        <x:v>Founder / reviewer</x:v>
      </x:c>
    </x:row>
    <x:row r="21">
      <x:c r="A21" s="85" t="str">
        <x:v>Review trigger</x:v>
      </x:c>
      <x:c r="B21" s="80" t="str">
        <x:v>Service area, hours, emergency availability, fulfilment, ownership, branch coverage or first-party buyer evidence changes materially.</x:v>
      </x:c>
    </x:row>
    <x:row r="22">
      <x:c r="A22" s="85" t="str">
        <x:v>Prohibited inference</x:v>
      </x:c>
      <x:c r="B22" s="12" t="str">
        <x:v>Do not infer capacity, market share, revenue, serviceability or direct competition from visibility or review volume alone.</x:v>
      </x:c>
    </x:row>
    <x:row r="23">
      <x:c r="A23" s="85"/>
      <x:c r="B23" s="80"/>
    </x:row>
    <x:row r="24">
      <x:c r="A24" s="95" t="str">
        <x:v>Share state</x:v>
      </x:c>
      <x:c r="B24" s="98" t="str">
        <x:f>IF(AND(B4="READY",B11&gt;0,B12=0,B15&lt;&gt;"",B16&lt;&gt;"",B17&lt;&gt;"",B18&lt;&gt;"",B19="LINKED - READY",B20&lt;&gt;"",B21&lt;&gt;"",B22&lt;&gt;""),"READY TO SHARE","NOT READY")</x:f>
        <x:v>READY TO SHARE</x:v>
      </x:c>
      <x:c r="C24" s="22"/>
      <x:c r="D24" s="22"/>
      <x:c r="E24" s="22"/>
      <x:c r="F24" s="22"/>
    </x:row>
    <x:row r="26">
      <x:c r="A26" t="str">
        <x:v>READY TO SHARE requires a valid scope, governed decisions, an explicitly linked READY action, visible unresolved evidence, an owner, a reopen trigger and a prohibited-inference statement.</x:v>
      </x:c>
    </x:row>
  </x:sheetData>
  <x:mergeCells>
    <x:mergeCell ref="A24:F24"/>
    <x:mergeCell ref="A26:B26"/>
  </x:mergeCells>
  <x:conditionalFormatting sqref="B22:B22">
    <x:cfRule type="expression" dxfId="15" priority="1">
      <x:formula>ISNUMBER(SEARCH("READY",B22))</x:formula>
    </x:cfRule>
    <x:cfRule type="expression" dxfId="16" priority="2">
      <x:formula>ISNUMBER(SEARCH("NOT READY",B22))</x:formula>
    </x:cfRule>
    <x:cfRule type="expression" dxfId="17" priority="3">
      <x:formula>OR(ISNUMBER(SEARCH("UNRESOLVED",B22)),ISNUMBER(SEARCH("CONFLICT",B22)),ISNUMBER(SEARCH("STALE",B22)))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</x:cols>
  <x:sheetData>
    <x:row r="1">
      <x:c r="A1" s="5" t="str">
        <x:v>Candidate Type</x:v>
      </x:c>
      <x:c r="B1" s="5" t="str">
        <x:v>Tri State</x:v>
      </x:c>
      <x:c r="C1" s="5" t="str">
        <x:v>Fulfilment</x:v>
      </x:c>
      <x:c r="D1" s="5" t="str">
        <x:v>Freshness</x:v>
      </x:c>
      <x:c r="E1" s="5" t="str">
        <x:v>Visibility Surface</x:v>
      </x:c>
      <x:c r="F1" s="5" t="str">
        <x:v>First-party</x:v>
      </x:c>
      <x:c r="G1" s="5" t="str">
        <x:v>Disposition</x:v>
      </x:c>
      <x:c r="H1" s="5" t="str">
        <x:v>Conflict Type</x:v>
      </x:c>
      <x:c r="I1" s="5" t="str">
        <x:v>Material</x:v>
      </x:c>
      <x:c r="J1" s="5" t="str">
        <x:v>Conflict Status</x:v>
      </x:c>
      <x:c r="K1" s="5" t="str">
        <x:v>Action Category</x:v>
      </x:c>
      <x:c r="L1" s="5" t="str">
        <x:v>Action Status</x:v>
      </x:c>
      <x:c r="M1" s="5" t="str">
        <x:v>Evidence Type</x:v>
      </x:c>
      <x:c r="N1" s="5" t="str">
        <x:v>Evidence State</x:v>
      </x:c>
    </x:row>
    <x:row r="2">
      <x:c r="A2" s="12" t="str">
        <x:v>LOCAL PROVIDER</x:v>
      </x:c>
      <x:c r="B2" s="12" t="str">
        <x:v>YES</x:v>
      </x:c>
      <x:c r="C2" s="12" t="str">
        <x:v>OWN TEAM / LOCAL OPERATOR</x:v>
      </x:c>
      <x:c r="D2" s="12" t="str">
        <x:v>CURRENT</x:v>
      </x:c>
      <x:c r="E2" s="12" t="str">
        <x:v>LOCAL PACK / MAPS</x:v>
      </x:c>
      <x:c r="F2" s="12" t="str">
        <x:v>SUPPORTS</x:v>
      </x:c>
      <x:c r="G2" s="12" t="str">
        <x:v>INCLUDE DIRECT</x:v>
      </x:c>
      <x:c r="H2" s="12" t="str">
        <x:v>HOURS / AVAILABILITY</x:v>
      </x:c>
      <x:c r="I2" s="12" t="str">
        <x:v>YES</x:v>
      </x:c>
      <x:c r="J2" s="12" t="str">
        <x:v>OPEN</x:v>
      </x:c>
      <x:c r="K2" s="12" t="str">
        <x:v>DIRECT OFFER / CRO</x:v>
      </x:c>
      <x:c r="L2" s="12" t="str">
        <x:v>NOT STARTED</x:v>
      </x:c>
      <x:c r="M2" s="12" t="str">
        <x:v>SERVICE PAGE</x:v>
      </x:c>
      <x:c r="N2" s="12" t="str">
        <x:v>OBSERVED</x:v>
      </x:c>
    </x:row>
    <x:row r="3">
      <x:c r="A3" s="12" t="str">
        <x:v>FRANCHISE / LOCAL OPERATOR</x:v>
      </x:c>
      <x:c r="B3" s="12" t="str">
        <x:v>NO</x:v>
      </x:c>
      <x:c r="C3" s="12" t="str">
        <x:v>THIRD PARTY / ROUTED LEAD</x:v>
      </x:c>
      <x:c r="D3" s="12" t="str">
        <x:v>STALE</x:v>
      </x:c>
      <x:c r="E3" s="12" t="str">
        <x:v>ORGANIC</x:v>
      </x:c>
      <x:c r="F3" s="12" t="str">
        <x:v>CONTRADICTS</x:v>
      </x:c>
      <x:c r="G3" s="12" t="str">
        <x:v>INCLUDE INDIRECT</x:v>
      </x:c>
      <x:c r="H3" s="12" t="str">
        <x:v>GEOGRAPHY</x:v>
      </x:c>
      <x:c r="I3" s="12" t="str">
        <x:v>NO</x:v>
      </x:c>
      <x:c r="J3" s="12" t="str">
        <x:v>RESOLVED</x:v>
      </x:c>
      <x:c r="K3" s="12" t="str">
        <x:v>LOCAL VISIBILITY</x:v>
      </x:c>
      <x:c r="L3" s="12" t="str">
        <x:v>IN PROGRESS</x:v>
      </x:c>
      <x:c r="M3" s="12" t="str">
        <x:v>BUSINESS PROFILE / MAP</x:v>
      </x:c>
      <x:c r="N3" s="12" t="str">
        <x:v>INFERRED</x:v>
      </x:c>
    </x:row>
    <x:row r="4">
      <x:c r="A4" s="12" t="str">
        <x:v>DIRECTORY / LEAD MARKETPLACE</x:v>
      </x:c>
      <x:c r="B4" s="12" t="str">
        <x:v>UNCLEAR</x:v>
      </x:c>
      <x:c r="C4" s="12" t="str">
        <x:v>INFORMATION ONLY</x:v>
      </x:c>
      <x:c r="D4" s="12" t="str">
        <x:v>NOT CHECKED</x:v>
      </x:c>
      <x:c r="E4" s="12" t="str">
        <x:v>PAID / LOCAL SERVICES</x:v>
      </x:c>
      <x:c r="F4" s="12" t="str">
        <x:v>NOT AVAILABLE</x:v>
      </x:c>
      <x:c r="G4" s="12" t="str">
        <x:v>INCLUDE REFERENCE</x:v>
      </x:c>
      <x:c r="H4" s="12" t="str">
        <x:v>FULFILMENT / ROLE</x:v>
      </x:c>
      <x:c r="I4" s="12" t="str">
        <x:v>UNCLEAR</x:v>
      </x:c>
      <x:c r="J4" s="12" t="str"/>
      <x:c r="K4" s="12" t="str">
        <x:v>INFORMATION CONTENT</x:v>
      </x:c>
      <x:c r="L4" s="12" t="str">
        <x:v>DONE</x:v>
      </x:c>
      <x:c r="M4" s="12" t="str">
        <x:v>LOCAL LANDING PAGE</x:v>
      </x:c>
      <x:c r="N4" s="12" t="str">
        <x:v>UNRESOLVED</x:v>
      </x:c>
    </x:row>
    <x:row r="5">
      <x:c r="A5" s="12" t="str">
        <x:v>NATIONAL BRAND</x:v>
      </x:c>
      <x:c r="B5" s="12" t="str"/>
      <x:c r="C5" s="12" t="str">
        <x:v>UNCLEAR</x:v>
      </x:c>
      <x:c r="D5" s="12" t="str"/>
      <x:c r="E5" s="12" t="str">
        <x:v>MIXED</x:v>
      </x:c>
      <x:c r="F5" s="12" t="str"/>
      <x:c r="G5" s="12" t="str">
        <x:v>MONITOR / CONDITIONAL</x:v>
      </x:c>
      <x:c r="H5" s="12" t="str">
        <x:v>BUYER</x:v>
      </x:c>
      <x:c r="I5" s="12" t="str"/>
      <x:c r="J5" s="12" t="str"/>
      <x:c r="K5" s="12" t="str">
        <x:v>INTERMEDIARY CHANNEL</x:v>
      </x:c>
      <x:c r="L5" s="12" t="str">
        <x:v>BLOCKED</x:v>
      </x:c>
      <x:c r="M5" s="12" t="str">
        <x:v>TERMS / ROUTING</x:v>
      </x:c>
      <x:c r="N5" s="12" t="str"/>
    </x:row>
    <x:row r="6">
      <x:c r="A6" s="12" t="str">
        <x:v>PUBLISHER / REFERENCE</x:v>
      </x:c>
      <x:c r="B6" s="12" t="str"/>
      <x:c r="C6" s="12" t="str"/>
      <x:c r="D6" s="12" t="str"/>
      <x:c r="E6" s="12" t="str">
        <x:v>NOT OBSERVED</x:v>
      </x:c>
      <x:c r="F6" s="12" t="str"/>
      <x:c r="G6" s="12" t="str">
        <x:v>EXCLUDE DIRECT</x:v>
      </x:c>
      <x:c r="H6" s="12" t="str">
        <x:v>OWNERSHIP</x:v>
      </x:c>
      <x:c r="I6" s="12" t="str"/>
      <x:c r="J6" s="12" t="str"/>
      <x:c r="K6" s="12" t="str">
        <x:v>EVIDENCE COLLECTION</x:v>
      </x:c>
      <x:c r="L6" s="12" t="str"/>
      <x:c r="M6" s="12" t="str">
        <x:v>REVIEW OBSERVATION</x:v>
      </x:c>
      <x:c r="N6" s="12" t="str"/>
    </x:row>
    <x:row r="7">
      <x:c r="A7" s="12" t="str">
        <x:v>ADJACENT SERVICE</x:v>
      </x:c>
      <x:c r="B7" s="12" t="str"/>
      <x:c r="C7" s="12" t="str"/>
      <x:c r="D7" s="12" t="str"/>
      <x:c r="E7" s="12" t="str"/>
      <x:c r="F7" s="12" t="str"/>
      <x:c r="G7" s="12" t="str"/>
      <x:c r="H7" s="12" t="str">
        <x:v>SERVICE</x:v>
      </x:c>
      <x:c r="I7" s="12" t="str"/>
      <x:c r="J7" s="12" t="str"/>
      <x:c r="K7" s="12" t="str">
        <x:v>MONITOR / REOPEN</x:v>
      </x:c>
      <x:c r="L7" s="12" t="str"/>
      <x:c r="M7" s="12" t="str">
        <x:v>FIRST-PARTY CALL / QUOTE</x:v>
      </x:c>
      <x:c r="N7" s="12" t="str"/>
    </x:row>
    <x:row r="8">
      <x:c r="A8" s="12" t="str">
        <x:v>OTHER</x:v>
      </x:c>
      <x:c r="B8" s="12" t="str"/>
      <x:c r="C8" s="12" t="str"/>
      <x:c r="D8" s="12" t="str"/>
      <x:c r="E8" s="12" t="str"/>
      <x:c r="F8" s="12" t="str"/>
      <x:c r="G8" s="12" t="str"/>
      <x:c r="H8" s="12" t="str">
        <x:v>OTHER</x:v>
      </x:c>
      <x:c r="I8" s="12" t="str"/>
      <x:c r="J8" s="12" t="str"/>
      <x:c r="K8" s="12" t="str"/>
      <x:c r="L8" s="12" t="str"/>
      <x:c r="M8" s="12" t="str">
        <x:v>DIRECTORY / MARKETPLACE</x:v>
      </x:c>
      <x:c r="N8" s="12" t="str"/>
    </x:row>
    <x:row r="9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 t="str"/>
      <x:c r="M9" s="12" t="str">
        <x:v>OTHER</x:v>
      </x:c>
      <x:c r="N9" s="12" t="str"/>
    </x:row>
    <x:row r="10">
      <x:c r="N10"/>
    </x:row>
    <x:row r="11">
      <x:c r="N11"/>
    </x:row>
    <x:row r="12">
      <x:c r="N12"/>
    </x:row>
    <x:row r="13">
      <x:c r="N13"/>
    </x:row>
    <x:row r="14">
      <x:c r="N14"/>
    </x:row>
    <x:row r="15">
      <x:c r="N15"/>
    </x:row>
    <x:row r="16">
      <x:c r="N16"/>
    </x:row>
    <x:row r="17">
      <x:c r="N17"/>
    </x:row>
    <x:row r="18">
      <x:c r="N18"/>
    </x:row>
    <x:row r="19">
      <x:c r="N19"/>
    </x:row>
    <x:row r="20">
      <x:c r="N20"/>
    </x:row>
    <x:row r="21">
      <x:c r="N21"/>
    </x:row>
    <x:row r="22">
      <x:c r="N2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7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6" hidden="0" customWidth="1"/>
    <x:col min="8" max="8" width="34" hidden="0" customWidth="1"/>
    <x:col min="9" max="9" width="34" hidden="0" customWidth="1"/>
    <x:col min="10" max="10" width="20" hidden="0" customWidth="1"/>
    <x:col min="11" max="11" width="32" hidden="0" customWidth="1"/>
  </x:cols>
  <x:sheetData>
    <x:row r="1" ht="28" customHeight="1">
      <x:c r="A1" s="72" t="str">
        <x:v>Optional strategic translation - use only after the governed competitor decision</x:v>
      </x:c>
      <x:c r="B1" s="72"/>
      <x:c r="C1" s="72"/>
      <x:c r="D1" s="72"/>
      <x:c r="E1" s="72"/>
      <x:c r="F1" s="72"/>
      <x:c r="G1" s="72"/>
      <x:c r="H1" s="72"/>
      <x:c r="I1" s="72"/>
      <x:c r="J1" s="72"/>
      <x:c r="K1" s="72"/>
    </x:row>
    <x:row r="2" ht="42" customHeight="1">
      <x:c r="A2" s="75" t="str">
        <x:v>This sheet does not create a competitor role or score. It translates already-governed roles into buyer pain, query/keyword opportunity, entity relationships, strategic value and proof needed. Fictional examples only.</x:v>
      </x:c>
      <x:c r="B2" s="75"/>
      <x:c r="C2" s="75"/>
      <x:c r="D2" s="75"/>
      <x:c r="E2" s="75"/>
      <x:c r="F2" s="75"/>
      <x:c r="G2" s="75"/>
      <x:c r="H2" s="75"/>
      <x:c r="I2" s="75"/>
      <x:c r="J2" s="75"/>
      <x:c r="K2" s="75"/>
    </x:row>
    <x:row r="4" ht="34" customHeight="1">
      <x:c r="A4" s="79" t="str">
        <x:v>Candidate ID</x:v>
      </x:c>
      <x:c r="B4" s="79" t="str">
        <x:v>Governed role</x:v>
      </x:c>
      <x:c r="C4" s="79" t="str">
        <x:v>Buyer pain / JTBD</x:v>
      </x:c>
      <x:c r="D4" s="79" t="str">
        <x:v>Query / keyword opportunity</x:v>
      </x:c>
      <x:c r="E4" s="79" t="str">
        <x:v>Entity / relationship to verify</x:v>
      </x:c>
      <x:c r="F4" s="79" t="str">
        <x:v>Strategic value</x:v>
      </x:c>
      <x:c r="G4" s="79" t="str">
        <x:v>Permitted response</x:v>
      </x:c>
      <x:c r="H4" s="79" t="str">
        <x:v>Do not infer</x:v>
      </x:c>
      <x:c r="I4" s="79" t="str">
        <x:v>Proof required</x:v>
      </x:c>
      <x:c r="J4" s="79" t="str">
        <x:v>Owner</x:v>
      </x:c>
      <x:c r="K4" s="79" t="str">
        <x:v>Reopen trigger</x:v>
      </x:c>
    </x:row>
    <x:row r="5">
      <x:c r="A5" s="81" t="str">
        <x:v>A01</x:v>
      </x:c>
      <x:c r="B5" s="81" t="str">
        <x:v>DIRECT LOCAL COMPETITOR</x:v>
      </x:c>
      <x:c r="C5" s="81" t="str">
        <x:v>Homeowner needs an emergency repair tonight in the target postcode.</x:v>
      </x:c>
      <x:c r="D5" s="81" t="str">
        <x:v>emergency plumber + postcode; 24 hour plumber; burst pipe repair now</x:v>
      </x:c>
      <x:c r="E5" s="81" t="str">
        <x:v>provider → service → postcode → availability → booking path</x:v>
      </x:c>
      <x:c r="F5" s="81" t="str">
        <x:v>Tests whether the offer is genuinely like-for-like at the decision moment.</x:v>
      </x:c>
      <x:c r="G5" s="81" t="str">
        <x:v>Improve service-area clarity, emergency proposition, contact/booking path and evidence-backed trust.</x:v>
      </x:c>
      <x:c r="H5" s="81" t="str">
        <x:v>Capacity, market share, revenue or buyer preference from rankings/reviews.</x:v>
      </x:c>
      <x:c r="I5" s="81" t="str">
        <x:v>Current serviceability plus first-party call/quote evidence where available.</x:v>
      </x:c>
      <x:c r="J5" s="81" t="str">
        <x:v>Founder / local growth owner</x:v>
      </x:c>
      <x:c r="K5" s="81" t="str">
        <x:v>Hours, service area, fulfilment or buyer evidence changes.</x:v>
      </x:c>
    </x:row>
    <x:row r="6">
      <x:c r="A6" s="81" t="str">
        <x:v>B02</x:v>
      </x:c>
      <x:c r="B6" s="81" t="str">
        <x:v>EVIDENCE INSUFFICIENT - ROLE</x:v>
      </x:c>
      <x:c r="C6" s="81" t="str">
        <x:v>Buyer expects emergency availability but local branch evidence conflicts.</x:v>
      </x:c>
      <x:c r="D6" s="81" t="str">
        <x:v>franchise plumber emergency; local branch hours; 24 hour franchise plumber</x:v>
      </x:c>
      <x:c r="E6" s="81" t="str">
        <x:v>brand → local operator → service area → hours → fulfilment</x:v>
      </x:c>
      <x:c r="F6" s="81" t="str">
        <x:v>Prevents national-brand claims from being inherited by an unverified local operator.</x:v>
      </x:c>
      <x:c r="G6" s="81" t="str">
        <x:v>Collect the smallest evidence needed to resolve local emergency availability.</x:v>
      </x:c>
      <x:c r="H6" s="81" t="str">
        <x:v>Brand-level capability as local-unit capability.</x:v>
      </x:c>
      <x:c r="I6" s="81" t="str">
        <x:v>Current local operator hours/booking or direct confirmation.</x:v>
      </x:c>
      <x:c r="J6" s="81" t="str">
        <x:v>Founder / reviewer</x:v>
      </x:c>
      <x:c r="K6" s="81" t="str">
        <x:v>Fresh local availability resolves the conflict.</x:v>
      </x:c>
    </x:row>
    <x:row r="7">
      <x:c r="A7" s="81" t="str">
        <x:v>C03</x:v>
      </x:c>
      <x:c r="B7" s="81" t="str">
        <x:v>INTERMEDIARY / LEAD COMPETITOR</x:v>
      </x:c>
      <x:c r="C7" s="81" t="str">
        <x:v>Buyer wants fast comparison or a quote route, not necessarily a specific provider.</x:v>
      </x:c>
      <x:c r="D7" s="81" t="str">
        <x:v>plumber quotes near me; compare emergency plumbers; local service marketplace</x:v>
      </x:c>
      <x:c r="E7" s="81" t="str">
        <x:v>marketplace → enquiry → routed provider → buyer</x:v>
      </x:c>
      <x:c r="F7" s="81" t="str">
        <x:v>Reveals lead-capture and routing friction opportunities without pretending the marketplace fulfils the job.</x:v>
      </x:c>
      <x:c r="G7" s="81" t="str">
        <x:v>Benchmark comparison UX, trust cues, form friction and routing transparency.</x:v>
      </x:c>
      <x:c r="H7" s="81" t="str">
        <x:v>Technician capacity, service delivery or provider economics.</x:v>
      </x:c>
      <x:c r="I7" s="81" t="str">
        <x:v>Current terms, routing mechanics and provider-network evidence.</x:v>
      </x:c>
      <x:c r="J7" s="81" t="str">
        <x:v>SEO / growth owner</x:v>
      </x:c>
      <x:c r="K7" s="81" t="str">
        <x:v>Platform begins direct fulfilment or changes routing model.</x:v>
      </x:c>
    </x:row>
    <x:row r="8">
      <x:c r="A8" s="81" t="str">
        <x:v>D04</x:v>
      </x:c>
      <x:c r="B8" s="81" t="str">
        <x:v>EVIDENCE INSUFFICIENT - ROLE</x:v>
      </x:c>
      <x:c r="C8" s="81" t="str">
        <x:v>A visible national brand may not have a verified operator for the target postcode.</x:v>
      </x:c>
      <x:c r="D8" s="81" t="str">
        <x:v>national plumber + city; emergency plumber brand + postcode</x:v>
      </x:c>
      <x:c r="E8" s="81" t="str">
        <x:v>brand → city page → local operator → postcode → hours</x:v>
      </x:c>
      <x:c r="F8" s="81" t="str">
        <x:v>Stops search visibility from becoming false local competitor status.</x:v>
      </x:c>
      <x:c r="G8" s="81" t="str">
        <x:v>Verify operator/service area before any direct comparison; otherwise use brand messaging only.</x:v>
      </x:c>
      <x:c r="H8" s="81" t="str">
        <x:v>Local fulfilment from city-page visibility.</x:v>
      </x:c>
      <x:c r="I8" s="81" t="str">
        <x:v>Verified operator, service area and current operating evidence.</x:v>
      </x:c>
      <x:c r="J8" s="81" t="str">
        <x:v>Founder / reviewer</x:v>
      </x:c>
      <x:c r="K8" s="81" t="str">
        <x:v>Local operator or service-area evidence appears.</x:v>
      </x:c>
    </x:row>
    <x:row r="9">
      <x:c r="A9" s="81" t="str">
        <x:v>E05</x:v>
      </x:c>
      <x:c r="B9" s="81" t="str">
        <x:v>INFORMATION / REFERENCE COMPETITOR</x:v>
      </x:c>
      <x:c r="C9" s="81" t="str">
        <x:v>Homeowner needs to know what to do before calling a provider.</x:v>
      </x:c>
      <x:c r="D9" s="81" t="str">
        <x:v>burst pipe what to do; stop water leak emergency; plumber emergency checklist</x:v>
      </x:c>
      <x:c r="E9" s="81" t="str">
        <x:v>problem → immediate action → risk → provider handoff</x:v>
      </x:c>
      <x:c r="F9" s="81" t="str">
        <x:v>Identifies informational coverage and answer-usefulness gaps upstream of the transaction.</x:v>
      </x:c>
      <x:c r="G9" s="81" t="str">
        <x:v>Improve evidence-backed emergency guidance and decision support.</x:v>
      </x:c>
      <x:c r="H9" s="81" t="str">
        <x:v>Service substitution from informational visibility.</x:v>
      </x:c>
      <x:c r="I9" s="81" t="str">
        <x:v>Content/source freshness and reader-task coverage.</x:v>
      </x:c>
      <x:c r="J9" s="81" t="str">
        <x:v>Content owner</x:v>
      </x:c>
      <x:c r="K9" s="81" t="str">
        <x:v>Publisher begins selling or fulfilling the service.</x:v>
      </x:c>
    </x:row>
    <x:row r="10">
      <x:c r="A10" s="81" t="str">
        <x:v>F06</x:v>
      </x:c>
      <x:c r="B10" s="81" t="str">
        <x:v>INDIRECT / CONDITIONAL COMPETITOR</x:v>
      </x:c>
      <x:c r="C10" s="81" t="str">
        <x:v>Same household and geography, but the observed service solves an adjacent problem.</x:v>
      </x:c>
      <x:c r="D10" s="81" t="str">
        <x:v>blocked drain vs burst pipe; drain specialist near me; emergency plumbing alternatives</x:v>
      </x:c>
      <x:c r="E10" s="81" t="str">
        <x:v>buyer → adjacent problem → substitute service → timing</x:v>
      </x:c>
      <x:c r="F10" s="81" t="str">
        <x:v>Clarifies adjacent-demand and substitution content without contaminating direct benchmarks.</x:v>
      </x:c>
      <x:c r="G10" s="81" t="str">
        <x:v>Use adjacent-need framing and clear service boundaries.</x:v>
      </x:c>
      <x:c r="H10" s="81" t="str">
        <x:v>Like-for-like service parity.</x:v>
      </x:c>
      <x:c r="I10" s="81" t="str">
        <x:v>Evidence of real buyer switching or expanded service scope.</x:v>
      </x:c>
      <x:c r="J10" s="81" t="str">
        <x:v>Content / strategy owner</x:v>
      </x:c>
      <x:c r="K10" s="81" t="str">
        <x:v>Observed service expands into the scoped emergency repair.</x:v>
      </x:c>
    </x:row>
  </x:sheetData>
  <x:mergeCells>
    <x:mergeCell ref="A1:K1"/>
    <x:mergeCell ref="A2:K2"/>
  </x:mergeCells>
  <x:pageMargins left="0.7" right="0.7" top="0.75" bottom="0.75" header="0.3" footer="0.3"/>
</x:worksheet>
</file>