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ccfda980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hod Notes" sheetId="1" r:id="Rbf60a8343bf144ff"/>
    <x:sheet xmlns:r="http://schemas.openxmlformats.org/officeDocument/2006/relationships" name="Start Here" sheetId="2" r:id="Rebe7e9f4603847f3"/>
    <x:sheet xmlns:r="http://schemas.openxmlformats.org/officeDocument/2006/relationships" name="Candidate Register" sheetId="3" r:id="Rcc31ac9cbc30496d"/>
    <x:sheet xmlns:r="http://schemas.openxmlformats.org/officeDocument/2006/relationships" name="First-Party Evidence" sheetId="4" r:id="R3191f29e552c486f"/>
    <x:sheet xmlns:r="http://schemas.openxmlformats.org/officeDocument/2006/relationships" name="Validation Review" sheetId="5" r:id="R622c08822a5e49d5"/>
    <x:sheet xmlns:r="http://schemas.openxmlformats.org/officeDocument/2006/relationships" name="Validated Set" sheetId="6" r:id="R7ea0c2ca1a814bc5"/>
    <x:sheet xmlns:r="http://schemas.openxmlformats.org/officeDocument/2006/relationships" name="Worked Examples" sheetId="7" r:id="Rdf7045506142428b"/>
    <x:sheet xmlns:r="http://schemas.openxmlformats.org/officeDocument/2006/relationships" name="Canonical Fixtures" sheetId="8" r:id="R06a4957f6f824def"/>
  </x:sheets>
  <x:definedNames>
    <x:definedName name="validation_decision_use">'Method Notes'!$U$5:$U$15</x:definedName>
    <x:definedName name="validation_candidate_in_set">'Method Notes'!$V$5:$V$6</x:definedName>
    <x:definedName name="validation_public_evidence">'Method Notes'!$W$5:$W$6</x:definedName>
    <x:definedName name="validation_first_party_evidence">'Method Notes'!$X$5:$X$8</x:definedName>
    <x:definedName name="validation_real_decision">'Method Notes'!$Y$5:$Y$7</x:definedName>
    <x:definedName name="validation_scope_match">'Method Notes'!$Z$5:$Z$8</x:definedName>
    <x:definedName name="validation_evidence_quality">'Method Notes'!$AA$5:$AA$10</x:definedName>
    <x:definedName name="validation_alternative_type">'Method Notes'!$AB$5:$AB$16</x:definedName>
    <x:definedName name="validation_current_role">'Method Notes'!$AC$5:$AC$9</x:definedName>
    <x:definedName name="validation_freshness">'Method Notes'!$AD$5:$AD$7</x:definedName>
    <x:definedName name="validation_contradiction">'Method Notes'!$AE$5:$AE$7</x:definedName>
    <x:definedName name="validation_provenance">'Method Notes'!$AF$5:$AF$8</x:definedName>
    <x:definedName name="validation_sample_coverage">'Method Notes'!$AG$5:$AG$10</x:definedName>
    <x:definedName name="validation_previous_validation">'Method Notes'!$AH$5:$AH$7</x:definedName>
    <x:definedName name="validation_commercial_nonparticipation">'Method Notes'!$AI$5:$AI$7</x:definedName>
    <x:definedName name="validation_new_material_evidence">'Method Notes'!$AJ$5:$AJ$6</x:definedName>
    <x:definedName name="validation_serviceability">'Method Notes'!$AK$5:$AK$7</x:definedName>
    <x:definedName name="validation_historical_backfill">'Method Notes'!$AL$5:$AL$6</x:definedName>
    <x:definedName name="validation_yes_no">'Method Notes'!$V$5:$V$6</x:definedName>
    <x:definedName name="validation_outcome">'Method Notes'!$A$19:$A$27</x:definedName>
    <x:definedName name="reason_output_map">'Method Notes'!$AN$5:$AW$50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;;;@"/>
  </x:numFmts>
  <x:fonts count="11">
    <x:font>
      <x:sz val="11"/>
      <x:name val="Carlito"/>
    </x:font>
    <x:font>
      <x:b/>
      <x:sz val="18"/>
      <x:color rgb="FFFFFFFF"/>
      <x:name val="Carlito"/>
    </x:font>
    <x:font>
      <x:sz val="10"/>
      <x:color rgb="FF17212B"/>
      <x:name val="Carlito"/>
    </x:font>
    <x:font>
      <x:b/>
      <x:sz val="9"/>
      <x:color rgb="FFFFFFFF"/>
      <x:name val="Carlito"/>
    </x:font>
    <x:font>
      <x:sz val="9"/>
      <x:color rgb="FF17212B"/>
      <x:name val="Carlito"/>
    </x:font>
    <x:font>
      <x:b/>
      <x:sz val="12"/>
      <x:color rgb="FFFFFFFF"/>
      <x:name val="Carlito"/>
    </x:font>
    <x:font>
      <x:b/>
      <x:sz val="11"/>
      <x:color rgb="FF17212B"/>
      <x:name val="Carlito"/>
    </x:font>
    <x:font>
      <x:b/>
      <x:sz val="14"/>
      <x:color rgb="FF0B7285"/>
      <x:name val="Carlito"/>
    </x:font>
    <x:font>
      <x:b/>
      <x:sz val="10"/>
      <x:color rgb="FFFFFFFF"/>
      <x:name val="Carlito"/>
    </x:font>
    <x:font>
      <x:b/>
      <x:sz val="8"/>
      <x:color rgb="FFFFFFFF"/>
      <x:name val="Carlito"/>
    </x:font>
    <x:font>
      <x:b/>
      <x:sz val="10"/>
      <x:color rgb="FF17212B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0253F"/>
      </x:patternFill>
    </x:fill>
    <x:fill>
      <x:patternFill patternType="solid">
        <x:fgColor rgb="FFEAF2F7"/>
      </x:patternFill>
    </x:fill>
    <x:fill>
      <x:patternFill patternType="solid">
        <x:fgColor rgb="FF173A5E"/>
      </x:patternFill>
    </x:fill>
    <x:fill>
      <x:patternFill patternType="solid">
        <x:fgColor rgb="FF0B7285"/>
      </x:patternFill>
    </x:fill>
    <x:fill>
      <x:patternFill patternType="solid">
        <x:fgColor rgb="FFF4F7FA"/>
      </x:patternFill>
    </x:fill>
    <x:fill>
      <x:patternFill patternType="solid">
        <x:fgColor rgb="FFFFF8E7"/>
      </x:patternFill>
    </x:fill>
    <x:fill>
      <x:patternFill patternType="solid">
        <x:fgColor rgb="FFE8F5F7"/>
      </x:patternFill>
    </x:fill>
    <x:fill>
      <x:patternFill patternType="solid">
        <x:fgColor rgb="FF173A5E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10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4" fillId="8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horizontal="center" wrapText="1"/>
    </x:xf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top" wrapText="1"/>
    </x:xf>
    <x:xf numFmtId="200" fontId="4" fillId="7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  <x:xf numFmtId="201" fontId="4" fillId="8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8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horizontal="center" wrapText="1"/>
    </x:xf>
    <x:xf numFmtId="0" fontId="9" fillId="9" borderId="0" xfId="0" applyNumberFormat="1" applyFont="1" applyFill="1" applyBorder="1" applyAlignment="1">
      <x:alignment horizontal="center" vertical="center" wrapText="1"/>
    </x:xf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 applyAlignment="1">
      <x:alignment horizontal="center" wrapText="1"/>
    </x:xf>
    <x:xf numFmtId="0" fontId="0" fillId="10" borderId="0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top" wrapText="1"/>
    </x:xf>
    <x:xf numFmtId="200" fontId="4" fillId="7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</x:font>
      <x:fill>
        <x:patternFill>
          <x:bgColor rgb="FFFFF2CC"/>
        </x:patternFill>
      </x:fill>
    </x:dxf>
    <x:dxf>
      <x:font>
        <x:b/>
      </x:font>
      <x:fill>
        <x:patternFill>
          <x:bgColor rgb="FFFCE8E6"/>
        </x:patternFill>
      </x:fill>
    </x:dxf>
    <x:dxf>
      <x:font>
        <x:b/>
      </x:font>
      <x:fill>
        <x:patternFill>
          <x:bgColor rgb="FFE2F0D9"/>
        </x:patternFill>
      </x:fill>
    </x:dxf>
    <x:dxf>
      <x:font>
        <x:b/>
      </x:font>
      <x:fill>
        <x:patternFill>
          <x:bgColor rgb="FFFCE8E6"/>
        </x:patternFill>
      </x:fill>
    </x:dxf>
    <x:dxf>
      <x:font>
        <x:b/>
      </x:font>
      <x:fill>
        <x:patternFill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2f8f2db8148b3" /><Relationship Type="http://schemas.openxmlformats.org/officeDocument/2006/relationships/theme" Target="/xl/theme/theme1.xml" Id="R434b71a409c84b19" /><Relationship Type="http://schemas.openxmlformats.org/officeDocument/2006/relationships/sharedStrings" Target="/xl/sharedStrings.xml" Id="R66f088281e484d20" /><Relationship Type="http://schemas.openxmlformats.org/officeDocument/2006/relationships/worksheet" Target="/xl/worksheets/sheet1.xml" Id="Rbf60a8343bf144ff" /><Relationship Type="http://schemas.openxmlformats.org/officeDocument/2006/relationships/worksheet" Target="/xl/worksheets/sheet2.xml" Id="Rebe7e9f4603847f3" /><Relationship Type="http://schemas.openxmlformats.org/officeDocument/2006/relationships/worksheet" Target="/xl/worksheets/sheet3.xml" Id="Rcc31ac9cbc30496d" /><Relationship Type="http://schemas.openxmlformats.org/officeDocument/2006/relationships/worksheet" Target="/xl/worksheets/sheet4.xml" Id="R3191f29e552c486f" /><Relationship Type="http://schemas.openxmlformats.org/officeDocument/2006/relationships/worksheet" Target="/xl/worksheets/sheet5.xml" Id="R622c08822a5e49d5" /><Relationship Type="http://schemas.openxmlformats.org/officeDocument/2006/relationships/worksheet" Target="/xl/worksheets/sheet6.xml" Id="R7ea0c2ca1a814bc5" /><Relationship Type="http://schemas.openxmlformats.org/officeDocument/2006/relationships/worksheet" Target="/xl/worksheets/sheet7.xml" Id="Rdf7045506142428b" /><Relationship Type="http://schemas.openxmlformats.org/officeDocument/2006/relationships/worksheet" Target="/xl/worksheets/sheet8.xml" Id="R06a4957f6f824def" /></Relationships>
</file>

<file path=xl/tables/table1.xml><?xml version="1.0" encoding="utf-8"?>
<x:table xmlns:x="http://schemas.openxmlformats.org/spreadsheetml/2006/main" id="1" name="CandidateRegisterTable" displayName="CandidateRegisterTable" ref="A5:N105" headerRowCount="1">
  <x:autoFilter ref="A5:N105"/>
  <x:tableColumns count="14">
    <x:tableColumn id="1" name="Candidate ID [INPUT]"/>
    <x:tableColumn id="2" name="Competitor ID [INPUT]"/>
    <x:tableColumn id="3" name="Competitor Name [INPUT]"/>
    <x:tableColumn id="4" name="Parent / Group [INPUT]"/>
    <x:tableColumn id="5" name="Product / Offer [INPUT]"/>
    <x:tableColumn id="6" name="Existing Role [INPUT]"/>
    <x:tableColumn id="7" name="Source View [INPUT]"/>
    <x:tableColumn id="8" name="Buyer / Buying Group [INPUT]"/>
    <x:tableColumn id="9" name="Market / Geography [INPUT]"/>
    <x:tableColumn id="10" name="Decision Stage [INPUT]"/>
    <x:tableColumn id="11" name="Public Evidence Summary [INPUT]"/>
    <x:tableColumn id="12" name="Owner [INPUT]"/>
    <x:tableColumn id="13" name="Status [INPUT]"/>
    <x:tableColumn id="14" name="Notes [INPUT]"/>
  </x:tableColumns>
  <x:tableStyleInfo name="TableStyleMedium2" showRowStripes="1"/>
</x:table>
</file>

<file path=xl/tables/table2.xml><?xml version="1.0" encoding="utf-8"?>
<x:table xmlns:x="http://schemas.openxmlformats.org/spreadsheetml/2006/main" id="2" name="FirstPartyEvidenceTable" displayName="FirstPartyEvidenceTable" ref="A5:T155" headerRowCount="1">
  <x:autoFilter ref="A5:T155"/>
  <x:tableColumns count="20">
    <x:tableColumn id="1" name="Evidence ID [INPUT]"/>
    <x:tableColumn id="2" name="Candidate ID [INPUT]"/>
    <x:tableColumn id="3" name="Source Type [INPUT]"/>
    <x:tableColumn id="4" name="Underlying Record [INPUT]"/>
    <x:tableColumn id="5" name="Buyer / Account [INPUT]"/>
    <x:tableColumn id="6" name="Observed Alternative [INPUT]"/>
    <x:tableColumn id="7" name="Observed Context [INPUT]"/>
    <x:tableColumn id="8" name="Product / Offer [INPUT]"/>
    <x:tableColumn id="9" name="Market / Geography [INPUT]"/>
    <x:tableColumn id="10" name="Decision Stage [INPUT]"/>
    <x:tableColumn id="11" name="Outcome [INPUT]"/>
    <x:tableColumn id="12" name="Observation Date [INPUT]"/>
    <x:tableColumn id="13" name="Evidence State [INPUT]"/>
    <x:tableColumn id="14" name="Independent Provenance [INPUT]"/>
    <x:tableColumn id="15" name="Freshness [INPUT]"/>
    <x:tableColumn id="16" name="Contradiction [INPUT]"/>
    <x:tableColumn id="17" name="Source Reference [INPUT]"/>
    <x:tableColumn id="18" name="Reviewer [INPUT]"/>
    <x:tableColumn id="19" name="Notes [INPUT]"/>
    <x:tableColumn id="20" name="Provenance Group [INPUT]"/>
  </x:tableColumns>
  <x:tableStyleInfo name="TableStyleMedium2" showRowStripes="1"/>
</x:table>
</file>

<file path=xl/tables/table3.xml><?xml version="1.0" encoding="utf-8"?>
<x:table xmlns:x="http://schemas.openxmlformats.org/spreadsheetml/2006/main" id="3" name="ValidationReviewTable" displayName="ValidationReviewTable" ref="A5:AL105" headerRowCount="1">
  <x:autoFilter ref="A5:AL105"/>
  <x:tableColumns count="38">
    <x:tableColumn id="1" name="Review ID [INPUT]"/>
    <x:tableColumn id="2" name="Candidate ID [INPUT]"/>
    <x:tableColumn id="3" name="Candidate Name [INPUT]"/>
    <x:tableColumn id="4" name="Decision Use [INPUT]"/>
    <x:tableColumn id="5" name="Candidate In Set [INPUT]"/>
    <x:tableColumn id="6" name="Public Evidence [INPUT]"/>
    <x:tableColumn id="7" name="First-Party Evidence [INPUT]"/>
    <x:tableColumn id="8" name="Real Decision [INPUT]"/>
    <x:tableColumn id="9" name="Scope Match [INPUT]"/>
    <x:tableColumn id="10" name="Evidence Quality [INPUT]"/>
    <x:tableColumn id="11" name="Alternative Type [INPUT]"/>
    <x:tableColumn id="12" name="Current Role [INPUT]"/>
    <x:tableColumn id="13" name="Freshness [INPUT]"/>
    <x:tableColumn id="14" name="Contradiction [INPUT]"/>
    <x:tableColumn id="15" name="Provenance [INPUT]"/>
    <x:tableColumn id="16" name="Sample Coverage [INPUT]"/>
    <x:tableColumn id="17" name="Previous Validation [INPUT]"/>
    <x:tableColumn id="18" name="New Material Evidence [INPUT]"/>
    <x:tableColumn id="19" name="Serviceability [INPUT]"/>
    <x:tableColumn id="20" name="Historical Backfill [INPUT]"/>
    <x:tableColumn id="21" name="Commercial Non-Participation [INPUT]"/>
    <x:tableColumn id="22" name="Reviewer [INPUT]"/>
    <x:tableColumn id="23" name="Review Date [INPUT]"/>
    <x:tableColumn id="24" name="Notes [INPUT]"/>
    <x:tableColumn id="25" name="Input Validity [OUTPUT]"/>
    <x:tableColumn id="26" name="Validation Outcome [OUTPUT]"/>
    <x:tableColumn id="27" name="Summary [OUTPUT]"/>
    <x:tableColumn id="28" name="Why [OUTPUT]"/>
    <x:tableColumn id="29" name="Role / View Effect [OUTPUT]"/>
    <x:tableColumn id="30" name="Reason Code [OUTPUT]"/>
    <x:tableColumn id="31" name="Supported Use [OUTPUT]"/>
    <x:tableColumn id="32" name="Unsupported Use [OUTPUT]"/>
    <x:tableColumn id="33" name="Next Evidence [OUTPUT]"/>
    <x:tableColumn id="34" name="Review Trigger [OUTPUT]"/>
    <x:tableColumn id="35" name="Provenance / Sample Warning [OUTPUT]"/>
    <x:tableColumn id="36" name="Safe Next Action [OUTPUT]"/>
    <x:tableColumn id="37" name="Duplicate Flag [OUTPUT]"/>
    <x:tableColumn id="38" name="Supersession Status [OUTPUT]"/>
  </x:tableColumns>
  <x:tableStyleInfo name="TableStyleMedium2" showRowStripes="1"/>
</x:table>
</file>

<file path=xl/tables/table4.xml><?xml version="1.0" encoding="utf-8"?>
<x:table xmlns:x="http://schemas.openxmlformats.org/spreadsheetml/2006/main" id="4" name="ValidatedSetTable" displayName="ValidatedSetTable" ref="A5:N105" headerRowCount="1">
  <x:autoFilter ref="A5:N105"/>
  <x:tableColumns count="14">
    <x:tableColumn id="1" name="Validated Set ID [INPUT]"/>
    <x:tableColumn id="2" name="Version [INPUT]"/>
    <x:tableColumn id="3" name="Candidate ID [INPUT]"/>
    <x:tableColumn id="4" name="Competitor ID [INPUT]"/>
    <x:tableColumn id="5" name="Final Role [INPUT]"/>
    <x:tableColumn id="6" name="Validated View [INPUT]"/>
    <x:tableColumn id="7" name="Effective From [INPUT]"/>
    <x:tableColumn id="8" name="Effective To [INPUT]"/>
    <x:tableColumn id="9" name="Validation Outcome [INPUT]"/>
    <x:tableColumn id="10" name="Permitted Use [INPUT]"/>
    <x:tableColumn id="11" name="Prohibited Use [INPUT]"/>
    <x:tableColumn id="12" name="Evidence Summary [INPUT]"/>
    <x:tableColumn id="13" name="Owner [INPUT]"/>
    <x:tableColumn id="14" name="Review Trigger / Status [INPUT]"/>
  </x:tableColumns>
  <x:tableStyleInfo name="TableStyleMedium2" showRowStripes="1"/>
</x:table>
</file>

<file path=xl/tables/table5.xml><?xml version="1.0" encoding="utf-8"?>
<x:table xmlns:x="http://schemas.openxmlformats.org/spreadsheetml/2006/main" id="5" name="WorkedExamplesTable" displayName="WorkedExamplesTable" ref="A5:K10" headerRowCount="1">
  <x:autoFilter ref="A5:K10"/>
  <x:tableColumns count="11">
    <x:tableColumn id="1" name="Example"/>
    <x:tableColumn id="2" name="Public discovery"/>
    <x:tableColumn id="3" name="First-party evidence"/>
    <x:tableColumn id="4" name="Provenance / sample issue"/>
    <x:tableColumn id="5" name="Scope"/>
    <x:tableColumn id="6" name="Outcome"/>
    <x:tableColumn id="7" name="Role / view effect"/>
    <x:tableColumn id="8" name="Supported use"/>
    <x:tableColumn id="9" name="Unsupported use"/>
    <x:tableColumn id="10" name="Next evidence"/>
    <x:tableColumn id="11" name="Review trigger"/>
  </x:tableColumns>
  <x:tableStyleInfo name="TableStyleMedium2" showRowStripes="1"/>
</x:table>
</file>

<file path=xl/tables/table6.xml><?xml version="1.0" encoding="utf-8"?>
<x:table xmlns:x="http://schemas.openxmlformats.org/spreadsheetml/2006/main" id="6" name="CanonicalFixturesTable" displayName="CanonicalFixturesTable" ref="A5:AX143" headerRowCount="1">
  <x:autoFilter ref="A5:AX143"/>
  <x:tableColumns count="50">
    <x:tableColumn id="1" name="Fixture ID"/>
    <x:tableColumn id="2" name="Fixture name"/>
    <x:tableColumn id="3" name="Candidate Name"/>
    <x:tableColumn id="4" name="Decision Use"/>
    <x:tableColumn id="5" name="Candidate In Set"/>
    <x:tableColumn id="6" name="Public Evidence"/>
    <x:tableColumn id="7" name="First-Party Evidence"/>
    <x:tableColumn id="8" name="Real Decision"/>
    <x:tableColumn id="9" name="Scope Match"/>
    <x:tableColumn id="10" name="Evidence Quality"/>
    <x:tableColumn id="11" name="Alternative Type"/>
    <x:tableColumn id="12" name="Current Role"/>
    <x:tableColumn id="13" name="Freshness"/>
    <x:tableColumn id="14" name="Contradiction"/>
    <x:tableColumn id="15" name="Provenance"/>
    <x:tableColumn id="16" name="Sample Coverage"/>
    <x:tableColumn id="17" name="Previous Validation"/>
    <x:tableColumn id="18" name="New Material Evidence"/>
    <x:tableColumn id="19" name="Serviceability"/>
    <x:tableColumn id="20" name="Historical Backfill"/>
    <x:tableColumn id="21" name="Commercial Non-Participation"/>
    <x:tableColumn id="22" name="Expected Outcome"/>
    <x:tableColumn id="23" name="Expected Reason"/>
    <x:tableColumn id="24" name="Expected Validity"/>
    <x:tableColumn id="25" name="Calculated Outcome [FORMULA]"/>
    <x:tableColumn id="26" name="Calculated Reason [FORMULA]"/>
    <x:tableColumn id="27" name="Calculated Validity [FORMULA]"/>
    <x:tableColumn id="28" name="Outcome PASS [FORMULA]"/>
    <x:tableColumn id="29" name="Reason PASS [FORMULA]"/>
    <x:tableColumn id="30" name="Validity PASS [FORMULA]"/>
    <x:tableColumn id="31" name="Core PASS [FORMULA]"/>
    <x:tableColumn id="32" name="Expected Summary"/>
    <x:tableColumn id="33" name="Calculated Summary [FORMULA]"/>
    <x:tableColumn id="34" name="Expected Why"/>
    <x:tableColumn id="35" name="Calculated Why [FORMULA]"/>
    <x:tableColumn id="36" name="Expected Role / View Effect"/>
    <x:tableColumn id="37" name="Calculated Role / View Effect [FORMULA]"/>
    <x:tableColumn id="38" name="Expected Supported Use"/>
    <x:tableColumn id="39" name="Calculated Supported Use [FORMULA]"/>
    <x:tableColumn id="40" name="Expected Unsupported Use"/>
    <x:tableColumn id="41" name="Calculated Unsupported Use [FORMULA]"/>
    <x:tableColumn id="42" name="Expected Next Evidence"/>
    <x:tableColumn id="43" name="Calculated Next Evidence [FORMULA]"/>
    <x:tableColumn id="44" name="Expected Review Trigger"/>
    <x:tableColumn id="45" name="Calculated Review Trigger [FORMULA]"/>
    <x:tableColumn id="46" name="Expected Warning"/>
    <x:tableColumn id="47" name="Calculated Warning [FORMULA]"/>
    <x:tableColumn id="48" name="Expected Safe Next Action"/>
    <x:tableColumn id="49" name="Calculated Safe Next Action [FORMULA]"/>
    <x:tableColumn id="50" name="Complete Stack PASS [FORMULA]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909cd68045a49e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b60b9186a4a44c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0f9667633929459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fcd199f733a9436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daf511740bac4f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aeacbfd5b14946f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17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7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40" max="40" width="30" hidden="0" customWidth="1"/>
    <x:col min="41" max="41" width="34" hidden="0" customWidth="1"/>
    <x:col min="42" max="42" width="34" hidden="0" customWidth="1"/>
    <x:col min="43" max="43" width="34" hidden="0" customWidth="1"/>
    <x:col min="44" max="44" width="34" hidden="0" customWidth="1"/>
    <x:col min="45" max="45" width="34" hidden="0" customWidth="1"/>
    <x:col min="46" max="46" width="34" hidden="0" customWidth="1"/>
    <x:col min="47" max="47" width="34" hidden="0" customWidth="1"/>
    <x:col min="48" max="48" width="34" hidden="0" customWidth="1"/>
    <x:col min="49" max="49" width="34" hidden="0" customWidth="1"/>
  </x:cols>
  <x:sheetData>
    <x:row r="1" ht="34" customHeight="1">
      <x:c r="A1" s="4" t="str">
        <x:v>Competitor Set Validation Register — Method Notes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4" customHeight="1">
      <x:c r="A2" s="11" t="str">
        <x:v>One deterministic method across the guided check and this workbook. Search and market evidence generate candidates; sales and customer evidence test scoped commercial relevance.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4" ht="36" customHeight="1">
      <x:c r="A4" s="20" t="str">
        <x:v>Method stage</x:v>
      </x:c>
      <x:c r="B4" s="20" t="str">
        <x:v>Decision use</x:v>
      </x:c>
      <x:c r="C4" s="20" t="str">
        <x:v>Candidate in set</x:v>
      </x:c>
      <x:c r="D4" s="20" t="str">
        <x:v>Public evidence</x:v>
      </x:c>
      <x:c r="E4" s="20" t="str">
        <x:v>First-party evidence</x:v>
      </x:c>
      <x:c r="F4" s="20" t="str">
        <x:v>Real decision</x:v>
      </x:c>
      <x:c r="G4" s="20" t="str">
        <x:v>Scope match</x:v>
      </x:c>
      <x:c r="H4" s="20" t="str">
        <x:v>Evidence quality</x:v>
      </x:c>
      <x:c r="I4" s="20" t="str">
        <x:v>Alternative type</x:v>
      </x:c>
      <x:c r="J4" s="20" t="str">
        <x:v>Current role</x:v>
      </x:c>
      <x:c r="L4" s="20" t="str">
        <x:v>Freshness</x:v>
      </x:c>
      <x:c r="M4" s="20" t="str">
        <x:v>Contradiction</x:v>
      </x:c>
      <x:c r="N4" s="20" t="str">
        <x:v>Provenance</x:v>
      </x:c>
      <x:c r="O4" s="20" t="str">
        <x:v>Sample coverage</x:v>
      </x:c>
      <x:c r="P4" s="20" t="str">
        <x:v>Previous validation</x:v>
      </x:c>
      <x:c r="Q4" s="20" t="str">
        <x:v>Yes / no</x:v>
      </x:c>
      <x:c r="R4" s="20" t="str">
        <x:v>Serviceability</x:v>
      </x:c>
      <x:c r="S4" s="20" t="str">
        <x:v>Commercial non-participation</x:v>
      </x:c>
      <x:c r="U4" t="str">
        <x:v>decisionUse</x:v>
      </x:c>
      <x:c r="V4" t="str">
        <x:v>candidateInSet</x:v>
      </x:c>
      <x:c r="W4" t="str">
        <x:v>publicEvidence</x:v>
      </x:c>
      <x:c r="X4" t="str">
        <x:v>firstPartyEvidence</x:v>
      </x:c>
      <x:c r="Y4" t="str">
        <x:v>realDecision</x:v>
      </x:c>
      <x:c r="Z4" t="str">
        <x:v>scopeMatch</x:v>
      </x:c>
      <x:c r="AA4" t="str">
        <x:v>evidenceQuality</x:v>
      </x:c>
      <x:c r="AB4" t="str">
        <x:v>alternativeType</x:v>
      </x:c>
      <x:c r="AC4" t="str">
        <x:v>currentRole</x:v>
      </x:c>
      <x:c r="AD4" t="str">
        <x:v>freshness</x:v>
      </x:c>
      <x:c r="AE4" t="str">
        <x:v>contradiction</x:v>
      </x:c>
      <x:c r="AF4" t="str">
        <x:v>provenance</x:v>
      </x:c>
      <x:c r="AG4" t="str">
        <x:v>sampleCoverage</x:v>
      </x:c>
      <x:c r="AH4" t="str">
        <x:v>previousValidation</x:v>
      </x:c>
      <x:c r="AI4" t="str">
        <x:v>commercialNonParticipation</x:v>
      </x:c>
      <x:c r="AJ4" t="str">
        <x:v>newMaterialEvidence</x:v>
      </x:c>
      <x:c r="AK4" t="str">
        <x:v>serviceability</x:v>
      </x:c>
      <x:c r="AL4" t="str">
        <x:v>historicalBackfill</x:v>
      </x:c>
      <x:c r="AN4" s="71" t="str">
        <x:v>Reason Code</x:v>
      </x:c>
      <x:c r="AO4" s="71" t="str">
        <x:v>Summary</x:v>
      </x:c>
      <x:c r="AP4" s="71" t="str">
        <x:v>Why</x:v>
      </x:c>
      <x:c r="AQ4" s="71" t="str">
        <x:v>Role / View Effect</x:v>
      </x:c>
      <x:c r="AR4" s="71" t="str">
        <x:v>Supported Use</x:v>
      </x:c>
      <x:c r="AS4" s="71" t="str">
        <x:v>Unsupported Use</x:v>
      </x:c>
      <x:c r="AT4" s="71" t="str">
        <x:v>Next Evidence</x:v>
      </x:c>
      <x:c r="AU4" s="71" t="str">
        <x:v>Review Trigger</x:v>
      </x:c>
      <x:c r="AV4" s="71" t="str">
        <x:v>Warning</x:v>
      </x:c>
      <x:c r="AW4" s="71" t="str">
        <x:v>Safe Next Action</x:v>
      </x:c>
    </x:row>
    <x:row r="5">
      <x:c r="A5" t="str">
        <x:v>DEFINE</x:v>
      </x:c>
      <x:c r="B5" t="str">
        <x:v>seo</x:v>
      </x:c>
      <x:c r="C5" t="str">
        <x:v>yes</x:v>
      </x:c>
      <x:c r="D5" t="str">
        <x:v>yes</x:v>
      </x:c>
      <x:c r="E5" t="str">
        <x:v>buyer_event</x:v>
      </x:c>
      <x:c r="F5" t="str">
        <x:v>yes</x:v>
      </x:c>
      <x:c r="G5" t="str">
        <x:v>full</x:v>
      </x:c>
      <x:c r="H5" t="str">
        <x:v>independent_current</x:v>
      </x:c>
      <x:c r="I5" t="str">
        <x:v>vendor</x:v>
      </x:c>
      <x:c r="J5" t="str">
        <x:v>direct</x:v>
      </x:c>
      <x:c r="L5" t="str">
        <x:v>current</x:v>
      </x:c>
      <x:c r="M5" t="str">
        <x:v>none</x:v>
      </x:c>
      <x:c r="N5" t="str">
        <x:v>two_plus</x:v>
      </x:c>
      <x:c r="O5" t="str">
        <x:v>balanced</x:v>
      </x:c>
      <x:c r="P5" t="str">
        <x:v>none</x:v>
      </x:c>
      <x:c r="Q5" t="str">
        <x:v>yes</x:v>
      </x:c>
      <x:c r="R5" t="str">
        <x:v>yes</x:v>
      </x:c>
      <x:c r="S5" t="str">
        <x:v>yes</x:v>
      </x:c>
      <x:c r="U5" t="str">
        <x:v>seo</x:v>
      </x:c>
      <x:c r="V5" t="str">
        <x:v>yes</x:v>
      </x:c>
      <x:c r="W5" t="str">
        <x:v>yes</x:v>
      </x:c>
      <x:c r="X5" t="str">
        <x:v>none</x:v>
      </x:c>
      <x:c r="Y5" t="str">
        <x:v>yes</x:v>
      </x:c>
      <x:c r="Z5" t="str">
        <x:v>full</x:v>
      </x:c>
      <x:c r="AA5" t="str">
        <x:v>independent_current</x:v>
      </x:c>
      <x:c r="AB5" t="str">
        <x:v>vendor</x:v>
      </x:c>
      <x:c r="AC5" t="str">
        <x:v>direct</x:v>
      </x:c>
      <x:c r="AD5" t="str">
        <x:v>current</x:v>
      </x:c>
      <x:c r="AE5" t="str">
        <x:v>none</x:v>
      </x:c>
      <x:c r="AF5" t="str">
        <x:v>two_plus</x:v>
      </x:c>
      <x:c r="AG5" t="str">
        <x:v>balanced</x:v>
      </x:c>
      <x:c r="AH5" t="str">
        <x:v>none</x:v>
      </x:c>
      <x:c r="AI5" t="str">
        <x:v>yes</x:v>
      </x:c>
      <x:c r="AJ5" t="str">
        <x:v>yes</x:v>
      </x:c>
      <x:c r="AK5" t="str">
        <x:v>yes</x:v>
      </x:c>
      <x:c r="AL5" t="str">
        <x:v>yes</x:v>
      </x:c>
      <x:c r="AN5" s="71" t="str">
        <x:v>REQUIRED_FIELDS_MISSING</x:v>
      </x:c>
      <x:c r="AO5" s="71" t="str">
        <x:v>The check cannot return a validation outcome yet.</x:v>
      </x:c>
      <x:c r="AP5" s="71" t="str">
        <x:v>Required information is missing: candidateName.</x:v>
      </x:c>
      <x:c r="AQ5" s="71" t="str">
        <x:v>No role change.</x:v>
      </x:c>
      <x:c r="AR5" s="71" t="str">
        <x:v>Input completion only.</x:v>
      </x:c>
      <x:c r="AS5" s="71" t="str">
        <x:v>Any competitor-set conclusion.</x:v>
      </x:c>
      <x:c r="AT5" s="71" t="str">
        <x:v>Complete the named fields.</x:v>
      </x:c>
      <x:c r="AU5" s="71" t="str">
        <x:v>Run the check again after completion.</x:v>
      </x:c>
      <x:c r="AV5" s="71" t="str">
        <x:v>The record has begun but is incomplete.</x:v>
      </x:c>
      <x:c r="AW5" s="71" t="str">
        <x:v>Complete the missing fields.</x:v>
      </x:c>
    </x:row>
    <x:row r="6">
      <x:c r="A6" t="str">
        <x:v>SAMPLE</x:v>
      </x:c>
      <x:c r="B6" t="str">
        <x:v>content</x:v>
      </x:c>
      <x:c r="C6" t="str">
        <x:v>no</x:v>
      </x:c>
      <x:c r="D6" t="str">
        <x:v>no</x:v>
      </x:c>
      <x:c r="E6" t="str">
        <x:v>mixed</x:v>
      </x:c>
      <x:c r="F6" t="str">
        <x:v>no</x:v>
      </x:c>
      <x:c r="G6" t="str">
        <x:v>partial</x:v>
      </x:c>
      <x:c r="H6" t="str">
        <x:v>one_decision</x:v>
      </x:c>
      <x:c r="I6" t="str">
        <x:v>product</x:v>
      </x:c>
      <x:c r="J6" t="str">
        <x:v>substitute</x:v>
      </x:c>
      <x:c r="L6" t="str">
        <x:v>stale</x:v>
      </x:c>
      <x:c r="M6" t="str">
        <x:v>material</x:v>
      </x:c>
      <x:c r="N6" t="str">
        <x:v>one</x:v>
      </x:c>
      <x:c r="O6" t="str">
        <x:v>only_wins</x:v>
      </x:c>
      <x:c r="P6" t="str">
        <x:v>review_due</x:v>
      </x:c>
      <x:c r="Q6" t="str">
        <x:v>no</x:v>
      </x:c>
      <x:c r="R6" t="str">
        <x:v>no</x:v>
      </x:c>
      <x:c r="S6" t="str">
        <x:v>no</x:v>
      </x:c>
      <x:c r="U6" t="str">
        <x:v>content</x:v>
      </x:c>
      <x:c r="V6" t="str">
        <x:v>no</x:v>
      </x:c>
      <x:c r="W6" t="str">
        <x:v>no</x:v>
      </x:c>
      <x:c r="X6" t="str">
        <x:v>seller_only</x:v>
      </x:c>
      <x:c r="Y6" t="str">
        <x:v>no</x:v>
      </x:c>
      <x:c r="Z6" t="str">
        <x:v>partial</x:v>
      </x:c>
      <x:c r="AA6" t="str">
        <x:v>one_decision</x:v>
      </x:c>
      <x:c r="AB6" t="str">
        <x:v>product</x:v>
      </x:c>
      <x:c r="AC6" t="str">
        <x:v>indirect</x:v>
      </x:c>
      <x:c r="AD6" t="str">
        <x:v>stale</x:v>
      </x:c>
      <x:c r="AE6" t="str">
        <x:v>material</x:v>
      </x:c>
      <x:c r="AF6" t="str">
        <x:v>one</x:v>
      </x:c>
      <x:c r="AG6" t="str">
        <x:v>only_wins</x:v>
      </x:c>
      <x:c r="AH6" t="str">
        <x:v>review_due</x:v>
      </x:c>
      <x:c r="AI6" t="str">
        <x:v>no</x:v>
      </x:c>
      <x:c r="AJ6" t="str">
        <x:v>no</x:v>
      </x:c>
      <x:c r="AK6" t="str">
        <x:v>no</x:v>
      </x:c>
      <x:c r="AL6" t="str">
        <x:v>no</x:v>
      </x:c>
      <x:c r="AN6" s="71" t="str">
        <x:v>IDENTITY_MALFORMED</x:v>
      </x:c>
      <x:c r="AO6" s="71" t="str">
        <x:v>The competitor identity is not usable.</x:v>
      </x:c>
      <x:c r="AP6" s="71" t="str">
        <x:v>Use a stable product, company or alternative label.</x:v>
      </x:c>
      <x:c r="AQ6" s="71" t="str">
        <x:v>No role change.</x:v>
      </x:c>
      <x:c r="AR6" s="71" t="str">
        <x:v>Identity correction.</x:v>
      </x:c>
      <x:c r="AS6" s="71" t="str">
        <x:v>Any validation claim.</x:v>
      </x:c>
      <x:c r="AT6" s="71" t="str">
        <x:v>Resolve the identity.</x:v>
      </x:c>
      <x:c r="AU6" s="71" t="str">
        <x:v>Re-run after correction.</x:v>
      </x:c>
      <x:c r="AV6" s="71" t="str">
        <x:v>IDENTITY MALFORMED</x:v>
      </x:c>
      <x:c r="AW6" s="71" t="str">
        <x:v>Use a stable, non-sensitive label.</x:v>
      </x:c>
    </x:row>
    <x:row r="7">
      <x:c r="A7" t="str">
        <x:v>NORMALIZE</x:v>
      </x:c>
      <x:c r="B7" t="str">
        <x:v>paid_search</x:v>
      </x:c>
      <x:c r="D7" t="str">
        <x:v>unknown</x:v>
      </x:c>
      <x:c r="E7" t="str">
        <x:v>seller_only</x:v>
      </x:c>
      <x:c r="F7" t="str">
        <x:v>unknown</x:v>
      </x:c>
      <x:c r="G7" t="str">
        <x:v>mismatch</x:v>
      </x:c>
      <x:c r="H7" t="str">
        <x:v>shared_records</x:v>
      </x:c>
      <x:c r="I7" t="str">
        <x:v>consultancy</x:v>
      </x:c>
      <x:c r="J7" t="str">
        <x:v>reference</x:v>
      </x:c>
      <x:c r="L7" t="str">
        <x:v>unknown</x:v>
      </x:c>
      <x:c r="N7" t="str">
        <x:v>shared</x:v>
      </x:c>
      <x:c r="O7" t="str">
        <x:v>only_losses</x:v>
      </x:c>
      <x:c r="P7" t="str">
        <x:v>new_evidence</x:v>
      </x:c>
      <x:c r="R7" t="str">
        <x:v>unknown</x:v>
      </x:c>
      <x:c r="S7" t="str">
        <x:v>unknown</x:v>
      </x:c>
      <x:c r="U7" t="str">
        <x:v>paid_search</x:v>
      </x:c>
      <x:c r="X7" t="str">
        <x:v>buyer_event</x:v>
      </x:c>
      <x:c r="Y7" t="str">
        <x:v>unknown</x:v>
      </x:c>
      <x:c r="Z7" t="str">
        <x:v>mismatch</x:v>
      </x:c>
      <x:c r="AA7" t="str">
        <x:v>shared_records</x:v>
      </x:c>
      <x:c r="AB7" t="str">
        <x:v>consultancy</x:v>
      </x:c>
      <x:c r="AC7" t="str">
        <x:v>substitute</x:v>
      </x:c>
      <x:c r="AD7" t="str">
        <x:v>unknown</x:v>
      </x:c>
      <x:c r="AE7" t="str">
        <x:v>unknown</x:v>
      </x:c>
      <x:c r="AF7" t="str">
        <x:v>shared</x:v>
      </x:c>
      <x:c r="AG7" t="str">
        <x:v>only_losses</x:v>
      </x:c>
      <x:c r="AH7" t="str">
        <x:v>new_evidence</x:v>
      </x:c>
      <x:c r="AI7" t="str">
        <x:v>unknown</x:v>
      </x:c>
      <x:c r="AK7" t="str">
        <x:v>unknown</x:v>
      </x:c>
      <x:c r="AN7" s="71" t="str">
        <x:v>SCOPED_COMMERCIAL_RELEVANCE</x:v>
      </x:c>
      <x:c r="AO7" s="71" t="str">
        <x:v>The current scoped role is supported.</x:v>
      </x:c>
      <x:c r="AP7" s="71" t="str">
        <x:v>Matching direct buyer or recorded commercial-event evidence appears across independent decisions without a material contradiction, and role and serviceability are resolved.</x:v>
      </x:c>
      <x:c r="AQ7" s="71" t="str">
        <x:v>Keep the current role in this validated view.</x:v>
      </x:c>
      <x:c r="AR7" s="71" t="str">
        <x:v>The selected use and other uses with the same scope and evidence requirement.</x:v>
      </x:c>
      <x:c r="AS7" s="71" t="str">
        <x:v>Universal use across untested segments, geographies or stages.</x:v>
      </x:c>
      <x:c r="AT7" s="71" t="str">
        <x:v>Record the evidence summary, owner and effective period.</x:v>
      </x:c>
      <x:c r="AU7" s="71" t="str">
        <x:v>Review on the defined date or material market, product or serviceability change.</x:v>
      </x:c>
      <x:c r="AV7" s="71" t="str">
        <x:v>CONFIRMATION IS SCOPED AND VERSIONED</x:v>
      </x:c>
      <x:c r="AW7" s="71" t="str">
        <x:v>Approve the result and publish the next set version.</x:v>
      </x:c>
    </x:row>
    <x:row r="8">
      <x:c r="A8" t="str">
        <x:v>TRIANGULATE</x:v>
      </x:c>
      <x:c r="B8" t="str">
        <x:v>market_monitoring</x:v>
      </x:c>
      <x:c r="E8" t="str">
        <x:v>none</x:v>
      </x:c>
      <x:c r="G8" t="str">
        <x:v>unknown</x:v>
      </x:c>
      <x:c r="H8" t="str">
        <x:v>stale</x:v>
      </x:c>
      <x:c r="I8" t="str">
        <x:v>agency</x:v>
      </x:c>
      <x:c r="J8" t="str">
        <x:v>unknown</x:v>
      </x:c>
      <x:c r="N8" t="str">
        <x:v>unknown</x:v>
      </x:c>
      <x:c r="O8" t="str">
        <x:v>one_segment</x:v>
      </x:c>
      <x:c r="U8" t="str">
        <x:v>market_monitoring</x:v>
      </x:c>
      <x:c r="X8" t="str">
        <x:v>mixed</x:v>
      </x:c>
      <x:c r="Z8" t="str">
        <x:v>unknown</x:v>
      </x:c>
      <x:c r="AA8" t="str">
        <x:v>contradictory</x:v>
      </x:c>
      <x:c r="AB8" t="str">
        <x:v>agency</x:v>
      </x:c>
      <x:c r="AC8" t="str">
        <x:v>reference</x:v>
      </x:c>
      <x:c r="AF8" t="str">
        <x:v>unknown</x:v>
      </x:c>
      <x:c r="AG8" t="str">
        <x:v>one_segment</x:v>
      </x:c>
      <x:c r="AN8" s="71" t="str">
        <x:v>COMMERCIAL_ALTERNATIVE_MISSING</x:v>
      </x:c>
      <x:c r="AO8" s="71" t="str">
        <x:v>The current set is missing a commercially relevant alternative.</x:v>
      </x:c>
      <x:c r="AP8" s="71" t="str">
        <x:v>First-party evidence places the alternative in a real, matching buyer decision and its type, role and serviceability are resolved.</x:v>
      </x:c>
      <x:c r="AQ8" s="71" t="str">
        <x:v>Add as Direct competitor in this scoped view.</x:v>
      </x:c>
      <x:c r="AR8" s="71" t="str">
        <x:v>The matching commercial view and related research.</x:v>
      </x:c>
      <x:c r="AS8" s="71" t="str">
        <x:v>Other products, buyers, markets or stages without evidence.</x:v>
      </x:c>
      <x:c r="AT8" s="71" t="str">
        <x:v>Normalize the stable identity and link the supporting records.</x:v>
      </x:c>
      <x:c r="AU8" s="71" t="str">
        <x:v>Review on scope, serviceability or contradictory-evidence change.</x:v>
      </x:c>
      <x:c r="AV8" s="71" t="str">
        <x:v>Evidence is scoped to the tested view.</x:v>
      </x:c>
      <x:c r="AW8" s="71" t="str">
        <x:v>Add the candidate to a new validated-set version.</x:v>
      </x:c>
    </x:row>
    <x:row r="9">
      <x:c r="A9" t="str">
        <x:v>RECONCILE</x:v>
      </x:c>
      <x:c r="B9" t="str">
        <x:v>battlecard</x:v>
      </x:c>
      <x:c r="H9" t="str">
        <x:v>contradictory</x:v>
      </x:c>
      <x:c r="I9" t="str">
        <x:v>internal_build</x:v>
      </x:c>
      <x:c r="O9" t="str">
        <x:v>incomplete_crm</x:v>
      </x:c>
      <x:c r="U9" t="str">
        <x:v>battlecard</x:v>
      </x:c>
      <x:c r="AA9" t="str">
        <x:v>incomplete_capture</x:v>
      </x:c>
      <x:c r="AB9" t="str">
        <x:v>internal_build</x:v>
      </x:c>
      <x:c r="AC9" t="str">
        <x:v>unknown</x:v>
      </x:c>
      <x:c r="AG9" t="str">
        <x:v>incomplete_crm</x:v>
      </x:c>
      <x:c r="AN9" s="71" t="str">
        <x:v>ROLE_MISMATCH</x:v>
      </x:c>
      <x:c r="AO9" s="71" t="str">
        <x:v>The competitor belongs in the set, but the current role is wrong.</x:v>
      </x:c>
      <x:c r="AP9" s="71" t="str">
        <x:v>The observed alternative type and buyer situation support a different assignment.</x:v>
      </x:c>
      <x:c r="AQ9" s="71" t="str">
        <x:v>Reclassify as Substitute for this view.</x:v>
      </x:c>
      <x:c r="AR9" s="71" t="str">
        <x:v>Uses consistent with the new role.</x:v>
      </x:c>
      <x:c r="AS9" s="71" t="str">
        <x:v>Uses that depend on the old role.</x:v>
      </x:c>
      <x:c r="AT9" s="71" t="str">
        <x:v>Update the scoped role and preserve the prior assignment in history.</x:v>
      </x:c>
      <x:c r="AU9" s="71" t="str">
        <x:v>Review when the alternative type, buyer job or serviceability changes.</x:v>
      </x:c>
      <x:c r="AV9" s="71" t="str">
        <x:v>Evidence is scoped to the tested view.</x:v>
      </x:c>
      <x:c r="AW9" s="71" t="str">
        <x:v>Publish the role change in a new version.</x:v>
      </x:c>
    </x:row>
    <x:row r="10">
      <x:c r="A10" t="str">
        <x:v>APPROVE / VERSION / REOPEN</x:v>
      </x:c>
      <x:c r="B10" t="str">
        <x:v>shortlist</x:v>
      </x:c>
      <x:c r="H10" t="str">
        <x:v>incomplete_capture</x:v>
      </x:c>
      <x:c r="I10" t="str">
        <x:v>spreadsheet</x:v>
      </x:c>
      <x:c r="O10" t="str">
        <x:v>limited</x:v>
      </x:c>
      <x:c r="U10" t="str">
        <x:v>product_comparison</x:v>
      </x:c>
      <x:c r="AA10" t="str">
        <x:v>stale</x:v>
      </x:c>
      <x:c r="AB10" t="str">
        <x:v>spreadsheet</x:v>
      </x:c>
      <x:c r="AG10" t="str">
        <x:v>limited</x:v>
      </x:c>
      <x:c r="AN10" s="71" t="str">
        <x:v>SCOPE_OR_FRESHNESS_LIMIT</x:v>
      </x:c>
      <x:c r="AO10" s="71" t="str">
        <x:v>The current role is broader than the evidence supports.</x:v>
      </x:c>
      <x:c r="AP10" s="71" t="str">
        <x:v>The evidence is partial, mismatched or stale for the tested view.</x:v>
      </x:c>
      <x:c r="AQ10" s="71" t="str">
        <x:v>Limit the role to the supported segment, stage or discovery view.</x:v>
      </x:c>
      <x:c r="AR10" s="71" t="str">
        <x:v>Narrow matching use only.</x:v>
      </x:c>
      <x:c r="AS10" s="71" t="str">
        <x:v>Broader commercial or procurement use.</x:v>
      </x:c>
      <x:c r="AT10" s="71" t="str">
        <x:v>Collect current evidence for the missing scope.</x:v>
      </x:c>
      <x:c r="AU10" s="71" t="str">
        <x:v>Review on current matching evidence or scope change.</x:v>
      </x:c>
      <x:c r="AV10" s="71" t="str">
        <x:v>Evidence is scoped to the tested view.</x:v>
      </x:c>
      <x:c r="AW10" s="71" t="str">
        <x:v>Update the view rather than deleting the stable identity.</x:v>
      </x:c>
    </x:row>
    <x:row r="11">
      <x:c r="B11" t="str">
        <x:v>procurement</x:v>
      </x:c>
      <x:c r="I11" t="str">
        <x:v>incumbent</x:v>
      </x:c>
      <x:c r="U11" t="str">
        <x:v>shortlist</x:v>
      </x:c>
      <x:c r="AB11" t="str">
        <x:v>incumbent</x:v>
      </x:c>
      <x:c r="AN11" s="71" t="str">
        <x:v>SERVICEABILITY_LIMIT</x:v>
      </x:c>
      <x:c r="AO11" s="71" t="str">
        <x:v>The current role is broader than current serviceability supports.</x:v>
      </x:c>
      <x:c r="AP11" s="71" t="str">
        <x:v>The alternative appeared in the decision but cannot serve the tested buyer, geography or requirement now.</x:v>
      </x:c>
      <x:c r="AQ11" s="71" t="str">
        <x:v>Limit the role to the supported segment, stage or discovery view.</x:v>
      </x:c>
      <x:c r="AR11" s="71" t="str">
        <x:v>Narrow matching use only.</x:v>
      </x:c>
      <x:c r="AS11" s="71" t="str">
        <x:v>Broader commercial or procurement use in the non-serviceable scope.</x:v>
      </x:c>
      <x:c r="AT11" s="71" t="str">
        <x:v>Collect current serviceability evidence for the missing scope.</x:v>
      </x:c>
      <x:c r="AU11" s="71" t="str">
        <x:v>Review on product launch, partner coverage, acquisition or geography change.</x:v>
      </x:c>
      <x:c r="AV11" s="71" t="str">
        <x:v>SERVICEABILITY LIMITED</x:v>
      </x:c>
      <x:c r="AW11" s="71" t="str">
        <x:v>Update the scoped view rather than deleting the stable identity.</x:v>
      </x:c>
    </x:row>
    <x:row r="12">
      <x:c r="B12" t="str">
        <x:v>pricing</x:v>
      </x:c>
      <x:c r="I12" t="str">
        <x:v>open_source</x:v>
      </x:c>
      <x:c r="U12" t="str">
        <x:v>procurement</x:v>
      </x:c>
      <x:c r="AB12" t="str">
        <x:v>open_source</x:v>
      </x:c>
      <x:c r="AN12" s="71" t="str">
        <x:v>DISCOVERY_ONLY_RELATIONSHIP</x:v>
      </x:c>
      <x:c r="AO12" s="71" t="str">
        <x:v>The candidate is relevant to discovery, not validated commercial competition.</x:v>
      </x:c>
      <x:c r="AP12" s="71" t="str">
        <x:v>Search, audience, review or market evidence supports a channel/reference relationship, while matching first-party evidence is absent.</x:v>
      </x:c>
      <x:c r="AQ12" s="71" t="str">
        <x:v>Keep a discovery/reference role outside the commercial view.</x:v>
      </x:c>
      <x:c r="AR12" s="71" t="str">
        <x:v>SEO, content research, paid-search review and monitoring.</x:v>
      </x:c>
      <x:c r="AS12" s="71" t="str">
        <x:v>Shortlist, pricing, procurement, renewal and strategy conclusions.</x:v>
      </x:c>
      <x:c r="AT12" s="71" t="str">
        <x:v>Collect matching buyer or commercial-event evidence only if commercial use is needed.</x:v>
      </x:c>
      <x:c r="AU12" s="71" t="str">
        <x:v>Review on new first-party evidence.</x:v>
      </x:c>
      <x:c r="AV12" s="71" t="str">
        <x:v>ABSENCE FROM CRM IS NOT EXCLUSION PROOF</x:v>
      </x:c>
      <x:c r="AW12" s="71" t="str">
        <x:v>Retain the candidate without promoting it to a commercial role.</x:v>
      </x:c>
    </x:row>
    <x:row r="13">
      <x:c r="B13" t="str">
        <x:v>renewal</x:v>
      </x:c>
      <x:c r="I13" t="str">
        <x:v>free_tool</x:v>
      </x:c>
      <x:c r="U13" t="str">
        <x:v>pricing</x:v>
      </x:c>
      <x:c r="AB13" t="str">
        <x:v>free_tool</x:v>
      </x:c>
      <x:c r="AN13" s="71" t="str">
        <x:v>PUBLIC_SIGNAL_SHARED_PROVENANCE</x:v>
      </x:c>
      <x:c r="AO13" s="71" t="str">
        <x:v>The candidate remains useful for discovery, but the evidence is not independent.</x:v>
      </x:c>
      <x:c r="AP13" s="71" t="str">
        <x:v>Repeated records describe one underlying source or decision.</x:v>
      </x:c>
      <x:c r="AQ13" s="71" t="str">
        <x:v>Keep a discovery/reference role only.</x:v>
      </x:c>
      <x:c r="AR13" s="71" t="str">
        <x:v>SEO, content discovery and monitoring.</x:v>
      </x:c>
      <x:c r="AS13" s="71" t="str">
        <x:v>Shortlist, pricing and procurement conclusions.</x:v>
      </x:c>
      <x:c r="AT13" s="71" t="str">
        <x:v>Collect independent buyer decisions if commercial use is needed.</x:v>
      </x:c>
      <x:c r="AU13" s="71" t="str">
        <x:v>Review on new independent evidence.</x:v>
      </x:c>
      <x:c r="AV13" s="71" t="str">
        <x:v>PROVENANCE NOT INDEPENDENT</x:v>
      </x:c>
      <x:c r="AW13" s="71" t="str">
        <x:v>Keep the source links and do not count duplicates as corroboration.</x:v>
      </x:c>
    </x:row>
    <x:row r="14">
      <x:c r="B14" t="str">
        <x:v>strategy</x:v>
      </x:c>
      <x:c r="I14" t="str">
        <x:v>no_decision</x:v>
      </x:c>
      <x:c r="U14" t="str">
        <x:v>renewal</x:v>
      </x:c>
      <x:c r="AB14" t="str">
        <x:v>no_decision</x:v>
      </x:c>
      <x:c r="AN14" s="71" t="str">
        <x:v>COMMERCIAL_EVIDENCE_LIMITED</x:v>
      </x:c>
      <x:c r="AO14" s="71" t="str">
        <x:v>The candidate is not ready for the intended commercial use.</x:v>
      </x:c>
      <x:c r="AP14" s="71" t="str">
        <x:v>The evidence is absent, internal-only, non-independent, one-sided, incomplete, stale or historically reconstructed.</x:v>
      </x:c>
      <x:c r="AQ14" s="71" t="str">
        <x:v>No final role change.</x:v>
      </x:c>
      <x:c r="AR14" s="71" t="str">
        <x:v>Evidence collection and controlled review.</x:v>
      </x:c>
      <x:c r="AS14" s="71" t="str">
        <x:v>High-impact downstream use until the named gap is closed.</x:v>
      </x:c>
      <x:c r="AT14" s="71" t="str">
        <x:v>Collect direct buyer or recorded commercial-event evidence tied to the same scope.</x:v>
      </x:c>
      <x:c r="AU14" s="71" t="str">
        <x:v>Review when the named evidence is available.</x:v>
      </x:c>
      <x:c r="AV14" s="71" t="str">
        <x:v>CRM CAPTURE INCOMPLETE</x:v>
      </x:c>
      <x:c r="AW14" s="71" t="str">
        <x:v>Begin prospective capture rather than inventing historical certainty.</x:v>
      </x:c>
    </x:row>
    <x:row r="15">
      <x:c r="B15" t="str">
        <x:v>product_comparison</x:v>
      </x:c>
      <x:c r="I15" t="str">
        <x:v>status_quo</x:v>
      </x:c>
      <x:c r="U15" t="str">
        <x:v>strategy</x:v>
      </x:c>
      <x:c r="AB15" t="str">
        <x:v>status_quo</x:v>
      </x:c>
      <x:c r="AN15" s="71" t="str">
        <x:v>MATERIAL_CONTRADICTION</x:v>
      </x:c>
      <x:c r="AO15" s="71" t="str">
        <x:v>Comparable evidence is contradictory or its contradiction state is unresolved.</x:v>
      </x:c>
      <x:c r="AP15" s="71" t="str">
        <x:v>A forced confirmation, addition or exclusion would hide a material evidence problem.</x:v>
      </x:c>
      <x:c r="AQ15" s="71" t="str">
        <x:v>No final role change.</x:v>
      </x:c>
      <x:c r="AR15" s="71" t="str">
        <x:v>Evidence collection and controlled review.</x:v>
      </x:c>
      <x:c r="AS15" s="71" t="str">
        <x:v>High-impact downstream use until the named gap is closed.</x:v>
      </x:c>
      <x:c r="AT15" s="71" t="str">
        <x:v>Verify identity, scope and the underlying decision; then collect the missing buyer or commercial record.</x:v>
      </x:c>
      <x:c r="AU15" s="71" t="str">
        <x:v>Review when the named evidence is available.</x:v>
      </x:c>
      <x:c r="AV15" s="71" t="str">
        <x:v>FIRST-PARTY CONTRADICTION REQUIRES RESOLUTION</x:v>
      </x:c>
      <x:c r="AW15" s="71" t="str">
        <x:v>Record both propositions and assign an owner to resolve them.</x:v>
      </x:c>
    </x:row>
    <x:row r="16">
      <x:c r="I16" t="str">
        <x:v>unknown</x:v>
      </x:c>
      <x:c r="AB16" t="str">
        <x:v>unknown</x:v>
      </x:c>
      <x:c r="AN16" s="71" t="str">
        <x:v>SCOPE_OR_EVENT_UNRESOLVED</x:v>
      </x:c>
      <x:c r="AO16" s="71" t="str">
        <x:v>The evidence cannot yet be tied to the tested buyer decision.</x:v>
      </x:c>
      <x:c r="AP16" s="71" t="str">
        <x:v>Commercial relevance requires a matching offer, buyer, market and stage.</x:v>
      </x:c>
      <x:c r="AQ16" s="71" t="str">
        <x:v>No final role change.</x:v>
      </x:c>
      <x:c r="AR16" s="71" t="str">
        <x:v>Evidence collection and controlled review.</x:v>
      </x:c>
      <x:c r="AS16" s="71" t="str">
        <x:v>High-impact downstream use until the named gap is closed.</x:v>
      </x:c>
      <x:c r="AT16" s="71" t="str">
        <x:v>Tie the record to a real decision and complete the scope.</x:v>
      </x:c>
      <x:c r="AU16" s="71" t="str">
        <x:v>Review when the named evidence is available.</x:v>
      </x:c>
      <x:c r="AV16" s="71" t="str">
        <x:v>SCOPE OR EVENT UNRESOLVED</x:v>
      </x:c>
      <x:c r="AW16" s="71" t="str">
        <x:v>Complete the scope before using the candidate commercially.</x:v>
      </x:c>
    </x:row>
    <x:row r="17">
      <x:c r="AN17" s="71" t="str">
        <x:v>LIFECYCLE_TRIGGER</x:v>
      </x:c>
      <x:c r="AO17" s="71" t="str">
        <x:v>The previous validation must be reopened.</x:v>
      </x:c>
      <x:c r="AP17" s="71" t="str">
        <x:v>A review date or new material evidence challenges the prior version.</x:v>
      </x:c>
      <x:c r="AQ17" s="71" t="str">
        <x:v>Suspend the prior scoped approval.</x:v>
      </x:c>
      <x:c r="AR17" s="71" t="str">
        <x:v>Review workflow and evidence collection.</x:v>
      </x:c>
      <x:c r="AS17" s="71" t="str">
        <x:v>Continued use of the prior result without review.</x:v>
      </x:c>
      <x:c r="AT17" s="71" t="str">
        <x:v>Re-run the same scoped validation with current evidence.</x:v>
      </x:c>
      <x:c r="AU17" s="71" t="str">
        <x:v>Issue a new version when approved.</x:v>
      </x:c>
      <x:c r="AV17" s="71" t="str">
        <x:v>Prior evidence may still be useful, but it is no longer sufficient for continued approval.</x:v>
      </x:c>
      <x:c r="AW17" s="71" t="str">
        <x:v>Open a new review record and preserve the superseded version.</x:v>
      </x:c>
    </x:row>
    <x:row r="18" ht="36" customHeight="1">
      <x:c r="A18" s="20" t="str">
        <x:v>Controlled outcome</x:v>
      </x:c>
      <x:c r="B18" s="20" t="str">
        <x:v>Meaning</x:v>
      </x:c>
      <x:c r="C18" s="20" t="str">
        <x:v>Role / view effect</x:v>
      </x:c>
      <x:c r="D18" s="20" t="str">
        <x:v>Permitted-use rule</x:v>
      </x:c>
      <x:c r="E18" s="20" t="str">
        <x:v>Unsupported-use rule</x:v>
      </x:c>
      <x:c r="F18" s="20" t="str">
        <x:v>Next evidence</x:v>
      </x:c>
      <x:c r="G18" s="20" t="str">
        <x:v>Review trigger</x:v>
      </x:c>
      <x:c r="H18" s="20" t="str">
        <x:v>Empty-state rule</x:v>
      </x:c>
      <x:c r="I18" s="20" t="str">
        <x:v>Incomplete-state rule</x:v>
      </x:c>
      <x:c r="J18" s="20" t="str">
        <x:v>Invalid-state rule</x:v>
      </x:c>
      <x:c r="AN18" s="71" t="str">
        <x:v>SCOPED_NON_PARTICIPATION</x:v>
      </x:c>
      <x:c r="AO18" s="71" t="str">
        <x:v>Matching, current evidence supports non-participation in this commercial view.</x:v>
      </x:c>
      <x:c r="AP18" s="71" t="str">
        <x:v>Independent scoped decisions did not include the candidate, and capture limitations have been addressed.</x:v>
      </x:c>
      <x:c r="AQ18" s="71" t="str">
        <x:v>Remove from this commercial view; retain identity and audit history.</x:v>
      </x:c>
      <x:c r="AR18" s="71" t="str">
        <x:v>Audit, monitoring and any separate discovery/reference view.</x:v>
      </x:c>
      <x:c r="AS18" s="71" t="str">
        <x:v>Universal exclusion across other products, buyers, markets or stages.</x:v>
      </x:c>
      <x:c r="AT18" s="71" t="str">
        <x:v>Preserve the evidence summary and review trigger.</x:v>
      </x:c>
      <x:c r="AU18" s="71" t="str">
        <x:v>Review on new buyer evidence, launch, acquisition or market change.</x:v>
      </x:c>
      <x:c r="AV18" s="71" t="str">
        <x:v>EXCLUSION IS SCOPED</x:v>
      </x:c>
      <x:c r="AW18" s="71" t="str">
        <x:v>Issue a new validated-set version.</x:v>
      </x:c>
    </x:row>
    <x:row r="19">
      <x:c r="A19" s="28" t="str">
        <x:v>CONFIRM</x:v>
      </x:c>
      <x:c r="B19" s="28" t="str">
        <x:v>The current scoped role is supported.</x:v>
      </x:c>
      <x:c r="C19" s="28" t="str">
        <x:v>Keep the current role in this validated view.</x:v>
      </x:c>
      <x:c r="D19" s="28" t="str">
        <x:v>Use only within the tested scope.</x:v>
      </x:c>
      <x:c r="E19" s="28" t="str">
        <x:v>Do not generalize across untested segments, geographies or stages.</x:v>
      </x:c>
      <x:c r="F19" s="28" t="str">
        <x:v>Preserve the evidence summary.</x:v>
      </x:c>
      <x:c r="G19" s="28" t="str">
        <x:v>Review on the set date or material change.</x:v>
      </x:c>
      <x:c r="H19" s="28" t="str">
        <x:v>Untouched rows stay blank.</x:v>
      </x:c>
      <x:c r="I19" s="28" t="str">
        <x:v>Started records missing required fields are incomplete.</x:v>
      </x:c>
      <x:c r="J19" s="28" t="str">
        <x:v>Malformed identity is invalid.</x:v>
      </x:c>
      <x:c r="AN19" s="71" t="str">
        <x:v>CONTROLLED_INPUT_INVALID</x:v>
      </x:c>
      <x:c r="AO19" s="71" t="str">
        <x:v>One or more controlled inputs are not recognized.</x:v>
      </x:c>
      <x:c r="AP19" s="71" t="str">
        <x:v>Unsupported values were supplied for: decisionUse. The engine does not convert them to a safe default.</x:v>
      </x:c>
      <x:c r="AQ19" s="71" t="str">
        <x:v>No role change.</x:v>
      </x:c>
      <x:c r="AR19" s="71" t="str">
        <x:v>Input correction only.</x:v>
      </x:c>
      <x:c r="AS19" s="71" t="str">
        <x:v>Any competitor-set conclusion.</x:v>
      </x:c>
      <x:c r="AT19" s="71" t="str">
        <x:v>Replace each invalid value with an accepted controlled value.</x:v>
      </x:c>
      <x:c r="AU19" s="71" t="str">
        <x:v>Run the check again after correction.</x:v>
      </x:c>
      <x:c r="AV19" s="71" t="str">
        <x:v>CONTROLLED INPUT INVALID</x:v>
      </x:c>
      <x:c r="AW19" s="71" t="str">
        <x:v>Correct the named fields before using the result.</x:v>
      </x:c>
    </x:row>
    <x:row r="20">
      <x:c r="A20" s="28" t="str">
        <x:v>ADD</x:v>
      </x:c>
      <x:c r="B20" s="28" t="str">
        <x:v>A commercially relevant alternative is missing.</x:v>
      </x:c>
      <x:c r="C20" s="28" t="str">
        <x:v>Add the alternative to this scoped view.</x:v>
      </x:c>
      <x:c r="D20" s="28" t="str">
        <x:v>Use for the matching commercial decision.</x:v>
      </x:c>
      <x:c r="E20" s="28" t="str">
        <x:v>Do not apply outside the evidenced scope.</x:v>
      </x:c>
      <x:c r="F20" s="28" t="str">
        <x:v>Normalize identity and link evidence.</x:v>
      </x:c>
      <x:c r="G20" s="28" t="str">
        <x:v>Review on contradiction or scope change.</x:v>
      </x:c>
      <x:c r="H20" s="28" t="str"/>
      <x:c r="I20" s="28" t="str"/>
      <x:c r="J20" s="28" t="str"/>
      <x:c r="AN20" s="71" t="str">
        <x:v>SERVICEABILITY_UNRESOLVED</x:v>
      </x:c>
      <x:c r="AO20" s="71" t="str">
        <x:v>Serviceability is unresolved for the selected commercial use.</x:v>
      </x:c>
      <x:c r="AP20" s="71" t="str">
        <x:v>A candidate cannot be confirmed or added commercially until it can actually serve the scoped buyer, geography and requirement.</x:v>
      </x:c>
      <x:c r="AQ20" s="71" t="str">
        <x:v>No final role change.</x:v>
      </x:c>
      <x:c r="AR20" s="71" t="str">
        <x:v>Evidence collection and controlled review.</x:v>
      </x:c>
      <x:c r="AS20" s="71" t="str">
        <x:v>High-impact downstream use until the named gap is closed.</x:v>
      </x:c>
      <x:c r="AT20" s="71" t="str">
        <x:v>Verify current product availability, geography, tier, procurement eligibility and material service constraints.</x:v>
      </x:c>
      <x:c r="AU20" s="71" t="str">
        <x:v>Review when the named evidence is available.</x:v>
      </x:c>
      <x:c r="AV20" s="71" t="str">
        <x:v>SERVICEABILITY UNKNOWN</x:v>
      </x:c>
      <x:c r="AW20" s="71" t="str">
        <x:v>Resolve serviceability before publishing a commercial role.</x:v>
      </x:c>
    </x:row>
    <x:row r="21">
      <x:c r="A21" s="28" t="str">
        <x:v>DOWNGRADE</x:v>
      </x:c>
      <x:c r="B21" s="28" t="str">
        <x:v>The role is broader than the evidence supports.</x:v>
      </x:c>
      <x:c r="C21" s="28" t="str">
        <x:v>Limit the role to the supported segment, stage or discovery view.</x:v>
      </x:c>
      <x:c r="D21" s="28" t="str">
        <x:v>Use only for the supported narrow view.</x:v>
      </x:c>
      <x:c r="E21" s="28" t="str">
        <x:v>Do not use for broader commercial conclusions.</x:v>
      </x:c>
      <x:c r="F21" s="28" t="str">
        <x:v>Collect current matching evidence.</x:v>
      </x:c>
      <x:c r="G21" s="28" t="str">
        <x:v>Review on evidence or serviceability change.</x:v>
      </x:c>
      <x:c r="H21" s="28" t="str"/>
      <x:c r="I21" s="28" t="str"/>
      <x:c r="J21" s="28" t="str"/>
      <x:c r="AN21" s="71" t="str">
        <x:v>CURRENT_ROLE_UNRESOLVED</x:v>
      </x:c>
      <x:c r="AO21" s="71" t="str">
        <x:v>The candidate is in the set, but its current scoped role is unresolved.</x:v>
      </x:c>
      <x:c r="AP21" s="71" t="str">
        <x:v>CONFIRM requires a known role that is compatible with the evidence and alternative type.</x:v>
      </x:c>
      <x:c r="AQ21" s="71" t="str">
        <x:v>No final role change.</x:v>
      </x:c>
      <x:c r="AR21" s="71" t="str">
        <x:v>Evidence collection and controlled review.</x:v>
      </x:c>
      <x:c r="AS21" s="71" t="str">
        <x:v>High-impact downstream use until the named gap is closed.</x:v>
      </x:c>
      <x:c r="AT21" s="71" t="str">
        <x:v>Inspect the current set and record the actual scoped role.</x:v>
      </x:c>
      <x:c r="AU21" s="71" t="str">
        <x:v>Review when the named evidence is available.</x:v>
      </x:c>
      <x:c r="AV21" s="71" t="str">
        <x:v>CURRENT ROLE UNKNOWN</x:v>
      </x:c>
      <x:c r="AW21" s="71" t="str">
        <x:v>Resolve the existing role before confirming or reclassifying it.</x:v>
      </x:c>
    </x:row>
    <x:row r="22">
      <x:c r="A22" s="28" t="str">
        <x:v>RECLASSIFY</x:v>
      </x:c>
      <x:c r="B22" s="28" t="str">
        <x:v>The competitor belongs in the set but its role is wrong.</x:v>
      </x:c>
      <x:c r="C22" s="28" t="str">
        <x:v>Change the scoped role without changing the stable identity.</x:v>
      </x:c>
      <x:c r="D22" s="28" t="str">
        <x:v>Use according to the corrected role.</x:v>
      </x:c>
      <x:c r="E22" s="28" t="str">
        <x:v>Do not keep using the superseded role.</x:v>
      </x:c>
      <x:c r="F22" s="28" t="str">
        <x:v>Update role and preserve history.</x:v>
      </x:c>
      <x:c r="G22" s="28" t="str">
        <x:v>Review when buyer job or alternative type changes.</x:v>
      </x:c>
      <x:c r="H22" s="28" t="str"/>
      <x:c r="I22" s="28" t="str"/>
      <x:c r="J22" s="28" t="str"/>
      <x:c r="AN22" s="71" t="str">
        <x:v>ALTERNATIVE_TYPE_UNRESOLVED</x:v>
      </x:c>
      <x:c r="AO22" s="71" t="str">
        <x:v>The evidence supports relevance, but the alternative type is unresolved.</x:v>
      </x:c>
      <x:c r="AP22" s="71" t="str">
        <x:v>CONFIRM requires a known alternative type so the current role can be checked for compatibility.</x:v>
      </x:c>
      <x:c r="AQ22" s="71" t="str">
        <x:v>No final role change.</x:v>
      </x:c>
      <x:c r="AR22" s="71" t="str">
        <x:v>Evidence collection and controlled review.</x:v>
      </x:c>
      <x:c r="AS22" s="71" t="str">
        <x:v>High-impact downstream use until the named gap is closed.</x:v>
      </x:c>
      <x:c r="AT22" s="71" t="str">
        <x:v>Resolve the alternative type and compare it with the current scoped role.</x:v>
      </x:c>
      <x:c r="AU22" s="71" t="str">
        <x:v>Review when the named evidence is available.</x:v>
      </x:c>
      <x:c r="AV22" s="71" t="str">
        <x:v>ALTERNATIVE TYPE UNKNOWN</x:v>
      </x:c>
      <x:c r="AW22" s="71" t="str">
        <x:v>Do not confirm the current role until compatibility is explicit.</x:v>
      </x:c>
    </x:row>
    <x:row r="23">
      <x:c r="A23" s="28" t="str">
        <x:v>RETAIN FOR DISCOVERY / REFERENCE</x:v>
      </x:c>
      <x:c r="B23" s="28" t="str">
        <x:v>The candidate remains useful for discovery but is not commercially validated.</x:v>
      </x:c>
      <x:c r="C23" s="28" t="str">
        <x:v>Keep outside the commercial view.</x:v>
      </x:c>
      <x:c r="D23" s="28" t="str">
        <x:v>SEO, content, paid-search review and monitoring.</x:v>
      </x:c>
      <x:c r="E23" s="28" t="str">
        <x:v>Shortlist, pricing, procurement, renewal and strategy.</x:v>
      </x:c>
      <x:c r="F23" s="28" t="str">
        <x:v>Collect matching buyer evidence only if commercial use is needed.</x:v>
      </x:c>
      <x:c r="G23" s="28" t="str">
        <x:v>Review on new first-party evidence.</x:v>
      </x:c>
      <x:c r="H23" s="28" t="str"/>
      <x:c r="I23" s="28" t="str"/>
      <x:c r="J23" s="28" t="str"/>
      <x:c r="AN23" s="71" t="str">
        <x:v>MISSING_ALTERNATIVE_ROLE_UNRESOLVED</x:v>
      </x:c>
      <x:c r="AO23" s="71" t="str">
        <x:v>The evidence supports a validation queue entry, not a final addition.</x:v>
      </x:c>
      <x:c r="AP23" s="71" t="str">
        <x:v>The alternative type and therefore its proposed scoped role are unresolved.</x:v>
      </x:c>
      <x:c r="AQ23" s="71" t="str">
        <x:v>No final role change.</x:v>
      </x:c>
      <x:c r="AR23" s="71" t="str">
        <x:v>Evidence collection and controlled review.</x:v>
      </x:c>
      <x:c r="AS23" s="71" t="str">
        <x:v>High-impact downstream use until the named gap is closed.</x:v>
      </x:c>
      <x:c r="AT23" s="71" t="str">
        <x:v>Resolve whether the alternative is a vendor, product, service, substitute, incumbent, no-decision or status-quo option.</x:v>
      </x:c>
      <x:c r="AU23" s="71" t="str">
        <x:v>Review when the named evidence is available.</x:v>
      </x:c>
      <x:c r="AV23" s="71" t="str">
        <x:v>ALTERNATIVE TYPE UNKNOWN</x:v>
      </x:c>
      <x:c r="AW23" s="71" t="str">
        <x:v>Keep the candidate in the validation queue until its type and scoped role are resolved.</x:v>
      </x:c>
    </x:row>
    <x:row r="24">
      <x:c r="A24" s="28" t="str">
        <x:v>EXCLUDE FROM THIS COMMERCIAL VIEW</x:v>
      </x:c>
      <x:c r="B24" s="28" t="str">
        <x:v>Current scoped evidence supports non-participation.</x:v>
      </x:c>
      <x:c r="C24" s="28" t="str">
        <x:v>Remove only from this commercial view and preserve history.</x:v>
      </x:c>
      <x:c r="D24" s="28" t="str">
        <x:v>Audit, monitoring and separate discovery views.</x:v>
      </x:c>
      <x:c r="E24" s="28" t="str">
        <x:v>Universal exclusion across other scopes.</x:v>
      </x:c>
      <x:c r="F24" s="28" t="str">
        <x:v>Preserve evidence summary and trigger.</x:v>
      </x:c>
      <x:c r="G24" s="28" t="str">
        <x:v>Review on new buyer evidence or market change.</x:v>
      </x:c>
      <x:c r="H24" s="28" t="str"/>
      <x:c r="I24" s="28" t="str"/>
      <x:c r="J24" s="28" t="str"/>
      <x:c r="AN24" s="71" t="str">
        <x:v>DEFAULT_EVIDENCE_GAP</x:v>
      </x:c>
      <x:c r="AO24" s="71" t="str">
        <x:v>The evidence does not support a safe final role change.</x:v>
      </x:c>
      <x:c r="AP24" s="71" t="str">
        <x:v>At least one required condition for confirmation, addition, reclassification, downgrade, retention or scoped exclusion is unresolved.</x:v>
      </x:c>
      <x:c r="AQ24" s="71" t="str">
        <x:v>No final role change.</x:v>
      </x:c>
      <x:c r="AR24" s="71" t="str">
        <x:v>Evidence collection and controlled review.</x:v>
      </x:c>
      <x:c r="AS24" s="71" t="str">
        <x:v>High-impact downstream use until the named gap is closed.</x:v>
      </x:c>
      <x:c r="AT24" s="71" t="str">
        <x:v>Collect the missing independent, current and scope-matched evidence.</x:v>
      </x:c>
      <x:c r="AU24" s="71" t="str">
        <x:v>Review when the named evidence is available.</x:v>
      </x:c>
      <x:c r="AV24" s="71" t="str">
        <x:v>DO NOT MANUFACTURE A SCORE</x:v>
      </x:c>
      <x:c r="AW24" s="71" t="str">
        <x:v>Use the workbook to record the unresolved item and owner.</x:v>
      </x:c>
    </x:row>
    <x:row r="25">
      <x:c r="A25" s="28" t="str">
        <x:v>RESOLVE EVIDENCE</x:v>
      </x:c>
      <x:c r="B25" s="28" t="str">
        <x:v>Evidence is valid but insufficient, contradictory or not independent.</x:v>
      </x:c>
      <x:c r="C25" s="28" t="str">
        <x:v>Do not make a final role change.</x:v>
      </x:c>
      <x:c r="D25" s="28" t="str">
        <x:v>Evidence collection and controlled review.</x:v>
      </x:c>
      <x:c r="E25" s="28" t="str">
        <x:v>High-impact downstream use.</x:v>
      </x:c>
      <x:c r="F25" s="28" t="str">
        <x:v>Collect the named missing evidence.</x:v>
      </x:c>
      <x:c r="G25" s="28" t="str">
        <x:v>Review when the evidence gap closes.</x:v>
      </x:c>
      <x:c r="H25" s="28" t="str"/>
      <x:c r="I25" s="28" t="str"/>
      <x:c r="J25" s="28" t="str"/>
    </x:row>
    <x:row r="26">
      <x:c r="A26" s="28" t="str">
        <x:v>REOPEN</x:v>
      </x:c>
      <x:c r="B26" s="28" t="str">
        <x:v>A previous validation is due for review or challenged by new evidence.</x:v>
      </x:c>
      <x:c r="C26" s="28" t="str">
        <x:v>Suspend the prior scoped approval.</x:v>
      </x:c>
      <x:c r="D26" s="28" t="str">
        <x:v>Review workflow and evidence collection.</x:v>
      </x:c>
      <x:c r="E26" s="28" t="str">
        <x:v>Continued use without review.</x:v>
      </x:c>
      <x:c r="F26" s="28" t="str">
        <x:v>Run the same scoped validation again.</x:v>
      </x:c>
      <x:c r="G26" s="28" t="str">
        <x:v>Issue a new version when approved.</x:v>
      </x:c>
      <x:c r="H26" s="28" t="str"/>
      <x:c r="I26" s="28" t="str"/>
      <x:c r="J26" s="28" t="str"/>
    </x:row>
    <x:row r="27">
      <x:c r="A27" s="28" t="str">
        <x:v>INVALID INPUT</x:v>
      </x:c>
      <x:c r="B27" s="28" t="str">
        <x:v>The record cannot be evaluated.</x:v>
      </x:c>
      <x:c r="C27" s="28" t="str">
        <x:v>No role change.</x:v>
      </x:c>
      <x:c r="D27" s="28" t="str">
        <x:v>Input correction only.</x:v>
      </x:c>
      <x:c r="E27" s="28" t="str">
        <x:v>Any competitor-set conclusion.</x:v>
      </x:c>
      <x:c r="F27" s="28" t="str">
        <x:v>Correct the specified field.</x:v>
      </x:c>
      <x:c r="G27" s="28" t="str">
        <x:v>Run again after correction.</x:v>
      </x:c>
      <x:c r="H27" s="28" t="str"/>
      <x:c r="I27" s="28" t="str"/>
      <x:c r="J27" s="28" t="str"/>
    </x:row>
    <x:row r="31" ht="36" customHeight="1">
      <x:c r="A31" s="20" t="str">
        <x:v>Evidence family</x:v>
      </x:c>
      <x:c r="B31" s="20" t="str">
        <x:v>Examples</x:v>
      </x:c>
      <x:c r="C31" s="20" t="str">
        <x:v>What it can support</x:v>
      </x:c>
      <x:c r="D31" s="20" t="str">
        <x:v>What it cannot prove alone</x:v>
      </x:c>
      <x:c r="E31" s="20" t="str">
        <x:v>Provenance question</x:v>
      </x:c>
      <x:c r="F31" s="20" t="str">
        <x:v>Sampling question</x:v>
      </x:c>
      <x:c r="G31" s="20" t="str">
        <x:v>Freshness question</x:v>
      </x:c>
      <x:c r="H31" s="20" t="str">
        <x:v>Recommended treatment</x:v>
      </x:c>
    </x:row>
    <x:row r="32">
      <x:c r="A32" s="28" t="str">
        <x:v>Direct buyer observation</x:v>
      </x:c>
      <x:c r="B32" s="28" t="str">
        <x:v>Buyer interview, verified shortlist, RFP, procurement record</x:v>
      </x:c>
      <x:c r="C32" s="28" t="str">
        <x:v>Participation in a stated buying decision</x:v>
      </x:c>
      <x:c r="D32" s="28" t="str">
        <x:v>Universal market relevance</x:v>
      </x:c>
      <x:c r="E32" s="28" t="str">
        <x:v>Which underlying buyer decision produced it?</x:v>
      </x:c>
      <x:c r="F32" s="28" t="str">
        <x:v>Which segments and outcomes were sampled?</x:v>
      </x:c>
      <x:c r="G32" s="28" t="str">
        <x:v>When was it observed?</x:v>
      </x:c>
      <x:c r="H32" s="28" t="str">
        <x:v>Use as buyer-grade evidence within matching scope.</x:v>
      </x:c>
    </x:row>
    <x:row r="33">
      <x:c r="A33" s="28" t="str">
        <x:v>Seller or internal observation</x:v>
      </x:c>
      <x:c r="B33" s="28" t="str">
        <x:v>Sales report, CRM note, manager review</x:v>
      </x:c>
      <x:c r="C33" s="28" t="str">
        <x:v>Internal recollection and recorded interpretation</x:v>
      </x:c>
      <x:c r="D33" s="28" t="str">
        <x:v>Buyer-confirmed comparison</x:v>
      </x:c>
      <x:c r="E33" s="28" t="str">
        <x:v>Is it independent of another internal record?</x:v>
      </x:c>
      <x:c r="F33" s="28" t="str">
        <x:v>Are one seller or one account overrepresented?</x:v>
      </x:c>
      <x:c r="G33" s="28" t="str">
        <x:v>Was it entered prospectively?</x:v>
      </x:c>
      <x:c r="H33" s="28" t="str">
        <x:v>Separate from direct buyer observation.</x:v>
      </x:c>
    </x:row>
    <x:row r="34">
      <x:c r="A34" s="28" t="str">
        <x:v>Recorded commercial event</x:v>
      </x:c>
      <x:c r="B34" s="28" t="str">
        <x:v>Won, lost, no decision, renewal, churn, POC</x:v>
      </x:c>
      <x:c r="C34" s="28" t="str">
        <x:v>A real commercial outcome</x:v>
      </x:c>
      <x:c r="D34" s="28" t="str">
        <x:v>Why the buyer acted without supporting evidence</x:v>
      </x:c>
      <x:c r="E34" s="28" t="str">
        <x:v>Do several records refer to one opportunity?</x:v>
      </x:c>
      <x:c r="F34" s="28" t="str">
        <x:v>Are wins, losses and no-decisions represented?</x:v>
      </x:c>
      <x:c r="G34" s="28" t="str">
        <x:v>Is the event still relevant?</x:v>
      </x:c>
      <x:c r="H34" s="28" t="str">
        <x:v>Link event, stage and alternative.</x:v>
      </x:c>
    </x:row>
    <x:row r="35">
      <x:c r="A35" s="28" t="str">
        <x:v>Customer or user record</x:v>
      </x:c>
      <x:c r="B35" s="28" t="str">
        <x:v>Onboarding, support, product feedback, previous solution</x:v>
      </x:c>
      <x:c r="C35" s="28" t="str">
        <x:v>Installed alternatives and switching context</x:v>
      </x:c>
      <x:c r="D35" s="28" t="str">
        <x:v>Shortlist participation in every case</x:v>
      </x:c>
      <x:c r="E35" s="28" t="str">
        <x:v>Which customer event is the original source?</x:v>
      </x:c>
      <x:c r="F35" s="28" t="str">
        <x:v>Are churned and retained customers represented?</x:v>
      </x:c>
      <x:c r="G35" s="28" t="str">
        <x:v>Is the product context current?</x:v>
      </x:c>
      <x:c r="H35" s="28" t="str">
        <x:v>Connect to need, segment and decision.</x:v>
      </x:c>
    </x:row>
    <x:row r="36">
      <x:c r="A36" s="28" t="str">
        <x:v>Public / market discovery evidence</x:v>
      </x:c>
      <x:c r="B36" s="28" t="str">
        <x:v>SERP overlap, paid overlap, directory, review platform, product page</x:v>
      </x:c>
      <x:c r="C36" s="28" t="str">
        <x:v>Candidate discovery and channel/reference relationships</x:v>
      </x:c>
      <x:c r="D36" s="28" t="str">
        <x:v>Commercial shortlist or procurement relevance</x:v>
      </x:c>
      <x:c r="E36" s="28" t="str">
        <x:v>Are repeated pages one underlying signal?</x:v>
      </x:c>
      <x:c r="F36" s="28" t="str">
        <x:v>Does the source cover the tested market?</x:v>
      </x:c>
      <x:c r="G36" s="28" t="str">
        <x:v>Is the page current?</x:v>
      </x:c>
      <x:c r="H36" s="28" t="str">
        <x:v>Generate candidates; do not auto-confirm commercial competition.</x:v>
      </x:c>
    </x:row>
    <x:row r="37">
      <x:c r="A37" s="28" t="str">
        <x:v>Analyst or AI interpretation</x:v>
      </x:c>
      <x:c r="B37" s="28" t="str">
        <x:v>Synthesis or summary derived from records</x:v>
      </x:c>
      <x:c r="C37" s="28" t="str">
        <x:v>Organization and hypothesis generation</x:v>
      </x:c>
      <x:c r="D37" s="28" t="str">
        <x:v>Independent corroboration</x:v>
      </x:c>
      <x:c r="E37" s="28" t="str">
        <x:v>Which underlying records support it?</x:v>
      </x:c>
      <x:c r="F37" s="28" t="str">
        <x:v>What records were omitted?</x:v>
      </x:c>
      <x:c r="G37" s="28" t="str">
        <x:v>When were sources reviewed?</x:v>
      </x:c>
      <x:c r="H37" s="28" t="str">
        <x:v>Retain links to underlying provenance.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4" hidden="0" customWidth="1"/>
    <x:col min="3" max="3" width="40" hidden="0" customWidth="1"/>
    <x:col min="4" max="4" width="40" hidden="0" customWidth="1"/>
    <x:col min="6" max="6" width="24" hidden="0" customWidth="1"/>
    <x:col min="7" max="7" width="58" hidden="0" customWidth="1"/>
  </x:cols>
  <x:sheetData>
    <x:row r="1" ht="34" customHeight="1">
      <x:c r="A1" s="70" t="str">
        <x:v>Competitor Set Validation Register</x:v>
      </x:c>
      <x:c r="B1" s="70"/>
      <x:c r="C1" s="70"/>
      <x:c r="D1" s="70"/>
      <x:c r="E1" s="70"/>
      <x:c r="F1" s="70"/>
      <x:c r="G1" s="70"/>
      <x:c r="H1" s="70"/>
      <x:c r="I1" s="70"/>
      <x:c r="J1" s="70"/>
    </x:row>
    <x:row r="2" ht="34" customHeight="1">
      <x:c r="A2" s="11" t="str">
        <x:v>Validate whether a search-discovered or analyst-proposed competitor belongs in a specific buyer, market, stage and downstream-use view—without treating either search data or sales memory as absolute truth.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3">
      <x:c r="A3" s="71"/>
      <x:c r="B3" s="71"/>
      <x:c r="C3" s="71"/>
      <x:c r="D3" s="71"/>
      <x:c r="E3" s="71"/>
      <x:c r="F3" s="71"/>
      <x:c r="G3" s="71"/>
      <x:c r="H3" s="71"/>
      <x:c r="I3" s="71"/>
      <x:c r="J3" s="71"/>
    </x:row>
    <x:row r="4" ht="36" customHeight="1">
      <x:c r="A4" s="20" t="str">
        <x:v>Five-minute setup</x:v>
      </x:c>
      <x:c r="B4" s="20" t="str"/>
      <x:c r="C4" s="20" t="str"/>
      <x:c r="D4" s="20" t="str"/>
      <x:c r="E4" s="20" t="str"/>
      <x:c r="F4" s="20" t="str"/>
      <x:c r="G4" s="20" t="str"/>
      <x:c r="H4" s="20" t="str"/>
      <x:c r="I4" s="20" t="str"/>
      <x:c r="J4" s="20" t="str"/>
    </x:row>
    <x:row r="5">
      <x:c r="A5" s="71"/>
      <x:c r="B5" s="71"/>
      <x:c r="C5" s="71"/>
      <x:c r="D5" s="71"/>
      <x:c r="E5" s="71"/>
      <x:c r="F5" s="71"/>
      <x:c r="G5" s="71"/>
      <x:c r="H5" s="71"/>
      <x:c r="I5" s="71"/>
      <x:c r="J5" s="71"/>
    </x:row>
    <x:row r="6" ht="36" customHeight="1">
      <x:c r="A6" s="72" t="str">
        <x:v>1</x:v>
      </x:c>
      <x:c r="B6" s="41" t="str">
        <x:v>Add a candidate</x:v>
      </x:c>
      <x:c r="C6" s="47" t="str">
        <x:v>Enter a stable competitor or alternative identity in Candidate Register.</x:v>
      </x:c>
      <x:c r="D6" s="47" t="str">
        <x:v>Do not mix parent, brand and product names.</x:v>
      </x:c>
      <x:c r="E6" s="71"/>
      <x:c r="F6" s="20" t="str">
        <x:v>Mini-example</x:v>
      </x:c>
      <x:c r="G6" s="20" t="str"/>
      <x:c r="H6" s="20" t="str"/>
      <x:c r="I6" s="20" t="str"/>
      <x:c r="J6" s="20" t="str"/>
    </x:row>
    <x:row r="7" ht="44" customHeight="1">
      <x:c r="A7" s="72" t="str">
        <x:v>2</x:v>
      </x:c>
      <x:c r="B7" s="41" t="str">
        <x:v>Define the validation scope</x:v>
      </x:c>
      <x:c r="C7" s="47" t="str">
        <x:v>State the decision use, buyer, product, market, geography and stage.</x:v>
      </x:c>
      <x:c r="D7" s="47" t="str">
        <x:v>A set may be valid for one decision and unvalidated for another.</x:v>
      </x:c>
      <x:c r="E7" s="71"/>
      <x:c r="F7" s="54" t="str">
        <x:v>Public candidate</x:v>
      </x:c>
      <x:c r="G7" s="61" t="str">
        <x:v>Northstar Cloud appears in search results beside the product.</x:v>
      </x:c>
      <x:c r="H7" s="71"/>
      <x:c r="I7" s="71"/>
      <x:c r="J7" s="71"/>
    </x:row>
    <x:row r="8" ht="44" customHeight="1">
      <x:c r="A8" s="72" t="str">
        <x:v>3</x:v>
      </x:c>
      <x:c r="B8" s="41" t="str">
        <x:v>Record first-party evidence</x:v>
      </x:c>
      <x:c r="C8" s="47" t="str">
        <x:v>Add buyer, seller, commercial-event and customer records separately.</x:v>
      </x:c>
      <x:c r="D8" s="47" t="str">
        <x:v>Keep the underlying source reference.</x:v>
      </x:c>
      <x:c r="E8" s="71"/>
      <x:c r="F8" s="54" t="str">
        <x:v>Sales memory</x:v>
      </x:c>
      <x:c r="G8" s="61" t="str">
        <x:v>One famous loss mentions Northstar, but the CRM field is incomplete.</x:v>
      </x:c>
      <x:c r="H8" s="71"/>
      <x:c r="I8" s="71"/>
      <x:c r="J8" s="71"/>
    </x:row>
    <x:row r="9" ht="44" customHeight="1">
      <x:c r="A9" s="72" t="str">
        <x:v>4</x:v>
      </x:c>
      <x:c r="B9" s="41" t="str">
        <x:v>Resolve identity and provenance</x:v>
      </x:c>
      <x:c r="C9" s="47" t="str">
        <x:v>Connect repeated records to the same underlying decision.</x:v>
      </x:c>
      <x:c r="D9" s="47" t="str">
        <x:v>Multiple records are not automatically independent decisions.</x:v>
      </x:c>
      <x:c r="E9" s="71"/>
      <x:c r="F9" s="54" t="str">
        <x:v>Customer evidence</x:v>
      </x:c>
      <x:c r="G9" s="61" t="str">
        <x:v>Two buyers describe an internal spreadsheet as the real alternative.</x:v>
      </x:c>
      <x:c r="H9" s="71"/>
      <x:c r="I9" s="71"/>
      <x:c r="J9" s="71"/>
    </x:row>
    <x:row r="10" ht="44" customHeight="1">
      <x:c r="A10" s="72" t="str">
        <x:v>5</x:v>
      </x:c>
      <x:c r="B10" s="41" t="str">
        <x:v>Review the validation result</x:v>
      </x:c>
      <x:c r="C10" s="47" t="str">
        <x:v>Complete Validation Review and inspect outcome, role effect and permitted use.</x:v>
      </x:c>
      <x:c r="D10" s="47" t="str">
        <x:v>Untouched rows remain blank; incomplete rows fail closed.</x:v>
      </x:c>
      <x:c r="E10" s="71"/>
      <x:c r="F10" s="54" t="str">
        <x:v>Procurement evidence</x:v>
      </x:c>
      <x:c r="G10" s="61" t="str">
        <x:v>Apex Enterprise appears only in enterprise procurement.</x:v>
      </x:c>
      <x:c r="H10" s="71"/>
      <x:c r="I10" s="71"/>
      <x:c r="J10" s="71"/>
    </x:row>
    <x:row r="11" ht="44" customHeight="1">
      <x:c r="A11" s="72" t="str">
        <x:v>6</x:v>
      </x:c>
      <x:c r="B11" s="41" t="str">
        <x:v>Approve and version the set</x:v>
      </x:c>
      <x:c r="C11" s="47" t="str">
        <x:v>Move approved results into Validated Set with an effective period.</x:v>
      </x:c>
      <x:c r="D11" s="47" t="str">
        <x:v>Do not overwrite history silently.</x:v>
      </x:c>
      <x:c r="E11" s="71"/>
      <x:c r="F11" s="54" t="str">
        <x:v>Validation result</x:v>
      </x:c>
      <x:c r="G11" s="61" t="str">
        <x:v>Northstar stays a discovery reference; the spreadsheet is added as a substitute; Apex is enterprise-scoped.</x:v>
      </x:c>
      <x:c r="H11" s="71"/>
      <x:c r="I11" s="71"/>
      <x:c r="J11" s="71"/>
    </x:row>
    <x:row r="12" ht="44" customHeight="1">
      <x:c r="A12" s="72" t="str">
        <x:v>7</x:v>
      </x:c>
      <x:c r="B12" s="41" t="str">
        <x:v>Reopen when evidence changes</x:v>
      </x:c>
      <x:c r="C12" s="47" t="str">
        <x:v>Use review dates, launches, acquisitions, market entry or contradictory evidence as triggers.</x:v>
      </x:c>
      <x:c r="D12" s="47" t="str">
        <x:v>Preserve the superseded version.</x:v>
      </x:c>
      <x:c r="E12" s="71"/>
      <x:c r="F12" s="71"/>
      <x:c r="G12" s="71"/>
      <x:c r="H12" s="71"/>
      <x:c r="I12" s="71"/>
      <x:c r="J12" s="71"/>
    </x:row>
    <x:row r="13">
      <x:c r="A13" s="71"/>
      <x:c r="B13" s="71"/>
      <x:c r="C13" s="71"/>
      <x:c r="D13" s="71"/>
      <x:c r="E13" s="71"/>
      <x:c r="F13" s="102" t="str">
        <x:v>Workbook navigation: Validation Review opens with Quick Inputs and Result Outputs visible. Use Excel's column outline control to expand Advanced Evidence Controls when provenance, sampling, lifecycle or serviceability detail is required.</x:v>
      </x:c>
      <x:c r="G13" s="102"/>
      <x:c r="H13" s="102"/>
      <x:c r="I13" s="102"/>
      <x:c r="J13" s="102"/>
    </x:row>
    <x:row r="14">
      <x:c r="A14" s="71"/>
      <x:c r="B14" s="71"/>
      <x:c r="C14" s="71"/>
      <x:c r="D14" s="71"/>
      <x:c r="E14" s="71"/>
      <x:c r="F14" s="102"/>
      <x:c r="G14" s="102"/>
      <x:c r="H14" s="102"/>
      <x:c r="I14" s="102"/>
      <x:c r="J14" s="102"/>
    </x:row>
    <x:row r="15" ht="36" customHeight="1">
      <x:c r="A15" s="20" t="str">
        <x:v>Completion checklist</x:v>
      </x:c>
      <x:c r="B15" s="20" t="str"/>
      <x:c r="C15" s="20" t="str"/>
      <x:c r="D15" s="20" t="str"/>
      <x:c r="E15" s="20" t="str"/>
      <x:c r="F15" s="20" t="str"/>
      <x:c r="G15" s="20" t="str"/>
      <x:c r="H15" s="20" t="str"/>
      <x:c r="I15" s="20" t="str"/>
      <x:c r="J15" s="20" t="str"/>
    </x:row>
    <x:row r="16">
      <x:c r="A16" s="71"/>
      <x:c r="B16" s="71"/>
      <x:c r="C16" s="71"/>
      <x:c r="D16" s="71"/>
      <x:c r="E16" s="71"/>
      <x:c r="F16" s="71"/>
      <x:c r="G16" s="71"/>
      <x:c r="H16" s="71"/>
      <x:c r="I16" s="71"/>
      <x:c r="J16" s="71"/>
    </x:row>
    <x:row r="17">
      <x:c r="A17" s="73" t="str">
        <x:v>□</x:v>
      </x:c>
      <x:c r="B17" s="47" t="str">
        <x:v>Stable identity</x:v>
      </x:c>
      <x:c r="C17" s="47" t="str">
        <x:v>Parent, brand and product are not mixed.</x:v>
      </x:c>
      <x:c r="D17" s="71"/>
      <x:c r="E17" s="71"/>
      <x:c r="F17" s="71"/>
      <x:c r="G17" s="71"/>
      <x:c r="H17" s="71"/>
      <x:c r="I17" s="71"/>
      <x:c r="J17" s="71"/>
    </x:row>
    <x:row r="18">
      <x:c r="A18" s="73" t="str">
        <x:v>□</x:v>
      </x:c>
      <x:c r="B18" s="47" t="str">
        <x:v>Scoped decision</x:v>
      </x:c>
      <x:c r="C18" s="47" t="str">
        <x:v>Buyer, offer, market, geography, stage and intended use are explicit.</x:v>
      </x:c>
      <x:c r="D18" s="71"/>
      <x:c r="E18" s="71"/>
      <x:c r="F18" s="71"/>
      <x:c r="G18" s="71"/>
      <x:c r="H18" s="71"/>
      <x:c r="I18" s="71"/>
      <x:c r="J18" s="71"/>
    </x:row>
    <x:row r="19">
      <x:c r="A19" s="73" t="str">
        <x:v>□</x:v>
      </x:c>
      <x:c r="B19" s="47" t="str">
        <x:v>Separated sources</x:v>
      </x:c>
      <x:c r="C19" s="47" t="str">
        <x:v>Buyer observation and seller interpretation remain separate records.</x:v>
      </x:c>
      <x:c r="D19" s="71"/>
      <x:c r="E19" s="71"/>
      <x:c r="F19" s="71"/>
      <x:c r="G19" s="71"/>
      <x:c r="H19" s="71"/>
      <x:c r="I19" s="71"/>
      <x:c r="J19" s="71"/>
    </x:row>
    <x:row r="20">
      <x:c r="A20" s="73" t="str">
        <x:v>□</x:v>
      </x:c>
      <x:c r="B20" s="47" t="str">
        <x:v>Provenance tested</x:v>
      </x:c>
      <x:c r="C20" s="47" t="str">
        <x:v>Shared records are not counted as independent corroboration.</x:v>
      </x:c>
      <x:c r="D20" s="71"/>
      <x:c r="E20" s="71"/>
      <x:c r="F20" s="71"/>
      <x:c r="G20" s="71"/>
      <x:c r="H20" s="71"/>
      <x:c r="I20" s="71"/>
      <x:c r="J20" s="71"/>
    </x:row>
    <x:row r="21">
      <x:c r="A21" s="73" t="str">
        <x:v>□</x:v>
      </x:c>
      <x:c r="B21" s="47" t="str">
        <x:v>Outcome complete</x:v>
      </x:c>
      <x:c r="C21" s="47" t="str">
        <x:v>Role effect, supported use, unsupported use, next evidence and review trigger are present.</x:v>
      </x:c>
      <x:c r="D21" s="71"/>
      <x:c r="E21" s="71"/>
      <x:c r="F21" s="71"/>
      <x:c r="G21" s="71"/>
      <x:c r="H21" s="71"/>
      <x:c r="I21" s="71"/>
      <x:c r="J21" s="71"/>
    </x:row>
    <x:row r="22">
      <x:c r="A22" s="73" t="str">
        <x:v>□</x:v>
      </x:c>
      <x:c r="B22" s="47" t="str">
        <x:v>Version preserved</x:v>
      </x:c>
      <x:c r="C22" s="47" t="str">
        <x:v>Approved views have effective dates and prior versions remain traceable.</x:v>
      </x:c>
      <x:c r="D22" s="71"/>
      <x:c r="E22" s="71"/>
      <x:c r="F22" s="71"/>
      <x:c r="G22" s="71"/>
      <x:c r="H22" s="71"/>
      <x:c r="I22" s="71"/>
      <x:c r="J22" s="71"/>
    </x:row>
    <x:row r="23">
      <x:c r="A23" s="71"/>
      <x:c r="B23" s="71"/>
      <x:c r="C23" s="71"/>
      <x:c r="D23" s="71"/>
      <x:c r="E23" s="71"/>
      <x:c r="F23" s="71"/>
      <x:c r="G23" s="71"/>
      <x:c r="H23" s="71"/>
      <x:c r="I23" s="71"/>
      <x:c r="J23" s="71"/>
    </x:row>
    <x:row r="24">
      <x:c r="A24" s="71"/>
      <x:c r="B24" s="71"/>
      <x:c r="C24" s="71"/>
      <x:c r="D24" s="71"/>
      <x:c r="E24" s="71"/>
      <x:c r="F24" s="71"/>
      <x:c r="G24" s="71"/>
      <x:c r="H24" s="71"/>
      <x:c r="I24" s="71"/>
      <x:c r="J24" s="71"/>
    </x:row>
    <x:row r="25">
      <x:c r="A25" s="71"/>
      <x:c r="B25" s="71"/>
      <x:c r="C25" s="71"/>
      <x:c r="D25" s="71"/>
      <x:c r="E25" s="71"/>
      <x:c r="F25" s="71"/>
      <x:c r="G25" s="71"/>
      <x:c r="H25" s="71"/>
      <x:c r="I25" s="71"/>
      <x:c r="J25" s="71"/>
    </x:row>
    <x:row r="26">
      <x:c r="A26" s="71"/>
      <x:c r="B26" s="71"/>
      <x:c r="C26" s="71"/>
      <x:c r="D26" s="71"/>
      <x:c r="E26" s="71"/>
      <x:c r="F26" s="71"/>
      <x:c r="G26" s="71"/>
      <x:c r="H26" s="71"/>
      <x:c r="I26" s="71"/>
      <x:c r="J26" s="71"/>
    </x:row>
    <x:row r="27">
      <x:c r="A27" s="71"/>
      <x:c r="B27" s="71"/>
      <x:c r="C27" s="71"/>
      <x:c r="D27" s="71"/>
      <x:c r="E27" s="71"/>
      <x:c r="F27" s="71"/>
      <x:c r="G27" s="71"/>
      <x:c r="H27" s="71"/>
      <x:c r="I27" s="71"/>
      <x:c r="J27" s="71"/>
    </x:row>
    <x:row r="28">
      <x:c r="A28" s="71"/>
      <x:c r="B28" s="71"/>
      <x:c r="C28" s="71"/>
      <x:c r="D28" s="71"/>
      <x:c r="E28" s="71"/>
      <x:c r="F28" s="71"/>
      <x:c r="G28" s="71"/>
      <x:c r="H28" s="71"/>
      <x:c r="I28" s="71"/>
      <x:c r="J28" s="71"/>
    </x:row>
    <x:row r="29">
      <x:c r="A29" s="71"/>
      <x:c r="B29" s="71"/>
      <x:c r="C29" s="71"/>
      <x:c r="D29" s="71"/>
      <x:c r="E29" s="71"/>
      <x:c r="F29" s="71"/>
      <x:c r="G29" s="71"/>
      <x:c r="H29" s="71"/>
      <x:c r="I29" s="71"/>
      <x:c r="J29" s="71"/>
    </x:row>
    <x:row r="30">
      <x:c r="A30" s="71"/>
      <x:c r="B30" s="71"/>
      <x:c r="C30" s="71"/>
      <x:c r="D30" s="71"/>
      <x:c r="E30" s="71"/>
      <x:c r="F30" s="71"/>
      <x:c r="G30" s="71"/>
      <x:c r="H30" s="71"/>
      <x:c r="I30" s="71"/>
      <x:c r="J30" s="71"/>
    </x:row>
  </x:sheetData>
  <x:mergeCells>
    <x:mergeCell ref="A1:J1"/>
    <x:mergeCell ref="A2:J2"/>
    <x:mergeCell ref="A4:J4"/>
    <x:mergeCell ref="F6:J6"/>
    <x:mergeCell ref="A15:J15"/>
    <x:mergeCell ref="F13:J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38" hidden="0" customWidth="1"/>
    <x:col min="12" max="12" width="18" hidden="0" customWidth="1"/>
    <x:col min="13" max="13" width="18" hidden="0" customWidth="1"/>
    <x:col min="14" max="14" width="35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</x:cols>
  <x:sheetData>
    <x:row r="1" ht="34" customHeight="1">
      <x:c r="A1" s="4" t="str">
        <x:v>Candidate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4" customHeight="1">
      <x:c r="A2" s="11" t="str">
        <x:v>Store stable candidate identities separately from decision-scoped validation outcomes.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5" ht="36" customHeight="1">
      <x:c r="A5" s="20" t="str">
        <x:v>Candidate ID [INPUT]</x:v>
      </x:c>
      <x:c r="B5" s="20" t="str">
        <x:v>Competitor ID [INPUT]</x:v>
      </x:c>
      <x:c r="C5" s="20" t="str">
        <x:v>Competitor Name [INPUT]</x:v>
      </x:c>
      <x:c r="D5" s="20" t="str">
        <x:v>Parent / Group [INPUT]</x:v>
      </x:c>
      <x:c r="E5" s="20" t="str">
        <x:v>Product / Offer [INPUT]</x:v>
      </x:c>
      <x:c r="F5" s="20" t="str">
        <x:v>Existing Role [INPUT]</x:v>
      </x:c>
      <x:c r="G5" s="20" t="str">
        <x:v>Source View [INPUT]</x:v>
      </x:c>
      <x:c r="H5" s="20" t="str">
        <x:v>Buyer / Buying Group [INPUT]</x:v>
      </x:c>
      <x:c r="I5" s="20" t="str">
        <x:v>Market / Geography [INPUT]</x:v>
      </x:c>
      <x:c r="J5" s="20" t="str">
        <x:v>Decision Stage [INPUT]</x:v>
      </x:c>
      <x:c r="K5" s="20" t="str">
        <x:v>Public Evidence Summary [INPUT]</x:v>
      </x:c>
      <x:c r="L5" s="20" t="str">
        <x:v>Owner [INPUT]</x:v>
      </x:c>
      <x:c r="M5" s="20" t="str">
        <x:v>Status [INPUT]</x:v>
      </x:c>
      <x:c r="N5" s="20" t="str">
        <x:v>Notes [INPUT]</x:v>
      </x:c>
    </x:row>
    <x:row r="6">
      <x:c r="A6" s="103" t="str">
        <x:v>CAN-001</x:v>
      </x:c>
      <x:c r="B6" s="103" t="str">
        <x:v>COMP-001</x:v>
      </x:c>
      <x:c r="C6" s="103" t="str">
        <x:v>Northstar Cloud</x:v>
      </x:c>
      <x:c r="D6" s="103" t="str">
        <x:v>Northstar Group</x:v>
      </x:c>
      <x:c r="E6" s="103" t="str">
        <x:v>Northstar Growth</x:v>
      </x:c>
      <x:c r="F6" s="103" t="str">
        <x:v>reference</x:v>
      </x:c>
      <x:c r="G6" s="103" t="str">
        <x:v>Search discovery</x:v>
      </x:c>
      <x:c r="H6" s="103" t="str">
        <x:v>Revenue operations</x:v>
      </x:c>
      <x:c r="I6" s="103" t="str">
        <x:v>UK / self-serve</x:v>
      </x:c>
      <x:c r="J6" s="103" t="str">
        <x:v>Discovery</x:v>
      </x:c>
      <x:c r="K6" s="103" t="str">
        <x:v>Strong organic overlap; not observed in a verified shortlist.</x:v>
      </x:c>
      <x:c r="L6" s="103" t="str">
        <x:v>Market intelligence</x:v>
      </x:c>
      <x:c r="M6" s="103" t="str">
        <x:v>Open</x:v>
      </x:c>
      <x:c r="N6" s="103" t="str">
        <x:v>Fictional composite.</x:v>
      </x:c>
    </x:row>
    <x:row r="7">
      <x:c r="A7" s="103" t="str">
        <x:v>CAN-002</x:v>
      </x:c>
      <x:c r="B7" s="103" t="str">
        <x:v>ALT-001</x:v>
      </x:c>
      <x:c r="C7" s="103" t="str">
        <x:v>Internal spreadsheet</x:v>
      </x:c>
      <x:c r="D7" s="103" t="str"/>
      <x:c r="E7" s="103" t="str">
        <x:v>Shared planning workbook</x:v>
      </x:c>
      <x:c r="F7" s="103" t="str">
        <x:v>substitute</x:v>
      </x:c>
      <x:c r="G7" s="103" t="str">
        <x:v>Customer interview</x:v>
      </x:c>
      <x:c r="H7" s="103" t="str">
        <x:v>Operations lead</x:v>
      </x:c>
      <x:c r="I7" s="103" t="str">
        <x:v>UK / self-serve</x:v>
      </x:c>
      <x:c r="J7" s="103" t="str">
        <x:v>Shortlist</x:v>
      </x:c>
      <x:c r="K7" s="103" t="str">
        <x:v>Not search visible; repeatedly described as the current solution.</x:v>
      </x:c>
      <x:c r="L7" s="103" t="str">
        <x:v>Customer research</x:v>
      </x:c>
      <x:c r="M7" s="103" t="str">
        <x:v>Open</x:v>
      </x:c>
      <x:c r="N7" s="103" t="str">
        <x:v>Fictional composite.</x:v>
      </x:c>
    </x:row>
    <x:row r="8">
      <x:c r="A8" s="103" t="str">
        <x:v>CAN-003</x:v>
      </x:c>
      <x:c r="B8" s="103" t="str">
        <x:v>COMP-002</x:v>
      </x:c>
      <x:c r="C8" s="103" t="str">
        <x:v>Apex Enterprise</x:v>
      </x:c>
      <x:c r="D8" s="103" t="str">
        <x:v>Apex Holdings</x:v>
      </x:c>
      <x:c r="E8" s="103" t="str">
        <x:v>Apex Enterprise Suite</x:v>
      </x:c>
      <x:c r="F8" s="103" t="str">
        <x:v>direct</x:v>
      </x:c>
      <x:c r="G8" s="103" t="str">
        <x:v>Procurement record</x:v>
      </x:c>
      <x:c r="H8" s="103" t="str">
        <x:v>Enterprise buying group</x:v>
      </x:c>
      <x:c r="I8" s="103" t="str">
        <x:v>EU / enterprise</x:v>
      </x:c>
      <x:c r="J8" s="103" t="str">
        <x:v>Procurement</x:v>
      </x:c>
      <x:c r="K8" s="103" t="str">
        <x:v>Appears only in enterprise procurement records.</x:v>
      </x:c>
      <x:c r="L8" s="103" t="str">
        <x:v>Sales enablement</x:v>
      </x:c>
      <x:c r="M8" s="103" t="str">
        <x:v>Open</x:v>
      </x:c>
      <x:c r="N8" s="103" t="str">
        <x:v>Fictional composite.</x:v>
      </x:c>
    </x:row>
    <x:row r="9">
      <x:c r="A9" s="103" t="str">
        <x:v>CAN-004</x:v>
      </x:c>
      <x:c r="B9" s="103" t="str">
        <x:v>COMP-003</x:v>
      </x:c>
      <x:c r="C9" s="103" t="str">
        <x:v>Harbor Analytics</x:v>
      </x:c>
      <x:c r="D9" s="103" t="str">
        <x:v>Harbor Inc.</x:v>
      </x:c>
      <x:c r="E9" s="103" t="str">
        <x:v>Harbor Analytics</x:v>
      </x:c>
      <x:c r="F9" s="103" t="str">
        <x:v>direct</x:v>
      </x:c>
      <x:c r="G9" s="103" t="str">
        <x:v>Analyst proposal</x:v>
      </x:c>
      <x:c r="H9" s="103" t="str">
        <x:v>Revenue operations</x:v>
      </x:c>
      <x:c r="I9" s="103" t="str">
        <x:v>UK / enterprise</x:v>
      </x:c>
      <x:c r="J9" s="103" t="str">
        <x:v>Shortlist</x:v>
      </x:c>
      <x:c r="K9" s="103" t="str">
        <x:v>One famous loss; several records share the same opportunity provenance.</x:v>
      </x:c>
      <x:c r="L9" s="103" t="str">
        <x:v>Competitive intelligence</x:v>
      </x:c>
      <x:c r="M9" s="103" t="str">
        <x:v>Open</x:v>
      </x:c>
      <x:c r="N9" s="103" t="str">
        <x:v>Fictional composite.</x:v>
      </x:c>
    </x:row>
    <x:row r="10">
      <x:c r="A10" s="103" t="str">
        <x:v>CAN-005</x:v>
      </x:c>
      <x:c r="B10" s="103" t="str">
        <x:v>COMP-004</x:v>
      </x:c>
      <x:c r="C10" s="103" t="str">
        <x:v>Orbit Metrics</x:v>
      </x:c>
      <x:c r="D10" s="103" t="str">
        <x:v>Orbit Group</x:v>
      </x:c>
      <x:c r="E10" s="103" t="str">
        <x:v>Orbit Metrics</x:v>
      </x:c>
      <x:c r="F10" s="103" t="str">
        <x:v>direct</x:v>
      </x:c>
      <x:c r="G10" s="103" t="str">
        <x:v>Search discovery</x:v>
      </x:c>
      <x:c r="H10" s="103" t="str">
        <x:v>Revenue operations</x:v>
      </x:c>
      <x:c r="I10" s="103" t="str">
        <x:v>UK / mixed</x:v>
      </x:c>
      <x:c r="J10" s="103" t="str">
        <x:v>Shortlist</x:v>
      </x:c>
      <x:c r="K10" s="103" t="str">
        <x:v>Visible in search but current buyer evidence is unresolved.</x:v>
      </x:c>
      <x:c r="L10" s="103" t="str">
        <x:v>Market intelligence</x:v>
      </x:c>
      <x:c r="M10" s="103" t="str">
        <x:v>Open</x:v>
      </x:c>
      <x:c r="N10" s="103" t="str">
        <x:v>Fictional composite.</x:v>
      </x:c>
    </x:row>
    <x:row r="11">
      <x:c r="A11" s="103"/>
      <x:c r="B11" s="103"/>
      <x:c r="C11" s="103"/>
      <x:c r="D11" s="103"/>
      <x:c r="E11" s="103"/>
      <x:c r="F11" s="103"/>
      <x:c r="G11" s="103"/>
      <x:c r="H11" s="103"/>
      <x:c r="I11" s="103"/>
      <x:c r="J11" s="103"/>
      <x:c r="K11" s="103"/>
      <x:c r="L11" s="103"/>
      <x:c r="M11" s="103"/>
      <x:c r="N11" s="103"/>
    </x:row>
    <x:row r="12">
      <x:c r="A12" s="103"/>
      <x:c r="B12" s="103"/>
      <x:c r="C12" s="103"/>
      <x:c r="D12" s="103"/>
      <x:c r="E12" s="103"/>
      <x:c r="F12" s="103"/>
      <x:c r="G12" s="103"/>
      <x:c r="H12" s="103"/>
      <x:c r="I12" s="103"/>
      <x:c r="J12" s="103"/>
      <x:c r="K12" s="103"/>
      <x:c r="L12" s="103"/>
      <x:c r="M12" s="103"/>
      <x:c r="N12" s="103"/>
    </x:row>
    <x:row r="13">
      <x:c r="A13" s="103"/>
      <x:c r="B13" s="103"/>
      <x:c r="C13" s="103"/>
      <x:c r="D13" s="103"/>
      <x:c r="E13" s="103"/>
      <x:c r="F13" s="103"/>
      <x:c r="G13" s="103"/>
      <x:c r="H13" s="103"/>
      <x:c r="I13" s="103"/>
      <x:c r="J13" s="103"/>
      <x:c r="K13" s="103"/>
      <x:c r="L13" s="103"/>
      <x:c r="M13" s="103"/>
      <x:c r="N13" s="103"/>
    </x:row>
    <x:row r="14">
      <x:c r="A14" s="103"/>
      <x:c r="B14" s="103"/>
      <x:c r="C14" s="103"/>
      <x:c r="D14" s="103"/>
      <x:c r="E14" s="103"/>
      <x:c r="F14" s="103"/>
      <x:c r="G14" s="103"/>
      <x:c r="H14" s="103"/>
      <x:c r="I14" s="103"/>
      <x:c r="J14" s="103"/>
      <x:c r="K14" s="103"/>
      <x:c r="L14" s="103"/>
      <x:c r="M14" s="103"/>
      <x:c r="N14" s="103"/>
    </x:row>
    <x:row r="15">
      <x:c r="A15" s="103"/>
      <x:c r="B15" s="103"/>
      <x:c r="C15" s="103"/>
      <x:c r="D15" s="103"/>
      <x:c r="E15" s="103"/>
      <x:c r="F15" s="103"/>
      <x:c r="G15" s="103"/>
      <x:c r="H15" s="103"/>
      <x:c r="I15" s="103"/>
      <x:c r="J15" s="103"/>
      <x:c r="K15" s="103"/>
      <x:c r="L15" s="103"/>
      <x:c r="M15" s="103"/>
      <x:c r="N15" s="103"/>
    </x:row>
    <x:row r="16">
      <x:c r="A16" s="103"/>
      <x:c r="B16" s="103"/>
      <x:c r="C16" s="103"/>
      <x:c r="D16" s="103"/>
      <x:c r="E16" s="103"/>
      <x:c r="F16" s="103"/>
      <x:c r="G16" s="103"/>
      <x:c r="H16" s="103"/>
      <x:c r="I16" s="103"/>
      <x:c r="J16" s="103"/>
      <x:c r="K16" s="103"/>
      <x:c r="L16" s="103"/>
      <x:c r="M16" s="103"/>
      <x:c r="N16" s="103"/>
    </x:row>
    <x:row r="17">
      <x:c r="A17" s="103"/>
      <x:c r="B17" s="103"/>
      <x:c r="C17" s="103"/>
      <x:c r="D17" s="103"/>
      <x:c r="E17" s="103"/>
      <x:c r="F17" s="103"/>
      <x:c r="G17" s="103"/>
      <x:c r="H17" s="103"/>
      <x:c r="I17" s="103"/>
      <x:c r="J17" s="103"/>
      <x:c r="K17" s="103"/>
      <x:c r="L17" s="103"/>
      <x:c r="M17" s="103"/>
      <x:c r="N17" s="103"/>
    </x:row>
    <x:row r="18">
      <x:c r="A18" s="103"/>
      <x:c r="B18" s="103"/>
      <x:c r="C18" s="103"/>
      <x:c r="D18" s="103"/>
      <x:c r="E18" s="103"/>
      <x:c r="F18" s="103"/>
      <x:c r="G18" s="103"/>
      <x:c r="H18" s="103"/>
      <x:c r="I18" s="103"/>
      <x:c r="J18" s="103"/>
      <x:c r="K18" s="103"/>
      <x:c r="L18" s="103"/>
      <x:c r="M18" s="103"/>
      <x:c r="N18" s="103"/>
    </x:row>
    <x:row r="19">
      <x:c r="A19" s="103"/>
      <x:c r="B19" s="103"/>
      <x:c r="C19" s="103"/>
      <x:c r="D19" s="103"/>
      <x:c r="E19" s="103"/>
      <x:c r="F19" s="103"/>
      <x:c r="G19" s="103"/>
      <x:c r="H19" s="103"/>
      <x:c r="I19" s="103"/>
      <x:c r="J19" s="103"/>
      <x:c r="K19" s="103"/>
      <x:c r="L19" s="103"/>
      <x:c r="M19" s="103"/>
      <x:c r="N19" s="103"/>
    </x:row>
    <x:row r="20">
      <x:c r="A20" s="103"/>
      <x:c r="B20" s="103"/>
      <x:c r="C20" s="103"/>
      <x:c r="D20" s="103"/>
      <x:c r="E20" s="103"/>
      <x:c r="F20" s="103"/>
      <x:c r="G20" s="103"/>
      <x:c r="H20" s="103"/>
      <x:c r="I20" s="103"/>
      <x:c r="J20" s="103"/>
      <x:c r="K20" s="103"/>
      <x:c r="L20" s="103"/>
      <x:c r="M20" s="103"/>
      <x:c r="N20" s="103"/>
    </x:row>
    <x:row r="21">
      <x:c r="A21" s="103"/>
      <x:c r="B21" s="103"/>
      <x:c r="C21" s="103"/>
      <x:c r="D21" s="103"/>
      <x:c r="E21" s="103"/>
      <x:c r="F21" s="103"/>
      <x:c r="G21" s="103"/>
      <x:c r="H21" s="103"/>
      <x:c r="I21" s="103"/>
      <x:c r="J21" s="103"/>
      <x:c r="K21" s="103"/>
      <x:c r="L21" s="103"/>
      <x:c r="M21" s="103"/>
      <x:c r="N21" s="103"/>
    </x:row>
    <x:row r="22">
      <x:c r="A22" s="103"/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>
      <x:c r="A23" s="103"/>
      <x:c r="B23" s="103"/>
      <x:c r="C23" s="103"/>
      <x:c r="D23" s="103"/>
      <x:c r="E23" s="103"/>
      <x:c r="F23" s="103"/>
      <x:c r="G23" s="103"/>
      <x:c r="H23" s="103"/>
      <x:c r="I23" s="103"/>
      <x:c r="J23" s="103"/>
      <x:c r="K23" s="103"/>
      <x:c r="L23" s="103"/>
      <x:c r="M23" s="103"/>
      <x:c r="N23" s="103"/>
    </x:row>
    <x:row r="24">
      <x:c r="A24" s="103"/>
      <x:c r="B24" s="103"/>
      <x:c r="C24" s="103"/>
      <x:c r="D24" s="103"/>
      <x:c r="E24" s="103"/>
      <x:c r="F24" s="103"/>
      <x:c r="G24" s="103"/>
      <x:c r="H24" s="103"/>
      <x:c r="I24" s="103"/>
      <x:c r="J24" s="103"/>
      <x:c r="K24" s="103"/>
      <x:c r="L24" s="103"/>
      <x:c r="M24" s="103"/>
      <x:c r="N24" s="103"/>
    </x:row>
    <x:row r="25">
      <x:c r="A25" s="103"/>
      <x:c r="B25" s="103"/>
      <x:c r="C25" s="103"/>
      <x:c r="D25" s="103"/>
      <x:c r="E25" s="103"/>
      <x:c r="F25" s="103"/>
      <x:c r="G25" s="103"/>
      <x:c r="H25" s="103"/>
      <x:c r="I25" s="103"/>
      <x:c r="J25" s="103"/>
      <x:c r="K25" s="103"/>
      <x:c r="L25" s="103"/>
      <x:c r="M25" s="103"/>
      <x:c r="N25" s="103"/>
    </x:row>
    <x:row r="26">
      <x:c r="A26" s="103"/>
      <x:c r="B26" s="103"/>
      <x:c r="C26" s="103"/>
      <x:c r="D26" s="103"/>
      <x:c r="E26" s="103"/>
      <x:c r="F26" s="103"/>
      <x:c r="G26" s="103"/>
      <x:c r="H26" s="103"/>
      <x:c r="I26" s="103"/>
      <x:c r="J26" s="103"/>
      <x:c r="K26" s="103"/>
      <x:c r="L26" s="103"/>
      <x:c r="M26" s="103"/>
      <x:c r="N26" s="103"/>
    </x:row>
    <x:row r="27">
      <x:c r="A27" s="103"/>
      <x:c r="B27" s="103"/>
      <x:c r="C27" s="103"/>
      <x:c r="D27" s="103"/>
      <x:c r="E27" s="103"/>
      <x:c r="F27" s="103"/>
      <x:c r="G27" s="103"/>
      <x:c r="H27" s="103"/>
      <x:c r="I27" s="103"/>
      <x:c r="J27" s="103"/>
      <x:c r="K27" s="103"/>
      <x:c r="L27" s="103"/>
      <x:c r="M27" s="103"/>
      <x:c r="N27" s="103"/>
    </x:row>
    <x:row r="28">
      <x:c r="A28" s="103"/>
      <x:c r="B28" s="103"/>
      <x:c r="C28" s="103"/>
      <x:c r="D28" s="103"/>
      <x:c r="E28" s="103"/>
      <x:c r="F28" s="103"/>
      <x:c r="G28" s="103"/>
      <x:c r="H28" s="103"/>
      <x:c r="I28" s="103"/>
      <x:c r="J28" s="103"/>
      <x:c r="K28" s="103"/>
      <x:c r="L28" s="103"/>
      <x:c r="M28" s="103"/>
      <x:c r="N28" s="103"/>
    </x:row>
    <x:row r="29">
      <x:c r="A29" s="103"/>
      <x:c r="B29" s="103"/>
      <x:c r="C29" s="103"/>
      <x:c r="D29" s="103"/>
      <x:c r="E29" s="103"/>
      <x:c r="F29" s="103"/>
      <x:c r="G29" s="103"/>
      <x:c r="H29" s="103"/>
      <x:c r="I29" s="103"/>
      <x:c r="J29" s="103"/>
      <x:c r="K29" s="103"/>
      <x:c r="L29" s="103"/>
      <x:c r="M29" s="103"/>
      <x:c r="N29" s="103"/>
    </x:row>
    <x:row r="30">
      <x:c r="A30" s="103"/>
      <x:c r="B30" s="103"/>
      <x:c r="C30" s="103"/>
      <x:c r="D30" s="103"/>
      <x:c r="E30" s="103"/>
      <x:c r="F30" s="103"/>
      <x:c r="G30" s="103"/>
      <x:c r="H30" s="103"/>
      <x:c r="I30" s="103"/>
      <x:c r="J30" s="103"/>
      <x:c r="K30" s="103"/>
      <x:c r="L30" s="103"/>
      <x:c r="M30" s="103"/>
      <x:c r="N30" s="103"/>
    </x:row>
    <x:row r="31">
      <x:c r="A31" s="103"/>
      <x:c r="B31" s="103"/>
      <x:c r="C31" s="103"/>
      <x:c r="D31" s="103"/>
      <x:c r="E31" s="103"/>
      <x:c r="F31" s="103"/>
      <x:c r="G31" s="103"/>
      <x:c r="H31" s="103"/>
      <x:c r="I31" s="103"/>
      <x:c r="J31" s="103"/>
      <x:c r="K31" s="103"/>
      <x:c r="L31" s="103"/>
      <x:c r="M31" s="103"/>
      <x:c r="N31" s="103"/>
    </x:row>
    <x:row r="32">
      <x:c r="A32" s="103"/>
      <x:c r="B32" s="103"/>
      <x:c r="C32" s="103"/>
      <x:c r="D32" s="103"/>
      <x:c r="E32" s="103"/>
      <x:c r="F32" s="103"/>
      <x:c r="G32" s="103"/>
      <x:c r="H32" s="103"/>
      <x:c r="I32" s="103"/>
      <x:c r="J32" s="103"/>
      <x:c r="K32" s="103"/>
      <x:c r="L32" s="103"/>
      <x:c r="M32" s="103"/>
      <x:c r="N32" s="103"/>
    </x:row>
    <x:row r="33">
      <x:c r="A33" s="103"/>
      <x:c r="B33" s="103"/>
      <x:c r="C33" s="103"/>
      <x:c r="D33" s="103"/>
      <x:c r="E33" s="103"/>
      <x:c r="F33" s="103"/>
      <x:c r="G33" s="103"/>
      <x:c r="H33" s="103"/>
      <x:c r="I33" s="103"/>
      <x:c r="J33" s="103"/>
      <x:c r="K33" s="103"/>
      <x:c r="L33" s="103"/>
      <x:c r="M33" s="103"/>
      <x:c r="N33" s="103"/>
    </x:row>
    <x:row r="34">
      <x:c r="A34" s="103"/>
      <x:c r="B34" s="103"/>
      <x:c r="C34" s="103"/>
      <x:c r="D34" s="103"/>
      <x:c r="E34" s="103"/>
      <x:c r="F34" s="103"/>
      <x:c r="G34" s="103"/>
      <x:c r="H34" s="103"/>
      <x:c r="I34" s="103"/>
      <x:c r="J34" s="103"/>
      <x:c r="K34" s="103"/>
      <x:c r="L34" s="103"/>
      <x:c r="M34" s="103"/>
      <x:c r="N34" s="103"/>
    </x:row>
    <x:row r="35">
      <x:c r="A35" s="103"/>
      <x:c r="B35" s="103"/>
      <x:c r="C35" s="103"/>
      <x:c r="D35" s="103"/>
      <x:c r="E35" s="103"/>
      <x:c r="F35" s="103"/>
      <x:c r="G35" s="103"/>
      <x:c r="H35" s="103"/>
      <x:c r="I35" s="103"/>
      <x:c r="J35" s="103"/>
      <x:c r="K35" s="103"/>
      <x:c r="L35" s="103"/>
      <x:c r="M35" s="103"/>
      <x:c r="N35" s="103"/>
    </x:row>
    <x:row r="36">
      <x:c r="A36" s="103"/>
      <x:c r="B36" s="103"/>
      <x:c r="C36" s="103"/>
      <x:c r="D36" s="103"/>
      <x:c r="E36" s="103"/>
      <x:c r="F36" s="103"/>
      <x:c r="G36" s="103"/>
      <x:c r="H36" s="103"/>
      <x:c r="I36" s="103"/>
      <x:c r="J36" s="103"/>
      <x:c r="K36" s="103"/>
      <x:c r="L36" s="103"/>
      <x:c r="M36" s="103"/>
      <x:c r="N36" s="103"/>
    </x:row>
    <x:row r="37">
      <x:c r="A37" s="103"/>
      <x:c r="B37" s="103"/>
      <x:c r="C37" s="103"/>
      <x:c r="D37" s="103"/>
      <x:c r="E37" s="103"/>
      <x:c r="F37" s="103"/>
      <x:c r="G37" s="103"/>
      <x:c r="H37" s="103"/>
      <x:c r="I37" s="103"/>
      <x:c r="J37" s="103"/>
      <x:c r="K37" s="103"/>
      <x:c r="L37" s="103"/>
      <x:c r="M37" s="103"/>
      <x:c r="N37" s="103"/>
    </x:row>
    <x:row r="38">
      <x:c r="A38" s="103"/>
      <x:c r="B38" s="103"/>
      <x:c r="C38" s="103"/>
      <x:c r="D38" s="103"/>
      <x:c r="E38" s="103"/>
      <x:c r="F38" s="103"/>
      <x:c r="G38" s="103"/>
      <x:c r="H38" s="103"/>
      <x:c r="I38" s="103"/>
      <x:c r="J38" s="103"/>
      <x:c r="K38" s="103"/>
      <x:c r="L38" s="103"/>
      <x:c r="M38" s="103"/>
      <x:c r="N38" s="103"/>
    </x:row>
    <x:row r="39">
      <x:c r="A39" s="103"/>
      <x:c r="B39" s="103"/>
      <x:c r="C39" s="103"/>
      <x:c r="D39" s="103"/>
      <x:c r="E39" s="103"/>
      <x:c r="F39" s="103"/>
      <x:c r="G39" s="103"/>
      <x:c r="H39" s="103"/>
      <x:c r="I39" s="103"/>
      <x:c r="J39" s="103"/>
      <x:c r="K39" s="103"/>
      <x:c r="L39" s="103"/>
      <x:c r="M39" s="103"/>
      <x:c r="N39" s="103"/>
    </x:row>
    <x:row r="40">
      <x:c r="A40" s="103"/>
      <x:c r="B40" s="103"/>
      <x:c r="C40" s="103"/>
      <x:c r="D40" s="103"/>
      <x:c r="E40" s="103"/>
      <x:c r="F40" s="103"/>
      <x:c r="G40" s="103"/>
      <x:c r="H40" s="103"/>
      <x:c r="I40" s="103"/>
      <x:c r="J40" s="103"/>
      <x:c r="K40" s="103"/>
      <x:c r="L40" s="103"/>
      <x:c r="M40" s="103"/>
      <x:c r="N40" s="103"/>
    </x:row>
    <x:row r="41">
      <x:c r="A41" s="103"/>
      <x:c r="B41" s="103"/>
      <x:c r="C41" s="103"/>
      <x:c r="D41" s="103"/>
      <x:c r="E41" s="103"/>
      <x:c r="F41" s="103"/>
      <x:c r="G41" s="103"/>
      <x:c r="H41" s="103"/>
      <x:c r="I41" s="103"/>
      <x:c r="J41" s="103"/>
      <x:c r="K41" s="103"/>
      <x:c r="L41" s="103"/>
      <x:c r="M41" s="103"/>
      <x:c r="N41" s="103"/>
    </x:row>
    <x:row r="42">
      <x:c r="A42" s="103"/>
      <x:c r="B42" s="103"/>
      <x:c r="C42" s="103"/>
      <x:c r="D42" s="103"/>
      <x:c r="E42" s="103"/>
      <x:c r="F42" s="103"/>
      <x:c r="G42" s="103"/>
      <x:c r="H42" s="103"/>
      <x:c r="I42" s="103"/>
      <x:c r="J42" s="103"/>
      <x:c r="K42" s="103"/>
      <x:c r="L42" s="103"/>
      <x:c r="M42" s="103"/>
      <x:c r="N42" s="103"/>
    </x:row>
    <x:row r="43">
      <x:c r="A43" s="103"/>
      <x:c r="B43" s="103"/>
      <x:c r="C43" s="103"/>
      <x:c r="D43" s="103"/>
      <x:c r="E43" s="103"/>
      <x:c r="F43" s="103"/>
      <x:c r="G43" s="103"/>
      <x:c r="H43" s="103"/>
      <x:c r="I43" s="103"/>
      <x:c r="J43" s="103"/>
      <x:c r="K43" s="103"/>
      <x:c r="L43" s="103"/>
      <x:c r="M43" s="103"/>
      <x:c r="N43" s="103"/>
    </x:row>
    <x:row r="44">
      <x:c r="A44" s="103"/>
      <x:c r="B44" s="103"/>
      <x:c r="C44" s="103"/>
      <x:c r="D44" s="103"/>
      <x:c r="E44" s="103"/>
      <x:c r="F44" s="103"/>
      <x:c r="G44" s="103"/>
      <x:c r="H44" s="103"/>
      <x:c r="I44" s="103"/>
      <x:c r="J44" s="103"/>
      <x:c r="K44" s="103"/>
      <x:c r="L44" s="103"/>
      <x:c r="M44" s="103"/>
      <x:c r="N44" s="103"/>
    </x:row>
    <x:row r="45">
      <x:c r="A45" s="103"/>
      <x:c r="B45" s="103"/>
      <x:c r="C45" s="103"/>
      <x:c r="D45" s="103"/>
      <x:c r="E45" s="103"/>
      <x:c r="F45" s="103"/>
      <x:c r="G45" s="103"/>
      <x:c r="H45" s="103"/>
      <x:c r="I45" s="103"/>
      <x:c r="J45" s="103"/>
      <x:c r="K45" s="103"/>
      <x:c r="L45" s="103"/>
      <x:c r="M45" s="103"/>
      <x:c r="N45" s="103"/>
    </x:row>
    <x:row r="46">
      <x:c r="A46" s="103"/>
      <x:c r="B46" s="103"/>
      <x:c r="C46" s="103"/>
      <x:c r="D46" s="103"/>
      <x:c r="E46" s="103"/>
      <x:c r="F46" s="103"/>
      <x:c r="G46" s="103"/>
      <x:c r="H46" s="103"/>
      <x:c r="I46" s="103"/>
      <x:c r="J46" s="103"/>
      <x:c r="K46" s="103"/>
      <x:c r="L46" s="103"/>
      <x:c r="M46" s="103"/>
      <x:c r="N46" s="103"/>
    </x:row>
    <x:row r="47">
      <x:c r="A47" s="103"/>
      <x:c r="B47" s="103"/>
      <x:c r="C47" s="103"/>
      <x:c r="D47" s="103"/>
      <x:c r="E47" s="103"/>
      <x:c r="F47" s="103"/>
      <x:c r="G47" s="103"/>
      <x:c r="H47" s="103"/>
      <x:c r="I47" s="103"/>
      <x:c r="J47" s="103"/>
      <x:c r="K47" s="103"/>
      <x:c r="L47" s="103"/>
      <x:c r="M47" s="103"/>
      <x:c r="N47" s="103"/>
    </x:row>
    <x:row r="48">
      <x:c r="A48" s="103"/>
      <x:c r="B48" s="103"/>
      <x:c r="C48" s="103"/>
      <x:c r="D48" s="103"/>
      <x:c r="E48" s="103"/>
      <x:c r="F48" s="103"/>
      <x:c r="G48" s="103"/>
      <x:c r="H48" s="103"/>
      <x:c r="I48" s="103"/>
      <x:c r="J48" s="103"/>
      <x:c r="K48" s="103"/>
      <x:c r="L48" s="103"/>
      <x:c r="M48" s="103"/>
      <x:c r="N48" s="103"/>
    </x:row>
    <x:row r="49">
      <x:c r="A49" s="103"/>
      <x:c r="B49" s="103"/>
      <x:c r="C49" s="103"/>
      <x:c r="D49" s="103"/>
      <x:c r="E49" s="103"/>
      <x:c r="F49" s="103"/>
      <x:c r="G49" s="103"/>
      <x:c r="H49" s="103"/>
      <x:c r="I49" s="103"/>
      <x:c r="J49" s="103"/>
      <x:c r="K49" s="103"/>
      <x:c r="L49" s="103"/>
      <x:c r="M49" s="103"/>
      <x:c r="N49" s="103"/>
    </x:row>
    <x:row r="50">
      <x:c r="A50" s="103"/>
      <x:c r="B50" s="103"/>
      <x:c r="C50" s="103"/>
      <x:c r="D50" s="103"/>
      <x:c r="E50" s="103"/>
      <x:c r="F50" s="103"/>
      <x:c r="G50" s="103"/>
      <x:c r="H50" s="103"/>
      <x:c r="I50" s="103"/>
      <x:c r="J50" s="103"/>
      <x:c r="K50" s="103"/>
      <x:c r="L50" s="103"/>
      <x:c r="M50" s="103"/>
      <x:c r="N50" s="103"/>
    </x:row>
    <x:row r="51">
      <x:c r="A51" s="103"/>
      <x:c r="B51" s="103"/>
      <x:c r="C51" s="103"/>
      <x:c r="D51" s="103"/>
      <x:c r="E51" s="103"/>
      <x:c r="F51" s="103"/>
      <x:c r="G51" s="103"/>
      <x:c r="H51" s="103"/>
      <x:c r="I51" s="103"/>
      <x:c r="J51" s="103"/>
      <x:c r="K51" s="103"/>
      <x:c r="L51" s="103"/>
      <x:c r="M51" s="103"/>
      <x:c r="N51" s="103"/>
    </x:row>
    <x:row r="52">
      <x:c r="A52" s="103"/>
      <x:c r="B52" s="103"/>
      <x:c r="C52" s="103"/>
      <x:c r="D52" s="103"/>
      <x:c r="E52" s="103"/>
      <x:c r="F52" s="103"/>
      <x:c r="G52" s="103"/>
      <x:c r="H52" s="103"/>
      <x:c r="I52" s="103"/>
      <x:c r="J52" s="103"/>
      <x:c r="K52" s="103"/>
      <x:c r="L52" s="103"/>
      <x:c r="M52" s="103"/>
      <x:c r="N52" s="103"/>
    </x:row>
    <x:row r="53">
      <x:c r="A53" s="103"/>
      <x:c r="B53" s="103"/>
      <x:c r="C53" s="103"/>
      <x:c r="D53" s="103"/>
      <x:c r="E53" s="103"/>
      <x:c r="F53" s="103"/>
      <x:c r="G53" s="103"/>
      <x:c r="H53" s="103"/>
      <x:c r="I53" s="103"/>
      <x:c r="J53" s="103"/>
      <x:c r="K53" s="103"/>
      <x:c r="L53" s="103"/>
      <x:c r="M53" s="103"/>
      <x:c r="N53" s="103"/>
    </x:row>
    <x:row r="54">
      <x:c r="A54" s="103"/>
      <x:c r="B54" s="103"/>
      <x:c r="C54" s="103"/>
      <x:c r="D54" s="103"/>
      <x:c r="E54" s="103"/>
      <x:c r="F54" s="103"/>
      <x:c r="G54" s="103"/>
      <x:c r="H54" s="103"/>
      <x:c r="I54" s="103"/>
      <x:c r="J54" s="103"/>
      <x:c r="K54" s="103"/>
      <x:c r="L54" s="103"/>
      <x:c r="M54" s="103"/>
      <x:c r="N54" s="103"/>
    </x:row>
    <x:row r="55">
      <x:c r="A55" s="103"/>
      <x:c r="B55" s="103"/>
      <x:c r="C55" s="103"/>
      <x:c r="D55" s="103"/>
      <x:c r="E55" s="103"/>
      <x:c r="F55" s="103"/>
      <x:c r="G55" s="103"/>
      <x:c r="H55" s="103"/>
      <x:c r="I55" s="103"/>
      <x:c r="J55" s="103"/>
      <x:c r="K55" s="103"/>
      <x:c r="L55" s="103"/>
      <x:c r="M55" s="103"/>
      <x:c r="N55" s="103"/>
    </x:row>
    <x:row r="56">
      <x:c r="A56" s="103"/>
      <x:c r="B56" s="103"/>
      <x:c r="C56" s="103"/>
      <x:c r="D56" s="103"/>
      <x:c r="E56" s="103"/>
      <x:c r="F56" s="103"/>
      <x:c r="G56" s="103"/>
      <x:c r="H56" s="103"/>
      <x:c r="I56" s="103"/>
      <x:c r="J56" s="103"/>
      <x:c r="K56" s="103"/>
      <x:c r="L56" s="103"/>
      <x:c r="M56" s="103"/>
      <x:c r="N56" s="103"/>
    </x:row>
    <x:row r="57">
      <x:c r="A57" s="103"/>
      <x:c r="B57" s="103"/>
      <x:c r="C57" s="103"/>
      <x:c r="D57" s="103"/>
      <x:c r="E57" s="103"/>
      <x:c r="F57" s="103"/>
      <x:c r="G57" s="103"/>
      <x:c r="H57" s="103"/>
      <x:c r="I57" s="103"/>
      <x:c r="J57" s="103"/>
      <x:c r="K57" s="103"/>
      <x:c r="L57" s="103"/>
      <x:c r="M57" s="103"/>
      <x:c r="N57" s="103"/>
    </x:row>
    <x:row r="58">
      <x:c r="A58" s="103"/>
      <x:c r="B58" s="103"/>
      <x:c r="C58" s="103"/>
      <x:c r="D58" s="103"/>
      <x:c r="E58" s="103"/>
      <x:c r="F58" s="103"/>
      <x:c r="G58" s="103"/>
      <x:c r="H58" s="103"/>
      <x:c r="I58" s="103"/>
      <x:c r="J58" s="103"/>
      <x:c r="K58" s="103"/>
      <x:c r="L58" s="103"/>
      <x:c r="M58" s="103"/>
      <x:c r="N58" s="103"/>
    </x:row>
    <x:row r="59">
      <x:c r="A59" s="103"/>
      <x:c r="B59" s="103"/>
      <x:c r="C59" s="103"/>
      <x:c r="D59" s="103"/>
      <x:c r="E59" s="103"/>
      <x:c r="F59" s="103"/>
      <x:c r="G59" s="103"/>
      <x:c r="H59" s="103"/>
      <x:c r="I59" s="103"/>
      <x:c r="J59" s="103"/>
      <x:c r="K59" s="103"/>
      <x:c r="L59" s="103"/>
      <x:c r="M59" s="103"/>
      <x:c r="N59" s="103"/>
    </x:row>
    <x:row r="60">
      <x:c r="A60" s="103"/>
      <x:c r="B60" s="103"/>
      <x:c r="C60" s="103"/>
      <x:c r="D60" s="103"/>
      <x:c r="E60" s="103"/>
      <x:c r="F60" s="103"/>
      <x:c r="G60" s="103"/>
      <x:c r="H60" s="103"/>
      <x:c r="I60" s="103"/>
      <x:c r="J60" s="103"/>
      <x:c r="K60" s="103"/>
      <x:c r="L60" s="103"/>
      <x:c r="M60" s="103"/>
      <x:c r="N60" s="103"/>
    </x:row>
    <x:row r="61">
      <x:c r="A61" s="103"/>
      <x:c r="B61" s="103"/>
      <x:c r="C61" s="103"/>
      <x:c r="D61" s="103"/>
      <x:c r="E61" s="103"/>
      <x:c r="F61" s="103"/>
      <x:c r="G61" s="103"/>
      <x:c r="H61" s="103"/>
      <x:c r="I61" s="103"/>
      <x:c r="J61" s="103"/>
      <x:c r="K61" s="103"/>
      <x:c r="L61" s="103"/>
      <x:c r="M61" s="103"/>
      <x:c r="N61" s="103"/>
    </x:row>
    <x:row r="62">
      <x:c r="A62" s="103"/>
      <x:c r="B62" s="103"/>
      <x:c r="C62" s="103"/>
      <x:c r="D62" s="103"/>
      <x:c r="E62" s="103"/>
      <x:c r="F62" s="103"/>
      <x:c r="G62" s="103"/>
      <x:c r="H62" s="103"/>
      <x:c r="I62" s="103"/>
      <x:c r="J62" s="103"/>
      <x:c r="K62" s="103"/>
      <x:c r="L62" s="103"/>
      <x:c r="M62" s="103"/>
      <x:c r="N62" s="103"/>
    </x:row>
    <x:row r="63">
      <x:c r="A63" s="103"/>
      <x:c r="B63" s="103"/>
      <x:c r="C63" s="103"/>
      <x:c r="D63" s="103"/>
      <x:c r="E63" s="103"/>
      <x:c r="F63" s="103"/>
      <x:c r="G63" s="103"/>
      <x:c r="H63" s="103"/>
      <x:c r="I63" s="103"/>
      <x:c r="J63" s="103"/>
      <x:c r="K63" s="103"/>
      <x:c r="L63" s="103"/>
      <x:c r="M63" s="103"/>
      <x:c r="N63" s="103"/>
    </x:row>
    <x:row r="64">
      <x:c r="A64" s="103"/>
      <x:c r="B64" s="103"/>
      <x:c r="C64" s="103"/>
      <x:c r="D64" s="103"/>
      <x:c r="E64" s="103"/>
      <x:c r="F64" s="103"/>
      <x:c r="G64" s="103"/>
      <x:c r="H64" s="103"/>
      <x:c r="I64" s="103"/>
      <x:c r="J64" s="103"/>
      <x:c r="K64" s="103"/>
      <x:c r="L64" s="103"/>
      <x:c r="M64" s="103"/>
      <x:c r="N64" s="103"/>
    </x:row>
    <x:row r="65">
      <x:c r="A65" s="103"/>
      <x:c r="B65" s="103"/>
      <x:c r="C65" s="103"/>
      <x:c r="D65" s="103"/>
      <x:c r="E65" s="103"/>
      <x:c r="F65" s="103"/>
      <x:c r="G65" s="103"/>
      <x:c r="H65" s="103"/>
      <x:c r="I65" s="103"/>
      <x:c r="J65" s="103"/>
      <x:c r="K65" s="103"/>
      <x:c r="L65" s="103"/>
      <x:c r="M65" s="103"/>
      <x:c r="N65" s="103"/>
    </x:row>
    <x:row r="66">
      <x:c r="A66" s="103"/>
      <x:c r="B66" s="103"/>
      <x:c r="C66" s="103"/>
      <x:c r="D66" s="103"/>
      <x:c r="E66" s="103"/>
      <x:c r="F66" s="103"/>
      <x:c r="G66" s="103"/>
      <x:c r="H66" s="103"/>
      <x:c r="I66" s="103"/>
      <x:c r="J66" s="103"/>
      <x:c r="K66" s="103"/>
      <x:c r="L66" s="103"/>
      <x:c r="M66" s="103"/>
      <x:c r="N66" s="103"/>
    </x:row>
    <x:row r="67">
      <x:c r="A67" s="103"/>
      <x:c r="B67" s="103"/>
      <x:c r="C67" s="103"/>
      <x:c r="D67" s="103"/>
      <x:c r="E67" s="103"/>
      <x:c r="F67" s="103"/>
      <x:c r="G67" s="103"/>
      <x:c r="H67" s="103"/>
      <x:c r="I67" s="103"/>
      <x:c r="J67" s="103"/>
      <x:c r="K67" s="103"/>
      <x:c r="L67" s="103"/>
      <x:c r="M67" s="103"/>
      <x:c r="N67" s="103"/>
    </x:row>
    <x:row r="68">
      <x:c r="A68" s="103"/>
      <x:c r="B68" s="103"/>
      <x:c r="C68" s="103"/>
      <x:c r="D68" s="103"/>
      <x:c r="E68" s="103"/>
      <x:c r="F68" s="103"/>
      <x:c r="G68" s="103"/>
      <x:c r="H68" s="103"/>
      <x:c r="I68" s="103"/>
      <x:c r="J68" s="103"/>
      <x:c r="K68" s="103"/>
      <x:c r="L68" s="103"/>
      <x:c r="M68" s="103"/>
      <x:c r="N68" s="103"/>
    </x:row>
    <x:row r="69">
      <x:c r="A69" s="103"/>
      <x:c r="B69" s="103"/>
      <x:c r="C69" s="103"/>
      <x:c r="D69" s="103"/>
      <x:c r="E69" s="103"/>
      <x:c r="F69" s="103"/>
      <x:c r="G69" s="103"/>
      <x:c r="H69" s="103"/>
      <x:c r="I69" s="103"/>
      <x:c r="J69" s="103"/>
      <x:c r="K69" s="103"/>
      <x:c r="L69" s="103"/>
      <x:c r="M69" s="103"/>
      <x:c r="N69" s="103"/>
    </x:row>
    <x:row r="70">
      <x:c r="A70" s="103"/>
      <x:c r="B70" s="103"/>
      <x:c r="C70" s="103"/>
      <x:c r="D70" s="103"/>
      <x:c r="E70" s="103"/>
      <x:c r="F70" s="103"/>
      <x:c r="G70" s="103"/>
      <x:c r="H70" s="103"/>
      <x:c r="I70" s="103"/>
      <x:c r="J70" s="103"/>
      <x:c r="K70" s="103"/>
      <x:c r="L70" s="103"/>
      <x:c r="M70" s="103"/>
      <x:c r="N70" s="103"/>
    </x:row>
    <x:row r="71">
      <x:c r="A71" s="103"/>
      <x:c r="B71" s="103"/>
      <x:c r="C71" s="103"/>
      <x:c r="D71" s="103"/>
      <x:c r="E71" s="103"/>
      <x:c r="F71" s="103"/>
      <x:c r="G71" s="103"/>
      <x:c r="H71" s="103"/>
      <x:c r="I71" s="103"/>
      <x:c r="J71" s="103"/>
      <x:c r="K71" s="103"/>
      <x:c r="L71" s="103"/>
      <x:c r="M71" s="103"/>
      <x:c r="N71" s="103"/>
    </x:row>
    <x:row r="72">
      <x:c r="A72" s="103"/>
      <x:c r="B72" s="103"/>
      <x:c r="C72" s="103"/>
      <x:c r="D72" s="103"/>
      <x:c r="E72" s="103"/>
      <x:c r="F72" s="103"/>
      <x:c r="G72" s="103"/>
      <x:c r="H72" s="103"/>
      <x:c r="I72" s="103"/>
      <x:c r="J72" s="103"/>
      <x:c r="K72" s="103"/>
      <x:c r="L72" s="103"/>
      <x:c r="M72" s="103"/>
      <x:c r="N72" s="103"/>
    </x:row>
    <x:row r="73">
      <x:c r="A73" s="103"/>
      <x:c r="B73" s="103"/>
      <x:c r="C73" s="103"/>
      <x:c r="D73" s="103"/>
      <x:c r="E73" s="103"/>
      <x:c r="F73" s="103"/>
      <x:c r="G73" s="103"/>
      <x:c r="H73" s="103"/>
      <x:c r="I73" s="103"/>
      <x:c r="J73" s="103"/>
      <x:c r="K73" s="103"/>
      <x:c r="L73" s="103"/>
      <x:c r="M73" s="103"/>
      <x:c r="N73" s="103"/>
    </x:row>
    <x:row r="74">
      <x:c r="A74" s="103"/>
      <x:c r="B74" s="103"/>
      <x:c r="C74" s="103"/>
      <x:c r="D74" s="103"/>
      <x:c r="E74" s="103"/>
      <x:c r="F74" s="103"/>
      <x:c r="G74" s="103"/>
      <x:c r="H74" s="103"/>
      <x:c r="I74" s="103"/>
      <x:c r="J74" s="103"/>
      <x:c r="K74" s="103"/>
      <x:c r="L74" s="103"/>
      <x:c r="M74" s="103"/>
      <x:c r="N74" s="103"/>
    </x:row>
    <x:row r="75">
      <x:c r="A75" s="103"/>
      <x:c r="B75" s="103"/>
      <x:c r="C75" s="103"/>
      <x:c r="D75" s="103"/>
      <x:c r="E75" s="103"/>
      <x:c r="F75" s="103"/>
      <x:c r="G75" s="103"/>
      <x:c r="H75" s="103"/>
      <x:c r="I75" s="103"/>
      <x:c r="J75" s="103"/>
      <x:c r="K75" s="103"/>
      <x:c r="L75" s="103"/>
      <x:c r="M75" s="103"/>
      <x:c r="N75" s="103"/>
    </x:row>
    <x:row r="76">
      <x:c r="A76" s="103"/>
      <x:c r="B76" s="103"/>
      <x:c r="C76" s="103"/>
      <x:c r="D76" s="103"/>
      <x:c r="E76" s="103"/>
      <x:c r="F76" s="103"/>
      <x:c r="G76" s="103"/>
      <x:c r="H76" s="103"/>
      <x:c r="I76" s="103"/>
      <x:c r="J76" s="103"/>
      <x:c r="K76" s="103"/>
      <x:c r="L76" s="103"/>
      <x:c r="M76" s="103"/>
      <x:c r="N76" s="103"/>
    </x:row>
    <x:row r="77">
      <x:c r="A77" s="103"/>
      <x:c r="B77" s="103"/>
      <x:c r="C77" s="103"/>
      <x:c r="D77" s="103"/>
      <x:c r="E77" s="103"/>
      <x:c r="F77" s="103"/>
      <x:c r="G77" s="103"/>
      <x:c r="H77" s="103"/>
      <x:c r="I77" s="103"/>
      <x:c r="J77" s="103"/>
      <x:c r="K77" s="103"/>
      <x:c r="L77" s="103"/>
      <x:c r="M77" s="103"/>
      <x:c r="N77" s="103"/>
    </x:row>
    <x:row r="78">
      <x:c r="A78" s="103"/>
      <x:c r="B78" s="103"/>
      <x:c r="C78" s="103"/>
      <x:c r="D78" s="103"/>
      <x:c r="E78" s="103"/>
      <x:c r="F78" s="103"/>
      <x:c r="G78" s="103"/>
      <x:c r="H78" s="103"/>
      <x:c r="I78" s="103"/>
      <x:c r="J78" s="103"/>
      <x:c r="K78" s="103"/>
      <x:c r="L78" s="103"/>
      <x:c r="M78" s="103"/>
      <x:c r="N78" s="103"/>
    </x:row>
    <x:row r="79">
      <x:c r="A79" s="103"/>
      <x:c r="B79" s="103"/>
      <x:c r="C79" s="103"/>
      <x:c r="D79" s="103"/>
      <x:c r="E79" s="103"/>
      <x:c r="F79" s="103"/>
      <x:c r="G79" s="103"/>
      <x:c r="H79" s="103"/>
      <x:c r="I79" s="103"/>
      <x:c r="J79" s="103"/>
      <x:c r="K79" s="103"/>
      <x:c r="L79" s="103"/>
      <x:c r="M79" s="103"/>
      <x:c r="N79" s="103"/>
    </x:row>
    <x:row r="80">
      <x:c r="A80" s="103"/>
      <x:c r="B80" s="103"/>
      <x:c r="C80" s="103"/>
      <x:c r="D80" s="103"/>
      <x:c r="E80" s="103"/>
      <x:c r="F80" s="103"/>
      <x:c r="G80" s="103"/>
      <x:c r="H80" s="103"/>
      <x:c r="I80" s="103"/>
      <x:c r="J80" s="103"/>
      <x:c r="K80" s="103"/>
      <x:c r="L80" s="103"/>
      <x:c r="M80" s="103"/>
      <x:c r="N80" s="103"/>
    </x:row>
    <x:row r="81">
      <x:c r="A81" s="103"/>
      <x:c r="B81" s="103"/>
      <x:c r="C81" s="103"/>
      <x:c r="D81" s="103"/>
      <x:c r="E81" s="103"/>
      <x:c r="F81" s="103"/>
      <x:c r="G81" s="103"/>
      <x:c r="H81" s="103"/>
      <x:c r="I81" s="103"/>
      <x:c r="J81" s="103"/>
      <x:c r="K81" s="103"/>
      <x:c r="L81" s="103"/>
      <x:c r="M81" s="103"/>
      <x:c r="N81" s="103"/>
    </x:row>
    <x:row r="82">
      <x:c r="A82" s="103"/>
      <x:c r="B82" s="103"/>
      <x:c r="C82" s="103"/>
      <x:c r="D82" s="103"/>
      <x:c r="E82" s="103"/>
      <x:c r="F82" s="103"/>
      <x:c r="G82" s="103"/>
      <x:c r="H82" s="103"/>
      <x:c r="I82" s="103"/>
      <x:c r="J82" s="103"/>
      <x:c r="K82" s="103"/>
      <x:c r="L82" s="103"/>
      <x:c r="M82" s="103"/>
      <x:c r="N82" s="103"/>
    </x:row>
    <x:row r="83">
      <x:c r="A83" s="103"/>
      <x:c r="B83" s="103"/>
      <x:c r="C83" s="103"/>
      <x:c r="D83" s="103"/>
      <x:c r="E83" s="103"/>
      <x:c r="F83" s="103"/>
      <x:c r="G83" s="103"/>
      <x:c r="H83" s="103"/>
      <x:c r="I83" s="103"/>
      <x:c r="J83" s="103"/>
      <x:c r="K83" s="103"/>
      <x:c r="L83" s="103"/>
      <x:c r="M83" s="103"/>
      <x:c r="N83" s="103"/>
    </x:row>
    <x:row r="84">
      <x:c r="A84" s="103"/>
      <x:c r="B84" s="103"/>
      <x:c r="C84" s="103"/>
      <x:c r="D84" s="103"/>
      <x:c r="E84" s="103"/>
      <x:c r="F84" s="103"/>
      <x:c r="G84" s="103"/>
      <x:c r="H84" s="103"/>
      <x:c r="I84" s="103"/>
      <x:c r="J84" s="103"/>
      <x:c r="K84" s="103"/>
      <x:c r="L84" s="103"/>
      <x:c r="M84" s="103"/>
      <x:c r="N84" s="103"/>
    </x:row>
    <x:row r="85">
      <x:c r="A85" s="103"/>
      <x:c r="B85" s="103"/>
      <x:c r="C85" s="103"/>
      <x:c r="D85" s="103"/>
      <x:c r="E85" s="103"/>
      <x:c r="F85" s="103"/>
      <x:c r="G85" s="103"/>
      <x:c r="H85" s="103"/>
      <x:c r="I85" s="103"/>
      <x:c r="J85" s="103"/>
      <x:c r="K85" s="103"/>
      <x:c r="L85" s="103"/>
      <x:c r="M85" s="103"/>
      <x:c r="N85" s="103"/>
    </x:row>
    <x:row r="86">
      <x:c r="A86" s="103"/>
      <x:c r="B86" s="103"/>
      <x:c r="C86" s="103"/>
      <x:c r="D86" s="103"/>
      <x:c r="E86" s="103"/>
      <x:c r="F86" s="103"/>
      <x:c r="G86" s="103"/>
      <x:c r="H86" s="103"/>
      <x:c r="I86" s="103"/>
      <x:c r="J86" s="103"/>
      <x:c r="K86" s="103"/>
      <x:c r="L86" s="103"/>
      <x:c r="M86" s="103"/>
      <x:c r="N86" s="103"/>
    </x:row>
    <x:row r="87">
      <x:c r="A87" s="103"/>
      <x:c r="B87" s="103"/>
      <x:c r="C87" s="103"/>
      <x:c r="D87" s="103"/>
      <x:c r="E87" s="103"/>
      <x:c r="F87" s="103"/>
      <x:c r="G87" s="103"/>
      <x:c r="H87" s="103"/>
      <x:c r="I87" s="103"/>
      <x:c r="J87" s="103"/>
      <x:c r="K87" s="103"/>
      <x:c r="L87" s="103"/>
      <x:c r="M87" s="103"/>
      <x:c r="N87" s="103"/>
    </x:row>
    <x:row r="88">
      <x:c r="A88" s="103"/>
      <x:c r="B88" s="103"/>
      <x:c r="C88" s="103"/>
      <x:c r="D88" s="103"/>
      <x:c r="E88" s="103"/>
      <x:c r="F88" s="103"/>
      <x:c r="G88" s="103"/>
      <x:c r="H88" s="103"/>
      <x:c r="I88" s="103"/>
      <x:c r="J88" s="103"/>
      <x:c r="K88" s="103"/>
      <x:c r="L88" s="103"/>
      <x:c r="M88" s="103"/>
      <x:c r="N88" s="103"/>
    </x:row>
    <x:row r="89">
      <x:c r="A89" s="103"/>
      <x:c r="B89" s="103"/>
      <x:c r="C89" s="103"/>
      <x:c r="D89" s="103"/>
      <x:c r="E89" s="103"/>
      <x:c r="F89" s="103"/>
      <x:c r="G89" s="103"/>
      <x:c r="H89" s="103"/>
      <x:c r="I89" s="103"/>
      <x:c r="J89" s="103"/>
      <x:c r="K89" s="103"/>
      <x:c r="L89" s="103"/>
      <x:c r="M89" s="103"/>
      <x:c r="N89" s="103"/>
    </x:row>
    <x:row r="90">
      <x:c r="A90" s="103"/>
      <x:c r="B90" s="103"/>
      <x:c r="C90" s="103"/>
      <x:c r="D90" s="103"/>
      <x:c r="E90" s="103"/>
      <x:c r="F90" s="103"/>
      <x:c r="G90" s="103"/>
      <x:c r="H90" s="103"/>
      <x:c r="I90" s="103"/>
      <x:c r="J90" s="103"/>
      <x:c r="K90" s="103"/>
      <x:c r="L90" s="103"/>
      <x:c r="M90" s="103"/>
      <x:c r="N90" s="103"/>
    </x:row>
    <x:row r="91">
      <x:c r="A91" s="103"/>
      <x:c r="B91" s="103"/>
      <x:c r="C91" s="103"/>
      <x:c r="D91" s="103"/>
      <x:c r="E91" s="103"/>
      <x:c r="F91" s="103"/>
      <x:c r="G91" s="103"/>
      <x:c r="H91" s="103"/>
      <x:c r="I91" s="103"/>
      <x:c r="J91" s="103"/>
      <x:c r="K91" s="103"/>
      <x:c r="L91" s="103"/>
      <x:c r="M91" s="103"/>
      <x:c r="N91" s="103"/>
    </x:row>
    <x:row r="92">
      <x:c r="A92" s="103"/>
      <x:c r="B92" s="103"/>
      <x:c r="C92" s="103"/>
      <x:c r="D92" s="103"/>
      <x:c r="E92" s="103"/>
      <x:c r="F92" s="103"/>
      <x:c r="G92" s="103"/>
      <x:c r="H92" s="103"/>
      <x:c r="I92" s="103"/>
      <x:c r="J92" s="103"/>
      <x:c r="K92" s="103"/>
      <x:c r="L92" s="103"/>
      <x:c r="M92" s="103"/>
      <x:c r="N92" s="103"/>
    </x:row>
    <x:row r="93">
      <x:c r="A93" s="103"/>
      <x:c r="B93" s="103"/>
      <x:c r="C93" s="103"/>
      <x:c r="D93" s="103"/>
      <x:c r="E93" s="103"/>
      <x:c r="F93" s="103"/>
      <x:c r="G93" s="103"/>
      <x:c r="H93" s="103"/>
      <x:c r="I93" s="103"/>
      <x:c r="J93" s="103"/>
      <x:c r="K93" s="103"/>
      <x:c r="L93" s="103"/>
      <x:c r="M93" s="103"/>
      <x:c r="N93" s="103"/>
    </x:row>
    <x:row r="94">
      <x:c r="A94" s="103"/>
      <x:c r="B94" s="103"/>
      <x:c r="C94" s="103"/>
      <x:c r="D94" s="103"/>
      <x:c r="E94" s="103"/>
      <x:c r="F94" s="103"/>
      <x:c r="G94" s="103"/>
      <x:c r="H94" s="103"/>
      <x:c r="I94" s="103"/>
      <x:c r="J94" s="103"/>
      <x:c r="K94" s="103"/>
      <x:c r="L94" s="103"/>
      <x:c r="M94" s="103"/>
      <x:c r="N94" s="103"/>
    </x:row>
    <x:row r="95">
      <x:c r="A95" s="103"/>
      <x:c r="B95" s="103"/>
      <x:c r="C95" s="103"/>
      <x:c r="D95" s="103"/>
      <x:c r="E95" s="103"/>
      <x:c r="F95" s="103"/>
      <x:c r="G95" s="103"/>
      <x:c r="H95" s="103"/>
      <x:c r="I95" s="103"/>
      <x:c r="J95" s="103"/>
      <x:c r="K95" s="103"/>
      <x:c r="L95" s="103"/>
      <x:c r="M95" s="103"/>
      <x:c r="N95" s="103"/>
    </x:row>
    <x:row r="96">
      <x:c r="A96" s="103"/>
      <x:c r="B96" s="103"/>
      <x:c r="C96" s="103"/>
      <x:c r="D96" s="103"/>
      <x:c r="E96" s="103"/>
      <x:c r="F96" s="103"/>
      <x:c r="G96" s="103"/>
      <x:c r="H96" s="103"/>
      <x:c r="I96" s="103"/>
      <x:c r="J96" s="103"/>
      <x:c r="K96" s="103"/>
      <x:c r="L96" s="103"/>
      <x:c r="M96" s="103"/>
      <x:c r="N96" s="103"/>
    </x:row>
    <x:row r="97">
      <x:c r="A97" s="103"/>
      <x:c r="B97" s="103"/>
      <x:c r="C97" s="103"/>
      <x:c r="D97" s="103"/>
      <x:c r="E97" s="103"/>
      <x:c r="F97" s="103"/>
      <x:c r="G97" s="103"/>
      <x:c r="H97" s="103"/>
      <x:c r="I97" s="103"/>
      <x:c r="J97" s="103"/>
      <x:c r="K97" s="103"/>
      <x:c r="L97" s="103"/>
      <x:c r="M97" s="103"/>
      <x:c r="N97" s="103"/>
    </x:row>
    <x:row r="98">
      <x:c r="A98" s="103"/>
      <x:c r="B98" s="103"/>
      <x:c r="C98" s="103"/>
      <x:c r="D98" s="103"/>
      <x:c r="E98" s="103"/>
      <x:c r="F98" s="103"/>
      <x:c r="G98" s="103"/>
      <x:c r="H98" s="103"/>
      <x:c r="I98" s="103"/>
      <x:c r="J98" s="103"/>
      <x:c r="K98" s="103"/>
      <x:c r="L98" s="103"/>
      <x:c r="M98" s="103"/>
      <x:c r="N98" s="103"/>
    </x:row>
    <x:row r="99">
      <x:c r="A99" s="103"/>
      <x:c r="B99" s="103"/>
      <x:c r="C99" s="103"/>
      <x:c r="D99" s="103"/>
      <x:c r="E99" s="103"/>
      <x:c r="F99" s="103"/>
      <x:c r="G99" s="103"/>
      <x:c r="H99" s="103"/>
      <x:c r="I99" s="103"/>
      <x:c r="J99" s="103"/>
      <x:c r="K99" s="103"/>
      <x:c r="L99" s="103"/>
      <x:c r="M99" s="103"/>
      <x:c r="N99" s="103"/>
    </x:row>
    <x:row r="100">
      <x:c r="A100" s="103"/>
      <x:c r="B100" s="103"/>
      <x:c r="C100" s="103"/>
      <x:c r="D100" s="103"/>
      <x:c r="E100" s="103"/>
      <x:c r="F100" s="103"/>
      <x:c r="G100" s="103"/>
      <x:c r="H100" s="103"/>
      <x:c r="I100" s="103"/>
      <x:c r="J100" s="103"/>
      <x:c r="K100" s="103"/>
      <x:c r="L100" s="103"/>
      <x:c r="M100" s="103"/>
      <x:c r="N100" s="103"/>
    </x:row>
    <x:row r="101">
      <x:c r="A101" s="103"/>
      <x:c r="B101" s="103"/>
      <x:c r="C101" s="103"/>
      <x:c r="D101" s="103"/>
      <x:c r="E101" s="103"/>
      <x:c r="F101" s="103"/>
      <x:c r="G101" s="103"/>
      <x:c r="H101" s="103"/>
      <x:c r="I101" s="103"/>
      <x:c r="J101" s="103"/>
      <x:c r="K101" s="103"/>
      <x:c r="L101" s="103"/>
      <x:c r="M101" s="103"/>
      <x:c r="N101" s="103"/>
    </x:row>
    <x:row r="102">
      <x:c r="A102" s="103"/>
      <x:c r="B102" s="103"/>
      <x:c r="C102" s="103"/>
      <x:c r="D102" s="103"/>
      <x:c r="E102" s="103"/>
      <x:c r="F102" s="103"/>
      <x:c r="G102" s="103"/>
      <x:c r="H102" s="103"/>
      <x:c r="I102" s="103"/>
      <x:c r="J102" s="103"/>
      <x:c r="K102" s="103"/>
      <x:c r="L102" s="103"/>
      <x:c r="M102" s="103"/>
      <x:c r="N102" s="103"/>
    </x:row>
    <x:row r="103">
      <x:c r="A103" s="103"/>
      <x:c r="B103" s="103"/>
      <x:c r="C103" s="103"/>
      <x:c r="D103" s="103"/>
      <x:c r="E103" s="103"/>
      <x:c r="F103" s="103"/>
      <x:c r="G103" s="103"/>
      <x:c r="H103" s="103"/>
      <x:c r="I103" s="103"/>
      <x:c r="J103" s="103"/>
      <x:c r="K103" s="103"/>
      <x:c r="L103" s="103"/>
      <x:c r="M103" s="103"/>
      <x:c r="N103" s="103"/>
    </x:row>
    <x:row r="104">
      <x:c r="A104" s="103"/>
      <x:c r="B104" s="103"/>
      <x:c r="C104" s="103"/>
      <x:c r="D104" s="103"/>
      <x:c r="E104" s="103"/>
      <x:c r="F104" s="103"/>
      <x:c r="G104" s="103"/>
      <x:c r="H104" s="103"/>
      <x:c r="I104" s="103"/>
      <x:c r="J104" s="103"/>
      <x:c r="K104" s="103"/>
      <x:c r="L104" s="103"/>
      <x:c r="M104" s="103"/>
      <x:c r="N104" s="103"/>
    </x:row>
    <x:row r="105">
      <x:c r="A105" s="103"/>
      <x:c r="B105" s="103"/>
      <x:c r="C105" s="103"/>
      <x:c r="D105" s="103"/>
      <x:c r="E105" s="103"/>
      <x:c r="F105" s="103"/>
      <x:c r="G105" s="103"/>
      <x:c r="H105" s="103"/>
      <x:c r="I105" s="103"/>
      <x:c r="J105" s="103"/>
      <x:c r="K105" s="103"/>
      <x:c r="L105" s="103"/>
      <x:c r="M105" s="103"/>
      <x:c r="N105" s="103"/>
    </x:row>
  </x:sheetData>
  <x:mergeCells>
    <x:mergeCell ref="A1:N1"/>
    <x:mergeCell ref="A2:N2"/>
  </x:mergeCells>
  <x:dataValidations count="1">
    <x:dataValidation type="list" allowBlank="1" showDropDown="0" showInputMessage="1" showErrorMessage="1" errorTitle="Invalid controlled value" error="Choose a value from the controlled list." promptTitle="Controlled input" prompt="Select an accepted value." sqref="F6:F105">
      <x:formula1>validation_current_role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09cd68045a49e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28" hidden="0" customWidth="1"/>
    <x:col min="18" max="18" width="28" hidden="0" customWidth="1"/>
    <x:col min="19" max="19" width="28" hidden="0" customWidth="1"/>
    <x:col min="20" max="20" width="2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</x:cols>
  <x:sheetData>
    <x:row r="1" ht="34" customHeight="1">
      <x:c r="A1" s="4" t="str">
        <x:v>First-Party Evidence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34" customHeight="1">
      <x:c r="A2" s="11" t="str">
        <x:v>Record buyer observation, seller interpretation, commercial events and customer records as distinct evidence families.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</x:row>
    <x:row r="5" ht="36" customHeight="1">
      <x:c r="A5" s="20" t="str">
        <x:v>Evidence ID [INPUT]</x:v>
      </x:c>
      <x:c r="B5" s="20" t="str">
        <x:v>Candidate ID [INPUT]</x:v>
      </x:c>
      <x:c r="C5" s="20" t="str">
        <x:v>Source Type [INPUT]</x:v>
      </x:c>
      <x:c r="D5" s="20" t="str">
        <x:v>Underlying Record [INPUT]</x:v>
      </x:c>
      <x:c r="E5" s="20" t="str">
        <x:v>Buyer / Account [INPUT]</x:v>
      </x:c>
      <x:c r="F5" s="20" t="str">
        <x:v>Observed Alternative [INPUT]</x:v>
      </x:c>
      <x:c r="G5" s="20" t="str">
        <x:v>Observed Context [INPUT]</x:v>
      </x:c>
      <x:c r="H5" s="20" t="str">
        <x:v>Product / Offer [INPUT]</x:v>
      </x:c>
      <x:c r="I5" s="20" t="str">
        <x:v>Market / Geography [INPUT]</x:v>
      </x:c>
      <x:c r="J5" s="20" t="str">
        <x:v>Decision Stage [INPUT]</x:v>
      </x:c>
      <x:c r="K5" s="20" t="str">
        <x:v>Outcome [INPUT]</x:v>
      </x:c>
      <x:c r="L5" s="20" t="str">
        <x:v>Observation Date [INPUT]</x:v>
      </x:c>
      <x:c r="M5" s="20" t="str">
        <x:v>Evidence State [INPUT]</x:v>
      </x:c>
      <x:c r="N5" s="20" t="str">
        <x:v>Independent Provenance [INPUT]</x:v>
      </x:c>
      <x:c r="O5" s="20" t="str">
        <x:v>Freshness [INPUT]</x:v>
      </x:c>
      <x:c r="P5" s="20" t="str">
        <x:v>Contradiction [INPUT]</x:v>
      </x:c>
      <x:c r="Q5" s="20" t="str">
        <x:v>Source Reference [INPUT]</x:v>
      </x:c>
      <x:c r="R5" s="20" t="str">
        <x:v>Reviewer [INPUT]</x:v>
      </x:c>
      <x:c r="S5" s="20" t="str">
        <x:v>Notes [INPUT]</x:v>
      </x:c>
      <x:c r="T5" s="20" t="str">
        <x:v>Provenance Group [INPUT]</x:v>
      </x:c>
    </x:row>
    <x:row r="6">
      <x:c r="A6" s="103" t="str">
        <x:v>EV-001</x:v>
      </x:c>
      <x:c r="B6" s="103" t="str">
        <x:v>CAN-001</x:v>
      </x:c>
      <x:c r="C6" s="103" t="str">
        <x:v>Seller / internal observation</x:v>
      </x:c>
      <x:c r="D6" s="103" t="str">
        <x:v>CRM note from OP-104</x:v>
      </x:c>
      <x:c r="E6" s="103" t="str">
        <x:v>Account Redwood</x:v>
      </x:c>
      <x:c r="F6" s="103" t="str">
        <x:v>Northstar Cloud</x:v>
      </x:c>
      <x:c r="G6" s="103" t="str">
        <x:v>Famous lost opportunity</x:v>
      </x:c>
      <x:c r="H6" s="103" t="str">
        <x:v>Growth plan</x:v>
      </x:c>
      <x:c r="I6" s="103" t="str">
        <x:v>UK / self-serve</x:v>
      </x:c>
      <x:c r="J6" s="103" t="str">
        <x:v>Shortlist</x:v>
      </x:c>
      <x:c r="K6" s="103" t="str">
        <x:v>Lost</x:v>
      </x:c>
      <x:c r="L6" s="104" t="n">
        <x:v>46162</x:v>
      </x:c>
      <x:c r="M6" s="103" t="str">
        <x:v>OBSERVED</x:v>
      </x:c>
      <x:c r="N6" s="103" t="str">
        <x:v>no</x:v>
      </x:c>
      <x:c r="O6" s="103" t="str">
        <x:v>current</x:v>
      </x:c>
      <x:c r="P6" s="103" t="str">
        <x:v>none</x:v>
      </x:c>
      <x:c r="Q6" s="103" t="str">
        <x:v>CRM:OP-104</x:v>
      </x:c>
      <x:c r="R6" s="103" t="str">
        <x:v>Reviewer A</x:v>
      </x:c>
      <x:c r="S6" s="103" t="str">
        <x:v>Seller interpretation; competitor field incomplete.</x:v>
      </x:c>
      <x:c r="T6" s="103" t="str">
        <x:v>PG-001</x:v>
      </x:c>
    </x:row>
    <x:row r="7">
      <x:c r="A7" s="103" t="str">
        <x:v>EV-002</x:v>
      </x:c>
      <x:c r="B7" s="103" t="str">
        <x:v>CAN-004</x:v>
      </x:c>
      <x:c r="C7" s="103" t="str">
        <x:v>Recorded commercial event</x:v>
      </x:c>
      <x:c r="D7" s="103" t="str">
        <x:v>Opportunity OP-104</x:v>
      </x:c>
      <x:c r="E7" s="103" t="str">
        <x:v>Account Redwood</x:v>
      </x:c>
      <x:c r="F7" s="103" t="str">
        <x:v>Harbor Analytics</x:v>
      </x:c>
      <x:c r="G7" s="103" t="str">
        <x:v>Verified shortlist</x:v>
      </x:c>
      <x:c r="H7" s="103" t="str">
        <x:v>Enterprise suite</x:v>
      </x:c>
      <x:c r="I7" s="103" t="str">
        <x:v>UK / enterprise</x:v>
      </x:c>
      <x:c r="J7" s="103" t="str">
        <x:v>Shortlist</x:v>
      </x:c>
      <x:c r="K7" s="103" t="str">
        <x:v>Lost</x:v>
      </x:c>
      <x:c r="L7" s="104" t="n">
        <x:v>46162</x:v>
      </x:c>
      <x:c r="M7" s="103" t="str">
        <x:v>OBSERVED</x:v>
      </x:c>
      <x:c r="N7" s="103" t="str">
        <x:v>no</x:v>
      </x:c>
      <x:c r="O7" s="103" t="str">
        <x:v>current</x:v>
      </x:c>
      <x:c r="P7" s="103" t="str">
        <x:v>none</x:v>
      </x:c>
      <x:c r="Q7" s="103" t="str">
        <x:v>CRM:OP-104</x:v>
      </x:c>
      <x:c r="R7" s="103" t="str">
        <x:v>Reviewer A</x:v>
      </x:c>
      <x:c r="S7" s="103" t="str">
        <x:v>Same underlying decision as transcript and summary.</x:v>
      </x:c>
      <x:c r="T7" s="103" t="str">
        <x:v>PG-001</x:v>
      </x:c>
    </x:row>
    <x:row r="8">
      <x:c r="A8" s="103" t="str">
        <x:v>EV-003</x:v>
      </x:c>
      <x:c r="B8" s="103" t="str">
        <x:v>CAN-002</x:v>
      </x:c>
      <x:c r="C8" s="103" t="str">
        <x:v>Direct buyer observation</x:v>
      </x:c>
      <x:c r="D8" s="103" t="str">
        <x:v>Buyer interview BI-021</x:v>
      </x:c>
      <x:c r="E8" s="103" t="str">
        <x:v>Customer Juniper</x:v>
      </x:c>
      <x:c r="F8" s="103" t="str">
        <x:v>Internal spreadsheet</x:v>
      </x:c>
      <x:c r="G8" s="103" t="str">
        <x:v>Previous solution before purchase</x:v>
      </x:c>
      <x:c r="H8" s="103" t="str">
        <x:v>Planning workflow</x:v>
      </x:c>
      <x:c r="I8" s="103" t="str">
        <x:v>UK / self-serve</x:v>
      </x:c>
      <x:c r="J8" s="103" t="str">
        <x:v>Shortlist</x:v>
      </x:c>
      <x:c r="K8" s="103" t="str">
        <x:v>Won</x:v>
      </x:c>
      <x:c r="L8" s="104" t="n">
        <x:v>46184</x:v>
      </x:c>
      <x:c r="M8" s="103" t="str">
        <x:v>OBSERVED</x:v>
      </x:c>
      <x:c r="N8" s="103" t="str">
        <x:v>yes</x:v>
      </x:c>
      <x:c r="O8" s="103" t="str">
        <x:v>current</x:v>
      </x:c>
      <x:c r="P8" s="103" t="str">
        <x:v>none</x:v>
      </x:c>
      <x:c r="Q8" s="103" t="str">
        <x:v>Interview:BI-021</x:v>
      </x:c>
      <x:c r="R8" s="103" t="str">
        <x:v>Reviewer B</x:v>
      </x:c>
      <x:c r="S8" s="103" t="str">
        <x:v>Buyer named the spreadsheet directly.</x:v>
      </x:c>
      <x:c r="T8" s="103" t="str">
        <x:v>PG-002</x:v>
      </x:c>
    </x:row>
    <x:row r="9">
      <x:c r="A9" s="103" t="str">
        <x:v>EV-004</x:v>
      </x:c>
      <x:c r="B9" s="103" t="str">
        <x:v>CAN-002</x:v>
      </x:c>
      <x:c r="C9" s="103" t="str">
        <x:v>Customer or user record</x:v>
      </x:c>
      <x:c r="D9" s="103" t="str">
        <x:v>Onboarding record ON-117</x:v>
      </x:c>
      <x:c r="E9" s="103" t="str">
        <x:v>Customer Maple</x:v>
      </x:c>
      <x:c r="F9" s="103" t="str">
        <x:v>Internal spreadsheet</x:v>
      </x:c>
      <x:c r="G9" s="103" t="str">
        <x:v>Previous solution</x:v>
      </x:c>
      <x:c r="H9" s="103" t="str">
        <x:v>Planning workflow</x:v>
      </x:c>
      <x:c r="I9" s="103" t="str">
        <x:v>UK / self-serve</x:v>
      </x:c>
      <x:c r="J9" s="103" t="str">
        <x:v>Onboarding</x:v>
      </x:c>
      <x:c r="K9" s="103" t="str">
        <x:v>Won</x:v>
      </x:c>
      <x:c r="L9" s="104" t="n">
        <x:v>46201</x:v>
      </x:c>
      <x:c r="M9" s="103" t="str">
        <x:v>OBSERVED</x:v>
      </x:c>
      <x:c r="N9" s="103" t="str">
        <x:v>yes</x:v>
      </x:c>
      <x:c r="O9" s="103" t="str">
        <x:v>current</x:v>
      </x:c>
      <x:c r="P9" s="103" t="str">
        <x:v>none</x:v>
      </x:c>
      <x:c r="Q9" s="103" t="str">
        <x:v>Onboarding:ON-117</x:v>
      </x:c>
      <x:c r="R9" s="103" t="str">
        <x:v>Reviewer B</x:v>
      </x:c>
      <x:c r="S9" s="103" t="str">
        <x:v>Independent customer decision.</x:v>
      </x:c>
      <x:c r="T9" s="103" t="str">
        <x:v>PG-003</x:v>
      </x:c>
    </x:row>
    <x:row r="10">
      <x:c r="A10" s="103" t="str">
        <x:v>EV-005</x:v>
      </x:c>
      <x:c r="B10" s="103" t="str">
        <x:v>CAN-003</x:v>
      </x:c>
      <x:c r="C10" s="103" t="str">
        <x:v>Direct buyer observation</x:v>
      </x:c>
      <x:c r="D10" s="103" t="str">
        <x:v>Procurement record PR-033</x:v>
      </x:c>
      <x:c r="E10" s="103" t="str">
        <x:v>Account Summit</x:v>
      </x:c>
      <x:c r="F10" s="103" t="str">
        <x:v>Apex Enterprise</x:v>
      </x:c>
      <x:c r="G10" s="103" t="str">
        <x:v>Enterprise procurement comparison</x:v>
      </x:c>
      <x:c r="H10" s="103" t="str">
        <x:v>Enterprise suite</x:v>
      </x:c>
      <x:c r="I10" s="103" t="str">
        <x:v>EU / enterprise</x:v>
      </x:c>
      <x:c r="J10" s="103" t="str">
        <x:v>Procurement</x:v>
      </x:c>
      <x:c r="K10" s="103" t="str">
        <x:v>Lost</x:v>
      </x:c>
      <x:c r="L10" s="104" t="n">
        <x:v>46205</x:v>
      </x:c>
      <x:c r="M10" s="103" t="str">
        <x:v>OBSERVED</x:v>
      </x:c>
      <x:c r="N10" s="103" t="str">
        <x:v>yes</x:v>
      </x:c>
      <x:c r="O10" s="103" t="str">
        <x:v>current</x:v>
      </x:c>
      <x:c r="P10" s="103" t="str">
        <x:v>none</x:v>
      </x:c>
      <x:c r="Q10" s="103" t="str">
        <x:v>Procurement:PR-033</x:v>
      </x:c>
      <x:c r="R10" s="103" t="str">
        <x:v>Reviewer C</x:v>
      </x:c>
      <x:c r="S10" s="103" t="str">
        <x:v>Not applicable to self-serve scope.</x:v>
      </x:c>
      <x:c r="T10" s="103" t="str">
        <x:v>PG-004</x:v>
      </x:c>
    </x:row>
    <x:row r="11">
      <x:c r="A11" s="103"/>
      <x:c r="B11" s="103"/>
      <x:c r="C11" s="103"/>
      <x:c r="D11" s="103"/>
      <x:c r="E11" s="103"/>
      <x:c r="F11" s="103"/>
      <x:c r="G11" s="103"/>
      <x:c r="H11" s="103"/>
      <x:c r="I11" s="103"/>
      <x:c r="J11" s="103"/>
      <x:c r="K11" s="103"/>
      <x:c r="L11" s="104"/>
      <x:c r="M11" s="103"/>
      <x:c r="N11" s="103"/>
      <x:c r="O11" s="103"/>
      <x:c r="P11" s="103"/>
      <x:c r="Q11" s="103"/>
      <x:c r="R11" s="103"/>
      <x:c r="S11" s="103"/>
      <x:c r="T11" s="103"/>
    </x:row>
    <x:row r="12">
      <x:c r="A12" s="103"/>
      <x:c r="B12" s="103"/>
      <x:c r="C12" s="103"/>
      <x:c r="D12" s="103"/>
      <x:c r="E12" s="103"/>
      <x:c r="F12" s="103"/>
      <x:c r="G12" s="103"/>
      <x:c r="H12" s="103"/>
      <x:c r="I12" s="103"/>
      <x:c r="J12" s="103"/>
      <x:c r="K12" s="103"/>
      <x:c r="L12" s="104"/>
      <x:c r="M12" s="103"/>
      <x:c r="N12" s="103"/>
      <x:c r="O12" s="103"/>
      <x:c r="P12" s="103"/>
      <x:c r="Q12" s="103"/>
      <x:c r="R12" s="103"/>
      <x:c r="S12" s="103"/>
      <x:c r="T12" s="103"/>
    </x:row>
    <x:row r="13">
      <x:c r="A13" s="103"/>
      <x:c r="B13" s="103"/>
      <x:c r="C13" s="103"/>
      <x:c r="D13" s="103"/>
      <x:c r="E13" s="103"/>
      <x:c r="F13" s="103"/>
      <x:c r="G13" s="103"/>
      <x:c r="H13" s="103"/>
      <x:c r="I13" s="103"/>
      <x:c r="J13" s="103"/>
      <x:c r="K13" s="103"/>
      <x:c r="L13" s="104"/>
      <x:c r="M13" s="103"/>
      <x:c r="N13" s="103"/>
      <x:c r="O13" s="103"/>
      <x:c r="P13" s="103"/>
      <x:c r="Q13" s="103"/>
      <x:c r="R13" s="103"/>
      <x:c r="S13" s="103"/>
      <x:c r="T13" s="103"/>
    </x:row>
    <x:row r="14">
      <x:c r="A14" s="103"/>
      <x:c r="B14" s="103"/>
      <x:c r="C14" s="103"/>
      <x:c r="D14" s="103"/>
      <x:c r="E14" s="103"/>
      <x:c r="F14" s="103"/>
      <x:c r="G14" s="103"/>
      <x:c r="H14" s="103"/>
      <x:c r="I14" s="103"/>
      <x:c r="J14" s="103"/>
      <x:c r="K14" s="103"/>
      <x:c r="L14" s="104"/>
      <x:c r="M14" s="103"/>
      <x:c r="N14" s="103"/>
      <x:c r="O14" s="103"/>
      <x:c r="P14" s="103"/>
      <x:c r="Q14" s="103"/>
      <x:c r="R14" s="103"/>
      <x:c r="S14" s="103"/>
      <x:c r="T14" s="103"/>
    </x:row>
    <x:row r="15">
      <x:c r="A15" s="103"/>
      <x:c r="B15" s="103"/>
      <x:c r="C15" s="103"/>
      <x:c r="D15" s="103"/>
      <x:c r="E15" s="103"/>
      <x:c r="F15" s="103"/>
      <x:c r="G15" s="103"/>
      <x:c r="H15" s="103"/>
      <x:c r="I15" s="103"/>
      <x:c r="J15" s="103"/>
      <x:c r="K15" s="103"/>
      <x:c r="L15" s="104"/>
      <x:c r="M15" s="103"/>
      <x:c r="N15" s="103"/>
      <x:c r="O15" s="103"/>
      <x:c r="P15" s="103"/>
      <x:c r="Q15" s="103"/>
      <x:c r="R15" s="103"/>
      <x:c r="S15" s="103"/>
      <x:c r="T15" s="103"/>
    </x:row>
    <x:row r="16">
      <x:c r="A16" s="103"/>
      <x:c r="B16" s="103"/>
      <x:c r="C16" s="103"/>
      <x:c r="D16" s="103"/>
      <x:c r="E16" s="103"/>
      <x:c r="F16" s="103"/>
      <x:c r="G16" s="103"/>
      <x:c r="H16" s="103"/>
      <x:c r="I16" s="103"/>
      <x:c r="J16" s="103"/>
      <x:c r="K16" s="103"/>
      <x:c r="L16" s="104"/>
      <x:c r="M16" s="103"/>
      <x:c r="N16" s="103"/>
      <x:c r="O16" s="103"/>
      <x:c r="P16" s="103"/>
      <x:c r="Q16" s="103"/>
      <x:c r="R16" s="103"/>
      <x:c r="S16" s="103"/>
      <x:c r="T16" s="103"/>
    </x:row>
    <x:row r="17">
      <x:c r="A17" s="103"/>
      <x:c r="B17" s="103"/>
      <x:c r="C17" s="103"/>
      <x:c r="D17" s="103"/>
      <x:c r="E17" s="103"/>
      <x:c r="F17" s="103"/>
      <x:c r="G17" s="103"/>
      <x:c r="H17" s="103"/>
      <x:c r="I17" s="103"/>
      <x:c r="J17" s="103"/>
      <x:c r="K17" s="103"/>
      <x:c r="L17" s="104"/>
      <x:c r="M17" s="103"/>
      <x:c r="N17" s="103"/>
      <x:c r="O17" s="103"/>
      <x:c r="P17" s="103"/>
      <x:c r="Q17" s="103"/>
      <x:c r="R17" s="103"/>
      <x:c r="S17" s="103"/>
      <x:c r="T17" s="103"/>
    </x:row>
    <x:row r="18">
      <x:c r="A18" s="103"/>
      <x:c r="B18" s="103"/>
      <x:c r="C18" s="103"/>
      <x:c r="D18" s="103"/>
      <x:c r="E18" s="103"/>
      <x:c r="F18" s="103"/>
      <x:c r="G18" s="103"/>
      <x:c r="H18" s="103"/>
      <x:c r="I18" s="103"/>
      <x:c r="J18" s="103"/>
      <x:c r="K18" s="103"/>
      <x:c r="L18" s="104"/>
      <x:c r="M18" s="103"/>
      <x:c r="N18" s="103"/>
      <x:c r="O18" s="103"/>
      <x:c r="P18" s="103"/>
      <x:c r="Q18" s="103"/>
      <x:c r="R18" s="103"/>
      <x:c r="S18" s="103"/>
      <x:c r="T18" s="103"/>
    </x:row>
    <x:row r="19">
      <x:c r="A19" s="103"/>
      <x:c r="B19" s="103"/>
      <x:c r="C19" s="103"/>
      <x:c r="D19" s="103"/>
      <x:c r="E19" s="103"/>
      <x:c r="F19" s="103"/>
      <x:c r="G19" s="103"/>
      <x:c r="H19" s="103"/>
      <x:c r="I19" s="103"/>
      <x:c r="J19" s="103"/>
      <x:c r="K19" s="103"/>
      <x:c r="L19" s="104"/>
      <x:c r="M19" s="103"/>
      <x:c r="N19" s="103"/>
      <x:c r="O19" s="103"/>
      <x:c r="P19" s="103"/>
      <x:c r="Q19" s="103"/>
      <x:c r="R19" s="103"/>
      <x:c r="S19" s="103"/>
      <x:c r="T19" s="103"/>
    </x:row>
    <x:row r="20">
      <x:c r="A20" s="103"/>
      <x:c r="B20" s="103"/>
      <x:c r="C20" s="103"/>
      <x:c r="D20" s="103"/>
      <x:c r="E20" s="103"/>
      <x:c r="F20" s="103"/>
      <x:c r="G20" s="103"/>
      <x:c r="H20" s="103"/>
      <x:c r="I20" s="103"/>
      <x:c r="J20" s="103"/>
      <x:c r="K20" s="103"/>
      <x:c r="L20" s="104"/>
      <x:c r="M20" s="103"/>
      <x:c r="N20" s="103"/>
      <x:c r="O20" s="103"/>
      <x:c r="P20" s="103"/>
      <x:c r="Q20" s="103"/>
      <x:c r="R20" s="103"/>
      <x:c r="S20" s="103"/>
      <x:c r="T20" s="103"/>
    </x:row>
    <x:row r="21">
      <x:c r="A21" s="103"/>
      <x:c r="B21" s="103"/>
      <x:c r="C21" s="103"/>
      <x:c r="D21" s="103"/>
      <x:c r="E21" s="103"/>
      <x:c r="F21" s="103"/>
      <x:c r="G21" s="103"/>
      <x:c r="H21" s="103"/>
      <x:c r="I21" s="103"/>
      <x:c r="J21" s="103"/>
      <x:c r="K21" s="103"/>
      <x:c r="L21" s="104"/>
      <x:c r="M21" s="103"/>
      <x:c r="N21" s="103"/>
      <x:c r="O21" s="103"/>
      <x:c r="P21" s="103"/>
      <x:c r="Q21" s="103"/>
      <x:c r="R21" s="103"/>
      <x:c r="S21" s="103"/>
      <x:c r="T21" s="103"/>
    </x:row>
    <x:row r="22">
      <x:c r="A22" s="103"/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4"/>
      <x:c r="M22" s="103"/>
      <x:c r="N22" s="103"/>
      <x:c r="O22" s="103"/>
      <x:c r="P22" s="103"/>
      <x:c r="Q22" s="103"/>
      <x:c r="R22" s="103"/>
      <x:c r="S22" s="103"/>
      <x:c r="T22" s="103"/>
    </x:row>
    <x:row r="23">
      <x:c r="A23" s="103"/>
      <x:c r="B23" s="103"/>
      <x:c r="C23" s="103"/>
      <x:c r="D23" s="103"/>
      <x:c r="E23" s="103"/>
      <x:c r="F23" s="103"/>
      <x:c r="G23" s="103"/>
      <x:c r="H23" s="103"/>
      <x:c r="I23" s="103"/>
      <x:c r="J23" s="103"/>
      <x:c r="K23" s="103"/>
      <x:c r="L23" s="104"/>
      <x:c r="M23" s="103"/>
      <x:c r="N23" s="103"/>
      <x:c r="O23" s="103"/>
      <x:c r="P23" s="103"/>
      <x:c r="Q23" s="103"/>
      <x:c r="R23" s="103"/>
      <x:c r="S23" s="103"/>
      <x:c r="T23" s="103"/>
    </x:row>
    <x:row r="24">
      <x:c r="A24" s="103"/>
      <x:c r="B24" s="103"/>
      <x:c r="C24" s="103"/>
      <x:c r="D24" s="103"/>
      <x:c r="E24" s="103"/>
      <x:c r="F24" s="103"/>
      <x:c r="G24" s="103"/>
      <x:c r="H24" s="103"/>
      <x:c r="I24" s="103"/>
      <x:c r="J24" s="103"/>
      <x:c r="K24" s="103"/>
      <x:c r="L24" s="104"/>
      <x:c r="M24" s="103"/>
      <x:c r="N24" s="103"/>
      <x:c r="O24" s="103"/>
      <x:c r="P24" s="103"/>
      <x:c r="Q24" s="103"/>
      <x:c r="R24" s="103"/>
      <x:c r="S24" s="103"/>
      <x:c r="T24" s="103"/>
    </x:row>
    <x:row r="25">
      <x:c r="A25" s="103"/>
      <x:c r="B25" s="103"/>
      <x:c r="C25" s="103"/>
      <x:c r="D25" s="103"/>
      <x:c r="E25" s="103"/>
      <x:c r="F25" s="103"/>
      <x:c r="G25" s="103"/>
      <x:c r="H25" s="103"/>
      <x:c r="I25" s="103"/>
      <x:c r="J25" s="103"/>
      <x:c r="K25" s="103"/>
      <x:c r="L25" s="104"/>
      <x:c r="M25" s="103"/>
      <x:c r="N25" s="103"/>
      <x:c r="O25" s="103"/>
      <x:c r="P25" s="103"/>
      <x:c r="Q25" s="103"/>
      <x:c r="R25" s="103"/>
      <x:c r="S25" s="103"/>
      <x:c r="T25" s="103"/>
    </x:row>
    <x:row r="26">
      <x:c r="A26" s="103"/>
      <x:c r="B26" s="103"/>
      <x:c r="C26" s="103"/>
      <x:c r="D26" s="103"/>
      <x:c r="E26" s="103"/>
      <x:c r="F26" s="103"/>
      <x:c r="G26" s="103"/>
      <x:c r="H26" s="103"/>
      <x:c r="I26" s="103"/>
      <x:c r="J26" s="103"/>
      <x:c r="K26" s="103"/>
      <x:c r="L26" s="104"/>
      <x:c r="M26" s="103"/>
      <x:c r="N26" s="103"/>
      <x:c r="O26" s="103"/>
      <x:c r="P26" s="103"/>
      <x:c r="Q26" s="103"/>
      <x:c r="R26" s="103"/>
      <x:c r="S26" s="103"/>
      <x:c r="T26" s="103"/>
    </x:row>
    <x:row r="27">
      <x:c r="A27" s="103"/>
      <x:c r="B27" s="103"/>
      <x:c r="C27" s="103"/>
      <x:c r="D27" s="103"/>
      <x:c r="E27" s="103"/>
      <x:c r="F27" s="103"/>
      <x:c r="G27" s="103"/>
      <x:c r="H27" s="103"/>
      <x:c r="I27" s="103"/>
      <x:c r="J27" s="103"/>
      <x:c r="K27" s="103"/>
      <x:c r="L27" s="104"/>
      <x:c r="M27" s="103"/>
      <x:c r="N27" s="103"/>
      <x:c r="O27" s="103"/>
      <x:c r="P27" s="103"/>
      <x:c r="Q27" s="103"/>
      <x:c r="R27" s="103"/>
      <x:c r="S27" s="103"/>
      <x:c r="T27" s="103"/>
    </x:row>
    <x:row r="28">
      <x:c r="A28" s="103"/>
      <x:c r="B28" s="103"/>
      <x:c r="C28" s="103"/>
      <x:c r="D28" s="103"/>
      <x:c r="E28" s="103"/>
      <x:c r="F28" s="103"/>
      <x:c r="G28" s="103"/>
      <x:c r="H28" s="103"/>
      <x:c r="I28" s="103"/>
      <x:c r="J28" s="103"/>
      <x:c r="K28" s="103"/>
      <x:c r="L28" s="104"/>
      <x:c r="M28" s="103"/>
      <x:c r="N28" s="103"/>
      <x:c r="O28" s="103"/>
      <x:c r="P28" s="103"/>
      <x:c r="Q28" s="103"/>
      <x:c r="R28" s="103"/>
      <x:c r="S28" s="103"/>
      <x:c r="T28" s="103"/>
    </x:row>
    <x:row r="29">
      <x:c r="A29" s="103"/>
      <x:c r="B29" s="103"/>
      <x:c r="C29" s="103"/>
      <x:c r="D29" s="103"/>
      <x:c r="E29" s="103"/>
      <x:c r="F29" s="103"/>
      <x:c r="G29" s="103"/>
      <x:c r="H29" s="103"/>
      <x:c r="I29" s="103"/>
      <x:c r="J29" s="103"/>
      <x:c r="K29" s="103"/>
      <x:c r="L29" s="104"/>
      <x:c r="M29" s="103"/>
      <x:c r="N29" s="103"/>
      <x:c r="O29" s="103"/>
      <x:c r="P29" s="103"/>
      <x:c r="Q29" s="103"/>
      <x:c r="R29" s="103"/>
      <x:c r="S29" s="103"/>
      <x:c r="T29" s="103"/>
    </x:row>
    <x:row r="30">
      <x:c r="A30" s="103"/>
      <x:c r="B30" s="103"/>
      <x:c r="C30" s="103"/>
      <x:c r="D30" s="103"/>
      <x:c r="E30" s="103"/>
      <x:c r="F30" s="103"/>
      <x:c r="G30" s="103"/>
      <x:c r="H30" s="103"/>
      <x:c r="I30" s="103"/>
      <x:c r="J30" s="103"/>
      <x:c r="K30" s="103"/>
      <x:c r="L30" s="104"/>
      <x:c r="M30" s="103"/>
      <x:c r="N30" s="103"/>
      <x:c r="O30" s="103"/>
      <x:c r="P30" s="103"/>
      <x:c r="Q30" s="103"/>
      <x:c r="R30" s="103"/>
      <x:c r="S30" s="103"/>
      <x:c r="T30" s="103"/>
    </x:row>
    <x:row r="31">
      <x:c r="A31" s="103"/>
      <x:c r="B31" s="103"/>
      <x:c r="C31" s="103"/>
      <x:c r="D31" s="103"/>
      <x:c r="E31" s="103"/>
      <x:c r="F31" s="103"/>
      <x:c r="G31" s="103"/>
      <x:c r="H31" s="103"/>
      <x:c r="I31" s="103"/>
      <x:c r="J31" s="103"/>
      <x:c r="K31" s="103"/>
      <x:c r="L31" s="104"/>
      <x:c r="M31" s="103"/>
      <x:c r="N31" s="103"/>
      <x:c r="O31" s="103"/>
      <x:c r="P31" s="103"/>
      <x:c r="Q31" s="103"/>
      <x:c r="R31" s="103"/>
      <x:c r="S31" s="103"/>
      <x:c r="T31" s="103"/>
    </x:row>
    <x:row r="32">
      <x:c r="A32" s="103"/>
      <x:c r="B32" s="103"/>
      <x:c r="C32" s="103"/>
      <x:c r="D32" s="103"/>
      <x:c r="E32" s="103"/>
      <x:c r="F32" s="103"/>
      <x:c r="G32" s="103"/>
      <x:c r="H32" s="103"/>
      <x:c r="I32" s="103"/>
      <x:c r="J32" s="103"/>
      <x:c r="K32" s="103"/>
      <x:c r="L32" s="104"/>
      <x:c r="M32" s="103"/>
      <x:c r="N32" s="103"/>
      <x:c r="O32" s="103"/>
      <x:c r="P32" s="103"/>
      <x:c r="Q32" s="103"/>
      <x:c r="R32" s="103"/>
      <x:c r="S32" s="103"/>
      <x:c r="T32" s="103"/>
    </x:row>
    <x:row r="33">
      <x:c r="A33" s="103"/>
      <x:c r="B33" s="103"/>
      <x:c r="C33" s="103"/>
      <x:c r="D33" s="103"/>
      <x:c r="E33" s="103"/>
      <x:c r="F33" s="103"/>
      <x:c r="G33" s="103"/>
      <x:c r="H33" s="103"/>
      <x:c r="I33" s="103"/>
      <x:c r="J33" s="103"/>
      <x:c r="K33" s="103"/>
      <x:c r="L33" s="104"/>
      <x:c r="M33" s="103"/>
      <x:c r="N33" s="103"/>
      <x:c r="O33" s="103"/>
      <x:c r="P33" s="103"/>
      <x:c r="Q33" s="103"/>
      <x:c r="R33" s="103"/>
      <x:c r="S33" s="103"/>
      <x:c r="T33" s="103"/>
    </x:row>
    <x:row r="34">
      <x:c r="A34" s="103"/>
      <x:c r="B34" s="103"/>
      <x:c r="C34" s="103"/>
      <x:c r="D34" s="103"/>
      <x:c r="E34" s="103"/>
      <x:c r="F34" s="103"/>
      <x:c r="G34" s="103"/>
      <x:c r="H34" s="103"/>
      <x:c r="I34" s="103"/>
      <x:c r="J34" s="103"/>
      <x:c r="K34" s="103"/>
      <x:c r="L34" s="104"/>
      <x:c r="M34" s="103"/>
      <x:c r="N34" s="103"/>
      <x:c r="O34" s="103"/>
      <x:c r="P34" s="103"/>
      <x:c r="Q34" s="103"/>
      <x:c r="R34" s="103"/>
      <x:c r="S34" s="103"/>
      <x:c r="T34" s="103"/>
    </x:row>
    <x:row r="35">
      <x:c r="A35" s="103"/>
      <x:c r="B35" s="103"/>
      <x:c r="C35" s="103"/>
      <x:c r="D35" s="103"/>
      <x:c r="E35" s="103"/>
      <x:c r="F35" s="103"/>
      <x:c r="G35" s="103"/>
      <x:c r="H35" s="103"/>
      <x:c r="I35" s="103"/>
      <x:c r="J35" s="103"/>
      <x:c r="K35" s="103"/>
      <x:c r="L35" s="104"/>
      <x:c r="M35" s="103"/>
      <x:c r="N35" s="103"/>
      <x:c r="O35" s="103"/>
      <x:c r="P35" s="103"/>
      <x:c r="Q35" s="103"/>
      <x:c r="R35" s="103"/>
      <x:c r="S35" s="103"/>
      <x:c r="T35" s="103"/>
    </x:row>
    <x:row r="36">
      <x:c r="A36" s="103"/>
      <x:c r="B36" s="103"/>
      <x:c r="C36" s="103"/>
      <x:c r="D36" s="103"/>
      <x:c r="E36" s="103"/>
      <x:c r="F36" s="103"/>
      <x:c r="G36" s="103"/>
      <x:c r="H36" s="103"/>
      <x:c r="I36" s="103"/>
      <x:c r="J36" s="103"/>
      <x:c r="K36" s="103"/>
      <x:c r="L36" s="104"/>
      <x:c r="M36" s="103"/>
      <x:c r="N36" s="103"/>
      <x:c r="O36" s="103"/>
      <x:c r="P36" s="103"/>
      <x:c r="Q36" s="103"/>
      <x:c r="R36" s="103"/>
      <x:c r="S36" s="103"/>
      <x:c r="T36" s="103"/>
    </x:row>
    <x:row r="37">
      <x:c r="A37" s="103"/>
      <x:c r="B37" s="103"/>
      <x:c r="C37" s="103"/>
      <x:c r="D37" s="103"/>
      <x:c r="E37" s="103"/>
      <x:c r="F37" s="103"/>
      <x:c r="G37" s="103"/>
      <x:c r="H37" s="103"/>
      <x:c r="I37" s="103"/>
      <x:c r="J37" s="103"/>
      <x:c r="K37" s="103"/>
      <x:c r="L37" s="104"/>
      <x:c r="M37" s="103"/>
      <x:c r="N37" s="103"/>
      <x:c r="O37" s="103"/>
      <x:c r="P37" s="103"/>
      <x:c r="Q37" s="103"/>
      <x:c r="R37" s="103"/>
      <x:c r="S37" s="103"/>
      <x:c r="T37" s="103"/>
    </x:row>
    <x:row r="38">
      <x:c r="A38" s="103"/>
      <x:c r="B38" s="103"/>
      <x:c r="C38" s="103"/>
      <x:c r="D38" s="103"/>
      <x:c r="E38" s="103"/>
      <x:c r="F38" s="103"/>
      <x:c r="G38" s="103"/>
      <x:c r="H38" s="103"/>
      <x:c r="I38" s="103"/>
      <x:c r="J38" s="103"/>
      <x:c r="K38" s="103"/>
      <x:c r="L38" s="104"/>
      <x:c r="M38" s="103"/>
      <x:c r="N38" s="103"/>
      <x:c r="O38" s="103"/>
      <x:c r="P38" s="103"/>
      <x:c r="Q38" s="103"/>
      <x:c r="R38" s="103"/>
      <x:c r="S38" s="103"/>
      <x:c r="T38" s="103"/>
    </x:row>
    <x:row r="39">
      <x:c r="A39" s="103"/>
      <x:c r="B39" s="103"/>
      <x:c r="C39" s="103"/>
      <x:c r="D39" s="103"/>
      <x:c r="E39" s="103"/>
      <x:c r="F39" s="103"/>
      <x:c r="G39" s="103"/>
      <x:c r="H39" s="103"/>
      <x:c r="I39" s="103"/>
      <x:c r="J39" s="103"/>
      <x:c r="K39" s="103"/>
      <x:c r="L39" s="104"/>
      <x:c r="M39" s="103"/>
      <x:c r="N39" s="103"/>
      <x:c r="O39" s="103"/>
      <x:c r="P39" s="103"/>
      <x:c r="Q39" s="103"/>
      <x:c r="R39" s="103"/>
      <x:c r="S39" s="103"/>
      <x:c r="T39" s="103"/>
    </x:row>
    <x:row r="40">
      <x:c r="A40" s="103"/>
      <x:c r="B40" s="103"/>
      <x:c r="C40" s="103"/>
      <x:c r="D40" s="103"/>
      <x:c r="E40" s="103"/>
      <x:c r="F40" s="103"/>
      <x:c r="G40" s="103"/>
      <x:c r="H40" s="103"/>
      <x:c r="I40" s="103"/>
      <x:c r="J40" s="103"/>
      <x:c r="K40" s="103"/>
      <x:c r="L40" s="104"/>
      <x:c r="M40" s="103"/>
      <x:c r="N40" s="103"/>
      <x:c r="O40" s="103"/>
      <x:c r="P40" s="103"/>
      <x:c r="Q40" s="103"/>
      <x:c r="R40" s="103"/>
      <x:c r="S40" s="103"/>
      <x:c r="T40" s="103"/>
    </x:row>
    <x:row r="41">
      <x:c r="A41" s="103"/>
      <x:c r="B41" s="103"/>
      <x:c r="C41" s="103"/>
      <x:c r="D41" s="103"/>
      <x:c r="E41" s="103"/>
      <x:c r="F41" s="103"/>
      <x:c r="G41" s="103"/>
      <x:c r="H41" s="103"/>
      <x:c r="I41" s="103"/>
      <x:c r="J41" s="103"/>
      <x:c r="K41" s="103"/>
      <x:c r="L41" s="104"/>
      <x:c r="M41" s="103"/>
      <x:c r="N41" s="103"/>
      <x:c r="O41" s="103"/>
      <x:c r="P41" s="103"/>
      <x:c r="Q41" s="103"/>
      <x:c r="R41" s="103"/>
      <x:c r="S41" s="103"/>
      <x:c r="T41" s="103"/>
    </x:row>
    <x:row r="42">
      <x:c r="A42" s="103"/>
      <x:c r="B42" s="103"/>
      <x:c r="C42" s="103"/>
      <x:c r="D42" s="103"/>
      <x:c r="E42" s="103"/>
      <x:c r="F42" s="103"/>
      <x:c r="G42" s="103"/>
      <x:c r="H42" s="103"/>
      <x:c r="I42" s="103"/>
      <x:c r="J42" s="103"/>
      <x:c r="K42" s="103"/>
      <x:c r="L42" s="104"/>
      <x:c r="M42" s="103"/>
      <x:c r="N42" s="103"/>
      <x:c r="O42" s="103"/>
      <x:c r="P42" s="103"/>
      <x:c r="Q42" s="103"/>
      <x:c r="R42" s="103"/>
      <x:c r="S42" s="103"/>
      <x:c r="T42" s="103"/>
    </x:row>
    <x:row r="43">
      <x:c r="A43" s="103"/>
      <x:c r="B43" s="103"/>
      <x:c r="C43" s="103"/>
      <x:c r="D43" s="103"/>
      <x:c r="E43" s="103"/>
      <x:c r="F43" s="103"/>
      <x:c r="G43" s="103"/>
      <x:c r="H43" s="103"/>
      <x:c r="I43" s="103"/>
      <x:c r="J43" s="103"/>
      <x:c r="K43" s="103"/>
      <x:c r="L43" s="104"/>
      <x:c r="M43" s="103"/>
      <x:c r="N43" s="103"/>
      <x:c r="O43" s="103"/>
      <x:c r="P43" s="103"/>
      <x:c r="Q43" s="103"/>
      <x:c r="R43" s="103"/>
      <x:c r="S43" s="103"/>
      <x:c r="T43" s="103"/>
    </x:row>
    <x:row r="44">
      <x:c r="A44" s="103"/>
      <x:c r="B44" s="103"/>
      <x:c r="C44" s="103"/>
      <x:c r="D44" s="103"/>
      <x:c r="E44" s="103"/>
      <x:c r="F44" s="103"/>
      <x:c r="G44" s="103"/>
      <x:c r="H44" s="103"/>
      <x:c r="I44" s="103"/>
      <x:c r="J44" s="103"/>
      <x:c r="K44" s="103"/>
      <x:c r="L44" s="104"/>
      <x:c r="M44" s="103"/>
      <x:c r="N44" s="103"/>
      <x:c r="O44" s="103"/>
      <x:c r="P44" s="103"/>
      <x:c r="Q44" s="103"/>
      <x:c r="R44" s="103"/>
      <x:c r="S44" s="103"/>
      <x:c r="T44" s="103"/>
    </x:row>
    <x:row r="45">
      <x:c r="A45" s="103"/>
      <x:c r="B45" s="103"/>
      <x:c r="C45" s="103"/>
      <x:c r="D45" s="103"/>
      <x:c r="E45" s="103"/>
      <x:c r="F45" s="103"/>
      <x:c r="G45" s="103"/>
      <x:c r="H45" s="103"/>
      <x:c r="I45" s="103"/>
      <x:c r="J45" s="103"/>
      <x:c r="K45" s="103"/>
      <x:c r="L45" s="104"/>
      <x:c r="M45" s="103"/>
      <x:c r="N45" s="103"/>
      <x:c r="O45" s="103"/>
      <x:c r="P45" s="103"/>
      <x:c r="Q45" s="103"/>
      <x:c r="R45" s="103"/>
      <x:c r="S45" s="103"/>
      <x:c r="T45" s="103"/>
    </x:row>
    <x:row r="46">
      <x:c r="A46" s="103"/>
      <x:c r="B46" s="103"/>
      <x:c r="C46" s="103"/>
      <x:c r="D46" s="103"/>
      <x:c r="E46" s="103"/>
      <x:c r="F46" s="103"/>
      <x:c r="G46" s="103"/>
      <x:c r="H46" s="103"/>
      <x:c r="I46" s="103"/>
      <x:c r="J46" s="103"/>
      <x:c r="K46" s="103"/>
      <x:c r="L46" s="104"/>
      <x:c r="M46" s="103"/>
      <x:c r="N46" s="103"/>
      <x:c r="O46" s="103"/>
      <x:c r="P46" s="103"/>
      <x:c r="Q46" s="103"/>
      <x:c r="R46" s="103"/>
      <x:c r="S46" s="103"/>
      <x:c r="T46" s="103"/>
    </x:row>
    <x:row r="47">
      <x:c r="A47" s="103"/>
      <x:c r="B47" s="103"/>
      <x:c r="C47" s="103"/>
      <x:c r="D47" s="103"/>
      <x:c r="E47" s="103"/>
      <x:c r="F47" s="103"/>
      <x:c r="G47" s="103"/>
      <x:c r="H47" s="103"/>
      <x:c r="I47" s="103"/>
      <x:c r="J47" s="103"/>
      <x:c r="K47" s="103"/>
      <x:c r="L47" s="104"/>
      <x:c r="M47" s="103"/>
      <x:c r="N47" s="103"/>
      <x:c r="O47" s="103"/>
      <x:c r="P47" s="103"/>
      <x:c r="Q47" s="103"/>
      <x:c r="R47" s="103"/>
      <x:c r="S47" s="103"/>
      <x:c r="T47" s="103"/>
    </x:row>
    <x:row r="48">
      <x:c r="A48" s="103"/>
      <x:c r="B48" s="103"/>
      <x:c r="C48" s="103"/>
      <x:c r="D48" s="103"/>
      <x:c r="E48" s="103"/>
      <x:c r="F48" s="103"/>
      <x:c r="G48" s="103"/>
      <x:c r="H48" s="103"/>
      <x:c r="I48" s="103"/>
      <x:c r="J48" s="103"/>
      <x:c r="K48" s="103"/>
      <x:c r="L48" s="104"/>
      <x:c r="M48" s="103"/>
      <x:c r="N48" s="103"/>
      <x:c r="O48" s="103"/>
      <x:c r="P48" s="103"/>
      <x:c r="Q48" s="103"/>
      <x:c r="R48" s="103"/>
      <x:c r="S48" s="103"/>
      <x:c r="T48" s="103"/>
    </x:row>
    <x:row r="49">
      <x:c r="A49" s="103"/>
      <x:c r="B49" s="103"/>
      <x:c r="C49" s="103"/>
      <x:c r="D49" s="103"/>
      <x:c r="E49" s="103"/>
      <x:c r="F49" s="103"/>
      <x:c r="G49" s="103"/>
      <x:c r="H49" s="103"/>
      <x:c r="I49" s="103"/>
      <x:c r="J49" s="103"/>
      <x:c r="K49" s="103"/>
      <x:c r="L49" s="104"/>
      <x:c r="M49" s="103"/>
      <x:c r="N49" s="103"/>
      <x:c r="O49" s="103"/>
      <x:c r="P49" s="103"/>
      <x:c r="Q49" s="103"/>
      <x:c r="R49" s="103"/>
      <x:c r="S49" s="103"/>
      <x:c r="T49" s="103"/>
    </x:row>
    <x:row r="50">
      <x:c r="A50" s="103"/>
      <x:c r="B50" s="103"/>
      <x:c r="C50" s="103"/>
      <x:c r="D50" s="103"/>
      <x:c r="E50" s="103"/>
      <x:c r="F50" s="103"/>
      <x:c r="G50" s="103"/>
      <x:c r="H50" s="103"/>
      <x:c r="I50" s="103"/>
      <x:c r="J50" s="103"/>
      <x:c r="K50" s="103"/>
      <x:c r="L50" s="104"/>
      <x:c r="M50" s="103"/>
      <x:c r="N50" s="103"/>
      <x:c r="O50" s="103"/>
      <x:c r="P50" s="103"/>
      <x:c r="Q50" s="103"/>
      <x:c r="R50" s="103"/>
      <x:c r="S50" s="103"/>
      <x:c r="T50" s="103"/>
    </x:row>
    <x:row r="51">
      <x:c r="A51" s="103"/>
      <x:c r="B51" s="103"/>
      <x:c r="C51" s="103"/>
      <x:c r="D51" s="103"/>
      <x:c r="E51" s="103"/>
      <x:c r="F51" s="103"/>
      <x:c r="G51" s="103"/>
      <x:c r="H51" s="103"/>
      <x:c r="I51" s="103"/>
      <x:c r="J51" s="103"/>
      <x:c r="K51" s="103"/>
      <x:c r="L51" s="104"/>
      <x:c r="M51" s="103"/>
      <x:c r="N51" s="103"/>
      <x:c r="O51" s="103"/>
      <x:c r="P51" s="103"/>
      <x:c r="Q51" s="103"/>
      <x:c r="R51" s="103"/>
      <x:c r="S51" s="103"/>
      <x:c r="T51" s="103"/>
    </x:row>
    <x:row r="52">
      <x:c r="A52" s="103"/>
      <x:c r="B52" s="103"/>
      <x:c r="C52" s="103"/>
      <x:c r="D52" s="103"/>
      <x:c r="E52" s="103"/>
      <x:c r="F52" s="103"/>
      <x:c r="G52" s="103"/>
      <x:c r="H52" s="103"/>
      <x:c r="I52" s="103"/>
      <x:c r="J52" s="103"/>
      <x:c r="K52" s="103"/>
      <x:c r="L52" s="104"/>
      <x:c r="M52" s="103"/>
      <x:c r="N52" s="103"/>
      <x:c r="O52" s="103"/>
      <x:c r="P52" s="103"/>
      <x:c r="Q52" s="103"/>
      <x:c r="R52" s="103"/>
      <x:c r="S52" s="103"/>
      <x:c r="T52" s="103"/>
    </x:row>
    <x:row r="53">
      <x:c r="A53" s="103"/>
      <x:c r="B53" s="103"/>
      <x:c r="C53" s="103"/>
      <x:c r="D53" s="103"/>
      <x:c r="E53" s="103"/>
      <x:c r="F53" s="103"/>
      <x:c r="G53" s="103"/>
      <x:c r="H53" s="103"/>
      <x:c r="I53" s="103"/>
      <x:c r="J53" s="103"/>
      <x:c r="K53" s="103"/>
      <x:c r="L53" s="104"/>
      <x:c r="M53" s="103"/>
      <x:c r="N53" s="103"/>
      <x:c r="O53" s="103"/>
      <x:c r="P53" s="103"/>
      <x:c r="Q53" s="103"/>
      <x:c r="R53" s="103"/>
      <x:c r="S53" s="103"/>
      <x:c r="T53" s="103"/>
    </x:row>
    <x:row r="54">
      <x:c r="A54" s="103"/>
      <x:c r="B54" s="103"/>
      <x:c r="C54" s="103"/>
      <x:c r="D54" s="103"/>
      <x:c r="E54" s="103"/>
      <x:c r="F54" s="103"/>
      <x:c r="G54" s="103"/>
      <x:c r="H54" s="103"/>
      <x:c r="I54" s="103"/>
      <x:c r="J54" s="103"/>
      <x:c r="K54" s="103"/>
      <x:c r="L54" s="104"/>
      <x:c r="M54" s="103"/>
      <x:c r="N54" s="103"/>
      <x:c r="O54" s="103"/>
      <x:c r="P54" s="103"/>
      <x:c r="Q54" s="103"/>
      <x:c r="R54" s="103"/>
      <x:c r="S54" s="103"/>
      <x:c r="T54" s="103"/>
    </x:row>
    <x:row r="55">
      <x:c r="A55" s="103"/>
      <x:c r="B55" s="103"/>
      <x:c r="C55" s="103"/>
      <x:c r="D55" s="103"/>
      <x:c r="E55" s="103"/>
      <x:c r="F55" s="103"/>
      <x:c r="G55" s="103"/>
      <x:c r="H55" s="103"/>
      <x:c r="I55" s="103"/>
      <x:c r="J55" s="103"/>
      <x:c r="K55" s="103"/>
      <x:c r="L55" s="104"/>
      <x:c r="M55" s="103"/>
      <x:c r="N55" s="103"/>
      <x:c r="O55" s="103"/>
      <x:c r="P55" s="103"/>
      <x:c r="Q55" s="103"/>
      <x:c r="R55" s="103"/>
      <x:c r="S55" s="103"/>
      <x:c r="T55" s="103"/>
    </x:row>
    <x:row r="56">
      <x:c r="A56" s="103"/>
      <x:c r="B56" s="103"/>
      <x:c r="C56" s="103"/>
      <x:c r="D56" s="103"/>
      <x:c r="E56" s="103"/>
      <x:c r="F56" s="103"/>
      <x:c r="G56" s="103"/>
      <x:c r="H56" s="103"/>
      <x:c r="I56" s="103"/>
      <x:c r="J56" s="103"/>
      <x:c r="K56" s="103"/>
      <x:c r="L56" s="104"/>
      <x:c r="M56" s="103"/>
      <x:c r="N56" s="103"/>
      <x:c r="O56" s="103"/>
      <x:c r="P56" s="103"/>
      <x:c r="Q56" s="103"/>
      <x:c r="R56" s="103"/>
      <x:c r="S56" s="103"/>
      <x:c r="T56" s="103"/>
    </x:row>
    <x:row r="57">
      <x:c r="A57" s="103"/>
      <x:c r="B57" s="103"/>
      <x:c r="C57" s="103"/>
      <x:c r="D57" s="103"/>
      <x:c r="E57" s="103"/>
      <x:c r="F57" s="103"/>
      <x:c r="G57" s="103"/>
      <x:c r="H57" s="103"/>
      <x:c r="I57" s="103"/>
      <x:c r="J57" s="103"/>
      <x:c r="K57" s="103"/>
      <x:c r="L57" s="104"/>
      <x:c r="M57" s="103"/>
      <x:c r="N57" s="103"/>
      <x:c r="O57" s="103"/>
      <x:c r="P57" s="103"/>
      <x:c r="Q57" s="103"/>
      <x:c r="R57" s="103"/>
      <x:c r="S57" s="103"/>
      <x:c r="T57" s="103"/>
    </x:row>
    <x:row r="58">
      <x:c r="A58" s="103"/>
      <x:c r="B58" s="103"/>
      <x:c r="C58" s="103"/>
      <x:c r="D58" s="103"/>
      <x:c r="E58" s="103"/>
      <x:c r="F58" s="103"/>
      <x:c r="G58" s="103"/>
      <x:c r="H58" s="103"/>
      <x:c r="I58" s="103"/>
      <x:c r="J58" s="103"/>
      <x:c r="K58" s="103"/>
      <x:c r="L58" s="104"/>
      <x:c r="M58" s="103"/>
      <x:c r="N58" s="103"/>
      <x:c r="O58" s="103"/>
      <x:c r="P58" s="103"/>
      <x:c r="Q58" s="103"/>
      <x:c r="R58" s="103"/>
      <x:c r="S58" s="103"/>
      <x:c r="T58" s="103"/>
    </x:row>
    <x:row r="59">
      <x:c r="A59" s="103"/>
      <x:c r="B59" s="103"/>
      <x:c r="C59" s="103"/>
      <x:c r="D59" s="103"/>
      <x:c r="E59" s="103"/>
      <x:c r="F59" s="103"/>
      <x:c r="G59" s="103"/>
      <x:c r="H59" s="103"/>
      <x:c r="I59" s="103"/>
      <x:c r="J59" s="103"/>
      <x:c r="K59" s="103"/>
      <x:c r="L59" s="104"/>
      <x:c r="M59" s="103"/>
      <x:c r="N59" s="103"/>
      <x:c r="O59" s="103"/>
      <x:c r="P59" s="103"/>
      <x:c r="Q59" s="103"/>
      <x:c r="R59" s="103"/>
      <x:c r="S59" s="103"/>
      <x:c r="T59" s="103"/>
    </x:row>
    <x:row r="60">
      <x:c r="A60" s="103"/>
      <x:c r="B60" s="103"/>
      <x:c r="C60" s="103"/>
      <x:c r="D60" s="103"/>
      <x:c r="E60" s="103"/>
      <x:c r="F60" s="103"/>
      <x:c r="G60" s="103"/>
      <x:c r="H60" s="103"/>
      <x:c r="I60" s="103"/>
      <x:c r="J60" s="103"/>
      <x:c r="K60" s="103"/>
      <x:c r="L60" s="104"/>
      <x:c r="M60" s="103"/>
      <x:c r="N60" s="103"/>
      <x:c r="O60" s="103"/>
      <x:c r="P60" s="103"/>
      <x:c r="Q60" s="103"/>
      <x:c r="R60" s="103"/>
      <x:c r="S60" s="103"/>
      <x:c r="T60" s="103"/>
    </x:row>
    <x:row r="61">
      <x:c r="A61" s="103"/>
      <x:c r="B61" s="103"/>
      <x:c r="C61" s="103"/>
      <x:c r="D61" s="103"/>
      <x:c r="E61" s="103"/>
      <x:c r="F61" s="103"/>
      <x:c r="G61" s="103"/>
      <x:c r="H61" s="103"/>
      <x:c r="I61" s="103"/>
      <x:c r="J61" s="103"/>
      <x:c r="K61" s="103"/>
      <x:c r="L61" s="104"/>
      <x:c r="M61" s="103"/>
      <x:c r="N61" s="103"/>
      <x:c r="O61" s="103"/>
      <x:c r="P61" s="103"/>
      <x:c r="Q61" s="103"/>
      <x:c r="R61" s="103"/>
      <x:c r="S61" s="103"/>
      <x:c r="T61" s="103"/>
    </x:row>
    <x:row r="62">
      <x:c r="A62" s="103"/>
      <x:c r="B62" s="103"/>
      <x:c r="C62" s="103"/>
      <x:c r="D62" s="103"/>
      <x:c r="E62" s="103"/>
      <x:c r="F62" s="103"/>
      <x:c r="G62" s="103"/>
      <x:c r="H62" s="103"/>
      <x:c r="I62" s="103"/>
      <x:c r="J62" s="103"/>
      <x:c r="K62" s="103"/>
      <x:c r="L62" s="104"/>
      <x:c r="M62" s="103"/>
      <x:c r="N62" s="103"/>
      <x:c r="O62" s="103"/>
      <x:c r="P62" s="103"/>
      <x:c r="Q62" s="103"/>
      <x:c r="R62" s="103"/>
      <x:c r="S62" s="103"/>
      <x:c r="T62" s="103"/>
    </x:row>
    <x:row r="63">
      <x:c r="A63" s="103"/>
      <x:c r="B63" s="103"/>
      <x:c r="C63" s="103"/>
      <x:c r="D63" s="103"/>
      <x:c r="E63" s="103"/>
      <x:c r="F63" s="103"/>
      <x:c r="G63" s="103"/>
      <x:c r="H63" s="103"/>
      <x:c r="I63" s="103"/>
      <x:c r="J63" s="103"/>
      <x:c r="K63" s="103"/>
      <x:c r="L63" s="104"/>
      <x:c r="M63" s="103"/>
      <x:c r="N63" s="103"/>
      <x:c r="O63" s="103"/>
      <x:c r="P63" s="103"/>
      <x:c r="Q63" s="103"/>
      <x:c r="R63" s="103"/>
      <x:c r="S63" s="103"/>
      <x:c r="T63" s="103"/>
    </x:row>
    <x:row r="64">
      <x:c r="A64" s="103"/>
      <x:c r="B64" s="103"/>
      <x:c r="C64" s="103"/>
      <x:c r="D64" s="103"/>
      <x:c r="E64" s="103"/>
      <x:c r="F64" s="103"/>
      <x:c r="G64" s="103"/>
      <x:c r="H64" s="103"/>
      <x:c r="I64" s="103"/>
      <x:c r="J64" s="103"/>
      <x:c r="K64" s="103"/>
      <x:c r="L64" s="104"/>
      <x:c r="M64" s="103"/>
      <x:c r="N64" s="103"/>
      <x:c r="O64" s="103"/>
      <x:c r="P64" s="103"/>
      <x:c r="Q64" s="103"/>
      <x:c r="R64" s="103"/>
      <x:c r="S64" s="103"/>
      <x:c r="T64" s="103"/>
    </x:row>
    <x:row r="65">
      <x:c r="A65" s="103"/>
      <x:c r="B65" s="103"/>
      <x:c r="C65" s="103"/>
      <x:c r="D65" s="103"/>
      <x:c r="E65" s="103"/>
      <x:c r="F65" s="103"/>
      <x:c r="G65" s="103"/>
      <x:c r="H65" s="103"/>
      <x:c r="I65" s="103"/>
      <x:c r="J65" s="103"/>
      <x:c r="K65" s="103"/>
      <x:c r="L65" s="104"/>
      <x:c r="M65" s="103"/>
      <x:c r="N65" s="103"/>
      <x:c r="O65" s="103"/>
      <x:c r="P65" s="103"/>
      <x:c r="Q65" s="103"/>
      <x:c r="R65" s="103"/>
      <x:c r="S65" s="103"/>
      <x:c r="T65" s="103"/>
    </x:row>
    <x:row r="66">
      <x:c r="A66" s="103"/>
      <x:c r="B66" s="103"/>
      <x:c r="C66" s="103"/>
      <x:c r="D66" s="103"/>
      <x:c r="E66" s="103"/>
      <x:c r="F66" s="103"/>
      <x:c r="G66" s="103"/>
      <x:c r="H66" s="103"/>
      <x:c r="I66" s="103"/>
      <x:c r="J66" s="103"/>
      <x:c r="K66" s="103"/>
      <x:c r="L66" s="104"/>
      <x:c r="M66" s="103"/>
      <x:c r="N66" s="103"/>
      <x:c r="O66" s="103"/>
      <x:c r="P66" s="103"/>
      <x:c r="Q66" s="103"/>
      <x:c r="R66" s="103"/>
      <x:c r="S66" s="103"/>
      <x:c r="T66" s="103"/>
    </x:row>
    <x:row r="67">
      <x:c r="A67" s="103"/>
      <x:c r="B67" s="103"/>
      <x:c r="C67" s="103"/>
      <x:c r="D67" s="103"/>
      <x:c r="E67" s="103"/>
      <x:c r="F67" s="103"/>
      <x:c r="G67" s="103"/>
      <x:c r="H67" s="103"/>
      <x:c r="I67" s="103"/>
      <x:c r="J67" s="103"/>
      <x:c r="K67" s="103"/>
      <x:c r="L67" s="104"/>
      <x:c r="M67" s="103"/>
      <x:c r="N67" s="103"/>
      <x:c r="O67" s="103"/>
      <x:c r="P67" s="103"/>
      <x:c r="Q67" s="103"/>
      <x:c r="R67" s="103"/>
      <x:c r="S67" s="103"/>
      <x:c r="T67" s="103"/>
    </x:row>
    <x:row r="68">
      <x:c r="A68" s="103"/>
      <x:c r="B68" s="103"/>
      <x:c r="C68" s="103"/>
      <x:c r="D68" s="103"/>
      <x:c r="E68" s="103"/>
      <x:c r="F68" s="103"/>
      <x:c r="G68" s="103"/>
      <x:c r="H68" s="103"/>
      <x:c r="I68" s="103"/>
      <x:c r="J68" s="103"/>
      <x:c r="K68" s="103"/>
      <x:c r="L68" s="104"/>
      <x:c r="M68" s="103"/>
      <x:c r="N68" s="103"/>
      <x:c r="O68" s="103"/>
      <x:c r="P68" s="103"/>
      <x:c r="Q68" s="103"/>
      <x:c r="R68" s="103"/>
      <x:c r="S68" s="103"/>
      <x:c r="T68" s="103"/>
    </x:row>
    <x:row r="69">
      <x:c r="A69" s="103"/>
      <x:c r="B69" s="103"/>
      <x:c r="C69" s="103"/>
      <x:c r="D69" s="103"/>
      <x:c r="E69" s="103"/>
      <x:c r="F69" s="103"/>
      <x:c r="G69" s="103"/>
      <x:c r="H69" s="103"/>
      <x:c r="I69" s="103"/>
      <x:c r="J69" s="103"/>
      <x:c r="K69" s="103"/>
      <x:c r="L69" s="104"/>
      <x:c r="M69" s="103"/>
      <x:c r="N69" s="103"/>
      <x:c r="O69" s="103"/>
      <x:c r="P69" s="103"/>
      <x:c r="Q69" s="103"/>
      <x:c r="R69" s="103"/>
      <x:c r="S69" s="103"/>
      <x:c r="T69" s="103"/>
    </x:row>
    <x:row r="70">
      <x:c r="A70" s="103"/>
      <x:c r="B70" s="103"/>
      <x:c r="C70" s="103"/>
      <x:c r="D70" s="103"/>
      <x:c r="E70" s="103"/>
      <x:c r="F70" s="103"/>
      <x:c r="G70" s="103"/>
      <x:c r="H70" s="103"/>
      <x:c r="I70" s="103"/>
      <x:c r="J70" s="103"/>
      <x:c r="K70" s="103"/>
      <x:c r="L70" s="104"/>
      <x:c r="M70" s="103"/>
      <x:c r="N70" s="103"/>
      <x:c r="O70" s="103"/>
      <x:c r="P70" s="103"/>
      <x:c r="Q70" s="103"/>
      <x:c r="R70" s="103"/>
      <x:c r="S70" s="103"/>
      <x:c r="T70" s="103"/>
    </x:row>
    <x:row r="71">
      <x:c r="A71" s="103"/>
      <x:c r="B71" s="103"/>
      <x:c r="C71" s="103"/>
      <x:c r="D71" s="103"/>
      <x:c r="E71" s="103"/>
      <x:c r="F71" s="103"/>
      <x:c r="G71" s="103"/>
      <x:c r="H71" s="103"/>
      <x:c r="I71" s="103"/>
      <x:c r="J71" s="103"/>
      <x:c r="K71" s="103"/>
      <x:c r="L71" s="104"/>
      <x:c r="M71" s="103"/>
      <x:c r="N71" s="103"/>
      <x:c r="O71" s="103"/>
      <x:c r="P71" s="103"/>
      <x:c r="Q71" s="103"/>
      <x:c r="R71" s="103"/>
      <x:c r="S71" s="103"/>
      <x:c r="T71" s="103"/>
    </x:row>
    <x:row r="72">
      <x:c r="A72" s="103"/>
      <x:c r="B72" s="103"/>
      <x:c r="C72" s="103"/>
      <x:c r="D72" s="103"/>
      <x:c r="E72" s="103"/>
      <x:c r="F72" s="103"/>
      <x:c r="G72" s="103"/>
      <x:c r="H72" s="103"/>
      <x:c r="I72" s="103"/>
      <x:c r="J72" s="103"/>
      <x:c r="K72" s="103"/>
      <x:c r="L72" s="104"/>
      <x:c r="M72" s="103"/>
      <x:c r="N72" s="103"/>
      <x:c r="O72" s="103"/>
      <x:c r="P72" s="103"/>
      <x:c r="Q72" s="103"/>
      <x:c r="R72" s="103"/>
      <x:c r="S72" s="103"/>
      <x:c r="T72" s="103"/>
    </x:row>
    <x:row r="73">
      <x:c r="A73" s="103"/>
      <x:c r="B73" s="103"/>
      <x:c r="C73" s="103"/>
      <x:c r="D73" s="103"/>
      <x:c r="E73" s="103"/>
      <x:c r="F73" s="103"/>
      <x:c r="G73" s="103"/>
      <x:c r="H73" s="103"/>
      <x:c r="I73" s="103"/>
      <x:c r="J73" s="103"/>
      <x:c r="K73" s="103"/>
      <x:c r="L73" s="104"/>
      <x:c r="M73" s="103"/>
      <x:c r="N73" s="103"/>
      <x:c r="O73" s="103"/>
      <x:c r="P73" s="103"/>
      <x:c r="Q73" s="103"/>
      <x:c r="R73" s="103"/>
      <x:c r="S73" s="103"/>
      <x:c r="T73" s="103"/>
    </x:row>
    <x:row r="74">
      <x:c r="A74" s="103"/>
      <x:c r="B74" s="103"/>
      <x:c r="C74" s="103"/>
      <x:c r="D74" s="103"/>
      <x:c r="E74" s="103"/>
      <x:c r="F74" s="103"/>
      <x:c r="G74" s="103"/>
      <x:c r="H74" s="103"/>
      <x:c r="I74" s="103"/>
      <x:c r="J74" s="103"/>
      <x:c r="K74" s="103"/>
      <x:c r="L74" s="104"/>
      <x:c r="M74" s="103"/>
      <x:c r="N74" s="103"/>
      <x:c r="O74" s="103"/>
      <x:c r="P74" s="103"/>
      <x:c r="Q74" s="103"/>
      <x:c r="R74" s="103"/>
      <x:c r="S74" s="103"/>
      <x:c r="T74" s="103"/>
    </x:row>
    <x:row r="75">
      <x:c r="A75" s="103"/>
      <x:c r="B75" s="103"/>
      <x:c r="C75" s="103"/>
      <x:c r="D75" s="103"/>
      <x:c r="E75" s="103"/>
      <x:c r="F75" s="103"/>
      <x:c r="G75" s="103"/>
      <x:c r="H75" s="103"/>
      <x:c r="I75" s="103"/>
      <x:c r="J75" s="103"/>
      <x:c r="K75" s="103"/>
      <x:c r="L75" s="104"/>
      <x:c r="M75" s="103"/>
      <x:c r="N75" s="103"/>
      <x:c r="O75" s="103"/>
      <x:c r="P75" s="103"/>
      <x:c r="Q75" s="103"/>
      <x:c r="R75" s="103"/>
      <x:c r="S75" s="103"/>
      <x:c r="T75" s="103"/>
    </x:row>
    <x:row r="76">
      <x:c r="A76" s="103"/>
      <x:c r="B76" s="103"/>
      <x:c r="C76" s="103"/>
      <x:c r="D76" s="103"/>
      <x:c r="E76" s="103"/>
      <x:c r="F76" s="103"/>
      <x:c r="G76" s="103"/>
      <x:c r="H76" s="103"/>
      <x:c r="I76" s="103"/>
      <x:c r="J76" s="103"/>
      <x:c r="K76" s="103"/>
      <x:c r="L76" s="104"/>
      <x:c r="M76" s="103"/>
      <x:c r="N76" s="103"/>
      <x:c r="O76" s="103"/>
      <x:c r="P76" s="103"/>
      <x:c r="Q76" s="103"/>
      <x:c r="R76" s="103"/>
      <x:c r="S76" s="103"/>
      <x:c r="T76" s="103"/>
    </x:row>
    <x:row r="77">
      <x:c r="A77" s="103"/>
      <x:c r="B77" s="103"/>
      <x:c r="C77" s="103"/>
      <x:c r="D77" s="103"/>
      <x:c r="E77" s="103"/>
      <x:c r="F77" s="103"/>
      <x:c r="G77" s="103"/>
      <x:c r="H77" s="103"/>
      <x:c r="I77" s="103"/>
      <x:c r="J77" s="103"/>
      <x:c r="K77" s="103"/>
      <x:c r="L77" s="104"/>
      <x:c r="M77" s="103"/>
      <x:c r="N77" s="103"/>
      <x:c r="O77" s="103"/>
      <x:c r="P77" s="103"/>
      <x:c r="Q77" s="103"/>
      <x:c r="R77" s="103"/>
      <x:c r="S77" s="103"/>
      <x:c r="T77" s="103"/>
    </x:row>
    <x:row r="78">
      <x:c r="A78" s="103"/>
      <x:c r="B78" s="103"/>
      <x:c r="C78" s="103"/>
      <x:c r="D78" s="103"/>
      <x:c r="E78" s="103"/>
      <x:c r="F78" s="103"/>
      <x:c r="G78" s="103"/>
      <x:c r="H78" s="103"/>
      <x:c r="I78" s="103"/>
      <x:c r="J78" s="103"/>
      <x:c r="K78" s="103"/>
      <x:c r="L78" s="104"/>
      <x:c r="M78" s="103"/>
      <x:c r="N78" s="103"/>
      <x:c r="O78" s="103"/>
      <x:c r="P78" s="103"/>
      <x:c r="Q78" s="103"/>
      <x:c r="R78" s="103"/>
      <x:c r="S78" s="103"/>
      <x:c r="T78" s="103"/>
    </x:row>
    <x:row r="79">
      <x:c r="A79" s="103"/>
      <x:c r="B79" s="103"/>
      <x:c r="C79" s="103"/>
      <x:c r="D79" s="103"/>
      <x:c r="E79" s="103"/>
      <x:c r="F79" s="103"/>
      <x:c r="G79" s="103"/>
      <x:c r="H79" s="103"/>
      <x:c r="I79" s="103"/>
      <x:c r="J79" s="103"/>
      <x:c r="K79" s="103"/>
      <x:c r="L79" s="104"/>
      <x:c r="M79" s="103"/>
      <x:c r="N79" s="103"/>
      <x:c r="O79" s="103"/>
      <x:c r="P79" s="103"/>
      <x:c r="Q79" s="103"/>
      <x:c r="R79" s="103"/>
      <x:c r="S79" s="103"/>
      <x:c r="T79" s="103"/>
    </x:row>
    <x:row r="80">
      <x:c r="A80" s="103"/>
      <x:c r="B80" s="103"/>
      <x:c r="C80" s="103"/>
      <x:c r="D80" s="103"/>
      <x:c r="E80" s="103"/>
      <x:c r="F80" s="103"/>
      <x:c r="G80" s="103"/>
      <x:c r="H80" s="103"/>
      <x:c r="I80" s="103"/>
      <x:c r="J80" s="103"/>
      <x:c r="K80" s="103"/>
      <x:c r="L80" s="104"/>
      <x:c r="M80" s="103"/>
      <x:c r="N80" s="103"/>
      <x:c r="O80" s="103"/>
      <x:c r="P80" s="103"/>
      <x:c r="Q80" s="103"/>
      <x:c r="R80" s="103"/>
      <x:c r="S80" s="103"/>
      <x:c r="T80" s="103"/>
    </x:row>
    <x:row r="81">
      <x:c r="A81" s="103"/>
      <x:c r="B81" s="103"/>
      <x:c r="C81" s="103"/>
      <x:c r="D81" s="103"/>
      <x:c r="E81" s="103"/>
      <x:c r="F81" s="103"/>
      <x:c r="G81" s="103"/>
      <x:c r="H81" s="103"/>
      <x:c r="I81" s="103"/>
      <x:c r="J81" s="103"/>
      <x:c r="K81" s="103"/>
      <x:c r="L81" s="104"/>
      <x:c r="M81" s="103"/>
      <x:c r="N81" s="103"/>
      <x:c r="O81" s="103"/>
      <x:c r="P81" s="103"/>
      <x:c r="Q81" s="103"/>
      <x:c r="R81" s="103"/>
      <x:c r="S81" s="103"/>
      <x:c r="T81" s="103"/>
    </x:row>
    <x:row r="82">
      <x:c r="A82" s="103"/>
      <x:c r="B82" s="103"/>
      <x:c r="C82" s="103"/>
      <x:c r="D82" s="103"/>
      <x:c r="E82" s="103"/>
      <x:c r="F82" s="103"/>
      <x:c r="G82" s="103"/>
      <x:c r="H82" s="103"/>
      <x:c r="I82" s="103"/>
      <x:c r="J82" s="103"/>
      <x:c r="K82" s="103"/>
      <x:c r="L82" s="104"/>
      <x:c r="M82" s="103"/>
      <x:c r="N82" s="103"/>
      <x:c r="O82" s="103"/>
      <x:c r="P82" s="103"/>
      <x:c r="Q82" s="103"/>
      <x:c r="R82" s="103"/>
      <x:c r="S82" s="103"/>
      <x:c r="T82" s="103"/>
    </x:row>
    <x:row r="83">
      <x:c r="A83" s="103"/>
      <x:c r="B83" s="103"/>
      <x:c r="C83" s="103"/>
      <x:c r="D83" s="103"/>
      <x:c r="E83" s="103"/>
      <x:c r="F83" s="103"/>
      <x:c r="G83" s="103"/>
      <x:c r="H83" s="103"/>
      <x:c r="I83" s="103"/>
      <x:c r="J83" s="103"/>
      <x:c r="K83" s="103"/>
      <x:c r="L83" s="104"/>
      <x:c r="M83" s="103"/>
      <x:c r="N83" s="103"/>
      <x:c r="O83" s="103"/>
      <x:c r="P83" s="103"/>
      <x:c r="Q83" s="103"/>
      <x:c r="R83" s="103"/>
      <x:c r="S83" s="103"/>
      <x:c r="T83" s="103"/>
    </x:row>
    <x:row r="84">
      <x:c r="A84" s="103"/>
      <x:c r="B84" s="103"/>
      <x:c r="C84" s="103"/>
      <x:c r="D84" s="103"/>
      <x:c r="E84" s="103"/>
      <x:c r="F84" s="103"/>
      <x:c r="G84" s="103"/>
      <x:c r="H84" s="103"/>
      <x:c r="I84" s="103"/>
      <x:c r="J84" s="103"/>
      <x:c r="K84" s="103"/>
      <x:c r="L84" s="104"/>
      <x:c r="M84" s="103"/>
      <x:c r="N84" s="103"/>
      <x:c r="O84" s="103"/>
      <x:c r="P84" s="103"/>
      <x:c r="Q84" s="103"/>
      <x:c r="R84" s="103"/>
      <x:c r="S84" s="103"/>
      <x:c r="T84" s="103"/>
    </x:row>
    <x:row r="85">
      <x:c r="A85" s="103"/>
      <x:c r="B85" s="103"/>
      <x:c r="C85" s="103"/>
      <x:c r="D85" s="103"/>
      <x:c r="E85" s="103"/>
      <x:c r="F85" s="103"/>
      <x:c r="G85" s="103"/>
      <x:c r="H85" s="103"/>
      <x:c r="I85" s="103"/>
      <x:c r="J85" s="103"/>
      <x:c r="K85" s="103"/>
      <x:c r="L85" s="104"/>
      <x:c r="M85" s="103"/>
      <x:c r="N85" s="103"/>
      <x:c r="O85" s="103"/>
      <x:c r="P85" s="103"/>
      <x:c r="Q85" s="103"/>
      <x:c r="R85" s="103"/>
      <x:c r="S85" s="103"/>
      <x:c r="T85" s="103"/>
    </x:row>
    <x:row r="86">
      <x:c r="A86" s="103"/>
      <x:c r="B86" s="103"/>
      <x:c r="C86" s="103"/>
      <x:c r="D86" s="103"/>
      <x:c r="E86" s="103"/>
      <x:c r="F86" s="103"/>
      <x:c r="G86" s="103"/>
      <x:c r="H86" s="103"/>
      <x:c r="I86" s="103"/>
      <x:c r="J86" s="103"/>
      <x:c r="K86" s="103"/>
      <x:c r="L86" s="104"/>
      <x:c r="M86" s="103"/>
      <x:c r="N86" s="103"/>
      <x:c r="O86" s="103"/>
      <x:c r="P86" s="103"/>
      <x:c r="Q86" s="103"/>
      <x:c r="R86" s="103"/>
      <x:c r="S86" s="103"/>
      <x:c r="T86" s="103"/>
    </x:row>
    <x:row r="87">
      <x:c r="A87" s="103"/>
      <x:c r="B87" s="103"/>
      <x:c r="C87" s="103"/>
      <x:c r="D87" s="103"/>
      <x:c r="E87" s="103"/>
      <x:c r="F87" s="103"/>
      <x:c r="G87" s="103"/>
      <x:c r="H87" s="103"/>
      <x:c r="I87" s="103"/>
      <x:c r="J87" s="103"/>
      <x:c r="K87" s="103"/>
      <x:c r="L87" s="104"/>
      <x:c r="M87" s="103"/>
      <x:c r="N87" s="103"/>
      <x:c r="O87" s="103"/>
      <x:c r="P87" s="103"/>
      <x:c r="Q87" s="103"/>
      <x:c r="R87" s="103"/>
      <x:c r="S87" s="103"/>
      <x:c r="T87" s="103"/>
    </x:row>
    <x:row r="88">
      <x:c r="A88" s="103"/>
      <x:c r="B88" s="103"/>
      <x:c r="C88" s="103"/>
      <x:c r="D88" s="103"/>
      <x:c r="E88" s="103"/>
      <x:c r="F88" s="103"/>
      <x:c r="G88" s="103"/>
      <x:c r="H88" s="103"/>
      <x:c r="I88" s="103"/>
      <x:c r="J88" s="103"/>
      <x:c r="K88" s="103"/>
      <x:c r="L88" s="104"/>
      <x:c r="M88" s="103"/>
      <x:c r="N88" s="103"/>
      <x:c r="O88" s="103"/>
      <x:c r="P88" s="103"/>
      <x:c r="Q88" s="103"/>
      <x:c r="R88" s="103"/>
      <x:c r="S88" s="103"/>
      <x:c r="T88" s="103"/>
    </x:row>
    <x:row r="89">
      <x:c r="A89" s="103"/>
      <x:c r="B89" s="103"/>
      <x:c r="C89" s="103"/>
      <x:c r="D89" s="103"/>
      <x:c r="E89" s="103"/>
      <x:c r="F89" s="103"/>
      <x:c r="G89" s="103"/>
      <x:c r="H89" s="103"/>
      <x:c r="I89" s="103"/>
      <x:c r="J89" s="103"/>
      <x:c r="K89" s="103"/>
      <x:c r="L89" s="104"/>
      <x:c r="M89" s="103"/>
      <x:c r="N89" s="103"/>
      <x:c r="O89" s="103"/>
      <x:c r="P89" s="103"/>
      <x:c r="Q89" s="103"/>
      <x:c r="R89" s="103"/>
      <x:c r="S89" s="103"/>
      <x:c r="T89" s="103"/>
    </x:row>
    <x:row r="90">
      <x:c r="A90" s="103"/>
      <x:c r="B90" s="103"/>
      <x:c r="C90" s="103"/>
      <x:c r="D90" s="103"/>
      <x:c r="E90" s="103"/>
      <x:c r="F90" s="103"/>
      <x:c r="G90" s="103"/>
      <x:c r="H90" s="103"/>
      <x:c r="I90" s="103"/>
      <x:c r="J90" s="103"/>
      <x:c r="K90" s="103"/>
      <x:c r="L90" s="104"/>
      <x:c r="M90" s="103"/>
      <x:c r="N90" s="103"/>
      <x:c r="O90" s="103"/>
      <x:c r="P90" s="103"/>
      <x:c r="Q90" s="103"/>
      <x:c r="R90" s="103"/>
      <x:c r="S90" s="103"/>
      <x:c r="T90" s="103"/>
    </x:row>
    <x:row r="91">
      <x:c r="A91" s="103"/>
      <x:c r="B91" s="103"/>
      <x:c r="C91" s="103"/>
      <x:c r="D91" s="103"/>
      <x:c r="E91" s="103"/>
      <x:c r="F91" s="103"/>
      <x:c r="G91" s="103"/>
      <x:c r="H91" s="103"/>
      <x:c r="I91" s="103"/>
      <x:c r="J91" s="103"/>
      <x:c r="K91" s="103"/>
      <x:c r="L91" s="104"/>
      <x:c r="M91" s="103"/>
      <x:c r="N91" s="103"/>
      <x:c r="O91" s="103"/>
      <x:c r="P91" s="103"/>
      <x:c r="Q91" s="103"/>
      <x:c r="R91" s="103"/>
      <x:c r="S91" s="103"/>
      <x:c r="T91" s="103"/>
    </x:row>
    <x:row r="92">
      <x:c r="A92" s="103"/>
      <x:c r="B92" s="103"/>
      <x:c r="C92" s="103"/>
      <x:c r="D92" s="103"/>
      <x:c r="E92" s="103"/>
      <x:c r="F92" s="103"/>
      <x:c r="G92" s="103"/>
      <x:c r="H92" s="103"/>
      <x:c r="I92" s="103"/>
      <x:c r="J92" s="103"/>
      <x:c r="K92" s="103"/>
      <x:c r="L92" s="104"/>
      <x:c r="M92" s="103"/>
      <x:c r="N92" s="103"/>
      <x:c r="O92" s="103"/>
      <x:c r="P92" s="103"/>
      <x:c r="Q92" s="103"/>
      <x:c r="R92" s="103"/>
      <x:c r="S92" s="103"/>
      <x:c r="T92" s="103"/>
    </x:row>
    <x:row r="93">
      <x:c r="A93" s="103"/>
      <x:c r="B93" s="103"/>
      <x:c r="C93" s="103"/>
      <x:c r="D93" s="103"/>
      <x:c r="E93" s="103"/>
      <x:c r="F93" s="103"/>
      <x:c r="G93" s="103"/>
      <x:c r="H93" s="103"/>
      <x:c r="I93" s="103"/>
      <x:c r="J93" s="103"/>
      <x:c r="K93" s="103"/>
      <x:c r="L93" s="104"/>
      <x:c r="M93" s="103"/>
      <x:c r="N93" s="103"/>
      <x:c r="O93" s="103"/>
      <x:c r="P93" s="103"/>
      <x:c r="Q93" s="103"/>
      <x:c r="R93" s="103"/>
      <x:c r="S93" s="103"/>
      <x:c r="T93" s="103"/>
    </x:row>
    <x:row r="94">
      <x:c r="A94" s="103"/>
      <x:c r="B94" s="103"/>
      <x:c r="C94" s="103"/>
      <x:c r="D94" s="103"/>
      <x:c r="E94" s="103"/>
      <x:c r="F94" s="103"/>
      <x:c r="G94" s="103"/>
      <x:c r="H94" s="103"/>
      <x:c r="I94" s="103"/>
      <x:c r="J94" s="103"/>
      <x:c r="K94" s="103"/>
      <x:c r="L94" s="104"/>
      <x:c r="M94" s="103"/>
      <x:c r="N94" s="103"/>
      <x:c r="O94" s="103"/>
      <x:c r="P94" s="103"/>
      <x:c r="Q94" s="103"/>
      <x:c r="R94" s="103"/>
      <x:c r="S94" s="103"/>
      <x:c r="T94" s="103"/>
    </x:row>
    <x:row r="95">
      <x:c r="A95" s="103"/>
      <x:c r="B95" s="103"/>
      <x:c r="C95" s="103"/>
      <x:c r="D95" s="103"/>
      <x:c r="E95" s="103"/>
      <x:c r="F95" s="103"/>
      <x:c r="G95" s="103"/>
      <x:c r="H95" s="103"/>
      <x:c r="I95" s="103"/>
      <x:c r="J95" s="103"/>
      <x:c r="K95" s="103"/>
      <x:c r="L95" s="104"/>
      <x:c r="M95" s="103"/>
      <x:c r="N95" s="103"/>
      <x:c r="O95" s="103"/>
      <x:c r="P95" s="103"/>
      <x:c r="Q95" s="103"/>
      <x:c r="R95" s="103"/>
      <x:c r="S95" s="103"/>
      <x:c r="T95" s="103"/>
    </x:row>
    <x:row r="96">
      <x:c r="A96" s="103"/>
      <x:c r="B96" s="103"/>
      <x:c r="C96" s="103"/>
      <x:c r="D96" s="103"/>
      <x:c r="E96" s="103"/>
      <x:c r="F96" s="103"/>
      <x:c r="G96" s="103"/>
      <x:c r="H96" s="103"/>
      <x:c r="I96" s="103"/>
      <x:c r="J96" s="103"/>
      <x:c r="K96" s="103"/>
      <x:c r="L96" s="104"/>
      <x:c r="M96" s="103"/>
      <x:c r="N96" s="103"/>
      <x:c r="O96" s="103"/>
      <x:c r="P96" s="103"/>
      <x:c r="Q96" s="103"/>
      <x:c r="R96" s="103"/>
      <x:c r="S96" s="103"/>
      <x:c r="T96" s="103"/>
    </x:row>
    <x:row r="97">
      <x:c r="A97" s="103"/>
      <x:c r="B97" s="103"/>
      <x:c r="C97" s="103"/>
      <x:c r="D97" s="103"/>
      <x:c r="E97" s="103"/>
      <x:c r="F97" s="103"/>
      <x:c r="G97" s="103"/>
      <x:c r="H97" s="103"/>
      <x:c r="I97" s="103"/>
      <x:c r="J97" s="103"/>
      <x:c r="K97" s="103"/>
      <x:c r="L97" s="104"/>
      <x:c r="M97" s="103"/>
      <x:c r="N97" s="103"/>
      <x:c r="O97" s="103"/>
      <x:c r="P97" s="103"/>
      <x:c r="Q97" s="103"/>
      <x:c r="R97" s="103"/>
      <x:c r="S97" s="103"/>
      <x:c r="T97" s="103"/>
    </x:row>
    <x:row r="98">
      <x:c r="A98" s="103"/>
      <x:c r="B98" s="103"/>
      <x:c r="C98" s="103"/>
      <x:c r="D98" s="103"/>
      <x:c r="E98" s="103"/>
      <x:c r="F98" s="103"/>
      <x:c r="G98" s="103"/>
      <x:c r="H98" s="103"/>
      <x:c r="I98" s="103"/>
      <x:c r="J98" s="103"/>
      <x:c r="K98" s="103"/>
      <x:c r="L98" s="104"/>
      <x:c r="M98" s="103"/>
      <x:c r="N98" s="103"/>
      <x:c r="O98" s="103"/>
      <x:c r="P98" s="103"/>
      <x:c r="Q98" s="103"/>
      <x:c r="R98" s="103"/>
      <x:c r="S98" s="103"/>
      <x:c r="T98" s="103"/>
    </x:row>
    <x:row r="99">
      <x:c r="A99" s="103"/>
      <x:c r="B99" s="103"/>
      <x:c r="C99" s="103"/>
      <x:c r="D99" s="103"/>
      <x:c r="E99" s="103"/>
      <x:c r="F99" s="103"/>
      <x:c r="G99" s="103"/>
      <x:c r="H99" s="103"/>
      <x:c r="I99" s="103"/>
      <x:c r="J99" s="103"/>
      <x:c r="K99" s="103"/>
      <x:c r="L99" s="104"/>
      <x:c r="M99" s="103"/>
      <x:c r="N99" s="103"/>
      <x:c r="O99" s="103"/>
      <x:c r="P99" s="103"/>
      <x:c r="Q99" s="103"/>
      <x:c r="R99" s="103"/>
      <x:c r="S99" s="103"/>
      <x:c r="T99" s="103"/>
    </x:row>
    <x:row r="100">
      <x:c r="A100" s="103"/>
      <x:c r="B100" s="103"/>
      <x:c r="C100" s="103"/>
      <x:c r="D100" s="103"/>
      <x:c r="E100" s="103"/>
      <x:c r="F100" s="103"/>
      <x:c r="G100" s="103"/>
      <x:c r="H100" s="103"/>
      <x:c r="I100" s="103"/>
      <x:c r="J100" s="103"/>
      <x:c r="K100" s="103"/>
      <x:c r="L100" s="104"/>
      <x:c r="M100" s="103"/>
      <x:c r="N100" s="103"/>
      <x:c r="O100" s="103"/>
      <x:c r="P100" s="103"/>
      <x:c r="Q100" s="103"/>
      <x:c r="R100" s="103"/>
      <x:c r="S100" s="103"/>
      <x:c r="T100" s="103"/>
    </x:row>
    <x:row r="101">
      <x:c r="A101" s="103"/>
      <x:c r="B101" s="103"/>
      <x:c r="C101" s="103"/>
      <x:c r="D101" s="103"/>
      <x:c r="E101" s="103"/>
      <x:c r="F101" s="103"/>
      <x:c r="G101" s="103"/>
      <x:c r="H101" s="103"/>
      <x:c r="I101" s="103"/>
      <x:c r="J101" s="103"/>
      <x:c r="K101" s="103"/>
      <x:c r="L101" s="104"/>
      <x:c r="M101" s="103"/>
      <x:c r="N101" s="103"/>
      <x:c r="O101" s="103"/>
      <x:c r="P101" s="103"/>
      <x:c r="Q101" s="103"/>
      <x:c r="R101" s="103"/>
      <x:c r="S101" s="103"/>
      <x:c r="T101" s="103"/>
    </x:row>
    <x:row r="102">
      <x:c r="A102" s="103"/>
      <x:c r="B102" s="103"/>
      <x:c r="C102" s="103"/>
      <x:c r="D102" s="103"/>
      <x:c r="E102" s="103"/>
      <x:c r="F102" s="103"/>
      <x:c r="G102" s="103"/>
      <x:c r="H102" s="103"/>
      <x:c r="I102" s="103"/>
      <x:c r="J102" s="103"/>
      <x:c r="K102" s="103"/>
      <x:c r="L102" s="104"/>
      <x:c r="M102" s="103"/>
      <x:c r="N102" s="103"/>
      <x:c r="O102" s="103"/>
      <x:c r="P102" s="103"/>
      <x:c r="Q102" s="103"/>
      <x:c r="R102" s="103"/>
      <x:c r="S102" s="103"/>
      <x:c r="T102" s="103"/>
    </x:row>
    <x:row r="103">
      <x:c r="A103" s="103"/>
      <x:c r="B103" s="103"/>
      <x:c r="C103" s="103"/>
      <x:c r="D103" s="103"/>
      <x:c r="E103" s="103"/>
      <x:c r="F103" s="103"/>
      <x:c r="G103" s="103"/>
      <x:c r="H103" s="103"/>
      <x:c r="I103" s="103"/>
      <x:c r="J103" s="103"/>
      <x:c r="K103" s="103"/>
      <x:c r="L103" s="104"/>
      <x:c r="M103" s="103"/>
      <x:c r="N103" s="103"/>
      <x:c r="O103" s="103"/>
      <x:c r="P103" s="103"/>
      <x:c r="Q103" s="103"/>
      <x:c r="R103" s="103"/>
      <x:c r="S103" s="103"/>
      <x:c r="T103" s="103"/>
    </x:row>
    <x:row r="104">
      <x:c r="A104" s="103"/>
      <x:c r="B104" s="103"/>
      <x:c r="C104" s="103"/>
      <x:c r="D104" s="103"/>
      <x:c r="E104" s="103"/>
      <x:c r="F104" s="103"/>
      <x:c r="G104" s="103"/>
      <x:c r="H104" s="103"/>
      <x:c r="I104" s="103"/>
      <x:c r="J104" s="103"/>
      <x:c r="K104" s="103"/>
      <x:c r="L104" s="104"/>
      <x:c r="M104" s="103"/>
      <x:c r="N104" s="103"/>
      <x:c r="O104" s="103"/>
      <x:c r="P104" s="103"/>
      <x:c r="Q104" s="103"/>
      <x:c r="R104" s="103"/>
      <x:c r="S104" s="103"/>
      <x:c r="T104" s="103"/>
    </x:row>
    <x:row r="105">
      <x:c r="A105" s="103"/>
      <x:c r="B105" s="103"/>
      <x:c r="C105" s="103"/>
      <x:c r="D105" s="103"/>
      <x:c r="E105" s="103"/>
      <x:c r="F105" s="103"/>
      <x:c r="G105" s="103"/>
      <x:c r="H105" s="103"/>
      <x:c r="I105" s="103"/>
      <x:c r="J105" s="103"/>
      <x:c r="K105" s="103"/>
      <x:c r="L105" s="104"/>
      <x:c r="M105" s="103"/>
      <x:c r="N105" s="103"/>
      <x:c r="O105" s="103"/>
      <x:c r="P105" s="103"/>
      <x:c r="Q105" s="103"/>
      <x:c r="R105" s="103"/>
      <x:c r="S105" s="103"/>
      <x:c r="T105" s="103"/>
    </x:row>
    <x:row r="106">
      <x:c r="A106" s="103"/>
      <x:c r="B106" s="103"/>
      <x:c r="C106" s="103"/>
      <x:c r="D106" s="103"/>
      <x:c r="E106" s="103"/>
      <x:c r="F106" s="103"/>
      <x:c r="G106" s="103"/>
      <x:c r="H106" s="103"/>
      <x:c r="I106" s="103"/>
      <x:c r="J106" s="103"/>
      <x:c r="K106" s="103"/>
      <x:c r="L106" s="104"/>
      <x:c r="M106" s="103"/>
      <x:c r="N106" s="103"/>
      <x:c r="O106" s="103"/>
      <x:c r="P106" s="103"/>
      <x:c r="Q106" s="103"/>
      <x:c r="R106" s="103"/>
      <x:c r="S106" s="103"/>
      <x:c r="T106" s="103"/>
    </x:row>
    <x:row r="107">
      <x:c r="A107" s="103"/>
      <x:c r="B107" s="103"/>
      <x:c r="C107" s="103"/>
      <x:c r="D107" s="103"/>
      <x:c r="E107" s="103"/>
      <x:c r="F107" s="103"/>
      <x:c r="G107" s="103"/>
      <x:c r="H107" s="103"/>
      <x:c r="I107" s="103"/>
      <x:c r="J107" s="103"/>
      <x:c r="K107" s="103"/>
      <x:c r="L107" s="104"/>
      <x:c r="M107" s="103"/>
      <x:c r="N107" s="103"/>
      <x:c r="O107" s="103"/>
      <x:c r="P107" s="103"/>
      <x:c r="Q107" s="103"/>
      <x:c r="R107" s="103"/>
      <x:c r="S107" s="103"/>
      <x:c r="T107" s="103"/>
    </x:row>
    <x:row r="108">
      <x:c r="A108" s="103"/>
      <x:c r="B108" s="103"/>
      <x:c r="C108" s="103"/>
      <x:c r="D108" s="103"/>
      <x:c r="E108" s="103"/>
      <x:c r="F108" s="103"/>
      <x:c r="G108" s="103"/>
      <x:c r="H108" s="103"/>
      <x:c r="I108" s="103"/>
      <x:c r="J108" s="103"/>
      <x:c r="K108" s="103"/>
      <x:c r="L108" s="104"/>
      <x:c r="M108" s="103"/>
      <x:c r="N108" s="103"/>
      <x:c r="O108" s="103"/>
      <x:c r="P108" s="103"/>
      <x:c r="Q108" s="103"/>
      <x:c r="R108" s="103"/>
      <x:c r="S108" s="103"/>
      <x:c r="T108" s="103"/>
    </x:row>
    <x:row r="109">
      <x:c r="A109" s="103"/>
      <x:c r="B109" s="103"/>
      <x:c r="C109" s="103"/>
      <x:c r="D109" s="103"/>
      <x:c r="E109" s="103"/>
      <x:c r="F109" s="103"/>
      <x:c r="G109" s="103"/>
      <x:c r="H109" s="103"/>
      <x:c r="I109" s="103"/>
      <x:c r="J109" s="103"/>
      <x:c r="K109" s="103"/>
      <x:c r="L109" s="104"/>
      <x:c r="M109" s="103"/>
      <x:c r="N109" s="103"/>
      <x:c r="O109" s="103"/>
      <x:c r="P109" s="103"/>
      <x:c r="Q109" s="103"/>
      <x:c r="R109" s="103"/>
      <x:c r="S109" s="103"/>
      <x:c r="T109" s="103"/>
    </x:row>
    <x:row r="110">
      <x:c r="A110" s="103"/>
      <x:c r="B110" s="103"/>
      <x:c r="C110" s="103"/>
      <x:c r="D110" s="103"/>
      <x:c r="E110" s="103"/>
      <x:c r="F110" s="103"/>
      <x:c r="G110" s="103"/>
      <x:c r="H110" s="103"/>
      <x:c r="I110" s="103"/>
      <x:c r="J110" s="103"/>
      <x:c r="K110" s="103"/>
      <x:c r="L110" s="104"/>
      <x:c r="M110" s="103"/>
      <x:c r="N110" s="103"/>
      <x:c r="O110" s="103"/>
      <x:c r="P110" s="103"/>
      <x:c r="Q110" s="103"/>
      <x:c r="R110" s="103"/>
      <x:c r="S110" s="103"/>
      <x:c r="T110" s="103"/>
    </x:row>
    <x:row r="111">
      <x:c r="A111" s="103"/>
      <x:c r="B111" s="103"/>
      <x:c r="C111" s="103"/>
      <x:c r="D111" s="103"/>
      <x:c r="E111" s="103"/>
      <x:c r="F111" s="103"/>
      <x:c r="G111" s="103"/>
      <x:c r="H111" s="103"/>
      <x:c r="I111" s="103"/>
      <x:c r="J111" s="103"/>
      <x:c r="K111" s="103"/>
      <x:c r="L111" s="104"/>
      <x:c r="M111" s="103"/>
      <x:c r="N111" s="103"/>
      <x:c r="O111" s="103"/>
      <x:c r="P111" s="103"/>
      <x:c r="Q111" s="103"/>
      <x:c r="R111" s="103"/>
      <x:c r="S111" s="103"/>
      <x:c r="T111" s="103"/>
    </x:row>
    <x:row r="112">
      <x:c r="A112" s="103"/>
      <x:c r="B112" s="103"/>
      <x:c r="C112" s="103"/>
      <x:c r="D112" s="103"/>
      <x:c r="E112" s="103"/>
      <x:c r="F112" s="103"/>
      <x:c r="G112" s="103"/>
      <x:c r="H112" s="103"/>
      <x:c r="I112" s="103"/>
      <x:c r="J112" s="103"/>
      <x:c r="K112" s="103"/>
      <x:c r="L112" s="104"/>
      <x:c r="M112" s="103"/>
      <x:c r="N112" s="103"/>
      <x:c r="O112" s="103"/>
      <x:c r="P112" s="103"/>
      <x:c r="Q112" s="103"/>
      <x:c r="R112" s="103"/>
      <x:c r="S112" s="103"/>
      <x:c r="T112" s="103"/>
    </x:row>
    <x:row r="113">
      <x:c r="A113" s="103"/>
      <x:c r="B113" s="103"/>
      <x:c r="C113" s="103"/>
      <x:c r="D113" s="103"/>
      <x:c r="E113" s="103"/>
      <x:c r="F113" s="103"/>
      <x:c r="G113" s="103"/>
      <x:c r="H113" s="103"/>
      <x:c r="I113" s="103"/>
      <x:c r="J113" s="103"/>
      <x:c r="K113" s="103"/>
      <x:c r="L113" s="104"/>
      <x:c r="M113" s="103"/>
      <x:c r="N113" s="103"/>
      <x:c r="O113" s="103"/>
      <x:c r="P113" s="103"/>
      <x:c r="Q113" s="103"/>
      <x:c r="R113" s="103"/>
      <x:c r="S113" s="103"/>
      <x:c r="T113" s="103"/>
    </x:row>
    <x:row r="114">
      <x:c r="A114" s="103"/>
      <x:c r="B114" s="103"/>
      <x:c r="C114" s="103"/>
      <x:c r="D114" s="103"/>
      <x:c r="E114" s="103"/>
      <x:c r="F114" s="103"/>
      <x:c r="G114" s="103"/>
      <x:c r="H114" s="103"/>
      <x:c r="I114" s="103"/>
      <x:c r="J114" s="103"/>
      <x:c r="K114" s="103"/>
      <x:c r="L114" s="104"/>
      <x:c r="M114" s="103"/>
      <x:c r="N114" s="103"/>
      <x:c r="O114" s="103"/>
      <x:c r="P114" s="103"/>
      <x:c r="Q114" s="103"/>
      <x:c r="R114" s="103"/>
      <x:c r="S114" s="103"/>
      <x:c r="T114" s="103"/>
    </x:row>
    <x:row r="115">
      <x:c r="A115" s="103"/>
      <x:c r="B115" s="103"/>
      <x:c r="C115" s="103"/>
      <x:c r="D115" s="103"/>
      <x:c r="E115" s="103"/>
      <x:c r="F115" s="103"/>
      <x:c r="G115" s="103"/>
      <x:c r="H115" s="103"/>
      <x:c r="I115" s="103"/>
      <x:c r="J115" s="103"/>
      <x:c r="K115" s="103"/>
      <x:c r="L115" s="104"/>
      <x:c r="M115" s="103"/>
      <x:c r="N115" s="103"/>
      <x:c r="O115" s="103"/>
      <x:c r="P115" s="103"/>
      <x:c r="Q115" s="103"/>
      <x:c r="R115" s="103"/>
      <x:c r="S115" s="103"/>
      <x:c r="T115" s="103"/>
    </x:row>
    <x:row r="116">
      <x:c r="A116" s="103"/>
      <x:c r="B116" s="103"/>
      <x:c r="C116" s="103"/>
      <x:c r="D116" s="103"/>
      <x:c r="E116" s="103"/>
      <x:c r="F116" s="103"/>
      <x:c r="G116" s="103"/>
      <x:c r="H116" s="103"/>
      <x:c r="I116" s="103"/>
      <x:c r="J116" s="103"/>
      <x:c r="K116" s="103"/>
      <x:c r="L116" s="104"/>
      <x:c r="M116" s="103"/>
      <x:c r="N116" s="103"/>
      <x:c r="O116" s="103"/>
      <x:c r="P116" s="103"/>
      <x:c r="Q116" s="103"/>
      <x:c r="R116" s="103"/>
      <x:c r="S116" s="103"/>
      <x:c r="T116" s="103"/>
    </x:row>
    <x:row r="117">
      <x:c r="A117" s="103"/>
      <x:c r="B117" s="103"/>
      <x:c r="C117" s="103"/>
      <x:c r="D117" s="103"/>
      <x:c r="E117" s="103"/>
      <x:c r="F117" s="103"/>
      <x:c r="G117" s="103"/>
      <x:c r="H117" s="103"/>
      <x:c r="I117" s="103"/>
      <x:c r="J117" s="103"/>
      <x:c r="K117" s="103"/>
      <x:c r="L117" s="104"/>
      <x:c r="M117" s="103"/>
      <x:c r="N117" s="103"/>
      <x:c r="O117" s="103"/>
      <x:c r="P117" s="103"/>
      <x:c r="Q117" s="103"/>
      <x:c r="R117" s="103"/>
      <x:c r="S117" s="103"/>
      <x:c r="T117" s="103"/>
    </x:row>
    <x:row r="118">
      <x:c r="A118" s="103"/>
      <x:c r="B118" s="103"/>
      <x:c r="C118" s="103"/>
      <x:c r="D118" s="103"/>
      <x:c r="E118" s="103"/>
      <x:c r="F118" s="103"/>
      <x:c r="G118" s="103"/>
      <x:c r="H118" s="103"/>
      <x:c r="I118" s="103"/>
      <x:c r="J118" s="103"/>
      <x:c r="K118" s="103"/>
      <x:c r="L118" s="104"/>
      <x:c r="M118" s="103"/>
      <x:c r="N118" s="103"/>
      <x:c r="O118" s="103"/>
      <x:c r="P118" s="103"/>
      <x:c r="Q118" s="103"/>
      <x:c r="R118" s="103"/>
      <x:c r="S118" s="103"/>
      <x:c r="T118" s="103"/>
    </x:row>
    <x:row r="119">
      <x:c r="A119" s="103"/>
      <x:c r="B119" s="103"/>
      <x:c r="C119" s="103"/>
      <x:c r="D119" s="103"/>
      <x:c r="E119" s="103"/>
      <x:c r="F119" s="103"/>
      <x:c r="G119" s="103"/>
      <x:c r="H119" s="103"/>
      <x:c r="I119" s="103"/>
      <x:c r="J119" s="103"/>
      <x:c r="K119" s="103"/>
      <x:c r="L119" s="104"/>
      <x:c r="M119" s="103"/>
      <x:c r="N119" s="103"/>
      <x:c r="O119" s="103"/>
      <x:c r="P119" s="103"/>
      <x:c r="Q119" s="103"/>
      <x:c r="R119" s="103"/>
      <x:c r="S119" s="103"/>
      <x:c r="T119" s="103"/>
    </x:row>
    <x:row r="120">
      <x:c r="A120" s="103"/>
      <x:c r="B120" s="103"/>
      <x:c r="C120" s="103"/>
      <x:c r="D120" s="103"/>
      <x:c r="E120" s="103"/>
      <x:c r="F120" s="103"/>
      <x:c r="G120" s="103"/>
      <x:c r="H120" s="103"/>
      <x:c r="I120" s="103"/>
      <x:c r="J120" s="103"/>
      <x:c r="K120" s="103"/>
      <x:c r="L120" s="104"/>
      <x:c r="M120" s="103"/>
      <x:c r="N120" s="103"/>
      <x:c r="O120" s="103"/>
      <x:c r="P120" s="103"/>
      <x:c r="Q120" s="103"/>
      <x:c r="R120" s="103"/>
      <x:c r="S120" s="103"/>
      <x:c r="T120" s="103"/>
    </x:row>
    <x:row r="121">
      <x:c r="A121" s="103"/>
      <x:c r="B121" s="103"/>
      <x:c r="C121" s="103"/>
      <x:c r="D121" s="103"/>
      <x:c r="E121" s="103"/>
      <x:c r="F121" s="103"/>
      <x:c r="G121" s="103"/>
      <x:c r="H121" s="103"/>
      <x:c r="I121" s="103"/>
      <x:c r="J121" s="103"/>
      <x:c r="K121" s="103"/>
      <x:c r="L121" s="104"/>
      <x:c r="M121" s="103"/>
      <x:c r="N121" s="103"/>
      <x:c r="O121" s="103"/>
      <x:c r="P121" s="103"/>
      <x:c r="Q121" s="103"/>
      <x:c r="R121" s="103"/>
      <x:c r="S121" s="103"/>
      <x:c r="T121" s="103"/>
    </x:row>
    <x:row r="122">
      <x:c r="A122" s="103"/>
      <x:c r="B122" s="103"/>
      <x:c r="C122" s="103"/>
      <x:c r="D122" s="103"/>
      <x:c r="E122" s="103"/>
      <x:c r="F122" s="103"/>
      <x:c r="G122" s="103"/>
      <x:c r="H122" s="103"/>
      <x:c r="I122" s="103"/>
      <x:c r="J122" s="103"/>
      <x:c r="K122" s="103"/>
      <x:c r="L122" s="104"/>
      <x:c r="M122" s="103"/>
      <x:c r="N122" s="103"/>
      <x:c r="O122" s="103"/>
      <x:c r="P122" s="103"/>
      <x:c r="Q122" s="103"/>
      <x:c r="R122" s="103"/>
      <x:c r="S122" s="103"/>
      <x:c r="T122" s="103"/>
    </x:row>
    <x:row r="123">
      <x:c r="A123" s="103"/>
      <x:c r="B123" s="103"/>
      <x:c r="C123" s="103"/>
      <x:c r="D123" s="103"/>
      <x:c r="E123" s="103"/>
      <x:c r="F123" s="103"/>
      <x:c r="G123" s="103"/>
      <x:c r="H123" s="103"/>
      <x:c r="I123" s="103"/>
      <x:c r="J123" s="103"/>
      <x:c r="K123" s="103"/>
      <x:c r="L123" s="104"/>
      <x:c r="M123" s="103"/>
      <x:c r="N123" s="103"/>
      <x:c r="O123" s="103"/>
      <x:c r="P123" s="103"/>
      <x:c r="Q123" s="103"/>
      <x:c r="R123" s="103"/>
      <x:c r="S123" s="103"/>
      <x:c r="T123" s="103"/>
    </x:row>
    <x:row r="124">
      <x:c r="A124" s="103"/>
      <x:c r="B124" s="103"/>
      <x:c r="C124" s="103"/>
      <x:c r="D124" s="103"/>
      <x:c r="E124" s="103"/>
      <x:c r="F124" s="103"/>
      <x:c r="G124" s="103"/>
      <x:c r="H124" s="103"/>
      <x:c r="I124" s="103"/>
      <x:c r="J124" s="103"/>
      <x:c r="K124" s="103"/>
      <x:c r="L124" s="104"/>
      <x:c r="M124" s="103"/>
      <x:c r="N124" s="103"/>
      <x:c r="O124" s="103"/>
      <x:c r="P124" s="103"/>
      <x:c r="Q124" s="103"/>
      <x:c r="R124" s="103"/>
      <x:c r="S124" s="103"/>
      <x:c r="T124" s="103"/>
    </x:row>
    <x:row r="125">
      <x:c r="A125" s="103"/>
      <x:c r="B125" s="103"/>
      <x:c r="C125" s="103"/>
      <x:c r="D125" s="103"/>
      <x:c r="E125" s="103"/>
      <x:c r="F125" s="103"/>
      <x:c r="G125" s="103"/>
      <x:c r="H125" s="103"/>
      <x:c r="I125" s="103"/>
      <x:c r="J125" s="103"/>
      <x:c r="K125" s="103"/>
      <x:c r="L125" s="104"/>
      <x:c r="M125" s="103"/>
      <x:c r="N125" s="103"/>
      <x:c r="O125" s="103"/>
      <x:c r="P125" s="103"/>
      <x:c r="Q125" s="103"/>
      <x:c r="R125" s="103"/>
      <x:c r="S125" s="103"/>
      <x:c r="T125" s="103"/>
    </x:row>
    <x:row r="126">
      <x:c r="A126" s="103"/>
      <x:c r="B126" s="103"/>
      <x:c r="C126" s="103"/>
      <x:c r="D126" s="103"/>
      <x:c r="E126" s="103"/>
      <x:c r="F126" s="103"/>
      <x:c r="G126" s="103"/>
      <x:c r="H126" s="103"/>
      <x:c r="I126" s="103"/>
      <x:c r="J126" s="103"/>
      <x:c r="K126" s="103"/>
      <x:c r="L126" s="104"/>
      <x:c r="M126" s="103"/>
      <x:c r="N126" s="103"/>
      <x:c r="O126" s="103"/>
      <x:c r="P126" s="103"/>
      <x:c r="Q126" s="103"/>
      <x:c r="R126" s="103"/>
      <x:c r="S126" s="103"/>
      <x:c r="T126" s="103"/>
    </x:row>
    <x:row r="127">
      <x:c r="A127" s="103"/>
      <x:c r="B127" s="103"/>
      <x:c r="C127" s="103"/>
      <x:c r="D127" s="103"/>
      <x:c r="E127" s="103"/>
      <x:c r="F127" s="103"/>
      <x:c r="G127" s="103"/>
      <x:c r="H127" s="103"/>
      <x:c r="I127" s="103"/>
      <x:c r="J127" s="103"/>
      <x:c r="K127" s="103"/>
      <x:c r="L127" s="104"/>
      <x:c r="M127" s="103"/>
      <x:c r="N127" s="103"/>
      <x:c r="O127" s="103"/>
      <x:c r="P127" s="103"/>
      <x:c r="Q127" s="103"/>
      <x:c r="R127" s="103"/>
      <x:c r="S127" s="103"/>
      <x:c r="T127" s="103"/>
    </x:row>
    <x:row r="128">
      <x:c r="A128" s="103"/>
      <x:c r="B128" s="103"/>
      <x:c r="C128" s="103"/>
      <x:c r="D128" s="103"/>
      <x:c r="E128" s="103"/>
      <x:c r="F128" s="103"/>
      <x:c r="G128" s="103"/>
      <x:c r="H128" s="103"/>
      <x:c r="I128" s="103"/>
      <x:c r="J128" s="103"/>
      <x:c r="K128" s="103"/>
      <x:c r="L128" s="104"/>
      <x:c r="M128" s="103"/>
      <x:c r="N128" s="103"/>
      <x:c r="O128" s="103"/>
      <x:c r="P128" s="103"/>
      <x:c r="Q128" s="103"/>
      <x:c r="R128" s="103"/>
      <x:c r="S128" s="103"/>
      <x:c r="T128" s="103"/>
    </x:row>
    <x:row r="129">
      <x:c r="A129" s="103"/>
      <x:c r="B129" s="103"/>
      <x:c r="C129" s="103"/>
      <x:c r="D129" s="103"/>
      <x:c r="E129" s="103"/>
      <x:c r="F129" s="103"/>
      <x:c r="G129" s="103"/>
      <x:c r="H129" s="103"/>
      <x:c r="I129" s="103"/>
      <x:c r="J129" s="103"/>
      <x:c r="K129" s="103"/>
      <x:c r="L129" s="104"/>
      <x:c r="M129" s="103"/>
      <x:c r="N129" s="103"/>
      <x:c r="O129" s="103"/>
      <x:c r="P129" s="103"/>
      <x:c r="Q129" s="103"/>
      <x:c r="R129" s="103"/>
      <x:c r="S129" s="103"/>
      <x:c r="T129" s="103"/>
    </x:row>
    <x:row r="130">
      <x:c r="A130" s="103"/>
      <x:c r="B130" s="103"/>
      <x:c r="C130" s="103"/>
      <x:c r="D130" s="103"/>
      <x:c r="E130" s="103"/>
      <x:c r="F130" s="103"/>
      <x:c r="G130" s="103"/>
      <x:c r="H130" s="103"/>
      <x:c r="I130" s="103"/>
      <x:c r="J130" s="103"/>
      <x:c r="K130" s="103"/>
      <x:c r="L130" s="104"/>
      <x:c r="M130" s="103"/>
      <x:c r="N130" s="103"/>
      <x:c r="O130" s="103"/>
      <x:c r="P130" s="103"/>
      <x:c r="Q130" s="103"/>
      <x:c r="R130" s="103"/>
      <x:c r="S130" s="103"/>
      <x:c r="T130" s="103"/>
    </x:row>
    <x:row r="131">
      <x:c r="A131" s="103"/>
      <x:c r="B131" s="103"/>
      <x:c r="C131" s="103"/>
      <x:c r="D131" s="103"/>
      <x:c r="E131" s="103"/>
      <x:c r="F131" s="103"/>
      <x:c r="G131" s="103"/>
      <x:c r="H131" s="103"/>
      <x:c r="I131" s="103"/>
      <x:c r="J131" s="103"/>
      <x:c r="K131" s="103"/>
      <x:c r="L131" s="104"/>
      <x:c r="M131" s="103"/>
      <x:c r="N131" s="103"/>
      <x:c r="O131" s="103"/>
      <x:c r="P131" s="103"/>
      <x:c r="Q131" s="103"/>
      <x:c r="R131" s="103"/>
      <x:c r="S131" s="103"/>
      <x:c r="T131" s="103"/>
    </x:row>
    <x:row r="132">
      <x:c r="A132" s="103"/>
      <x:c r="B132" s="103"/>
      <x:c r="C132" s="103"/>
      <x:c r="D132" s="103"/>
      <x:c r="E132" s="103"/>
      <x:c r="F132" s="103"/>
      <x:c r="G132" s="103"/>
      <x:c r="H132" s="103"/>
      <x:c r="I132" s="103"/>
      <x:c r="J132" s="103"/>
      <x:c r="K132" s="103"/>
      <x:c r="L132" s="104"/>
      <x:c r="M132" s="103"/>
      <x:c r="N132" s="103"/>
      <x:c r="O132" s="103"/>
      <x:c r="P132" s="103"/>
      <x:c r="Q132" s="103"/>
      <x:c r="R132" s="103"/>
      <x:c r="S132" s="103"/>
      <x:c r="T132" s="103"/>
    </x:row>
    <x:row r="133">
      <x:c r="A133" s="103"/>
      <x:c r="B133" s="103"/>
      <x:c r="C133" s="103"/>
      <x:c r="D133" s="103"/>
      <x:c r="E133" s="103"/>
      <x:c r="F133" s="103"/>
      <x:c r="G133" s="103"/>
      <x:c r="H133" s="103"/>
      <x:c r="I133" s="103"/>
      <x:c r="J133" s="103"/>
      <x:c r="K133" s="103"/>
      <x:c r="L133" s="104"/>
      <x:c r="M133" s="103"/>
      <x:c r="N133" s="103"/>
      <x:c r="O133" s="103"/>
      <x:c r="P133" s="103"/>
      <x:c r="Q133" s="103"/>
      <x:c r="R133" s="103"/>
      <x:c r="S133" s="103"/>
      <x:c r="T133" s="103"/>
    </x:row>
    <x:row r="134">
      <x:c r="A134" s="103"/>
      <x:c r="B134" s="103"/>
      <x:c r="C134" s="103"/>
      <x:c r="D134" s="103"/>
      <x:c r="E134" s="103"/>
      <x:c r="F134" s="103"/>
      <x:c r="G134" s="103"/>
      <x:c r="H134" s="103"/>
      <x:c r="I134" s="103"/>
      <x:c r="J134" s="103"/>
      <x:c r="K134" s="103"/>
      <x:c r="L134" s="104"/>
      <x:c r="M134" s="103"/>
      <x:c r="N134" s="103"/>
      <x:c r="O134" s="103"/>
      <x:c r="P134" s="103"/>
      <x:c r="Q134" s="103"/>
      <x:c r="R134" s="103"/>
      <x:c r="S134" s="103"/>
      <x:c r="T134" s="103"/>
    </x:row>
    <x:row r="135">
      <x:c r="A135" s="103"/>
      <x:c r="B135" s="103"/>
      <x:c r="C135" s="103"/>
      <x:c r="D135" s="103"/>
      <x:c r="E135" s="103"/>
      <x:c r="F135" s="103"/>
      <x:c r="G135" s="103"/>
      <x:c r="H135" s="103"/>
      <x:c r="I135" s="103"/>
      <x:c r="J135" s="103"/>
      <x:c r="K135" s="103"/>
      <x:c r="L135" s="104"/>
      <x:c r="M135" s="103"/>
      <x:c r="N135" s="103"/>
      <x:c r="O135" s="103"/>
      <x:c r="P135" s="103"/>
      <x:c r="Q135" s="103"/>
      <x:c r="R135" s="103"/>
      <x:c r="S135" s="103"/>
      <x:c r="T135" s="103"/>
    </x:row>
    <x:row r="136">
      <x:c r="A136" s="103"/>
      <x:c r="B136" s="103"/>
      <x:c r="C136" s="103"/>
      <x:c r="D136" s="103"/>
      <x:c r="E136" s="103"/>
      <x:c r="F136" s="103"/>
      <x:c r="G136" s="103"/>
      <x:c r="H136" s="103"/>
      <x:c r="I136" s="103"/>
      <x:c r="J136" s="103"/>
      <x:c r="K136" s="103"/>
      <x:c r="L136" s="104"/>
      <x:c r="M136" s="103"/>
      <x:c r="N136" s="103"/>
      <x:c r="O136" s="103"/>
      <x:c r="P136" s="103"/>
      <x:c r="Q136" s="103"/>
      <x:c r="R136" s="103"/>
      <x:c r="S136" s="103"/>
      <x:c r="T136" s="103"/>
    </x:row>
    <x:row r="137">
      <x:c r="A137" s="103"/>
      <x:c r="B137" s="103"/>
      <x:c r="C137" s="103"/>
      <x:c r="D137" s="103"/>
      <x:c r="E137" s="103"/>
      <x:c r="F137" s="103"/>
      <x:c r="G137" s="103"/>
      <x:c r="H137" s="103"/>
      <x:c r="I137" s="103"/>
      <x:c r="J137" s="103"/>
      <x:c r="K137" s="103"/>
      <x:c r="L137" s="104"/>
      <x:c r="M137" s="103"/>
      <x:c r="N137" s="103"/>
      <x:c r="O137" s="103"/>
      <x:c r="P137" s="103"/>
      <x:c r="Q137" s="103"/>
      <x:c r="R137" s="103"/>
      <x:c r="S137" s="103"/>
      <x:c r="T137" s="103"/>
    </x:row>
    <x:row r="138">
      <x:c r="A138" s="103"/>
      <x:c r="B138" s="103"/>
      <x:c r="C138" s="103"/>
      <x:c r="D138" s="103"/>
      <x:c r="E138" s="103"/>
      <x:c r="F138" s="103"/>
      <x:c r="G138" s="103"/>
      <x:c r="H138" s="103"/>
      <x:c r="I138" s="103"/>
      <x:c r="J138" s="103"/>
      <x:c r="K138" s="103"/>
      <x:c r="L138" s="104"/>
      <x:c r="M138" s="103"/>
      <x:c r="N138" s="103"/>
      <x:c r="O138" s="103"/>
      <x:c r="P138" s="103"/>
      <x:c r="Q138" s="103"/>
      <x:c r="R138" s="103"/>
      <x:c r="S138" s="103"/>
      <x:c r="T138" s="103"/>
    </x:row>
    <x:row r="139">
      <x:c r="A139" s="103"/>
      <x:c r="B139" s="103"/>
      <x:c r="C139" s="103"/>
      <x:c r="D139" s="103"/>
      <x:c r="E139" s="103"/>
      <x:c r="F139" s="103"/>
      <x:c r="G139" s="103"/>
      <x:c r="H139" s="103"/>
      <x:c r="I139" s="103"/>
      <x:c r="J139" s="103"/>
      <x:c r="K139" s="103"/>
      <x:c r="L139" s="104"/>
      <x:c r="M139" s="103"/>
      <x:c r="N139" s="103"/>
      <x:c r="O139" s="103"/>
      <x:c r="P139" s="103"/>
      <x:c r="Q139" s="103"/>
      <x:c r="R139" s="103"/>
      <x:c r="S139" s="103"/>
      <x:c r="T139" s="103"/>
    </x:row>
    <x:row r="140">
      <x:c r="A140" s="103"/>
      <x:c r="B140" s="103"/>
      <x:c r="C140" s="103"/>
      <x:c r="D140" s="103"/>
      <x:c r="E140" s="103"/>
      <x:c r="F140" s="103"/>
      <x:c r="G140" s="103"/>
      <x:c r="H140" s="103"/>
      <x:c r="I140" s="103"/>
      <x:c r="J140" s="103"/>
      <x:c r="K140" s="103"/>
      <x:c r="L140" s="104"/>
      <x:c r="M140" s="103"/>
      <x:c r="N140" s="103"/>
      <x:c r="O140" s="103"/>
      <x:c r="P140" s="103"/>
      <x:c r="Q140" s="103"/>
      <x:c r="R140" s="103"/>
      <x:c r="S140" s="103"/>
      <x:c r="T140" s="103"/>
    </x:row>
    <x:row r="141">
      <x:c r="A141" s="103"/>
      <x:c r="B141" s="103"/>
      <x:c r="C141" s="103"/>
      <x:c r="D141" s="103"/>
      <x:c r="E141" s="103"/>
      <x:c r="F141" s="103"/>
      <x:c r="G141" s="103"/>
      <x:c r="H141" s="103"/>
      <x:c r="I141" s="103"/>
      <x:c r="J141" s="103"/>
      <x:c r="K141" s="103"/>
      <x:c r="L141" s="104"/>
      <x:c r="M141" s="103"/>
      <x:c r="N141" s="103"/>
      <x:c r="O141" s="103"/>
      <x:c r="P141" s="103"/>
      <x:c r="Q141" s="103"/>
      <x:c r="R141" s="103"/>
      <x:c r="S141" s="103"/>
      <x:c r="T141" s="103"/>
    </x:row>
    <x:row r="142">
      <x:c r="A142" s="103"/>
      <x:c r="B142" s="103"/>
      <x:c r="C142" s="103"/>
      <x:c r="D142" s="103"/>
      <x:c r="E142" s="103"/>
      <x:c r="F142" s="103"/>
      <x:c r="G142" s="103"/>
      <x:c r="H142" s="103"/>
      <x:c r="I142" s="103"/>
      <x:c r="J142" s="103"/>
      <x:c r="K142" s="103"/>
      <x:c r="L142" s="104"/>
      <x:c r="M142" s="103"/>
      <x:c r="N142" s="103"/>
      <x:c r="O142" s="103"/>
      <x:c r="P142" s="103"/>
      <x:c r="Q142" s="103"/>
      <x:c r="R142" s="103"/>
      <x:c r="S142" s="103"/>
      <x:c r="T142" s="103"/>
    </x:row>
    <x:row r="143">
      <x:c r="A143" s="103"/>
      <x:c r="B143" s="103"/>
      <x:c r="C143" s="103"/>
      <x:c r="D143" s="103"/>
      <x:c r="E143" s="103"/>
      <x:c r="F143" s="103"/>
      <x:c r="G143" s="103"/>
      <x:c r="H143" s="103"/>
      <x:c r="I143" s="103"/>
      <x:c r="J143" s="103"/>
      <x:c r="K143" s="103"/>
      <x:c r="L143" s="104"/>
      <x:c r="M143" s="103"/>
      <x:c r="N143" s="103"/>
      <x:c r="O143" s="103"/>
      <x:c r="P143" s="103"/>
      <x:c r="Q143" s="103"/>
      <x:c r="R143" s="103"/>
      <x:c r="S143" s="103"/>
      <x:c r="T143" s="103"/>
    </x:row>
    <x:row r="144">
      <x:c r="A144" s="103"/>
      <x:c r="B144" s="103"/>
      <x:c r="C144" s="103"/>
      <x:c r="D144" s="103"/>
      <x:c r="E144" s="103"/>
      <x:c r="F144" s="103"/>
      <x:c r="G144" s="103"/>
      <x:c r="H144" s="103"/>
      <x:c r="I144" s="103"/>
      <x:c r="J144" s="103"/>
      <x:c r="K144" s="103"/>
      <x:c r="L144" s="104"/>
      <x:c r="M144" s="103"/>
      <x:c r="N144" s="103"/>
      <x:c r="O144" s="103"/>
      <x:c r="P144" s="103"/>
      <x:c r="Q144" s="103"/>
      <x:c r="R144" s="103"/>
      <x:c r="S144" s="103"/>
      <x:c r="T144" s="103"/>
    </x:row>
    <x:row r="145">
      <x:c r="A145" s="103"/>
      <x:c r="B145" s="103"/>
      <x:c r="C145" s="103"/>
      <x:c r="D145" s="103"/>
      <x:c r="E145" s="103"/>
      <x:c r="F145" s="103"/>
      <x:c r="G145" s="103"/>
      <x:c r="H145" s="103"/>
      <x:c r="I145" s="103"/>
      <x:c r="J145" s="103"/>
      <x:c r="K145" s="103"/>
      <x:c r="L145" s="104"/>
      <x:c r="M145" s="103"/>
      <x:c r="N145" s="103"/>
      <x:c r="O145" s="103"/>
      <x:c r="P145" s="103"/>
      <x:c r="Q145" s="103"/>
      <x:c r="R145" s="103"/>
      <x:c r="S145" s="103"/>
      <x:c r="T145" s="103"/>
    </x:row>
    <x:row r="146">
      <x:c r="A146" s="103"/>
      <x:c r="B146" s="103"/>
      <x:c r="C146" s="103"/>
      <x:c r="D146" s="103"/>
      <x:c r="E146" s="103"/>
      <x:c r="F146" s="103"/>
      <x:c r="G146" s="103"/>
      <x:c r="H146" s="103"/>
      <x:c r="I146" s="103"/>
      <x:c r="J146" s="103"/>
      <x:c r="K146" s="103"/>
      <x:c r="L146" s="104"/>
      <x:c r="M146" s="103"/>
      <x:c r="N146" s="103"/>
      <x:c r="O146" s="103"/>
      <x:c r="P146" s="103"/>
      <x:c r="Q146" s="103"/>
      <x:c r="R146" s="103"/>
      <x:c r="S146" s="103"/>
      <x:c r="T146" s="103"/>
    </x:row>
    <x:row r="147">
      <x:c r="A147" s="103"/>
      <x:c r="B147" s="103"/>
      <x:c r="C147" s="103"/>
      <x:c r="D147" s="103"/>
      <x:c r="E147" s="103"/>
      <x:c r="F147" s="103"/>
      <x:c r="G147" s="103"/>
      <x:c r="H147" s="103"/>
      <x:c r="I147" s="103"/>
      <x:c r="J147" s="103"/>
      <x:c r="K147" s="103"/>
      <x:c r="L147" s="104"/>
      <x:c r="M147" s="103"/>
      <x:c r="N147" s="103"/>
      <x:c r="O147" s="103"/>
      <x:c r="P147" s="103"/>
      <x:c r="Q147" s="103"/>
      <x:c r="R147" s="103"/>
      <x:c r="S147" s="103"/>
      <x:c r="T147" s="103"/>
    </x:row>
    <x:row r="148">
      <x:c r="A148" s="103"/>
      <x:c r="B148" s="103"/>
      <x:c r="C148" s="103"/>
      <x:c r="D148" s="103"/>
      <x:c r="E148" s="103"/>
      <x:c r="F148" s="103"/>
      <x:c r="G148" s="103"/>
      <x:c r="H148" s="103"/>
      <x:c r="I148" s="103"/>
      <x:c r="J148" s="103"/>
      <x:c r="K148" s="103"/>
      <x:c r="L148" s="104"/>
      <x:c r="M148" s="103"/>
      <x:c r="N148" s="103"/>
      <x:c r="O148" s="103"/>
      <x:c r="P148" s="103"/>
      <x:c r="Q148" s="103"/>
      <x:c r="R148" s="103"/>
      <x:c r="S148" s="103"/>
      <x:c r="T148" s="103"/>
    </x:row>
    <x:row r="149">
      <x:c r="A149" s="103"/>
      <x:c r="B149" s="103"/>
      <x:c r="C149" s="103"/>
      <x:c r="D149" s="103"/>
      <x:c r="E149" s="103"/>
      <x:c r="F149" s="103"/>
      <x:c r="G149" s="103"/>
      <x:c r="H149" s="103"/>
      <x:c r="I149" s="103"/>
      <x:c r="J149" s="103"/>
      <x:c r="K149" s="103"/>
      <x:c r="L149" s="104"/>
      <x:c r="M149" s="103"/>
      <x:c r="N149" s="103"/>
      <x:c r="O149" s="103"/>
      <x:c r="P149" s="103"/>
      <x:c r="Q149" s="103"/>
      <x:c r="R149" s="103"/>
      <x:c r="S149" s="103"/>
      <x:c r="T149" s="103"/>
    </x:row>
    <x:row r="150">
      <x:c r="A150" s="103"/>
      <x:c r="B150" s="103"/>
      <x:c r="C150" s="103"/>
      <x:c r="D150" s="103"/>
      <x:c r="E150" s="103"/>
      <x:c r="F150" s="103"/>
      <x:c r="G150" s="103"/>
      <x:c r="H150" s="103"/>
      <x:c r="I150" s="103"/>
      <x:c r="J150" s="103"/>
      <x:c r="K150" s="103"/>
      <x:c r="L150" s="104"/>
      <x:c r="M150" s="103"/>
      <x:c r="N150" s="103"/>
      <x:c r="O150" s="103"/>
      <x:c r="P150" s="103"/>
      <x:c r="Q150" s="103"/>
      <x:c r="R150" s="103"/>
      <x:c r="S150" s="103"/>
      <x:c r="T150" s="103"/>
    </x:row>
    <x:row r="151">
      <x:c r="A151" s="103"/>
      <x:c r="B151" s="103"/>
      <x:c r="C151" s="103"/>
      <x:c r="D151" s="103"/>
      <x:c r="E151" s="103"/>
      <x:c r="F151" s="103"/>
      <x:c r="G151" s="103"/>
      <x:c r="H151" s="103"/>
      <x:c r="I151" s="103"/>
      <x:c r="J151" s="103"/>
      <x:c r="K151" s="103"/>
      <x:c r="L151" s="104"/>
      <x:c r="M151" s="103"/>
      <x:c r="N151" s="103"/>
      <x:c r="O151" s="103"/>
      <x:c r="P151" s="103"/>
      <x:c r="Q151" s="103"/>
      <x:c r="R151" s="103"/>
      <x:c r="S151" s="103"/>
      <x:c r="T151" s="103"/>
    </x:row>
    <x:row r="152">
      <x:c r="A152" s="103"/>
      <x:c r="B152" s="103"/>
      <x:c r="C152" s="103"/>
      <x:c r="D152" s="103"/>
      <x:c r="E152" s="103"/>
      <x:c r="F152" s="103"/>
      <x:c r="G152" s="103"/>
      <x:c r="H152" s="103"/>
      <x:c r="I152" s="103"/>
      <x:c r="J152" s="103"/>
      <x:c r="K152" s="103"/>
      <x:c r="L152" s="104"/>
      <x:c r="M152" s="103"/>
      <x:c r="N152" s="103"/>
      <x:c r="O152" s="103"/>
      <x:c r="P152" s="103"/>
      <x:c r="Q152" s="103"/>
      <x:c r="R152" s="103"/>
      <x:c r="S152" s="103"/>
      <x:c r="T152" s="103"/>
    </x:row>
    <x:row r="153">
      <x:c r="A153" s="103"/>
      <x:c r="B153" s="103"/>
      <x:c r="C153" s="103"/>
      <x:c r="D153" s="103"/>
      <x:c r="E153" s="103"/>
      <x:c r="F153" s="103"/>
      <x:c r="G153" s="103"/>
      <x:c r="H153" s="103"/>
      <x:c r="I153" s="103"/>
      <x:c r="J153" s="103"/>
      <x:c r="K153" s="103"/>
      <x:c r="L153" s="104"/>
      <x:c r="M153" s="103"/>
      <x:c r="N153" s="103"/>
      <x:c r="O153" s="103"/>
      <x:c r="P153" s="103"/>
      <x:c r="Q153" s="103"/>
      <x:c r="R153" s="103"/>
      <x:c r="S153" s="103"/>
      <x:c r="T153" s="103"/>
    </x:row>
    <x:row r="154">
      <x:c r="A154" s="103"/>
      <x:c r="B154" s="103"/>
      <x:c r="C154" s="103"/>
      <x:c r="D154" s="103"/>
      <x:c r="E154" s="103"/>
      <x:c r="F154" s="103"/>
      <x:c r="G154" s="103"/>
      <x:c r="H154" s="103"/>
      <x:c r="I154" s="103"/>
      <x:c r="J154" s="103"/>
      <x:c r="K154" s="103"/>
      <x:c r="L154" s="104"/>
      <x:c r="M154" s="103"/>
      <x:c r="N154" s="103"/>
      <x:c r="O154" s="103"/>
      <x:c r="P154" s="103"/>
      <x:c r="Q154" s="103"/>
      <x:c r="R154" s="103"/>
      <x:c r="S154" s="103"/>
      <x:c r="T154" s="103"/>
    </x:row>
    <x:row r="155">
      <x:c r="A155" s="103"/>
      <x:c r="B155" s="103"/>
      <x:c r="C155" s="103"/>
      <x:c r="D155" s="103"/>
      <x:c r="E155" s="103"/>
      <x:c r="F155" s="103"/>
      <x:c r="G155" s="103"/>
      <x:c r="H155" s="103"/>
      <x:c r="I155" s="103"/>
      <x:c r="J155" s="103"/>
      <x:c r="K155" s="103"/>
      <x:c r="L155" s="104"/>
      <x:c r="M155" s="103"/>
      <x:c r="N155" s="103"/>
      <x:c r="O155" s="103"/>
      <x:c r="P155" s="103"/>
      <x:c r="Q155" s="103"/>
      <x:c r="R155" s="103"/>
      <x:c r="S155" s="103"/>
      <x:c r="T155" s="103"/>
    </x:row>
  </x:sheetData>
  <x:mergeCells>
    <x:mergeCell ref="A1:T1"/>
    <x:mergeCell ref="A2:T2"/>
  </x:mergeCells>
  <x:dataValidations count="3">
    <x:dataValidation type="list" allowBlank="1" showDropDown="0" showInputMessage="1" showErrorMessage="1" errorTitle="Invalid controlled value" error="Choose a value from the controlled list." promptTitle="Controlled input" prompt="Select an accepted value." sqref="N6:N155">
      <x:formula1>validation_yes_no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O6:O155">
      <x:formula1>validation_freshness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P6:P155">
      <x:formula1>validation_contradiction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60b9186a4a44c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1" customWidth="1"/>
    <x:col min="14" max="14" width="18" hidden="1" customWidth="1"/>
    <x:col min="15" max="15" width="18" hidden="1" customWidth="1"/>
    <x:col min="16" max="16" width="18" hidden="1" customWidth="1"/>
    <x:col min="17" max="17" width="18" hidden="1" customWidth="1"/>
    <x:col min="18" max="18" width="18" hidden="1" customWidth="1"/>
    <x:col min="19" max="19" width="18" hidden="1" customWidth="1"/>
    <x:col min="20" max="20" width="18" hidden="1" customWidth="1"/>
    <x:col min="21" max="21" width="18" hidden="1" customWidth="1"/>
    <x:col min="22" max="22" width="18" hidden="1" customWidth="1"/>
    <x:col min="23" max="23" width="18" hidden="1" customWidth="1"/>
    <x:col min="24" max="24" width="32" hidden="1" customWidth="1"/>
    <x:col min="25" max="25" width="30" hidden="0" customWidth="1"/>
    <x:col min="26" max="26" width="30" hidden="0" customWidth="1"/>
    <x:col min="27" max="27" width="30" hidden="0" customWidth="1"/>
    <x:col min="28" max="28" width="30" hidden="0" customWidth="1"/>
    <x:col min="29" max="29" width="30" hidden="0" customWidth="1"/>
    <x:col min="30" max="30" width="30" hidden="0" customWidth="1"/>
    <x:col min="31" max="31" width="30" hidden="0" customWidth="1"/>
    <x:col min="32" max="32" width="30" hidden="0" customWidth="1"/>
    <x:col min="33" max="33" width="30" hidden="0" customWidth="1"/>
    <x:col min="34" max="34" width="30" hidden="0" customWidth="1"/>
    <x:col min="35" max="35" width="30" hidden="0" customWidth="1"/>
    <x:col min="36" max="36" width="30" hidden="0" customWidth="1"/>
    <x:col min="37" max="37" width="30" hidden="0" customWidth="1"/>
    <x:col min="38" max="38" width="30" hidden="0" customWidth="1"/>
    <x:col min="39" max="39" width="18" hidden="1" customWidth="1"/>
    <x:col min="40" max="40" width="18" hidden="1" customWidth="1"/>
    <x:col min="41" max="41" width="18" hidden="1" customWidth="1"/>
    <x:col min="42" max="42" width="18" hidden="1" customWidth="1"/>
    <x:col min="43" max="43" width="18" hidden="1" customWidth="1"/>
    <x:col min="44" max="44" width="18" hidden="1" customWidth="1"/>
    <x:col min="45" max="45" width="18" hidden="1" customWidth="1"/>
    <x:col min="46" max="46" width="18" hidden="1" customWidth="1"/>
    <x:col min="47" max="47" width="18" hidden="1" customWidth="1"/>
    <x:col min="48" max="48" width="18" hidden="1" customWidth="1"/>
    <x:col min="49" max="49" width="18" hidden="1" customWidth="1"/>
    <x:col min="50" max="50" width="18" hidden="1" customWidth="1"/>
    <x:col min="51" max="51" width="18" hidden="1" customWidth="1"/>
    <x:col min="52" max="52" width="18" hidden="1" customWidth="1"/>
    <x:col min="53" max="53" width="18" hidden="1" customWidth="1"/>
    <x:col min="54" max="54" width="18" hidden="1" customWidth="1"/>
    <x:col min="55" max="55" width="18" hidden="1" customWidth="1"/>
  </x:cols>
  <x:sheetData>
    <x:row r="1" ht="34" customHeight="1">
      <x:c r="A1" s="4" t="str">
        <x:v>Validation Review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</x:row>
    <x:row r="2" ht="34" customHeight="1">
      <x:c r="A2" s="11" t="str">
        <x:v>Complete the required inputs. Calculated outputs implement the same deterministic precedence as the browser check.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  <x:c r="AA2" s="11"/>
      <x:c r="AB2" s="11"/>
      <x:c r="AC2" s="11"/>
      <x:c r="AD2" s="11"/>
      <x:c r="AE2" s="11"/>
      <x:c r="AF2" s="11"/>
      <x:c r="AG2" s="11"/>
    </x:row>
    <x:row r="4" ht="24" customHeight="1">
      <x:c r="A4" s="91" t="str">
        <x:v>QUICK INPUTS</x:v>
      </x:c>
      <x:c r="B4" s="91"/>
      <x:c r="C4" s="91"/>
      <x:c r="D4" s="91"/>
      <x:c r="E4" s="91"/>
      <x:c r="F4" s="91"/>
      <x:c r="G4" s="91"/>
      <x:c r="H4" s="91"/>
      <x:c r="I4" s="91"/>
      <x:c r="J4" s="91"/>
      <x:c r="K4" s="91"/>
      <x:c r="L4" s="91"/>
      <x:c r="M4" s="91" t="str">
        <x:v>ADVANCED EVIDENCE CONTROLS</x:v>
      </x:c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 t="str">
        <x:v>RESULT OUTPUTS</x:v>
      </x:c>
      <x:c r="Z4" s="91"/>
      <x:c r="AA4" s="91"/>
      <x:c r="AB4" s="91"/>
      <x:c r="AC4" s="91"/>
      <x:c r="AD4" s="91"/>
      <x:c r="AE4" s="91"/>
      <x:c r="AF4" s="91"/>
      <x:c r="AG4" s="91"/>
      <x:c r="AH4" s="91"/>
      <x:c r="AI4" s="91"/>
      <x:c r="AJ4" s="91"/>
      <x:c r="AK4" s="91"/>
      <x:c r="AL4" s="91"/>
    </x:row>
    <x:row r="5" ht="40" customHeight="1">
      <x:c r="A5" s="20" t="str">
        <x:v>Review ID [INPUT]</x:v>
      </x:c>
      <x:c r="B5" s="20" t="str">
        <x:v>Candidate ID [INPUT]</x:v>
      </x:c>
      <x:c r="C5" s="20" t="str">
        <x:v>Candidate Name [INPUT]</x:v>
      </x:c>
      <x:c r="D5" s="20" t="str">
        <x:v>Decision Use [INPUT]</x:v>
      </x:c>
      <x:c r="E5" s="20" t="str">
        <x:v>Candidate In Set [INPUT]</x:v>
      </x:c>
      <x:c r="F5" s="20" t="str">
        <x:v>Public Evidence [INPUT]</x:v>
      </x:c>
      <x:c r="G5" s="20" t="str">
        <x:v>First-Party Evidence [INPUT]</x:v>
      </x:c>
      <x:c r="H5" s="20" t="str">
        <x:v>Real Decision [INPUT]</x:v>
      </x:c>
      <x:c r="I5" s="20" t="str">
        <x:v>Scope Match [INPUT]</x:v>
      </x:c>
      <x:c r="J5" s="20" t="str">
        <x:v>Evidence Quality [INPUT]</x:v>
      </x:c>
      <x:c r="K5" s="20" t="str">
        <x:v>Alternative Type [INPUT]</x:v>
      </x:c>
      <x:c r="L5" s="20" t="str">
        <x:v>Current Role [INPUT]</x:v>
      </x:c>
      <x:c r="M5" s="20" t="str">
        <x:v>Freshness [INPUT]</x:v>
      </x:c>
      <x:c r="N5" s="20" t="str">
        <x:v>Contradiction [INPUT]</x:v>
      </x:c>
      <x:c r="O5" s="20" t="str">
        <x:v>Provenance [INPUT]</x:v>
      </x:c>
      <x:c r="P5" s="20" t="str">
        <x:v>Sample Coverage [INPUT]</x:v>
      </x:c>
      <x:c r="Q5" s="20" t="str">
        <x:v>Previous Validation [INPUT]</x:v>
      </x:c>
      <x:c r="R5" s="20" t="str">
        <x:v>New Material Evidence [INPUT]</x:v>
      </x:c>
      <x:c r="S5" s="20" t="str">
        <x:v>Serviceability [INPUT]</x:v>
      </x:c>
      <x:c r="T5" s="20" t="str">
        <x:v>Historical Backfill [INPUT]</x:v>
      </x:c>
      <x:c r="U5" s="20" t="str">
        <x:v>Commercial Non-Participation [INPUT]</x:v>
      </x:c>
      <x:c r="V5" s="20" t="str">
        <x:v>Reviewer [INPUT]</x:v>
      </x:c>
      <x:c r="W5" s="20" t="str">
        <x:v>Review Date [INPUT]</x:v>
      </x:c>
      <x:c r="X5" s="20" t="str">
        <x:v>Notes [INPUT]</x:v>
      </x:c>
      <x:c r="Y5" s="92" t="str">
        <x:v>Input Validity [OUTPUT]</x:v>
      </x:c>
      <x:c r="Z5" s="92" t="str">
        <x:v>Validation Outcome [OUTPUT]</x:v>
      </x:c>
      <x:c r="AA5" s="92" t="str">
        <x:v>Summary [OUTPUT]</x:v>
      </x:c>
      <x:c r="AB5" s="92" t="str">
        <x:v>Why [OUTPUT]</x:v>
      </x:c>
      <x:c r="AC5" s="92" t="str">
        <x:v>Role / View Effect [OUTPUT]</x:v>
      </x:c>
      <x:c r="AD5" s="92" t="str">
        <x:v>Reason Code [OUTPUT]</x:v>
      </x:c>
      <x:c r="AE5" s="92" t="str">
        <x:v>Supported Use [OUTPUT]</x:v>
      </x:c>
      <x:c r="AF5" s="92" t="str">
        <x:v>Unsupported Use [OUTPUT]</x:v>
      </x:c>
      <x:c r="AG5" s="92" t="str">
        <x:v>Next Evidence [OUTPUT]</x:v>
      </x:c>
      <x:c r="AH5" s="92" t="str">
        <x:v>Review Trigger [OUTPUT]</x:v>
      </x:c>
      <x:c r="AI5" s="92" t="str">
        <x:v>Provenance / Sample Warning [OUTPUT]</x:v>
      </x:c>
      <x:c r="AJ5" s="92" t="str">
        <x:v>Safe Next Action [OUTPUT]</x:v>
      </x:c>
      <x:c r="AK5" s="92" t="str">
        <x:v>Duplicate Flag [OUTPUT]</x:v>
      </x:c>
      <x:c r="AL5" s="92" t="str">
        <x:v>Supersession Status [OUTPUT]</x:v>
      </x:c>
    </x:row>
    <x:row r="6">
      <x:c r="A6" s="103" t="str">
        <x:v>REV-001</x:v>
      </x:c>
      <x:c r="B6" s="103" t="str">
        <x:v>CAN-001</x:v>
      </x:c>
      <x:c r="C6" s="103" t="str">
        <x:v>Northstar Cloud</x:v>
      </x:c>
      <x:c r="D6" s="103" t="str">
        <x:v>seo</x:v>
      </x:c>
      <x:c r="E6" s="103" t="str">
        <x:v>yes</x:v>
      </x:c>
      <x:c r="F6" s="103" t="str">
        <x:v>yes</x:v>
      </x:c>
      <x:c r="G6" s="103" t="str">
        <x:v>none</x:v>
      </x:c>
      <x:c r="H6" s="103" t="str">
        <x:v>no</x:v>
      </x:c>
      <x:c r="I6" s="103" t="str">
        <x:v>full</x:v>
      </x:c>
      <x:c r="J6" s="103" t="str">
        <x:v>independent_current</x:v>
      </x:c>
      <x:c r="K6" s="103" t="str">
        <x:v>vendor</x:v>
      </x:c>
      <x:c r="L6" s="103" t="str">
        <x:v>reference</x:v>
      </x:c>
      <x:c r="M6" s="103" t="str">
        <x:v>current</x:v>
      </x:c>
      <x:c r="N6" s="103" t="str">
        <x:v>none</x:v>
      </x:c>
      <x:c r="O6" s="103" t="str">
        <x:v>two_plus</x:v>
      </x:c>
      <x:c r="P6" s="103" t="str">
        <x:v>balanced</x:v>
      </x:c>
      <x:c r="Q6" s="103" t="str">
        <x:v>none</x:v>
      </x:c>
      <x:c r="R6" s="103" t="str">
        <x:v>no</x:v>
      </x:c>
      <x:c r="S6" s="103" t="str">
        <x:v>yes</x:v>
      </x:c>
      <x:c r="T6" s="103" t="str">
        <x:v>no</x:v>
      </x:c>
      <x:c r="U6" s="103" t="str">
        <x:v>no</x:v>
      </x:c>
      <x:c r="V6" s="103" t="str">
        <x:v>Reviewer A</x:v>
      </x:c>
      <x:c r="W6" s="104" t="n">
        <x:v>46238</x:v>
      </x:c>
      <x:c r="X6" s="103" t="str">
        <x:v>Search-visible but not observed in matching commercial decisions.</x:v>
      </x:c>
      <x:c r="Y6" s="86">
        <x:f>IF($BB6="EMPTY","",IF($AN6=TRUE,"INVALID",IF($AO6=TRUE,"INCOMPLETE",IF(OR(NOT(ISTEXT($C6)),LEN(TRIM($C6&amp;""))&lt;2),"INVALID","VALID"))))</x:f>
      </x:c>
      <x:c r="Z6" s="86">
        <x:f>IF($BB6="EMPTY","",$BB6)</x:f>
      </x:c>
      <x:c r="AA6" s="86">
        <x:f>IF($BB6="EMPTY","",IFERROR(VLOOKUP($BC6,'Method Notes'!$AN$5:$AW$50,2,FALSE),""))</x:f>
      </x:c>
      <x:c r="AB6" s="86">
        <x:f>IF($BB6="EMPTY","",IF($BC6="CONTROLLED_INPUT_INVALID","Unsupported values were supplied for: "&amp;LEFT($AZ6,MAX(0,LEN($AZ6)-2))&amp;". The engine does not convert them to a safe default.",IF($BC6="REQUIRED_FIELDS_MISSING","Required information is missing: "&amp;LEFT($BA6,MAX(0,LEN($BA6)-2))&amp;".",IFERROR(VLOOKUP($BC6,'Method Notes'!$AN$5:$AW$50,3,FALSE),""))))</x:f>
      </x:c>
      <x:c r="AC6" s="86">
        <x:f>IF($BB6="EMPTY","",IF($BC6="COMMERCIAL_ALTERNATIVE_MISSING","Add as "&amp;$AX6&amp;" in this scoped view.",IF($BC6="ROLE_MISMATCH","Reclassify as "&amp;$AX6&amp;" for this view.",IFERROR(VLOOKUP($BC6,'Method Notes'!$AN$5:$AW$50,4,FALSE),""))))</x:f>
      </x:c>
      <x:c r="AD6" s="86">
        <x:f>IF($BB6="EMPTY","",$BC6)</x:f>
      </x:c>
      <x:c r="AE6" s="86">
        <x:f>IF($BB6="EMPTY","",IFERROR(VLOOKUP($BC6,'Method Notes'!$AN$5:$AW$50,5,FALSE),""))</x:f>
      </x:c>
      <x:c r="AF6" s="86">
        <x:f>IF($BB6="EMPTY","",IFERROR(VLOOKUP($BC6,'Method Notes'!$AN$5:$AW$50,6,FALSE),""))</x:f>
      </x:c>
      <x:c r="AG6" s="86">
        <x:f>IF($BB6="EMPTY","",IF($BC6="COMMERCIAL_EVIDENCE_LIMITED",IF($AT6=TRUE,"Add independent decisions and missing segments.","Collect direct buyer or recorded commercial-event evidence tied to the same scope."),IFERROR(VLOOKUP($BC6,'Method Notes'!$AN$5:$AW$50,7,FALSE),"")))</x:f>
      </x:c>
      <x:c r="AH6" s="86">
        <x:f>IF($BB6="EMPTY","",IFERROR(VLOOKUP($BC6,'Method Notes'!$AN$5:$AW$50,8,FALSE),""))</x:f>
      </x:c>
      <x:c r="AI6" s="86">
        <x:f>IF($BB6="EMPTY","",IF(OR($BC6="COMMERCIAL_EVIDENCE_LIMITED",$BC6="COMMERCIAL_ALTERNATIVE_MISSING",$BC6="ROLE_MISMATCH",$BC6="SCOPE_OR_FRESHNESS_LIMIT"),IF($AP6="shared","PROVENANCE NOT INDEPENDENT",IF($AP6="one","ONE INDEPENDENT DECISION ONLY",IF($AS6="incomplete_crm","CRM CAPTURE INCOMPLETE",IF(OR($AS6="only_wins",$AS6="only_losses",$AS6="one_segment",$AS6="limited"),"SAMPLE COVERAGE LIMITED",IF($T6="yes","HISTORICAL BACKFILL UNRELIABLE",IF($AQ6="stale","EVIDENCE STALE","Evidence is scoped to the tested view.")))))),IFERROR(VLOOKUP($BC6,'Method Notes'!$AN$5:$AW$50,9,FALSE),"")))</x:f>
      </x:c>
      <x:c r="AJ6" s="86">
        <x:f>IF($BB6="EMPTY","",IFERROR(VLOOKUP($BC6,'Method Notes'!$AN$5:$AW$50,10,FALSE),""))</x:f>
      </x:c>
      <x:c r="AK6" s="86">
        <x:f>IF(COUNTA($A6:$X6)=0,"",IF(AND($B6&lt;&gt;"",COUNTIF($B$6:$B6,$B6)&gt;1),"POSSIBLE DUPLICATE CANDIDATE ID",""))</x:f>
      </x:c>
      <x:c r="AL6" s="86">
        <x:f>IF(COUNTA($A6:$X6)=0,"",IF(OR($Q6="review_due",$Q6="new_evidence",$R6="yes"),"REOPEN / SUPERSEDE PRIOR VERSION",IF(OR($Q6="",$Q6="none"),"CURRENT OR FIRST REVIEW","PRIOR REVIEW RECORDED")))</x:f>
      </x:c>
      <x:c r="AM6">
        <x:f>IF(COUNTA($C6:$U6)&gt;0,1,0)</x:f>
      </x:c>
      <x:c r="AN6">
        <x:f>OR(ISFORMULA($C6),ISFORMULA($D6),AND($D6&lt;&gt;"",NOT(OR(EXACT($D6,"seo"),EXACT($D6,"content"),EXACT($D6,"paid_search"),EXACT($D6,"market_monitoring"),EXACT($D6,"battlecard"),EXACT($D6,"product_comparison"),EXACT($D6,"shortlist"),EXACT($D6,"procurement"),EXACT($D6,"pricing"),EXACT($D6,"renewal"),EXACT($D6,"strategy")))),ISFORMULA($E6),AND($E6&lt;&gt;"",NOT(OR(EXACT($E6,"yes"),EXACT($E6,"no")))),ISFORMULA($F6),AND($F6&lt;&gt;"",NOT(OR(EXACT($F6,"yes"),EXACT($F6,"no")))),ISFORMULA($G6),AND($G6&lt;&gt;"",NOT(OR(EXACT($G6,"none"),EXACT($G6,"seller_only"),EXACT($G6,"buyer_event"),EXACT($G6,"mixed")))),ISFORMULA($H6),AND($H6&lt;&gt;"",NOT(OR(EXACT($H6,"yes"),EXACT($H6,"no"),EXACT($H6,"unknown")))),ISFORMULA($I6),AND($I6&lt;&gt;"",NOT(OR(EXACT($I6,"full"),EXACT($I6,"partial"),EXACT($I6,"mismatch"),EXACT($I6,"unknown")))),ISFORMULA($J6),AND($J6&lt;&gt;"",NOT(OR(EXACT($J6,"independent_current"),EXACT($J6,"one_decision"),EXACT($J6,"shared_records"),EXACT($J6,"contradictory"),EXACT($J6,"incomplete_capture"),EXACT($J6,"stale")))),ISFORMULA($K6),AND($K6&lt;&gt;"",NOT(OR(EXACT($K6,"vendor"),EXACT($K6,"product"),EXACT($K6,"consultancy"),EXACT($K6,"agency"),EXACT($K6,"internal_build"),EXACT($K6,"spreadsheet"),EXACT($K6,"incumbent"),EXACT($K6,"open_source"),EXACT($K6,"free_tool"),EXACT($K6,"no_decision"),EXACT($K6,"status_quo"),EXACT($K6,"unknown")))),ISFORMULA($L6),AND($L6&lt;&gt;"",NOT(OR(EXACT($L6,"direct"),EXACT($L6,"indirect"),EXACT($L6,"substitute"),EXACT($L6,"reference"),EXACT($L6,"unknown")))),ISFORMULA($M6),AND($M6&lt;&gt;"",NOT(OR(EXACT($M6,"current"),EXACT($M6,"stale"),EXACT($M6,"unknown")))),ISFORMULA($N6),AND($N6&lt;&gt;"",NOT(OR(EXACT($N6,"none"),EXACT($N6,"material"),EXACT($N6,"unknown")))),ISFORMULA($O6),AND($O6&lt;&gt;"",NOT(OR(EXACT($O6,"two_plus"),EXACT($O6,"one"),EXACT($O6,"shared"),EXACT($O6,"unknown")))),ISFORMULA($P6),AND($P6&lt;&gt;"",NOT(OR(EXACT($P6,"balanced"),EXACT($P6,"only_wins"),EXACT($P6,"only_losses"),EXACT($P6,"one_segment"),EXACT($P6,"incomplete_crm"),EXACT($P6,"limited")))),ISFORMULA($Q6),AND($Q6&lt;&gt;"",NOT(OR(EXACT($Q6,"none"),EXACT($Q6,"review_due"),EXACT($Q6,"new_evidence")))),ISFORMULA($R6),AND($R6&lt;&gt;"",NOT(OR(EXACT($R6,"yes"),EXACT($R6,"no")))),ISFORMULA($S6),AND($S6&lt;&gt;"",NOT(OR(EXACT($S6,"yes"),EXACT($S6,"no"),EXACT($S6,"unknown")))),ISFORMULA($T6),AND($T6&lt;&gt;"",NOT(OR(EXACT($T6,"yes"),EXACT($T6,"no")))),ISFORMULA($U6),AND($U6&lt;&gt;"",NOT(OR(EXACT($U6,"yes"),EXACT($U6,"no"),EXACT($U6,"unknown")))))</x:f>
      </x:c>
      <x:c r="AO6">
        <x:f>OR(LEN(TRIM($C6&amp;""))=0,LEN(TRIM($D6&amp;""))=0,LEN(TRIM($E6&amp;""))=0,LEN(TRIM($F6&amp;""))=0,LEN(TRIM($G6&amp;""))=0,LEN(TRIM($H6&amp;""))=0,LEN(TRIM($I6&amp;""))=0,LEN(TRIM($J6&amp;""))=0)</x:f>
      </x:c>
      <x:c r="AP6">
        <x:f>IF($O6&lt;&gt;"",$O6,IF($J6="independent_current","two_plus",IF($J6="one_decision","one",IF($J6="shared_records","shared","unknown"))))</x:f>
      </x:c>
      <x:c r="AQ6">
        <x:f>IF($M6&lt;&gt;"",$M6,IF($J6="stale","stale",IF($J6="incomplete_capture","unknown",IF($J6&lt;&gt;"","current",""))))</x:f>
      </x:c>
      <x:c r="AR6">
        <x:f>IF($N6&lt;&gt;"",$N6,IF($J6="contradictory","material",IF($J6&lt;&gt;"","none","")))</x:f>
      </x:c>
      <x:c r="AS6">
        <x:f>IF($P6&lt;&gt;"",$P6,IF($J6="incomplete_capture","incomplete_crm",IF($J6="independent_current","balanced",IF($J6&lt;&gt;"","limited",""))))</x:f>
      </x:c>
      <x:c r="AT6">
        <x:f>OR($G6="buyer_event",$G6="mixed")</x:f>
      </x:c>
      <x:c r="AU6">
        <x:f>OR($D6="battlecard",$D6="shortlist",$D6="procurement",$D6="pricing",$D6="renewal",$D6="strategy",$D6="product_comparison")</x:f>
      </x:c>
      <x:c r="AV6">
        <x:f>OR($D6="seo",$D6="content",$D6="paid_search",$D6="market_monitoring")</x:f>
      </x:c>
      <x:c r="AW6">
        <x:f>IF(OR($K6="vendor",$K6="product"),"direct",IF(OR($K6="consultancy",$K6="agency"),"indirect",IF(OR($K6="internal_build",$K6="spreadsheet",$K6="incumbent",$K6="open_source",$K6="free_tool",$K6="no_decision",$K6="status_quo"),"substitute","")))</x:f>
      </x:c>
      <x:c r="AX6">
        <x:f>IF(OR($K6="vendor",$K6="product"),"Direct competitor",IF(OR($K6="consultancy",$K6="agency"),"Service alternative",IF($K6="incumbent","Incumbent / substitute",IF($K6="no_decision","No-decision alternative",IF($K6="status_quo","Status-quo alternative",IF(OR($K6="internal_build",$K6="spreadsheet",$K6="open_source",$K6="free_tool"),"Substitute",""))))))</x:f>
      </x:c>
      <x:c r="AY6">
        <x:f>OR($G6="none",$G6="seller_only",$AP6&lt;&gt;"two_plus",$AS6="only_wins",$AS6="only_losses",$AS6="one_segment",$AS6="incomplete_crm",$AS6="limited",$T6="yes",$AQ6&lt;&gt;"current")</x:f>
      </x:c>
      <x:c r="AZ6">
        <x:f>IF(ISFORMULA($C6),"candidateName, ","")&amp;IF(OR(ISFORMULA($D6),AND($D6&lt;&gt;"",NOT(OR(EXACT($D6,"seo"),EXACT($D6,"content"),EXACT($D6,"paid_search"),EXACT($D6,"market_monitoring"),EXACT($D6,"battlecard"),EXACT($D6,"product_comparison"),EXACT($D6,"shortlist"),EXACT($D6,"procurement"),EXACT($D6,"pricing"),EXACT($D6,"renewal"),EXACT($D6,"strategy"))))),"decisionUse, ","")&amp;IF(OR(ISFORMULA($E6),AND($E6&lt;&gt;"",NOT(OR(EXACT($E6,"yes"),EXACT($E6,"no"))))),"candidateInSet, ","")&amp;IF(OR(ISFORMULA($F6),AND($F6&lt;&gt;"",NOT(OR(EXACT($F6,"yes"),EXACT($F6,"no"))))),"publicEvidence, ","")&amp;IF(OR(ISFORMULA($G6),AND($G6&lt;&gt;"",NOT(OR(EXACT($G6,"none"),EXACT($G6,"seller_only"),EXACT($G6,"buyer_event"),EXACT($G6,"mixed"))))),"firstPartyEvidence, ","")&amp;IF(OR(ISFORMULA($H6),AND($H6&lt;&gt;"",NOT(OR(EXACT($H6,"yes"),EXACT($H6,"no"),EXACT($H6,"unknown"))))),"realDecision, ","")&amp;IF(OR(ISFORMULA($I6),AND($I6&lt;&gt;"",NOT(OR(EXACT($I6,"full"),EXACT($I6,"partial"),EXACT($I6,"mismatch"),EXACT($I6,"unknown"))))),"scopeMatch, ","")&amp;IF(OR(ISFORMULA($J6),AND($J6&lt;&gt;"",NOT(OR(EXACT($J6,"independent_current"),EXACT($J6,"one_decision"),EXACT($J6,"shared_records"),EXACT($J6,"contradictory"),EXACT($J6,"incomplete_capture"),EXACT($J6,"stale"))))),"evidenceQuality, ","")&amp;IF(OR(ISFORMULA($K6),AND($K6&lt;&gt;"",NOT(OR(EXACT($K6,"vendor"),EXACT($K6,"product"),EXACT($K6,"consultancy"),EXACT($K6,"agency"),EXACT($K6,"internal_build"),EXACT($K6,"spreadsheet"),EXACT($K6,"incumbent"),EXACT($K6,"open_source"),EXACT($K6,"free_tool"),EXACT($K6,"no_decision"),EXACT($K6,"status_quo"),EXACT($K6,"unknown"))))),"alternativeType, ","")&amp;IF(OR(ISFORMULA($L6),AND($L6&lt;&gt;"",NOT(OR(EXACT($L6,"direct"),EXACT($L6,"indirect"),EXACT($L6,"substitute"),EXACT($L6,"reference"),EXACT($L6,"unknown"))))),"currentRole, ","")&amp;IF(OR(ISFORMULA($M6),AND($M6&lt;&gt;"",NOT(OR(EXACT($M6,"current"),EXACT($M6,"stale"),EXACT($M6,"unknown"))))),"freshness, ","")&amp;IF(OR(ISFORMULA($N6),AND($N6&lt;&gt;"",NOT(OR(EXACT($N6,"none"),EXACT($N6,"material"),EXACT($N6,"unknown"))))),"contradiction, ","")&amp;IF(OR(ISFORMULA($O6),AND($O6&lt;&gt;"",NOT(OR(EXACT($O6,"two_plus"),EXACT($O6,"one"),EXACT($O6,"shared"),EXACT($O6,"unknown"))))),"provenance, ","")&amp;IF(OR(ISFORMULA($P6),AND($P6&lt;&gt;"",NOT(OR(EXACT($P6,"balanced"),EXACT($P6,"only_wins"),EXACT($P6,"only_losses"),EXACT($P6,"one_segment"),EXACT($P6,"incomplete_crm"),EXACT($P6,"limited"))))),"sampleCoverage, ","")&amp;IF(OR(ISFORMULA($Q6),AND($Q6&lt;&gt;"",NOT(OR(EXACT($Q6,"none"),EXACT($Q6,"review_due"),EXACT($Q6,"new_evidence"))))),"previousValidation, ","")&amp;IF(OR(ISFORMULA($R6),AND($R6&lt;&gt;"",NOT(OR(EXACT($R6,"yes"),EXACT($R6,"no"))))),"newMaterialEvidence, ","")&amp;IF(OR(ISFORMULA($S6),AND($S6&lt;&gt;"",NOT(OR(EXACT($S6,"yes"),EXACT($S6,"no"),EXACT($S6,"unknown"))))),"serviceability, ","")&amp;IF(OR(ISFORMULA($T6),AND($T6&lt;&gt;"",NOT(OR(EXACT($T6,"yes"),EXACT($T6,"no"))))),"historicalBackfill, ","")&amp;IF(OR(ISFORMULA($U6),AND($U6&lt;&gt;"",NOT(OR(EXACT($U6,"yes"),EXACT($U6,"no"),EXACT($U6,"unknown"))))),"commercialNonParticipation, ","")</x:f>
      </x:c>
      <x:c r="BA6">
        <x:f>IF(LEN(TRIM($C6&amp;""))=0,"candidateName, ","")&amp;IF(LEN(TRIM($D6&amp;""))=0,"decisionUse, ","")&amp;IF(LEN(TRIM($E6&amp;""))=0,"candidateInSet, ","")&amp;IF(LEN(TRIM($F6&amp;""))=0,"publicEvidence, ","")&amp;IF(LEN(TRIM($G6&amp;""))=0,"firstPartyEvidence, ","")&amp;IF(LEN(TRIM($H6&amp;""))=0,"realDecision, ","")&amp;IF(LEN(TRIM($I6&amp;""))=0,"scopeMatch, ","")&amp;IF(LEN(TRIM($J6&amp;""))=0,"evidenceQuality, ","")</x:f>
      </x:c>
      <x:c r="BB6">
        <x:f>IF($AM6=0,"EMPTY",IF($AN6=TRUE,"INVALID INPUT",IF($AO6=TRUE,"INVALID INPUT",IF(OR(NOT(ISTEXT($C6)),LEN(TRIM($C6&amp;""))&lt;2),"INVALID INPUT",IF(OR($Q6="review_due",$Q6="new_evidence",$R6="yes"),"REOPEN",IF(OR($AR6="material",$AR6="unknown"),"RESOLVE EVIDENCE",IF(OR($I6="unknown",$H6="unknown"),"RESOLVE EVIDENCE",IF(AND($AU6=TRUE,OR($S6="",$S6="unknown")),"RESOLVE EVIDENCE",IF(AND($E6="no",OR($K6="",$K6="unknown")),"RESOLVE EVIDENCE",IF(AND($E6="yes",OR($L6="",$L6="unknown")),"RESOLVE EVIDENCE",IF(AND($E6="yes",OR($I6="partial",$I6="mismatch",$AQ6="stale")),"DOWNGRADE",IF(AND($AU6=TRUE,$AY6=TRUE),"RESOLVE EVIDENCE",IF(AND($S6="no",$E6="yes",$H6="no",$U6="yes",$AP6="two_plus",$I6="full",$AQ6="current"),"EXCLUDE FROM THIS COMMERCIAL VIEW",IF(AND($S6="no",$E6="yes",$H6="yes"),"DOWNGRADE",IF(AND($S6="no",OR($F6="yes",$AV6=TRUE)),"RETAIN FOR DISCOVERY / REFERENCE",IF($S6="no","RESOLVE EVIDENCE",IF(AND($E6="no",$H6="yes",$AT6=TRUE,$I6="full",$AW6=""),"RESOLVE EVIDENCE",IF(AND($E6="no",$H6="yes",$AT6=TRUE,$I6="full",$AU6=TRUE,OR($AP6&lt;&gt;"two_plus",$AQ6&lt;&gt;"current",$S6&lt;&gt;"yes")),"RESOLVE EVIDENCE",IF(AND($E6="no",$H6="yes",$AT6=TRUE,$I6="full"),"ADD",IF(AND($AW6&lt;&gt;"",$E6="yes",$H6="yes",$I6="full",$L6&lt;&gt;$AW6),"RECLASSIFY",IF(AND($AP6="shared",$AV6=TRUE),"RETAIN FOR DISCOVERY / REFERENCE",IF(AND($AV6=TRUE,$F6="yes",OR($H6="no",$G6="none")),"RETAIN FOR DISCOVERY / REFERENCE",IF(AND($E6="yes",$H6="no",$U6="yes",$AP6="two_plus",$I6="full",$AQ6="current"),"EXCLUDE FROM THIS COMMERCIAL VIEW",IF(AND($E6="yes",$H6="yes",$AT6=TRUE,$I6="full",$AP6="two_plus",$AQ6="current",$AW6=""),"RESOLVE EVIDENCE",IF(AND($E6="yes",$H6="yes",$AT6=TRUE,$I6="full",$AP6="two_plus",$AQ6="current",$AU6=TRUE,$S6&lt;&gt;"yes"),"RESOLVE EVIDENCE",IF(AND($E6="yes",$H6="yes",$AT6=TRUE,$I6="full",$AP6="two_plus",$AQ6="current",$L6&lt;&gt;$AW6),"RECLASSIFY",IF(AND($E6="yes",$H6="yes",$AT6=TRUE,$I6="full",$AP6="two_plus",$AQ6="current"),"CONFIRM","RESOLVE EVIDENCE")))))))))))))))))))))))))))</x:f>
      </x:c>
      <x:c r="BC6">
        <x:f>IF($AM6=0,"EMPTY",IF($AN6=TRUE,"CONTROLLED_INPUT_INVALID",IF($AO6=TRUE,"REQUIRED_FIELDS_MISSING",IF(OR(NOT(ISTEXT($C6)),LEN(TRIM($C6&amp;""))&lt;2),"IDENTITY_MALFORMED",IF(OR($Q6="review_due",$Q6="new_evidence",$R6="yes"),"LIFECYCLE_TRIGGER",IF(OR($AR6="material",$AR6="unknown"),"MATERIAL_CONTRADICTION",IF(OR($I6="unknown",$H6="unknown"),"SCOPE_OR_EVENT_UNRESOLVED",IF(AND($AU6=TRUE,OR($S6="",$S6="unknown")),"SERVICEABILITY_UNRESOLVED",IF(AND($E6="no",OR($K6="",$K6="unknown")),"MISSING_ALTERNATIVE_ROLE_UNRESOLVED",IF(AND($E6="yes",OR($L6="",$L6="unknown")),"CURRENT_ROLE_UNRESOLVED",IF(AND($E6="yes",OR($I6="partial",$I6="mismatch",$AQ6="stale")),"SCOPE_OR_FRESHNESS_LIMIT",IF(AND($AU6=TRUE,$AY6=TRUE),"COMMERCIAL_EVIDENCE_LIMITED",IF(AND($S6="no",$E6="yes",$H6="no",$U6="yes",$AP6="two_plus",$I6="full",$AQ6="current"),"SCOPED_NON_SERVICEABILITY",IF(AND($S6="no",$E6="yes",$H6="yes"),"SERVICEABILITY_LIMIT",IF(AND($S6="no",OR($F6="yes",$AV6=TRUE)),"NOT_SERVICEABLE_FOR_COMMERCIAL_VIEW",IF($S6="no","SERVICEABILITY_NEGATIVE_ROLE_EFFECT_UNRESOLVED",IF(AND($E6="no",$H6="yes",$AT6=TRUE,$I6="full",$AW6=""),"MISSING_ALTERNATIVE_ROLE_UNRESOLVED",IF(AND($E6="no",$H6="yes",$AT6=TRUE,$I6="full",$AU6=TRUE,OR($AP6&lt;&gt;"two_plus",$AQ6&lt;&gt;"current",$S6&lt;&gt;"yes")),"MISSING_ALTERNATIVE_EVIDENCE_LIMITED",IF(AND($E6="no",$H6="yes",$AT6=TRUE,$I6="full"),"COMMERCIAL_ALTERNATIVE_MISSING",IF(AND($AW6&lt;&gt;"",$E6="yes",$H6="yes",$I6="full",$L6&lt;&gt;$AW6),"ROLE_MISMATCH",IF(AND($AP6="shared",$AV6=TRUE),"PUBLIC_SIGNAL_SHARED_PROVENANCE",IF(AND($AV6=TRUE,$F6="yes",OR($H6="no",$G6="none")),"DISCOVERY_ONLY_RELATIONSHIP",IF(AND($E6="yes",$H6="no",$U6="yes",$AP6="two_plus",$I6="full",$AQ6="current"),"SCOPED_NON_PARTICIPATION",IF(AND($E6="yes",$H6="yes",$AT6=TRUE,$I6="full",$AP6="two_plus",$AQ6="current",$AW6=""),"ALTERNATIVE_TYPE_UNRESOLVED",IF(AND($E6="yes",$H6="yes",$AT6=TRUE,$I6="full",$AP6="two_plus",$AQ6="current",$AU6=TRUE,$S6&lt;&gt;"yes"),"SERVICEABILITY_UNRESOLVED",IF(AND($E6="yes",$H6="yes",$AT6=TRUE,$I6="full",$AP6="two_plus",$AQ6="current",$L6&lt;&gt;$AW6),"ROLE_MISMATCH",IF(AND($E6="yes",$H6="yes",$AT6=TRUE,$I6="full",$AP6="two_plus",$AQ6="current"),"SCOPED_COMMERCIAL_RELEVANCE","DEFAULT_EVIDENCE_GAP")))))))))))))))))))))))))))</x:f>
      </x:c>
    </x:row>
    <x:row r="7">
      <x:c r="A7" s="103" t="str">
        <x:v>REV-002</x:v>
      </x:c>
      <x:c r="B7" s="103" t="str">
        <x:v>CAN-002</x:v>
      </x:c>
      <x:c r="C7" s="103" t="str">
        <x:v>Internal spreadsheet</x:v>
      </x:c>
      <x:c r="D7" s="103" t="str">
        <x:v>shortlist</x:v>
      </x:c>
      <x:c r="E7" s="103" t="str">
        <x:v>no</x:v>
      </x:c>
      <x:c r="F7" s="103" t="str">
        <x:v>no</x:v>
      </x:c>
      <x:c r="G7" s="103" t="str">
        <x:v>buyer_event</x:v>
      </x:c>
      <x:c r="H7" s="103" t="str">
        <x:v>yes</x:v>
      </x:c>
      <x:c r="I7" s="103" t="str">
        <x:v>full</x:v>
      </x:c>
      <x:c r="J7" s="103" t="str">
        <x:v>independent_current</x:v>
      </x:c>
      <x:c r="K7" s="103" t="str">
        <x:v>spreadsheet</x:v>
      </x:c>
      <x:c r="L7" s="103" t="str">
        <x:v>unknown</x:v>
      </x:c>
      <x:c r="M7" s="103" t="str">
        <x:v>current</x:v>
      </x:c>
      <x:c r="N7" s="103" t="str">
        <x:v>none</x:v>
      </x:c>
      <x:c r="O7" s="103" t="str">
        <x:v>two_plus</x:v>
      </x:c>
      <x:c r="P7" s="103" t="str">
        <x:v>balanced</x:v>
      </x:c>
      <x:c r="Q7" s="103" t="str">
        <x:v>none</x:v>
      </x:c>
      <x:c r="R7" s="103" t="str">
        <x:v>no</x:v>
      </x:c>
      <x:c r="S7" s="103" t="str">
        <x:v>yes</x:v>
      </x:c>
      <x:c r="T7" s="103" t="str">
        <x:v>no</x:v>
      </x:c>
      <x:c r="U7" s="103" t="str">
        <x:v>no</x:v>
      </x:c>
      <x:c r="V7" s="103" t="str">
        <x:v>Reviewer B</x:v>
      </x:c>
      <x:c r="W7" s="104" t="n">
        <x:v>46238</x:v>
      </x:c>
      <x:c r="X7" s="103" t="str">
        <x:v>Two independent buyer decisions identify the spreadsheet.</x:v>
      </x:c>
      <x:c r="Y7" s="86">
        <x:f>IF($BB7="EMPTY","",IF($AN7=TRUE,"INVALID",IF($AO7=TRUE,"INCOMPLETE",IF(OR(NOT(ISTEXT($C7)),LEN(TRIM($C7&amp;""))&lt;2),"INVALID","VALID"))))</x:f>
      </x:c>
      <x:c r="Z7" s="86">
        <x:f>IF($BB7="EMPTY","",$BB7)</x:f>
      </x:c>
      <x:c r="AA7" s="86">
        <x:f>IF($BB7="EMPTY","",IFERROR(VLOOKUP($BC7,'Method Notes'!$AN$5:$AW$50,2,FALSE),""))</x:f>
      </x:c>
      <x:c r="AB7" s="86">
        <x:f>IF($BB7="EMPTY","",IF($BC7="CONTROLLED_INPUT_INVALID","Unsupported values were supplied for: "&amp;LEFT($AZ7,MAX(0,LEN($AZ7)-2))&amp;". The engine does not convert them to a safe default.",IF($BC7="REQUIRED_FIELDS_MISSING","Required information is missing: "&amp;LEFT($BA7,MAX(0,LEN($BA7)-2))&amp;".",IFERROR(VLOOKUP($BC7,'Method Notes'!$AN$5:$AW$50,3,FALSE),""))))</x:f>
      </x:c>
      <x:c r="AC7" s="86">
        <x:f>IF($BB7="EMPTY","",IF($BC7="COMMERCIAL_ALTERNATIVE_MISSING","Add as "&amp;$AX7&amp;" in this scoped view.",IF($BC7="ROLE_MISMATCH","Reclassify as "&amp;$AX7&amp;" for this view.",IFERROR(VLOOKUP($BC7,'Method Notes'!$AN$5:$AW$50,4,FALSE),""))))</x:f>
      </x:c>
      <x:c r="AD7" s="86">
        <x:f>IF($BB7="EMPTY","",$BC7)</x:f>
      </x:c>
      <x:c r="AE7" s="86">
        <x:f>IF($BB7="EMPTY","",IFERROR(VLOOKUP($BC7,'Method Notes'!$AN$5:$AW$50,5,FALSE),""))</x:f>
      </x:c>
      <x:c r="AF7" s="86">
        <x:f>IF($BB7="EMPTY","",IFERROR(VLOOKUP($BC7,'Method Notes'!$AN$5:$AW$50,6,FALSE),""))</x:f>
      </x:c>
      <x:c r="AG7" s="86">
        <x:f>IF($BB7="EMPTY","",IF($BC7="COMMERCIAL_EVIDENCE_LIMITED",IF($AT7=TRUE,"Add independent decisions and missing segments.","Collect direct buyer or recorded commercial-event evidence tied to the same scope."),IFERROR(VLOOKUP($BC7,'Method Notes'!$AN$5:$AW$50,7,FALSE),"")))</x:f>
      </x:c>
      <x:c r="AH7" s="86">
        <x:f>IF($BB7="EMPTY","",IFERROR(VLOOKUP($BC7,'Method Notes'!$AN$5:$AW$50,8,FALSE),""))</x:f>
      </x:c>
      <x:c r="AI7" s="86">
        <x:f>IF($BB7="EMPTY","",IF(OR($BC7="COMMERCIAL_EVIDENCE_LIMITED",$BC7="COMMERCIAL_ALTERNATIVE_MISSING",$BC7="ROLE_MISMATCH",$BC7="SCOPE_OR_FRESHNESS_LIMIT"),IF($AP7="shared","PROVENANCE NOT INDEPENDENT",IF($AP7="one","ONE INDEPENDENT DECISION ONLY",IF($AS7="incomplete_crm","CRM CAPTURE INCOMPLETE",IF(OR($AS7="only_wins",$AS7="only_losses",$AS7="one_segment",$AS7="limited"),"SAMPLE COVERAGE LIMITED",IF($T7="yes","HISTORICAL BACKFILL UNRELIABLE",IF($AQ7="stale","EVIDENCE STALE","Evidence is scoped to the tested view.")))))),IFERROR(VLOOKUP($BC7,'Method Notes'!$AN$5:$AW$50,9,FALSE),"")))</x:f>
      </x:c>
      <x:c r="AJ7" s="86">
        <x:f>IF($BB7="EMPTY","",IFERROR(VLOOKUP($BC7,'Method Notes'!$AN$5:$AW$50,10,FALSE),""))</x:f>
      </x:c>
      <x:c r="AK7" s="86">
        <x:f>IF(COUNTA($A7:$X7)=0,"",IF(AND($B7&lt;&gt;"",COUNTIF($B$6:$B7,$B7)&gt;1),"POSSIBLE DUPLICATE CANDIDATE ID",""))</x:f>
      </x:c>
      <x:c r="AL7" s="86">
        <x:f>IF(COUNTA($A7:$X7)=0,"",IF(OR($Q7="review_due",$Q7="new_evidence",$R7="yes"),"REOPEN / SUPERSEDE PRIOR VERSION",IF(OR($Q7="",$Q7="none"),"CURRENT OR FIRST REVIEW","PRIOR REVIEW RECORDED")))</x:f>
      </x:c>
      <x:c r="AM7">
        <x:f>IF(COUNTA($C7:$U7)&gt;0,1,0)</x:f>
      </x:c>
      <x:c r="AN7">
        <x:f>OR(ISFORMULA($C7),ISFORMULA($D7),AND($D7&lt;&gt;"",NOT(OR(EXACT($D7,"seo"),EXACT($D7,"content"),EXACT($D7,"paid_search"),EXACT($D7,"market_monitoring"),EXACT($D7,"battlecard"),EXACT($D7,"product_comparison"),EXACT($D7,"shortlist"),EXACT($D7,"procurement"),EXACT($D7,"pricing"),EXACT($D7,"renewal"),EXACT($D7,"strategy")))),ISFORMULA($E7),AND($E7&lt;&gt;"",NOT(OR(EXACT($E7,"yes"),EXACT($E7,"no")))),ISFORMULA($F7),AND($F7&lt;&gt;"",NOT(OR(EXACT($F7,"yes"),EXACT($F7,"no")))),ISFORMULA($G7),AND($G7&lt;&gt;"",NOT(OR(EXACT($G7,"none"),EXACT($G7,"seller_only"),EXACT($G7,"buyer_event"),EXACT($G7,"mixed")))),ISFORMULA($H7),AND($H7&lt;&gt;"",NOT(OR(EXACT($H7,"yes"),EXACT($H7,"no"),EXACT($H7,"unknown")))),ISFORMULA($I7),AND($I7&lt;&gt;"",NOT(OR(EXACT($I7,"full"),EXACT($I7,"partial"),EXACT($I7,"mismatch"),EXACT($I7,"unknown")))),ISFORMULA($J7),AND($J7&lt;&gt;"",NOT(OR(EXACT($J7,"independent_current"),EXACT($J7,"one_decision"),EXACT($J7,"shared_records"),EXACT($J7,"contradictory"),EXACT($J7,"incomplete_capture"),EXACT($J7,"stale")))),ISFORMULA($K7),AND($K7&lt;&gt;"",NOT(OR(EXACT($K7,"vendor"),EXACT($K7,"product"),EXACT($K7,"consultancy"),EXACT($K7,"agency"),EXACT($K7,"internal_build"),EXACT($K7,"spreadsheet"),EXACT($K7,"incumbent"),EXACT($K7,"open_source"),EXACT($K7,"free_tool"),EXACT($K7,"no_decision"),EXACT($K7,"status_quo"),EXACT($K7,"unknown")))),ISFORMULA($L7),AND($L7&lt;&gt;"",NOT(OR(EXACT($L7,"direct"),EXACT($L7,"indirect"),EXACT($L7,"substitute"),EXACT($L7,"reference"),EXACT($L7,"unknown")))),ISFORMULA($M7),AND($M7&lt;&gt;"",NOT(OR(EXACT($M7,"current"),EXACT($M7,"stale"),EXACT($M7,"unknown")))),ISFORMULA($N7),AND($N7&lt;&gt;"",NOT(OR(EXACT($N7,"none"),EXACT($N7,"material"),EXACT($N7,"unknown")))),ISFORMULA($O7),AND($O7&lt;&gt;"",NOT(OR(EXACT($O7,"two_plus"),EXACT($O7,"one"),EXACT($O7,"shared"),EXACT($O7,"unknown")))),ISFORMULA($P7),AND($P7&lt;&gt;"",NOT(OR(EXACT($P7,"balanced"),EXACT($P7,"only_wins"),EXACT($P7,"only_losses"),EXACT($P7,"one_segment"),EXACT($P7,"incomplete_crm"),EXACT($P7,"limited")))),ISFORMULA($Q7),AND($Q7&lt;&gt;"",NOT(OR(EXACT($Q7,"none"),EXACT($Q7,"review_due"),EXACT($Q7,"new_evidence")))),ISFORMULA($R7),AND($R7&lt;&gt;"",NOT(OR(EXACT($R7,"yes"),EXACT($R7,"no")))),ISFORMULA($S7),AND($S7&lt;&gt;"",NOT(OR(EXACT($S7,"yes"),EXACT($S7,"no"),EXACT($S7,"unknown")))),ISFORMULA($T7),AND($T7&lt;&gt;"",NOT(OR(EXACT($T7,"yes"),EXACT($T7,"no")))),ISFORMULA($U7),AND($U7&lt;&gt;"",NOT(OR(EXACT($U7,"yes"),EXACT($U7,"no"),EXACT($U7,"unknown")))))</x:f>
      </x:c>
      <x:c r="AO7">
        <x:f>OR(LEN(TRIM($C7&amp;""))=0,LEN(TRIM($D7&amp;""))=0,LEN(TRIM($E7&amp;""))=0,LEN(TRIM($F7&amp;""))=0,LEN(TRIM($G7&amp;""))=0,LEN(TRIM($H7&amp;""))=0,LEN(TRIM($I7&amp;""))=0,LEN(TRIM($J7&amp;""))=0)</x:f>
      </x:c>
      <x:c r="AP7">
        <x:f>IF($O7&lt;&gt;"",$O7,IF($J7="independent_current","two_plus",IF($J7="one_decision","one",IF($J7="shared_records","shared","unknown"))))</x:f>
      </x:c>
      <x:c r="AQ7">
        <x:f>IF($M7&lt;&gt;"",$M7,IF($J7="stale","stale",IF($J7="incomplete_capture","unknown",IF($J7&lt;&gt;"","current",""))))</x:f>
      </x:c>
      <x:c r="AR7">
        <x:f>IF($N7&lt;&gt;"",$N7,IF($J7="contradictory","material",IF($J7&lt;&gt;"","none","")))</x:f>
      </x:c>
      <x:c r="AS7">
        <x:f>IF($P7&lt;&gt;"",$P7,IF($J7="incomplete_capture","incomplete_crm",IF($J7="independent_current","balanced",IF($J7&lt;&gt;"","limited",""))))</x:f>
      </x:c>
      <x:c r="AT7">
        <x:f>OR($G7="buyer_event",$G7="mixed")</x:f>
      </x:c>
      <x:c r="AU7">
        <x:f>OR($D7="battlecard",$D7="shortlist",$D7="procurement",$D7="pricing",$D7="renewal",$D7="strategy",$D7="product_comparison")</x:f>
      </x:c>
      <x:c r="AV7">
        <x:f>OR($D7="seo",$D7="content",$D7="paid_search",$D7="market_monitoring")</x:f>
      </x:c>
      <x:c r="AW7">
        <x:f>IF(OR($K7="vendor",$K7="product"),"direct",IF(OR($K7="consultancy",$K7="agency"),"indirect",IF(OR($K7="internal_build",$K7="spreadsheet",$K7="incumbent",$K7="open_source",$K7="free_tool",$K7="no_decision",$K7="status_quo"),"substitute","")))</x:f>
      </x:c>
      <x:c r="AX7">
        <x:f>IF(OR($K7="vendor",$K7="product"),"Direct competitor",IF(OR($K7="consultancy",$K7="agency"),"Service alternative",IF($K7="incumbent","Incumbent / substitute",IF($K7="no_decision","No-decision alternative",IF($K7="status_quo","Status-quo alternative",IF(OR($K7="internal_build",$K7="spreadsheet",$K7="open_source",$K7="free_tool"),"Substitute",""))))))</x:f>
      </x:c>
      <x:c r="AY7">
        <x:f>OR($G7="none",$G7="seller_only",$AP7&lt;&gt;"two_plus",$AS7="only_wins",$AS7="only_losses",$AS7="one_segment",$AS7="incomplete_crm",$AS7="limited",$T7="yes",$AQ7&lt;&gt;"current")</x:f>
      </x:c>
      <x:c r="AZ7">
        <x:f>IF(ISFORMULA($C7),"candidateName, ","")&amp;IF(OR(ISFORMULA($D7),AND($D7&lt;&gt;"",NOT(OR(EXACT($D7,"seo"),EXACT($D7,"content"),EXACT($D7,"paid_search"),EXACT($D7,"market_monitoring"),EXACT($D7,"battlecard"),EXACT($D7,"product_comparison"),EXACT($D7,"shortlist"),EXACT($D7,"procurement"),EXACT($D7,"pricing"),EXACT($D7,"renewal"),EXACT($D7,"strategy"))))),"decisionUse, ","")&amp;IF(OR(ISFORMULA($E7),AND($E7&lt;&gt;"",NOT(OR(EXACT($E7,"yes"),EXACT($E7,"no"))))),"candidateInSet, ","")&amp;IF(OR(ISFORMULA($F7),AND($F7&lt;&gt;"",NOT(OR(EXACT($F7,"yes"),EXACT($F7,"no"))))),"publicEvidence, ","")&amp;IF(OR(ISFORMULA($G7),AND($G7&lt;&gt;"",NOT(OR(EXACT($G7,"none"),EXACT($G7,"seller_only"),EXACT($G7,"buyer_event"),EXACT($G7,"mixed"))))),"firstPartyEvidence, ","")&amp;IF(OR(ISFORMULA($H7),AND($H7&lt;&gt;"",NOT(OR(EXACT($H7,"yes"),EXACT($H7,"no"),EXACT($H7,"unknown"))))),"realDecision, ","")&amp;IF(OR(ISFORMULA($I7),AND($I7&lt;&gt;"",NOT(OR(EXACT($I7,"full"),EXACT($I7,"partial"),EXACT($I7,"mismatch"),EXACT($I7,"unknown"))))),"scopeMatch, ","")&amp;IF(OR(ISFORMULA($J7),AND($J7&lt;&gt;"",NOT(OR(EXACT($J7,"independent_current"),EXACT($J7,"one_decision"),EXACT($J7,"shared_records"),EXACT($J7,"contradictory"),EXACT($J7,"incomplete_capture"),EXACT($J7,"stale"))))),"evidenceQuality, ","")&amp;IF(OR(ISFORMULA($K7),AND($K7&lt;&gt;"",NOT(OR(EXACT($K7,"vendor"),EXACT($K7,"product"),EXACT($K7,"consultancy"),EXACT($K7,"agency"),EXACT($K7,"internal_build"),EXACT($K7,"spreadsheet"),EXACT($K7,"incumbent"),EXACT($K7,"open_source"),EXACT($K7,"free_tool"),EXACT($K7,"no_decision"),EXACT($K7,"status_quo"),EXACT($K7,"unknown"))))),"alternativeType, ","")&amp;IF(OR(ISFORMULA($L7),AND($L7&lt;&gt;"",NOT(OR(EXACT($L7,"direct"),EXACT($L7,"indirect"),EXACT($L7,"substitute"),EXACT($L7,"reference"),EXACT($L7,"unknown"))))),"currentRole, ","")&amp;IF(OR(ISFORMULA($M7),AND($M7&lt;&gt;"",NOT(OR(EXACT($M7,"current"),EXACT($M7,"stale"),EXACT($M7,"unknown"))))),"freshness, ","")&amp;IF(OR(ISFORMULA($N7),AND($N7&lt;&gt;"",NOT(OR(EXACT($N7,"none"),EXACT($N7,"material"),EXACT($N7,"unknown"))))),"contradiction, ","")&amp;IF(OR(ISFORMULA($O7),AND($O7&lt;&gt;"",NOT(OR(EXACT($O7,"two_plus"),EXACT($O7,"one"),EXACT($O7,"shared"),EXACT($O7,"unknown"))))),"provenance, ","")&amp;IF(OR(ISFORMULA($P7),AND($P7&lt;&gt;"",NOT(OR(EXACT($P7,"balanced"),EXACT($P7,"only_wins"),EXACT($P7,"only_losses"),EXACT($P7,"one_segment"),EXACT($P7,"incomplete_crm"),EXACT($P7,"limited"))))),"sampleCoverage, ","")&amp;IF(OR(ISFORMULA($Q7),AND($Q7&lt;&gt;"",NOT(OR(EXACT($Q7,"none"),EXACT($Q7,"review_due"),EXACT($Q7,"new_evidence"))))),"previousValidation, ","")&amp;IF(OR(ISFORMULA($R7),AND($R7&lt;&gt;"",NOT(OR(EXACT($R7,"yes"),EXACT($R7,"no"))))),"newMaterialEvidence, ","")&amp;IF(OR(ISFORMULA($S7),AND($S7&lt;&gt;"",NOT(OR(EXACT($S7,"yes"),EXACT($S7,"no"),EXACT($S7,"unknown"))))),"serviceability, ","")&amp;IF(OR(ISFORMULA($T7),AND($T7&lt;&gt;"",NOT(OR(EXACT($T7,"yes"),EXACT($T7,"no"))))),"historicalBackfill, ","")&amp;IF(OR(ISFORMULA($U7),AND($U7&lt;&gt;"",NOT(OR(EXACT($U7,"yes"),EXACT($U7,"no"),EXACT($U7,"unknown"))))),"commercialNonParticipation, ","")</x:f>
      </x:c>
      <x:c r="BA7">
        <x:f>IF(LEN(TRIM($C7&amp;""))=0,"candidateName, ","")&amp;IF(LEN(TRIM($D7&amp;""))=0,"decisionUse, ","")&amp;IF(LEN(TRIM($E7&amp;""))=0,"candidateInSet, ","")&amp;IF(LEN(TRIM($F7&amp;""))=0,"publicEvidence, ","")&amp;IF(LEN(TRIM($G7&amp;""))=0,"firstPartyEvidence, ","")&amp;IF(LEN(TRIM($H7&amp;""))=0,"realDecision, ","")&amp;IF(LEN(TRIM($I7&amp;""))=0,"scopeMatch, ","")&amp;IF(LEN(TRIM($J7&amp;""))=0,"evidenceQuality, ","")</x:f>
      </x:c>
      <x:c r="BB7">
        <x:f>IF($AM7=0,"EMPTY",IF($AN7=TRUE,"INVALID INPUT",IF($AO7=TRUE,"INVALID INPUT",IF(OR(NOT(ISTEXT($C7)),LEN(TRIM($C7&amp;""))&lt;2),"INVALID INPUT",IF(OR($Q7="review_due",$Q7="new_evidence",$R7="yes"),"REOPEN",IF(OR($AR7="material",$AR7="unknown"),"RESOLVE EVIDENCE",IF(OR($I7="unknown",$H7="unknown"),"RESOLVE EVIDENCE",IF(AND($AU7=TRUE,OR($S7="",$S7="unknown")),"RESOLVE EVIDENCE",IF(AND($E7="no",OR($K7="",$K7="unknown")),"RESOLVE EVIDENCE",IF(AND($E7="yes",OR($L7="",$L7="unknown")),"RESOLVE EVIDENCE",IF(AND($E7="yes",OR($I7="partial",$I7="mismatch",$AQ7="stale")),"DOWNGRADE",IF(AND($AU7=TRUE,$AY7=TRUE),"RESOLVE EVIDENCE",IF(AND($S7="no",$E7="yes",$H7="no",$U7="yes",$AP7="two_plus",$I7="full",$AQ7="current"),"EXCLUDE FROM THIS COMMERCIAL VIEW",IF(AND($S7="no",$E7="yes",$H7="yes"),"DOWNGRADE",IF(AND($S7="no",OR($F7="yes",$AV7=TRUE)),"RETAIN FOR DISCOVERY / REFERENCE",IF($S7="no","RESOLVE EVIDENCE",IF(AND($E7="no",$H7="yes",$AT7=TRUE,$I7="full",$AW7=""),"RESOLVE EVIDENCE",IF(AND($E7="no",$H7="yes",$AT7=TRUE,$I7="full",$AU7=TRUE,OR($AP7&lt;&gt;"two_plus",$AQ7&lt;&gt;"current",$S7&lt;&gt;"yes")),"RESOLVE EVIDENCE",IF(AND($E7="no",$H7="yes",$AT7=TRUE,$I7="full"),"ADD",IF(AND($AW7&lt;&gt;"",$E7="yes",$H7="yes",$I7="full",$L7&lt;&gt;$AW7),"RECLASSIFY",IF(AND($AP7="shared",$AV7=TRUE),"RETAIN FOR DISCOVERY / REFERENCE",IF(AND($AV7=TRUE,$F7="yes",OR($H7="no",$G7="none")),"RETAIN FOR DISCOVERY / REFERENCE",IF(AND($E7="yes",$H7="no",$U7="yes",$AP7="two_plus",$I7="full",$AQ7="current"),"EXCLUDE FROM THIS COMMERCIAL VIEW",IF(AND($E7="yes",$H7="yes",$AT7=TRUE,$I7="full",$AP7="two_plus",$AQ7="current",$AW7=""),"RESOLVE EVIDENCE",IF(AND($E7="yes",$H7="yes",$AT7=TRUE,$I7="full",$AP7="two_plus",$AQ7="current",$AU7=TRUE,$S7&lt;&gt;"yes"),"RESOLVE EVIDENCE",IF(AND($E7="yes",$H7="yes",$AT7=TRUE,$I7="full",$AP7="two_plus",$AQ7="current",$L7&lt;&gt;$AW7),"RECLASSIFY",IF(AND($E7="yes",$H7="yes",$AT7=TRUE,$I7="full",$AP7="two_plus",$AQ7="current"),"CONFIRM","RESOLVE EVIDENCE")))))))))))))))))))))))))))</x:f>
      </x:c>
      <x:c r="BC7">
        <x:f>IF($AM7=0,"EMPTY",IF($AN7=TRUE,"CONTROLLED_INPUT_INVALID",IF($AO7=TRUE,"REQUIRED_FIELDS_MISSING",IF(OR(NOT(ISTEXT($C7)),LEN(TRIM($C7&amp;""))&lt;2),"IDENTITY_MALFORMED",IF(OR($Q7="review_due",$Q7="new_evidence",$R7="yes"),"LIFECYCLE_TRIGGER",IF(OR($AR7="material",$AR7="unknown"),"MATERIAL_CONTRADICTION",IF(OR($I7="unknown",$H7="unknown"),"SCOPE_OR_EVENT_UNRESOLVED",IF(AND($AU7=TRUE,OR($S7="",$S7="unknown")),"SERVICEABILITY_UNRESOLVED",IF(AND($E7="no",OR($K7="",$K7="unknown")),"MISSING_ALTERNATIVE_ROLE_UNRESOLVED",IF(AND($E7="yes",OR($L7="",$L7="unknown")),"CURRENT_ROLE_UNRESOLVED",IF(AND($E7="yes",OR($I7="partial",$I7="mismatch",$AQ7="stale")),"SCOPE_OR_FRESHNESS_LIMIT",IF(AND($AU7=TRUE,$AY7=TRUE),"COMMERCIAL_EVIDENCE_LIMITED",IF(AND($S7="no",$E7="yes",$H7="no",$U7="yes",$AP7="two_plus",$I7="full",$AQ7="current"),"SCOPED_NON_SERVICEABILITY",IF(AND($S7="no",$E7="yes",$H7="yes"),"SERVICEABILITY_LIMIT",IF(AND($S7="no",OR($F7="yes",$AV7=TRUE)),"NOT_SERVICEABLE_FOR_COMMERCIAL_VIEW",IF($S7="no","SERVICEABILITY_NEGATIVE_ROLE_EFFECT_UNRESOLVED",IF(AND($E7="no",$H7="yes",$AT7=TRUE,$I7="full",$AW7=""),"MISSING_ALTERNATIVE_ROLE_UNRESOLVED",IF(AND($E7="no",$H7="yes",$AT7=TRUE,$I7="full",$AU7=TRUE,OR($AP7&lt;&gt;"two_plus",$AQ7&lt;&gt;"current",$S7&lt;&gt;"yes")),"MISSING_ALTERNATIVE_EVIDENCE_LIMITED",IF(AND($E7="no",$H7="yes",$AT7=TRUE,$I7="full"),"COMMERCIAL_ALTERNATIVE_MISSING",IF(AND($AW7&lt;&gt;"",$E7="yes",$H7="yes",$I7="full",$L7&lt;&gt;$AW7),"ROLE_MISMATCH",IF(AND($AP7="shared",$AV7=TRUE),"PUBLIC_SIGNAL_SHARED_PROVENANCE",IF(AND($AV7=TRUE,$F7="yes",OR($H7="no",$G7="none")),"DISCOVERY_ONLY_RELATIONSHIP",IF(AND($E7="yes",$H7="no",$U7="yes",$AP7="two_plus",$I7="full",$AQ7="current"),"SCOPED_NON_PARTICIPATION",IF(AND($E7="yes",$H7="yes",$AT7=TRUE,$I7="full",$AP7="two_plus",$AQ7="current",$AW7=""),"ALTERNATIVE_TYPE_UNRESOLVED",IF(AND($E7="yes",$H7="yes",$AT7=TRUE,$I7="full",$AP7="two_plus",$AQ7="current",$AU7=TRUE,$S7&lt;&gt;"yes"),"SERVICEABILITY_UNRESOLVED",IF(AND($E7="yes",$H7="yes",$AT7=TRUE,$I7="full",$AP7="two_plus",$AQ7="current",$L7&lt;&gt;$AW7),"ROLE_MISMATCH",IF(AND($E7="yes",$H7="yes",$AT7=TRUE,$I7="full",$AP7="two_plus",$AQ7="current"),"SCOPED_COMMERCIAL_RELEVANCE","DEFAULT_EVIDENCE_GAP")))))))))))))))))))))))))))</x:f>
      </x:c>
    </x:row>
    <x:row r="8">
      <x:c r="A8" s="103" t="str">
        <x:v>REV-003</x:v>
      </x:c>
      <x:c r="B8" s="103" t="str">
        <x:v>CAN-003</x:v>
      </x:c>
      <x:c r="C8" s="103" t="str">
        <x:v>Apex Enterprise</x:v>
      </x:c>
      <x:c r="D8" s="103" t="str">
        <x:v>procurement</x:v>
      </x:c>
      <x:c r="E8" s="103" t="str">
        <x:v>yes</x:v>
      </x:c>
      <x:c r="F8" s="103" t="str">
        <x:v>no</x:v>
      </x:c>
      <x:c r="G8" s="103" t="str">
        <x:v>buyer_event</x:v>
      </x:c>
      <x:c r="H8" s="103" t="str">
        <x:v>yes</x:v>
      </x:c>
      <x:c r="I8" s="103" t="str">
        <x:v>partial</x:v>
      </x:c>
      <x:c r="J8" s="103" t="str">
        <x:v>one_decision</x:v>
      </x:c>
      <x:c r="K8" s="103" t="str">
        <x:v>vendor</x:v>
      </x:c>
      <x:c r="L8" s="103" t="str">
        <x:v>direct</x:v>
      </x:c>
      <x:c r="M8" s="103" t="str">
        <x:v>current</x:v>
      </x:c>
      <x:c r="N8" s="103" t="str">
        <x:v>none</x:v>
      </x:c>
      <x:c r="O8" s="103" t="str">
        <x:v>one</x:v>
      </x:c>
      <x:c r="P8" s="103" t="str">
        <x:v>one_segment</x:v>
      </x:c>
      <x:c r="Q8" s="103" t="str">
        <x:v>none</x:v>
      </x:c>
      <x:c r="R8" s="103" t="str">
        <x:v>no</x:v>
      </x:c>
      <x:c r="S8" s="103" t="str">
        <x:v>yes</x:v>
      </x:c>
      <x:c r="T8" s="103" t="str">
        <x:v>no</x:v>
      </x:c>
      <x:c r="U8" s="103" t="str">
        <x:v>no</x:v>
      </x:c>
      <x:c r="V8" s="103" t="str">
        <x:v>Reviewer C</x:v>
      </x:c>
      <x:c r="W8" s="104" t="n">
        <x:v>46238</x:v>
      </x:c>
      <x:c r="X8" s="103" t="str">
        <x:v>Enterprise-only evidence; self-serve is untested.</x:v>
      </x:c>
      <x:c r="Y8" s="86">
        <x:f>IF($BB8="EMPTY","",IF($AN8=TRUE,"INVALID",IF($AO8=TRUE,"INCOMPLETE",IF(OR(NOT(ISTEXT($C8)),LEN(TRIM($C8&amp;""))&lt;2),"INVALID","VALID"))))</x:f>
      </x:c>
      <x:c r="Z8" s="86">
        <x:f>IF($BB8="EMPTY","",$BB8)</x:f>
      </x:c>
      <x:c r="AA8" s="86">
        <x:f>IF($BB8="EMPTY","",IFERROR(VLOOKUP($BC8,'Method Notes'!$AN$5:$AW$50,2,FALSE),""))</x:f>
      </x:c>
      <x:c r="AB8" s="86">
        <x:f>IF($BB8="EMPTY","",IF($BC8="CONTROLLED_INPUT_INVALID","Unsupported values were supplied for: "&amp;LEFT($AZ8,MAX(0,LEN($AZ8)-2))&amp;". The engine does not convert them to a safe default.",IF($BC8="REQUIRED_FIELDS_MISSING","Required information is missing: "&amp;LEFT($BA8,MAX(0,LEN($BA8)-2))&amp;".",IFERROR(VLOOKUP($BC8,'Method Notes'!$AN$5:$AW$50,3,FALSE),""))))</x:f>
      </x:c>
      <x:c r="AC8" s="86">
        <x:f>IF($BB8="EMPTY","",IF($BC8="COMMERCIAL_ALTERNATIVE_MISSING","Add as "&amp;$AX8&amp;" in this scoped view.",IF($BC8="ROLE_MISMATCH","Reclassify as "&amp;$AX8&amp;" for this view.",IFERROR(VLOOKUP($BC8,'Method Notes'!$AN$5:$AW$50,4,FALSE),""))))</x:f>
      </x:c>
      <x:c r="AD8" s="86">
        <x:f>IF($BB8="EMPTY","",$BC8)</x:f>
      </x:c>
      <x:c r="AE8" s="86">
        <x:f>IF($BB8="EMPTY","",IFERROR(VLOOKUP($BC8,'Method Notes'!$AN$5:$AW$50,5,FALSE),""))</x:f>
      </x:c>
      <x:c r="AF8" s="86">
        <x:f>IF($BB8="EMPTY","",IFERROR(VLOOKUP($BC8,'Method Notes'!$AN$5:$AW$50,6,FALSE),""))</x:f>
      </x:c>
      <x:c r="AG8" s="86">
        <x:f>IF($BB8="EMPTY","",IF($BC8="COMMERCIAL_EVIDENCE_LIMITED",IF($AT8=TRUE,"Add independent decisions and missing segments.","Collect direct buyer or recorded commercial-event evidence tied to the same scope."),IFERROR(VLOOKUP($BC8,'Method Notes'!$AN$5:$AW$50,7,FALSE),"")))</x:f>
      </x:c>
      <x:c r="AH8" s="86">
        <x:f>IF($BB8="EMPTY","",IFERROR(VLOOKUP($BC8,'Method Notes'!$AN$5:$AW$50,8,FALSE),""))</x:f>
      </x:c>
      <x:c r="AI8" s="86">
        <x:f>IF($BB8="EMPTY","",IF(OR($BC8="COMMERCIAL_EVIDENCE_LIMITED",$BC8="COMMERCIAL_ALTERNATIVE_MISSING",$BC8="ROLE_MISMATCH",$BC8="SCOPE_OR_FRESHNESS_LIMIT"),IF($AP8="shared","PROVENANCE NOT INDEPENDENT",IF($AP8="one","ONE INDEPENDENT DECISION ONLY",IF($AS8="incomplete_crm","CRM CAPTURE INCOMPLETE",IF(OR($AS8="only_wins",$AS8="only_losses",$AS8="one_segment",$AS8="limited"),"SAMPLE COVERAGE LIMITED",IF($T8="yes","HISTORICAL BACKFILL UNRELIABLE",IF($AQ8="stale","EVIDENCE STALE","Evidence is scoped to the tested view.")))))),IFERROR(VLOOKUP($BC8,'Method Notes'!$AN$5:$AW$50,9,FALSE),"")))</x:f>
      </x:c>
      <x:c r="AJ8" s="86">
        <x:f>IF($BB8="EMPTY","",IFERROR(VLOOKUP($BC8,'Method Notes'!$AN$5:$AW$50,10,FALSE),""))</x:f>
      </x:c>
      <x:c r="AK8" s="86">
        <x:f>IF(COUNTA($A8:$X8)=0,"",IF(AND($B8&lt;&gt;"",COUNTIF($B$6:$B8,$B8)&gt;1),"POSSIBLE DUPLICATE CANDIDATE ID",""))</x:f>
      </x:c>
      <x:c r="AL8" s="86">
        <x:f>IF(COUNTA($A8:$X8)=0,"",IF(OR($Q8="review_due",$Q8="new_evidence",$R8="yes"),"REOPEN / SUPERSEDE PRIOR VERSION",IF(OR($Q8="",$Q8="none"),"CURRENT OR FIRST REVIEW","PRIOR REVIEW RECORDED")))</x:f>
      </x:c>
      <x:c r="AM8">
        <x:f>IF(COUNTA($C8:$U8)&gt;0,1,0)</x:f>
      </x:c>
      <x:c r="AN8">
        <x:f>OR(ISFORMULA($C8),ISFORMULA($D8),AND($D8&lt;&gt;"",NOT(OR(EXACT($D8,"seo"),EXACT($D8,"content"),EXACT($D8,"paid_search"),EXACT($D8,"market_monitoring"),EXACT($D8,"battlecard"),EXACT($D8,"product_comparison"),EXACT($D8,"shortlist"),EXACT($D8,"procurement"),EXACT($D8,"pricing"),EXACT($D8,"renewal"),EXACT($D8,"strategy")))),ISFORMULA($E8),AND($E8&lt;&gt;"",NOT(OR(EXACT($E8,"yes"),EXACT($E8,"no")))),ISFORMULA($F8),AND($F8&lt;&gt;"",NOT(OR(EXACT($F8,"yes"),EXACT($F8,"no")))),ISFORMULA($G8),AND($G8&lt;&gt;"",NOT(OR(EXACT($G8,"none"),EXACT($G8,"seller_only"),EXACT($G8,"buyer_event"),EXACT($G8,"mixed")))),ISFORMULA($H8),AND($H8&lt;&gt;"",NOT(OR(EXACT($H8,"yes"),EXACT($H8,"no"),EXACT($H8,"unknown")))),ISFORMULA($I8),AND($I8&lt;&gt;"",NOT(OR(EXACT($I8,"full"),EXACT($I8,"partial"),EXACT($I8,"mismatch"),EXACT($I8,"unknown")))),ISFORMULA($J8),AND($J8&lt;&gt;"",NOT(OR(EXACT($J8,"independent_current"),EXACT($J8,"one_decision"),EXACT($J8,"shared_records"),EXACT($J8,"contradictory"),EXACT($J8,"incomplete_capture"),EXACT($J8,"stale")))),ISFORMULA($K8),AND($K8&lt;&gt;"",NOT(OR(EXACT($K8,"vendor"),EXACT($K8,"product"),EXACT($K8,"consultancy"),EXACT($K8,"agency"),EXACT($K8,"internal_build"),EXACT($K8,"spreadsheet"),EXACT($K8,"incumbent"),EXACT($K8,"open_source"),EXACT($K8,"free_tool"),EXACT($K8,"no_decision"),EXACT($K8,"status_quo"),EXACT($K8,"unknown")))),ISFORMULA($L8),AND($L8&lt;&gt;"",NOT(OR(EXACT($L8,"direct"),EXACT($L8,"indirect"),EXACT($L8,"substitute"),EXACT($L8,"reference"),EXACT($L8,"unknown")))),ISFORMULA($M8),AND($M8&lt;&gt;"",NOT(OR(EXACT($M8,"current"),EXACT($M8,"stale"),EXACT($M8,"unknown")))),ISFORMULA($N8),AND($N8&lt;&gt;"",NOT(OR(EXACT($N8,"none"),EXACT($N8,"material"),EXACT($N8,"unknown")))),ISFORMULA($O8),AND($O8&lt;&gt;"",NOT(OR(EXACT($O8,"two_plus"),EXACT($O8,"one"),EXACT($O8,"shared"),EXACT($O8,"unknown")))),ISFORMULA($P8),AND($P8&lt;&gt;"",NOT(OR(EXACT($P8,"balanced"),EXACT($P8,"only_wins"),EXACT($P8,"only_losses"),EXACT($P8,"one_segment"),EXACT($P8,"incomplete_crm"),EXACT($P8,"limited")))),ISFORMULA($Q8),AND($Q8&lt;&gt;"",NOT(OR(EXACT($Q8,"none"),EXACT($Q8,"review_due"),EXACT($Q8,"new_evidence")))),ISFORMULA($R8),AND($R8&lt;&gt;"",NOT(OR(EXACT($R8,"yes"),EXACT($R8,"no")))),ISFORMULA($S8),AND($S8&lt;&gt;"",NOT(OR(EXACT($S8,"yes"),EXACT($S8,"no"),EXACT($S8,"unknown")))),ISFORMULA($T8),AND($T8&lt;&gt;"",NOT(OR(EXACT($T8,"yes"),EXACT($T8,"no")))),ISFORMULA($U8),AND($U8&lt;&gt;"",NOT(OR(EXACT($U8,"yes"),EXACT($U8,"no"),EXACT($U8,"unknown")))))</x:f>
      </x:c>
      <x:c r="AO8">
        <x:f>OR(LEN(TRIM($C8&amp;""))=0,LEN(TRIM($D8&amp;""))=0,LEN(TRIM($E8&amp;""))=0,LEN(TRIM($F8&amp;""))=0,LEN(TRIM($G8&amp;""))=0,LEN(TRIM($H8&amp;""))=0,LEN(TRIM($I8&amp;""))=0,LEN(TRIM($J8&amp;""))=0)</x:f>
      </x:c>
      <x:c r="AP8">
        <x:f>IF($O8&lt;&gt;"",$O8,IF($J8="independent_current","two_plus",IF($J8="one_decision","one",IF($J8="shared_records","shared","unknown"))))</x:f>
      </x:c>
      <x:c r="AQ8">
        <x:f>IF($M8&lt;&gt;"",$M8,IF($J8="stale","stale",IF($J8="incomplete_capture","unknown",IF($J8&lt;&gt;"","current",""))))</x:f>
      </x:c>
      <x:c r="AR8">
        <x:f>IF($N8&lt;&gt;"",$N8,IF($J8="contradictory","material",IF($J8&lt;&gt;"","none","")))</x:f>
      </x:c>
      <x:c r="AS8">
        <x:f>IF($P8&lt;&gt;"",$P8,IF($J8="incomplete_capture","incomplete_crm",IF($J8="independent_current","balanced",IF($J8&lt;&gt;"","limited",""))))</x:f>
      </x:c>
      <x:c r="AT8">
        <x:f>OR($G8="buyer_event",$G8="mixed")</x:f>
      </x:c>
      <x:c r="AU8">
        <x:f>OR($D8="battlecard",$D8="shortlist",$D8="procurement",$D8="pricing",$D8="renewal",$D8="strategy",$D8="product_comparison")</x:f>
      </x:c>
      <x:c r="AV8">
        <x:f>OR($D8="seo",$D8="content",$D8="paid_search",$D8="market_monitoring")</x:f>
      </x:c>
      <x:c r="AW8">
        <x:f>IF(OR($K8="vendor",$K8="product"),"direct",IF(OR($K8="consultancy",$K8="agency"),"indirect",IF(OR($K8="internal_build",$K8="spreadsheet",$K8="incumbent",$K8="open_source",$K8="free_tool",$K8="no_decision",$K8="status_quo"),"substitute","")))</x:f>
      </x:c>
      <x:c r="AX8">
        <x:f>IF(OR($K8="vendor",$K8="product"),"Direct competitor",IF(OR($K8="consultancy",$K8="agency"),"Service alternative",IF($K8="incumbent","Incumbent / substitute",IF($K8="no_decision","No-decision alternative",IF($K8="status_quo","Status-quo alternative",IF(OR($K8="internal_build",$K8="spreadsheet",$K8="open_source",$K8="free_tool"),"Substitute",""))))))</x:f>
      </x:c>
      <x:c r="AY8">
        <x:f>OR($G8="none",$G8="seller_only",$AP8&lt;&gt;"two_plus",$AS8="only_wins",$AS8="only_losses",$AS8="one_segment",$AS8="incomplete_crm",$AS8="limited",$T8="yes",$AQ8&lt;&gt;"current")</x:f>
      </x:c>
      <x:c r="AZ8">
        <x:f>IF(ISFORMULA($C8),"candidateName, ","")&amp;IF(OR(ISFORMULA($D8),AND($D8&lt;&gt;"",NOT(OR(EXACT($D8,"seo"),EXACT($D8,"content"),EXACT($D8,"paid_search"),EXACT($D8,"market_monitoring"),EXACT($D8,"battlecard"),EXACT($D8,"product_comparison"),EXACT($D8,"shortlist"),EXACT($D8,"procurement"),EXACT($D8,"pricing"),EXACT($D8,"renewal"),EXACT($D8,"strategy"))))),"decisionUse, ","")&amp;IF(OR(ISFORMULA($E8),AND($E8&lt;&gt;"",NOT(OR(EXACT($E8,"yes"),EXACT($E8,"no"))))),"candidateInSet, ","")&amp;IF(OR(ISFORMULA($F8),AND($F8&lt;&gt;"",NOT(OR(EXACT($F8,"yes"),EXACT($F8,"no"))))),"publicEvidence, ","")&amp;IF(OR(ISFORMULA($G8),AND($G8&lt;&gt;"",NOT(OR(EXACT($G8,"none"),EXACT($G8,"seller_only"),EXACT($G8,"buyer_event"),EXACT($G8,"mixed"))))),"firstPartyEvidence, ","")&amp;IF(OR(ISFORMULA($H8),AND($H8&lt;&gt;"",NOT(OR(EXACT($H8,"yes"),EXACT($H8,"no"),EXACT($H8,"unknown"))))),"realDecision, ","")&amp;IF(OR(ISFORMULA($I8),AND($I8&lt;&gt;"",NOT(OR(EXACT($I8,"full"),EXACT($I8,"partial"),EXACT($I8,"mismatch"),EXACT($I8,"unknown"))))),"scopeMatch, ","")&amp;IF(OR(ISFORMULA($J8),AND($J8&lt;&gt;"",NOT(OR(EXACT($J8,"independent_current"),EXACT($J8,"one_decision"),EXACT($J8,"shared_records"),EXACT($J8,"contradictory"),EXACT($J8,"incomplete_capture"),EXACT($J8,"stale"))))),"evidenceQuality, ","")&amp;IF(OR(ISFORMULA($K8),AND($K8&lt;&gt;"",NOT(OR(EXACT($K8,"vendor"),EXACT($K8,"product"),EXACT($K8,"consultancy"),EXACT($K8,"agency"),EXACT($K8,"internal_build"),EXACT($K8,"spreadsheet"),EXACT($K8,"incumbent"),EXACT($K8,"open_source"),EXACT($K8,"free_tool"),EXACT($K8,"no_decision"),EXACT($K8,"status_quo"),EXACT($K8,"unknown"))))),"alternativeType, ","")&amp;IF(OR(ISFORMULA($L8),AND($L8&lt;&gt;"",NOT(OR(EXACT($L8,"direct"),EXACT($L8,"indirect"),EXACT($L8,"substitute"),EXACT($L8,"reference"),EXACT($L8,"unknown"))))),"currentRole, ","")&amp;IF(OR(ISFORMULA($M8),AND($M8&lt;&gt;"",NOT(OR(EXACT($M8,"current"),EXACT($M8,"stale"),EXACT($M8,"unknown"))))),"freshness, ","")&amp;IF(OR(ISFORMULA($N8),AND($N8&lt;&gt;"",NOT(OR(EXACT($N8,"none"),EXACT($N8,"material"),EXACT($N8,"unknown"))))),"contradiction, ","")&amp;IF(OR(ISFORMULA($O8),AND($O8&lt;&gt;"",NOT(OR(EXACT($O8,"two_plus"),EXACT($O8,"one"),EXACT($O8,"shared"),EXACT($O8,"unknown"))))),"provenance, ","")&amp;IF(OR(ISFORMULA($P8),AND($P8&lt;&gt;"",NOT(OR(EXACT($P8,"balanced"),EXACT($P8,"only_wins"),EXACT($P8,"only_losses"),EXACT($P8,"one_segment"),EXACT($P8,"incomplete_crm"),EXACT($P8,"limited"))))),"sampleCoverage, ","")&amp;IF(OR(ISFORMULA($Q8),AND($Q8&lt;&gt;"",NOT(OR(EXACT($Q8,"none"),EXACT($Q8,"review_due"),EXACT($Q8,"new_evidence"))))),"previousValidation, ","")&amp;IF(OR(ISFORMULA($R8),AND($R8&lt;&gt;"",NOT(OR(EXACT($R8,"yes"),EXACT($R8,"no"))))),"newMaterialEvidence, ","")&amp;IF(OR(ISFORMULA($S8),AND($S8&lt;&gt;"",NOT(OR(EXACT($S8,"yes"),EXACT($S8,"no"),EXACT($S8,"unknown"))))),"serviceability, ","")&amp;IF(OR(ISFORMULA($T8),AND($T8&lt;&gt;"",NOT(OR(EXACT($T8,"yes"),EXACT($T8,"no"))))),"historicalBackfill, ","")&amp;IF(OR(ISFORMULA($U8),AND($U8&lt;&gt;"",NOT(OR(EXACT($U8,"yes"),EXACT($U8,"no"),EXACT($U8,"unknown"))))),"commercialNonParticipation, ","")</x:f>
      </x:c>
      <x:c r="BA8">
        <x:f>IF(LEN(TRIM($C8&amp;""))=0,"candidateName, ","")&amp;IF(LEN(TRIM($D8&amp;""))=0,"decisionUse, ","")&amp;IF(LEN(TRIM($E8&amp;""))=0,"candidateInSet, ","")&amp;IF(LEN(TRIM($F8&amp;""))=0,"publicEvidence, ","")&amp;IF(LEN(TRIM($G8&amp;""))=0,"firstPartyEvidence, ","")&amp;IF(LEN(TRIM($H8&amp;""))=0,"realDecision, ","")&amp;IF(LEN(TRIM($I8&amp;""))=0,"scopeMatch, ","")&amp;IF(LEN(TRIM($J8&amp;""))=0,"evidenceQuality, ","")</x:f>
      </x:c>
      <x:c r="BB8">
        <x:f>IF($AM8=0,"EMPTY",IF($AN8=TRUE,"INVALID INPUT",IF($AO8=TRUE,"INVALID INPUT",IF(OR(NOT(ISTEXT($C8)),LEN(TRIM($C8&amp;""))&lt;2),"INVALID INPUT",IF(OR($Q8="review_due",$Q8="new_evidence",$R8="yes"),"REOPEN",IF(OR($AR8="material",$AR8="unknown"),"RESOLVE EVIDENCE",IF(OR($I8="unknown",$H8="unknown"),"RESOLVE EVIDENCE",IF(AND($AU8=TRUE,OR($S8="",$S8="unknown")),"RESOLVE EVIDENCE",IF(AND($E8="no",OR($K8="",$K8="unknown")),"RESOLVE EVIDENCE",IF(AND($E8="yes",OR($L8="",$L8="unknown")),"RESOLVE EVIDENCE",IF(AND($E8="yes",OR($I8="partial",$I8="mismatch",$AQ8="stale")),"DOWNGRADE",IF(AND($AU8=TRUE,$AY8=TRUE),"RESOLVE EVIDENCE",IF(AND($S8="no",$E8="yes",$H8="no",$U8="yes",$AP8="two_plus",$I8="full",$AQ8="current"),"EXCLUDE FROM THIS COMMERCIAL VIEW",IF(AND($S8="no",$E8="yes",$H8="yes"),"DOWNGRADE",IF(AND($S8="no",OR($F8="yes",$AV8=TRUE)),"RETAIN FOR DISCOVERY / REFERENCE",IF($S8="no","RESOLVE EVIDENCE",IF(AND($E8="no",$H8="yes",$AT8=TRUE,$I8="full",$AW8=""),"RESOLVE EVIDENCE",IF(AND($E8="no",$H8="yes",$AT8=TRUE,$I8="full",$AU8=TRUE,OR($AP8&lt;&gt;"two_plus",$AQ8&lt;&gt;"current",$S8&lt;&gt;"yes")),"RESOLVE EVIDENCE",IF(AND($E8="no",$H8="yes",$AT8=TRUE,$I8="full"),"ADD",IF(AND($AW8&lt;&gt;"",$E8="yes",$H8="yes",$I8="full",$L8&lt;&gt;$AW8),"RECLASSIFY",IF(AND($AP8="shared",$AV8=TRUE),"RETAIN FOR DISCOVERY / REFERENCE",IF(AND($AV8=TRUE,$F8="yes",OR($H8="no",$G8="none")),"RETAIN FOR DISCOVERY / REFERENCE",IF(AND($E8="yes",$H8="no",$U8="yes",$AP8="two_plus",$I8="full",$AQ8="current"),"EXCLUDE FROM THIS COMMERCIAL VIEW",IF(AND($E8="yes",$H8="yes",$AT8=TRUE,$I8="full",$AP8="two_plus",$AQ8="current",$AW8=""),"RESOLVE EVIDENCE",IF(AND($E8="yes",$H8="yes",$AT8=TRUE,$I8="full",$AP8="two_plus",$AQ8="current",$AU8=TRUE,$S8&lt;&gt;"yes"),"RESOLVE EVIDENCE",IF(AND($E8="yes",$H8="yes",$AT8=TRUE,$I8="full",$AP8="two_plus",$AQ8="current",$L8&lt;&gt;$AW8),"RECLASSIFY",IF(AND($E8="yes",$H8="yes",$AT8=TRUE,$I8="full",$AP8="two_plus",$AQ8="current"),"CONFIRM","RESOLVE EVIDENCE")))))))))))))))))))))))))))</x:f>
      </x:c>
      <x:c r="BC8">
        <x:f>IF($AM8=0,"EMPTY",IF($AN8=TRUE,"CONTROLLED_INPUT_INVALID",IF($AO8=TRUE,"REQUIRED_FIELDS_MISSING",IF(OR(NOT(ISTEXT($C8)),LEN(TRIM($C8&amp;""))&lt;2),"IDENTITY_MALFORMED",IF(OR($Q8="review_due",$Q8="new_evidence",$R8="yes"),"LIFECYCLE_TRIGGER",IF(OR($AR8="material",$AR8="unknown"),"MATERIAL_CONTRADICTION",IF(OR($I8="unknown",$H8="unknown"),"SCOPE_OR_EVENT_UNRESOLVED",IF(AND($AU8=TRUE,OR($S8="",$S8="unknown")),"SERVICEABILITY_UNRESOLVED",IF(AND($E8="no",OR($K8="",$K8="unknown")),"MISSING_ALTERNATIVE_ROLE_UNRESOLVED",IF(AND($E8="yes",OR($L8="",$L8="unknown")),"CURRENT_ROLE_UNRESOLVED",IF(AND($E8="yes",OR($I8="partial",$I8="mismatch",$AQ8="stale")),"SCOPE_OR_FRESHNESS_LIMIT",IF(AND($AU8=TRUE,$AY8=TRUE),"COMMERCIAL_EVIDENCE_LIMITED",IF(AND($S8="no",$E8="yes",$H8="no",$U8="yes",$AP8="two_plus",$I8="full",$AQ8="current"),"SCOPED_NON_SERVICEABILITY",IF(AND($S8="no",$E8="yes",$H8="yes"),"SERVICEABILITY_LIMIT",IF(AND($S8="no",OR($F8="yes",$AV8=TRUE)),"NOT_SERVICEABLE_FOR_COMMERCIAL_VIEW",IF($S8="no","SERVICEABILITY_NEGATIVE_ROLE_EFFECT_UNRESOLVED",IF(AND($E8="no",$H8="yes",$AT8=TRUE,$I8="full",$AW8=""),"MISSING_ALTERNATIVE_ROLE_UNRESOLVED",IF(AND($E8="no",$H8="yes",$AT8=TRUE,$I8="full",$AU8=TRUE,OR($AP8&lt;&gt;"two_plus",$AQ8&lt;&gt;"current",$S8&lt;&gt;"yes")),"MISSING_ALTERNATIVE_EVIDENCE_LIMITED",IF(AND($E8="no",$H8="yes",$AT8=TRUE,$I8="full"),"COMMERCIAL_ALTERNATIVE_MISSING",IF(AND($AW8&lt;&gt;"",$E8="yes",$H8="yes",$I8="full",$L8&lt;&gt;$AW8),"ROLE_MISMATCH",IF(AND($AP8="shared",$AV8=TRUE),"PUBLIC_SIGNAL_SHARED_PROVENANCE",IF(AND($AV8=TRUE,$F8="yes",OR($H8="no",$G8="none")),"DISCOVERY_ONLY_RELATIONSHIP",IF(AND($E8="yes",$H8="no",$U8="yes",$AP8="two_plus",$I8="full",$AQ8="current"),"SCOPED_NON_PARTICIPATION",IF(AND($E8="yes",$H8="yes",$AT8=TRUE,$I8="full",$AP8="two_plus",$AQ8="current",$AW8=""),"ALTERNATIVE_TYPE_UNRESOLVED",IF(AND($E8="yes",$H8="yes",$AT8=TRUE,$I8="full",$AP8="two_plus",$AQ8="current",$AU8=TRUE,$S8&lt;&gt;"yes"),"SERVICEABILITY_UNRESOLVED",IF(AND($E8="yes",$H8="yes",$AT8=TRUE,$I8="full",$AP8="two_plus",$AQ8="current",$L8&lt;&gt;$AW8),"ROLE_MISMATCH",IF(AND($E8="yes",$H8="yes",$AT8=TRUE,$I8="full",$AP8="two_plus",$AQ8="current"),"SCOPED_COMMERCIAL_RELEVANCE","DEFAULT_EVIDENCE_GAP")))))))))))))))))))))))))))</x:f>
      </x:c>
    </x:row>
    <x:row r="9">
      <x:c r="A9" s="103" t="str">
        <x:v>REV-004</x:v>
      </x:c>
      <x:c r="B9" s="103" t="str">
        <x:v>CAN-004</x:v>
      </x:c>
      <x:c r="C9" s="103" t="str">
        <x:v>Harbor Analytics</x:v>
      </x:c>
      <x:c r="D9" s="103" t="str">
        <x:v>shortlist</x:v>
      </x:c>
      <x:c r="E9" s="103" t="str">
        <x:v>yes</x:v>
      </x:c>
      <x:c r="F9" s="103" t="str">
        <x:v>yes</x:v>
      </x:c>
      <x:c r="G9" s="103" t="str">
        <x:v>seller_only</x:v>
      </x:c>
      <x:c r="H9" s="103" t="str">
        <x:v>yes</x:v>
      </x:c>
      <x:c r="I9" s="103" t="str">
        <x:v>full</x:v>
      </x:c>
      <x:c r="J9" s="103" t="str">
        <x:v>shared_records</x:v>
      </x:c>
      <x:c r="K9" s="103" t="str">
        <x:v>vendor</x:v>
      </x:c>
      <x:c r="L9" s="103" t="str">
        <x:v>direct</x:v>
      </x:c>
      <x:c r="M9" s="103" t="str">
        <x:v>current</x:v>
      </x:c>
      <x:c r="N9" s="103" t="str">
        <x:v>none</x:v>
      </x:c>
      <x:c r="O9" s="103" t="str">
        <x:v>shared</x:v>
      </x:c>
      <x:c r="P9" s="103" t="str">
        <x:v>limited</x:v>
      </x:c>
      <x:c r="Q9" s="103" t="str">
        <x:v>none</x:v>
      </x:c>
      <x:c r="R9" s="103" t="str">
        <x:v>no</x:v>
      </x:c>
      <x:c r="S9" s="103" t="str">
        <x:v>yes</x:v>
      </x:c>
      <x:c r="T9" s="103" t="str">
        <x:v>no</x:v>
      </x:c>
      <x:c r="U9" s="103" t="str">
        <x:v>no</x:v>
      </x:c>
      <x:c r="V9" s="103" t="str">
        <x:v>Reviewer A</x:v>
      </x:c>
      <x:c r="W9" s="104" t="n">
        <x:v>46238</x:v>
      </x:c>
      <x:c r="X9" s="103" t="str">
        <x:v>Several records share one opportunity.</x:v>
      </x:c>
      <x:c r="Y9" s="86">
        <x:f>IF($BB9="EMPTY","",IF($AN9=TRUE,"INVALID",IF($AO9=TRUE,"INCOMPLETE",IF(OR(NOT(ISTEXT($C9)),LEN(TRIM($C9&amp;""))&lt;2),"INVALID","VALID"))))</x:f>
      </x:c>
      <x:c r="Z9" s="86">
        <x:f>IF($BB9="EMPTY","",$BB9)</x:f>
      </x:c>
      <x:c r="AA9" s="86">
        <x:f>IF($BB9="EMPTY","",IFERROR(VLOOKUP($BC9,'Method Notes'!$AN$5:$AW$50,2,FALSE),""))</x:f>
      </x:c>
      <x:c r="AB9" s="86">
        <x:f>IF($BB9="EMPTY","",IF($BC9="CONTROLLED_INPUT_INVALID","Unsupported values were supplied for: "&amp;LEFT($AZ9,MAX(0,LEN($AZ9)-2))&amp;". The engine does not convert them to a safe default.",IF($BC9="REQUIRED_FIELDS_MISSING","Required information is missing: "&amp;LEFT($BA9,MAX(0,LEN($BA9)-2))&amp;".",IFERROR(VLOOKUP($BC9,'Method Notes'!$AN$5:$AW$50,3,FALSE),""))))</x:f>
      </x:c>
      <x:c r="AC9" s="86">
        <x:f>IF($BB9="EMPTY","",IF($BC9="COMMERCIAL_ALTERNATIVE_MISSING","Add as "&amp;$AX9&amp;" in this scoped view.",IF($BC9="ROLE_MISMATCH","Reclassify as "&amp;$AX9&amp;" for this view.",IFERROR(VLOOKUP($BC9,'Method Notes'!$AN$5:$AW$50,4,FALSE),""))))</x:f>
      </x:c>
      <x:c r="AD9" s="86">
        <x:f>IF($BB9="EMPTY","",$BC9)</x:f>
      </x:c>
      <x:c r="AE9" s="86">
        <x:f>IF($BB9="EMPTY","",IFERROR(VLOOKUP($BC9,'Method Notes'!$AN$5:$AW$50,5,FALSE),""))</x:f>
      </x:c>
      <x:c r="AF9" s="86">
        <x:f>IF($BB9="EMPTY","",IFERROR(VLOOKUP($BC9,'Method Notes'!$AN$5:$AW$50,6,FALSE),""))</x:f>
      </x:c>
      <x:c r="AG9" s="86">
        <x:f>IF($BB9="EMPTY","",IF($BC9="COMMERCIAL_EVIDENCE_LIMITED",IF($AT9=TRUE,"Add independent decisions and missing segments.","Collect direct buyer or recorded commercial-event evidence tied to the same scope."),IFERROR(VLOOKUP($BC9,'Method Notes'!$AN$5:$AW$50,7,FALSE),"")))</x:f>
      </x:c>
      <x:c r="AH9" s="86">
        <x:f>IF($BB9="EMPTY","",IFERROR(VLOOKUP($BC9,'Method Notes'!$AN$5:$AW$50,8,FALSE),""))</x:f>
      </x:c>
      <x:c r="AI9" s="86">
        <x:f>IF($BB9="EMPTY","",IF(OR($BC9="COMMERCIAL_EVIDENCE_LIMITED",$BC9="COMMERCIAL_ALTERNATIVE_MISSING",$BC9="ROLE_MISMATCH",$BC9="SCOPE_OR_FRESHNESS_LIMIT"),IF($AP9="shared","PROVENANCE NOT INDEPENDENT",IF($AP9="one","ONE INDEPENDENT DECISION ONLY",IF($AS9="incomplete_crm","CRM CAPTURE INCOMPLETE",IF(OR($AS9="only_wins",$AS9="only_losses",$AS9="one_segment",$AS9="limited"),"SAMPLE COVERAGE LIMITED",IF($T9="yes","HISTORICAL BACKFILL UNRELIABLE",IF($AQ9="stale","EVIDENCE STALE","Evidence is scoped to the tested view.")))))),IFERROR(VLOOKUP($BC9,'Method Notes'!$AN$5:$AW$50,9,FALSE),"")))</x:f>
      </x:c>
      <x:c r="AJ9" s="86">
        <x:f>IF($BB9="EMPTY","",IFERROR(VLOOKUP($BC9,'Method Notes'!$AN$5:$AW$50,10,FALSE),""))</x:f>
      </x:c>
      <x:c r="AK9" s="86">
        <x:f>IF(COUNTA($A9:$X9)=0,"",IF(AND($B9&lt;&gt;"",COUNTIF($B$6:$B9,$B9)&gt;1),"POSSIBLE DUPLICATE CANDIDATE ID",""))</x:f>
      </x:c>
      <x:c r="AL9" s="86">
        <x:f>IF(COUNTA($A9:$X9)=0,"",IF(OR($Q9="review_due",$Q9="new_evidence",$R9="yes"),"REOPEN / SUPERSEDE PRIOR VERSION",IF(OR($Q9="",$Q9="none"),"CURRENT OR FIRST REVIEW","PRIOR REVIEW RECORDED")))</x:f>
      </x:c>
      <x:c r="AM9">
        <x:f>IF(COUNTA($C9:$U9)&gt;0,1,0)</x:f>
      </x:c>
      <x:c r="AN9">
        <x:f>OR(ISFORMULA($C9),ISFORMULA($D9),AND($D9&lt;&gt;"",NOT(OR(EXACT($D9,"seo"),EXACT($D9,"content"),EXACT($D9,"paid_search"),EXACT($D9,"market_monitoring"),EXACT($D9,"battlecard"),EXACT($D9,"product_comparison"),EXACT($D9,"shortlist"),EXACT($D9,"procurement"),EXACT($D9,"pricing"),EXACT($D9,"renewal"),EXACT($D9,"strategy")))),ISFORMULA($E9),AND($E9&lt;&gt;"",NOT(OR(EXACT($E9,"yes"),EXACT($E9,"no")))),ISFORMULA($F9),AND($F9&lt;&gt;"",NOT(OR(EXACT($F9,"yes"),EXACT($F9,"no")))),ISFORMULA($G9),AND($G9&lt;&gt;"",NOT(OR(EXACT($G9,"none"),EXACT($G9,"seller_only"),EXACT($G9,"buyer_event"),EXACT($G9,"mixed")))),ISFORMULA($H9),AND($H9&lt;&gt;"",NOT(OR(EXACT($H9,"yes"),EXACT($H9,"no"),EXACT($H9,"unknown")))),ISFORMULA($I9),AND($I9&lt;&gt;"",NOT(OR(EXACT($I9,"full"),EXACT($I9,"partial"),EXACT($I9,"mismatch"),EXACT($I9,"unknown")))),ISFORMULA($J9),AND($J9&lt;&gt;"",NOT(OR(EXACT($J9,"independent_current"),EXACT($J9,"one_decision"),EXACT($J9,"shared_records"),EXACT($J9,"contradictory"),EXACT($J9,"incomplete_capture"),EXACT($J9,"stale")))),ISFORMULA($K9),AND($K9&lt;&gt;"",NOT(OR(EXACT($K9,"vendor"),EXACT($K9,"product"),EXACT($K9,"consultancy"),EXACT($K9,"agency"),EXACT($K9,"internal_build"),EXACT($K9,"spreadsheet"),EXACT($K9,"incumbent"),EXACT($K9,"open_source"),EXACT($K9,"free_tool"),EXACT($K9,"no_decision"),EXACT($K9,"status_quo"),EXACT($K9,"unknown")))),ISFORMULA($L9),AND($L9&lt;&gt;"",NOT(OR(EXACT($L9,"direct"),EXACT($L9,"indirect"),EXACT($L9,"substitute"),EXACT($L9,"reference"),EXACT($L9,"unknown")))),ISFORMULA($M9),AND($M9&lt;&gt;"",NOT(OR(EXACT($M9,"current"),EXACT($M9,"stale"),EXACT($M9,"unknown")))),ISFORMULA($N9),AND($N9&lt;&gt;"",NOT(OR(EXACT($N9,"none"),EXACT($N9,"material"),EXACT($N9,"unknown")))),ISFORMULA($O9),AND($O9&lt;&gt;"",NOT(OR(EXACT($O9,"two_plus"),EXACT($O9,"one"),EXACT($O9,"shared"),EXACT($O9,"unknown")))),ISFORMULA($P9),AND($P9&lt;&gt;"",NOT(OR(EXACT($P9,"balanced"),EXACT($P9,"only_wins"),EXACT($P9,"only_losses"),EXACT($P9,"one_segment"),EXACT($P9,"incomplete_crm"),EXACT($P9,"limited")))),ISFORMULA($Q9),AND($Q9&lt;&gt;"",NOT(OR(EXACT($Q9,"none"),EXACT($Q9,"review_due"),EXACT($Q9,"new_evidence")))),ISFORMULA($R9),AND($R9&lt;&gt;"",NOT(OR(EXACT($R9,"yes"),EXACT($R9,"no")))),ISFORMULA($S9),AND($S9&lt;&gt;"",NOT(OR(EXACT($S9,"yes"),EXACT($S9,"no"),EXACT($S9,"unknown")))),ISFORMULA($T9),AND($T9&lt;&gt;"",NOT(OR(EXACT($T9,"yes"),EXACT($T9,"no")))),ISFORMULA($U9),AND($U9&lt;&gt;"",NOT(OR(EXACT($U9,"yes"),EXACT($U9,"no"),EXACT($U9,"unknown")))))</x:f>
      </x:c>
      <x:c r="AO9">
        <x:f>OR(LEN(TRIM($C9&amp;""))=0,LEN(TRIM($D9&amp;""))=0,LEN(TRIM($E9&amp;""))=0,LEN(TRIM($F9&amp;""))=0,LEN(TRIM($G9&amp;""))=0,LEN(TRIM($H9&amp;""))=0,LEN(TRIM($I9&amp;""))=0,LEN(TRIM($J9&amp;""))=0)</x:f>
      </x:c>
      <x:c r="AP9">
        <x:f>IF($O9&lt;&gt;"",$O9,IF($J9="independent_current","two_plus",IF($J9="one_decision","one",IF($J9="shared_records","shared","unknown"))))</x:f>
      </x:c>
      <x:c r="AQ9">
        <x:f>IF($M9&lt;&gt;"",$M9,IF($J9="stale","stale",IF($J9="incomplete_capture","unknown",IF($J9&lt;&gt;"","current",""))))</x:f>
      </x:c>
      <x:c r="AR9">
        <x:f>IF($N9&lt;&gt;"",$N9,IF($J9="contradictory","material",IF($J9&lt;&gt;"","none","")))</x:f>
      </x:c>
      <x:c r="AS9">
        <x:f>IF($P9&lt;&gt;"",$P9,IF($J9="incomplete_capture","incomplete_crm",IF($J9="independent_current","balanced",IF($J9&lt;&gt;"","limited",""))))</x:f>
      </x:c>
      <x:c r="AT9">
        <x:f>OR($G9="buyer_event",$G9="mixed")</x:f>
      </x:c>
      <x:c r="AU9">
        <x:f>OR($D9="battlecard",$D9="shortlist",$D9="procurement",$D9="pricing",$D9="renewal",$D9="strategy",$D9="product_comparison")</x:f>
      </x:c>
      <x:c r="AV9">
        <x:f>OR($D9="seo",$D9="content",$D9="paid_search",$D9="market_monitoring")</x:f>
      </x:c>
      <x:c r="AW9">
        <x:f>IF(OR($K9="vendor",$K9="product"),"direct",IF(OR($K9="consultancy",$K9="agency"),"indirect",IF(OR($K9="internal_build",$K9="spreadsheet",$K9="incumbent",$K9="open_source",$K9="free_tool",$K9="no_decision",$K9="status_quo"),"substitute","")))</x:f>
      </x:c>
      <x:c r="AX9">
        <x:f>IF(OR($K9="vendor",$K9="product"),"Direct competitor",IF(OR($K9="consultancy",$K9="agency"),"Service alternative",IF($K9="incumbent","Incumbent / substitute",IF($K9="no_decision","No-decision alternative",IF($K9="status_quo","Status-quo alternative",IF(OR($K9="internal_build",$K9="spreadsheet",$K9="open_source",$K9="free_tool"),"Substitute",""))))))</x:f>
      </x:c>
      <x:c r="AY9">
        <x:f>OR($G9="none",$G9="seller_only",$AP9&lt;&gt;"two_plus",$AS9="only_wins",$AS9="only_losses",$AS9="one_segment",$AS9="incomplete_crm",$AS9="limited",$T9="yes",$AQ9&lt;&gt;"current")</x:f>
      </x:c>
      <x:c r="AZ9">
        <x:f>IF(ISFORMULA($C9),"candidateName, ","")&amp;IF(OR(ISFORMULA($D9),AND($D9&lt;&gt;"",NOT(OR(EXACT($D9,"seo"),EXACT($D9,"content"),EXACT($D9,"paid_search"),EXACT($D9,"market_monitoring"),EXACT($D9,"battlecard"),EXACT($D9,"product_comparison"),EXACT($D9,"shortlist"),EXACT($D9,"procurement"),EXACT($D9,"pricing"),EXACT($D9,"renewal"),EXACT($D9,"strategy"))))),"decisionUse, ","")&amp;IF(OR(ISFORMULA($E9),AND($E9&lt;&gt;"",NOT(OR(EXACT($E9,"yes"),EXACT($E9,"no"))))),"candidateInSet, ","")&amp;IF(OR(ISFORMULA($F9),AND($F9&lt;&gt;"",NOT(OR(EXACT($F9,"yes"),EXACT($F9,"no"))))),"publicEvidence, ","")&amp;IF(OR(ISFORMULA($G9),AND($G9&lt;&gt;"",NOT(OR(EXACT($G9,"none"),EXACT($G9,"seller_only"),EXACT($G9,"buyer_event"),EXACT($G9,"mixed"))))),"firstPartyEvidence, ","")&amp;IF(OR(ISFORMULA($H9),AND($H9&lt;&gt;"",NOT(OR(EXACT($H9,"yes"),EXACT($H9,"no"),EXACT($H9,"unknown"))))),"realDecision, ","")&amp;IF(OR(ISFORMULA($I9),AND($I9&lt;&gt;"",NOT(OR(EXACT($I9,"full"),EXACT($I9,"partial"),EXACT($I9,"mismatch"),EXACT($I9,"unknown"))))),"scopeMatch, ","")&amp;IF(OR(ISFORMULA($J9),AND($J9&lt;&gt;"",NOT(OR(EXACT($J9,"independent_current"),EXACT($J9,"one_decision"),EXACT($J9,"shared_records"),EXACT($J9,"contradictory"),EXACT($J9,"incomplete_capture"),EXACT($J9,"stale"))))),"evidenceQuality, ","")&amp;IF(OR(ISFORMULA($K9),AND($K9&lt;&gt;"",NOT(OR(EXACT($K9,"vendor"),EXACT($K9,"product"),EXACT($K9,"consultancy"),EXACT($K9,"agency"),EXACT($K9,"internal_build"),EXACT($K9,"spreadsheet"),EXACT($K9,"incumbent"),EXACT($K9,"open_source"),EXACT($K9,"free_tool"),EXACT($K9,"no_decision"),EXACT($K9,"status_quo"),EXACT($K9,"unknown"))))),"alternativeType, ","")&amp;IF(OR(ISFORMULA($L9),AND($L9&lt;&gt;"",NOT(OR(EXACT($L9,"direct"),EXACT($L9,"indirect"),EXACT($L9,"substitute"),EXACT($L9,"reference"),EXACT($L9,"unknown"))))),"currentRole, ","")&amp;IF(OR(ISFORMULA($M9),AND($M9&lt;&gt;"",NOT(OR(EXACT($M9,"current"),EXACT($M9,"stale"),EXACT($M9,"unknown"))))),"freshness, ","")&amp;IF(OR(ISFORMULA($N9),AND($N9&lt;&gt;"",NOT(OR(EXACT($N9,"none"),EXACT($N9,"material"),EXACT($N9,"unknown"))))),"contradiction, ","")&amp;IF(OR(ISFORMULA($O9),AND($O9&lt;&gt;"",NOT(OR(EXACT($O9,"two_plus"),EXACT($O9,"one"),EXACT($O9,"shared"),EXACT($O9,"unknown"))))),"provenance, ","")&amp;IF(OR(ISFORMULA($P9),AND($P9&lt;&gt;"",NOT(OR(EXACT($P9,"balanced"),EXACT($P9,"only_wins"),EXACT($P9,"only_losses"),EXACT($P9,"one_segment"),EXACT($P9,"incomplete_crm"),EXACT($P9,"limited"))))),"sampleCoverage, ","")&amp;IF(OR(ISFORMULA($Q9),AND($Q9&lt;&gt;"",NOT(OR(EXACT($Q9,"none"),EXACT($Q9,"review_due"),EXACT($Q9,"new_evidence"))))),"previousValidation, ","")&amp;IF(OR(ISFORMULA($R9),AND($R9&lt;&gt;"",NOT(OR(EXACT($R9,"yes"),EXACT($R9,"no"))))),"newMaterialEvidence, ","")&amp;IF(OR(ISFORMULA($S9),AND($S9&lt;&gt;"",NOT(OR(EXACT($S9,"yes"),EXACT($S9,"no"),EXACT($S9,"unknown"))))),"serviceability, ","")&amp;IF(OR(ISFORMULA($T9),AND($T9&lt;&gt;"",NOT(OR(EXACT($T9,"yes"),EXACT($T9,"no"))))),"historicalBackfill, ","")&amp;IF(OR(ISFORMULA($U9),AND($U9&lt;&gt;"",NOT(OR(EXACT($U9,"yes"),EXACT($U9,"no"),EXACT($U9,"unknown"))))),"commercialNonParticipation, ","")</x:f>
      </x:c>
      <x:c r="BA9">
        <x:f>IF(LEN(TRIM($C9&amp;""))=0,"candidateName, ","")&amp;IF(LEN(TRIM($D9&amp;""))=0,"decisionUse, ","")&amp;IF(LEN(TRIM($E9&amp;""))=0,"candidateInSet, ","")&amp;IF(LEN(TRIM($F9&amp;""))=0,"publicEvidence, ","")&amp;IF(LEN(TRIM($G9&amp;""))=0,"firstPartyEvidence, ","")&amp;IF(LEN(TRIM($H9&amp;""))=0,"realDecision, ","")&amp;IF(LEN(TRIM($I9&amp;""))=0,"scopeMatch, ","")&amp;IF(LEN(TRIM($J9&amp;""))=0,"evidenceQuality, ","")</x:f>
      </x:c>
      <x:c r="BB9">
        <x:f>IF($AM9=0,"EMPTY",IF($AN9=TRUE,"INVALID INPUT",IF($AO9=TRUE,"INVALID INPUT",IF(OR(NOT(ISTEXT($C9)),LEN(TRIM($C9&amp;""))&lt;2),"INVALID INPUT",IF(OR($Q9="review_due",$Q9="new_evidence",$R9="yes"),"REOPEN",IF(OR($AR9="material",$AR9="unknown"),"RESOLVE EVIDENCE",IF(OR($I9="unknown",$H9="unknown"),"RESOLVE EVIDENCE",IF(AND($AU9=TRUE,OR($S9="",$S9="unknown")),"RESOLVE EVIDENCE",IF(AND($E9="no",OR($K9="",$K9="unknown")),"RESOLVE EVIDENCE",IF(AND($E9="yes",OR($L9="",$L9="unknown")),"RESOLVE EVIDENCE",IF(AND($E9="yes",OR($I9="partial",$I9="mismatch",$AQ9="stale")),"DOWNGRADE",IF(AND($AU9=TRUE,$AY9=TRUE),"RESOLVE EVIDENCE",IF(AND($S9="no",$E9="yes",$H9="no",$U9="yes",$AP9="two_plus",$I9="full",$AQ9="current"),"EXCLUDE FROM THIS COMMERCIAL VIEW",IF(AND($S9="no",$E9="yes",$H9="yes"),"DOWNGRADE",IF(AND($S9="no",OR($F9="yes",$AV9=TRUE)),"RETAIN FOR DISCOVERY / REFERENCE",IF($S9="no","RESOLVE EVIDENCE",IF(AND($E9="no",$H9="yes",$AT9=TRUE,$I9="full",$AW9=""),"RESOLVE EVIDENCE",IF(AND($E9="no",$H9="yes",$AT9=TRUE,$I9="full",$AU9=TRUE,OR($AP9&lt;&gt;"two_plus",$AQ9&lt;&gt;"current",$S9&lt;&gt;"yes")),"RESOLVE EVIDENCE",IF(AND($E9="no",$H9="yes",$AT9=TRUE,$I9="full"),"ADD",IF(AND($AW9&lt;&gt;"",$E9="yes",$H9="yes",$I9="full",$L9&lt;&gt;$AW9),"RECLASSIFY",IF(AND($AP9="shared",$AV9=TRUE),"RETAIN FOR DISCOVERY / REFERENCE",IF(AND($AV9=TRUE,$F9="yes",OR($H9="no",$G9="none")),"RETAIN FOR DISCOVERY / REFERENCE",IF(AND($E9="yes",$H9="no",$U9="yes",$AP9="two_plus",$I9="full",$AQ9="current"),"EXCLUDE FROM THIS COMMERCIAL VIEW",IF(AND($E9="yes",$H9="yes",$AT9=TRUE,$I9="full",$AP9="two_plus",$AQ9="current",$AW9=""),"RESOLVE EVIDENCE",IF(AND($E9="yes",$H9="yes",$AT9=TRUE,$I9="full",$AP9="two_plus",$AQ9="current",$AU9=TRUE,$S9&lt;&gt;"yes"),"RESOLVE EVIDENCE",IF(AND($E9="yes",$H9="yes",$AT9=TRUE,$I9="full",$AP9="two_plus",$AQ9="current",$L9&lt;&gt;$AW9),"RECLASSIFY",IF(AND($E9="yes",$H9="yes",$AT9=TRUE,$I9="full",$AP9="two_plus",$AQ9="current"),"CONFIRM","RESOLVE EVIDENCE")))))))))))))))))))))))))))</x:f>
      </x:c>
      <x:c r="BC9">
        <x:f>IF($AM9=0,"EMPTY",IF($AN9=TRUE,"CONTROLLED_INPUT_INVALID",IF($AO9=TRUE,"REQUIRED_FIELDS_MISSING",IF(OR(NOT(ISTEXT($C9)),LEN(TRIM($C9&amp;""))&lt;2),"IDENTITY_MALFORMED",IF(OR($Q9="review_due",$Q9="new_evidence",$R9="yes"),"LIFECYCLE_TRIGGER",IF(OR($AR9="material",$AR9="unknown"),"MATERIAL_CONTRADICTION",IF(OR($I9="unknown",$H9="unknown"),"SCOPE_OR_EVENT_UNRESOLVED",IF(AND($AU9=TRUE,OR($S9="",$S9="unknown")),"SERVICEABILITY_UNRESOLVED",IF(AND($E9="no",OR($K9="",$K9="unknown")),"MISSING_ALTERNATIVE_ROLE_UNRESOLVED",IF(AND($E9="yes",OR($L9="",$L9="unknown")),"CURRENT_ROLE_UNRESOLVED",IF(AND($E9="yes",OR($I9="partial",$I9="mismatch",$AQ9="stale")),"SCOPE_OR_FRESHNESS_LIMIT",IF(AND($AU9=TRUE,$AY9=TRUE),"COMMERCIAL_EVIDENCE_LIMITED",IF(AND($S9="no",$E9="yes",$H9="no",$U9="yes",$AP9="two_plus",$I9="full",$AQ9="current"),"SCOPED_NON_SERVICEABILITY",IF(AND($S9="no",$E9="yes",$H9="yes"),"SERVICEABILITY_LIMIT",IF(AND($S9="no",OR($F9="yes",$AV9=TRUE)),"NOT_SERVICEABLE_FOR_COMMERCIAL_VIEW",IF($S9="no","SERVICEABILITY_NEGATIVE_ROLE_EFFECT_UNRESOLVED",IF(AND($E9="no",$H9="yes",$AT9=TRUE,$I9="full",$AW9=""),"MISSING_ALTERNATIVE_ROLE_UNRESOLVED",IF(AND($E9="no",$H9="yes",$AT9=TRUE,$I9="full",$AU9=TRUE,OR($AP9&lt;&gt;"two_plus",$AQ9&lt;&gt;"current",$S9&lt;&gt;"yes")),"MISSING_ALTERNATIVE_EVIDENCE_LIMITED",IF(AND($E9="no",$H9="yes",$AT9=TRUE,$I9="full"),"COMMERCIAL_ALTERNATIVE_MISSING",IF(AND($AW9&lt;&gt;"",$E9="yes",$H9="yes",$I9="full",$L9&lt;&gt;$AW9),"ROLE_MISMATCH",IF(AND($AP9="shared",$AV9=TRUE),"PUBLIC_SIGNAL_SHARED_PROVENANCE",IF(AND($AV9=TRUE,$F9="yes",OR($H9="no",$G9="none")),"DISCOVERY_ONLY_RELATIONSHIP",IF(AND($E9="yes",$H9="no",$U9="yes",$AP9="two_plus",$I9="full",$AQ9="current"),"SCOPED_NON_PARTICIPATION",IF(AND($E9="yes",$H9="yes",$AT9=TRUE,$I9="full",$AP9="two_plus",$AQ9="current",$AW9=""),"ALTERNATIVE_TYPE_UNRESOLVED",IF(AND($E9="yes",$H9="yes",$AT9=TRUE,$I9="full",$AP9="two_plus",$AQ9="current",$AU9=TRUE,$S9&lt;&gt;"yes"),"SERVICEABILITY_UNRESOLVED",IF(AND($E9="yes",$H9="yes",$AT9=TRUE,$I9="full",$AP9="two_plus",$AQ9="current",$L9&lt;&gt;$AW9),"ROLE_MISMATCH",IF(AND($E9="yes",$H9="yes",$AT9=TRUE,$I9="full",$AP9="two_plus",$AQ9="current"),"SCOPED_COMMERCIAL_RELEVANCE","DEFAULT_EVIDENCE_GAP")))))))))))))))))))))))))))</x:f>
      </x:c>
    </x:row>
    <x:row r="10">
      <x:c r="A10" s="103" t="str">
        <x:v>REV-005</x:v>
      </x:c>
      <x:c r="B10" s="103" t="str">
        <x:v>CAN-005</x:v>
      </x:c>
      <x:c r="C10" s="103" t="str">
        <x:v>Orbit Metrics</x:v>
      </x:c>
      <x:c r="D10" s="103" t="str">
        <x:v>strategy</x:v>
      </x:c>
      <x:c r="E10" s="103" t="str">
        <x:v>yes</x:v>
      </x:c>
      <x:c r="F10" s="103" t="str">
        <x:v>yes</x:v>
      </x:c>
      <x:c r="G10" s="103" t="str">
        <x:v>mixed</x:v>
      </x:c>
      <x:c r="H10" s="103" t="str">
        <x:v>yes</x:v>
      </x:c>
      <x:c r="I10" s="103" t="str">
        <x:v>full</x:v>
      </x:c>
      <x:c r="J10" s="103" t="str">
        <x:v>contradictory</x:v>
      </x:c>
      <x:c r="K10" s="103" t="str">
        <x:v>vendor</x:v>
      </x:c>
      <x:c r="L10" s="103" t="str">
        <x:v>direct</x:v>
      </x:c>
      <x:c r="M10" s="103" t="str">
        <x:v>current</x:v>
      </x:c>
      <x:c r="N10" s="103" t="str">
        <x:v>material</x:v>
      </x:c>
      <x:c r="O10" s="103" t="str">
        <x:v>two_plus</x:v>
      </x:c>
      <x:c r="P10" s="103" t="str">
        <x:v>balanced</x:v>
      </x:c>
      <x:c r="Q10" s="103" t="str">
        <x:v>none</x:v>
      </x:c>
      <x:c r="R10" s="103" t="str">
        <x:v>no</x:v>
      </x:c>
      <x:c r="S10" s="103" t="str">
        <x:v>yes</x:v>
      </x:c>
      <x:c r="T10" s="103" t="str">
        <x:v>no</x:v>
      </x:c>
      <x:c r="U10" s="103" t="str">
        <x:v>no</x:v>
      </x:c>
      <x:c r="V10" s="103" t="str">
        <x:v>Reviewer D</x:v>
      </x:c>
      <x:c r="W10" s="104" t="n">
        <x:v>46238</x:v>
      </x:c>
      <x:c r="X10" s="103" t="str">
        <x:v>Comparable evidence conflicts.</x:v>
      </x:c>
      <x:c r="Y10" s="86">
        <x:f>IF($BB10="EMPTY","",IF($AN10=TRUE,"INVALID",IF($AO10=TRUE,"INCOMPLETE",IF(OR(NOT(ISTEXT($C10)),LEN(TRIM($C10&amp;""))&lt;2),"INVALID","VALID"))))</x:f>
      </x:c>
      <x:c r="Z10" s="86">
        <x:f>IF($BB10="EMPTY","",$BB10)</x:f>
      </x:c>
      <x:c r="AA10" s="86">
        <x:f>IF($BB10="EMPTY","",IFERROR(VLOOKUP($BC10,'Method Notes'!$AN$5:$AW$50,2,FALSE),""))</x:f>
      </x:c>
      <x:c r="AB10" s="86">
        <x:f>IF($BB10="EMPTY","",IF($BC10="CONTROLLED_INPUT_INVALID","Unsupported values were supplied for: "&amp;LEFT($AZ10,MAX(0,LEN($AZ10)-2))&amp;". The engine does not convert them to a safe default.",IF($BC10="REQUIRED_FIELDS_MISSING","Required information is missing: "&amp;LEFT($BA10,MAX(0,LEN($BA10)-2))&amp;".",IFERROR(VLOOKUP($BC10,'Method Notes'!$AN$5:$AW$50,3,FALSE),""))))</x:f>
      </x:c>
      <x:c r="AC10" s="86">
        <x:f>IF($BB10="EMPTY","",IF($BC10="COMMERCIAL_ALTERNATIVE_MISSING","Add as "&amp;$AX10&amp;" in this scoped view.",IF($BC10="ROLE_MISMATCH","Reclassify as "&amp;$AX10&amp;" for this view.",IFERROR(VLOOKUP($BC10,'Method Notes'!$AN$5:$AW$50,4,FALSE),""))))</x:f>
      </x:c>
      <x:c r="AD10" s="86">
        <x:f>IF($BB10="EMPTY","",$BC10)</x:f>
      </x:c>
      <x:c r="AE10" s="86">
        <x:f>IF($BB10="EMPTY","",IFERROR(VLOOKUP($BC10,'Method Notes'!$AN$5:$AW$50,5,FALSE),""))</x:f>
      </x:c>
      <x:c r="AF10" s="86">
        <x:f>IF($BB10="EMPTY","",IFERROR(VLOOKUP($BC10,'Method Notes'!$AN$5:$AW$50,6,FALSE),""))</x:f>
      </x:c>
      <x:c r="AG10" s="86">
        <x:f>IF($BB10="EMPTY","",IF($BC10="COMMERCIAL_EVIDENCE_LIMITED",IF($AT10=TRUE,"Add independent decisions and missing segments.","Collect direct buyer or recorded commercial-event evidence tied to the same scope."),IFERROR(VLOOKUP($BC10,'Method Notes'!$AN$5:$AW$50,7,FALSE),"")))</x:f>
      </x:c>
      <x:c r="AH10" s="86">
        <x:f>IF($BB10="EMPTY","",IFERROR(VLOOKUP($BC10,'Method Notes'!$AN$5:$AW$50,8,FALSE),""))</x:f>
      </x:c>
      <x:c r="AI10" s="86">
        <x:f>IF($BB10="EMPTY","",IF(OR($BC10="COMMERCIAL_EVIDENCE_LIMITED",$BC10="COMMERCIAL_ALTERNATIVE_MISSING",$BC10="ROLE_MISMATCH",$BC10="SCOPE_OR_FRESHNESS_LIMIT"),IF($AP10="shared","PROVENANCE NOT INDEPENDENT",IF($AP10="one","ONE INDEPENDENT DECISION ONLY",IF($AS10="incomplete_crm","CRM CAPTURE INCOMPLETE",IF(OR($AS10="only_wins",$AS10="only_losses",$AS10="one_segment",$AS10="limited"),"SAMPLE COVERAGE LIMITED",IF($T10="yes","HISTORICAL BACKFILL UNRELIABLE",IF($AQ10="stale","EVIDENCE STALE","Evidence is scoped to the tested view.")))))),IFERROR(VLOOKUP($BC10,'Method Notes'!$AN$5:$AW$50,9,FALSE),"")))</x:f>
      </x:c>
      <x:c r="AJ10" s="86">
        <x:f>IF($BB10="EMPTY","",IFERROR(VLOOKUP($BC10,'Method Notes'!$AN$5:$AW$50,10,FALSE),""))</x:f>
      </x:c>
      <x:c r="AK10" s="86">
        <x:f>IF(COUNTA($A10:$X10)=0,"",IF(AND($B10&lt;&gt;"",COUNTIF($B$6:$B10,$B10)&gt;1),"POSSIBLE DUPLICATE CANDIDATE ID",""))</x:f>
      </x:c>
      <x:c r="AL10" s="86">
        <x:f>IF(COUNTA($A10:$X10)=0,"",IF(OR($Q10="review_due",$Q10="new_evidence",$R10="yes"),"REOPEN / SUPERSEDE PRIOR VERSION",IF(OR($Q10="",$Q10="none"),"CURRENT OR FIRST REVIEW","PRIOR REVIEW RECORDED")))</x:f>
      </x:c>
      <x:c r="AM10">
        <x:f>IF(COUNTA($C10:$U10)&gt;0,1,0)</x:f>
      </x:c>
      <x:c r="AN10">
        <x:f>OR(ISFORMULA($C10),ISFORMULA($D10),AND($D10&lt;&gt;"",NOT(OR(EXACT($D10,"seo"),EXACT($D10,"content"),EXACT($D10,"paid_search"),EXACT($D10,"market_monitoring"),EXACT($D10,"battlecard"),EXACT($D10,"product_comparison"),EXACT($D10,"shortlist"),EXACT($D10,"procurement"),EXACT($D10,"pricing"),EXACT($D10,"renewal"),EXACT($D10,"strategy")))),ISFORMULA($E10),AND($E10&lt;&gt;"",NOT(OR(EXACT($E10,"yes"),EXACT($E10,"no")))),ISFORMULA($F10),AND($F10&lt;&gt;"",NOT(OR(EXACT($F10,"yes"),EXACT($F10,"no")))),ISFORMULA($G10),AND($G10&lt;&gt;"",NOT(OR(EXACT($G10,"none"),EXACT($G10,"seller_only"),EXACT($G10,"buyer_event"),EXACT($G10,"mixed")))),ISFORMULA($H10),AND($H10&lt;&gt;"",NOT(OR(EXACT($H10,"yes"),EXACT($H10,"no"),EXACT($H10,"unknown")))),ISFORMULA($I10),AND($I10&lt;&gt;"",NOT(OR(EXACT($I10,"full"),EXACT($I10,"partial"),EXACT($I10,"mismatch"),EXACT($I10,"unknown")))),ISFORMULA($J10),AND($J10&lt;&gt;"",NOT(OR(EXACT($J10,"independent_current"),EXACT($J10,"one_decision"),EXACT($J10,"shared_records"),EXACT($J10,"contradictory"),EXACT($J10,"incomplete_capture"),EXACT($J10,"stale")))),ISFORMULA($K10),AND($K10&lt;&gt;"",NOT(OR(EXACT($K10,"vendor"),EXACT($K10,"product"),EXACT($K10,"consultancy"),EXACT($K10,"agency"),EXACT($K10,"internal_build"),EXACT($K10,"spreadsheet"),EXACT($K10,"incumbent"),EXACT($K10,"open_source"),EXACT($K10,"free_tool"),EXACT($K10,"no_decision"),EXACT($K10,"status_quo"),EXACT($K10,"unknown")))),ISFORMULA($L10),AND($L10&lt;&gt;"",NOT(OR(EXACT($L10,"direct"),EXACT($L10,"indirect"),EXACT($L10,"substitute"),EXACT($L10,"reference"),EXACT($L10,"unknown")))),ISFORMULA($M10),AND($M10&lt;&gt;"",NOT(OR(EXACT($M10,"current"),EXACT($M10,"stale"),EXACT($M10,"unknown")))),ISFORMULA($N10),AND($N10&lt;&gt;"",NOT(OR(EXACT($N10,"none"),EXACT($N10,"material"),EXACT($N10,"unknown")))),ISFORMULA($O10),AND($O10&lt;&gt;"",NOT(OR(EXACT($O10,"two_plus"),EXACT($O10,"one"),EXACT($O10,"shared"),EXACT($O10,"unknown")))),ISFORMULA($P10),AND($P10&lt;&gt;"",NOT(OR(EXACT($P10,"balanced"),EXACT($P10,"only_wins"),EXACT($P10,"only_losses"),EXACT($P10,"one_segment"),EXACT($P10,"incomplete_crm"),EXACT($P10,"limited")))),ISFORMULA($Q10),AND($Q10&lt;&gt;"",NOT(OR(EXACT($Q10,"none"),EXACT($Q10,"review_due"),EXACT($Q10,"new_evidence")))),ISFORMULA($R10),AND($R10&lt;&gt;"",NOT(OR(EXACT($R10,"yes"),EXACT($R10,"no")))),ISFORMULA($S10),AND($S10&lt;&gt;"",NOT(OR(EXACT($S10,"yes"),EXACT($S10,"no"),EXACT($S10,"unknown")))),ISFORMULA($T10),AND($T10&lt;&gt;"",NOT(OR(EXACT($T10,"yes"),EXACT($T10,"no")))),ISFORMULA($U10),AND($U10&lt;&gt;"",NOT(OR(EXACT($U10,"yes"),EXACT($U10,"no"),EXACT($U10,"unknown")))))</x:f>
      </x:c>
      <x:c r="AO10">
        <x:f>OR(LEN(TRIM($C10&amp;""))=0,LEN(TRIM($D10&amp;""))=0,LEN(TRIM($E10&amp;""))=0,LEN(TRIM($F10&amp;""))=0,LEN(TRIM($G10&amp;""))=0,LEN(TRIM($H10&amp;""))=0,LEN(TRIM($I10&amp;""))=0,LEN(TRIM($J10&amp;""))=0)</x:f>
      </x:c>
      <x:c r="AP10">
        <x:f>IF($O10&lt;&gt;"",$O10,IF($J10="independent_current","two_plus",IF($J10="one_decision","one",IF($J10="shared_records","shared","unknown"))))</x:f>
      </x:c>
      <x:c r="AQ10">
        <x:f>IF($M10&lt;&gt;"",$M10,IF($J10="stale","stale",IF($J10="incomplete_capture","unknown",IF($J10&lt;&gt;"","current",""))))</x:f>
      </x:c>
      <x:c r="AR10">
        <x:f>IF($N10&lt;&gt;"",$N10,IF($J10="contradictory","material",IF($J10&lt;&gt;"","none","")))</x:f>
      </x:c>
      <x:c r="AS10">
        <x:f>IF($P10&lt;&gt;"",$P10,IF($J10="incomplete_capture","incomplete_crm",IF($J10="independent_current","balanced",IF($J10&lt;&gt;"","limited",""))))</x:f>
      </x:c>
      <x:c r="AT10">
        <x:f>OR($G10="buyer_event",$G10="mixed")</x:f>
      </x:c>
      <x:c r="AU10">
        <x:f>OR($D10="battlecard",$D10="shortlist",$D10="procurement",$D10="pricing",$D10="renewal",$D10="strategy",$D10="product_comparison")</x:f>
      </x:c>
      <x:c r="AV10">
        <x:f>OR($D10="seo",$D10="content",$D10="paid_search",$D10="market_monitoring")</x:f>
      </x:c>
      <x:c r="AW10">
        <x:f>IF(OR($K10="vendor",$K10="product"),"direct",IF(OR($K10="consultancy",$K10="agency"),"indirect",IF(OR($K10="internal_build",$K10="spreadsheet",$K10="incumbent",$K10="open_source",$K10="free_tool",$K10="no_decision",$K10="status_quo"),"substitute","")))</x:f>
      </x:c>
      <x:c r="AX10">
        <x:f>IF(OR($K10="vendor",$K10="product"),"Direct competitor",IF(OR($K10="consultancy",$K10="agency"),"Service alternative",IF($K10="incumbent","Incumbent / substitute",IF($K10="no_decision","No-decision alternative",IF($K10="status_quo","Status-quo alternative",IF(OR($K10="internal_build",$K10="spreadsheet",$K10="open_source",$K10="free_tool"),"Substitute",""))))))</x:f>
      </x:c>
      <x:c r="AY10">
        <x:f>OR($G10="none",$G10="seller_only",$AP10&lt;&gt;"two_plus",$AS10="only_wins",$AS10="only_losses",$AS10="one_segment",$AS10="incomplete_crm",$AS10="limited",$T10="yes",$AQ10&lt;&gt;"current")</x:f>
      </x:c>
      <x:c r="AZ10">
        <x:f>IF(ISFORMULA($C10),"candidateName, ","")&amp;IF(OR(ISFORMULA($D10),AND($D10&lt;&gt;"",NOT(OR(EXACT($D10,"seo"),EXACT($D10,"content"),EXACT($D10,"paid_search"),EXACT($D10,"market_monitoring"),EXACT($D10,"battlecard"),EXACT($D10,"product_comparison"),EXACT($D10,"shortlist"),EXACT($D10,"procurement"),EXACT($D10,"pricing"),EXACT($D10,"renewal"),EXACT($D10,"strategy"))))),"decisionUse, ","")&amp;IF(OR(ISFORMULA($E10),AND($E10&lt;&gt;"",NOT(OR(EXACT($E10,"yes"),EXACT($E10,"no"))))),"candidateInSet, ","")&amp;IF(OR(ISFORMULA($F10),AND($F10&lt;&gt;"",NOT(OR(EXACT($F10,"yes"),EXACT($F10,"no"))))),"publicEvidence, ","")&amp;IF(OR(ISFORMULA($G10),AND($G10&lt;&gt;"",NOT(OR(EXACT($G10,"none"),EXACT($G10,"seller_only"),EXACT($G10,"buyer_event"),EXACT($G10,"mixed"))))),"firstPartyEvidence, ","")&amp;IF(OR(ISFORMULA($H10),AND($H10&lt;&gt;"",NOT(OR(EXACT($H10,"yes"),EXACT($H10,"no"),EXACT($H10,"unknown"))))),"realDecision, ","")&amp;IF(OR(ISFORMULA($I10),AND($I10&lt;&gt;"",NOT(OR(EXACT($I10,"full"),EXACT($I10,"partial"),EXACT($I10,"mismatch"),EXACT($I10,"unknown"))))),"scopeMatch, ","")&amp;IF(OR(ISFORMULA($J10),AND($J10&lt;&gt;"",NOT(OR(EXACT($J10,"independent_current"),EXACT($J10,"one_decision"),EXACT($J10,"shared_records"),EXACT($J10,"contradictory"),EXACT($J10,"incomplete_capture"),EXACT($J10,"stale"))))),"evidenceQuality, ","")&amp;IF(OR(ISFORMULA($K10),AND($K10&lt;&gt;"",NOT(OR(EXACT($K10,"vendor"),EXACT($K10,"product"),EXACT($K10,"consultancy"),EXACT($K10,"agency"),EXACT($K10,"internal_build"),EXACT($K10,"spreadsheet"),EXACT($K10,"incumbent"),EXACT($K10,"open_source"),EXACT($K10,"free_tool"),EXACT($K10,"no_decision"),EXACT($K10,"status_quo"),EXACT($K10,"unknown"))))),"alternativeType, ","")&amp;IF(OR(ISFORMULA($L10),AND($L10&lt;&gt;"",NOT(OR(EXACT($L10,"direct"),EXACT($L10,"indirect"),EXACT($L10,"substitute"),EXACT($L10,"reference"),EXACT($L10,"unknown"))))),"currentRole, ","")&amp;IF(OR(ISFORMULA($M10),AND($M10&lt;&gt;"",NOT(OR(EXACT($M10,"current"),EXACT($M10,"stale"),EXACT($M10,"unknown"))))),"freshness, ","")&amp;IF(OR(ISFORMULA($N10),AND($N10&lt;&gt;"",NOT(OR(EXACT($N10,"none"),EXACT($N10,"material"),EXACT($N10,"unknown"))))),"contradiction, ","")&amp;IF(OR(ISFORMULA($O10),AND($O10&lt;&gt;"",NOT(OR(EXACT($O10,"two_plus"),EXACT($O10,"one"),EXACT($O10,"shared"),EXACT($O10,"unknown"))))),"provenance, ","")&amp;IF(OR(ISFORMULA($P10),AND($P10&lt;&gt;"",NOT(OR(EXACT($P10,"balanced"),EXACT($P10,"only_wins"),EXACT($P10,"only_losses"),EXACT($P10,"one_segment"),EXACT($P10,"incomplete_crm"),EXACT($P10,"limited"))))),"sampleCoverage, ","")&amp;IF(OR(ISFORMULA($Q10),AND($Q10&lt;&gt;"",NOT(OR(EXACT($Q10,"none"),EXACT($Q10,"review_due"),EXACT($Q10,"new_evidence"))))),"previousValidation, ","")&amp;IF(OR(ISFORMULA($R10),AND($R10&lt;&gt;"",NOT(OR(EXACT($R10,"yes"),EXACT($R10,"no"))))),"newMaterialEvidence, ","")&amp;IF(OR(ISFORMULA($S10),AND($S10&lt;&gt;"",NOT(OR(EXACT($S10,"yes"),EXACT($S10,"no"),EXACT($S10,"unknown"))))),"serviceability, ","")&amp;IF(OR(ISFORMULA($T10),AND($T10&lt;&gt;"",NOT(OR(EXACT($T10,"yes"),EXACT($T10,"no"))))),"historicalBackfill, ","")&amp;IF(OR(ISFORMULA($U10),AND($U10&lt;&gt;"",NOT(OR(EXACT($U10,"yes"),EXACT($U10,"no"),EXACT($U10,"unknown"))))),"commercialNonParticipation, ","")</x:f>
      </x:c>
      <x:c r="BA10">
        <x:f>IF(LEN(TRIM($C10&amp;""))=0,"candidateName, ","")&amp;IF(LEN(TRIM($D10&amp;""))=0,"decisionUse, ","")&amp;IF(LEN(TRIM($E10&amp;""))=0,"candidateInSet, ","")&amp;IF(LEN(TRIM($F10&amp;""))=0,"publicEvidence, ","")&amp;IF(LEN(TRIM($G10&amp;""))=0,"firstPartyEvidence, ","")&amp;IF(LEN(TRIM($H10&amp;""))=0,"realDecision, ","")&amp;IF(LEN(TRIM($I10&amp;""))=0,"scopeMatch, ","")&amp;IF(LEN(TRIM($J10&amp;""))=0,"evidenceQuality, ","")</x:f>
      </x:c>
      <x:c r="BB10">
        <x:f>IF($AM10=0,"EMPTY",IF($AN10=TRUE,"INVALID INPUT",IF($AO10=TRUE,"INVALID INPUT",IF(OR(NOT(ISTEXT($C10)),LEN(TRIM($C10&amp;""))&lt;2),"INVALID INPUT",IF(OR($Q10="review_due",$Q10="new_evidence",$R10="yes"),"REOPEN",IF(OR($AR10="material",$AR10="unknown"),"RESOLVE EVIDENCE",IF(OR($I10="unknown",$H10="unknown"),"RESOLVE EVIDENCE",IF(AND($AU10=TRUE,OR($S10="",$S10="unknown")),"RESOLVE EVIDENCE",IF(AND($E10="no",OR($K10="",$K10="unknown")),"RESOLVE EVIDENCE",IF(AND($E10="yes",OR($L10="",$L10="unknown")),"RESOLVE EVIDENCE",IF(AND($E10="yes",OR($I10="partial",$I10="mismatch",$AQ10="stale")),"DOWNGRADE",IF(AND($AU10=TRUE,$AY10=TRUE),"RESOLVE EVIDENCE",IF(AND($S10="no",$E10="yes",$H10="no",$U10="yes",$AP10="two_plus",$I10="full",$AQ10="current"),"EXCLUDE FROM THIS COMMERCIAL VIEW",IF(AND($S10="no",$E10="yes",$H10="yes"),"DOWNGRADE",IF(AND($S10="no",OR($F10="yes",$AV10=TRUE)),"RETAIN FOR DISCOVERY / REFERENCE",IF($S10="no","RESOLVE EVIDENCE",IF(AND($E10="no",$H10="yes",$AT10=TRUE,$I10="full",$AW10=""),"RESOLVE EVIDENCE",IF(AND($E10="no",$H10="yes",$AT10=TRUE,$I10="full",$AU10=TRUE,OR($AP10&lt;&gt;"two_plus",$AQ10&lt;&gt;"current",$S10&lt;&gt;"yes")),"RESOLVE EVIDENCE",IF(AND($E10="no",$H10="yes",$AT10=TRUE,$I10="full"),"ADD",IF(AND($AW10&lt;&gt;"",$E10="yes",$H10="yes",$I10="full",$L10&lt;&gt;$AW10),"RECLASSIFY",IF(AND($AP10="shared",$AV10=TRUE),"RETAIN FOR DISCOVERY / REFERENCE",IF(AND($AV10=TRUE,$F10="yes",OR($H10="no",$G10="none")),"RETAIN FOR DISCOVERY / REFERENCE",IF(AND($E10="yes",$H10="no",$U10="yes",$AP10="two_plus",$I10="full",$AQ10="current"),"EXCLUDE FROM THIS COMMERCIAL VIEW",IF(AND($E10="yes",$H10="yes",$AT10=TRUE,$I10="full",$AP10="two_plus",$AQ10="current",$AW10=""),"RESOLVE EVIDENCE",IF(AND($E10="yes",$H10="yes",$AT10=TRUE,$I10="full",$AP10="two_plus",$AQ10="current",$AU10=TRUE,$S10&lt;&gt;"yes"),"RESOLVE EVIDENCE",IF(AND($E10="yes",$H10="yes",$AT10=TRUE,$I10="full",$AP10="two_plus",$AQ10="current",$L10&lt;&gt;$AW10),"RECLASSIFY",IF(AND($E10="yes",$H10="yes",$AT10=TRUE,$I10="full",$AP10="two_plus",$AQ10="current"),"CONFIRM","RESOLVE EVIDENCE")))))))))))))))))))))))))))</x:f>
      </x:c>
      <x:c r="BC10">
        <x:f>IF($AM10=0,"EMPTY",IF($AN10=TRUE,"CONTROLLED_INPUT_INVALID",IF($AO10=TRUE,"REQUIRED_FIELDS_MISSING",IF(OR(NOT(ISTEXT($C10)),LEN(TRIM($C10&amp;""))&lt;2),"IDENTITY_MALFORMED",IF(OR($Q10="review_due",$Q10="new_evidence",$R10="yes"),"LIFECYCLE_TRIGGER",IF(OR($AR10="material",$AR10="unknown"),"MATERIAL_CONTRADICTION",IF(OR($I10="unknown",$H10="unknown"),"SCOPE_OR_EVENT_UNRESOLVED",IF(AND($AU10=TRUE,OR($S10="",$S10="unknown")),"SERVICEABILITY_UNRESOLVED",IF(AND($E10="no",OR($K10="",$K10="unknown")),"MISSING_ALTERNATIVE_ROLE_UNRESOLVED",IF(AND($E10="yes",OR($L10="",$L10="unknown")),"CURRENT_ROLE_UNRESOLVED",IF(AND($E10="yes",OR($I10="partial",$I10="mismatch",$AQ10="stale")),"SCOPE_OR_FRESHNESS_LIMIT",IF(AND($AU10=TRUE,$AY10=TRUE),"COMMERCIAL_EVIDENCE_LIMITED",IF(AND($S10="no",$E10="yes",$H10="no",$U10="yes",$AP10="two_plus",$I10="full",$AQ10="current"),"SCOPED_NON_SERVICEABILITY",IF(AND($S10="no",$E10="yes",$H10="yes"),"SERVICEABILITY_LIMIT",IF(AND($S10="no",OR($F10="yes",$AV10=TRUE)),"NOT_SERVICEABLE_FOR_COMMERCIAL_VIEW",IF($S10="no","SERVICEABILITY_NEGATIVE_ROLE_EFFECT_UNRESOLVED",IF(AND($E10="no",$H10="yes",$AT10=TRUE,$I10="full",$AW10=""),"MISSING_ALTERNATIVE_ROLE_UNRESOLVED",IF(AND($E10="no",$H10="yes",$AT10=TRUE,$I10="full",$AU10=TRUE,OR($AP10&lt;&gt;"two_plus",$AQ10&lt;&gt;"current",$S10&lt;&gt;"yes")),"MISSING_ALTERNATIVE_EVIDENCE_LIMITED",IF(AND($E10="no",$H10="yes",$AT10=TRUE,$I10="full"),"COMMERCIAL_ALTERNATIVE_MISSING",IF(AND($AW10&lt;&gt;"",$E10="yes",$H10="yes",$I10="full",$L10&lt;&gt;$AW10),"ROLE_MISMATCH",IF(AND($AP10="shared",$AV10=TRUE),"PUBLIC_SIGNAL_SHARED_PROVENANCE",IF(AND($AV10=TRUE,$F10="yes",OR($H10="no",$G10="none")),"DISCOVERY_ONLY_RELATIONSHIP",IF(AND($E10="yes",$H10="no",$U10="yes",$AP10="two_plus",$I10="full",$AQ10="current"),"SCOPED_NON_PARTICIPATION",IF(AND($E10="yes",$H10="yes",$AT10=TRUE,$I10="full",$AP10="two_plus",$AQ10="current",$AW10=""),"ALTERNATIVE_TYPE_UNRESOLVED",IF(AND($E10="yes",$H10="yes",$AT10=TRUE,$I10="full",$AP10="two_plus",$AQ10="current",$AU10=TRUE,$S10&lt;&gt;"yes"),"SERVICEABILITY_UNRESOLVED",IF(AND($E10="yes",$H10="yes",$AT10=TRUE,$I10="full",$AP10="two_plus",$AQ10="current",$L10&lt;&gt;$AW10),"ROLE_MISMATCH",IF(AND($E10="yes",$H10="yes",$AT10=TRUE,$I10="full",$AP10="two_plus",$AQ10="current"),"SCOPED_COMMERCIAL_RELEVANCE","DEFAULT_EVIDENCE_GAP")))))))))))))))))))))))))))</x:f>
      </x:c>
    </x:row>
    <x:row r="11">
      <x:c r="A11" s="103"/>
      <x:c r="B11" s="103"/>
      <x:c r="C11" s="103"/>
      <x:c r="D11" s="103"/>
      <x:c r="E11" s="103"/>
      <x:c r="F11" s="103"/>
      <x:c r="G11" s="103"/>
      <x:c r="H11" s="103"/>
      <x:c r="I11" s="103"/>
      <x:c r="J11" s="103"/>
      <x:c r="K11" s="103"/>
      <x:c r="L11" s="103"/>
      <x:c r="M11" s="103"/>
      <x:c r="N11" s="103"/>
      <x:c r="O11" s="103"/>
      <x:c r="P11" s="103"/>
      <x:c r="Q11" s="103"/>
      <x:c r="R11" s="103"/>
      <x:c r="S11" s="103"/>
      <x:c r="T11" s="103"/>
      <x:c r="U11" s="103"/>
      <x:c r="V11" s="103"/>
      <x:c r="W11" s="104"/>
      <x:c r="X11" s="103"/>
      <x:c r="Y11" s="86">
        <x:f>IF($BB11="EMPTY","",IF($AN11=TRUE,"INVALID",IF($AO11=TRUE,"INCOMPLETE",IF(OR(NOT(ISTEXT($C11)),LEN(TRIM($C11&amp;""))&lt;2),"INVALID","VALID"))))</x:f>
      </x:c>
      <x:c r="Z11" s="86">
        <x:f>IF($BB11="EMPTY","",$BB11)</x:f>
      </x:c>
      <x:c r="AA11" s="86">
        <x:f>IF($BB11="EMPTY","",IFERROR(VLOOKUP($BC11,'Method Notes'!$AN$5:$AW$50,2,FALSE),""))</x:f>
      </x:c>
      <x:c r="AB11" s="86">
        <x:f>IF($BB11="EMPTY","",IF($BC11="CONTROLLED_INPUT_INVALID","Unsupported values were supplied for: "&amp;LEFT($AZ11,MAX(0,LEN($AZ11)-2))&amp;". The engine does not convert them to a safe default.",IF($BC11="REQUIRED_FIELDS_MISSING","Required information is missing: "&amp;LEFT($BA11,MAX(0,LEN($BA11)-2))&amp;".",IFERROR(VLOOKUP($BC11,'Method Notes'!$AN$5:$AW$50,3,FALSE),""))))</x:f>
      </x:c>
      <x:c r="AC11" s="86">
        <x:f>IF($BB11="EMPTY","",IF($BC11="COMMERCIAL_ALTERNATIVE_MISSING","Add as "&amp;$AX11&amp;" in this scoped view.",IF($BC11="ROLE_MISMATCH","Reclassify as "&amp;$AX11&amp;" for this view.",IFERROR(VLOOKUP($BC11,'Method Notes'!$AN$5:$AW$50,4,FALSE),""))))</x:f>
      </x:c>
      <x:c r="AD11" s="86">
        <x:f>IF($BB11="EMPTY","",$BC11)</x:f>
      </x:c>
      <x:c r="AE11" s="86">
        <x:f>IF($BB11="EMPTY","",IFERROR(VLOOKUP($BC11,'Method Notes'!$AN$5:$AW$50,5,FALSE),""))</x:f>
      </x:c>
      <x:c r="AF11" s="86">
        <x:f>IF($BB11="EMPTY","",IFERROR(VLOOKUP($BC11,'Method Notes'!$AN$5:$AW$50,6,FALSE),""))</x:f>
      </x:c>
      <x:c r="AG11" s="86">
        <x:f>IF($BB11="EMPTY","",IF($BC11="COMMERCIAL_EVIDENCE_LIMITED",IF($AT11=TRUE,"Add independent decisions and missing segments.","Collect direct buyer or recorded commercial-event evidence tied to the same scope."),IFERROR(VLOOKUP($BC11,'Method Notes'!$AN$5:$AW$50,7,FALSE),"")))</x:f>
      </x:c>
      <x:c r="AH11" s="86">
        <x:f>IF($BB11="EMPTY","",IFERROR(VLOOKUP($BC11,'Method Notes'!$AN$5:$AW$50,8,FALSE),""))</x:f>
      </x:c>
      <x:c r="AI11" s="86">
        <x:f>IF($BB11="EMPTY","",IF(OR($BC11="COMMERCIAL_EVIDENCE_LIMITED",$BC11="COMMERCIAL_ALTERNATIVE_MISSING",$BC11="ROLE_MISMATCH",$BC11="SCOPE_OR_FRESHNESS_LIMIT"),IF($AP11="shared","PROVENANCE NOT INDEPENDENT",IF($AP11="one","ONE INDEPENDENT DECISION ONLY",IF($AS11="incomplete_crm","CRM CAPTURE INCOMPLETE",IF(OR($AS11="only_wins",$AS11="only_losses",$AS11="one_segment",$AS11="limited"),"SAMPLE COVERAGE LIMITED",IF($T11="yes","HISTORICAL BACKFILL UNRELIABLE",IF($AQ11="stale","EVIDENCE STALE","Evidence is scoped to the tested view.")))))),IFERROR(VLOOKUP($BC11,'Method Notes'!$AN$5:$AW$50,9,FALSE),"")))</x:f>
      </x:c>
      <x:c r="AJ11" s="86">
        <x:f>IF($BB11="EMPTY","",IFERROR(VLOOKUP($BC11,'Method Notes'!$AN$5:$AW$50,10,FALSE),""))</x:f>
      </x:c>
      <x:c r="AK11" s="86">
        <x:f>IF(COUNTA($A11:$X11)=0,"",IF(AND($B11&lt;&gt;"",COUNTIF($B$6:$B11,$B11)&gt;1),"POSSIBLE DUPLICATE CANDIDATE ID",""))</x:f>
      </x:c>
      <x:c r="AL11" s="86">
        <x:f>IF(COUNTA($A11:$X11)=0,"",IF(OR($Q11="review_due",$Q11="new_evidence",$R11="yes"),"REOPEN / SUPERSEDE PRIOR VERSION",IF(OR($Q11="",$Q11="none"),"CURRENT OR FIRST REVIEW","PRIOR REVIEW RECORDED")))</x:f>
      </x:c>
      <x:c r="AM11">
        <x:f>IF(COUNTA($C11:$U11)&gt;0,1,0)</x:f>
      </x:c>
      <x:c r="AN11">
        <x:f>OR(ISFORMULA($C11),ISFORMULA($D11),AND($D11&lt;&gt;"",NOT(OR(EXACT($D11,"seo"),EXACT($D11,"content"),EXACT($D11,"paid_search"),EXACT($D11,"market_monitoring"),EXACT($D11,"battlecard"),EXACT($D11,"product_comparison"),EXACT($D11,"shortlist"),EXACT($D11,"procurement"),EXACT($D11,"pricing"),EXACT($D11,"renewal"),EXACT($D11,"strategy")))),ISFORMULA($E11),AND($E11&lt;&gt;"",NOT(OR(EXACT($E11,"yes"),EXACT($E11,"no")))),ISFORMULA($F11),AND($F11&lt;&gt;"",NOT(OR(EXACT($F11,"yes"),EXACT($F11,"no")))),ISFORMULA($G11),AND($G11&lt;&gt;"",NOT(OR(EXACT($G11,"none"),EXACT($G11,"seller_only"),EXACT($G11,"buyer_event"),EXACT($G11,"mixed")))),ISFORMULA($H11),AND($H11&lt;&gt;"",NOT(OR(EXACT($H11,"yes"),EXACT($H11,"no"),EXACT($H11,"unknown")))),ISFORMULA($I11),AND($I11&lt;&gt;"",NOT(OR(EXACT($I11,"full"),EXACT($I11,"partial"),EXACT($I11,"mismatch"),EXACT($I11,"unknown")))),ISFORMULA($J11),AND($J11&lt;&gt;"",NOT(OR(EXACT($J11,"independent_current"),EXACT($J11,"one_decision"),EXACT($J11,"shared_records"),EXACT($J11,"contradictory"),EXACT($J11,"incomplete_capture"),EXACT($J11,"stale")))),ISFORMULA($K11),AND($K11&lt;&gt;"",NOT(OR(EXACT($K11,"vendor"),EXACT($K11,"product"),EXACT($K11,"consultancy"),EXACT($K11,"agency"),EXACT($K11,"internal_build"),EXACT($K11,"spreadsheet"),EXACT($K11,"incumbent"),EXACT($K11,"open_source"),EXACT($K11,"free_tool"),EXACT($K11,"no_decision"),EXACT($K11,"status_quo"),EXACT($K11,"unknown")))),ISFORMULA($L11),AND($L11&lt;&gt;"",NOT(OR(EXACT($L11,"direct"),EXACT($L11,"indirect"),EXACT($L11,"substitute"),EXACT($L11,"reference"),EXACT($L11,"unknown")))),ISFORMULA($M11),AND($M11&lt;&gt;"",NOT(OR(EXACT($M11,"current"),EXACT($M11,"stale"),EXACT($M11,"unknown")))),ISFORMULA($N11),AND($N11&lt;&gt;"",NOT(OR(EXACT($N11,"none"),EXACT($N11,"material"),EXACT($N11,"unknown")))),ISFORMULA($O11),AND($O11&lt;&gt;"",NOT(OR(EXACT($O11,"two_plus"),EXACT($O11,"one"),EXACT($O11,"shared"),EXACT($O11,"unknown")))),ISFORMULA($P11),AND($P11&lt;&gt;"",NOT(OR(EXACT($P11,"balanced"),EXACT($P11,"only_wins"),EXACT($P11,"only_losses"),EXACT($P11,"one_segment"),EXACT($P11,"incomplete_crm"),EXACT($P11,"limited")))),ISFORMULA($Q11),AND($Q11&lt;&gt;"",NOT(OR(EXACT($Q11,"none"),EXACT($Q11,"review_due"),EXACT($Q11,"new_evidence")))),ISFORMULA($R11),AND($R11&lt;&gt;"",NOT(OR(EXACT($R11,"yes"),EXACT($R11,"no")))),ISFORMULA($S11),AND($S11&lt;&gt;"",NOT(OR(EXACT($S11,"yes"),EXACT($S11,"no"),EXACT($S11,"unknown")))),ISFORMULA($T11),AND($T11&lt;&gt;"",NOT(OR(EXACT($T11,"yes"),EXACT($T11,"no")))),ISFORMULA($U11),AND($U11&lt;&gt;"",NOT(OR(EXACT($U11,"yes"),EXACT($U11,"no"),EXACT($U11,"unknown")))))</x:f>
      </x:c>
      <x:c r="AO11">
        <x:f>OR(LEN(TRIM($C11&amp;""))=0,LEN(TRIM($D11&amp;""))=0,LEN(TRIM($E11&amp;""))=0,LEN(TRIM($F11&amp;""))=0,LEN(TRIM($G11&amp;""))=0,LEN(TRIM($H11&amp;""))=0,LEN(TRIM($I11&amp;""))=0,LEN(TRIM($J11&amp;""))=0)</x:f>
      </x:c>
      <x:c r="AP11">
        <x:f>IF($O11&lt;&gt;"",$O11,IF($J11="independent_current","two_plus",IF($J11="one_decision","one",IF($J11="shared_records","shared","unknown"))))</x:f>
      </x:c>
      <x:c r="AQ11">
        <x:f>IF($M11&lt;&gt;"",$M11,IF($J11="stale","stale",IF($J11="incomplete_capture","unknown",IF($J11&lt;&gt;"","current",""))))</x:f>
      </x:c>
      <x:c r="AR11">
        <x:f>IF($N11&lt;&gt;"",$N11,IF($J11="contradictory","material",IF($J11&lt;&gt;"","none","")))</x:f>
      </x:c>
      <x:c r="AS11">
        <x:f>IF($P11&lt;&gt;"",$P11,IF($J11="incomplete_capture","incomplete_crm",IF($J11="independent_current","balanced",IF($J11&lt;&gt;"","limited",""))))</x:f>
      </x:c>
      <x:c r="AT11">
        <x:f>OR($G11="buyer_event",$G11="mixed")</x:f>
      </x:c>
      <x:c r="AU11">
        <x:f>OR($D11="battlecard",$D11="shortlist",$D11="procurement",$D11="pricing",$D11="renewal",$D11="strategy",$D11="product_comparison")</x:f>
      </x:c>
      <x:c r="AV11">
        <x:f>OR($D11="seo",$D11="content",$D11="paid_search",$D11="market_monitoring")</x:f>
      </x:c>
      <x:c r="AW11">
        <x:f>IF(OR($K11="vendor",$K11="product"),"direct",IF(OR($K11="consultancy",$K11="agency"),"indirect",IF(OR($K11="internal_build",$K11="spreadsheet",$K11="incumbent",$K11="open_source",$K11="free_tool",$K11="no_decision",$K11="status_quo"),"substitute","")))</x:f>
      </x:c>
      <x:c r="AX11">
        <x:f>IF(OR($K11="vendor",$K11="product"),"Direct competitor",IF(OR($K11="consultancy",$K11="agency"),"Service alternative",IF($K11="incumbent","Incumbent / substitute",IF($K11="no_decision","No-decision alternative",IF($K11="status_quo","Status-quo alternative",IF(OR($K11="internal_build",$K11="spreadsheet",$K11="open_source",$K11="free_tool"),"Substitute",""))))))</x:f>
      </x:c>
      <x:c r="AY11">
        <x:f>OR($G11="none",$G11="seller_only",$AP11&lt;&gt;"two_plus",$AS11="only_wins",$AS11="only_losses",$AS11="one_segment",$AS11="incomplete_crm",$AS11="limited",$T11="yes",$AQ11&lt;&gt;"current")</x:f>
      </x:c>
      <x:c r="AZ11">
        <x:f>IF(ISFORMULA($C11),"candidateName, ","")&amp;IF(OR(ISFORMULA($D11),AND($D11&lt;&gt;"",NOT(OR(EXACT($D11,"seo"),EXACT($D11,"content"),EXACT($D11,"paid_search"),EXACT($D11,"market_monitoring"),EXACT($D11,"battlecard"),EXACT($D11,"product_comparison"),EXACT($D11,"shortlist"),EXACT($D11,"procurement"),EXACT($D11,"pricing"),EXACT($D11,"renewal"),EXACT($D11,"strategy"))))),"decisionUse, ","")&amp;IF(OR(ISFORMULA($E11),AND($E11&lt;&gt;"",NOT(OR(EXACT($E11,"yes"),EXACT($E11,"no"))))),"candidateInSet, ","")&amp;IF(OR(ISFORMULA($F11),AND($F11&lt;&gt;"",NOT(OR(EXACT($F11,"yes"),EXACT($F11,"no"))))),"publicEvidence, ","")&amp;IF(OR(ISFORMULA($G11),AND($G11&lt;&gt;"",NOT(OR(EXACT($G11,"none"),EXACT($G11,"seller_only"),EXACT($G11,"buyer_event"),EXACT($G11,"mixed"))))),"firstPartyEvidence, ","")&amp;IF(OR(ISFORMULA($H11),AND($H11&lt;&gt;"",NOT(OR(EXACT($H11,"yes"),EXACT($H11,"no"),EXACT($H11,"unknown"))))),"realDecision, ","")&amp;IF(OR(ISFORMULA($I11),AND($I11&lt;&gt;"",NOT(OR(EXACT($I11,"full"),EXACT($I11,"partial"),EXACT($I11,"mismatch"),EXACT($I11,"unknown"))))),"scopeMatch, ","")&amp;IF(OR(ISFORMULA($J11),AND($J11&lt;&gt;"",NOT(OR(EXACT($J11,"independent_current"),EXACT($J11,"one_decision"),EXACT($J11,"shared_records"),EXACT($J11,"contradictory"),EXACT($J11,"incomplete_capture"),EXACT($J11,"stale"))))),"evidenceQuality, ","")&amp;IF(OR(ISFORMULA($K11),AND($K11&lt;&gt;"",NOT(OR(EXACT($K11,"vendor"),EXACT($K11,"product"),EXACT($K11,"consultancy"),EXACT($K11,"agency"),EXACT($K11,"internal_build"),EXACT($K11,"spreadsheet"),EXACT($K11,"incumbent"),EXACT($K11,"open_source"),EXACT($K11,"free_tool"),EXACT($K11,"no_decision"),EXACT($K11,"status_quo"),EXACT($K11,"unknown"))))),"alternativeType, ","")&amp;IF(OR(ISFORMULA($L11),AND($L11&lt;&gt;"",NOT(OR(EXACT($L11,"direct"),EXACT($L11,"indirect"),EXACT($L11,"substitute"),EXACT($L11,"reference"),EXACT($L11,"unknown"))))),"currentRole, ","")&amp;IF(OR(ISFORMULA($M11),AND($M11&lt;&gt;"",NOT(OR(EXACT($M11,"current"),EXACT($M11,"stale"),EXACT($M11,"unknown"))))),"freshness, ","")&amp;IF(OR(ISFORMULA($N11),AND($N11&lt;&gt;"",NOT(OR(EXACT($N11,"none"),EXACT($N11,"material"),EXACT($N11,"unknown"))))),"contradiction, ","")&amp;IF(OR(ISFORMULA($O11),AND($O11&lt;&gt;"",NOT(OR(EXACT($O11,"two_plus"),EXACT($O11,"one"),EXACT($O11,"shared"),EXACT($O11,"unknown"))))),"provenance, ","")&amp;IF(OR(ISFORMULA($P11),AND($P11&lt;&gt;"",NOT(OR(EXACT($P11,"balanced"),EXACT($P11,"only_wins"),EXACT($P11,"only_losses"),EXACT($P11,"one_segment"),EXACT($P11,"incomplete_crm"),EXACT($P11,"limited"))))),"sampleCoverage, ","")&amp;IF(OR(ISFORMULA($Q11),AND($Q11&lt;&gt;"",NOT(OR(EXACT($Q11,"none"),EXACT($Q11,"review_due"),EXACT($Q11,"new_evidence"))))),"previousValidation, ","")&amp;IF(OR(ISFORMULA($R11),AND($R11&lt;&gt;"",NOT(OR(EXACT($R11,"yes"),EXACT($R11,"no"))))),"newMaterialEvidence, ","")&amp;IF(OR(ISFORMULA($S11),AND($S11&lt;&gt;"",NOT(OR(EXACT($S11,"yes"),EXACT($S11,"no"),EXACT($S11,"unknown"))))),"serviceability, ","")&amp;IF(OR(ISFORMULA($T11),AND($T11&lt;&gt;"",NOT(OR(EXACT($T11,"yes"),EXACT($T11,"no"))))),"historicalBackfill, ","")&amp;IF(OR(ISFORMULA($U11),AND($U11&lt;&gt;"",NOT(OR(EXACT($U11,"yes"),EXACT($U11,"no"),EXACT($U11,"unknown"))))),"commercialNonParticipation, ","")</x:f>
      </x:c>
      <x:c r="BA11">
        <x:f>IF(LEN(TRIM($C11&amp;""))=0,"candidateName, ","")&amp;IF(LEN(TRIM($D11&amp;""))=0,"decisionUse, ","")&amp;IF(LEN(TRIM($E11&amp;""))=0,"candidateInSet, ","")&amp;IF(LEN(TRIM($F11&amp;""))=0,"publicEvidence, ","")&amp;IF(LEN(TRIM($G11&amp;""))=0,"firstPartyEvidence, ","")&amp;IF(LEN(TRIM($H11&amp;""))=0,"realDecision, ","")&amp;IF(LEN(TRIM($I11&amp;""))=0,"scopeMatch, ","")&amp;IF(LEN(TRIM($J11&amp;""))=0,"evidenceQuality, ","")</x:f>
      </x:c>
      <x:c r="BB11">
        <x:f>IF($AM11=0,"EMPTY",IF($AN11=TRUE,"INVALID INPUT",IF($AO11=TRUE,"INVALID INPUT",IF(OR(NOT(ISTEXT($C11)),LEN(TRIM($C11&amp;""))&lt;2),"INVALID INPUT",IF(OR($Q11="review_due",$Q11="new_evidence",$R11="yes"),"REOPEN",IF(OR($AR11="material",$AR11="unknown"),"RESOLVE EVIDENCE",IF(OR($I11="unknown",$H11="unknown"),"RESOLVE EVIDENCE",IF(AND($AU11=TRUE,OR($S11="",$S11="unknown")),"RESOLVE EVIDENCE",IF(AND($E11="no",OR($K11="",$K11="unknown")),"RESOLVE EVIDENCE",IF(AND($E11="yes",OR($L11="",$L11="unknown")),"RESOLVE EVIDENCE",IF(AND($E11="yes",OR($I11="partial",$I11="mismatch",$AQ11="stale")),"DOWNGRADE",IF(AND($AU11=TRUE,$AY11=TRUE),"RESOLVE EVIDENCE",IF(AND($S11="no",$E11="yes",$H11="no",$U11="yes",$AP11="two_plus",$I11="full",$AQ11="current"),"EXCLUDE FROM THIS COMMERCIAL VIEW",IF(AND($S11="no",$E11="yes",$H11="yes"),"DOWNGRADE",IF(AND($S11="no",OR($F11="yes",$AV11=TRUE)),"RETAIN FOR DISCOVERY / REFERENCE",IF($S11="no","RESOLVE EVIDENCE",IF(AND($E11="no",$H11="yes",$AT11=TRUE,$I11="full",$AW11=""),"RESOLVE EVIDENCE",IF(AND($E11="no",$H11="yes",$AT11=TRUE,$I11="full",$AU11=TRUE,OR($AP11&lt;&gt;"two_plus",$AQ11&lt;&gt;"current",$S11&lt;&gt;"yes")),"RESOLVE EVIDENCE",IF(AND($E11="no",$H11="yes",$AT11=TRUE,$I11="full"),"ADD",IF(AND($AW11&lt;&gt;"",$E11="yes",$H11="yes",$I11="full",$L11&lt;&gt;$AW11),"RECLASSIFY",IF(AND($AP11="shared",$AV11=TRUE),"RETAIN FOR DISCOVERY / REFERENCE",IF(AND($AV11=TRUE,$F11="yes",OR($H11="no",$G11="none")),"RETAIN FOR DISCOVERY / REFERENCE",IF(AND($E11="yes",$H11="no",$U11="yes",$AP11="two_plus",$I11="full",$AQ11="current"),"EXCLUDE FROM THIS COMMERCIAL VIEW",IF(AND($E11="yes",$H11="yes",$AT11=TRUE,$I11="full",$AP11="two_plus",$AQ11="current",$AW11=""),"RESOLVE EVIDENCE",IF(AND($E11="yes",$H11="yes",$AT11=TRUE,$I11="full",$AP11="two_plus",$AQ11="current",$AU11=TRUE,$S11&lt;&gt;"yes"),"RESOLVE EVIDENCE",IF(AND($E11="yes",$H11="yes",$AT11=TRUE,$I11="full",$AP11="two_plus",$AQ11="current",$L11&lt;&gt;$AW11),"RECLASSIFY",IF(AND($E11="yes",$H11="yes",$AT11=TRUE,$I11="full",$AP11="two_plus",$AQ11="current"),"CONFIRM","RESOLVE EVIDENCE")))))))))))))))))))))))))))</x:f>
      </x:c>
      <x:c r="BC11">
        <x:f>IF($AM11=0,"EMPTY",IF($AN11=TRUE,"CONTROLLED_INPUT_INVALID",IF($AO11=TRUE,"REQUIRED_FIELDS_MISSING",IF(OR(NOT(ISTEXT($C11)),LEN(TRIM($C11&amp;""))&lt;2),"IDENTITY_MALFORMED",IF(OR($Q11="review_due",$Q11="new_evidence",$R11="yes"),"LIFECYCLE_TRIGGER",IF(OR($AR11="material",$AR11="unknown"),"MATERIAL_CONTRADICTION",IF(OR($I11="unknown",$H11="unknown"),"SCOPE_OR_EVENT_UNRESOLVED",IF(AND($AU11=TRUE,OR($S11="",$S11="unknown")),"SERVICEABILITY_UNRESOLVED",IF(AND($E11="no",OR($K11="",$K11="unknown")),"MISSING_ALTERNATIVE_ROLE_UNRESOLVED",IF(AND($E11="yes",OR($L11="",$L11="unknown")),"CURRENT_ROLE_UNRESOLVED",IF(AND($E11="yes",OR($I11="partial",$I11="mismatch",$AQ11="stale")),"SCOPE_OR_FRESHNESS_LIMIT",IF(AND($AU11=TRUE,$AY11=TRUE),"COMMERCIAL_EVIDENCE_LIMITED",IF(AND($S11="no",$E11="yes",$H11="no",$U11="yes",$AP11="two_plus",$I11="full",$AQ11="current"),"SCOPED_NON_SERVICEABILITY",IF(AND($S11="no",$E11="yes",$H11="yes"),"SERVICEABILITY_LIMIT",IF(AND($S11="no",OR($F11="yes",$AV11=TRUE)),"NOT_SERVICEABLE_FOR_COMMERCIAL_VIEW",IF($S11="no","SERVICEABILITY_NEGATIVE_ROLE_EFFECT_UNRESOLVED",IF(AND($E11="no",$H11="yes",$AT11=TRUE,$I11="full",$AW11=""),"MISSING_ALTERNATIVE_ROLE_UNRESOLVED",IF(AND($E11="no",$H11="yes",$AT11=TRUE,$I11="full",$AU11=TRUE,OR($AP11&lt;&gt;"two_plus",$AQ11&lt;&gt;"current",$S11&lt;&gt;"yes")),"MISSING_ALTERNATIVE_EVIDENCE_LIMITED",IF(AND($E11="no",$H11="yes",$AT11=TRUE,$I11="full"),"COMMERCIAL_ALTERNATIVE_MISSING",IF(AND($AW11&lt;&gt;"",$E11="yes",$H11="yes",$I11="full",$L11&lt;&gt;$AW11),"ROLE_MISMATCH",IF(AND($AP11="shared",$AV11=TRUE),"PUBLIC_SIGNAL_SHARED_PROVENANCE",IF(AND($AV11=TRUE,$F11="yes",OR($H11="no",$G11="none")),"DISCOVERY_ONLY_RELATIONSHIP",IF(AND($E11="yes",$H11="no",$U11="yes",$AP11="two_plus",$I11="full",$AQ11="current"),"SCOPED_NON_PARTICIPATION",IF(AND($E11="yes",$H11="yes",$AT11=TRUE,$I11="full",$AP11="two_plus",$AQ11="current",$AW11=""),"ALTERNATIVE_TYPE_UNRESOLVED",IF(AND($E11="yes",$H11="yes",$AT11=TRUE,$I11="full",$AP11="two_plus",$AQ11="current",$AU11=TRUE,$S11&lt;&gt;"yes"),"SERVICEABILITY_UNRESOLVED",IF(AND($E11="yes",$H11="yes",$AT11=TRUE,$I11="full",$AP11="two_plus",$AQ11="current",$L11&lt;&gt;$AW11),"ROLE_MISMATCH",IF(AND($E11="yes",$H11="yes",$AT11=TRUE,$I11="full",$AP11="two_plus",$AQ11="current"),"SCOPED_COMMERCIAL_RELEVANCE","DEFAULT_EVIDENCE_GAP")))))))))))))))))))))))))))</x:f>
      </x:c>
    </x:row>
    <x:row r="12">
      <x:c r="A12" s="103"/>
      <x:c r="B12" s="103"/>
      <x:c r="C12" s="103"/>
      <x:c r="D12" s="103"/>
      <x:c r="E12" s="103"/>
      <x:c r="F12" s="103"/>
      <x:c r="G12" s="103"/>
      <x:c r="H12" s="103"/>
      <x:c r="I12" s="103"/>
      <x:c r="J12" s="103"/>
      <x:c r="K12" s="103"/>
      <x:c r="L12" s="103"/>
      <x:c r="M12" s="103"/>
      <x:c r="N12" s="103"/>
      <x:c r="O12" s="103"/>
      <x:c r="P12" s="103"/>
      <x:c r="Q12" s="103"/>
      <x:c r="R12" s="103"/>
      <x:c r="S12" s="103"/>
      <x:c r="T12" s="103"/>
      <x:c r="U12" s="103"/>
      <x:c r="V12" s="103"/>
      <x:c r="W12" s="104"/>
      <x:c r="X12" s="103"/>
      <x:c r="Y12" s="86">
        <x:f>IF($BB12="EMPTY","",IF($AN12=TRUE,"INVALID",IF($AO12=TRUE,"INCOMPLETE",IF(OR(NOT(ISTEXT($C12)),LEN(TRIM($C12&amp;""))&lt;2),"INVALID","VALID"))))</x:f>
      </x:c>
      <x:c r="Z12" s="86">
        <x:f>IF($BB12="EMPTY","",$BB12)</x:f>
      </x:c>
      <x:c r="AA12" s="86">
        <x:f>IF($BB12="EMPTY","",IFERROR(VLOOKUP($BC12,'Method Notes'!$AN$5:$AW$50,2,FALSE),""))</x:f>
      </x:c>
      <x:c r="AB12" s="86">
        <x:f>IF($BB12="EMPTY","",IF($BC12="CONTROLLED_INPUT_INVALID","Unsupported values were supplied for: "&amp;LEFT($AZ12,MAX(0,LEN($AZ12)-2))&amp;". The engine does not convert them to a safe default.",IF($BC12="REQUIRED_FIELDS_MISSING","Required information is missing: "&amp;LEFT($BA12,MAX(0,LEN($BA12)-2))&amp;".",IFERROR(VLOOKUP($BC12,'Method Notes'!$AN$5:$AW$50,3,FALSE),""))))</x:f>
      </x:c>
      <x:c r="AC12" s="86">
        <x:f>IF($BB12="EMPTY","",IF($BC12="COMMERCIAL_ALTERNATIVE_MISSING","Add as "&amp;$AX12&amp;" in this scoped view.",IF($BC12="ROLE_MISMATCH","Reclassify as "&amp;$AX12&amp;" for this view.",IFERROR(VLOOKUP($BC12,'Method Notes'!$AN$5:$AW$50,4,FALSE),""))))</x:f>
      </x:c>
      <x:c r="AD12" s="86">
        <x:f>IF($BB12="EMPTY","",$BC12)</x:f>
      </x:c>
      <x:c r="AE12" s="86">
        <x:f>IF($BB12="EMPTY","",IFERROR(VLOOKUP($BC12,'Method Notes'!$AN$5:$AW$50,5,FALSE),""))</x:f>
      </x:c>
      <x:c r="AF12" s="86">
        <x:f>IF($BB12="EMPTY","",IFERROR(VLOOKUP($BC12,'Method Notes'!$AN$5:$AW$50,6,FALSE),""))</x:f>
      </x:c>
      <x:c r="AG12" s="86">
        <x:f>IF($BB12="EMPTY","",IF($BC12="COMMERCIAL_EVIDENCE_LIMITED",IF($AT12=TRUE,"Add independent decisions and missing segments.","Collect direct buyer or recorded commercial-event evidence tied to the same scope."),IFERROR(VLOOKUP($BC12,'Method Notes'!$AN$5:$AW$50,7,FALSE),"")))</x:f>
      </x:c>
      <x:c r="AH12" s="86">
        <x:f>IF($BB12="EMPTY","",IFERROR(VLOOKUP($BC12,'Method Notes'!$AN$5:$AW$50,8,FALSE),""))</x:f>
      </x:c>
      <x:c r="AI12" s="86">
        <x:f>IF($BB12="EMPTY","",IF(OR($BC12="COMMERCIAL_EVIDENCE_LIMITED",$BC12="COMMERCIAL_ALTERNATIVE_MISSING",$BC12="ROLE_MISMATCH",$BC12="SCOPE_OR_FRESHNESS_LIMIT"),IF($AP12="shared","PROVENANCE NOT INDEPENDENT",IF($AP12="one","ONE INDEPENDENT DECISION ONLY",IF($AS12="incomplete_crm","CRM CAPTURE INCOMPLETE",IF(OR($AS12="only_wins",$AS12="only_losses",$AS12="one_segment",$AS12="limited"),"SAMPLE COVERAGE LIMITED",IF($T12="yes","HISTORICAL BACKFILL UNRELIABLE",IF($AQ12="stale","EVIDENCE STALE","Evidence is scoped to the tested view.")))))),IFERROR(VLOOKUP($BC12,'Method Notes'!$AN$5:$AW$50,9,FALSE),"")))</x:f>
      </x:c>
      <x:c r="AJ12" s="86">
        <x:f>IF($BB12="EMPTY","",IFERROR(VLOOKUP($BC12,'Method Notes'!$AN$5:$AW$50,10,FALSE),""))</x:f>
      </x:c>
      <x:c r="AK12" s="86">
        <x:f>IF(COUNTA($A12:$X12)=0,"",IF(AND($B12&lt;&gt;"",COUNTIF($B$6:$B12,$B12)&gt;1),"POSSIBLE DUPLICATE CANDIDATE ID",""))</x:f>
      </x:c>
      <x:c r="AL12" s="86">
        <x:f>IF(COUNTA($A12:$X12)=0,"",IF(OR($Q12="review_due",$Q12="new_evidence",$R12="yes"),"REOPEN / SUPERSEDE PRIOR VERSION",IF(OR($Q12="",$Q12="none"),"CURRENT OR FIRST REVIEW","PRIOR REVIEW RECORDED")))</x:f>
      </x:c>
      <x:c r="AM12">
        <x:f>IF(COUNTA($C12:$U12)&gt;0,1,0)</x:f>
      </x:c>
      <x:c r="AN12">
        <x:f>OR(ISFORMULA($C12),ISFORMULA($D12),AND($D12&lt;&gt;"",NOT(OR(EXACT($D12,"seo"),EXACT($D12,"content"),EXACT($D12,"paid_search"),EXACT($D12,"market_monitoring"),EXACT($D12,"battlecard"),EXACT($D12,"product_comparison"),EXACT($D12,"shortlist"),EXACT($D12,"procurement"),EXACT($D12,"pricing"),EXACT($D12,"renewal"),EXACT($D12,"strategy")))),ISFORMULA($E12),AND($E12&lt;&gt;"",NOT(OR(EXACT($E12,"yes"),EXACT($E12,"no")))),ISFORMULA($F12),AND($F12&lt;&gt;"",NOT(OR(EXACT($F12,"yes"),EXACT($F12,"no")))),ISFORMULA($G12),AND($G12&lt;&gt;"",NOT(OR(EXACT($G12,"none"),EXACT($G12,"seller_only"),EXACT($G12,"buyer_event"),EXACT($G12,"mixed")))),ISFORMULA($H12),AND($H12&lt;&gt;"",NOT(OR(EXACT($H12,"yes"),EXACT($H12,"no"),EXACT($H12,"unknown")))),ISFORMULA($I12),AND($I12&lt;&gt;"",NOT(OR(EXACT($I12,"full"),EXACT($I12,"partial"),EXACT($I12,"mismatch"),EXACT($I12,"unknown")))),ISFORMULA($J12),AND($J12&lt;&gt;"",NOT(OR(EXACT($J12,"independent_current"),EXACT($J12,"one_decision"),EXACT($J12,"shared_records"),EXACT($J12,"contradictory"),EXACT($J12,"incomplete_capture"),EXACT($J12,"stale")))),ISFORMULA($K12),AND($K12&lt;&gt;"",NOT(OR(EXACT($K12,"vendor"),EXACT($K12,"product"),EXACT($K12,"consultancy"),EXACT($K12,"agency"),EXACT($K12,"internal_build"),EXACT($K12,"spreadsheet"),EXACT($K12,"incumbent"),EXACT($K12,"open_source"),EXACT($K12,"free_tool"),EXACT($K12,"no_decision"),EXACT($K12,"status_quo"),EXACT($K12,"unknown")))),ISFORMULA($L12),AND($L12&lt;&gt;"",NOT(OR(EXACT($L12,"direct"),EXACT($L12,"indirect"),EXACT($L12,"substitute"),EXACT($L12,"reference"),EXACT($L12,"unknown")))),ISFORMULA($M12),AND($M12&lt;&gt;"",NOT(OR(EXACT($M12,"current"),EXACT($M12,"stale"),EXACT($M12,"unknown")))),ISFORMULA($N12),AND($N12&lt;&gt;"",NOT(OR(EXACT($N12,"none"),EXACT($N12,"material"),EXACT($N12,"unknown")))),ISFORMULA($O12),AND($O12&lt;&gt;"",NOT(OR(EXACT($O12,"two_plus"),EXACT($O12,"one"),EXACT($O12,"shared"),EXACT($O12,"unknown")))),ISFORMULA($P12),AND($P12&lt;&gt;"",NOT(OR(EXACT($P12,"balanced"),EXACT($P12,"only_wins"),EXACT($P12,"only_losses"),EXACT($P12,"one_segment"),EXACT($P12,"incomplete_crm"),EXACT($P12,"limited")))),ISFORMULA($Q12),AND($Q12&lt;&gt;"",NOT(OR(EXACT($Q12,"none"),EXACT($Q12,"review_due"),EXACT($Q12,"new_evidence")))),ISFORMULA($R12),AND($R12&lt;&gt;"",NOT(OR(EXACT($R12,"yes"),EXACT($R12,"no")))),ISFORMULA($S12),AND($S12&lt;&gt;"",NOT(OR(EXACT($S12,"yes"),EXACT($S12,"no"),EXACT($S12,"unknown")))),ISFORMULA($T12),AND($T12&lt;&gt;"",NOT(OR(EXACT($T12,"yes"),EXACT($T12,"no")))),ISFORMULA($U12),AND($U12&lt;&gt;"",NOT(OR(EXACT($U12,"yes"),EXACT($U12,"no"),EXACT($U12,"unknown")))))</x:f>
      </x:c>
      <x:c r="AO12">
        <x:f>OR(LEN(TRIM($C12&amp;""))=0,LEN(TRIM($D12&amp;""))=0,LEN(TRIM($E12&amp;""))=0,LEN(TRIM($F12&amp;""))=0,LEN(TRIM($G12&amp;""))=0,LEN(TRIM($H12&amp;""))=0,LEN(TRIM($I12&amp;""))=0,LEN(TRIM($J12&amp;""))=0)</x:f>
      </x:c>
      <x:c r="AP12">
        <x:f>IF($O12&lt;&gt;"",$O12,IF($J12="independent_current","two_plus",IF($J12="one_decision","one",IF($J12="shared_records","shared","unknown"))))</x:f>
      </x:c>
      <x:c r="AQ12">
        <x:f>IF($M12&lt;&gt;"",$M12,IF($J12="stale","stale",IF($J12="incomplete_capture","unknown",IF($J12&lt;&gt;"","current",""))))</x:f>
      </x:c>
      <x:c r="AR12">
        <x:f>IF($N12&lt;&gt;"",$N12,IF($J12="contradictory","material",IF($J12&lt;&gt;"","none","")))</x:f>
      </x:c>
      <x:c r="AS12">
        <x:f>IF($P12&lt;&gt;"",$P12,IF($J12="incomplete_capture","incomplete_crm",IF($J12="independent_current","balanced",IF($J12&lt;&gt;"","limited",""))))</x:f>
      </x:c>
      <x:c r="AT12">
        <x:f>OR($G12="buyer_event",$G12="mixed")</x:f>
      </x:c>
      <x:c r="AU12">
        <x:f>OR($D12="battlecard",$D12="shortlist",$D12="procurement",$D12="pricing",$D12="renewal",$D12="strategy",$D12="product_comparison")</x:f>
      </x:c>
      <x:c r="AV12">
        <x:f>OR($D12="seo",$D12="content",$D12="paid_search",$D12="market_monitoring")</x:f>
      </x:c>
      <x:c r="AW12">
        <x:f>IF(OR($K12="vendor",$K12="product"),"direct",IF(OR($K12="consultancy",$K12="agency"),"indirect",IF(OR($K12="internal_build",$K12="spreadsheet",$K12="incumbent",$K12="open_source",$K12="free_tool",$K12="no_decision",$K12="status_quo"),"substitute","")))</x:f>
      </x:c>
      <x:c r="AX12">
        <x:f>IF(OR($K12="vendor",$K12="product"),"Direct competitor",IF(OR($K12="consultancy",$K12="agency"),"Service alternative",IF($K12="incumbent","Incumbent / substitute",IF($K12="no_decision","No-decision alternative",IF($K12="status_quo","Status-quo alternative",IF(OR($K12="internal_build",$K12="spreadsheet",$K12="open_source",$K12="free_tool"),"Substitute",""))))))</x:f>
      </x:c>
      <x:c r="AY12">
        <x:f>OR($G12="none",$G12="seller_only",$AP12&lt;&gt;"two_plus",$AS12="only_wins",$AS12="only_losses",$AS12="one_segment",$AS12="incomplete_crm",$AS12="limited",$T12="yes",$AQ12&lt;&gt;"current")</x:f>
      </x:c>
      <x:c r="AZ12">
        <x:f>IF(ISFORMULA($C12),"candidateName, ","")&amp;IF(OR(ISFORMULA($D12),AND($D12&lt;&gt;"",NOT(OR(EXACT($D12,"seo"),EXACT($D12,"content"),EXACT($D12,"paid_search"),EXACT($D12,"market_monitoring"),EXACT($D12,"battlecard"),EXACT($D12,"product_comparison"),EXACT($D12,"shortlist"),EXACT($D12,"procurement"),EXACT($D12,"pricing"),EXACT($D12,"renewal"),EXACT($D12,"strategy"))))),"decisionUse, ","")&amp;IF(OR(ISFORMULA($E12),AND($E12&lt;&gt;"",NOT(OR(EXACT($E12,"yes"),EXACT($E12,"no"))))),"candidateInSet, ","")&amp;IF(OR(ISFORMULA($F12),AND($F12&lt;&gt;"",NOT(OR(EXACT($F12,"yes"),EXACT($F12,"no"))))),"publicEvidence, ","")&amp;IF(OR(ISFORMULA($G12),AND($G12&lt;&gt;"",NOT(OR(EXACT($G12,"none"),EXACT($G12,"seller_only"),EXACT($G12,"buyer_event"),EXACT($G12,"mixed"))))),"firstPartyEvidence, ","")&amp;IF(OR(ISFORMULA($H12),AND($H12&lt;&gt;"",NOT(OR(EXACT($H12,"yes"),EXACT($H12,"no"),EXACT($H12,"unknown"))))),"realDecision, ","")&amp;IF(OR(ISFORMULA($I12),AND($I12&lt;&gt;"",NOT(OR(EXACT($I12,"full"),EXACT($I12,"partial"),EXACT($I12,"mismatch"),EXACT($I12,"unknown"))))),"scopeMatch, ","")&amp;IF(OR(ISFORMULA($J12),AND($J12&lt;&gt;"",NOT(OR(EXACT($J12,"independent_current"),EXACT($J12,"one_decision"),EXACT($J12,"shared_records"),EXACT($J12,"contradictory"),EXACT($J12,"incomplete_capture"),EXACT($J12,"stale"))))),"evidenceQuality, ","")&amp;IF(OR(ISFORMULA($K12),AND($K12&lt;&gt;"",NOT(OR(EXACT($K12,"vendor"),EXACT($K12,"product"),EXACT($K12,"consultancy"),EXACT($K12,"agency"),EXACT($K12,"internal_build"),EXACT($K12,"spreadsheet"),EXACT($K12,"incumbent"),EXACT($K12,"open_source"),EXACT($K12,"free_tool"),EXACT($K12,"no_decision"),EXACT($K12,"status_quo"),EXACT($K12,"unknown"))))),"alternativeType, ","")&amp;IF(OR(ISFORMULA($L12),AND($L12&lt;&gt;"",NOT(OR(EXACT($L12,"direct"),EXACT($L12,"indirect"),EXACT($L12,"substitute"),EXACT($L12,"reference"),EXACT($L12,"unknown"))))),"currentRole, ","")&amp;IF(OR(ISFORMULA($M12),AND($M12&lt;&gt;"",NOT(OR(EXACT($M12,"current"),EXACT($M12,"stale"),EXACT($M12,"unknown"))))),"freshness, ","")&amp;IF(OR(ISFORMULA($N12),AND($N12&lt;&gt;"",NOT(OR(EXACT($N12,"none"),EXACT($N12,"material"),EXACT($N12,"unknown"))))),"contradiction, ","")&amp;IF(OR(ISFORMULA($O12),AND($O12&lt;&gt;"",NOT(OR(EXACT($O12,"two_plus"),EXACT($O12,"one"),EXACT($O12,"shared"),EXACT($O12,"unknown"))))),"provenance, ","")&amp;IF(OR(ISFORMULA($P12),AND($P12&lt;&gt;"",NOT(OR(EXACT($P12,"balanced"),EXACT($P12,"only_wins"),EXACT($P12,"only_losses"),EXACT($P12,"one_segment"),EXACT($P12,"incomplete_crm"),EXACT($P12,"limited"))))),"sampleCoverage, ","")&amp;IF(OR(ISFORMULA($Q12),AND($Q12&lt;&gt;"",NOT(OR(EXACT($Q12,"none"),EXACT($Q12,"review_due"),EXACT($Q12,"new_evidence"))))),"previousValidation, ","")&amp;IF(OR(ISFORMULA($R12),AND($R12&lt;&gt;"",NOT(OR(EXACT($R12,"yes"),EXACT($R12,"no"))))),"newMaterialEvidence, ","")&amp;IF(OR(ISFORMULA($S12),AND($S12&lt;&gt;"",NOT(OR(EXACT($S12,"yes"),EXACT($S12,"no"),EXACT($S12,"unknown"))))),"serviceability, ","")&amp;IF(OR(ISFORMULA($T12),AND($T12&lt;&gt;"",NOT(OR(EXACT($T12,"yes"),EXACT($T12,"no"))))),"historicalBackfill, ","")&amp;IF(OR(ISFORMULA($U12),AND($U12&lt;&gt;"",NOT(OR(EXACT($U12,"yes"),EXACT($U12,"no"),EXACT($U12,"unknown"))))),"commercialNonParticipation, ","")</x:f>
      </x:c>
      <x:c r="BA12">
        <x:f>IF(LEN(TRIM($C12&amp;""))=0,"candidateName, ","")&amp;IF(LEN(TRIM($D12&amp;""))=0,"decisionUse, ","")&amp;IF(LEN(TRIM($E12&amp;""))=0,"candidateInSet, ","")&amp;IF(LEN(TRIM($F12&amp;""))=0,"publicEvidence, ","")&amp;IF(LEN(TRIM($G12&amp;""))=0,"firstPartyEvidence, ","")&amp;IF(LEN(TRIM($H12&amp;""))=0,"realDecision, ","")&amp;IF(LEN(TRIM($I12&amp;""))=0,"scopeMatch, ","")&amp;IF(LEN(TRIM($J12&amp;""))=0,"evidenceQuality, ","")</x:f>
      </x:c>
      <x:c r="BB12">
        <x:f>IF($AM12=0,"EMPTY",IF($AN12=TRUE,"INVALID INPUT",IF($AO12=TRUE,"INVALID INPUT",IF(OR(NOT(ISTEXT($C12)),LEN(TRIM($C12&amp;""))&lt;2),"INVALID INPUT",IF(OR($Q12="review_due",$Q12="new_evidence",$R12="yes"),"REOPEN",IF(OR($AR12="material",$AR12="unknown"),"RESOLVE EVIDENCE",IF(OR($I12="unknown",$H12="unknown"),"RESOLVE EVIDENCE",IF(AND($AU12=TRUE,OR($S12="",$S12="unknown")),"RESOLVE EVIDENCE",IF(AND($E12="no",OR($K12="",$K12="unknown")),"RESOLVE EVIDENCE",IF(AND($E12="yes",OR($L12="",$L12="unknown")),"RESOLVE EVIDENCE",IF(AND($E12="yes",OR($I12="partial",$I12="mismatch",$AQ12="stale")),"DOWNGRADE",IF(AND($AU12=TRUE,$AY12=TRUE),"RESOLVE EVIDENCE",IF(AND($S12="no",$E12="yes",$H12="no",$U12="yes",$AP12="two_plus",$I12="full",$AQ12="current"),"EXCLUDE FROM THIS COMMERCIAL VIEW",IF(AND($S12="no",$E12="yes",$H12="yes"),"DOWNGRADE",IF(AND($S12="no",OR($F12="yes",$AV12=TRUE)),"RETAIN FOR DISCOVERY / REFERENCE",IF($S12="no","RESOLVE EVIDENCE",IF(AND($E12="no",$H12="yes",$AT12=TRUE,$I12="full",$AW12=""),"RESOLVE EVIDENCE",IF(AND($E12="no",$H12="yes",$AT12=TRUE,$I12="full",$AU12=TRUE,OR($AP12&lt;&gt;"two_plus",$AQ12&lt;&gt;"current",$S12&lt;&gt;"yes")),"RESOLVE EVIDENCE",IF(AND($E12="no",$H12="yes",$AT12=TRUE,$I12="full"),"ADD",IF(AND($AW12&lt;&gt;"",$E12="yes",$H12="yes",$I12="full",$L12&lt;&gt;$AW12),"RECLASSIFY",IF(AND($AP12="shared",$AV12=TRUE),"RETAIN FOR DISCOVERY / REFERENCE",IF(AND($AV12=TRUE,$F12="yes",OR($H12="no",$G12="none")),"RETAIN FOR DISCOVERY / REFERENCE",IF(AND($E12="yes",$H12="no",$U12="yes",$AP12="two_plus",$I12="full",$AQ12="current"),"EXCLUDE FROM THIS COMMERCIAL VIEW",IF(AND($E12="yes",$H12="yes",$AT12=TRUE,$I12="full",$AP12="two_plus",$AQ12="current",$AW12=""),"RESOLVE EVIDENCE",IF(AND($E12="yes",$H12="yes",$AT12=TRUE,$I12="full",$AP12="two_plus",$AQ12="current",$AU12=TRUE,$S12&lt;&gt;"yes"),"RESOLVE EVIDENCE",IF(AND($E12="yes",$H12="yes",$AT12=TRUE,$I12="full",$AP12="two_plus",$AQ12="current",$L12&lt;&gt;$AW12),"RECLASSIFY",IF(AND($E12="yes",$H12="yes",$AT12=TRUE,$I12="full",$AP12="two_plus",$AQ12="current"),"CONFIRM","RESOLVE EVIDENCE")))))))))))))))))))))))))))</x:f>
      </x:c>
      <x:c r="BC12">
        <x:f>IF($AM12=0,"EMPTY",IF($AN12=TRUE,"CONTROLLED_INPUT_INVALID",IF($AO12=TRUE,"REQUIRED_FIELDS_MISSING",IF(OR(NOT(ISTEXT($C12)),LEN(TRIM($C12&amp;""))&lt;2),"IDENTITY_MALFORMED",IF(OR($Q12="review_due",$Q12="new_evidence",$R12="yes"),"LIFECYCLE_TRIGGER",IF(OR($AR12="material",$AR12="unknown"),"MATERIAL_CONTRADICTION",IF(OR($I12="unknown",$H12="unknown"),"SCOPE_OR_EVENT_UNRESOLVED",IF(AND($AU12=TRUE,OR($S12="",$S12="unknown")),"SERVICEABILITY_UNRESOLVED",IF(AND($E12="no",OR($K12="",$K12="unknown")),"MISSING_ALTERNATIVE_ROLE_UNRESOLVED",IF(AND($E12="yes",OR($L12="",$L12="unknown")),"CURRENT_ROLE_UNRESOLVED",IF(AND($E12="yes",OR($I12="partial",$I12="mismatch",$AQ12="stale")),"SCOPE_OR_FRESHNESS_LIMIT",IF(AND($AU12=TRUE,$AY12=TRUE),"COMMERCIAL_EVIDENCE_LIMITED",IF(AND($S12="no",$E12="yes",$H12="no",$U12="yes",$AP12="two_plus",$I12="full",$AQ12="current"),"SCOPED_NON_SERVICEABILITY",IF(AND($S12="no",$E12="yes",$H12="yes"),"SERVICEABILITY_LIMIT",IF(AND($S12="no",OR($F12="yes",$AV12=TRUE)),"NOT_SERVICEABLE_FOR_COMMERCIAL_VIEW",IF($S12="no","SERVICEABILITY_NEGATIVE_ROLE_EFFECT_UNRESOLVED",IF(AND($E12="no",$H12="yes",$AT12=TRUE,$I12="full",$AW12=""),"MISSING_ALTERNATIVE_ROLE_UNRESOLVED",IF(AND($E12="no",$H12="yes",$AT12=TRUE,$I12="full",$AU12=TRUE,OR($AP12&lt;&gt;"two_plus",$AQ12&lt;&gt;"current",$S12&lt;&gt;"yes")),"MISSING_ALTERNATIVE_EVIDENCE_LIMITED",IF(AND($E12="no",$H12="yes",$AT12=TRUE,$I12="full"),"COMMERCIAL_ALTERNATIVE_MISSING",IF(AND($AW12&lt;&gt;"",$E12="yes",$H12="yes",$I12="full",$L12&lt;&gt;$AW12),"ROLE_MISMATCH",IF(AND($AP12="shared",$AV12=TRUE),"PUBLIC_SIGNAL_SHARED_PROVENANCE",IF(AND($AV12=TRUE,$F12="yes",OR($H12="no",$G12="none")),"DISCOVERY_ONLY_RELATIONSHIP",IF(AND($E12="yes",$H12="no",$U12="yes",$AP12="two_plus",$I12="full",$AQ12="current"),"SCOPED_NON_PARTICIPATION",IF(AND($E12="yes",$H12="yes",$AT12=TRUE,$I12="full",$AP12="two_plus",$AQ12="current",$AW12=""),"ALTERNATIVE_TYPE_UNRESOLVED",IF(AND($E12="yes",$H12="yes",$AT12=TRUE,$I12="full",$AP12="two_plus",$AQ12="current",$AU12=TRUE,$S12&lt;&gt;"yes"),"SERVICEABILITY_UNRESOLVED",IF(AND($E12="yes",$H12="yes",$AT12=TRUE,$I12="full",$AP12="two_plus",$AQ12="current",$L12&lt;&gt;$AW12),"ROLE_MISMATCH",IF(AND($E12="yes",$H12="yes",$AT12=TRUE,$I12="full",$AP12="two_plus",$AQ12="current"),"SCOPED_COMMERCIAL_RELEVANCE","DEFAULT_EVIDENCE_GAP")))))))))))))))))))))))))))</x:f>
      </x:c>
    </x:row>
    <x:row r="13">
      <x:c r="A13" s="103"/>
      <x:c r="B13" s="103"/>
      <x:c r="C13" s="103"/>
      <x:c r="D13" s="103"/>
      <x:c r="E13" s="103"/>
      <x:c r="F13" s="103"/>
      <x:c r="G13" s="103"/>
      <x:c r="H13" s="103"/>
      <x:c r="I13" s="103"/>
      <x:c r="J13" s="103"/>
      <x:c r="K13" s="103"/>
      <x:c r="L13" s="103"/>
      <x:c r="M13" s="103"/>
      <x:c r="N13" s="103"/>
      <x:c r="O13" s="103"/>
      <x:c r="P13" s="103"/>
      <x:c r="Q13" s="103"/>
      <x:c r="R13" s="103"/>
      <x:c r="S13" s="103"/>
      <x:c r="T13" s="103"/>
      <x:c r="U13" s="103"/>
      <x:c r="V13" s="103"/>
      <x:c r="W13" s="104"/>
      <x:c r="X13" s="103"/>
      <x:c r="Y13" s="86">
        <x:f>IF($BB13="EMPTY","",IF($AN13=TRUE,"INVALID",IF($AO13=TRUE,"INCOMPLETE",IF(OR(NOT(ISTEXT($C13)),LEN(TRIM($C13&amp;""))&lt;2),"INVALID","VALID"))))</x:f>
      </x:c>
      <x:c r="Z13" s="86">
        <x:f>IF($BB13="EMPTY","",$BB13)</x:f>
      </x:c>
      <x:c r="AA13" s="86">
        <x:f>IF($BB13="EMPTY","",IFERROR(VLOOKUP($BC13,'Method Notes'!$AN$5:$AW$50,2,FALSE),""))</x:f>
      </x:c>
      <x:c r="AB13" s="86">
        <x:f>IF($BB13="EMPTY","",IF($BC13="CONTROLLED_INPUT_INVALID","Unsupported values were supplied for: "&amp;LEFT($AZ13,MAX(0,LEN($AZ13)-2))&amp;". The engine does not convert them to a safe default.",IF($BC13="REQUIRED_FIELDS_MISSING","Required information is missing: "&amp;LEFT($BA13,MAX(0,LEN($BA13)-2))&amp;".",IFERROR(VLOOKUP($BC13,'Method Notes'!$AN$5:$AW$50,3,FALSE),""))))</x:f>
      </x:c>
      <x:c r="AC13" s="86">
        <x:f>IF($BB13="EMPTY","",IF($BC13="COMMERCIAL_ALTERNATIVE_MISSING","Add as "&amp;$AX13&amp;" in this scoped view.",IF($BC13="ROLE_MISMATCH","Reclassify as "&amp;$AX13&amp;" for this view.",IFERROR(VLOOKUP($BC13,'Method Notes'!$AN$5:$AW$50,4,FALSE),""))))</x:f>
      </x:c>
      <x:c r="AD13" s="86">
        <x:f>IF($BB13="EMPTY","",$BC13)</x:f>
      </x:c>
      <x:c r="AE13" s="86">
        <x:f>IF($BB13="EMPTY","",IFERROR(VLOOKUP($BC13,'Method Notes'!$AN$5:$AW$50,5,FALSE),""))</x:f>
      </x:c>
      <x:c r="AF13" s="86">
        <x:f>IF($BB13="EMPTY","",IFERROR(VLOOKUP($BC13,'Method Notes'!$AN$5:$AW$50,6,FALSE),""))</x:f>
      </x:c>
      <x:c r="AG13" s="86">
        <x:f>IF($BB13="EMPTY","",IF($BC13="COMMERCIAL_EVIDENCE_LIMITED",IF($AT13=TRUE,"Add independent decisions and missing segments.","Collect direct buyer or recorded commercial-event evidence tied to the same scope."),IFERROR(VLOOKUP($BC13,'Method Notes'!$AN$5:$AW$50,7,FALSE),"")))</x:f>
      </x:c>
      <x:c r="AH13" s="86">
        <x:f>IF($BB13="EMPTY","",IFERROR(VLOOKUP($BC13,'Method Notes'!$AN$5:$AW$50,8,FALSE),""))</x:f>
      </x:c>
      <x:c r="AI13" s="86">
        <x:f>IF($BB13="EMPTY","",IF(OR($BC13="COMMERCIAL_EVIDENCE_LIMITED",$BC13="COMMERCIAL_ALTERNATIVE_MISSING",$BC13="ROLE_MISMATCH",$BC13="SCOPE_OR_FRESHNESS_LIMIT"),IF($AP13="shared","PROVENANCE NOT INDEPENDENT",IF($AP13="one","ONE INDEPENDENT DECISION ONLY",IF($AS13="incomplete_crm","CRM CAPTURE INCOMPLETE",IF(OR($AS13="only_wins",$AS13="only_losses",$AS13="one_segment",$AS13="limited"),"SAMPLE COVERAGE LIMITED",IF($T13="yes","HISTORICAL BACKFILL UNRELIABLE",IF($AQ13="stale","EVIDENCE STALE","Evidence is scoped to the tested view.")))))),IFERROR(VLOOKUP($BC13,'Method Notes'!$AN$5:$AW$50,9,FALSE),"")))</x:f>
      </x:c>
      <x:c r="AJ13" s="86">
        <x:f>IF($BB13="EMPTY","",IFERROR(VLOOKUP($BC13,'Method Notes'!$AN$5:$AW$50,10,FALSE),""))</x:f>
      </x:c>
      <x:c r="AK13" s="86">
        <x:f>IF(COUNTA($A13:$X13)=0,"",IF(AND($B13&lt;&gt;"",COUNTIF($B$6:$B13,$B13)&gt;1),"POSSIBLE DUPLICATE CANDIDATE ID",""))</x:f>
      </x:c>
      <x:c r="AL13" s="86">
        <x:f>IF(COUNTA($A13:$X13)=0,"",IF(OR($Q13="review_due",$Q13="new_evidence",$R13="yes"),"REOPEN / SUPERSEDE PRIOR VERSION",IF(OR($Q13="",$Q13="none"),"CURRENT OR FIRST REVIEW","PRIOR REVIEW RECORDED")))</x:f>
      </x:c>
      <x:c r="AM13">
        <x:f>IF(COUNTA($C13:$U13)&gt;0,1,0)</x:f>
      </x:c>
      <x:c r="AN13">
        <x:f>OR(ISFORMULA($C13),ISFORMULA($D13),AND($D13&lt;&gt;"",NOT(OR(EXACT($D13,"seo"),EXACT($D13,"content"),EXACT($D13,"paid_search"),EXACT($D13,"market_monitoring"),EXACT($D13,"battlecard"),EXACT($D13,"product_comparison"),EXACT($D13,"shortlist"),EXACT($D13,"procurement"),EXACT($D13,"pricing"),EXACT($D13,"renewal"),EXACT($D13,"strategy")))),ISFORMULA($E13),AND($E13&lt;&gt;"",NOT(OR(EXACT($E13,"yes"),EXACT($E13,"no")))),ISFORMULA($F13),AND($F13&lt;&gt;"",NOT(OR(EXACT($F13,"yes"),EXACT($F13,"no")))),ISFORMULA($G13),AND($G13&lt;&gt;"",NOT(OR(EXACT($G13,"none"),EXACT($G13,"seller_only"),EXACT($G13,"buyer_event"),EXACT($G13,"mixed")))),ISFORMULA($H13),AND($H13&lt;&gt;"",NOT(OR(EXACT($H13,"yes"),EXACT($H13,"no"),EXACT($H13,"unknown")))),ISFORMULA($I13),AND($I13&lt;&gt;"",NOT(OR(EXACT($I13,"full"),EXACT($I13,"partial"),EXACT($I13,"mismatch"),EXACT($I13,"unknown")))),ISFORMULA($J13),AND($J13&lt;&gt;"",NOT(OR(EXACT($J13,"independent_current"),EXACT($J13,"one_decision"),EXACT($J13,"shared_records"),EXACT($J13,"contradictory"),EXACT($J13,"incomplete_capture"),EXACT($J13,"stale")))),ISFORMULA($K13),AND($K13&lt;&gt;"",NOT(OR(EXACT($K13,"vendor"),EXACT($K13,"product"),EXACT($K13,"consultancy"),EXACT($K13,"agency"),EXACT($K13,"internal_build"),EXACT($K13,"spreadsheet"),EXACT($K13,"incumbent"),EXACT($K13,"open_source"),EXACT($K13,"free_tool"),EXACT($K13,"no_decision"),EXACT($K13,"status_quo"),EXACT($K13,"unknown")))),ISFORMULA($L13),AND($L13&lt;&gt;"",NOT(OR(EXACT($L13,"direct"),EXACT($L13,"indirect"),EXACT($L13,"substitute"),EXACT($L13,"reference"),EXACT($L13,"unknown")))),ISFORMULA($M13),AND($M13&lt;&gt;"",NOT(OR(EXACT($M13,"current"),EXACT($M13,"stale"),EXACT($M13,"unknown")))),ISFORMULA($N13),AND($N13&lt;&gt;"",NOT(OR(EXACT($N13,"none"),EXACT($N13,"material"),EXACT($N13,"unknown")))),ISFORMULA($O13),AND($O13&lt;&gt;"",NOT(OR(EXACT($O13,"two_plus"),EXACT($O13,"one"),EXACT($O13,"shared"),EXACT($O13,"unknown")))),ISFORMULA($P13),AND($P13&lt;&gt;"",NOT(OR(EXACT($P13,"balanced"),EXACT($P13,"only_wins"),EXACT($P13,"only_losses"),EXACT($P13,"one_segment"),EXACT($P13,"incomplete_crm"),EXACT($P13,"limited")))),ISFORMULA($Q13),AND($Q13&lt;&gt;"",NOT(OR(EXACT($Q13,"none"),EXACT($Q13,"review_due"),EXACT($Q13,"new_evidence")))),ISFORMULA($R13),AND($R13&lt;&gt;"",NOT(OR(EXACT($R13,"yes"),EXACT($R13,"no")))),ISFORMULA($S13),AND($S13&lt;&gt;"",NOT(OR(EXACT($S13,"yes"),EXACT($S13,"no"),EXACT($S13,"unknown")))),ISFORMULA($T13),AND($T13&lt;&gt;"",NOT(OR(EXACT($T13,"yes"),EXACT($T13,"no")))),ISFORMULA($U13),AND($U13&lt;&gt;"",NOT(OR(EXACT($U13,"yes"),EXACT($U13,"no"),EXACT($U13,"unknown")))))</x:f>
      </x:c>
      <x:c r="AO13">
        <x:f>OR(LEN(TRIM($C13&amp;""))=0,LEN(TRIM($D13&amp;""))=0,LEN(TRIM($E13&amp;""))=0,LEN(TRIM($F13&amp;""))=0,LEN(TRIM($G13&amp;""))=0,LEN(TRIM($H13&amp;""))=0,LEN(TRIM($I13&amp;""))=0,LEN(TRIM($J13&amp;""))=0)</x:f>
      </x:c>
      <x:c r="AP13">
        <x:f>IF($O13&lt;&gt;"",$O13,IF($J13="independent_current","two_plus",IF($J13="one_decision","one",IF($J13="shared_records","shared","unknown"))))</x:f>
      </x:c>
      <x:c r="AQ13">
        <x:f>IF($M13&lt;&gt;"",$M13,IF($J13="stale","stale",IF($J13="incomplete_capture","unknown",IF($J13&lt;&gt;"","current",""))))</x:f>
      </x:c>
      <x:c r="AR13">
        <x:f>IF($N13&lt;&gt;"",$N13,IF($J13="contradictory","material",IF($J13&lt;&gt;"","none","")))</x:f>
      </x:c>
      <x:c r="AS13">
        <x:f>IF($P13&lt;&gt;"",$P13,IF($J13="incomplete_capture","incomplete_crm",IF($J13="independent_current","balanced",IF($J13&lt;&gt;"","limited",""))))</x:f>
      </x:c>
      <x:c r="AT13">
        <x:f>OR($G13="buyer_event",$G13="mixed")</x:f>
      </x:c>
      <x:c r="AU13">
        <x:f>OR($D13="battlecard",$D13="shortlist",$D13="procurement",$D13="pricing",$D13="renewal",$D13="strategy",$D13="product_comparison")</x:f>
      </x:c>
      <x:c r="AV13">
        <x:f>OR($D13="seo",$D13="content",$D13="paid_search",$D13="market_monitoring")</x:f>
      </x:c>
      <x:c r="AW13">
        <x:f>IF(OR($K13="vendor",$K13="product"),"direct",IF(OR($K13="consultancy",$K13="agency"),"indirect",IF(OR($K13="internal_build",$K13="spreadsheet",$K13="incumbent",$K13="open_source",$K13="free_tool",$K13="no_decision",$K13="status_quo"),"substitute","")))</x:f>
      </x:c>
      <x:c r="AX13">
        <x:f>IF(OR($K13="vendor",$K13="product"),"Direct competitor",IF(OR($K13="consultancy",$K13="agency"),"Service alternative",IF($K13="incumbent","Incumbent / substitute",IF($K13="no_decision","No-decision alternative",IF($K13="status_quo","Status-quo alternative",IF(OR($K13="internal_build",$K13="spreadsheet",$K13="open_source",$K13="free_tool"),"Substitute",""))))))</x:f>
      </x:c>
      <x:c r="AY13">
        <x:f>OR($G13="none",$G13="seller_only",$AP13&lt;&gt;"two_plus",$AS13="only_wins",$AS13="only_losses",$AS13="one_segment",$AS13="incomplete_crm",$AS13="limited",$T13="yes",$AQ13&lt;&gt;"current")</x:f>
      </x:c>
      <x:c r="AZ13">
        <x:f>IF(ISFORMULA($C13),"candidateName, ","")&amp;IF(OR(ISFORMULA($D13),AND($D13&lt;&gt;"",NOT(OR(EXACT($D13,"seo"),EXACT($D13,"content"),EXACT($D13,"paid_search"),EXACT($D13,"market_monitoring"),EXACT($D13,"battlecard"),EXACT($D13,"product_comparison"),EXACT($D13,"shortlist"),EXACT($D13,"procurement"),EXACT($D13,"pricing"),EXACT($D13,"renewal"),EXACT($D13,"strategy"))))),"decisionUse, ","")&amp;IF(OR(ISFORMULA($E13),AND($E13&lt;&gt;"",NOT(OR(EXACT($E13,"yes"),EXACT($E13,"no"))))),"candidateInSet, ","")&amp;IF(OR(ISFORMULA($F13),AND($F13&lt;&gt;"",NOT(OR(EXACT($F13,"yes"),EXACT($F13,"no"))))),"publicEvidence, ","")&amp;IF(OR(ISFORMULA($G13),AND($G13&lt;&gt;"",NOT(OR(EXACT($G13,"none"),EXACT($G13,"seller_only"),EXACT($G13,"buyer_event"),EXACT($G13,"mixed"))))),"firstPartyEvidence, ","")&amp;IF(OR(ISFORMULA($H13),AND($H13&lt;&gt;"",NOT(OR(EXACT($H13,"yes"),EXACT($H13,"no"),EXACT($H13,"unknown"))))),"realDecision, ","")&amp;IF(OR(ISFORMULA($I13),AND($I13&lt;&gt;"",NOT(OR(EXACT($I13,"full"),EXACT($I13,"partial"),EXACT($I13,"mismatch"),EXACT($I13,"unknown"))))),"scopeMatch, ","")&amp;IF(OR(ISFORMULA($J13),AND($J13&lt;&gt;"",NOT(OR(EXACT($J13,"independent_current"),EXACT($J13,"one_decision"),EXACT($J13,"shared_records"),EXACT($J13,"contradictory"),EXACT($J13,"incomplete_capture"),EXACT($J13,"stale"))))),"evidenceQuality, ","")&amp;IF(OR(ISFORMULA($K13),AND($K13&lt;&gt;"",NOT(OR(EXACT($K13,"vendor"),EXACT($K13,"product"),EXACT($K13,"consultancy"),EXACT($K13,"agency"),EXACT($K13,"internal_build"),EXACT($K13,"spreadsheet"),EXACT($K13,"incumbent"),EXACT($K13,"open_source"),EXACT($K13,"free_tool"),EXACT($K13,"no_decision"),EXACT($K13,"status_quo"),EXACT($K13,"unknown"))))),"alternativeType, ","")&amp;IF(OR(ISFORMULA($L13),AND($L13&lt;&gt;"",NOT(OR(EXACT($L13,"direct"),EXACT($L13,"indirect"),EXACT($L13,"substitute"),EXACT($L13,"reference"),EXACT($L13,"unknown"))))),"currentRole, ","")&amp;IF(OR(ISFORMULA($M13),AND($M13&lt;&gt;"",NOT(OR(EXACT($M13,"current"),EXACT($M13,"stale"),EXACT($M13,"unknown"))))),"freshness, ","")&amp;IF(OR(ISFORMULA($N13),AND($N13&lt;&gt;"",NOT(OR(EXACT($N13,"none"),EXACT($N13,"material"),EXACT($N13,"unknown"))))),"contradiction, ","")&amp;IF(OR(ISFORMULA($O13),AND($O13&lt;&gt;"",NOT(OR(EXACT($O13,"two_plus"),EXACT($O13,"one"),EXACT($O13,"shared"),EXACT($O13,"unknown"))))),"provenance, ","")&amp;IF(OR(ISFORMULA($P13),AND($P13&lt;&gt;"",NOT(OR(EXACT($P13,"balanced"),EXACT($P13,"only_wins"),EXACT($P13,"only_losses"),EXACT($P13,"one_segment"),EXACT($P13,"incomplete_crm"),EXACT($P13,"limited"))))),"sampleCoverage, ","")&amp;IF(OR(ISFORMULA($Q13),AND($Q13&lt;&gt;"",NOT(OR(EXACT($Q13,"none"),EXACT($Q13,"review_due"),EXACT($Q13,"new_evidence"))))),"previousValidation, ","")&amp;IF(OR(ISFORMULA($R13),AND($R13&lt;&gt;"",NOT(OR(EXACT($R13,"yes"),EXACT($R13,"no"))))),"newMaterialEvidence, ","")&amp;IF(OR(ISFORMULA($S13),AND($S13&lt;&gt;"",NOT(OR(EXACT($S13,"yes"),EXACT($S13,"no"),EXACT($S13,"unknown"))))),"serviceability, ","")&amp;IF(OR(ISFORMULA($T13),AND($T13&lt;&gt;"",NOT(OR(EXACT($T13,"yes"),EXACT($T13,"no"))))),"historicalBackfill, ","")&amp;IF(OR(ISFORMULA($U13),AND($U13&lt;&gt;"",NOT(OR(EXACT($U13,"yes"),EXACT($U13,"no"),EXACT($U13,"unknown"))))),"commercialNonParticipation, ","")</x:f>
      </x:c>
      <x:c r="BA13">
        <x:f>IF(LEN(TRIM($C13&amp;""))=0,"candidateName, ","")&amp;IF(LEN(TRIM($D13&amp;""))=0,"decisionUse, ","")&amp;IF(LEN(TRIM($E13&amp;""))=0,"candidateInSet, ","")&amp;IF(LEN(TRIM($F13&amp;""))=0,"publicEvidence, ","")&amp;IF(LEN(TRIM($G13&amp;""))=0,"firstPartyEvidence, ","")&amp;IF(LEN(TRIM($H13&amp;""))=0,"realDecision, ","")&amp;IF(LEN(TRIM($I13&amp;""))=0,"scopeMatch, ","")&amp;IF(LEN(TRIM($J13&amp;""))=0,"evidenceQuality, ","")</x:f>
      </x:c>
      <x:c r="BB13">
        <x:f>IF($AM13=0,"EMPTY",IF($AN13=TRUE,"INVALID INPUT",IF($AO13=TRUE,"INVALID INPUT",IF(OR(NOT(ISTEXT($C13)),LEN(TRIM($C13&amp;""))&lt;2),"INVALID INPUT",IF(OR($Q13="review_due",$Q13="new_evidence",$R13="yes"),"REOPEN",IF(OR($AR13="material",$AR13="unknown"),"RESOLVE EVIDENCE",IF(OR($I13="unknown",$H13="unknown"),"RESOLVE EVIDENCE",IF(AND($AU13=TRUE,OR($S13="",$S13="unknown")),"RESOLVE EVIDENCE",IF(AND($E13="no",OR($K13="",$K13="unknown")),"RESOLVE EVIDENCE",IF(AND($E13="yes",OR($L13="",$L13="unknown")),"RESOLVE EVIDENCE",IF(AND($E13="yes",OR($I13="partial",$I13="mismatch",$AQ13="stale")),"DOWNGRADE",IF(AND($AU13=TRUE,$AY13=TRUE),"RESOLVE EVIDENCE",IF(AND($S13="no",$E13="yes",$H13="no",$U13="yes",$AP13="two_plus",$I13="full",$AQ13="current"),"EXCLUDE FROM THIS COMMERCIAL VIEW",IF(AND($S13="no",$E13="yes",$H13="yes"),"DOWNGRADE",IF(AND($S13="no",OR($F13="yes",$AV13=TRUE)),"RETAIN FOR DISCOVERY / REFERENCE",IF($S13="no","RESOLVE EVIDENCE",IF(AND($E13="no",$H13="yes",$AT13=TRUE,$I13="full",$AW13=""),"RESOLVE EVIDENCE",IF(AND($E13="no",$H13="yes",$AT13=TRUE,$I13="full",$AU13=TRUE,OR($AP13&lt;&gt;"two_plus",$AQ13&lt;&gt;"current",$S13&lt;&gt;"yes")),"RESOLVE EVIDENCE",IF(AND($E13="no",$H13="yes",$AT13=TRUE,$I13="full"),"ADD",IF(AND($AW13&lt;&gt;"",$E13="yes",$H13="yes",$I13="full",$L13&lt;&gt;$AW13),"RECLASSIFY",IF(AND($AP13="shared",$AV13=TRUE),"RETAIN FOR DISCOVERY / REFERENCE",IF(AND($AV13=TRUE,$F13="yes",OR($H13="no",$G13="none")),"RETAIN FOR DISCOVERY / REFERENCE",IF(AND($E13="yes",$H13="no",$U13="yes",$AP13="two_plus",$I13="full",$AQ13="current"),"EXCLUDE FROM THIS COMMERCIAL VIEW",IF(AND($E13="yes",$H13="yes",$AT13=TRUE,$I13="full",$AP13="two_plus",$AQ13="current",$AW13=""),"RESOLVE EVIDENCE",IF(AND($E13="yes",$H13="yes",$AT13=TRUE,$I13="full",$AP13="two_plus",$AQ13="current",$AU13=TRUE,$S13&lt;&gt;"yes"),"RESOLVE EVIDENCE",IF(AND($E13="yes",$H13="yes",$AT13=TRUE,$I13="full",$AP13="two_plus",$AQ13="current",$L13&lt;&gt;$AW13),"RECLASSIFY",IF(AND($E13="yes",$H13="yes",$AT13=TRUE,$I13="full",$AP13="two_plus",$AQ13="current"),"CONFIRM","RESOLVE EVIDENCE")))))))))))))))))))))))))))</x:f>
      </x:c>
      <x:c r="BC13">
        <x:f>IF($AM13=0,"EMPTY",IF($AN13=TRUE,"CONTROLLED_INPUT_INVALID",IF($AO13=TRUE,"REQUIRED_FIELDS_MISSING",IF(OR(NOT(ISTEXT($C13)),LEN(TRIM($C13&amp;""))&lt;2),"IDENTITY_MALFORMED",IF(OR($Q13="review_due",$Q13="new_evidence",$R13="yes"),"LIFECYCLE_TRIGGER",IF(OR($AR13="material",$AR13="unknown"),"MATERIAL_CONTRADICTION",IF(OR($I13="unknown",$H13="unknown"),"SCOPE_OR_EVENT_UNRESOLVED",IF(AND($AU13=TRUE,OR($S13="",$S13="unknown")),"SERVICEABILITY_UNRESOLVED",IF(AND($E13="no",OR($K13="",$K13="unknown")),"MISSING_ALTERNATIVE_ROLE_UNRESOLVED",IF(AND($E13="yes",OR($L13="",$L13="unknown")),"CURRENT_ROLE_UNRESOLVED",IF(AND($E13="yes",OR($I13="partial",$I13="mismatch",$AQ13="stale")),"SCOPE_OR_FRESHNESS_LIMIT",IF(AND($AU13=TRUE,$AY13=TRUE),"COMMERCIAL_EVIDENCE_LIMITED",IF(AND($S13="no",$E13="yes",$H13="no",$U13="yes",$AP13="two_plus",$I13="full",$AQ13="current"),"SCOPED_NON_SERVICEABILITY",IF(AND($S13="no",$E13="yes",$H13="yes"),"SERVICEABILITY_LIMIT",IF(AND($S13="no",OR($F13="yes",$AV13=TRUE)),"NOT_SERVICEABLE_FOR_COMMERCIAL_VIEW",IF($S13="no","SERVICEABILITY_NEGATIVE_ROLE_EFFECT_UNRESOLVED",IF(AND($E13="no",$H13="yes",$AT13=TRUE,$I13="full",$AW13=""),"MISSING_ALTERNATIVE_ROLE_UNRESOLVED",IF(AND($E13="no",$H13="yes",$AT13=TRUE,$I13="full",$AU13=TRUE,OR($AP13&lt;&gt;"two_plus",$AQ13&lt;&gt;"current",$S13&lt;&gt;"yes")),"MISSING_ALTERNATIVE_EVIDENCE_LIMITED",IF(AND($E13="no",$H13="yes",$AT13=TRUE,$I13="full"),"COMMERCIAL_ALTERNATIVE_MISSING",IF(AND($AW13&lt;&gt;"",$E13="yes",$H13="yes",$I13="full",$L13&lt;&gt;$AW13),"ROLE_MISMATCH",IF(AND($AP13="shared",$AV13=TRUE),"PUBLIC_SIGNAL_SHARED_PROVENANCE",IF(AND($AV13=TRUE,$F13="yes",OR($H13="no",$G13="none")),"DISCOVERY_ONLY_RELATIONSHIP",IF(AND($E13="yes",$H13="no",$U13="yes",$AP13="two_plus",$I13="full",$AQ13="current"),"SCOPED_NON_PARTICIPATION",IF(AND($E13="yes",$H13="yes",$AT13=TRUE,$I13="full",$AP13="two_plus",$AQ13="current",$AW13=""),"ALTERNATIVE_TYPE_UNRESOLVED",IF(AND($E13="yes",$H13="yes",$AT13=TRUE,$I13="full",$AP13="two_plus",$AQ13="current",$AU13=TRUE,$S13&lt;&gt;"yes"),"SERVICEABILITY_UNRESOLVED",IF(AND($E13="yes",$H13="yes",$AT13=TRUE,$I13="full",$AP13="two_plus",$AQ13="current",$L13&lt;&gt;$AW13),"ROLE_MISMATCH",IF(AND($E13="yes",$H13="yes",$AT13=TRUE,$I13="full",$AP13="two_plus",$AQ13="current"),"SCOPED_COMMERCIAL_RELEVANCE","DEFAULT_EVIDENCE_GAP")))))))))))))))))))))))))))</x:f>
      </x:c>
    </x:row>
    <x:row r="14">
      <x:c r="A14" s="103"/>
      <x:c r="B14" s="103"/>
      <x:c r="C14" s="103"/>
      <x:c r="D14" s="103"/>
      <x:c r="E14" s="103"/>
      <x:c r="F14" s="103"/>
      <x:c r="G14" s="103"/>
      <x:c r="H14" s="103"/>
      <x:c r="I14" s="103"/>
      <x:c r="J14" s="103"/>
      <x:c r="K14" s="103"/>
      <x:c r="L14" s="103"/>
      <x:c r="M14" s="103"/>
      <x:c r="N14" s="103"/>
      <x:c r="O14" s="103"/>
      <x:c r="P14" s="103"/>
      <x:c r="Q14" s="103"/>
      <x:c r="R14" s="103"/>
      <x:c r="S14" s="103"/>
      <x:c r="T14" s="103"/>
      <x:c r="U14" s="103"/>
      <x:c r="V14" s="103"/>
      <x:c r="W14" s="104"/>
      <x:c r="X14" s="103"/>
      <x:c r="Y14" s="86">
        <x:f>IF($BB14="EMPTY","",IF($AN14=TRUE,"INVALID",IF($AO14=TRUE,"INCOMPLETE",IF(OR(NOT(ISTEXT($C14)),LEN(TRIM($C14&amp;""))&lt;2),"INVALID","VALID"))))</x:f>
      </x:c>
      <x:c r="Z14" s="86">
        <x:f>IF($BB14="EMPTY","",$BB14)</x:f>
      </x:c>
      <x:c r="AA14" s="86">
        <x:f>IF($BB14="EMPTY","",IFERROR(VLOOKUP($BC14,'Method Notes'!$AN$5:$AW$50,2,FALSE),""))</x:f>
      </x:c>
      <x:c r="AB14" s="86">
        <x:f>IF($BB14="EMPTY","",IF($BC14="CONTROLLED_INPUT_INVALID","Unsupported values were supplied for: "&amp;LEFT($AZ14,MAX(0,LEN($AZ14)-2))&amp;". The engine does not convert them to a safe default.",IF($BC14="REQUIRED_FIELDS_MISSING","Required information is missing: "&amp;LEFT($BA14,MAX(0,LEN($BA14)-2))&amp;".",IFERROR(VLOOKUP($BC14,'Method Notes'!$AN$5:$AW$50,3,FALSE),""))))</x:f>
      </x:c>
      <x:c r="AC14" s="86">
        <x:f>IF($BB14="EMPTY","",IF($BC14="COMMERCIAL_ALTERNATIVE_MISSING","Add as "&amp;$AX14&amp;" in this scoped view.",IF($BC14="ROLE_MISMATCH","Reclassify as "&amp;$AX14&amp;" for this view.",IFERROR(VLOOKUP($BC14,'Method Notes'!$AN$5:$AW$50,4,FALSE),""))))</x:f>
      </x:c>
      <x:c r="AD14" s="86">
        <x:f>IF($BB14="EMPTY","",$BC14)</x:f>
      </x:c>
      <x:c r="AE14" s="86">
        <x:f>IF($BB14="EMPTY","",IFERROR(VLOOKUP($BC14,'Method Notes'!$AN$5:$AW$50,5,FALSE),""))</x:f>
      </x:c>
      <x:c r="AF14" s="86">
        <x:f>IF($BB14="EMPTY","",IFERROR(VLOOKUP($BC14,'Method Notes'!$AN$5:$AW$50,6,FALSE),""))</x:f>
      </x:c>
      <x:c r="AG14" s="86">
        <x:f>IF($BB14="EMPTY","",IF($BC14="COMMERCIAL_EVIDENCE_LIMITED",IF($AT14=TRUE,"Add independent decisions and missing segments.","Collect direct buyer or recorded commercial-event evidence tied to the same scope."),IFERROR(VLOOKUP($BC14,'Method Notes'!$AN$5:$AW$50,7,FALSE),"")))</x:f>
      </x:c>
      <x:c r="AH14" s="86">
        <x:f>IF($BB14="EMPTY","",IFERROR(VLOOKUP($BC14,'Method Notes'!$AN$5:$AW$50,8,FALSE),""))</x:f>
      </x:c>
      <x:c r="AI14" s="86">
        <x:f>IF($BB14="EMPTY","",IF(OR($BC14="COMMERCIAL_EVIDENCE_LIMITED",$BC14="COMMERCIAL_ALTERNATIVE_MISSING",$BC14="ROLE_MISMATCH",$BC14="SCOPE_OR_FRESHNESS_LIMIT"),IF($AP14="shared","PROVENANCE NOT INDEPENDENT",IF($AP14="one","ONE INDEPENDENT DECISION ONLY",IF($AS14="incomplete_crm","CRM CAPTURE INCOMPLETE",IF(OR($AS14="only_wins",$AS14="only_losses",$AS14="one_segment",$AS14="limited"),"SAMPLE COVERAGE LIMITED",IF($T14="yes","HISTORICAL BACKFILL UNRELIABLE",IF($AQ14="stale","EVIDENCE STALE","Evidence is scoped to the tested view.")))))),IFERROR(VLOOKUP($BC14,'Method Notes'!$AN$5:$AW$50,9,FALSE),"")))</x:f>
      </x:c>
      <x:c r="AJ14" s="86">
        <x:f>IF($BB14="EMPTY","",IFERROR(VLOOKUP($BC14,'Method Notes'!$AN$5:$AW$50,10,FALSE),""))</x:f>
      </x:c>
      <x:c r="AK14" s="86">
        <x:f>IF(COUNTA($A14:$X14)=0,"",IF(AND($B14&lt;&gt;"",COUNTIF($B$6:$B14,$B14)&gt;1),"POSSIBLE DUPLICATE CANDIDATE ID",""))</x:f>
      </x:c>
      <x:c r="AL14" s="86">
        <x:f>IF(COUNTA($A14:$X14)=0,"",IF(OR($Q14="review_due",$Q14="new_evidence",$R14="yes"),"REOPEN / SUPERSEDE PRIOR VERSION",IF(OR($Q14="",$Q14="none"),"CURRENT OR FIRST REVIEW","PRIOR REVIEW RECORDED")))</x:f>
      </x:c>
      <x:c r="AM14">
        <x:f>IF(COUNTA($C14:$U14)&gt;0,1,0)</x:f>
      </x:c>
      <x:c r="AN14">
        <x:f>OR(ISFORMULA($C14),ISFORMULA($D14),AND($D14&lt;&gt;"",NOT(OR(EXACT($D14,"seo"),EXACT($D14,"content"),EXACT($D14,"paid_search"),EXACT($D14,"market_monitoring"),EXACT($D14,"battlecard"),EXACT($D14,"product_comparison"),EXACT($D14,"shortlist"),EXACT($D14,"procurement"),EXACT($D14,"pricing"),EXACT($D14,"renewal"),EXACT($D14,"strategy")))),ISFORMULA($E14),AND($E14&lt;&gt;"",NOT(OR(EXACT($E14,"yes"),EXACT($E14,"no")))),ISFORMULA($F14),AND($F14&lt;&gt;"",NOT(OR(EXACT($F14,"yes"),EXACT($F14,"no")))),ISFORMULA($G14),AND($G14&lt;&gt;"",NOT(OR(EXACT($G14,"none"),EXACT($G14,"seller_only"),EXACT($G14,"buyer_event"),EXACT($G14,"mixed")))),ISFORMULA($H14),AND($H14&lt;&gt;"",NOT(OR(EXACT($H14,"yes"),EXACT($H14,"no"),EXACT($H14,"unknown")))),ISFORMULA($I14),AND($I14&lt;&gt;"",NOT(OR(EXACT($I14,"full"),EXACT($I14,"partial"),EXACT($I14,"mismatch"),EXACT($I14,"unknown")))),ISFORMULA($J14),AND($J14&lt;&gt;"",NOT(OR(EXACT($J14,"independent_current"),EXACT($J14,"one_decision"),EXACT($J14,"shared_records"),EXACT($J14,"contradictory"),EXACT($J14,"incomplete_capture"),EXACT($J14,"stale")))),ISFORMULA($K14),AND($K14&lt;&gt;"",NOT(OR(EXACT($K14,"vendor"),EXACT($K14,"product"),EXACT($K14,"consultancy"),EXACT($K14,"agency"),EXACT($K14,"internal_build"),EXACT($K14,"spreadsheet"),EXACT($K14,"incumbent"),EXACT($K14,"open_source"),EXACT($K14,"free_tool"),EXACT($K14,"no_decision"),EXACT($K14,"status_quo"),EXACT($K14,"unknown")))),ISFORMULA($L14),AND($L14&lt;&gt;"",NOT(OR(EXACT($L14,"direct"),EXACT($L14,"indirect"),EXACT($L14,"substitute"),EXACT($L14,"reference"),EXACT($L14,"unknown")))),ISFORMULA($M14),AND($M14&lt;&gt;"",NOT(OR(EXACT($M14,"current"),EXACT($M14,"stale"),EXACT($M14,"unknown")))),ISFORMULA($N14),AND($N14&lt;&gt;"",NOT(OR(EXACT($N14,"none"),EXACT($N14,"material"),EXACT($N14,"unknown")))),ISFORMULA($O14),AND($O14&lt;&gt;"",NOT(OR(EXACT($O14,"two_plus"),EXACT($O14,"one"),EXACT($O14,"shared"),EXACT($O14,"unknown")))),ISFORMULA($P14),AND($P14&lt;&gt;"",NOT(OR(EXACT($P14,"balanced"),EXACT($P14,"only_wins"),EXACT($P14,"only_losses"),EXACT($P14,"one_segment"),EXACT($P14,"incomplete_crm"),EXACT($P14,"limited")))),ISFORMULA($Q14),AND($Q14&lt;&gt;"",NOT(OR(EXACT($Q14,"none"),EXACT($Q14,"review_due"),EXACT($Q14,"new_evidence")))),ISFORMULA($R14),AND($R14&lt;&gt;"",NOT(OR(EXACT($R14,"yes"),EXACT($R14,"no")))),ISFORMULA($S14),AND($S14&lt;&gt;"",NOT(OR(EXACT($S14,"yes"),EXACT($S14,"no"),EXACT($S14,"unknown")))),ISFORMULA($T14),AND($T14&lt;&gt;"",NOT(OR(EXACT($T14,"yes"),EXACT($T14,"no")))),ISFORMULA($U14),AND($U14&lt;&gt;"",NOT(OR(EXACT($U14,"yes"),EXACT($U14,"no"),EXACT($U14,"unknown")))))</x:f>
      </x:c>
      <x:c r="AO14">
        <x:f>OR(LEN(TRIM($C14&amp;""))=0,LEN(TRIM($D14&amp;""))=0,LEN(TRIM($E14&amp;""))=0,LEN(TRIM($F14&amp;""))=0,LEN(TRIM($G14&amp;""))=0,LEN(TRIM($H14&amp;""))=0,LEN(TRIM($I14&amp;""))=0,LEN(TRIM($J14&amp;""))=0)</x:f>
      </x:c>
      <x:c r="AP14">
        <x:f>IF($O14&lt;&gt;"",$O14,IF($J14="independent_current","two_plus",IF($J14="one_decision","one",IF($J14="shared_records","shared","unknown"))))</x:f>
      </x:c>
      <x:c r="AQ14">
        <x:f>IF($M14&lt;&gt;"",$M14,IF($J14="stale","stale",IF($J14="incomplete_capture","unknown",IF($J14&lt;&gt;"","current",""))))</x:f>
      </x:c>
      <x:c r="AR14">
        <x:f>IF($N14&lt;&gt;"",$N14,IF($J14="contradictory","material",IF($J14&lt;&gt;"","none","")))</x:f>
      </x:c>
      <x:c r="AS14">
        <x:f>IF($P14&lt;&gt;"",$P14,IF($J14="incomplete_capture","incomplete_crm",IF($J14="independent_current","balanced",IF($J14&lt;&gt;"","limited",""))))</x:f>
      </x:c>
      <x:c r="AT14">
        <x:f>OR($G14="buyer_event",$G14="mixed")</x:f>
      </x:c>
      <x:c r="AU14">
        <x:f>OR($D14="battlecard",$D14="shortlist",$D14="procurement",$D14="pricing",$D14="renewal",$D14="strategy",$D14="product_comparison")</x:f>
      </x:c>
      <x:c r="AV14">
        <x:f>OR($D14="seo",$D14="content",$D14="paid_search",$D14="market_monitoring")</x:f>
      </x:c>
      <x:c r="AW14">
        <x:f>IF(OR($K14="vendor",$K14="product"),"direct",IF(OR($K14="consultancy",$K14="agency"),"indirect",IF(OR($K14="internal_build",$K14="spreadsheet",$K14="incumbent",$K14="open_source",$K14="free_tool",$K14="no_decision",$K14="status_quo"),"substitute","")))</x:f>
      </x:c>
      <x:c r="AX14">
        <x:f>IF(OR($K14="vendor",$K14="product"),"Direct competitor",IF(OR($K14="consultancy",$K14="agency"),"Service alternative",IF($K14="incumbent","Incumbent / substitute",IF($K14="no_decision","No-decision alternative",IF($K14="status_quo","Status-quo alternative",IF(OR($K14="internal_build",$K14="spreadsheet",$K14="open_source",$K14="free_tool"),"Substitute",""))))))</x:f>
      </x:c>
      <x:c r="AY14">
        <x:f>OR($G14="none",$G14="seller_only",$AP14&lt;&gt;"two_plus",$AS14="only_wins",$AS14="only_losses",$AS14="one_segment",$AS14="incomplete_crm",$AS14="limited",$T14="yes",$AQ14&lt;&gt;"current")</x:f>
      </x:c>
      <x:c r="AZ14">
        <x:f>IF(ISFORMULA($C14),"candidateName, ","")&amp;IF(OR(ISFORMULA($D14),AND($D14&lt;&gt;"",NOT(OR(EXACT($D14,"seo"),EXACT($D14,"content"),EXACT($D14,"paid_search"),EXACT($D14,"market_monitoring"),EXACT($D14,"battlecard"),EXACT($D14,"product_comparison"),EXACT($D14,"shortlist"),EXACT($D14,"procurement"),EXACT($D14,"pricing"),EXACT($D14,"renewal"),EXACT($D14,"strategy"))))),"decisionUse, ","")&amp;IF(OR(ISFORMULA($E14),AND($E14&lt;&gt;"",NOT(OR(EXACT($E14,"yes"),EXACT($E14,"no"))))),"candidateInSet, ","")&amp;IF(OR(ISFORMULA($F14),AND($F14&lt;&gt;"",NOT(OR(EXACT($F14,"yes"),EXACT($F14,"no"))))),"publicEvidence, ","")&amp;IF(OR(ISFORMULA($G14),AND($G14&lt;&gt;"",NOT(OR(EXACT($G14,"none"),EXACT($G14,"seller_only"),EXACT($G14,"buyer_event"),EXACT($G14,"mixed"))))),"firstPartyEvidence, ","")&amp;IF(OR(ISFORMULA($H14),AND($H14&lt;&gt;"",NOT(OR(EXACT($H14,"yes"),EXACT($H14,"no"),EXACT($H14,"unknown"))))),"realDecision, ","")&amp;IF(OR(ISFORMULA($I14),AND($I14&lt;&gt;"",NOT(OR(EXACT($I14,"full"),EXACT($I14,"partial"),EXACT($I14,"mismatch"),EXACT($I14,"unknown"))))),"scopeMatch, ","")&amp;IF(OR(ISFORMULA($J14),AND($J14&lt;&gt;"",NOT(OR(EXACT($J14,"independent_current"),EXACT($J14,"one_decision"),EXACT($J14,"shared_records"),EXACT($J14,"contradictory"),EXACT($J14,"incomplete_capture"),EXACT($J14,"stale"))))),"evidenceQuality, ","")&amp;IF(OR(ISFORMULA($K14),AND($K14&lt;&gt;"",NOT(OR(EXACT($K14,"vendor"),EXACT($K14,"product"),EXACT($K14,"consultancy"),EXACT($K14,"agency"),EXACT($K14,"internal_build"),EXACT($K14,"spreadsheet"),EXACT($K14,"incumbent"),EXACT($K14,"open_source"),EXACT($K14,"free_tool"),EXACT($K14,"no_decision"),EXACT($K14,"status_quo"),EXACT($K14,"unknown"))))),"alternativeType, ","")&amp;IF(OR(ISFORMULA($L14),AND($L14&lt;&gt;"",NOT(OR(EXACT($L14,"direct"),EXACT($L14,"indirect"),EXACT($L14,"substitute"),EXACT($L14,"reference"),EXACT($L14,"unknown"))))),"currentRole, ","")&amp;IF(OR(ISFORMULA($M14),AND($M14&lt;&gt;"",NOT(OR(EXACT($M14,"current"),EXACT($M14,"stale"),EXACT($M14,"unknown"))))),"freshness, ","")&amp;IF(OR(ISFORMULA($N14),AND($N14&lt;&gt;"",NOT(OR(EXACT($N14,"none"),EXACT($N14,"material"),EXACT($N14,"unknown"))))),"contradiction, ","")&amp;IF(OR(ISFORMULA($O14),AND($O14&lt;&gt;"",NOT(OR(EXACT($O14,"two_plus"),EXACT($O14,"one"),EXACT($O14,"shared"),EXACT($O14,"unknown"))))),"provenance, ","")&amp;IF(OR(ISFORMULA($P14),AND($P14&lt;&gt;"",NOT(OR(EXACT($P14,"balanced"),EXACT($P14,"only_wins"),EXACT($P14,"only_losses"),EXACT($P14,"one_segment"),EXACT($P14,"incomplete_crm"),EXACT($P14,"limited"))))),"sampleCoverage, ","")&amp;IF(OR(ISFORMULA($Q14),AND($Q14&lt;&gt;"",NOT(OR(EXACT($Q14,"none"),EXACT($Q14,"review_due"),EXACT($Q14,"new_evidence"))))),"previousValidation, ","")&amp;IF(OR(ISFORMULA($R14),AND($R14&lt;&gt;"",NOT(OR(EXACT($R14,"yes"),EXACT($R14,"no"))))),"newMaterialEvidence, ","")&amp;IF(OR(ISFORMULA($S14),AND($S14&lt;&gt;"",NOT(OR(EXACT($S14,"yes"),EXACT($S14,"no"),EXACT($S14,"unknown"))))),"serviceability, ","")&amp;IF(OR(ISFORMULA($T14),AND($T14&lt;&gt;"",NOT(OR(EXACT($T14,"yes"),EXACT($T14,"no"))))),"historicalBackfill, ","")&amp;IF(OR(ISFORMULA($U14),AND($U14&lt;&gt;"",NOT(OR(EXACT($U14,"yes"),EXACT($U14,"no"),EXACT($U14,"unknown"))))),"commercialNonParticipation, ","")</x:f>
      </x:c>
      <x:c r="BA14">
        <x:f>IF(LEN(TRIM($C14&amp;""))=0,"candidateName, ","")&amp;IF(LEN(TRIM($D14&amp;""))=0,"decisionUse, ","")&amp;IF(LEN(TRIM($E14&amp;""))=0,"candidateInSet, ","")&amp;IF(LEN(TRIM($F14&amp;""))=0,"publicEvidence, ","")&amp;IF(LEN(TRIM($G14&amp;""))=0,"firstPartyEvidence, ","")&amp;IF(LEN(TRIM($H14&amp;""))=0,"realDecision, ","")&amp;IF(LEN(TRIM($I14&amp;""))=0,"scopeMatch, ","")&amp;IF(LEN(TRIM($J14&amp;""))=0,"evidenceQuality, ","")</x:f>
      </x:c>
      <x:c r="BB14">
        <x:f>IF($AM14=0,"EMPTY",IF($AN14=TRUE,"INVALID INPUT",IF($AO14=TRUE,"INVALID INPUT",IF(OR(NOT(ISTEXT($C14)),LEN(TRIM($C14&amp;""))&lt;2),"INVALID INPUT",IF(OR($Q14="review_due",$Q14="new_evidence",$R14="yes"),"REOPEN",IF(OR($AR14="material",$AR14="unknown"),"RESOLVE EVIDENCE",IF(OR($I14="unknown",$H14="unknown"),"RESOLVE EVIDENCE",IF(AND($AU14=TRUE,OR($S14="",$S14="unknown")),"RESOLVE EVIDENCE",IF(AND($E14="no",OR($K14="",$K14="unknown")),"RESOLVE EVIDENCE",IF(AND($E14="yes",OR($L14="",$L14="unknown")),"RESOLVE EVIDENCE",IF(AND($E14="yes",OR($I14="partial",$I14="mismatch",$AQ14="stale")),"DOWNGRADE",IF(AND($AU14=TRUE,$AY14=TRUE),"RESOLVE EVIDENCE",IF(AND($S14="no",$E14="yes",$H14="no",$U14="yes",$AP14="two_plus",$I14="full",$AQ14="current"),"EXCLUDE FROM THIS COMMERCIAL VIEW",IF(AND($S14="no",$E14="yes",$H14="yes"),"DOWNGRADE",IF(AND($S14="no",OR($F14="yes",$AV14=TRUE)),"RETAIN FOR DISCOVERY / REFERENCE",IF($S14="no","RESOLVE EVIDENCE",IF(AND($E14="no",$H14="yes",$AT14=TRUE,$I14="full",$AW14=""),"RESOLVE EVIDENCE",IF(AND($E14="no",$H14="yes",$AT14=TRUE,$I14="full",$AU14=TRUE,OR($AP14&lt;&gt;"two_plus",$AQ14&lt;&gt;"current",$S14&lt;&gt;"yes")),"RESOLVE EVIDENCE",IF(AND($E14="no",$H14="yes",$AT14=TRUE,$I14="full"),"ADD",IF(AND($AW14&lt;&gt;"",$E14="yes",$H14="yes",$I14="full",$L14&lt;&gt;$AW14),"RECLASSIFY",IF(AND($AP14="shared",$AV14=TRUE),"RETAIN FOR DISCOVERY / REFERENCE",IF(AND($AV14=TRUE,$F14="yes",OR($H14="no",$G14="none")),"RETAIN FOR DISCOVERY / REFERENCE",IF(AND($E14="yes",$H14="no",$U14="yes",$AP14="two_plus",$I14="full",$AQ14="current"),"EXCLUDE FROM THIS COMMERCIAL VIEW",IF(AND($E14="yes",$H14="yes",$AT14=TRUE,$I14="full",$AP14="two_plus",$AQ14="current",$AW14=""),"RESOLVE EVIDENCE",IF(AND($E14="yes",$H14="yes",$AT14=TRUE,$I14="full",$AP14="two_plus",$AQ14="current",$AU14=TRUE,$S14&lt;&gt;"yes"),"RESOLVE EVIDENCE",IF(AND($E14="yes",$H14="yes",$AT14=TRUE,$I14="full",$AP14="two_plus",$AQ14="current",$L14&lt;&gt;$AW14),"RECLASSIFY",IF(AND($E14="yes",$H14="yes",$AT14=TRUE,$I14="full",$AP14="two_plus",$AQ14="current"),"CONFIRM","RESOLVE EVIDENCE")))))))))))))))))))))))))))</x:f>
      </x:c>
      <x:c r="BC14">
        <x:f>IF($AM14=0,"EMPTY",IF($AN14=TRUE,"CONTROLLED_INPUT_INVALID",IF($AO14=TRUE,"REQUIRED_FIELDS_MISSING",IF(OR(NOT(ISTEXT($C14)),LEN(TRIM($C14&amp;""))&lt;2),"IDENTITY_MALFORMED",IF(OR($Q14="review_due",$Q14="new_evidence",$R14="yes"),"LIFECYCLE_TRIGGER",IF(OR($AR14="material",$AR14="unknown"),"MATERIAL_CONTRADICTION",IF(OR($I14="unknown",$H14="unknown"),"SCOPE_OR_EVENT_UNRESOLVED",IF(AND($AU14=TRUE,OR($S14="",$S14="unknown")),"SERVICEABILITY_UNRESOLVED",IF(AND($E14="no",OR($K14="",$K14="unknown")),"MISSING_ALTERNATIVE_ROLE_UNRESOLVED",IF(AND($E14="yes",OR($L14="",$L14="unknown")),"CURRENT_ROLE_UNRESOLVED",IF(AND($E14="yes",OR($I14="partial",$I14="mismatch",$AQ14="stale")),"SCOPE_OR_FRESHNESS_LIMIT",IF(AND($AU14=TRUE,$AY14=TRUE),"COMMERCIAL_EVIDENCE_LIMITED",IF(AND($S14="no",$E14="yes",$H14="no",$U14="yes",$AP14="two_plus",$I14="full",$AQ14="current"),"SCOPED_NON_SERVICEABILITY",IF(AND($S14="no",$E14="yes",$H14="yes"),"SERVICEABILITY_LIMIT",IF(AND($S14="no",OR($F14="yes",$AV14=TRUE)),"NOT_SERVICEABLE_FOR_COMMERCIAL_VIEW",IF($S14="no","SERVICEABILITY_NEGATIVE_ROLE_EFFECT_UNRESOLVED",IF(AND($E14="no",$H14="yes",$AT14=TRUE,$I14="full",$AW14=""),"MISSING_ALTERNATIVE_ROLE_UNRESOLVED",IF(AND($E14="no",$H14="yes",$AT14=TRUE,$I14="full",$AU14=TRUE,OR($AP14&lt;&gt;"two_plus",$AQ14&lt;&gt;"current",$S14&lt;&gt;"yes")),"MISSING_ALTERNATIVE_EVIDENCE_LIMITED",IF(AND($E14="no",$H14="yes",$AT14=TRUE,$I14="full"),"COMMERCIAL_ALTERNATIVE_MISSING",IF(AND($AW14&lt;&gt;"",$E14="yes",$H14="yes",$I14="full",$L14&lt;&gt;$AW14),"ROLE_MISMATCH",IF(AND($AP14="shared",$AV14=TRUE),"PUBLIC_SIGNAL_SHARED_PROVENANCE",IF(AND($AV14=TRUE,$F14="yes",OR($H14="no",$G14="none")),"DISCOVERY_ONLY_RELATIONSHIP",IF(AND($E14="yes",$H14="no",$U14="yes",$AP14="two_plus",$I14="full",$AQ14="current"),"SCOPED_NON_PARTICIPATION",IF(AND($E14="yes",$H14="yes",$AT14=TRUE,$I14="full",$AP14="two_plus",$AQ14="current",$AW14=""),"ALTERNATIVE_TYPE_UNRESOLVED",IF(AND($E14="yes",$H14="yes",$AT14=TRUE,$I14="full",$AP14="two_plus",$AQ14="current",$AU14=TRUE,$S14&lt;&gt;"yes"),"SERVICEABILITY_UNRESOLVED",IF(AND($E14="yes",$H14="yes",$AT14=TRUE,$I14="full",$AP14="two_plus",$AQ14="current",$L14&lt;&gt;$AW14),"ROLE_MISMATCH",IF(AND($E14="yes",$H14="yes",$AT14=TRUE,$I14="full",$AP14="two_plus",$AQ14="current"),"SCOPED_COMMERCIAL_RELEVANCE","DEFAULT_EVIDENCE_GAP")))))))))))))))))))))))))))</x:f>
      </x:c>
    </x:row>
    <x:row r="15">
      <x:c r="A15" s="103"/>
      <x:c r="B15" s="103"/>
      <x:c r="C15" s="103"/>
      <x:c r="D15" s="103"/>
      <x:c r="E15" s="103"/>
      <x:c r="F15" s="103"/>
      <x:c r="G15" s="103"/>
      <x:c r="H15" s="103"/>
      <x:c r="I15" s="103"/>
      <x:c r="J15" s="103"/>
      <x:c r="K15" s="103"/>
      <x:c r="L15" s="103"/>
      <x:c r="M15" s="103"/>
      <x:c r="N15" s="103"/>
      <x:c r="O15" s="103"/>
      <x:c r="P15" s="103"/>
      <x:c r="Q15" s="103"/>
      <x:c r="R15" s="103"/>
      <x:c r="S15" s="103"/>
      <x:c r="T15" s="103"/>
      <x:c r="U15" s="103"/>
      <x:c r="V15" s="103"/>
      <x:c r="W15" s="104"/>
      <x:c r="X15" s="103"/>
      <x:c r="Y15" s="86">
        <x:f>IF($BB15="EMPTY","",IF($AN15=TRUE,"INVALID",IF($AO15=TRUE,"INCOMPLETE",IF(OR(NOT(ISTEXT($C15)),LEN(TRIM($C15&amp;""))&lt;2),"INVALID","VALID"))))</x:f>
      </x:c>
      <x:c r="Z15" s="86">
        <x:f>IF($BB15="EMPTY","",$BB15)</x:f>
      </x:c>
      <x:c r="AA15" s="86">
        <x:f>IF($BB15="EMPTY","",IFERROR(VLOOKUP($BC15,'Method Notes'!$AN$5:$AW$50,2,FALSE),""))</x:f>
      </x:c>
      <x:c r="AB15" s="86">
        <x:f>IF($BB15="EMPTY","",IF($BC15="CONTROLLED_INPUT_INVALID","Unsupported values were supplied for: "&amp;LEFT($AZ15,MAX(0,LEN($AZ15)-2))&amp;". The engine does not convert them to a safe default.",IF($BC15="REQUIRED_FIELDS_MISSING","Required information is missing: "&amp;LEFT($BA15,MAX(0,LEN($BA15)-2))&amp;".",IFERROR(VLOOKUP($BC15,'Method Notes'!$AN$5:$AW$50,3,FALSE),""))))</x:f>
      </x:c>
      <x:c r="AC15" s="86">
        <x:f>IF($BB15="EMPTY","",IF($BC15="COMMERCIAL_ALTERNATIVE_MISSING","Add as "&amp;$AX15&amp;" in this scoped view.",IF($BC15="ROLE_MISMATCH","Reclassify as "&amp;$AX15&amp;" for this view.",IFERROR(VLOOKUP($BC15,'Method Notes'!$AN$5:$AW$50,4,FALSE),""))))</x:f>
      </x:c>
      <x:c r="AD15" s="86">
        <x:f>IF($BB15="EMPTY","",$BC15)</x:f>
      </x:c>
      <x:c r="AE15" s="86">
        <x:f>IF($BB15="EMPTY","",IFERROR(VLOOKUP($BC15,'Method Notes'!$AN$5:$AW$50,5,FALSE),""))</x:f>
      </x:c>
      <x:c r="AF15" s="86">
        <x:f>IF($BB15="EMPTY","",IFERROR(VLOOKUP($BC15,'Method Notes'!$AN$5:$AW$50,6,FALSE),""))</x:f>
      </x:c>
      <x:c r="AG15" s="86">
        <x:f>IF($BB15="EMPTY","",IF($BC15="COMMERCIAL_EVIDENCE_LIMITED",IF($AT15=TRUE,"Add independent decisions and missing segments.","Collect direct buyer or recorded commercial-event evidence tied to the same scope."),IFERROR(VLOOKUP($BC15,'Method Notes'!$AN$5:$AW$50,7,FALSE),"")))</x:f>
      </x:c>
      <x:c r="AH15" s="86">
        <x:f>IF($BB15="EMPTY","",IFERROR(VLOOKUP($BC15,'Method Notes'!$AN$5:$AW$50,8,FALSE),""))</x:f>
      </x:c>
      <x:c r="AI15" s="86">
        <x:f>IF($BB15="EMPTY","",IF(OR($BC15="COMMERCIAL_EVIDENCE_LIMITED",$BC15="COMMERCIAL_ALTERNATIVE_MISSING",$BC15="ROLE_MISMATCH",$BC15="SCOPE_OR_FRESHNESS_LIMIT"),IF($AP15="shared","PROVENANCE NOT INDEPENDENT",IF($AP15="one","ONE INDEPENDENT DECISION ONLY",IF($AS15="incomplete_crm","CRM CAPTURE INCOMPLETE",IF(OR($AS15="only_wins",$AS15="only_losses",$AS15="one_segment",$AS15="limited"),"SAMPLE COVERAGE LIMITED",IF($T15="yes","HISTORICAL BACKFILL UNRELIABLE",IF($AQ15="stale","EVIDENCE STALE","Evidence is scoped to the tested view.")))))),IFERROR(VLOOKUP($BC15,'Method Notes'!$AN$5:$AW$50,9,FALSE),"")))</x:f>
      </x:c>
      <x:c r="AJ15" s="86">
        <x:f>IF($BB15="EMPTY","",IFERROR(VLOOKUP($BC15,'Method Notes'!$AN$5:$AW$50,10,FALSE),""))</x:f>
      </x:c>
      <x:c r="AK15" s="86">
        <x:f>IF(COUNTA($A15:$X15)=0,"",IF(AND($B15&lt;&gt;"",COUNTIF($B$6:$B15,$B15)&gt;1),"POSSIBLE DUPLICATE CANDIDATE ID",""))</x:f>
      </x:c>
      <x:c r="AL15" s="86">
        <x:f>IF(COUNTA($A15:$X15)=0,"",IF(OR($Q15="review_due",$Q15="new_evidence",$R15="yes"),"REOPEN / SUPERSEDE PRIOR VERSION",IF(OR($Q15="",$Q15="none"),"CURRENT OR FIRST REVIEW","PRIOR REVIEW RECORDED")))</x:f>
      </x:c>
      <x:c r="AM15">
        <x:f>IF(COUNTA($C15:$U15)&gt;0,1,0)</x:f>
      </x:c>
      <x:c r="AN15">
        <x:f>OR(ISFORMULA($C15),ISFORMULA($D15),AND($D15&lt;&gt;"",NOT(OR(EXACT($D15,"seo"),EXACT($D15,"content"),EXACT($D15,"paid_search"),EXACT($D15,"market_monitoring"),EXACT($D15,"battlecard"),EXACT($D15,"product_comparison"),EXACT($D15,"shortlist"),EXACT($D15,"procurement"),EXACT($D15,"pricing"),EXACT($D15,"renewal"),EXACT($D15,"strategy")))),ISFORMULA($E15),AND($E15&lt;&gt;"",NOT(OR(EXACT($E15,"yes"),EXACT($E15,"no")))),ISFORMULA($F15),AND($F15&lt;&gt;"",NOT(OR(EXACT($F15,"yes"),EXACT($F15,"no")))),ISFORMULA($G15),AND($G15&lt;&gt;"",NOT(OR(EXACT($G15,"none"),EXACT($G15,"seller_only"),EXACT($G15,"buyer_event"),EXACT($G15,"mixed")))),ISFORMULA($H15),AND($H15&lt;&gt;"",NOT(OR(EXACT($H15,"yes"),EXACT($H15,"no"),EXACT($H15,"unknown")))),ISFORMULA($I15),AND($I15&lt;&gt;"",NOT(OR(EXACT($I15,"full"),EXACT($I15,"partial"),EXACT($I15,"mismatch"),EXACT($I15,"unknown")))),ISFORMULA($J15),AND($J15&lt;&gt;"",NOT(OR(EXACT($J15,"independent_current"),EXACT($J15,"one_decision"),EXACT($J15,"shared_records"),EXACT($J15,"contradictory"),EXACT($J15,"incomplete_capture"),EXACT($J15,"stale")))),ISFORMULA($K15),AND($K15&lt;&gt;"",NOT(OR(EXACT($K15,"vendor"),EXACT($K15,"product"),EXACT($K15,"consultancy"),EXACT($K15,"agency"),EXACT($K15,"internal_build"),EXACT($K15,"spreadsheet"),EXACT($K15,"incumbent"),EXACT($K15,"open_source"),EXACT($K15,"free_tool"),EXACT($K15,"no_decision"),EXACT($K15,"status_quo"),EXACT($K15,"unknown")))),ISFORMULA($L15),AND($L15&lt;&gt;"",NOT(OR(EXACT($L15,"direct"),EXACT($L15,"indirect"),EXACT($L15,"substitute"),EXACT($L15,"reference"),EXACT($L15,"unknown")))),ISFORMULA($M15),AND($M15&lt;&gt;"",NOT(OR(EXACT($M15,"current"),EXACT($M15,"stale"),EXACT($M15,"unknown")))),ISFORMULA($N15),AND($N15&lt;&gt;"",NOT(OR(EXACT($N15,"none"),EXACT($N15,"material"),EXACT($N15,"unknown")))),ISFORMULA($O15),AND($O15&lt;&gt;"",NOT(OR(EXACT($O15,"two_plus"),EXACT($O15,"one"),EXACT($O15,"shared"),EXACT($O15,"unknown")))),ISFORMULA($P15),AND($P15&lt;&gt;"",NOT(OR(EXACT($P15,"balanced"),EXACT($P15,"only_wins"),EXACT($P15,"only_losses"),EXACT($P15,"one_segment"),EXACT($P15,"incomplete_crm"),EXACT($P15,"limited")))),ISFORMULA($Q15),AND($Q15&lt;&gt;"",NOT(OR(EXACT($Q15,"none"),EXACT($Q15,"review_due"),EXACT($Q15,"new_evidence")))),ISFORMULA($R15),AND($R15&lt;&gt;"",NOT(OR(EXACT($R15,"yes"),EXACT($R15,"no")))),ISFORMULA($S15),AND($S15&lt;&gt;"",NOT(OR(EXACT($S15,"yes"),EXACT($S15,"no"),EXACT($S15,"unknown")))),ISFORMULA($T15),AND($T15&lt;&gt;"",NOT(OR(EXACT($T15,"yes"),EXACT($T15,"no")))),ISFORMULA($U15),AND($U15&lt;&gt;"",NOT(OR(EXACT($U15,"yes"),EXACT($U15,"no"),EXACT($U15,"unknown")))))</x:f>
      </x:c>
      <x:c r="AO15">
        <x:f>OR(LEN(TRIM($C15&amp;""))=0,LEN(TRIM($D15&amp;""))=0,LEN(TRIM($E15&amp;""))=0,LEN(TRIM($F15&amp;""))=0,LEN(TRIM($G15&amp;""))=0,LEN(TRIM($H15&amp;""))=0,LEN(TRIM($I15&amp;""))=0,LEN(TRIM($J15&amp;""))=0)</x:f>
      </x:c>
      <x:c r="AP15">
        <x:f>IF($O15&lt;&gt;"",$O15,IF($J15="independent_current","two_plus",IF($J15="one_decision","one",IF($J15="shared_records","shared","unknown"))))</x:f>
      </x:c>
      <x:c r="AQ15">
        <x:f>IF($M15&lt;&gt;"",$M15,IF($J15="stale","stale",IF($J15="incomplete_capture","unknown",IF($J15&lt;&gt;"","current",""))))</x:f>
      </x:c>
      <x:c r="AR15">
        <x:f>IF($N15&lt;&gt;"",$N15,IF($J15="contradictory","material",IF($J15&lt;&gt;"","none","")))</x:f>
      </x:c>
      <x:c r="AS15">
        <x:f>IF($P15&lt;&gt;"",$P15,IF($J15="incomplete_capture","incomplete_crm",IF($J15="independent_current","balanced",IF($J15&lt;&gt;"","limited",""))))</x:f>
      </x:c>
      <x:c r="AT15">
        <x:f>OR($G15="buyer_event",$G15="mixed")</x:f>
      </x:c>
      <x:c r="AU15">
        <x:f>OR($D15="battlecard",$D15="shortlist",$D15="procurement",$D15="pricing",$D15="renewal",$D15="strategy",$D15="product_comparison")</x:f>
      </x:c>
      <x:c r="AV15">
        <x:f>OR($D15="seo",$D15="content",$D15="paid_search",$D15="market_monitoring")</x:f>
      </x:c>
      <x:c r="AW15">
        <x:f>IF(OR($K15="vendor",$K15="product"),"direct",IF(OR($K15="consultancy",$K15="agency"),"indirect",IF(OR($K15="internal_build",$K15="spreadsheet",$K15="incumbent",$K15="open_source",$K15="free_tool",$K15="no_decision",$K15="status_quo"),"substitute","")))</x:f>
      </x:c>
      <x:c r="AX15">
        <x:f>IF(OR($K15="vendor",$K15="product"),"Direct competitor",IF(OR($K15="consultancy",$K15="agency"),"Service alternative",IF($K15="incumbent","Incumbent / substitute",IF($K15="no_decision","No-decision alternative",IF($K15="status_quo","Status-quo alternative",IF(OR($K15="internal_build",$K15="spreadsheet",$K15="open_source",$K15="free_tool"),"Substitute",""))))))</x:f>
      </x:c>
      <x:c r="AY15">
        <x:f>OR($G15="none",$G15="seller_only",$AP15&lt;&gt;"two_plus",$AS15="only_wins",$AS15="only_losses",$AS15="one_segment",$AS15="incomplete_crm",$AS15="limited",$T15="yes",$AQ15&lt;&gt;"current")</x:f>
      </x:c>
      <x:c r="AZ15">
        <x:f>IF(ISFORMULA($C15),"candidateName, ","")&amp;IF(OR(ISFORMULA($D15),AND($D15&lt;&gt;"",NOT(OR(EXACT($D15,"seo"),EXACT($D15,"content"),EXACT($D15,"paid_search"),EXACT($D15,"market_monitoring"),EXACT($D15,"battlecard"),EXACT($D15,"product_comparison"),EXACT($D15,"shortlist"),EXACT($D15,"procurement"),EXACT($D15,"pricing"),EXACT($D15,"renewal"),EXACT($D15,"strategy"))))),"decisionUse, ","")&amp;IF(OR(ISFORMULA($E15),AND($E15&lt;&gt;"",NOT(OR(EXACT($E15,"yes"),EXACT($E15,"no"))))),"candidateInSet, ","")&amp;IF(OR(ISFORMULA($F15),AND($F15&lt;&gt;"",NOT(OR(EXACT($F15,"yes"),EXACT($F15,"no"))))),"publicEvidence, ","")&amp;IF(OR(ISFORMULA($G15),AND($G15&lt;&gt;"",NOT(OR(EXACT($G15,"none"),EXACT($G15,"seller_only"),EXACT($G15,"buyer_event"),EXACT($G15,"mixed"))))),"firstPartyEvidence, ","")&amp;IF(OR(ISFORMULA($H15),AND($H15&lt;&gt;"",NOT(OR(EXACT($H15,"yes"),EXACT($H15,"no"),EXACT($H15,"unknown"))))),"realDecision, ","")&amp;IF(OR(ISFORMULA($I15),AND($I15&lt;&gt;"",NOT(OR(EXACT($I15,"full"),EXACT($I15,"partial"),EXACT($I15,"mismatch"),EXACT($I15,"unknown"))))),"scopeMatch, ","")&amp;IF(OR(ISFORMULA($J15),AND($J15&lt;&gt;"",NOT(OR(EXACT($J15,"independent_current"),EXACT($J15,"one_decision"),EXACT($J15,"shared_records"),EXACT($J15,"contradictory"),EXACT($J15,"incomplete_capture"),EXACT($J15,"stale"))))),"evidenceQuality, ","")&amp;IF(OR(ISFORMULA($K15),AND($K15&lt;&gt;"",NOT(OR(EXACT($K15,"vendor"),EXACT($K15,"product"),EXACT($K15,"consultancy"),EXACT($K15,"agency"),EXACT($K15,"internal_build"),EXACT($K15,"spreadsheet"),EXACT($K15,"incumbent"),EXACT($K15,"open_source"),EXACT($K15,"free_tool"),EXACT($K15,"no_decision"),EXACT($K15,"status_quo"),EXACT($K15,"unknown"))))),"alternativeType, ","")&amp;IF(OR(ISFORMULA($L15),AND($L15&lt;&gt;"",NOT(OR(EXACT($L15,"direct"),EXACT($L15,"indirect"),EXACT($L15,"substitute"),EXACT($L15,"reference"),EXACT($L15,"unknown"))))),"currentRole, ","")&amp;IF(OR(ISFORMULA($M15),AND($M15&lt;&gt;"",NOT(OR(EXACT($M15,"current"),EXACT($M15,"stale"),EXACT($M15,"unknown"))))),"freshness, ","")&amp;IF(OR(ISFORMULA($N15),AND($N15&lt;&gt;"",NOT(OR(EXACT($N15,"none"),EXACT($N15,"material"),EXACT($N15,"unknown"))))),"contradiction, ","")&amp;IF(OR(ISFORMULA($O15),AND($O15&lt;&gt;"",NOT(OR(EXACT($O15,"two_plus"),EXACT($O15,"one"),EXACT($O15,"shared"),EXACT($O15,"unknown"))))),"provenance, ","")&amp;IF(OR(ISFORMULA($P15),AND($P15&lt;&gt;"",NOT(OR(EXACT($P15,"balanced"),EXACT($P15,"only_wins"),EXACT($P15,"only_losses"),EXACT($P15,"one_segment"),EXACT($P15,"incomplete_crm"),EXACT($P15,"limited"))))),"sampleCoverage, ","")&amp;IF(OR(ISFORMULA($Q15),AND($Q15&lt;&gt;"",NOT(OR(EXACT($Q15,"none"),EXACT($Q15,"review_due"),EXACT($Q15,"new_evidence"))))),"previousValidation, ","")&amp;IF(OR(ISFORMULA($R15),AND($R15&lt;&gt;"",NOT(OR(EXACT($R15,"yes"),EXACT($R15,"no"))))),"newMaterialEvidence, ","")&amp;IF(OR(ISFORMULA($S15),AND($S15&lt;&gt;"",NOT(OR(EXACT($S15,"yes"),EXACT($S15,"no"),EXACT($S15,"unknown"))))),"serviceability, ","")&amp;IF(OR(ISFORMULA($T15),AND($T15&lt;&gt;"",NOT(OR(EXACT($T15,"yes"),EXACT($T15,"no"))))),"historicalBackfill, ","")&amp;IF(OR(ISFORMULA($U15),AND($U15&lt;&gt;"",NOT(OR(EXACT($U15,"yes"),EXACT($U15,"no"),EXACT($U15,"unknown"))))),"commercialNonParticipation, ","")</x:f>
      </x:c>
      <x:c r="BA15">
        <x:f>IF(LEN(TRIM($C15&amp;""))=0,"candidateName, ","")&amp;IF(LEN(TRIM($D15&amp;""))=0,"decisionUse, ","")&amp;IF(LEN(TRIM($E15&amp;""))=0,"candidateInSet, ","")&amp;IF(LEN(TRIM($F15&amp;""))=0,"publicEvidence, ","")&amp;IF(LEN(TRIM($G15&amp;""))=0,"firstPartyEvidence, ","")&amp;IF(LEN(TRIM($H15&amp;""))=0,"realDecision, ","")&amp;IF(LEN(TRIM($I15&amp;""))=0,"scopeMatch, ","")&amp;IF(LEN(TRIM($J15&amp;""))=0,"evidenceQuality, ","")</x:f>
      </x:c>
      <x:c r="BB15">
        <x:f>IF($AM15=0,"EMPTY",IF($AN15=TRUE,"INVALID INPUT",IF($AO15=TRUE,"INVALID INPUT",IF(OR(NOT(ISTEXT($C15)),LEN(TRIM($C15&amp;""))&lt;2),"INVALID INPUT",IF(OR($Q15="review_due",$Q15="new_evidence",$R15="yes"),"REOPEN",IF(OR($AR15="material",$AR15="unknown"),"RESOLVE EVIDENCE",IF(OR($I15="unknown",$H15="unknown"),"RESOLVE EVIDENCE",IF(AND($AU15=TRUE,OR($S15="",$S15="unknown")),"RESOLVE EVIDENCE",IF(AND($E15="no",OR($K15="",$K15="unknown")),"RESOLVE EVIDENCE",IF(AND($E15="yes",OR($L15="",$L15="unknown")),"RESOLVE EVIDENCE",IF(AND($E15="yes",OR($I15="partial",$I15="mismatch",$AQ15="stale")),"DOWNGRADE",IF(AND($AU15=TRUE,$AY15=TRUE),"RESOLVE EVIDENCE",IF(AND($S15="no",$E15="yes",$H15="no",$U15="yes",$AP15="two_plus",$I15="full",$AQ15="current"),"EXCLUDE FROM THIS COMMERCIAL VIEW",IF(AND($S15="no",$E15="yes",$H15="yes"),"DOWNGRADE",IF(AND($S15="no",OR($F15="yes",$AV15=TRUE)),"RETAIN FOR DISCOVERY / REFERENCE",IF($S15="no","RESOLVE EVIDENCE",IF(AND($E15="no",$H15="yes",$AT15=TRUE,$I15="full",$AW15=""),"RESOLVE EVIDENCE",IF(AND($E15="no",$H15="yes",$AT15=TRUE,$I15="full",$AU15=TRUE,OR($AP15&lt;&gt;"two_plus",$AQ15&lt;&gt;"current",$S15&lt;&gt;"yes")),"RESOLVE EVIDENCE",IF(AND($E15="no",$H15="yes",$AT15=TRUE,$I15="full"),"ADD",IF(AND($AW15&lt;&gt;"",$E15="yes",$H15="yes",$I15="full",$L15&lt;&gt;$AW15),"RECLASSIFY",IF(AND($AP15="shared",$AV15=TRUE),"RETAIN FOR DISCOVERY / REFERENCE",IF(AND($AV15=TRUE,$F15="yes",OR($H15="no",$G15="none")),"RETAIN FOR DISCOVERY / REFERENCE",IF(AND($E15="yes",$H15="no",$U15="yes",$AP15="two_plus",$I15="full",$AQ15="current"),"EXCLUDE FROM THIS COMMERCIAL VIEW",IF(AND($E15="yes",$H15="yes",$AT15=TRUE,$I15="full",$AP15="two_plus",$AQ15="current",$AW15=""),"RESOLVE EVIDENCE",IF(AND($E15="yes",$H15="yes",$AT15=TRUE,$I15="full",$AP15="two_plus",$AQ15="current",$AU15=TRUE,$S15&lt;&gt;"yes"),"RESOLVE EVIDENCE",IF(AND($E15="yes",$H15="yes",$AT15=TRUE,$I15="full",$AP15="two_plus",$AQ15="current",$L15&lt;&gt;$AW15),"RECLASSIFY",IF(AND($E15="yes",$H15="yes",$AT15=TRUE,$I15="full",$AP15="two_plus",$AQ15="current"),"CONFIRM","RESOLVE EVIDENCE")))))))))))))))))))))))))))</x:f>
      </x:c>
      <x:c r="BC15">
        <x:f>IF($AM15=0,"EMPTY",IF($AN15=TRUE,"CONTROLLED_INPUT_INVALID",IF($AO15=TRUE,"REQUIRED_FIELDS_MISSING",IF(OR(NOT(ISTEXT($C15)),LEN(TRIM($C15&amp;""))&lt;2),"IDENTITY_MALFORMED",IF(OR($Q15="review_due",$Q15="new_evidence",$R15="yes"),"LIFECYCLE_TRIGGER",IF(OR($AR15="material",$AR15="unknown"),"MATERIAL_CONTRADICTION",IF(OR($I15="unknown",$H15="unknown"),"SCOPE_OR_EVENT_UNRESOLVED",IF(AND($AU15=TRUE,OR($S15="",$S15="unknown")),"SERVICEABILITY_UNRESOLVED",IF(AND($E15="no",OR($K15="",$K15="unknown")),"MISSING_ALTERNATIVE_ROLE_UNRESOLVED",IF(AND($E15="yes",OR($L15="",$L15="unknown")),"CURRENT_ROLE_UNRESOLVED",IF(AND($E15="yes",OR($I15="partial",$I15="mismatch",$AQ15="stale")),"SCOPE_OR_FRESHNESS_LIMIT",IF(AND($AU15=TRUE,$AY15=TRUE),"COMMERCIAL_EVIDENCE_LIMITED",IF(AND($S15="no",$E15="yes",$H15="no",$U15="yes",$AP15="two_plus",$I15="full",$AQ15="current"),"SCOPED_NON_SERVICEABILITY",IF(AND($S15="no",$E15="yes",$H15="yes"),"SERVICEABILITY_LIMIT",IF(AND($S15="no",OR($F15="yes",$AV15=TRUE)),"NOT_SERVICEABLE_FOR_COMMERCIAL_VIEW",IF($S15="no","SERVICEABILITY_NEGATIVE_ROLE_EFFECT_UNRESOLVED",IF(AND($E15="no",$H15="yes",$AT15=TRUE,$I15="full",$AW15=""),"MISSING_ALTERNATIVE_ROLE_UNRESOLVED",IF(AND($E15="no",$H15="yes",$AT15=TRUE,$I15="full",$AU15=TRUE,OR($AP15&lt;&gt;"two_plus",$AQ15&lt;&gt;"current",$S15&lt;&gt;"yes")),"MISSING_ALTERNATIVE_EVIDENCE_LIMITED",IF(AND($E15="no",$H15="yes",$AT15=TRUE,$I15="full"),"COMMERCIAL_ALTERNATIVE_MISSING",IF(AND($AW15&lt;&gt;"",$E15="yes",$H15="yes",$I15="full",$L15&lt;&gt;$AW15),"ROLE_MISMATCH",IF(AND($AP15="shared",$AV15=TRUE),"PUBLIC_SIGNAL_SHARED_PROVENANCE",IF(AND($AV15=TRUE,$F15="yes",OR($H15="no",$G15="none")),"DISCOVERY_ONLY_RELATIONSHIP",IF(AND($E15="yes",$H15="no",$U15="yes",$AP15="two_plus",$I15="full",$AQ15="current"),"SCOPED_NON_PARTICIPATION",IF(AND($E15="yes",$H15="yes",$AT15=TRUE,$I15="full",$AP15="two_plus",$AQ15="current",$AW15=""),"ALTERNATIVE_TYPE_UNRESOLVED",IF(AND($E15="yes",$H15="yes",$AT15=TRUE,$I15="full",$AP15="two_plus",$AQ15="current",$AU15=TRUE,$S15&lt;&gt;"yes"),"SERVICEABILITY_UNRESOLVED",IF(AND($E15="yes",$H15="yes",$AT15=TRUE,$I15="full",$AP15="two_plus",$AQ15="current",$L15&lt;&gt;$AW15),"ROLE_MISMATCH",IF(AND($E15="yes",$H15="yes",$AT15=TRUE,$I15="full",$AP15="two_plus",$AQ15="current"),"SCOPED_COMMERCIAL_RELEVANCE","DEFAULT_EVIDENCE_GAP")))))))))))))))))))))))))))</x:f>
      </x:c>
    </x:row>
    <x:row r="16">
      <x:c r="A16" s="103"/>
      <x:c r="B16" s="103"/>
      <x:c r="C16" s="103"/>
      <x:c r="D16" s="103"/>
      <x:c r="E16" s="103"/>
      <x:c r="F16" s="103"/>
      <x:c r="G16" s="103"/>
      <x:c r="H16" s="103"/>
      <x:c r="I16" s="103"/>
      <x:c r="J16" s="103"/>
      <x:c r="K16" s="103"/>
      <x:c r="L16" s="103"/>
      <x:c r="M16" s="103"/>
      <x:c r="N16" s="103"/>
      <x:c r="O16" s="103"/>
      <x:c r="P16" s="103"/>
      <x:c r="Q16" s="103"/>
      <x:c r="R16" s="103"/>
      <x:c r="S16" s="103"/>
      <x:c r="T16" s="103"/>
      <x:c r="U16" s="103"/>
      <x:c r="V16" s="103"/>
      <x:c r="W16" s="104"/>
      <x:c r="X16" s="103"/>
      <x:c r="Y16" s="86">
        <x:f>IF($BB16="EMPTY","",IF($AN16=TRUE,"INVALID",IF($AO16=TRUE,"INCOMPLETE",IF(OR(NOT(ISTEXT($C16)),LEN(TRIM($C16&amp;""))&lt;2),"INVALID","VALID"))))</x:f>
      </x:c>
      <x:c r="Z16" s="86">
        <x:f>IF($BB16="EMPTY","",$BB16)</x:f>
      </x:c>
      <x:c r="AA16" s="86">
        <x:f>IF($BB16="EMPTY","",IFERROR(VLOOKUP($BC16,'Method Notes'!$AN$5:$AW$50,2,FALSE),""))</x:f>
      </x:c>
      <x:c r="AB16" s="86">
        <x:f>IF($BB16="EMPTY","",IF($BC16="CONTROLLED_INPUT_INVALID","Unsupported values were supplied for: "&amp;LEFT($AZ16,MAX(0,LEN($AZ16)-2))&amp;". The engine does not convert them to a safe default.",IF($BC16="REQUIRED_FIELDS_MISSING","Required information is missing: "&amp;LEFT($BA16,MAX(0,LEN($BA16)-2))&amp;".",IFERROR(VLOOKUP($BC16,'Method Notes'!$AN$5:$AW$50,3,FALSE),""))))</x:f>
      </x:c>
      <x:c r="AC16" s="86">
        <x:f>IF($BB16="EMPTY","",IF($BC16="COMMERCIAL_ALTERNATIVE_MISSING","Add as "&amp;$AX16&amp;" in this scoped view.",IF($BC16="ROLE_MISMATCH","Reclassify as "&amp;$AX16&amp;" for this view.",IFERROR(VLOOKUP($BC16,'Method Notes'!$AN$5:$AW$50,4,FALSE),""))))</x:f>
      </x:c>
      <x:c r="AD16" s="86">
        <x:f>IF($BB16="EMPTY","",$BC16)</x:f>
      </x:c>
      <x:c r="AE16" s="86">
        <x:f>IF($BB16="EMPTY","",IFERROR(VLOOKUP($BC16,'Method Notes'!$AN$5:$AW$50,5,FALSE),""))</x:f>
      </x:c>
      <x:c r="AF16" s="86">
        <x:f>IF($BB16="EMPTY","",IFERROR(VLOOKUP($BC16,'Method Notes'!$AN$5:$AW$50,6,FALSE),""))</x:f>
      </x:c>
      <x:c r="AG16" s="86">
        <x:f>IF($BB16="EMPTY","",IF($BC16="COMMERCIAL_EVIDENCE_LIMITED",IF($AT16=TRUE,"Add independent decisions and missing segments.","Collect direct buyer or recorded commercial-event evidence tied to the same scope."),IFERROR(VLOOKUP($BC16,'Method Notes'!$AN$5:$AW$50,7,FALSE),"")))</x:f>
      </x:c>
      <x:c r="AH16" s="86">
        <x:f>IF($BB16="EMPTY","",IFERROR(VLOOKUP($BC16,'Method Notes'!$AN$5:$AW$50,8,FALSE),""))</x:f>
      </x:c>
      <x:c r="AI16" s="86">
        <x:f>IF($BB16="EMPTY","",IF(OR($BC16="COMMERCIAL_EVIDENCE_LIMITED",$BC16="COMMERCIAL_ALTERNATIVE_MISSING",$BC16="ROLE_MISMATCH",$BC16="SCOPE_OR_FRESHNESS_LIMIT"),IF($AP16="shared","PROVENANCE NOT INDEPENDENT",IF($AP16="one","ONE INDEPENDENT DECISION ONLY",IF($AS16="incomplete_crm","CRM CAPTURE INCOMPLETE",IF(OR($AS16="only_wins",$AS16="only_losses",$AS16="one_segment",$AS16="limited"),"SAMPLE COVERAGE LIMITED",IF($T16="yes","HISTORICAL BACKFILL UNRELIABLE",IF($AQ16="stale","EVIDENCE STALE","Evidence is scoped to the tested view.")))))),IFERROR(VLOOKUP($BC16,'Method Notes'!$AN$5:$AW$50,9,FALSE),"")))</x:f>
      </x:c>
      <x:c r="AJ16" s="86">
        <x:f>IF($BB16="EMPTY","",IFERROR(VLOOKUP($BC16,'Method Notes'!$AN$5:$AW$50,10,FALSE),""))</x:f>
      </x:c>
      <x:c r="AK16" s="86">
        <x:f>IF(COUNTA($A16:$X16)=0,"",IF(AND($B16&lt;&gt;"",COUNTIF($B$6:$B16,$B16)&gt;1),"POSSIBLE DUPLICATE CANDIDATE ID",""))</x:f>
      </x:c>
      <x:c r="AL16" s="86">
        <x:f>IF(COUNTA($A16:$X16)=0,"",IF(OR($Q16="review_due",$Q16="new_evidence",$R16="yes"),"REOPEN / SUPERSEDE PRIOR VERSION",IF(OR($Q16="",$Q16="none"),"CURRENT OR FIRST REVIEW","PRIOR REVIEW RECORDED")))</x:f>
      </x:c>
      <x:c r="AM16">
        <x:f>IF(COUNTA($C16:$U16)&gt;0,1,0)</x:f>
      </x:c>
      <x:c r="AN16">
        <x:f>OR(ISFORMULA($C16),ISFORMULA($D16),AND($D16&lt;&gt;"",NOT(OR(EXACT($D16,"seo"),EXACT($D16,"content"),EXACT($D16,"paid_search"),EXACT($D16,"market_monitoring"),EXACT($D16,"battlecard"),EXACT($D16,"product_comparison"),EXACT($D16,"shortlist"),EXACT($D16,"procurement"),EXACT($D16,"pricing"),EXACT($D16,"renewal"),EXACT($D16,"strategy")))),ISFORMULA($E16),AND($E16&lt;&gt;"",NOT(OR(EXACT($E16,"yes"),EXACT($E16,"no")))),ISFORMULA($F16),AND($F16&lt;&gt;"",NOT(OR(EXACT($F16,"yes"),EXACT($F16,"no")))),ISFORMULA($G16),AND($G16&lt;&gt;"",NOT(OR(EXACT($G16,"none"),EXACT($G16,"seller_only"),EXACT($G16,"buyer_event"),EXACT($G16,"mixed")))),ISFORMULA($H16),AND($H16&lt;&gt;"",NOT(OR(EXACT($H16,"yes"),EXACT($H16,"no"),EXACT($H16,"unknown")))),ISFORMULA($I16),AND($I16&lt;&gt;"",NOT(OR(EXACT($I16,"full"),EXACT($I16,"partial"),EXACT($I16,"mismatch"),EXACT($I16,"unknown")))),ISFORMULA($J16),AND($J16&lt;&gt;"",NOT(OR(EXACT($J16,"independent_current"),EXACT($J16,"one_decision"),EXACT($J16,"shared_records"),EXACT($J16,"contradictory"),EXACT($J16,"incomplete_capture"),EXACT($J16,"stale")))),ISFORMULA($K16),AND($K16&lt;&gt;"",NOT(OR(EXACT($K16,"vendor"),EXACT($K16,"product"),EXACT($K16,"consultancy"),EXACT($K16,"agency"),EXACT($K16,"internal_build"),EXACT($K16,"spreadsheet"),EXACT($K16,"incumbent"),EXACT($K16,"open_source"),EXACT($K16,"free_tool"),EXACT($K16,"no_decision"),EXACT($K16,"status_quo"),EXACT($K16,"unknown")))),ISFORMULA($L16),AND($L16&lt;&gt;"",NOT(OR(EXACT($L16,"direct"),EXACT($L16,"indirect"),EXACT($L16,"substitute"),EXACT($L16,"reference"),EXACT($L16,"unknown")))),ISFORMULA($M16),AND($M16&lt;&gt;"",NOT(OR(EXACT($M16,"current"),EXACT($M16,"stale"),EXACT($M16,"unknown")))),ISFORMULA($N16),AND($N16&lt;&gt;"",NOT(OR(EXACT($N16,"none"),EXACT($N16,"material"),EXACT($N16,"unknown")))),ISFORMULA($O16),AND($O16&lt;&gt;"",NOT(OR(EXACT($O16,"two_plus"),EXACT($O16,"one"),EXACT($O16,"shared"),EXACT($O16,"unknown")))),ISFORMULA($P16),AND($P16&lt;&gt;"",NOT(OR(EXACT($P16,"balanced"),EXACT($P16,"only_wins"),EXACT($P16,"only_losses"),EXACT($P16,"one_segment"),EXACT($P16,"incomplete_crm"),EXACT($P16,"limited")))),ISFORMULA($Q16),AND($Q16&lt;&gt;"",NOT(OR(EXACT($Q16,"none"),EXACT($Q16,"review_due"),EXACT($Q16,"new_evidence")))),ISFORMULA($R16),AND($R16&lt;&gt;"",NOT(OR(EXACT($R16,"yes"),EXACT($R16,"no")))),ISFORMULA($S16),AND($S16&lt;&gt;"",NOT(OR(EXACT($S16,"yes"),EXACT($S16,"no"),EXACT($S16,"unknown")))),ISFORMULA($T16),AND($T16&lt;&gt;"",NOT(OR(EXACT($T16,"yes"),EXACT($T16,"no")))),ISFORMULA($U16),AND($U16&lt;&gt;"",NOT(OR(EXACT($U16,"yes"),EXACT($U16,"no"),EXACT($U16,"unknown")))))</x:f>
      </x:c>
      <x:c r="AO16">
        <x:f>OR(LEN(TRIM($C16&amp;""))=0,LEN(TRIM($D16&amp;""))=0,LEN(TRIM($E16&amp;""))=0,LEN(TRIM($F16&amp;""))=0,LEN(TRIM($G16&amp;""))=0,LEN(TRIM($H16&amp;""))=0,LEN(TRIM($I16&amp;""))=0,LEN(TRIM($J16&amp;""))=0)</x:f>
      </x:c>
      <x:c r="AP16">
        <x:f>IF($O16&lt;&gt;"",$O16,IF($J16="independent_current","two_plus",IF($J16="one_decision","one",IF($J16="shared_records","shared","unknown"))))</x:f>
      </x:c>
      <x:c r="AQ16">
        <x:f>IF($M16&lt;&gt;"",$M16,IF($J16="stale","stale",IF($J16="incomplete_capture","unknown",IF($J16&lt;&gt;"","current",""))))</x:f>
      </x:c>
      <x:c r="AR16">
        <x:f>IF($N16&lt;&gt;"",$N16,IF($J16="contradictory","material",IF($J16&lt;&gt;"","none","")))</x:f>
      </x:c>
      <x:c r="AS16">
        <x:f>IF($P16&lt;&gt;"",$P16,IF($J16="incomplete_capture","incomplete_crm",IF($J16="independent_current","balanced",IF($J16&lt;&gt;"","limited",""))))</x:f>
      </x:c>
      <x:c r="AT16">
        <x:f>OR($G16="buyer_event",$G16="mixed")</x:f>
      </x:c>
      <x:c r="AU16">
        <x:f>OR($D16="battlecard",$D16="shortlist",$D16="procurement",$D16="pricing",$D16="renewal",$D16="strategy",$D16="product_comparison")</x:f>
      </x:c>
      <x:c r="AV16">
        <x:f>OR($D16="seo",$D16="content",$D16="paid_search",$D16="market_monitoring")</x:f>
      </x:c>
      <x:c r="AW16">
        <x:f>IF(OR($K16="vendor",$K16="product"),"direct",IF(OR($K16="consultancy",$K16="agency"),"indirect",IF(OR($K16="internal_build",$K16="spreadsheet",$K16="incumbent",$K16="open_source",$K16="free_tool",$K16="no_decision",$K16="status_quo"),"substitute","")))</x:f>
      </x:c>
      <x:c r="AX16">
        <x:f>IF(OR($K16="vendor",$K16="product"),"Direct competitor",IF(OR($K16="consultancy",$K16="agency"),"Service alternative",IF($K16="incumbent","Incumbent / substitute",IF($K16="no_decision","No-decision alternative",IF($K16="status_quo","Status-quo alternative",IF(OR($K16="internal_build",$K16="spreadsheet",$K16="open_source",$K16="free_tool"),"Substitute",""))))))</x:f>
      </x:c>
      <x:c r="AY16">
        <x:f>OR($G16="none",$G16="seller_only",$AP16&lt;&gt;"two_plus",$AS16="only_wins",$AS16="only_losses",$AS16="one_segment",$AS16="incomplete_crm",$AS16="limited",$T16="yes",$AQ16&lt;&gt;"current")</x:f>
      </x:c>
      <x:c r="AZ16">
        <x:f>IF(ISFORMULA($C16),"candidateName, ","")&amp;IF(OR(ISFORMULA($D16),AND($D16&lt;&gt;"",NOT(OR(EXACT($D16,"seo"),EXACT($D16,"content"),EXACT($D16,"paid_search"),EXACT($D16,"market_monitoring"),EXACT($D16,"battlecard"),EXACT($D16,"product_comparison"),EXACT($D16,"shortlist"),EXACT($D16,"procurement"),EXACT($D16,"pricing"),EXACT($D16,"renewal"),EXACT($D16,"strategy"))))),"decisionUse, ","")&amp;IF(OR(ISFORMULA($E16),AND($E16&lt;&gt;"",NOT(OR(EXACT($E16,"yes"),EXACT($E16,"no"))))),"candidateInSet, ","")&amp;IF(OR(ISFORMULA($F16),AND($F16&lt;&gt;"",NOT(OR(EXACT($F16,"yes"),EXACT($F16,"no"))))),"publicEvidence, ","")&amp;IF(OR(ISFORMULA($G16),AND($G16&lt;&gt;"",NOT(OR(EXACT($G16,"none"),EXACT($G16,"seller_only"),EXACT($G16,"buyer_event"),EXACT($G16,"mixed"))))),"firstPartyEvidence, ","")&amp;IF(OR(ISFORMULA($H16),AND($H16&lt;&gt;"",NOT(OR(EXACT($H16,"yes"),EXACT($H16,"no"),EXACT($H16,"unknown"))))),"realDecision, ","")&amp;IF(OR(ISFORMULA($I16),AND($I16&lt;&gt;"",NOT(OR(EXACT($I16,"full"),EXACT($I16,"partial"),EXACT($I16,"mismatch"),EXACT($I16,"unknown"))))),"scopeMatch, ","")&amp;IF(OR(ISFORMULA($J16),AND($J16&lt;&gt;"",NOT(OR(EXACT($J16,"independent_current"),EXACT($J16,"one_decision"),EXACT($J16,"shared_records"),EXACT($J16,"contradictory"),EXACT($J16,"incomplete_capture"),EXACT($J16,"stale"))))),"evidenceQuality, ","")&amp;IF(OR(ISFORMULA($K16),AND($K16&lt;&gt;"",NOT(OR(EXACT($K16,"vendor"),EXACT($K16,"product"),EXACT($K16,"consultancy"),EXACT($K16,"agency"),EXACT($K16,"internal_build"),EXACT($K16,"spreadsheet"),EXACT($K16,"incumbent"),EXACT($K16,"open_source"),EXACT($K16,"free_tool"),EXACT($K16,"no_decision"),EXACT($K16,"status_quo"),EXACT($K16,"unknown"))))),"alternativeType, ","")&amp;IF(OR(ISFORMULA($L16),AND($L16&lt;&gt;"",NOT(OR(EXACT($L16,"direct"),EXACT($L16,"indirect"),EXACT($L16,"substitute"),EXACT($L16,"reference"),EXACT($L16,"unknown"))))),"currentRole, ","")&amp;IF(OR(ISFORMULA($M16),AND($M16&lt;&gt;"",NOT(OR(EXACT($M16,"current"),EXACT($M16,"stale"),EXACT($M16,"unknown"))))),"freshness, ","")&amp;IF(OR(ISFORMULA($N16),AND($N16&lt;&gt;"",NOT(OR(EXACT($N16,"none"),EXACT($N16,"material"),EXACT($N16,"unknown"))))),"contradiction, ","")&amp;IF(OR(ISFORMULA($O16),AND($O16&lt;&gt;"",NOT(OR(EXACT($O16,"two_plus"),EXACT($O16,"one"),EXACT($O16,"shared"),EXACT($O16,"unknown"))))),"provenance, ","")&amp;IF(OR(ISFORMULA($P16),AND($P16&lt;&gt;"",NOT(OR(EXACT($P16,"balanced"),EXACT($P16,"only_wins"),EXACT($P16,"only_losses"),EXACT($P16,"one_segment"),EXACT($P16,"incomplete_crm"),EXACT($P16,"limited"))))),"sampleCoverage, ","")&amp;IF(OR(ISFORMULA($Q16),AND($Q16&lt;&gt;"",NOT(OR(EXACT($Q16,"none"),EXACT($Q16,"review_due"),EXACT($Q16,"new_evidence"))))),"previousValidation, ","")&amp;IF(OR(ISFORMULA($R16),AND($R16&lt;&gt;"",NOT(OR(EXACT($R16,"yes"),EXACT($R16,"no"))))),"newMaterialEvidence, ","")&amp;IF(OR(ISFORMULA($S16),AND($S16&lt;&gt;"",NOT(OR(EXACT($S16,"yes"),EXACT($S16,"no"),EXACT($S16,"unknown"))))),"serviceability, ","")&amp;IF(OR(ISFORMULA($T16),AND($T16&lt;&gt;"",NOT(OR(EXACT($T16,"yes"),EXACT($T16,"no"))))),"historicalBackfill, ","")&amp;IF(OR(ISFORMULA($U16),AND($U16&lt;&gt;"",NOT(OR(EXACT($U16,"yes"),EXACT($U16,"no"),EXACT($U16,"unknown"))))),"commercialNonParticipation, ","")</x:f>
      </x:c>
      <x:c r="BA16">
        <x:f>IF(LEN(TRIM($C16&amp;""))=0,"candidateName, ","")&amp;IF(LEN(TRIM($D16&amp;""))=0,"decisionUse, ","")&amp;IF(LEN(TRIM($E16&amp;""))=0,"candidateInSet, ","")&amp;IF(LEN(TRIM($F16&amp;""))=0,"publicEvidence, ","")&amp;IF(LEN(TRIM($G16&amp;""))=0,"firstPartyEvidence, ","")&amp;IF(LEN(TRIM($H16&amp;""))=0,"realDecision, ","")&amp;IF(LEN(TRIM($I16&amp;""))=0,"scopeMatch, ","")&amp;IF(LEN(TRIM($J16&amp;""))=0,"evidenceQuality, ","")</x:f>
      </x:c>
      <x:c r="BB16">
        <x:f>IF($AM16=0,"EMPTY",IF($AN16=TRUE,"INVALID INPUT",IF($AO16=TRUE,"INVALID INPUT",IF(OR(NOT(ISTEXT($C16)),LEN(TRIM($C16&amp;""))&lt;2),"INVALID INPUT",IF(OR($Q16="review_due",$Q16="new_evidence",$R16="yes"),"REOPEN",IF(OR($AR16="material",$AR16="unknown"),"RESOLVE EVIDENCE",IF(OR($I16="unknown",$H16="unknown"),"RESOLVE EVIDENCE",IF(AND($AU16=TRUE,OR($S16="",$S16="unknown")),"RESOLVE EVIDENCE",IF(AND($E16="no",OR($K16="",$K16="unknown")),"RESOLVE EVIDENCE",IF(AND($E16="yes",OR($L16="",$L16="unknown")),"RESOLVE EVIDENCE",IF(AND($E16="yes",OR($I16="partial",$I16="mismatch",$AQ16="stale")),"DOWNGRADE",IF(AND($AU16=TRUE,$AY16=TRUE),"RESOLVE EVIDENCE",IF(AND($S16="no",$E16="yes",$H16="no",$U16="yes",$AP16="two_plus",$I16="full",$AQ16="current"),"EXCLUDE FROM THIS COMMERCIAL VIEW",IF(AND($S16="no",$E16="yes",$H16="yes"),"DOWNGRADE",IF(AND($S16="no",OR($F16="yes",$AV16=TRUE)),"RETAIN FOR DISCOVERY / REFERENCE",IF($S16="no","RESOLVE EVIDENCE",IF(AND($E16="no",$H16="yes",$AT16=TRUE,$I16="full",$AW16=""),"RESOLVE EVIDENCE",IF(AND($E16="no",$H16="yes",$AT16=TRUE,$I16="full",$AU16=TRUE,OR($AP16&lt;&gt;"two_plus",$AQ16&lt;&gt;"current",$S16&lt;&gt;"yes")),"RESOLVE EVIDENCE",IF(AND($E16="no",$H16="yes",$AT16=TRUE,$I16="full"),"ADD",IF(AND($AW16&lt;&gt;"",$E16="yes",$H16="yes",$I16="full",$L16&lt;&gt;$AW16),"RECLASSIFY",IF(AND($AP16="shared",$AV16=TRUE),"RETAIN FOR DISCOVERY / REFERENCE",IF(AND($AV16=TRUE,$F16="yes",OR($H16="no",$G16="none")),"RETAIN FOR DISCOVERY / REFERENCE",IF(AND($E16="yes",$H16="no",$U16="yes",$AP16="two_plus",$I16="full",$AQ16="current"),"EXCLUDE FROM THIS COMMERCIAL VIEW",IF(AND($E16="yes",$H16="yes",$AT16=TRUE,$I16="full",$AP16="two_plus",$AQ16="current",$AW16=""),"RESOLVE EVIDENCE",IF(AND($E16="yes",$H16="yes",$AT16=TRUE,$I16="full",$AP16="two_plus",$AQ16="current",$AU16=TRUE,$S16&lt;&gt;"yes"),"RESOLVE EVIDENCE",IF(AND($E16="yes",$H16="yes",$AT16=TRUE,$I16="full",$AP16="two_plus",$AQ16="current",$L16&lt;&gt;$AW16),"RECLASSIFY",IF(AND($E16="yes",$H16="yes",$AT16=TRUE,$I16="full",$AP16="two_plus",$AQ16="current"),"CONFIRM","RESOLVE EVIDENCE")))))))))))))))))))))))))))</x:f>
      </x:c>
      <x:c r="BC16">
        <x:f>IF($AM16=0,"EMPTY",IF($AN16=TRUE,"CONTROLLED_INPUT_INVALID",IF($AO16=TRUE,"REQUIRED_FIELDS_MISSING",IF(OR(NOT(ISTEXT($C16)),LEN(TRIM($C16&amp;""))&lt;2),"IDENTITY_MALFORMED",IF(OR($Q16="review_due",$Q16="new_evidence",$R16="yes"),"LIFECYCLE_TRIGGER",IF(OR($AR16="material",$AR16="unknown"),"MATERIAL_CONTRADICTION",IF(OR($I16="unknown",$H16="unknown"),"SCOPE_OR_EVENT_UNRESOLVED",IF(AND($AU16=TRUE,OR($S16="",$S16="unknown")),"SERVICEABILITY_UNRESOLVED",IF(AND($E16="no",OR($K16="",$K16="unknown")),"MISSING_ALTERNATIVE_ROLE_UNRESOLVED",IF(AND($E16="yes",OR($L16="",$L16="unknown")),"CURRENT_ROLE_UNRESOLVED",IF(AND($E16="yes",OR($I16="partial",$I16="mismatch",$AQ16="stale")),"SCOPE_OR_FRESHNESS_LIMIT",IF(AND($AU16=TRUE,$AY16=TRUE),"COMMERCIAL_EVIDENCE_LIMITED",IF(AND($S16="no",$E16="yes",$H16="no",$U16="yes",$AP16="two_plus",$I16="full",$AQ16="current"),"SCOPED_NON_SERVICEABILITY",IF(AND($S16="no",$E16="yes",$H16="yes"),"SERVICEABILITY_LIMIT",IF(AND($S16="no",OR($F16="yes",$AV16=TRUE)),"NOT_SERVICEABLE_FOR_COMMERCIAL_VIEW",IF($S16="no","SERVICEABILITY_NEGATIVE_ROLE_EFFECT_UNRESOLVED",IF(AND($E16="no",$H16="yes",$AT16=TRUE,$I16="full",$AW16=""),"MISSING_ALTERNATIVE_ROLE_UNRESOLVED",IF(AND($E16="no",$H16="yes",$AT16=TRUE,$I16="full",$AU16=TRUE,OR($AP16&lt;&gt;"two_plus",$AQ16&lt;&gt;"current",$S16&lt;&gt;"yes")),"MISSING_ALTERNATIVE_EVIDENCE_LIMITED",IF(AND($E16="no",$H16="yes",$AT16=TRUE,$I16="full"),"COMMERCIAL_ALTERNATIVE_MISSING",IF(AND($AW16&lt;&gt;"",$E16="yes",$H16="yes",$I16="full",$L16&lt;&gt;$AW16),"ROLE_MISMATCH",IF(AND($AP16="shared",$AV16=TRUE),"PUBLIC_SIGNAL_SHARED_PROVENANCE",IF(AND($AV16=TRUE,$F16="yes",OR($H16="no",$G16="none")),"DISCOVERY_ONLY_RELATIONSHIP",IF(AND($E16="yes",$H16="no",$U16="yes",$AP16="two_plus",$I16="full",$AQ16="current"),"SCOPED_NON_PARTICIPATION",IF(AND($E16="yes",$H16="yes",$AT16=TRUE,$I16="full",$AP16="two_plus",$AQ16="current",$AW16=""),"ALTERNATIVE_TYPE_UNRESOLVED",IF(AND($E16="yes",$H16="yes",$AT16=TRUE,$I16="full",$AP16="two_plus",$AQ16="current",$AU16=TRUE,$S16&lt;&gt;"yes"),"SERVICEABILITY_UNRESOLVED",IF(AND($E16="yes",$H16="yes",$AT16=TRUE,$I16="full",$AP16="two_plus",$AQ16="current",$L16&lt;&gt;$AW16),"ROLE_MISMATCH",IF(AND($E16="yes",$H16="yes",$AT16=TRUE,$I16="full",$AP16="two_plus",$AQ16="current"),"SCOPED_COMMERCIAL_RELEVANCE","DEFAULT_EVIDENCE_GAP")))))))))))))))))))))))))))</x:f>
      </x:c>
    </x:row>
    <x:row r="17">
      <x:c r="A17" s="103"/>
      <x:c r="B17" s="103"/>
      <x:c r="C17" s="103"/>
      <x:c r="D17" s="103"/>
      <x:c r="E17" s="103"/>
      <x:c r="F17" s="103"/>
      <x:c r="G17" s="103"/>
      <x:c r="H17" s="103"/>
      <x:c r="I17" s="103"/>
      <x:c r="J17" s="103"/>
      <x:c r="K17" s="103"/>
      <x:c r="L17" s="103"/>
      <x:c r="M17" s="103"/>
      <x:c r="N17" s="103"/>
      <x:c r="O17" s="103"/>
      <x:c r="P17" s="103"/>
      <x:c r="Q17" s="103"/>
      <x:c r="R17" s="103"/>
      <x:c r="S17" s="103"/>
      <x:c r="T17" s="103"/>
      <x:c r="U17" s="103"/>
      <x:c r="V17" s="103"/>
      <x:c r="W17" s="104"/>
      <x:c r="X17" s="103"/>
      <x:c r="Y17" s="86">
        <x:f>IF($BB17="EMPTY","",IF($AN17=TRUE,"INVALID",IF($AO17=TRUE,"INCOMPLETE",IF(OR(NOT(ISTEXT($C17)),LEN(TRIM($C17&amp;""))&lt;2),"INVALID","VALID"))))</x:f>
      </x:c>
      <x:c r="Z17" s="86">
        <x:f>IF($BB17="EMPTY","",$BB17)</x:f>
      </x:c>
      <x:c r="AA17" s="86">
        <x:f>IF($BB17="EMPTY","",IFERROR(VLOOKUP($BC17,'Method Notes'!$AN$5:$AW$50,2,FALSE),""))</x:f>
      </x:c>
      <x:c r="AB17" s="86">
        <x:f>IF($BB17="EMPTY","",IF($BC17="CONTROLLED_INPUT_INVALID","Unsupported values were supplied for: "&amp;LEFT($AZ17,MAX(0,LEN($AZ17)-2))&amp;". The engine does not convert them to a safe default.",IF($BC17="REQUIRED_FIELDS_MISSING","Required information is missing: "&amp;LEFT($BA17,MAX(0,LEN($BA17)-2))&amp;".",IFERROR(VLOOKUP($BC17,'Method Notes'!$AN$5:$AW$50,3,FALSE),""))))</x:f>
      </x:c>
      <x:c r="AC17" s="86">
        <x:f>IF($BB17="EMPTY","",IF($BC17="COMMERCIAL_ALTERNATIVE_MISSING","Add as "&amp;$AX17&amp;" in this scoped view.",IF($BC17="ROLE_MISMATCH","Reclassify as "&amp;$AX17&amp;" for this view.",IFERROR(VLOOKUP($BC17,'Method Notes'!$AN$5:$AW$50,4,FALSE),""))))</x:f>
      </x:c>
      <x:c r="AD17" s="86">
        <x:f>IF($BB17="EMPTY","",$BC17)</x:f>
      </x:c>
      <x:c r="AE17" s="86">
        <x:f>IF($BB17="EMPTY","",IFERROR(VLOOKUP($BC17,'Method Notes'!$AN$5:$AW$50,5,FALSE),""))</x:f>
      </x:c>
      <x:c r="AF17" s="86">
        <x:f>IF($BB17="EMPTY","",IFERROR(VLOOKUP($BC17,'Method Notes'!$AN$5:$AW$50,6,FALSE),""))</x:f>
      </x:c>
      <x:c r="AG17" s="86">
        <x:f>IF($BB17="EMPTY","",IF($BC17="COMMERCIAL_EVIDENCE_LIMITED",IF($AT17=TRUE,"Add independent decisions and missing segments.","Collect direct buyer or recorded commercial-event evidence tied to the same scope."),IFERROR(VLOOKUP($BC17,'Method Notes'!$AN$5:$AW$50,7,FALSE),"")))</x:f>
      </x:c>
      <x:c r="AH17" s="86">
        <x:f>IF($BB17="EMPTY","",IFERROR(VLOOKUP($BC17,'Method Notes'!$AN$5:$AW$50,8,FALSE),""))</x:f>
      </x:c>
      <x:c r="AI17" s="86">
        <x:f>IF($BB17="EMPTY","",IF(OR($BC17="COMMERCIAL_EVIDENCE_LIMITED",$BC17="COMMERCIAL_ALTERNATIVE_MISSING",$BC17="ROLE_MISMATCH",$BC17="SCOPE_OR_FRESHNESS_LIMIT"),IF($AP17="shared","PROVENANCE NOT INDEPENDENT",IF($AP17="one","ONE INDEPENDENT DECISION ONLY",IF($AS17="incomplete_crm","CRM CAPTURE INCOMPLETE",IF(OR($AS17="only_wins",$AS17="only_losses",$AS17="one_segment",$AS17="limited"),"SAMPLE COVERAGE LIMITED",IF($T17="yes","HISTORICAL BACKFILL UNRELIABLE",IF($AQ17="stale","EVIDENCE STALE","Evidence is scoped to the tested view.")))))),IFERROR(VLOOKUP($BC17,'Method Notes'!$AN$5:$AW$50,9,FALSE),"")))</x:f>
      </x:c>
      <x:c r="AJ17" s="86">
        <x:f>IF($BB17="EMPTY","",IFERROR(VLOOKUP($BC17,'Method Notes'!$AN$5:$AW$50,10,FALSE),""))</x:f>
      </x:c>
      <x:c r="AK17" s="86">
        <x:f>IF(COUNTA($A17:$X17)=0,"",IF(AND($B17&lt;&gt;"",COUNTIF($B$6:$B17,$B17)&gt;1),"POSSIBLE DUPLICATE CANDIDATE ID",""))</x:f>
      </x:c>
      <x:c r="AL17" s="86">
        <x:f>IF(COUNTA($A17:$X17)=0,"",IF(OR($Q17="review_due",$Q17="new_evidence",$R17="yes"),"REOPEN / SUPERSEDE PRIOR VERSION",IF(OR($Q17="",$Q17="none"),"CURRENT OR FIRST REVIEW","PRIOR REVIEW RECORDED")))</x:f>
      </x:c>
      <x:c r="AM17">
        <x:f>IF(COUNTA($C17:$U17)&gt;0,1,0)</x:f>
      </x:c>
      <x:c r="AN17">
        <x:f>OR(ISFORMULA($C17),ISFORMULA($D17),AND($D17&lt;&gt;"",NOT(OR(EXACT($D17,"seo"),EXACT($D17,"content"),EXACT($D17,"paid_search"),EXACT($D17,"market_monitoring"),EXACT($D17,"battlecard"),EXACT($D17,"product_comparison"),EXACT($D17,"shortlist"),EXACT($D17,"procurement"),EXACT($D17,"pricing"),EXACT($D17,"renewal"),EXACT($D17,"strategy")))),ISFORMULA($E17),AND($E17&lt;&gt;"",NOT(OR(EXACT($E17,"yes"),EXACT($E17,"no")))),ISFORMULA($F17),AND($F17&lt;&gt;"",NOT(OR(EXACT($F17,"yes"),EXACT($F17,"no")))),ISFORMULA($G17),AND($G17&lt;&gt;"",NOT(OR(EXACT($G17,"none"),EXACT($G17,"seller_only"),EXACT($G17,"buyer_event"),EXACT($G17,"mixed")))),ISFORMULA($H17),AND($H17&lt;&gt;"",NOT(OR(EXACT($H17,"yes"),EXACT($H17,"no"),EXACT($H17,"unknown")))),ISFORMULA($I17),AND($I17&lt;&gt;"",NOT(OR(EXACT($I17,"full"),EXACT($I17,"partial"),EXACT($I17,"mismatch"),EXACT($I17,"unknown")))),ISFORMULA($J17),AND($J17&lt;&gt;"",NOT(OR(EXACT($J17,"independent_current"),EXACT($J17,"one_decision"),EXACT($J17,"shared_records"),EXACT($J17,"contradictory"),EXACT($J17,"incomplete_capture"),EXACT($J17,"stale")))),ISFORMULA($K17),AND($K17&lt;&gt;"",NOT(OR(EXACT($K17,"vendor"),EXACT($K17,"product"),EXACT($K17,"consultancy"),EXACT($K17,"agency"),EXACT($K17,"internal_build"),EXACT($K17,"spreadsheet"),EXACT($K17,"incumbent"),EXACT($K17,"open_source"),EXACT($K17,"free_tool"),EXACT($K17,"no_decision"),EXACT($K17,"status_quo"),EXACT($K17,"unknown")))),ISFORMULA($L17),AND($L17&lt;&gt;"",NOT(OR(EXACT($L17,"direct"),EXACT($L17,"indirect"),EXACT($L17,"substitute"),EXACT($L17,"reference"),EXACT($L17,"unknown")))),ISFORMULA($M17),AND($M17&lt;&gt;"",NOT(OR(EXACT($M17,"current"),EXACT($M17,"stale"),EXACT($M17,"unknown")))),ISFORMULA($N17),AND($N17&lt;&gt;"",NOT(OR(EXACT($N17,"none"),EXACT($N17,"material"),EXACT($N17,"unknown")))),ISFORMULA($O17),AND($O17&lt;&gt;"",NOT(OR(EXACT($O17,"two_plus"),EXACT($O17,"one"),EXACT($O17,"shared"),EXACT($O17,"unknown")))),ISFORMULA($P17),AND($P17&lt;&gt;"",NOT(OR(EXACT($P17,"balanced"),EXACT($P17,"only_wins"),EXACT($P17,"only_losses"),EXACT($P17,"one_segment"),EXACT($P17,"incomplete_crm"),EXACT($P17,"limited")))),ISFORMULA($Q17),AND($Q17&lt;&gt;"",NOT(OR(EXACT($Q17,"none"),EXACT($Q17,"review_due"),EXACT($Q17,"new_evidence")))),ISFORMULA($R17),AND($R17&lt;&gt;"",NOT(OR(EXACT($R17,"yes"),EXACT($R17,"no")))),ISFORMULA($S17),AND($S17&lt;&gt;"",NOT(OR(EXACT($S17,"yes"),EXACT($S17,"no"),EXACT($S17,"unknown")))),ISFORMULA($T17),AND($T17&lt;&gt;"",NOT(OR(EXACT($T17,"yes"),EXACT($T17,"no")))),ISFORMULA($U17),AND($U17&lt;&gt;"",NOT(OR(EXACT($U17,"yes"),EXACT($U17,"no"),EXACT($U17,"unknown")))))</x:f>
      </x:c>
      <x:c r="AO17">
        <x:f>OR(LEN(TRIM($C17&amp;""))=0,LEN(TRIM($D17&amp;""))=0,LEN(TRIM($E17&amp;""))=0,LEN(TRIM($F17&amp;""))=0,LEN(TRIM($G17&amp;""))=0,LEN(TRIM($H17&amp;""))=0,LEN(TRIM($I17&amp;""))=0,LEN(TRIM($J17&amp;""))=0)</x:f>
      </x:c>
      <x:c r="AP17">
        <x:f>IF($O17&lt;&gt;"",$O17,IF($J17="independent_current","two_plus",IF($J17="one_decision","one",IF($J17="shared_records","shared","unknown"))))</x:f>
      </x:c>
      <x:c r="AQ17">
        <x:f>IF($M17&lt;&gt;"",$M17,IF($J17="stale","stale",IF($J17="incomplete_capture","unknown",IF($J17&lt;&gt;"","current",""))))</x:f>
      </x:c>
      <x:c r="AR17">
        <x:f>IF($N17&lt;&gt;"",$N17,IF($J17="contradictory","material",IF($J17&lt;&gt;"","none","")))</x:f>
      </x:c>
      <x:c r="AS17">
        <x:f>IF($P17&lt;&gt;"",$P17,IF($J17="incomplete_capture","incomplete_crm",IF($J17="independent_current","balanced",IF($J17&lt;&gt;"","limited",""))))</x:f>
      </x:c>
      <x:c r="AT17">
        <x:f>OR($G17="buyer_event",$G17="mixed")</x:f>
      </x:c>
      <x:c r="AU17">
        <x:f>OR($D17="battlecard",$D17="shortlist",$D17="procurement",$D17="pricing",$D17="renewal",$D17="strategy",$D17="product_comparison")</x:f>
      </x:c>
      <x:c r="AV17">
        <x:f>OR($D17="seo",$D17="content",$D17="paid_search",$D17="market_monitoring")</x:f>
      </x:c>
      <x:c r="AW17">
        <x:f>IF(OR($K17="vendor",$K17="product"),"direct",IF(OR($K17="consultancy",$K17="agency"),"indirect",IF(OR($K17="internal_build",$K17="spreadsheet",$K17="incumbent",$K17="open_source",$K17="free_tool",$K17="no_decision",$K17="status_quo"),"substitute","")))</x:f>
      </x:c>
      <x:c r="AX17">
        <x:f>IF(OR($K17="vendor",$K17="product"),"Direct competitor",IF(OR($K17="consultancy",$K17="agency"),"Service alternative",IF($K17="incumbent","Incumbent / substitute",IF($K17="no_decision","No-decision alternative",IF($K17="status_quo","Status-quo alternative",IF(OR($K17="internal_build",$K17="spreadsheet",$K17="open_source",$K17="free_tool"),"Substitute",""))))))</x:f>
      </x:c>
      <x:c r="AY17">
        <x:f>OR($G17="none",$G17="seller_only",$AP17&lt;&gt;"two_plus",$AS17="only_wins",$AS17="only_losses",$AS17="one_segment",$AS17="incomplete_crm",$AS17="limited",$T17="yes",$AQ17&lt;&gt;"current")</x:f>
      </x:c>
      <x:c r="AZ17">
        <x:f>IF(ISFORMULA($C17),"candidateName, ","")&amp;IF(OR(ISFORMULA($D17),AND($D17&lt;&gt;"",NOT(OR(EXACT($D17,"seo"),EXACT($D17,"content"),EXACT($D17,"paid_search"),EXACT($D17,"market_monitoring"),EXACT($D17,"battlecard"),EXACT($D17,"product_comparison"),EXACT($D17,"shortlist"),EXACT($D17,"procurement"),EXACT($D17,"pricing"),EXACT($D17,"renewal"),EXACT($D17,"strategy"))))),"decisionUse, ","")&amp;IF(OR(ISFORMULA($E17),AND($E17&lt;&gt;"",NOT(OR(EXACT($E17,"yes"),EXACT($E17,"no"))))),"candidateInSet, ","")&amp;IF(OR(ISFORMULA($F17),AND($F17&lt;&gt;"",NOT(OR(EXACT($F17,"yes"),EXACT($F17,"no"))))),"publicEvidence, ","")&amp;IF(OR(ISFORMULA($G17),AND($G17&lt;&gt;"",NOT(OR(EXACT($G17,"none"),EXACT($G17,"seller_only"),EXACT($G17,"buyer_event"),EXACT($G17,"mixed"))))),"firstPartyEvidence, ","")&amp;IF(OR(ISFORMULA($H17),AND($H17&lt;&gt;"",NOT(OR(EXACT($H17,"yes"),EXACT($H17,"no"),EXACT($H17,"unknown"))))),"realDecision, ","")&amp;IF(OR(ISFORMULA($I17),AND($I17&lt;&gt;"",NOT(OR(EXACT($I17,"full"),EXACT($I17,"partial"),EXACT($I17,"mismatch"),EXACT($I17,"unknown"))))),"scopeMatch, ","")&amp;IF(OR(ISFORMULA($J17),AND($J17&lt;&gt;"",NOT(OR(EXACT($J17,"independent_current"),EXACT($J17,"one_decision"),EXACT($J17,"shared_records"),EXACT($J17,"contradictory"),EXACT($J17,"incomplete_capture"),EXACT($J17,"stale"))))),"evidenceQuality, ","")&amp;IF(OR(ISFORMULA($K17),AND($K17&lt;&gt;"",NOT(OR(EXACT($K17,"vendor"),EXACT($K17,"product"),EXACT($K17,"consultancy"),EXACT($K17,"agency"),EXACT($K17,"internal_build"),EXACT($K17,"spreadsheet"),EXACT($K17,"incumbent"),EXACT($K17,"open_source"),EXACT($K17,"free_tool"),EXACT($K17,"no_decision"),EXACT($K17,"status_quo"),EXACT($K17,"unknown"))))),"alternativeType, ","")&amp;IF(OR(ISFORMULA($L17),AND($L17&lt;&gt;"",NOT(OR(EXACT($L17,"direct"),EXACT($L17,"indirect"),EXACT($L17,"substitute"),EXACT($L17,"reference"),EXACT($L17,"unknown"))))),"currentRole, ","")&amp;IF(OR(ISFORMULA($M17),AND($M17&lt;&gt;"",NOT(OR(EXACT($M17,"current"),EXACT($M17,"stale"),EXACT($M17,"unknown"))))),"freshness, ","")&amp;IF(OR(ISFORMULA($N17),AND($N17&lt;&gt;"",NOT(OR(EXACT($N17,"none"),EXACT($N17,"material"),EXACT($N17,"unknown"))))),"contradiction, ","")&amp;IF(OR(ISFORMULA($O17),AND($O17&lt;&gt;"",NOT(OR(EXACT($O17,"two_plus"),EXACT($O17,"one"),EXACT($O17,"shared"),EXACT($O17,"unknown"))))),"provenance, ","")&amp;IF(OR(ISFORMULA($P17),AND($P17&lt;&gt;"",NOT(OR(EXACT($P17,"balanced"),EXACT($P17,"only_wins"),EXACT($P17,"only_losses"),EXACT($P17,"one_segment"),EXACT($P17,"incomplete_crm"),EXACT($P17,"limited"))))),"sampleCoverage, ","")&amp;IF(OR(ISFORMULA($Q17),AND($Q17&lt;&gt;"",NOT(OR(EXACT($Q17,"none"),EXACT($Q17,"review_due"),EXACT($Q17,"new_evidence"))))),"previousValidation, ","")&amp;IF(OR(ISFORMULA($R17),AND($R17&lt;&gt;"",NOT(OR(EXACT($R17,"yes"),EXACT($R17,"no"))))),"newMaterialEvidence, ","")&amp;IF(OR(ISFORMULA($S17),AND($S17&lt;&gt;"",NOT(OR(EXACT($S17,"yes"),EXACT($S17,"no"),EXACT($S17,"unknown"))))),"serviceability, ","")&amp;IF(OR(ISFORMULA($T17),AND($T17&lt;&gt;"",NOT(OR(EXACT($T17,"yes"),EXACT($T17,"no"))))),"historicalBackfill, ","")&amp;IF(OR(ISFORMULA($U17),AND($U17&lt;&gt;"",NOT(OR(EXACT($U17,"yes"),EXACT($U17,"no"),EXACT($U17,"unknown"))))),"commercialNonParticipation, ","")</x:f>
      </x:c>
      <x:c r="BA17">
        <x:f>IF(LEN(TRIM($C17&amp;""))=0,"candidateName, ","")&amp;IF(LEN(TRIM($D17&amp;""))=0,"decisionUse, ","")&amp;IF(LEN(TRIM($E17&amp;""))=0,"candidateInSet, ","")&amp;IF(LEN(TRIM($F17&amp;""))=0,"publicEvidence, ","")&amp;IF(LEN(TRIM($G17&amp;""))=0,"firstPartyEvidence, ","")&amp;IF(LEN(TRIM($H17&amp;""))=0,"realDecision, ","")&amp;IF(LEN(TRIM($I17&amp;""))=0,"scopeMatch, ","")&amp;IF(LEN(TRIM($J17&amp;""))=0,"evidenceQuality, ","")</x:f>
      </x:c>
      <x:c r="BB17">
        <x:f>IF($AM17=0,"EMPTY",IF($AN17=TRUE,"INVALID INPUT",IF($AO17=TRUE,"INVALID INPUT",IF(OR(NOT(ISTEXT($C17)),LEN(TRIM($C17&amp;""))&lt;2),"INVALID INPUT",IF(OR($Q17="review_due",$Q17="new_evidence",$R17="yes"),"REOPEN",IF(OR($AR17="material",$AR17="unknown"),"RESOLVE EVIDENCE",IF(OR($I17="unknown",$H17="unknown"),"RESOLVE EVIDENCE",IF(AND($AU17=TRUE,OR($S17="",$S17="unknown")),"RESOLVE EVIDENCE",IF(AND($E17="no",OR($K17="",$K17="unknown")),"RESOLVE EVIDENCE",IF(AND($E17="yes",OR($L17="",$L17="unknown")),"RESOLVE EVIDENCE",IF(AND($E17="yes",OR($I17="partial",$I17="mismatch",$AQ17="stale")),"DOWNGRADE",IF(AND($AU17=TRUE,$AY17=TRUE),"RESOLVE EVIDENCE",IF(AND($S17="no",$E17="yes",$H17="no",$U17="yes",$AP17="two_plus",$I17="full",$AQ17="current"),"EXCLUDE FROM THIS COMMERCIAL VIEW",IF(AND($S17="no",$E17="yes",$H17="yes"),"DOWNGRADE",IF(AND($S17="no",OR($F17="yes",$AV17=TRUE)),"RETAIN FOR DISCOVERY / REFERENCE",IF($S17="no","RESOLVE EVIDENCE",IF(AND($E17="no",$H17="yes",$AT17=TRUE,$I17="full",$AW17=""),"RESOLVE EVIDENCE",IF(AND($E17="no",$H17="yes",$AT17=TRUE,$I17="full",$AU17=TRUE,OR($AP17&lt;&gt;"two_plus",$AQ17&lt;&gt;"current",$S17&lt;&gt;"yes")),"RESOLVE EVIDENCE",IF(AND($E17="no",$H17="yes",$AT17=TRUE,$I17="full"),"ADD",IF(AND($AW17&lt;&gt;"",$E17="yes",$H17="yes",$I17="full",$L17&lt;&gt;$AW17),"RECLASSIFY",IF(AND($AP17="shared",$AV17=TRUE),"RETAIN FOR DISCOVERY / REFERENCE",IF(AND($AV17=TRUE,$F17="yes",OR($H17="no",$G17="none")),"RETAIN FOR DISCOVERY / REFERENCE",IF(AND($E17="yes",$H17="no",$U17="yes",$AP17="two_plus",$I17="full",$AQ17="current"),"EXCLUDE FROM THIS COMMERCIAL VIEW",IF(AND($E17="yes",$H17="yes",$AT17=TRUE,$I17="full",$AP17="two_plus",$AQ17="current",$AW17=""),"RESOLVE EVIDENCE",IF(AND($E17="yes",$H17="yes",$AT17=TRUE,$I17="full",$AP17="two_plus",$AQ17="current",$AU17=TRUE,$S17&lt;&gt;"yes"),"RESOLVE EVIDENCE",IF(AND($E17="yes",$H17="yes",$AT17=TRUE,$I17="full",$AP17="two_plus",$AQ17="current",$L17&lt;&gt;$AW17),"RECLASSIFY",IF(AND($E17="yes",$H17="yes",$AT17=TRUE,$I17="full",$AP17="two_plus",$AQ17="current"),"CONFIRM","RESOLVE EVIDENCE")))))))))))))))))))))))))))</x:f>
      </x:c>
      <x:c r="BC17">
        <x:f>IF($AM17=0,"EMPTY",IF($AN17=TRUE,"CONTROLLED_INPUT_INVALID",IF($AO17=TRUE,"REQUIRED_FIELDS_MISSING",IF(OR(NOT(ISTEXT($C17)),LEN(TRIM($C17&amp;""))&lt;2),"IDENTITY_MALFORMED",IF(OR($Q17="review_due",$Q17="new_evidence",$R17="yes"),"LIFECYCLE_TRIGGER",IF(OR($AR17="material",$AR17="unknown"),"MATERIAL_CONTRADICTION",IF(OR($I17="unknown",$H17="unknown"),"SCOPE_OR_EVENT_UNRESOLVED",IF(AND($AU17=TRUE,OR($S17="",$S17="unknown")),"SERVICEABILITY_UNRESOLVED",IF(AND($E17="no",OR($K17="",$K17="unknown")),"MISSING_ALTERNATIVE_ROLE_UNRESOLVED",IF(AND($E17="yes",OR($L17="",$L17="unknown")),"CURRENT_ROLE_UNRESOLVED",IF(AND($E17="yes",OR($I17="partial",$I17="mismatch",$AQ17="stale")),"SCOPE_OR_FRESHNESS_LIMIT",IF(AND($AU17=TRUE,$AY17=TRUE),"COMMERCIAL_EVIDENCE_LIMITED",IF(AND($S17="no",$E17="yes",$H17="no",$U17="yes",$AP17="two_plus",$I17="full",$AQ17="current"),"SCOPED_NON_SERVICEABILITY",IF(AND($S17="no",$E17="yes",$H17="yes"),"SERVICEABILITY_LIMIT",IF(AND($S17="no",OR($F17="yes",$AV17=TRUE)),"NOT_SERVICEABLE_FOR_COMMERCIAL_VIEW",IF($S17="no","SERVICEABILITY_NEGATIVE_ROLE_EFFECT_UNRESOLVED",IF(AND($E17="no",$H17="yes",$AT17=TRUE,$I17="full",$AW17=""),"MISSING_ALTERNATIVE_ROLE_UNRESOLVED",IF(AND($E17="no",$H17="yes",$AT17=TRUE,$I17="full",$AU17=TRUE,OR($AP17&lt;&gt;"two_plus",$AQ17&lt;&gt;"current",$S17&lt;&gt;"yes")),"MISSING_ALTERNATIVE_EVIDENCE_LIMITED",IF(AND($E17="no",$H17="yes",$AT17=TRUE,$I17="full"),"COMMERCIAL_ALTERNATIVE_MISSING",IF(AND($AW17&lt;&gt;"",$E17="yes",$H17="yes",$I17="full",$L17&lt;&gt;$AW17),"ROLE_MISMATCH",IF(AND($AP17="shared",$AV17=TRUE),"PUBLIC_SIGNAL_SHARED_PROVENANCE",IF(AND($AV17=TRUE,$F17="yes",OR($H17="no",$G17="none")),"DISCOVERY_ONLY_RELATIONSHIP",IF(AND($E17="yes",$H17="no",$U17="yes",$AP17="two_plus",$I17="full",$AQ17="current"),"SCOPED_NON_PARTICIPATION",IF(AND($E17="yes",$H17="yes",$AT17=TRUE,$I17="full",$AP17="two_plus",$AQ17="current",$AW17=""),"ALTERNATIVE_TYPE_UNRESOLVED",IF(AND($E17="yes",$H17="yes",$AT17=TRUE,$I17="full",$AP17="two_plus",$AQ17="current",$AU17=TRUE,$S17&lt;&gt;"yes"),"SERVICEABILITY_UNRESOLVED",IF(AND($E17="yes",$H17="yes",$AT17=TRUE,$I17="full",$AP17="two_plus",$AQ17="current",$L17&lt;&gt;$AW17),"ROLE_MISMATCH",IF(AND($E17="yes",$H17="yes",$AT17=TRUE,$I17="full",$AP17="two_plus",$AQ17="current"),"SCOPED_COMMERCIAL_RELEVANCE","DEFAULT_EVIDENCE_GAP")))))))))))))))))))))))))))</x:f>
      </x:c>
    </x:row>
    <x:row r="18">
      <x:c r="A18" s="103"/>
      <x:c r="B18" s="103"/>
      <x:c r="C18" s="103"/>
      <x:c r="D18" s="103"/>
      <x:c r="E18" s="103"/>
      <x:c r="F18" s="103"/>
      <x:c r="G18" s="103"/>
      <x:c r="H18" s="103"/>
      <x:c r="I18" s="103"/>
      <x:c r="J18" s="103"/>
      <x:c r="K18" s="103"/>
      <x:c r="L18" s="103"/>
      <x:c r="M18" s="103"/>
      <x:c r="N18" s="103"/>
      <x:c r="O18" s="103"/>
      <x:c r="P18" s="103"/>
      <x:c r="Q18" s="103"/>
      <x:c r="R18" s="103"/>
      <x:c r="S18" s="103"/>
      <x:c r="T18" s="103"/>
      <x:c r="U18" s="103"/>
      <x:c r="V18" s="103"/>
      <x:c r="W18" s="104"/>
      <x:c r="X18" s="103"/>
      <x:c r="Y18" s="86">
        <x:f>IF($BB18="EMPTY","",IF($AN18=TRUE,"INVALID",IF($AO18=TRUE,"INCOMPLETE",IF(OR(NOT(ISTEXT($C18)),LEN(TRIM($C18&amp;""))&lt;2),"INVALID","VALID"))))</x:f>
      </x:c>
      <x:c r="Z18" s="86">
        <x:f>IF($BB18="EMPTY","",$BB18)</x:f>
      </x:c>
      <x:c r="AA18" s="86">
        <x:f>IF($BB18="EMPTY","",IFERROR(VLOOKUP($BC18,'Method Notes'!$AN$5:$AW$50,2,FALSE),""))</x:f>
      </x:c>
      <x:c r="AB18" s="86">
        <x:f>IF($BB18="EMPTY","",IF($BC18="CONTROLLED_INPUT_INVALID","Unsupported values were supplied for: "&amp;LEFT($AZ18,MAX(0,LEN($AZ18)-2))&amp;". The engine does not convert them to a safe default.",IF($BC18="REQUIRED_FIELDS_MISSING","Required information is missing: "&amp;LEFT($BA18,MAX(0,LEN($BA18)-2))&amp;".",IFERROR(VLOOKUP($BC18,'Method Notes'!$AN$5:$AW$50,3,FALSE),""))))</x:f>
      </x:c>
      <x:c r="AC18" s="86">
        <x:f>IF($BB18="EMPTY","",IF($BC18="COMMERCIAL_ALTERNATIVE_MISSING","Add as "&amp;$AX18&amp;" in this scoped view.",IF($BC18="ROLE_MISMATCH","Reclassify as "&amp;$AX18&amp;" for this view.",IFERROR(VLOOKUP($BC18,'Method Notes'!$AN$5:$AW$50,4,FALSE),""))))</x:f>
      </x:c>
      <x:c r="AD18" s="86">
        <x:f>IF($BB18="EMPTY","",$BC18)</x:f>
      </x:c>
      <x:c r="AE18" s="86">
        <x:f>IF($BB18="EMPTY","",IFERROR(VLOOKUP($BC18,'Method Notes'!$AN$5:$AW$50,5,FALSE),""))</x:f>
      </x:c>
      <x:c r="AF18" s="86">
        <x:f>IF($BB18="EMPTY","",IFERROR(VLOOKUP($BC18,'Method Notes'!$AN$5:$AW$50,6,FALSE),""))</x:f>
      </x:c>
      <x:c r="AG18" s="86">
        <x:f>IF($BB18="EMPTY","",IF($BC18="COMMERCIAL_EVIDENCE_LIMITED",IF($AT18=TRUE,"Add independent decisions and missing segments.","Collect direct buyer or recorded commercial-event evidence tied to the same scope."),IFERROR(VLOOKUP($BC18,'Method Notes'!$AN$5:$AW$50,7,FALSE),"")))</x:f>
      </x:c>
      <x:c r="AH18" s="86">
        <x:f>IF($BB18="EMPTY","",IFERROR(VLOOKUP($BC18,'Method Notes'!$AN$5:$AW$50,8,FALSE),""))</x:f>
      </x:c>
      <x:c r="AI18" s="86">
        <x:f>IF($BB18="EMPTY","",IF(OR($BC18="COMMERCIAL_EVIDENCE_LIMITED",$BC18="COMMERCIAL_ALTERNATIVE_MISSING",$BC18="ROLE_MISMATCH",$BC18="SCOPE_OR_FRESHNESS_LIMIT"),IF($AP18="shared","PROVENANCE NOT INDEPENDENT",IF($AP18="one","ONE INDEPENDENT DECISION ONLY",IF($AS18="incomplete_crm","CRM CAPTURE INCOMPLETE",IF(OR($AS18="only_wins",$AS18="only_losses",$AS18="one_segment",$AS18="limited"),"SAMPLE COVERAGE LIMITED",IF($T18="yes","HISTORICAL BACKFILL UNRELIABLE",IF($AQ18="stale","EVIDENCE STALE","Evidence is scoped to the tested view.")))))),IFERROR(VLOOKUP($BC18,'Method Notes'!$AN$5:$AW$50,9,FALSE),"")))</x:f>
      </x:c>
      <x:c r="AJ18" s="86">
        <x:f>IF($BB18="EMPTY","",IFERROR(VLOOKUP($BC18,'Method Notes'!$AN$5:$AW$50,10,FALSE),""))</x:f>
      </x:c>
      <x:c r="AK18" s="86">
        <x:f>IF(COUNTA($A18:$X18)=0,"",IF(AND($B18&lt;&gt;"",COUNTIF($B$6:$B18,$B18)&gt;1),"POSSIBLE DUPLICATE CANDIDATE ID",""))</x:f>
      </x:c>
      <x:c r="AL18" s="86">
        <x:f>IF(COUNTA($A18:$X18)=0,"",IF(OR($Q18="review_due",$Q18="new_evidence",$R18="yes"),"REOPEN / SUPERSEDE PRIOR VERSION",IF(OR($Q18="",$Q18="none"),"CURRENT OR FIRST REVIEW","PRIOR REVIEW RECORDED")))</x:f>
      </x:c>
      <x:c r="AM18">
        <x:f>IF(COUNTA($C18:$U18)&gt;0,1,0)</x:f>
      </x:c>
      <x:c r="AN18">
        <x:f>OR(ISFORMULA($C18),ISFORMULA($D18),AND($D18&lt;&gt;"",NOT(OR(EXACT($D18,"seo"),EXACT($D18,"content"),EXACT($D18,"paid_search"),EXACT($D18,"market_monitoring"),EXACT($D18,"battlecard"),EXACT($D18,"product_comparison"),EXACT($D18,"shortlist"),EXACT($D18,"procurement"),EXACT($D18,"pricing"),EXACT($D18,"renewal"),EXACT($D18,"strategy")))),ISFORMULA($E18),AND($E18&lt;&gt;"",NOT(OR(EXACT($E18,"yes"),EXACT($E18,"no")))),ISFORMULA($F18),AND($F18&lt;&gt;"",NOT(OR(EXACT($F18,"yes"),EXACT($F18,"no")))),ISFORMULA($G18),AND($G18&lt;&gt;"",NOT(OR(EXACT($G18,"none"),EXACT($G18,"seller_only"),EXACT($G18,"buyer_event"),EXACT($G18,"mixed")))),ISFORMULA($H18),AND($H18&lt;&gt;"",NOT(OR(EXACT($H18,"yes"),EXACT($H18,"no"),EXACT($H18,"unknown")))),ISFORMULA($I18),AND($I18&lt;&gt;"",NOT(OR(EXACT($I18,"full"),EXACT($I18,"partial"),EXACT($I18,"mismatch"),EXACT($I18,"unknown")))),ISFORMULA($J18),AND($J18&lt;&gt;"",NOT(OR(EXACT($J18,"independent_current"),EXACT($J18,"one_decision"),EXACT($J18,"shared_records"),EXACT($J18,"contradictory"),EXACT($J18,"incomplete_capture"),EXACT($J18,"stale")))),ISFORMULA($K18),AND($K18&lt;&gt;"",NOT(OR(EXACT($K18,"vendor"),EXACT($K18,"product"),EXACT($K18,"consultancy"),EXACT($K18,"agency"),EXACT($K18,"internal_build"),EXACT($K18,"spreadsheet"),EXACT($K18,"incumbent"),EXACT($K18,"open_source"),EXACT($K18,"free_tool"),EXACT($K18,"no_decision"),EXACT($K18,"status_quo"),EXACT($K18,"unknown")))),ISFORMULA($L18),AND($L18&lt;&gt;"",NOT(OR(EXACT($L18,"direct"),EXACT($L18,"indirect"),EXACT($L18,"substitute"),EXACT($L18,"reference"),EXACT($L18,"unknown")))),ISFORMULA($M18),AND($M18&lt;&gt;"",NOT(OR(EXACT($M18,"current"),EXACT($M18,"stale"),EXACT($M18,"unknown")))),ISFORMULA($N18),AND($N18&lt;&gt;"",NOT(OR(EXACT($N18,"none"),EXACT($N18,"material"),EXACT($N18,"unknown")))),ISFORMULA($O18),AND($O18&lt;&gt;"",NOT(OR(EXACT($O18,"two_plus"),EXACT($O18,"one"),EXACT($O18,"shared"),EXACT($O18,"unknown")))),ISFORMULA($P18),AND($P18&lt;&gt;"",NOT(OR(EXACT($P18,"balanced"),EXACT($P18,"only_wins"),EXACT($P18,"only_losses"),EXACT($P18,"one_segment"),EXACT($P18,"incomplete_crm"),EXACT($P18,"limited")))),ISFORMULA($Q18),AND($Q18&lt;&gt;"",NOT(OR(EXACT($Q18,"none"),EXACT($Q18,"review_due"),EXACT($Q18,"new_evidence")))),ISFORMULA($R18),AND($R18&lt;&gt;"",NOT(OR(EXACT($R18,"yes"),EXACT($R18,"no")))),ISFORMULA($S18),AND($S18&lt;&gt;"",NOT(OR(EXACT($S18,"yes"),EXACT($S18,"no"),EXACT($S18,"unknown")))),ISFORMULA($T18),AND($T18&lt;&gt;"",NOT(OR(EXACT($T18,"yes"),EXACT($T18,"no")))),ISFORMULA($U18),AND($U18&lt;&gt;"",NOT(OR(EXACT($U18,"yes"),EXACT($U18,"no"),EXACT($U18,"unknown")))))</x:f>
      </x:c>
      <x:c r="AO18">
        <x:f>OR(LEN(TRIM($C18&amp;""))=0,LEN(TRIM($D18&amp;""))=0,LEN(TRIM($E18&amp;""))=0,LEN(TRIM($F18&amp;""))=0,LEN(TRIM($G18&amp;""))=0,LEN(TRIM($H18&amp;""))=0,LEN(TRIM($I18&amp;""))=0,LEN(TRIM($J18&amp;""))=0)</x:f>
      </x:c>
      <x:c r="AP18">
        <x:f>IF($O18&lt;&gt;"",$O18,IF($J18="independent_current","two_plus",IF($J18="one_decision","one",IF($J18="shared_records","shared","unknown"))))</x:f>
      </x:c>
      <x:c r="AQ18">
        <x:f>IF($M18&lt;&gt;"",$M18,IF($J18="stale","stale",IF($J18="incomplete_capture","unknown",IF($J18&lt;&gt;"","current",""))))</x:f>
      </x:c>
      <x:c r="AR18">
        <x:f>IF($N18&lt;&gt;"",$N18,IF($J18="contradictory","material",IF($J18&lt;&gt;"","none","")))</x:f>
      </x:c>
      <x:c r="AS18">
        <x:f>IF($P18&lt;&gt;"",$P18,IF($J18="incomplete_capture","incomplete_crm",IF($J18="independent_current","balanced",IF($J18&lt;&gt;"","limited",""))))</x:f>
      </x:c>
      <x:c r="AT18">
        <x:f>OR($G18="buyer_event",$G18="mixed")</x:f>
      </x:c>
      <x:c r="AU18">
        <x:f>OR($D18="battlecard",$D18="shortlist",$D18="procurement",$D18="pricing",$D18="renewal",$D18="strategy",$D18="product_comparison")</x:f>
      </x:c>
      <x:c r="AV18">
        <x:f>OR($D18="seo",$D18="content",$D18="paid_search",$D18="market_monitoring")</x:f>
      </x:c>
      <x:c r="AW18">
        <x:f>IF(OR($K18="vendor",$K18="product"),"direct",IF(OR($K18="consultancy",$K18="agency"),"indirect",IF(OR($K18="internal_build",$K18="spreadsheet",$K18="incumbent",$K18="open_source",$K18="free_tool",$K18="no_decision",$K18="status_quo"),"substitute","")))</x:f>
      </x:c>
      <x:c r="AX18">
        <x:f>IF(OR($K18="vendor",$K18="product"),"Direct competitor",IF(OR($K18="consultancy",$K18="agency"),"Service alternative",IF($K18="incumbent","Incumbent / substitute",IF($K18="no_decision","No-decision alternative",IF($K18="status_quo","Status-quo alternative",IF(OR($K18="internal_build",$K18="spreadsheet",$K18="open_source",$K18="free_tool"),"Substitute",""))))))</x:f>
      </x:c>
      <x:c r="AY18">
        <x:f>OR($G18="none",$G18="seller_only",$AP18&lt;&gt;"two_plus",$AS18="only_wins",$AS18="only_losses",$AS18="one_segment",$AS18="incomplete_crm",$AS18="limited",$T18="yes",$AQ18&lt;&gt;"current")</x:f>
      </x:c>
      <x:c r="AZ18">
        <x:f>IF(ISFORMULA($C18),"candidateName, ","")&amp;IF(OR(ISFORMULA($D18),AND($D18&lt;&gt;"",NOT(OR(EXACT($D18,"seo"),EXACT($D18,"content"),EXACT($D18,"paid_search"),EXACT($D18,"market_monitoring"),EXACT($D18,"battlecard"),EXACT($D18,"product_comparison"),EXACT($D18,"shortlist"),EXACT($D18,"procurement"),EXACT($D18,"pricing"),EXACT($D18,"renewal"),EXACT($D18,"strategy"))))),"decisionUse, ","")&amp;IF(OR(ISFORMULA($E18),AND($E18&lt;&gt;"",NOT(OR(EXACT($E18,"yes"),EXACT($E18,"no"))))),"candidateInSet, ","")&amp;IF(OR(ISFORMULA($F18),AND($F18&lt;&gt;"",NOT(OR(EXACT($F18,"yes"),EXACT($F18,"no"))))),"publicEvidence, ","")&amp;IF(OR(ISFORMULA($G18),AND($G18&lt;&gt;"",NOT(OR(EXACT($G18,"none"),EXACT($G18,"seller_only"),EXACT($G18,"buyer_event"),EXACT($G18,"mixed"))))),"firstPartyEvidence, ","")&amp;IF(OR(ISFORMULA($H18),AND($H18&lt;&gt;"",NOT(OR(EXACT($H18,"yes"),EXACT($H18,"no"),EXACT($H18,"unknown"))))),"realDecision, ","")&amp;IF(OR(ISFORMULA($I18),AND($I18&lt;&gt;"",NOT(OR(EXACT($I18,"full"),EXACT($I18,"partial"),EXACT($I18,"mismatch"),EXACT($I18,"unknown"))))),"scopeMatch, ","")&amp;IF(OR(ISFORMULA($J18),AND($J18&lt;&gt;"",NOT(OR(EXACT($J18,"independent_current"),EXACT($J18,"one_decision"),EXACT($J18,"shared_records"),EXACT($J18,"contradictory"),EXACT($J18,"incomplete_capture"),EXACT($J18,"stale"))))),"evidenceQuality, ","")&amp;IF(OR(ISFORMULA($K18),AND($K18&lt;&gt;"",NOT(OR(EXACT($K18,"vendor"),EXACT($K18,"product"),EXACT($K18,"consultancy"),EXACT($K18,"agency"),EXACT($K18,"internal_build"),EXACT($K18,"spreadsheet"),EXACT($K18,"incumbent"),EXACT($K18,"open_source"),EXACT($K18,"free_tool"),EXACT($K18,"no_decision"),EXACT($K18,"status_quo"),EXACT($K18,"unknown"))))),"alternativeType, ","")&amp;IF(OR(ISFORMULA($L18),AND($L18&lt;&gt;"",NOT(OR(EXACT($L18,"direct"),EXACT($L18,"indirect"),EXACT($L18,"substitute"),EXACT($L18,"reference"),EXACT($L18,"unknown"))))),"currentRole, ","")&amp;IF(OR(ISFORMULA($M18),AND($M18&lt;&gt;"",NOT(OR(EXACT($M18,"current"),EXACT($M18,"stale"),EXACT($M18,"unknown"))))),"freshness, ","")&amp;IF(OR(ISFORMULA($N18),AND($N18&lt;&gt;"",NOT(OR(EXACT($N18,"none"),EXACT($N18,"material"),EXACT($N18,"unknown"))))),"contradiction, ","")&amp;IF(OR(ISFORMULA($O18),AND($O18&lt;&gt;"",NOT(OR(EXACT($O18,"two_plus"),EXACT($O18,"one"),EXACT($O18,"shared"),EXACT($O18,"unknown"))))),"provenance, ","")&amp;IF(OR(ISFORMULA($P18),AND($P18&lt;&gt;"",NOT(OR(EXACT($P18,"balanced"),EXACT($P18,"only_wins"),EXACT($P18,"only_losses"),EXACT($P18,"one_segment"),EXACT($P18,"incomplete_crm"),EXACT($P18,"limited"))))),"sampleCoverage, ","")&amp;IF(OR(ISFORMULA($Q18),AND($Q18&lt;&gt;"",NOT(OR(EXACT($Q18,"none"),EXACT($Q18,"review_due"),EXACT($Q18,"new_evidence"))))),"previousValidation, ","")&amp;IF(OR(ISFORMULA($R18),AND($R18&lt;&gt;"",NOT(OR(EXACT($R18,"yes"),EXACT($R18,"no"))))),"newMaterialEvidence, ","")&amp;IF(OR(ISFORMULA($S18),AND($S18&lt;&gt;"",NOT(OR(EXACT($S18,"yes"),EXACT($S18,"no"),EXACT($S18,"unknown"))))),"serviceability, ","")&amp;IF(OR(ISFORMULA($T18),AND($T18&lt;&gt;"",NOT(OR(EXACT($T18,"yes"),EXACT($T18,"no"))))),"historicalBackfill, ","")&amp;IF(OR(ISFORMULA($U18),AND($U18&lt;&gt;"",NOT(OR(EXACT($U18,"yes"),EXACT($U18,"no"),EXACT($U18,"unknown"))))),"commercialNonParticipation, ","")</x:f>
      </x:c>
      <x:c r="BA18">
        <x:f>IF(LEN(TRIM($C18&amp;""))=0,"candidateName, ","")&amp;IF(LEN(TRIM($D18&amp;""))=0,"decisionUse, ","")&amp;IF(LEN(TRIM($E18&amp;""))=0,"candidateInSet, ","")&amp;IF(LEN(TRIM($F18&amp;""))=0,"publicEvidence, ","")&amp;IF(LEN(TRIM($G18&amp;""))=0,"firstPartyEvidence, ","")&amp;IF(LEN(TRIM($H18&amp;""))=0,"realDecision, ","")&amp;IF(LEN(TRIM($I18&amp;""))=0,"scopeMatch, ","")&amp;IF(LEN(TRIM($J18&amp;""))=0,"evidenceQuality, ","")</x:f>
      </x:c>
      <x:c r="BB18">
        <x:f>IF($AM18=0,"EMPTY",IF($AN18=TRUE,"INVALID INPUT",IF($AO18=TRUE,"INVALID INPUT",IF(OR(NOT(ISTEXT($C18)),LEN(TRIM($C18&amp;""))&lt;2),"INVALID INPUT",IF(OR($Q18="review_due",$Q18="new_evidence",$R18="yes"),"REOPEN",IF(OR($AR18="material",$AR18="unknown"),"RESOLVE EVIDENCE",IF(OR($I18="unknown",$H18="unknown"),"RESOLVE EVIDENCE",IF(AND($AU18=TRUE,OR($S18="",$S18="unknown")),"RESOLVE EVIDENCE",IF(AND($E18="no",OR($K18="",$K18="unknown")),"RESOLVE EVIDENCE",IF(AND($E18="yes",OR($L18="",$L18="unknown")),"RESOLVE EVIDENCE",IF(AND($E18="yes",OR($I18="partial",$I18="mismatch",$AQ18="stale")),"DOWNGRADE",IF(AND($AU18=TRUE,$AY18=TRUE),"RESOLVE EVIDENCE",IF(AND($S18="no",$E18="yes",$H18="no",$U18="yes",$AP18="two_plus",$I18="full",$AQ18="current"),"EXCLUDE FROM THIS COMMERCIAL VIEW",IF(AND($S18="no",$E18="yes",$H18="yes"),"DOWNGRADE",IF(AND($S18="no",OR($F18="yes",$AV18=TRUE)),"RETAIN FOR DISCOVERY / REFERENCE",IF($S18="no","RESOLVE EVIDENCE",IF(AND($E18="no",$H18="yes",$AT18=TRUE,$I18="full",$AW18=""),"RESOLVE EVIDENCE",IF(AND($E18="no",$H18="yes",$AT18=TRUE,$I18="full",$AU18=TRUE,OR($AP18&lt;&gt;"two_plus",$AQ18&lt;&gt;"current",$S18&lt;&gt;"yes")),"RESOLVE EVIDENCE",IF(AND($E18="no",$H18="yes",$AT18=TRUE,$I18="full"),"ADD",IF(AND($AW18&lt;&gt;"",$E18="yes",$H18="yes",$I18="full",$L18&lt;&gt;$AW18),"RECLASSIFY",IF(AND($AP18="shared",$AV18=TRUE),"RETAIN FOR DISCOVERY / REFERENCE",IF(AND($AV18=TRUE,$F18="yes",OR($H18="no",$G18="none")),"RETAIN FOR DISCOVERY / REFERENCE",IF(AND($E18="yes",$H18="no",$U18="yes",$AP18="two_plus",$I18="full",$AQ18="current"),"EXCLUDE FROM THIS COMMERCIAL VIEW",IF(AND($E18="yes",$H18="yes",$AT18=TRUE,$I18="full",$AP18="two_plus",$AQ18="current",$AW18=""),"RESOLVE EVIDENCE",IF(AND($E18="yes",$H18="yes",$AT18=TRUE,$I18="full",$AP18="two_plus",$AQ18="current",$AU18=TRUE,$S18&lt;&gt;"yes"),"RESOLVE EVIDENCE",IF(AND($E18="yes",$H18="yes",$AT18=TRUE,$I18="full",$AP18="two_plus",$AQ18="current",$L18&lt;&gt;$AW18),"RECLASSIFY",IF(AND($E18="yes",$H18="yes",$AT18=TRUE,$I18="full",$AP18="two_plus",$AQ18="current"),"CONFIRM","RESOLVE EVIDENCE")))))))))))))))))))))))))))</x:f>
      </x:c>
      <x:c r="BC18">
        <x:f>IF($AM18=0,"EMPTY",IF($AN18=TRUE,"CONTROLLED_INPUT_INVALID",IF($AO18=TRUE,"REQUIRED_FIELDS_MISSING",IF(OR(NOT(ISTEXT($C18)),LEN(TRIM($C18&amp;""))&lt;2),"IDENTITY_MALFORMED",IF(OR($Q18="review_due",$Q18="new_evidence",$R18="yes"),"LIFECYCLE_TRIGGER",IF(OR($AR18="material",$AR18="unknown"),"MATERIAL_CONTRADICTION",IF(OR($I18="unknown",$H18="unknown"),"SCOPE_OR_EVENT_UNRESOLVED",IF(AND($AU18=TRUE,OR($S18="",$S18="unknown")),"SERVICEABILITY_UNRESOLVED",IF(AND($E18="no",OR($K18="",$K18="unknown")),"MISSING_ALTERNATIVE_ROLE_UNRESOLVED",IF(AND($E18="yes",OR($L18="",$L18="unknown")),"CURRENT_ROLE_UNRESOLVED",IF(AND($E18="yes",OR($I18="partial",$I18="mismatch",$AQ18="stale")),"SCOPE_OR_FRESHNESS_LIMIT",IF(AND($AU18=TRUE,$AY18=TRUE),"COMMERCIAL_EVIDENCE_LIMITED",IF(AND($S18="no",$E18="yes",$H18="no",$U18="yes",$AP18="two_plus",$I18="full",$AQ18="current"),"SCOPED_NON_SERVICEABILITY",IF(AND($S18="no",$E18="yes",$H18="yes"),"SERVICEABILITY_LIMIT",IF(AND($S18="no",OR($F18="yes",$AV18=TRUE)),"NOT_SERVICEABLE_FOR_COMMERCIAL_VIEW",IF($S18="no","SERVICEABILITY_NEGATIVE_ROLE_EFFECT_UNRESOLVED",IF(AND($E18="no",$H18="yes",$AT18=TRUE,$I18="full",$AW18=""),"MISSING_ALTERNATIVE_ROLE_UNRESOLVED",IF(AND($E18="no",$H18="yes",$AT18=TRUE,$I18="full",$AU18=TRUE,OR($AP18&lt;&gt;"two_plus",$AQ18&lt;&gt;"current",$S18&lt;&gt;"yes")),"MISSING_ALTERNATIVE_EVIDENCE_LIMITED",IF(AND($E18="no",$H18="yes",$AT18=TRUE,$I18="full"),"COMMERCIAL_ALTERNATIVE_MISSING",IF(AND($AW18&lt;&gt;"",$E18="yes",$H18="yes",$I18="full",$L18&lt;&gt;$AW18),"ROLE_MISMATCH",IF(AND($AP18="shared",$AV18=TRUE),"PUBLIC_SIGNAL_SHARED_PROVENANCE",IF(AND($AV18=TRUE,$F18="yes",OR($H18="no",$G18="none")),"DISCOVERY_ONLY_RELATIONSHIP",IF(AND($E18="yes",$H18="no",$U18="yes",$AP18="two_plus",$I18="full",$AQ18="current"),"SCOPED_NON_PARTICIPATION",IF(AND($E18="yes",$H18="yes",$AT18=TRUE,$I18="full",$AP18="two_plus",$AQ18="current",$AW18=""),"ALTERNATIVE_TYPE_UNRESOLVED",IF(AND($E18="yes",$H18="yes",$AT18=TRUE,$I18="full",$AP18="two_plus",$AQ18="current",$AU18=TRUE,$S18&lt;&gt;"yes"),"SERVICEABILITY_UNRESOLVED",IF(AND($E18="yes",$H18="yes",$AT18=TRUE,$I18="full",$AP18="two_plus",$AQ18="current",$L18&lt;&gt;$AW18),"ROLE_MISMATCH",IF(AND($E18="yes",$H18="yes",$AT18=TRUE,$I18="full",$AP18="two_plus",$AQ18="current"),"SCOPED_COMMERCIAL_RELEVANCE","DEFAULT_EVIDENCE_GAP")))))))))))))))))))))))))))</x:f>
      </x:c>
    </x:row>
    <x:row r="19">
      <x:c r="A19" s="103"/>
      <x:c r="B19" s="103"/>
      <x:c r="C19" s="103"/>
      <x:c r="D19" s="103"/>
      <x:c r="E19" s="103"/>
      <x:c r="F19" s="103"/>
      <x:c r="G19" s="103"/>
      <x:c r="H19" s="103"/>
      <x:c r="I19" s="103"/>
      <x:c r="J19" s="103"/>
      <x:c r="K19" s="103"/>
      <x:c r="L19" s="103"/>
      <x:c r="M19" s="103"/>
      <x:c r="N19" s="103"/>
      <x:c r="O19" s="103"/>
      <x:c r="P19" s="103"/>
      <x:c r="Q19" s="103"/>
      <x:c r="R19" s="103"/>
      <x:c r="S19" s="103"/>
      <x:c r="T19" s="103"/>
      <x:c r="U19" s="103"/>
      <x:c r="V19" s="103"/>
      <x:c r="W19" s="104"/>
      <x:c r="X19" s="103"/>
      <x:c r="Y19" s="86">
        <x:f>IF($BB19="EMPTY","",IF($AN19=TRUE,"INVALID",IF($AO19=TRUE,"INCOMPLETE",IF(OR(NOT(ISTEXT($C19)),LEN(TRIM($C19&amp;""))&lt;2),"INVALID","VALID"))))</x:f>
      </x:c>
      <x:c r="Z19" s="86">
        <x:f>IF($BB19="EMPTY","",$BB19)</x:f>
      </x:c>
      <x:c r="AA19" s="86">
        <x:f>IF($BB19="EMPTY","",IFERROR(VLOOKUP($BC19,'Method Notes'!$AN$5:$AW$50,2,FALSE),""))</x:f>
      </x:c>
      <x:c r="AB19" s="86">
        <x:f>IF($BB19="EMPTY","",IF($BC19="CONTROLLED_INPUT_INVALID","Unsupported values were supplied for: "&amp;LEFT($AZ19,MAX(0,LEN($AZ19)-2))&amp;". The engine does not convert them to a safe default.",IF($BC19="REQUIRED_FIELDS_MISSING","Required information is missing: "&amp;LEFT($BA19,MAX(0,LEN($BA19)-2))&amp;".",IFERROR(VLOOKUP($BC19,'Method Notes'!$AN$5:$AW$50,3,FALSE),""))))</x:f>
      </x:c>
      <x:c r="AC19" s="86">
        <x:f>IF($BB19="EMPTY","",IF($BC19="COMMERCIAL_ALTERNATIVE_MISSING","Add as "&amp;$AX19&amp;" in this scoped view.",IF($BC19="ROLE_MISMATCH","Reclassify as "&amp;$AX19&amp;" for this view.",IFERROR(VLOOKUP($BC19,'Method Notes'!$AN$5:$AW$50,4,FALSE),""))))</x:f>
      </x:c>
      <x:c r="AD19" s="86">
        <x:f>IF($BB19="EMPTY","",$BC19)</x:f>
      </x:c>
      <x:c r="AE19" s="86">
        <x:f>IF($BB19="EMPTY","",IFERROR(VLOOKUP($BC19,'Method Notes'!$AN$5:$AW$50,5,FALSE),""))</x:f>
      </x:c>
      <x:c r="AF19" s="86">
        <x:f>IF($BB19="EMPTY","",IFERROR(VLOOKUP($BC19,'Method Notes'!$AN$5:$AW$50,6,FALSE),""))</x:f>
      </x:c>
      <x:c r="AG19" s="86">
        <x:f>IF($BB19="EMPTY","",IF($BC19="COMMERCIAL_EVIDENCE_LIMITED",IF($AT19=TRUE,"Add independent decisions and missing segments.","Collect direct buyer or recorded commercial-event evidence tied to the same scope."),IFERROR(VLOOKUP($BC19,'Method Notes'!$AN$5:$AW$50,7,FALSE),"")))</x:f>
      </x:c>
      <x:c r="AH19" s="86">
        <x:f>IF($BB19="EMPTY","",IFERROR(VLOOKUP($BC19,'Method Notes'!$AN$5:$AW$50,8,FALSE),""))</x:f>
      </x:c>
      <x:c r="AI19" s="86">
        <x:f>IF($BB19="EMPTY","",IF(OR($BC19="COMMERCIAL_EVIDENCE_LIMITED",$BC19="COMMERCIAL_ALTERNATIVE_MISSING",$BC19="ROLE_MISMATCH",$BC19="SCOPE_OR_FRESHNESS_LIMIT"),IF($AP19="shared","PROVENANCE NOT INDEPENDENT",IF($AP19="one","ONE INDEPENDENT DECISION ONLY",IF($AS19="incomplete_crm","CRM CAPTURE INCOMPLETE",IF(OR($AS19="only_wins",$AS19="only_losses",$AS19="one_segment",$AS19="limited"),"SAMPLE COVERAGE LIMITED",IF($T19="yes","HISTORICAL BACKFILL UNRELIABLE",IF($AQ19="stale","EVIDENCE STALE","Evidence is scoped to the tested view.")))))),IFERROR(VLOOKUP($BC19,'Method Notes'!$AN$5:$AW$50,9,FALSE),"")))</x:f>
      </x:c>
      <x:c r="AJ19" s="86">
        <x:f>IF($BB19="EMPTY","",IFERROR(VLOOKUP($BC19,'Method Notes'!$AN$5:$AW$50,10,FALSE),""))</x:f>
      </x:c>
      <x:c r="AK19" s="86">
        <x:f>IF(COUNTA($A19:$X19)=0,"",IF(AND($B19&lt;&gt;"",COUNTIF($B$6:$B19,$B19)&gt;1),"POSSIBLE DUPLICATE CANDIDATE ID",""))</x:f>
      </x:c>
      <x:c r="AL19" s="86">
        <x:f>IF(COUNTA($A19:$X19)=0,"",IF(OR($Q19="review_due",$Q19="new_evidence",$R19="yes"),"REOPEN / SUPERSEDE PRIOR VERSION",IF(OR($Q19="",$Q19="none"),"CURRENT OR FIRST REVIEW","PRIOR REVIEW RECORDED")))</x:f>
      </x:c>
      <x:c r="AM19">
        <x:f>IF(COUNTA($C19:$U19)&gt;0,1,0)</x:f>
      </x:c>
      <x:c r="AN19">
        <x:f>OR(ISFORMULA($C19),ISFORMULA($D19),AND($D19&lt;&gt;"",NOT(OR(EXACT($D19,"seo"),EXACT($D19,"content"),EXACT($D19,"paid_search"),EXACT($D19,"market_monitoring"),EXACT($D19,"battlecard"),EXACT($D19,"product_comparison"),EXACT($D19,"shortlist"),EXACT($D19,"procurement"),EXACT($D19,"pricing"),EXACT($D19,"renewal"),EXACT($D19,"strategy")))),ISFORMULA($E19),AND($E19&lt;&gt;"",NOT(OR(EXACT($E19,"yes"),EXACT($E19,"no")))),ISFORMULA($F19),AND($F19&lt;&gt;"",NOT(OR(EXACT($F19,"yes"),EXACT($F19,"no")))),ISFORMULA($G19),AND($G19&lt;&gt;"",NOT(OR(EXACT($G19,"none"),EXACT($G19,"seller_only"),EXACT($G19,"buyer_event"),EXACT($G19,"mixed")))),ISFORMULA($H19),AND($H19&lt;&gt;"",NOT(OR(EXACT($H19,"yes"),EXACT($H19,"no"),EXACT($H19,"unknown")))),ISFORMULA($I19),AND($I19&lt;&gt;"",NOT(OR(EXACT($I19,"full"),EXACT($I19,"partial"),EXACT($I19,"mismatch"),EXACT($I19,"unknown")))),ISFORMULA($J19),AND($J19&lt;&gt;"",NOT(OR(EXACT($J19,"independent_current"),EXACT($J19,"one_decision"),EXACT($J19,"shared_records"),EXACT($J19,"contradictory"),EXACT($J19,"incomplete_capture"),EXACT($J19,"stale")))),ISFORMULA($K19),AND($K19&lt;&gt;"",NOT(OR(EXACT($K19,"vendor"),EXACT($K19,"product"),EXACT($K19,"consultancy"),EXACT($K19,"agency"),EXACT($K19,"internal_build"),EXACT($K19,"spreadsheet"),EXACT($K19,"incumbent"),EXACT($K19,"open_source"),EXACT($K19,"free_tool"),EXACT($K19,"no_decision"),EXACT($K19,"status_quo"),EXACT($K19,"unknown")))),ISFORMULA($L19),AND($L19&lt;&gt;"",NOT(OR(EXACT($L19,"direct"),EXACT($L19,"indirect"),EXACT($L19,"substitute"),EXACT($L19,"reference"),EXACT($L19,"unknown")))),ISFORMULA($M19),AND($M19&lt;&gt;"",NOT(OR(EXACT($M19,"current"),EXACT($M19,"stale"),EXACT($M19,"unknown")))),ISFORMULA($N19),AND($N19&lt;&gt;"",NOT(OR(EXACT($N19,"none"),EXACT($N19,"material"),EXACT($N19,"unknown")))),ISFORMULA($O19),AND($O19&lt;&gt;"",NOT(OR(EXACT($O19,"two_plus"),EXACT($O19,"one"),EXACT($O19,"shared"),EXACT($O19,"unknown")))),ISFORMULA($P19),AND($P19&lt;&gt;"",NOT(OR(EXACT($P19,"balanced"),EXACT($P19,"only_wins"),EXACT($P19,"only_losses"),EXACT($P19,"one_segment"),EXACT($P19,"incomplete_crm"),EXACT($P19,"limited")))),ISFORMULA($Q19),AND($Q19&lt;&gt;"",NOT(OR(EXACT($Q19,"none"),EXACT($Q19,"review_due"),EXACT($Q19,"new_evidence")))),ISFORMULA($R19),AND($R19&lt;&gt;"",NOT(OR(EXACT($R19,"yes"),EXACT($R19,"no")))),ISFORMULA($S19),AND($S19&lt;&gt;"",NOT(OR(EXACT($S19,"yes"),EXACT($S19,"no"),EXACT($S19,"unknown")))),ISFORMULA($T19),AND($T19&lt;&gt;"",NOT(OR(EXACT($T19,"yes"),EXACT($T19,"no")))),ISFORMULA($U19),AND($U19&lt;&gt;"",NOT(OR(EXACT($U19,"yes"),EXACT($U19,"no"),EXACT($U19,"unknown")))))</x:f>
      </x:c>
      <x:c r="AO19">
        <x:f>OR(LEN(TRIM($C19&amp;""))=0,LEN(TRIM($D19&amp;""))=0,LEN(TRIM($E19&amp;""))=0,LEN(TRIM($F19&amp;""))=0,LEN(TRIM($G19&amp;""))=0,LEN(TRIM($H19&amp;""))=0,LEN(TRIM($I19&amp;""))=0,LEN(TRIM($J19&amp;""))=0)</x:f>
      </x:c>
      <x:c r="AP19">
        <x:f>IF($O19&lt;&gt;"",$O19,IF($J19="independent_current","two_plus",IF($J19="one_decision","one",IF($J19="shared_records","shared","unknown"))))</x:f>
      </x:c>
      <x:c r="AQ19">
        <x:f>IF($M19&lt;&gt;"",$M19,IF($J19="stale","stale",IF($J19="incomplete_capture","unknown",IF($J19&lt;&gt;"","current",""))))</x:f>
      </x:c>
      <x:c r="AR19">
        <x:f>IF($N19&lt;&gt;"",$N19,IF($J19="contradictory","material",IF($J19&lt;&gt;"","none","")))</x:f>
      </x:c>
      <x:c r="AS19">
        <x:f>IF($P19&lt;&gt;"",$P19,IF($J19="incomplete_capture","incomplete_crm",IF($J19="independent_current","balanced",IF($J19&lt;&gt;"","limited",""))))</x:f>
      </x:c>
      <x:c r="AT19">
        <x:f>OR($G19="buyer_event",$G19="mixed")</x:f>
      </x:c>
      <x:c r="AU19">
        <x:f>OR($D19="battlecard",$D19="shortlist",$D19="procurement",$D19="pricing",$D19="renewal",$D19="strategy",$D19="product_comparison")</x:f>
      </x:c>
      <x:c r="AV19">
        <x:f>OR($D19="seo",$D19="content",$D19="paid_search",$D19="market_monitoring")</x:f>
      </x:c>
      <x:c r="AW19">
        <x:f>IF(OR($K19="vendor",$K19="product"),"direct",IF(OR($K19="consultancy",$K19="agency"),"indirect",IF(OR($K19="internal_build",$K19="spreadsheet",$K19="incumbent",$K19="open_source",$K19="free_tool",$K19="no_decision",$K19="status_quo"),"substitute","")))</x:f>
      </x:c>
      <x:c r="AX19">
        <x:f>IF(OR($K19="vendor",$K19="product"),"Direct competitor",IF(OR($K19="consultancy",$K19="agency"),"Service alternative",IF($K19="incumbent","Incumbent / substitute",IF($K19="no_decision","No-decision alternative",IF($K19="status_quo","Status-quo alternative",IF(OR($K19="internal_build",$K19="spreadsheet",$K19="open_source",$K19="free_tool"),"Substitute",""))))))</x:f>
      </x:c>
      <x:c r="AY19">
        <x:f>OR($G19="none",$G19="seller_only",$AP19&lt;&gt;"two_plus",$AS19="only_wins",$AS19="only_losses",$AS19="one_segment",$AS19="incomplete_crm",$AS19="limited",$T19="yes",$AQ19&lt;&gt;"current")</x:f>
      </x:c>
      <x:c r="AZ19">
        <x:f>IF(ISFORMULA($C19),"candidateName, ","")&amp;IF(OR(ISFORMULA($D19),AND($D19&lt;&gt;"",NOT(OR(EXACT($D19,"seo"),EXACT($D19,"content"),EXACT($D19,"paid_search"),EXACT($D19,"market_monitoring"),EXACT($D19,"battlecard"),EXACT($D19,"product_comparison"),EXACT($D19,"shortlist"),EXACT($D19,"procurement"),EXACT($D19,"pricing"),EXACT($D19,"renewal"),EXACT($D19,"strategy"))))),"decisionUse, ","")&amp;IF(OR(ISFORMULA($E19),AND($E19&lt;&gt;"",NOT(OR(EXACT($E19,"yes"),EXACT($E19,"no"))))),"candidateInSet, ","")&amp;IF(OR(ISFORMULA($F19),AND($F19&lt;&gt;"",NOT(OR(EXACT($F19,"yes"),EXACT($F19,"no"))))),"publicEvidence, ","")&amp;IF(OR(ISFORMULA($G19),AND($G19&lt;&gt;"",NOT(OR(EXACT($G19,"none"),EXACT($G19,"seller_only"),EXACT($G19,"buyer_event"),EXACT($G19,"mixed"))))),"firstPartyEvidence, ","")&amp;IF(OR(ISFORMULA($H19),AND($H19&lt;&gt;"",NOT(OR(EXACT($H19,"yes"),EXACT($H19,"no"),EXACT($H19,"unknown"))))),"realDecision, ","")&amp;IF(OR(ISFORMULA($I19),AND($I19&lt;&gt;"",NOT(OR(EXACT($I19,"full"),EXACT($I19,"partial"),EXACT($I19,"mismatch"),EXACT($I19,"unknown"))))),"scopeMatch, ","")&amp;IF(OR(ISFORMULA($J19),AND($J19&lt;&gt;"",NOT(OR(EXACT($J19,"independent_current"),EXACT($J19,"one_decision"),EXACT($J19,"shared_records"),EXACT($J19,"contradictory"),EXACT($J19,"incomplete_capture"),EXACT($J19,"stale"))))),"evidenceQuality, ","")&amp;IF(OR(ISFORMULA($K19),AND($K19&lt;&gt;"",NOT(OR(EXACT($K19,"vendor"),EXACT($K19,"product"),EXACT($K19,"consultancy"),EXACT($K19,"agency"),EXACT($K19,"internal_build"),EXACT($K19,"spreadsheet"),EXACT($K19,"incumbent"),EXACT($K19,"open_source"),EXACT($K19,"free_tool"),EXACT($K19,"no_decision"),EXACT($K19,"status_quo"),EXACT($K19,"unknown"))))),"alternativeType, ","")&amp;IF(OR(ISFORMULA($L19),AND($L19&lt;&gt;"",NOT(OR(EXACT($L19,"direct"),EXACT($L19,"indirect"),EXACT($L19,"substitute"),EXACT($L19,"reference"),EXACT($L19,"unknown"))))),"currentRole, ","")&amp;IF(OR(ISFORMULA($M19),AND($M19&lt;&gt;"",NOT(OR(EXACT($M19,"current"),EXACT($M19,"stale"),EXACT($M19,"unknown"))))),"freshness, ","")&amp;IF(OR(ISFORMULA($N19),AND($N19&lt;&gt;"",NOT(OR(EXACT($N19,"none"),EXACT($N19,"material"),EXACT($N19,"unknown"))))),"contradiction, ","")&amp;IF(OR(ISFORMULA($O19),AND($O19&lt;&gt;"",NOT(OR(EXACT($O19,"two_plus"),EXACT($O19,"one"),EXACT($O19,"shared"),EXACT($O19,"unknown"))))),"provenance, ","")&amp;IF(OR(ISFORMULA($P19),AND($P19&lt;&gt;"",NOT(OR(EXACT($P19,"balanced"),EXACT($P19,"only_wins"),EXACT($P19,"only_losses"),EXACT($P19,"one_segment"),EXACT($P19,"incomplete_crm"),EXACT($P19,"limited"))))),"sampleCoverage, ","")&amp;IF(OR(ISFORMULA($Q19),AND($Q19&lt;&gt;"",NOT(OR(EXACT($Q19,"none"),EXACT($Q19,"review_due"),EXACT($Q19,"new_evidence"))))),"previousValidation, ","")&amp;IF(OR(ISFORMULA($R19),AND($R19&lt;&gt;"",NOT(OR(EXACT($R19,"yes"),EXACT($R19,"no"))))),"newMaterialEvidence, ","")&amp;IF(OR(ISFORMULA($S19),AND($S19&lt;&gt;"",NOT(OR(EXACT($S19,"yes"),EXACT($S19,"no"),EXACT($S19,"unknown"))))),"serviceability, ","")&amp;IF(OR(ISFORMULA($T19),AND($T19&lt;&gt;"",NOT(OR(EXACT($T19,"yes"),EXACT($T19,"no"))))),"historicalBackfill, ","")&amp;IF(OR(ISFORMULA($U19),AND($U19&lt;&gt;"",NOT(OR(EXACT($U19,"yes"),EXACT($U19,"no"),EXACT($U19,"unknown"))))),"commercialNonParticipation, ","")</x:f>
      </x:c>
      <x:c r="BA19">
        <x:f>IF(LEN(TRIM($C19&amp;""))=0,"candidateName, ","")&amp;IF(LEN(TRIM($D19&amp;""))=0,"decisionUse, ","")&amp;IF(LEN(TRIM($E19&amp;""))=0,"candidateInSet, ","")&amp;IF(LEN(TRIM($F19&amp;""))=0,"publicEvidence, ","")&amp;IF(LEN(TRIM($G19&amp;""))=0,"firstPartyEvidence, ","")&amp;IF(LEN(TRIM($H19&amp;""))=0,"realDecision, ","")&amp;IF(LEN(TRIM($I19&amp;""))=0,"scopeMatch, ","")&amp;IF(LEN(TRIM($J19&amp;""))=0,"evidenceQuality, ","")</x:f>
      </x:c>
      <x:c r="BB19">
        <x:f>IF($AM19=0,"EMPTY",IF($AN19=TRUE,"INVALID INPUT",IF($AO19=TRUE,"INVALID INPUT",IF(OR(NOT(ISTEXT($C19)),LEN(TRIM($C19&amp;""))&lt;2),"INVALID INPUT",IF(OR($Q19="review_due",$Q19="new_evidence",$R19="yes"),"REOPEN",IF(OR($AR19="material",$AR19="unknown"),"RESOLVE EVIDENCE",IF(OR($I19="unknown",$H19="unknown"),"RESOLVE EVIDENCE",IF(AND($AU19=TRUE,OR($S19="",$S19="unknown")),"RESOLVE EVIDENCE",IF(AND($E19="no",OR($K19="",$K19="unknown")),"RESOLVE EVIDENCE",IF(AND($E19="yes",OR($L19="",$L19="unknown")),"RESOLVE EVIDENCE",IF(AND($E19="yes",OR($I19="partial",$I19="mismatch",$AQ19="stale")),"DOWNGRADE",IF(AND($AU19=TRUE,$AY19=TRUE),"RESOLVE EVIDENCE",IF(AND($S19="no",$E19="yes",$H19="no",$U19="yes",$AP19="two_plus",$I19="full",$AQ19="current"),"EXCLUDE FROM THIS COMMERCIAL VIEW",IF(AND($S19="no",$E19="yes",$H19="yes"),"DOWNGRADE",IF(AND($S19="no",OR($F19="yes",$AV19=TRUE)),"RETAIN FOR DISCOVERY / REFERENCE",IF($S19="no","RESOLVE EVIDENCE",IF(AND($E19="no",$H19="yes",$AT19=TRUE,$I19="full",$AW19=""),"RESOLVE EVIDENCE",IF(AND($E19="no",$H19="yes",$AT19=TRUE,$I19="full",$AU19=TRUE,OR($AP19&lt;&gt;"two_plus",$AQ19&lt;&gt;"current",$S19&lt;&gt;"yes")),"RESOLVE EVIDENCE",IF(AND($E19="no",$H19="yes",$AT19=TRUE,$I19="full"),"ADD",IF(AND($AW19&lt;&gt;"",$E19="yes",$H19="yes",$I19="full",$L19&lt;&gt;$AW19),"RECLASSIFY",IF(AND($AP19="shared",$AV19=TRUE),"RETAIN FOR DISCOVERY / REFERENCE",IF(AND($AV19=TRUE,$F19="yes",OR($H19="no",$G19="none")),"RETAIN FOR DISCOVERY / REFERENCE",IF(AND($E19="yes",$H19="no",$U19="yes",$AP19="two_plus",$I19="full",$AQ19="current"),"EXCLUDE FROM THIS COMMERCIAL VIEW",IF(AND($E19="yes",$H19="yes",$AT19=TRUE,$I19="full",$AP19="two_plus",$AQ19="current",$AW19=""),"RESOLVE EVIDENCE",IF(AND($E19="yes",$H19="yes",$AT19=TRUE,$I19="full",$AP19="two_plus",$AQ19="current",$AU19=TRUE,$S19&lt;&gt;"yes"),"RESOLVE EVIDENCE",IF(AND($E19="yes",$H19="yes",$AT19=TRUE,$I19="full",$AP19="two_plus",$AQ19="current",$L19&lt;&gt;$AW19),"RECLASSIFY",IF(AND($E19="yes",$H19="yes",$AT19=TRUE,$I19="full",$AP19="two_plus",$AQ19="current"),"CONFIRM","RESOLVE EVIDENCE")))))))))))))))))))))))))))</x:f>
      </x:c>
      <x:c r="BC19">
        <x:f>IF($AM19=0,"EMPTY",IF($AN19=TRUE,"CONTROLLED_INPUT_INVALID",IF($AO19=TRUE,"REQUIRED_FIELDS_MISSING",IF(OR(NOT(ISTEXT($C19)),LEN(TRIM($C19&amp;""))&lt;2),"IDENTITY_MALFORMED",IF(OR($Q19="review_due",$Q19="new_evidence",$R19="yes"),"LIFECYCLE_TRIGGER",IF(OR($AR19="material",$AR19="unknown"),"MATERIAL_CONTRADICTION",IF(OR($I19="unknown",$H19="unknown"),"SCOPE_OR_EVENT_UNRESOLVED",IF(AND($AU19=TRUE,OR($S19="",$S19="unknown")),"SERVICEABILITY_UNRESOLVED",IF(AND($E19="no",OR($K19="",$K19="unknown")),"MISSING_ALTERNATIVE_ROLE_UNRESOLVED",IF(AND($E19="yes",OR($L19="",$L19="unknown")),"CURRENT_ROLE_UNRESOLVED",IF(AND($E19="yes",OR($I19="partial",$I19="mismatch",$AQ19="stale")),"SCOPE_OR_FRESHNESS_LIMIT",IF(AND($AU19=TRUE,$AY19=TRUE),"COMMERCIAL_EVIDENCE_LIMITED",IF(AND($S19="no",$E19="yes",$H19="no",$U19="yes",$AP19="two_plus",$I19="full",$AQ19="current"),"SCOPED_NON_SERVICEABILITY",IF(AND($S19="no",$E19="yes",$H19="yes"),"SERVICEABILITY_LIMIT",IF(AND($S19="no",OR($F19="yes",$AV19=TRUE)),"NOT_SERVICEABLE_FOR_COMMERCIAL_VIEW",IF($S19="no","SERVICEABILITY_NEGATIVE_ROLE_EFFECT_UNRESOLVED",IF(AND($E19="no",$H19="yes",$AT19=TRUE,$I19="full",$AW19=""),"MISSING_ALTERNATIVE_ROLE_UNRESOLVED",IF(AND($E19="no",$H19="yes",$AT19=TRUE,$I19="full",$AU19=TRUE,OR($AP19&lt;&gt;"two_plus",$AQ19&lt;&gt;"current",$S19&lt;&gt;"yes")),"MISSING_ALTERNATIVE_EVIDENCE_LIMITED",IF(AND($E19="no",$H19="yes",$AT19=TRUE,$I19="full"),"COMMERCIAL_ALTERNATIVE_MISSING",IF(AND($AW19&lt;&gt;"",$E19="yes",$H19="yes",$I19="full",$L19&lt;&gt;$AW19),"ROLE_MISMATCH",IF(AND($AP19="shared",$AV19=TRUE),"PUBLIC_SIGNAL_SHARED_PROVENANCE",IF(AND($AV19=TRUE,$F19="yes",OR($H19="no",$G19="none")),"DISCOVERY_ONLY_RELATIONSHIP",IF(AND($E19="yes",$H19="no",$U19="yes",$AP19="two_plus",$I19="full",$AQ19="current"),"SCOPED_NON_PARTICIPATION",IF(AND($E19="yes",$H19="yes",$AT19=TRUE,$I19="full",$AP19="two_plus",$AQ19="current",$AW19=""),"ALTERNATIVE_TYPE_UNRESOLVED",IF(AND($E19="yes",$H19="yes",$AT19=TRUE,$I19="full",$AP19="two_plus",$AQ19="current",$AU19=TRUE,$S19&lt;&gt;"yes"),"SERVICEABILITY_UNRESOLVED",IF(AND($E19="yes",$H19="yes",$AT19=TRUE,$I19="full",$AP19="two_plus",$AQ19="current",$L19&lt;&gt;$AW19),"ROLE_MISMATCH",IF(AND($E19="yes",$H19="yes",$AT19=TRUE,$I19="full",$AP19="two_plus",$AQ19="current"),"SCOPED_COMMERCIAL_RELEVANCE","DEFAULT_EVIDENCE_GAP")))))))))))))))))))))))))))</x:f>
      </x:c>
    </x:row>
    <x:row r="20">
      <x:c r="A20" s="103"/>
      <x:c r="B20" s="103"/>
      <x:c r="C20" s="103"/>
      <x:c r="D20" s="103"/>
      <x:c r="E20" s="103"/>
      <x:c r="F20" s="103"/>
      <x:c r="G20" s="103"/>
      <x:c r="H20" s="103"/>
      <x:c r="I20" s="103"/>
      <x:c r="J20" s="103"/>
      <x:c r="K20" s="103"/>
      <x:c r="L20" s="103"/>
      <x:c r="M20" s="103"/>
      <x:c r="N20" s="103"/>
      <x:c r="O20" s="103"/>
      <x:c r="P20" s="103"/>
      <x:c r="Q20" s="103"/>
      <x:c r="R20" s="103"/>
      <x:c r="S20" s="103"/>
      <x:c r="T20" s="103"/>
      <x:c r="U20" s="103"/>
      <x:c r="V20" s="103"/>
      <x:c r="W20" s="104"/>
      <x:c r="X20" s="103"/>
      <x:c r="Y20" s="86">
        <x:f>IF($BB20="EMPTY","",IF($AN20=TRUE,"INVALID",IF($AO20=TRUE,"INCOMPLETE",IF(OR(NOT(ISTEXT($C20)),LEN(TRIM($C20&amp;""))&lt;2),"INVALID","VALID"))))</x:f>
      </x:c>
      <x:c r="Z20" s="86">
        <x:f>IF($BB20="EMPTY","",$BB20)</x:f>
      </x:c>
      <x:c r="AA20" s="86">
        <x:f>IF($BB20="EMPTY","",IFERROR(VLOOKUP($BC20,'Method Notes'!$AN$5:$AW$50,2,FALSE),""))</x:f>
      </x:c>
      <x:c r="AB20" s="86">
        <x:f>IF($BB20="EMPTY","",IF($BC20="CONTROLLED_INPUT_INVALID","Unsupported values were supplied for: "&amp;LEFT($AZ20,MAX(0,LEN($AZ20)-2))&amp;". The engine does not convert them to a safe default.",IF($BC20="REQUIRED_FIELDS_MISSING","Required information is missing: "&amp;LEFT($BA20,MAX(0,LEN($BA20)-2))&amp;".",IFERROR(VLOOKUP($BC20,'Method Notes'!$AN$5:$AW$50,3,FALSE),""))))</x:f>
      </x:c>
      <x:c r="AC20" s="86">
        <x:f>IF($BB20="EMPTY","",IF($BC20="COMMERCIAL_ALTERNATIVE_MISSING","Add as "&amp;$AX20&amp;" in this scoped view.",IF($BC20="ROLE_MISMATCH","Reclassify as "&amp;$AX20&amp;" for this view.",IFERROR(VLOOKUP($BC20,'Method Notes'!$AN$5:$AW$50,4,FALSE),""))))</x:f>
      </x:c>
      <x:c r="AD20" s="86">
        <x:f>IF($BB20="EMPTY","",$BC20)</x:f>
      </x:c>
      <x:c r="AE20" s="86">
        <x:f>IF($BB20="EMPTY","",IFERROR(VLOOKUP($BC20,'Method Notes'!$AN$5:$AW$50,5,FALSE),""))</x:f>
      </x:c>
      <x:c r="AF20" s="86">
        <x:f>IF($BB20="EMPTY","",IFERROR(VLOOKUP($BC20,'Method Notes'!$AN$5:$AW$50,6,FALSE),""))</x:f>
      </x:c>
      <x:c r="AG20" s="86">
        <x:f>IF($BB20="EMPTY","",IF($BC20="COMMERCIAL_EVIDENCE_LIMITED",IF($AT20=TRUE,"Add independent decisions and missing segments.","Collect direct buyer or recorded commercial-event evidence tied to the same scope."),IFERROR(VLOOKUP($BC20,'Method Notes'!$AN$5:$AW$50,7,FALSE),"")))</x:f>
      </x:c>
      <x:c r="AH20" s="86">
        <x:f>IF($BB20="EMPTY","",IFERROR(VLOOKUP($BC20,'Method Notes'!$AN$5:$AW$50,8,FALSE),""))</x:f>
      </x:c>
      <x:c r="AI20" s="86">
        <x:f>IF($BB20="EMPTY","",IF(OR($BC20="COMMERCIAL_EVIDENCE_LIMITED",$BC20="COMMERCIAL_ALTERNATIVE_MISSING",$BC20="ROLE_MISMATCH",$BC20="SCOPE_OR_FRESHNESS_LIMIT"),IF($AP20="shared","PROVENANCE NOT INDEPENDENT",IF($AP20="one","ONE INDEPENDENT DECISION ONLY",IF($AS20="incomplete_crm","CRM CAPTURE INCOMPLETE",IF(OR($AS20="only_wins",$AS20="only_losses",$AS20="one_segment",$AS20="limited"),"SAMPLE COVERAGE LIMITED",IF($T20="yes","HISTORICAL BACKFILL UNRELIABLE",IF($AQ20="stale","EVIDENCE STALE","Evidence is scoped to the tested view.")))))),IFERROR(VLOOKUP($BC20,'Method Notes'!$AN$5:$AW$50,9,FALSE),"")))</x:f>
      </x:c>
      <x:c r="AJ20" s="86">
        <x:f>IF($BB20="EMPTY","",IFERROR(VLOOKUP($BC20,'Method Notes'!$AN$5:$AW$50,10,FALSE),""))</x:f>
      </x:c>
      <x:c r="AK20" s="86">
        <x:f>IF(COUNTA($A20:$X20)=0,"",IF(AND($B20&lt;&gt;"",COUNTIF($B$6:$B20,$B20)&gt;1),"POSSIBLE DUPLICATE CANDIDATE ID",""))</x:f>
      </x:c>
      <x:c r="AL20" s="86">
        <x:f>IF(COUNTA($A20:$X20)=0,"",IF(OR($Q20="review_due",$Q20="new_evidence",$R20="yes"),"REOPEN / SUPERSEDE PRIOR VERSION",IF(OR($Q20="",$Q20="none"),"CURRENT OR FIRST REVIEW","PRIOR REVIEW RECORDED")))</x:f>
      </x:c>
      <x:c r="AM20">
        <x:f>IF(COUNTA($C20:$U20)&gt;0,1,0)</x:f>
      </x:c>
      <x:c r="AN20">
        <x:f>OR(ISFORMULA($C20),ISFORMULA($D20),AND($D20&lt;&gt;"",NOT(OR(EXACT($D20,"seo"),EXACT($D20,"content"),EXACT($D20,"paid_search"),EXACT($D20,"market_monitoring"),EXACT($D20,"battlecard"),EXACT($D20,"product_comparison"),EXACT($D20,"shortlist"),EXACT($D20,"procurement"),EXACT($D20,"pricing"),EXACT($D20,"renewal"),EXACT($D20,"strategy")))),ISFORMULA($E20),AND($E20&lt;&gt;"",NOT(OR(EXACT($E20,"yes"),EXACT($E20,"no")))),ISFORMULA($F20),AND($F20&lt;&gt;"",NOT(OR(EXACT($F20,"yes"),EXACT($F20,"no")))),ISFORMULA($G20),AND($G20&lt;&gt;"",NOT(OR(EXACT($G20,"none"),EXACT($G20,"seller_only"),EXACT($G20,"buyer_event"),EXACT($G20,"mixed")))),ISFORMULA($H20),AND($H20&lt;&gt;"",NOT(OR(EXACT($H20,"yes"),EXACT($H20,"no"),EXACT($H20,"unknown")))),ISFORMULA($I20),AND($I20&lt;&gt;"",NOT(OR(EXACT($I20,"full"),EXACT($I20,"partial"),EXACT($I20,"mismatch"),EXACT($I20,"unknown")))),ISFORMULA($J20),AND($J20&lt;&gt;"",NOT(OR(EXACT($J20,"independent_current"),EXACT($J20,"one_decision"),EXACT($J20,"shared_records"),EXACT($J20,"contradictory"),EXACT($J20,"incomplete_capture"),EXACT($J20,"stale")))),ISFORMULA($K20),AND($K20&lt;&gt;"",NOT(OR(EXACT($K20,"vendor"),EXACT($K20,"product"),EXACT($K20,"consultancy"),EXACT($K20,"agency"),EXACT($K20,"internal_build"),EXACT($K20,"spreadsheet"),EXACT($K20,"incumbent"),EXACT($K20,"open_source"),EXACT($K20,"free_tool"),EXACT($K20,"no_decision"),EXACT($K20,"status_quo"),EXACT($K20,"unknown")))),ISFORMULA($L20),AND($L20&lt;&gt;"",NOT(OR(EXACT($L20,"direct"),EXACT($L20,"indirect"),EXACT($L20,"substitute"),EXACT($L20,"reference"),EXACT($L20,"unknown")))),ISFORMULA($M20),AND($M20&lt;&gt;"",NOT(OR(EXACT($M20,"current"),EXACT($M20,"stale"),EXACT($M20,"unknown")))),ISFORMULA($N20),AND($N20&lt;&gt;"",NOT(OR(EXACT($N20,"none"),EXACT($N20,"material"),EXACT($N20,"unknown")))),ISFORMULA($O20),AND($O20&lt;&gt;"",NOT(OR(EXACT($O20,"two_plus"),EXACT($O20,"one"),EXACT($O20,"shared"),EXACT($O20,"unknown")))),ISFORMULA($P20),AND($P20&lt;&gt;"",NOT(OR(EXACT($P20,"balanced"),EXACT($P20,"only_wins"),EXACT($P20,"only_losses"),EXACT($P20,"one_segment"),EXACT($P20,"incomplete_crm"),EXACT($P20,"limited")))),ISFORMULA($Q20),AND($Q20&lt;&gt;"",NOT(OR(EXACT($Q20,"none"),EXACT($Q20,"review_due"),EXACT($Q20,"new_evidence")))),ISFORMULA($R20),AND($R20&lt;&gt;"",NOT(OR(EXACT($R20,"yes"),EXACT($R20,"no")))),ISFORMULA($S20),AND($S20&lt;&gt;"",NOT(OR(EXACT($S20,"yes"),EXACT($S20,"no"),EXACT($S20,"unknown")))),ISFORMULA($T20),AND($T20&lt;&gt;"",NOT(OR(EXACT($T20,"yes"),EXACT($T20,"no")))),ISFORMULA($U20),AND($U20&lt;&gt;"",NOT(OR(EXACT($U20,"yes"),EXACT($U20,"no"),EXACT($U20,"unknown")))))</x:f>
      </x:c>
      <x:c r="AO20">
        <x:f>OR(LEN(TRIM($C20&amp;""))=0,LEN(TRIM($D20&amp;""))=0,LEN(TRIM($E20&amp;""))=0,LEN(TRIM($F20&amp;""))=0,LEN(TRIM($G20&amp;""))=0,LEN(TRIM($H20&amp;""))=0,LEN(TRIM($I20&amp;""))=0,LEN(TRIM($J20&amp;""))=0)</x:f>
      </x:c>
      <x:c r="AP20">
        <x:f>IF($O20&lt;&gt;"",$O20,IF($J20="independent_current","two_plus",IF($J20="one_decision","one",IF($J20="shared_records","shared","unknown"))))</x:f>
      </x:c>
      <x:c r="AQ20">
        <x:f>IF($M20&lt;&gt;"",$M20,IF($J20="stale","stale",IF($J20="incomplete_capture","unknown",IF($J20&lt;&gt;"","current",""))))</x:f>
      </x:c>
      <x:c r="AR20">
        <x:f>IF($N20&lt;&gt;"",$N20,IF($J20="contradictory","material",IF($J20&lt;&gt;"","none","")))</x:f>
      </x:c>
      <x:c r="AS20">
        <x:f>IF($P20&lt;&gt;"",$P20,IF($J20="incomplete_capture","incomplete_crm",IF($J20="independent_current","balanced",IF($J20&lt;&gt;"","limited",""))))</x:f>
      </x:c>
      <x:c r="AT20">
        <x:f>OR($G20="buyer_event",$G20="mixed")</x:f>
      </x:c>
      <x:c r="AU20">
        <x:f>OR($D20="battlecard",$D20="shortlist",$D20="procurement",$D20="pricing",$D20="renewal",$D20="strategy",$D20="product_comparison")</x:f>
      </x:c>
      <x:c r="AV20">
        <x:f>OR($D20="seo",$D20="content",$D20="paid_search",$D20="market_monitoring")</x:f>
      </x:c>
      <x:c r="AW20">
        <x:f>IF(OR($K20="vendor",$K20="product"),"direct",IF(OR($K20="consultancy",$K20="agency"),"indirect",IF(OR($K20="internal_build",$K20="spreadsheet",$K20="incumbent",$K20="open_source",$K20="free_tool",$K20="no_decision",$K20="status_quo"),"substitute","")))</x:f>
      </x:c>
      <x:c r="AX20">
        <x:f>IF(OR($K20="vendor",$K20="product"),"Direct competitor",IF(OR($K20="consultancy",$K20="agency"),"Service alternative",IF($K20="incumbent","Incumbent / substitute",IF($K20="no_decision","No-decision alternative",IF($K20="status_quo","Status-quo alternative",IF(OR($K20="internal_build",$K20="spreadsheet",$K20="open_source",$K20="free_tool"),"Substitute",""))))))</x:f>
      </x:c>
      <x:c r="AY20">
        <x:f>OR($G20="none",$G20="seller_only",$AP20&lt;&gt;"two_plus",$AS20="only_wins",$AS20="only_losses",$AS20="one_segment",$AS20="incomplete_crm",$AS20="limited",$T20="yes",$AQ20&lt;&gt;"current")</x:f>
      </x:c>
      <x:c r="AZ20">
        <x:f>IF(ISFORMULA($C20),"candidateName, ","")&amp;IF(OR(ISFORMULA($D20),AND($D20&lt;&gt;"",NOT(OR(EXACT($D20,"seo"),EXACT($D20,"content"),EXACT($D20,"paid_search"),EXACT($D20,"market_monitoring"),EXACT($D20,"battlecard"),EXACT($D20,"product_comparison"),EXACT($D20,"shortlist"),EXACT($D20,"procurement"),EXACT($D20,"pricing"),EXACT($D20,"renewal"),EXACT($D20,"strategy"))))),"decisionUse, ","")&amp;IF(OR(ISFORMULA($E20),AND($E20&lt;&gt;"",NOT(OR(EXACT($E20,"yes"),EXACT($E20,"no"))))),"candidateInSet, ","")&amp;IF(OR(ISFORMULA($F20),AND($F20&lt;&gt;"",NOT(OR(EXACT($F20,"yes"),EXACT($F20,"no"))))),"publicEvidence, ","")&amp;IF(OR(ISFORMULA($G20),AND($G20&lt;&gt;"",NOT(OR(EXACT($G20,"none"),EXACT($G20,"seller_only"),EXACT($G20,"buyer_event"),EXACT($G20,"mixed"))))),"firstPartyEvidence, ","")&amp;IF(OR(ISFORMULA($H20),AND($H20&lt;&gt;"",NOT(OR(EXACT($H20,"yes"),EXACT($H20,"no"),EXACT($H20,"unknown"))))),"realDecision, ","")&amp;IF(OR(ISFORMULA($I20),AND($I20&lt;&gt;"",NOT(OR(EXACT($I20,"full"),EXACT($I20,"partial"),EXACT($I20,"mismatch"),EXACT($I20,"unknown"))))),"scopeMatch, ","")&amp;IF(OR(ISFORMULA($J20),AND($J20&lt;&gt;"",NOT(OR(EXACT($J20,"independent_current"),EXACT($J20,"one_decision"),EXACT($J20,"shared_records"),EXACT($J20,"contradictory"),EXACT($J20,"incomplete_capture"),EXACT($J20,"stale"))))),"evidenceQuality, ","")&amp;IF(OR(ISFORMULA($K20),AND($K20&lt;&gt;"",NOT(OR(EXACT($K20,"vendor"),EXACT($K20,"product"),EXACT($K20,"consultancy"),EXACT($K20,"agency"),EXACT($K20,"internal_build"),EXACT($K20,"spreadsheet"),EXACT($K20,"incumbent"),EXACT($K20,"open_source"),EXACT($K20,"free_tool"),EXACT($K20,"no_decision"),EXACT($K20,"status_quo"),EXACT($K20,"unknown"))))),"alternativeType, ","")&amp;IF(OR(ISFORMULA($L20),AND($L20&lt;&gt;"",NOT(OR(EXACT($L20,"direct"),EXACT($L20,"indirect"),EXACT($L20,"substitute"),EXACT($L20,"reference"),EXACT($L20,"unknown"))))),"currentRole, ","")&amp;IF(OR(ISFORMULA($M20),AND($M20&lt;&gt;"",NOT(OR(EXACT($M20,"current"),EXACT($M20,"stale"),EXACT($M20,"unknown"))))),"freshness, ","")&amp;IF(OR(ISFORMULA($N20),AND($N20&lt;&gt;"",NOT(OR(EXACT($N20,"none"),EXACT($N20,"material"),EXACT($N20,"unknown"))))),"contradiction, ","")&amp;IF(OR(ISFORMULA($O20),AND($O20&lt;&gt;"",NOT(OR(EXACT($O20,"two_plus"),EXACT($O20,"one"),EXACT($O20,"shared"),EXACT($O20,"unknown"))))),"provenance, ","")&amp;IF(OR(ISFORMULA($P20),AND($P20&lt;&gt;"",NOT(OR(EXACT($P20,"balanced"),EXACT($P20,"only_wins"),EXACT($P20,"only_losses"),EXACT($P20,"one_segment"),EXACT($P20,"incomplete_crm"),EXACT($P20,"limited"))))),"sampleCoverage, ","")&amp;IF(OR(ISFORMULA($Q20),AND($Q20&lt;&gt;"",NOT(OR(EXACT($Q20,"none"),EXACT($Q20,"review_due"),EXACT($Q20,"new_evidence"))))),"previousValidation, ","")&amp;IF(OR(ISFORMULA($R20),AND($R20&lt;&gt;"",NOT(OR(EXACT($R20,"yes"),EXACT($R20,"no"))))),"newMaterialEvidence, ","")&amp;IF(OR(ISFORMULA($S20),AND($S20&lt;&gt;"",NOT(OR(EXACT($S20,"yes"),EXACT($S20,"no"),EXACT($S20,"unknown"))))),"serviceability, ","")&amp;IF(OR(ISFORMULA($T20),AND($T20&lt;&gt;"",NOT(OR(EXACT($T20,"yes"),EXACT($T20,"no"))))),"historicalBackfill, ","")&amp;IF(OR(ISFORMULA($U20),AND($U20&lt;&gt;"",NOT(OR(EXACT($U20,"yes"),EXACT($U20,"no"),EXACT($U20,"unknown"))))),"commercialNonParticipation, ","")</x:f>
      </x:c>
      <x:c r="BA20">
        <x:f>IF(LEN(TRIM($C20&amp;""))=0,"candidateName, ","")&amp;IF(LEN(TRIM($D20&amp;""))=0,"decisionUse, ","")&amp;IF(LEN(TRIM($E20&amp;""))=0,"candidateInSet, ","")&amp;IF(LEN(TRIM($F20&amp;""))=0,"publicEvidence, ","")&amp;IF(LEN(TRIM($G20&amp;""))=0,"firstPartyEvidence, ","")&amp;IF(LEN(TRIM($H20&amp;""))=0,"realDecision, ","")&amp;IF(LEN(TRIM($I20&amp;""))=0,"scopeMatch, ","")&amp;IF(LEN(TRIM($J20&amp;""))=0,"evidenceQuality, ","")</x:f>
      </x:c>
      <x:c r="BB20">
        <x:f>IF($AM20=0,"EMPTY",IF($AN20=TRUE,"INVALID INPUT",IF($AO20=TRUE,"INVALID INPUT",IF(OR(NOT(ISTEXT($C20)),LEN(TRIM($C20&amp;""))&lt;2),"INVALID INPUT",IF(OR($Q20="review_due",$Q20="new_evidence",$R20="yes"),"REOPEN",IF(OR($AR20="material",$AR20="unknown"),"RESOLVE EVIDENCE",IF(OR($I20="unknown",$H20="unknown"),"RESOLVE EVIDENCE",IF(AND($AU20=TRUE,OR($S20="",$S20="unknown")),"RESOLVE EVIDENCE",IF(AND($E20="no",OR($K20="",$K20="unknown")),"RESOLVE EVIDENCE",IF(AND($E20="yes",OR($L20="",$L20="unknown")),"RESOLVE EVIDENCE",IF(AND($E20="yes",OR($I20="partial",$I20="mismatch",$AQ20="stale")),"DOWNGRADE",IF(AND($AU20=TRUE,$AY20=TRUE),"RESOLVE EVIDENCE",IF(AND($S20="no",$E20="yes",$H20="no",$U20="yes",$AP20="two_plus",$I20="full",$AQ20="current"),"EXCLUDE FROM THIS COMMERCIAL VIEW",IF(AND($S20="no",$E20="yes",$H20="yes"),"DOWNGRADE",IF(AND($S20="no",OR($F20="yes",$AV20=TRUE)),"RETAIN FOR DISCOVERY / REFERENCE",IF($S20="no","RESOLVE EVIDENCE",IF(AND($E20="no",$H20="yes",$AT20=TRUE,$I20="full",$AW20=""),"RESOLVE EVIDENCE",IF(AND($E20="no",$H20="yes",$AT20=TRUE,$I20="full",$AU20=TRUE,OR($AP20&lt;&gt;"two_plus",$AQ20&lt;&gt;"current",$S20&lt;&gt;"yes")),"RESOLVE EVIDENCE",IF(AND($E20="no",$H20="yes",$AT20=TRUE,$I20="full"),"ADD",IF(AND($AW20&lt;&gt;"",$E20="yes",$H20="yes",$I20="full",$L20&lt;&gt;$AW20),"RECLASSIFY",IF(AND($AP20="shared",$AV20=TRUE),"RETAIN FOR DISCOVERY / REFERENCE",IF(AND($AV20=TRUE,$F20="yes",OR($H20="no",$G20="none")),"RETAIN FOR DISCOVERY / REFERENCE",IF(AND($E20="yes",$H20="no",$U20="yes",$AP20="two_plus",$I20="full",$AQ20="current"),"EXCLUDE FROM THIS COMMERCIAL VIEW",IF(AND($E20="yes",$H20="yes",$AT20=TRUE,$I20="full",$AP20="two_plus",$AQ20="current",$AW20=""),"RESOLVE EVIDENCE",IF(AND($E20="yes",$H20="yes",$AT20=TRUE,$I20="full",$AP20="two_plus",$AQ20="current",$AU20=TRUE,$S20&lt;&gt;"yes"),"RESOLVE EVIDENCE",IF(AND($E20="yes",$H20="yes",$AT20=TRUE,$I20="full",$AP20="two_plus",$AQ20="current",$L20&lt;&gt;$AW20),"RECLASSIFY",IF(AND($E20="yes",$H20="yes",$AT20=TRUE,$I20="full",$AP20="two_plus",$AQ20="current"),"CONFIRM","RESOLVE EVIDENCE")))))))))))))))))))))))))))</x:f>
      </x:c>
      <x:c r="BC20">
        <x:f>IF($AM20=0,"EMPTY",IF($AN20=TRUE,"CONTROLLED_INPUT_INVALID",IF($AO20=TRUE,"REQUIRED_FIELDS_MISSING",IF(OR(NOT(ISTEXT($C20)),LEN(TRIM($C20&amp;""))&lt;2),"IDENTITY_MALFORMED",IF(OR($Q20="review_due",$Q20="new_evidence",$R20="yes"),"LIFECYCLE_TRIGGER",IF(OR($AR20="material",$AR20="unknown"),"MATERIAL_CONTRADICTION",IF(OR($I20="unknown",$H20="unknown"),"SCOPE_OR_EVENT_UNRESOLVED",IF(AND($AU20=TRUE,OR($S20="",$S20="unknown")),"SERVICEABILITY_UNRESOLVED",IF(AND($E20="no",OR($K20="",$K20="unknown")),"MISSING_ALTERNATIVE_ROLE_UNRESOLVED",IF(AND($E20="yes",OR($L20="",$L20="unknown")),"CURRENT_ROLE_UNRESOLVED",IF(AND($E20="yes",OR($I20="partial",$I20="mismatch",$AQ20="stale")),"SCOPE_OR_FRESHNESS_LIMIT",IF(AND($AU20=TRUE,$AY20=TRUE),"COMMERCIAL_EVIDENCE_LIMITED",IF(AND($S20="no",$E20="yes",$H20="no",$U20="yes",$AP20="two_plus",$I20="full",$AQ20="current"),"SCOPED_NON_SERVICEABILITY",IF(AND($S20="no",$E20="yes",$H20="yes"),"SERVICEABILITY_LIMIT",IF(AND($S20="no",OR($F20="yes",$AV20=TRUE)),"NOT_SERVICEABLE_FOR_COMMERCIAL_VIEW",IF($S20="no","SERVICEABILITY_NEGATIVE_ROLE_EFFECT_UNRESOLVED",IF(AND($E20="no",$H20="yes",$AT20=TRUE,$I20="full",$AW20=""),"MISSING_ALTERNATIVE_ROLE_UNRESOLVED",IF(AND($E20="no",$H20="yes",$AT20=TRUE,$I20="full",$AU20=TRUE,OR($AP20&lt;&gt;"two_plus",$AQ20&lt;&gt;"current",$S20&lt;&gt;"yes")),"MISSING_ALTERNATIVE_EVIDENCE_LIMITED",IF(AND($E20="no",$H20="yes",$AT20=TRUE,$I20="full"),"COMMERCIAL_ALTERNATIVE_MISSING",IF(AND($AW20&lt;&gt;"",$E20="yes",$H20="yes",$I20="full",$L20&lt;&gt;$AW20),"ROLE_MISMATCH",IF(AND($AP20="shared",$AV20=TRUE),"PUBLIC_SIGNAL_SHARED_PROVENANCE",IF(AND($AV20=TRUE,$F20="yes",OR($H20="no",$G20="none")),"DISCOVERY_ONLY_RELATIONSHIP",IF(AND($E20="yes",$H20="no",$U20="yes",$AP20="two_plus",$I20="full",$AQ20="current"),"SCOPED_NON_PARTICIPATION",IF(AND($E20="yes",$H20="yes",$AT20=TRUE,$I20="full",$AP20="two_plus",$AQ20="current",$AW20=""),"ALTERNATIVE_TYPE_UNRESOLVED",IF(AND($E20="yes",$H20="yes",$AT20=TRUE,$I20="full",$AP20="two_plus",$AQ20="current",$AU20=TRUE,$S20&lt;&gt;"yes"),"SERVICEABILITY_UNRESOLVED",IF(AND($E20="yes",$H20="yes",$AT20=TRUE,$I20="full",$AP20="two_plus",$AQ20="current",$L20&lt;&gt;$AW20),"ROLE_MISMATCH",IF(AND($E20="yes",$H20="yes",$AT20=TRUE,$I20="full",$AP20="two_plus",$AQ20="current"),"SCOPED_COMMERCIAL_RELEVANCE","DEFAULT_EVIDENCE_GAP")))))))))))))))))))))))))))</x:f>
      </x:c>
    </x:row>
    <x:row r="21">
      <x:c r="A21" s="103"/>
      <x:c r="B21" s="103"/>
      <x:c r="C21" s="103"/>
      <x:c r="D21" s="103"/>
      <x:c r="E21" s="103"/>
      <x:c r="F21" s="103"/>
      <x:c r="G21" s="103"/>
      <x:c r="H21" s="103"/>
      <x:c r="I21" s="103"/>
      <x:c r="J21" s="103"/>
      <x:c r="K21" s="103"/>
      <x:c r="L21" s="103"/>
      <x:c r="M21" s="103"/>
      <x:c r="N21" s="103"/>
      <x:c r="O21" s="103"/>
      <x:c r="P21" s="103"/>
      <x:c r="Q21" s="103"/>
      <x:c r="R21" s="103"/>
      <x:c r="S21" s="103"/>
      <x:c r="T21" s="103"/>
      <x:c r="U21" s="103"/>
      <x:c r="V21" s="103"/>
      <x:c r="W21" s="104"/>
      <x:c r="X21" s="103"/>
      <x:c r="Y21" s="86">
        <x:f>IF($BB21="EMPTY","",IF($AN21=TRUE,"INVALID",IF($AO21=TRUE,"INCOMPLETE",IF(OR(NOT(ISTEXT($C21)),LEN(TRIM($C21&amp;""))&lt;2),"INVALID","VALID"))))</x:f>
      </x:c>
      <x:c r="Z21" s="86">
        <x:f>IF($BB21="EMPTY","",$BB21)</x:f>
      </x:c>
      <x:c r="AA21" s="86">
        <x:f>IF($BB21="EMPTY","",IFERROR(VLOOKUP($BC21,'Method Notes'!$AN$5:$AW$50,2,FALSE),""))</x:f>
      </x:c>
      <x:c r="AB21" s="86">
        <x:f>IF($BB21="EMPTY","",IF($BC21="CONTROLLED_INPUT_INVALID","Unsupported values were supplied for: "&amp;LEFT($AZ21,MAX(0,LEN($AZ21)-2))&amp;". The engine does not convert them to a safe default.",IF($BC21="REQUIRED_FIELDS_MISSING","Required information is missing: "&amp;LEFT($BA21,MAX(0,LEN($BA21)-2))&amp;".",IFERROR(VLOOKUP($BC21,'Method Notes'!$AN$5:$AW$50,3,FALSE),""))))</x:f>
      </x:c>
      <x:c r="AC21" s="86">
        <x:f>IF($BB21="EMPTY","",IF($BC21="COMMERCIAL_ALTERNATIVE_MISSING","Add as "&amp;$AX21&amp;" in this scoped view.",IF($BC21="ROLE_MISMATCH","Reclassify as "&amp;$AX21&amp;" for this view.",IFERROR(VLOOKUP($BC21,'Method Notes'!$AN$5:$AW$50,4,FALSE),""))))</x:f>
      </x:c>
      <x:c r="AD21" s="86">
        <x:f>IF($BB21="EMPTY","",$BC21)</x:f>
      </x:c>
      <x:c r="AE21" s="86">
        <x:f>IF($BB21="EMPTY","",IFERROR(VLOOKUP($BC21,'Method Notes'!$AN$5:$AW$50,5,FALSE),""))</x:f>
      </x:c>
      <x:c r="AF21" s="86">
        <x:f>IF($BB21="EMPTY","",IFERROR(VLOOKUP($BC21,'Method Notes'!$AN$5:$AW$50,6,FALSE),""))</x:f>
      </x:c>
      <x:c r="AG21" s="86">
        <x:f>IF($BB21="EMPTY","",IF($BC21="COMMERCIAL_EVIDENCE_LIMITED",IF($AT21=TRUE,"Add independent decisions and missing segments.","Collect direct buyer or recorded commercial-event evidence tied to the same scope."),IFERROR(VLOOKUP($BC21,'Method Notes'!$AN$5:$AW$50,7,FALSE),"")))</x:f>
      </x:c>
      <x:c r="AH21" s="86">
        <x:f>IF($BB21="EMPTY","",IFERROR(VLOOKUP($BC21,'Method Notes'!$AN$5:$AW$50,8,FALSE),""))</x:f>
      </x:c>
      <x:c r="AI21" s="86">
        <x:f>IF($BB21="EMPTY","",IF(OR($BC21="COMMERCIAL_EVIDENCE_LIMITED",$BC21="COMMERCIAL_ALTERNATIVE_MISSING",$BC21="ROLE_MISMATCH",$BC21="SCOPE_OR_FRESHNESS_LIMIT"),IF($AP21="shared","PROVENANCE NOT INDEPENDENT",IF($AP21="one","ONE INDEPENDENT DECISION ONLY",IF($AS21="incomplete_crm","CRM CAPTURE INCOMPLETE",IF(OR($AS21="only_wins",$AS21="only_losses",$AS21="one_segment",$AS21="limited"),"SAMPLE COVERAGE LIMITED",IF($T21="yes","HISTORICAL BACKFILL UNRELIABLE",IF($AQ21="stale","EVIDENCE STALE","Evidence is scoped to the tested view.")))))),IFERROR(VLOOKUP($BC21,'Method Notes'!$AN$5:$AW$50,9,FALSE),"")))</x:f>
      </x:c>
      <x:c r="AJ21" s="86">
        <x:f>IF($BB21="EMPTY","",IFERROR(VLOOKUP($BC21,'Method Notes'!$AN$5:$AW$50,10,FALSE),""))</x:f>
      </x:c>
      <x:c r="AK21" s="86">
        <x:f>IF(COUNTA($A21:$X21)=0,"",IF(AND($B21&lt;&gt;"",COUNTIF($B$6:$B21,$B21)&gt;1),"POSSIBLE DUPLICATE CANDIDATE ID",""))</x:f>
      </x:c>
      <x:c r="AL21" s="86">
        <x:f>IF(COUNTA($A21:$X21)=0,"",IF(OR($Q21="review_due",$Q21="new_evidence",$R21="yes"),"REOPEN / SUPERSEDE PRIOR VERSION",IF(OR($Q21="",$Q21="none"),"CURRENT OR FIRST REVIEW","PRIOR REVIEW RECORDED")))</x:f>
      </x:c>
      <x:c r="AM21">
        <x:f>IF(COUNTA($C21:$U21)&gt;0,1,0)</x:f>
      </x:c>
      <x:c r="AN21">
        <x:f>OR(ISFORMULA($C21),ISFORMULA($D21),AND($D21&lt;&gt;"",NOT(OR(EXACT($D21,"seo"),EXACT($D21,"content"),EXACT($D21,"paid_search"),EXACT($D21,"market_monitoring"),EXACT($D21,"battlecard"),EXACT($D21,"product_comparison"),EXACT($D21,"shortlist"),EXACT($D21,"procurement"),EXACT($D21,"pricing"),EXACT($D21,"renewal"),EXACT($D21,"strategy")))),ISFORMULA($E21),AND($E21&lt;&gt;"",NOT(OR(EXACT($E21,"yes"),EXACT($E21,"no")))),ISFORMULA($F21),AND($F21&lt;&gt;"",NOT(OR(EXACT($F21,"yes"),EXACT($F21,"no")))),ISFORMULA($G21),AND($G21&lt;&gt;"",NOT(OR(EXACT($G21,"none"),EXACT($G21,"seller_only"),EXACT($G21,"buyer_event"),EXACT($G21,"mixed")))),ISFORMULA($H21),AND($H21&lt;&gt;"",NOT(OR(EXACT($H21,"yes"),EXACT($H21,"no"),EXACT($H21,"unknown")))),ISFORMULA($I21),AND($I21&lt;&gt;"",NOT(OR(EXACT($I21,"full"),EXACT($I21,"partial"),EXACT($I21,"mismatch"),EXACT($I21,"unknown")))),ISFORMULA($J21),AND($J21&lt;&gt;"",NOT(OR(EXACT($J21,"independent_current"),EXACT($J21,"one_decision"),EXACT($J21,"shared_records"),EXACT($J21,"contradictory"),EXACT($J21,"incomplete_capture"),EXACT($J21,"stale")))),ISFORMULA($K21),AND($K21&lt;&gt;"",NOT(OR(EXACT($K21,"vendor"),EXACT($K21,"product"),EXACT($K21,"consultancy"),EXACT($K21,"agency"),EXACT($K21,"internal_build"),EXACT($K21,"spreadsheet"),EXACT($K21,"incumbent"),EXACT($K21,"open_source"),EXACT($K21,"free_tool"),EXACT($K21,"no_decision"),EXACT($K21,"status_quo"),EXACT($K21,"unknown")))),ISFORMULA($L21),AND($L21&lt;&gt;"",NOT(OR(EXACT($L21,"direct"),EXACT($L21,"indirect"),EXACT($L21,"substitute"),EXACT($L21,"reference"),EXACT($L21,"unknown")))),ISFORMULA($M21),AND($M21&lt;&gt;"",NOT(OR(EXACT($M21,"current"),EXACT($M21,"stale"),EXACT($M21,"unknown")))),ISFORMULA($N21),AND($N21&lt;&gt;"",NOT(OR(EXACT($N21,"none"),EXACT($N21,"material"),EXACT($N21,"unknown")))),ISFORMULA($O21),AND($O21&lt;&gt;"",NOT(OR(EXACT($O21,"two_plus"),EXACT($O21,"one"),EXACT($O21,"shared"),EXACT($O21,"unknown")))),ISFORMULA($P21),AND($P21&lt;&gt;"",NOT(OR(EXACT($P21,"balanced"),EXACT($P21,"only_wins"),EXACT($P21,"only_losses"),EXACT($P21,"one_segment"),EXACT($P21,"incomplete_crm"),EXACT($P21,"limited")))),ISFORMULA($Q21),AND($Q21&lt;&gt;"",NOT(OR(EXACT($Q21,"none"),EXACT($Q21,"review_due"),EXACT($Q21,"new_evidence")))),ISFORMULA($R21),AND($R21&lt;&gt;"",NOT(OR(EXACT($R21,"yes"),EXACT($R21,"no")))),ISFORMULA($S21),AND($S21&lt;&gt;"",NOT(OR(EXACT($S21,"yes"),EXACT($S21,"no"),EXACT($S21,"unknown")))),ISFORMULA($T21),AND($T21&lt;&gt;"",NOT(OR(EXACT($T21,"yes"),EXACT($T21,"no")))),ISFORMULA($U21),AND($U21&lt;&gt;"",NOT(OR(EXACT($U21,"yes"),EXACT($U21,"no"),EXACT($U21,"unknown")))))</x:f>
      </x:c>
      <x:c r="AO21">
        <x:f>OR(LEN(TRIM($C21&amp;""))=0,LEN(TRIM($D21&amp;""))=0,LEN(TRIM($E21&amp;""))=0,LEN(TRIM($F21&amp;""))=0,LEN(TRIM($G21&amp;""))=0,LEN(TRIM($H21&amp;""))=0,LEN(TRIM($I21&amp;""))=0,LEN(TRIM($J21&amp;""))=0)</x:f>
      </x:c>
      <x:c r="AP21">
        <x:f>IF($O21&lt;&gt;"",$O21,IF($J21="independent_current","two_plus",IF($J21="one_decision","one",IF($J21="shared_records","shared","unknown"))))</x:f>
      </x:c>
      <x:c r="AQ21">
        <x:f>IF($M21&lt;&gt;"",$M21,IF($J21="stale","stale",IF($J21="incomplete_capture","unknown",IF($J21&lt;&gt;"","current",""))))</x:f>
      </x:c>
      <x:c r="AR21">
        <x:f>IF($N21&lt;&gt;"",$N21,IF($J21="contradictory","material",IF($J21&lt;&gt;"","none","")))</x:f>
      </x:c>
      <x:c r="AS21">
        <x:f>IF($P21&lt;&gt;"",$P21,IF($J21="incomplete_capture","incomplete_crm",IF($J21="independent_current","balanced",IF($J21&lt;&gt;"","limited",""))))</x:f>
      </x:c>
      <x:c r="AT21">
        <x:f>OR($G21="buyer_event",$G21="mixed")</x:f>
      </x:c>
      <x:c r="AU21">
        <x:f>OR($D21="battlecard",$D21="shortlist",$D21="procurement",$D21="pricing",$D21="renewal",$D21="strategy",$D21="product_comparison")</x:f>
      </x:c>
      <x:c r="AV21">
        <x:f>OR($D21="seo",$D21="content",$D21="paid_search",$D21="market_monitoring")</x:f>
      </x:c>
      <x:c r="AW21">
        <x:f>IF(OR($K21="vendor",$K21="product"),"direct",IF(OR($K21="consultancy",$K21="agency"),"indirect",IF(OR($K21="internal_build",$K21="spreadsheet",$K21="incumbent",$K21="open_source",$K21="free_tool",$K21="no_decision",$K21="status_quo"),"substitute","")))</x:f>
      </x:c>
      <x:c r="AX21">
        <x:f>IF(OR($K21="vendor",$K21="product"),"Direct competitor",IF(OR($K21="consultancy",$K21="agency"),"Service alternative",IF($K21="incumbent","Incumbent / substitute",IF($K21="no_decision","No-decision alternative",IF($K21="status_quo","Status-quo alternative",IF(OR($K21="internal_build",$K21="spreadsheet",$K21="open_source",$K21="free_tool"),"Substitute",""))))))</x:f>
      </x:c>
      <x:c r="AY21">
        <x:f>OR($G21="none",$G21="seller_only",$AP21&lt;&gt;"two_plus",$AS21="only_wins",$AS21="only_losses",$AS21="one_segment",$AS21="incomplete_crm",$AS21="limited",$T21="yes",$AQ21&lt;&gt;"current")</x:f>
      </x:c>
      <x:c r="AZ21">
        <x:f>IF(ISFORMULA($C21),"candidateName, ","")&amp;IF(OR(ISFORMULA($D21),AND($D21&lt;&gt;"",NOT(OR(EXACT($D21,"seo"),EXACT($D21,"content"),EXACT($D21,"paid_search"),EXACT($D21,"market_monitoring"),EXACT($D21,"battlecard"),EXACT($D21,"product_comparison"),EXACT($D21,"shortlist"),EXACT($D21,"procurement"),EXACT($D21,"pricing"),EXACT($D21,"renewal"),EXACT($D21,"strategy"))))),"decisionUse, ","")&amp;IF(OR(ISFORMULA($E21),AND($E21&lt;&gt;"",NOT(OR(EXACT($E21,"yes"),EXACT($E21,"no"))))),"candidateInSet, ","")&amp;IF(OR(ISFORMULA($F21),AND($F21&lt;&gt;"",NOT(OR(EXACT($F21,"yes"),EXACT($F21,"no"))))),"publicEvidence, ","")&amp;IF(OR(ISFORMULA($G21),AND($G21&lt;&gt;"",NOT(OR(EXACT($G21,"none"),EXACT($G21,"seller_only"),EXACT($G21,"buyer_event"),EXACT($G21,"mixed"))))),"firstPartyEvidence, ","")&amp;IF(OR(ISFORMULA($H21),AND($H21&lt;&gt;"",NOT(OR(EXACT($H21,"yes"),EXACT($H21,"no"),EXACT($H21,"unknown"))))),"realDecision, ","")&amp;IF(OR(ISFORMULA($I21),AND($I21&lt;&gt;"",NOT(OR(EXACT($I21,"full"),EXACT($I21,"partial"),EXACT($I21,"mismatch"),EXACT($I21,"unknown"))))),"scopeMatch, ","")&amp;IF(OR(ISFORMULA($J21),AND($J21&lt;&gt;"",NOT(OR(EXACT($J21,"independent_current"),EXACT($J21,"one_decision"),EXACT($J21,"shared_records"),EXACT($J21,"contradictory"),EXACT($J21,"incomplete_capture"),EXACT($J21,"stale"))))),"evidenceQuality, ","")&amp;IF(OR(ISFORMULA($K21),AND($K21&lt;&gt;"",NOT(OR(EXACT($K21,"vendor"),EXACT($K21,"product"),EXACT($K21,"consultancy"),EXACT($K21,"agency"),EXACT($K21,"internal_build"),EXACT($K21,"spreadsheet"),EXACT($K21,"incumbent"),EXACT($K21,"open_source"),EXACT($K21,"free_tool"),EXACT($K21,"no_decision"),EXACT($K21,"status_quo"),EXACT($K21,"unknown"))))),"alternativeType, ","")&amp;IF(OR(ISFORMULA($L21),AND($L21&lt;&gt;"",NOT(OR(EXACT($L21,"direct"),EXACT($L21,"indirect"),EXACT($L21,"substitute"),EXACT($L21,"reference"),EXACT($L21,"unknown"))))),"currentRole, ","")&amp;IF(OR(ISFORMULA($M21),AND($M21&lt;&gt;"",NOT(OR(EXACT($M21,"current"),EXACT($M21,"stale"),EXACT($M21,"unknown"))))),"freshness, ","")&amp;IF(OR(ISFORMULA($N21),AND($N21&lt;&gt;"",NOT(OR(EXACT($N21,"none"),EXACT($N21,"material"),EXACT($N21,"unknown"))))),"contradiction, ","")&amp;IF(OR(ISFORMULA($O21),AND($O21&lt;&gt;"",NOT(OR(EXACT($O21,"two_plus"),EXACT($O21,"one"),EXACT($O21,"shared"),EXACT($O21,"unknown"))))),"provenance, ","")&amp;IF(OR(ISFORMULA($P21),AND($P21&lt;&gt;"",NOT(OR(EXACT($P21,"balanced"),EXACT($P21,"only_wins"),EXACT($P21,"only_losses"),EXACT($P21,"one_segment"),EXACT($P21,"incomplete_crm"),EXACT($P21,"limited"))))),"sampleCoverage, ","")&amp;IF(OR(ISFORMULA($Q21),AND($Q21&lt;&gt;"",NOT(OR(EXACT($Q21,"none"),EXACT($Q21,"review_due"),EXACT($Q21,"new_evidence"))))),"previousValidation, ","")&amp;IF(OR(ISFORMULA($R21),AND($R21&lt;&gt;"",NOT(OR(EXACT($R21,"yes"),EXACT($R21,"no"))))),"newMaterialEvidence, ","")&amp;IF(OR(ISFORMULA($S21),AND($S21&lt;&gt;"",NOT(OR(EXACT($S21,"yes"),EXACT($S21,"no"),EXACT($S21,"unknown"))))),"serviceability, ","")&amp;IF(OR(ISFORMULA($T21),AND($T21&lt;&gt;"",NOT(OR(EXACT($T21,"yes"),EXACT($T21,"no"))))),"historicalBackfill, ","")&amp;IF(OR(ISFORMULA($U21),AND($U21&lt;&gt;"",NOT(OR(EXACT($U21,"yes"),EXACT($U21,"no"),EXACT($U21,"unknown"))))),"commercialNonParticipation, ","")</x:f>
      </x:c>
      <x:c r="BA21">
        <x:f>IF(LEN(TRIM($C21&amp;""))=0,"candidateName, ","")&amp;IF(LEN(TRIM($D21&amp;""))=0,"decisionUse, ","")&amp;IF(LEN(TRIM($E21&amp;""))=0,"candidateInSet, ","")&amp;IF(LEN(TRIM($F21&amp;""))=0,"publicEvidence, ","")&amp;IF(LEN(TRIM($G21&amp;""))=0,"firstPartyEvidence, ","")&amp;IF(LEN(TRIM($H21&amp;""))=0,"realDecision, ","")&amp;IF(LEN(TRIM($I21&amp;""))=0,"scopeMatch, ","")&amp;IF(LEN(TRIM($J21&amp;""))=0,"evidenceQuality, ","")</x:f>
      </x:c>
      <x:c r="BB21">
        <x:f>IF($AM21=0,"EMPTY",IF($AN21=TRUE,"INVALID INPUT",IF($AO21=TRUE,"INVALID INPUT",IF(OR(NOT(ISTEXT($C21)),LEN(TRIM($C21&amp;""))&lt;2),"INVALID INPUT",IF(OR($Q21="review_due",$Q21="new_evidence",$R21="yes"),"REOPEN",IF(OR($AR21="material",$AR21="unknown"),"RESOLVE EVIDENCE",IF(OR($I21="unknown",$H21="unknown"),"RESOLVE EVIDENCE",IF(AND($AU21=TRUE,OR($S21="",$S21="unknown")),"RESOLVE EVIDENCE",IF(AND($E21="no",OR($K21="",$K21="unknown")),"RESOLVE EVIDENCE",IF(AND($E21="yes",OR($L21="",$L21="unknown")),"RESOLVE EVIDENCE",IF(AND($E21="yes",OR($I21="partial",$I21="mismatch",$AQ21="stale")),"DOWNGRADE",IF(AND($AU21=TRUE,$AY21=TRUE),"RESOLVE EVIDENCE",IF(AND($S21="no",$E21="yes",$H21="no",$U21="yes",$AP21="two_plus",$I21="full",$AQ21="current"),"EXCLUDE FROM THIS COMMERCIAL VIEW",IF(AND($S21="no",$E21="yes",$H21="yes"),"DOWNGRADE",IF(AND($S21="no",OR($F21="yes",$AV21=TRUE)),"RETAIN FOR DISCOVERY / REFERENCE",IF($S21="no","RESOLVE EVIDENCE",IF(AND($E21="no",$H21="yes",$AT21=TRUE,$I21="full",$AW21=""),"RESOLVE EVIDENCE",IF(AND($E21="no",$H21="yes",$AT21=TRUE,$I21="full",$AU21=TRUE,OR($AP21&lt;&gt;"two_plus",$AQ21&lt;&gt;"current",$S21&lt;&gt;"yes")),"RESOLVE EVIDENCE",IF(AND($E21="no",$H21="yes",$AT21=TRUE,$I21="full"),"ADD",IF(AND($AW21&lt;&gt;"",$E21="yes",$H21="yes",$I21="full",$L21&lt;&gt;$AW21),"RECLASSIFY",IF(AND($AP21="shared",$AV21=TRUE),"RETAIN FOR DISCOVERY / REFERENCE",IF(AND($AV21=TRUE,$F21="yes",OR($H21="no",$G21="none")),"RETAIN FOR DISCOVERY / REFERENCE",IF(AND($E21="yes",$H21="no",$U21="yes",$AP21="two_plus",$I21="full",$AQ21="current"),"EXCLUDE FROM THIS COMMERCIAL VIEW",IF(AND($E21="yes",$H21="yes",$AT21=TRUE,$I21="full",$AP21="two_plus",$AQ21="current",$AW21=""),"RESOLVE EVIDENCE",IF(AND($E21="yes",$H21="yes",$AT21=TRUE,$I21="full",$AP21="two_plus",$AQ21="current",$AU21=TRUE,$S21&lt;&gt;"yes"),"RESOLVE EVIDENCE",IF(AND($E21="yes",$H21="yes",$AT21=TRUE,$I21="full",$AP21="two_plus",$AQ21="current",$L21&lt;&gt;$AW21),"RECLASSIFY",IF(AND($E21="yes",$H21="yes",$AT21=TRUE,$I21="full",$AP21="two_plus",$AQ21="current"),"CONFIRM","RESOLVE EVIDENCE")))))))))))))))))))))))))))</x:f>
      </x:c>
      <x:c r="BC21">
        <x:f>IF($AM21=0,"EMPTY",IF($AN21=TRUE,"CONTROLLED_INPUT_INVALID",IF($AO21=TRUE,"REQUIRED_FIELDS_MISSING",IF(OR(NOT(ISTEXT($C21)),LEN(TRIM($C21&amp;""))&lt;2),"IDENTITY_MALFORMED",IF(OR($Q21="review_due",$Q21="new_evidence",$R21="yes"),"LIFECYCLE_TRIGGER",IF(OR($AR21="material",$AR21="unknown"),"MATERIAL_CONTRADICTION",IF(OR($I21="unknown",$H21="unknown"),"SCOPE_OR_EVENT_UNRESOLVED",IF(AND($AU21=TRUE,OR($S21="",$S21="unknown")),"SERVICEABILITY_UNRESOLVED",IF(AND($E21="no",OR($K21="",$K21="unknown")),"MISSING_ALTERNATIVE_ROLE_UNRESOLVED",IF(AND($E21="yes",OR($L21="",$L21="unknown")),"CURRENT_ROLE_UNRESOLVED",IF(AND($E21="yes",OR($I21="partial",$I21="mismatch",$AQ21="stale")),"SCOPE_OR_FRESHNESS_LIMIT",IF(AND($AU21=TRUE,$AY21=TRUE),"COMMERCIAL_EVIDENCE_LIMITED",IF(AND($S21="no",$E21="yes",$H21="no",$U21="yes",$AP21="two_plus",$I21="full",$AQ21="current"),"SCOPED_NON_SERVICEABILITY",IF(AND($S21="no",$E21="yes",$H21="yes"),"SERVICEABILITY_LIMIT",IF(AND($S21="no",OR($F21="yes",$AV21=TRUE)),"NOT_SERVICEABLE_FOR_COMMERCIAL_VIEW",IF($S21="no","SERVICEABILITY_NEGATIVE_ROLE_EFFECT_UNRESOLVED",IF(AND($E21="no",$H21="yes",$AT21=TRUE,$I21="full",$AW21=""),"MISSING_ALTERNATIVE_ROLE_UNRESOLVED",IF(AND($E21="no",$H21="yes",$AT21=TRUE,$I21="full",$AU21=TRUE,OR($AP21&lt;&gt;"two_plus",$AQ21&lt;&gt;"current",$S21&lt;&gt;"yes")),"MISSING_ALTERNATIVE_EVIDENCE_LIMITED",IF(AND($E21="no",$H21="yes",$AT21=TRUE,$I21="full"),"COMMERCIAL_ALTERNATIVE_MISSING",IF(AND($AW21&lt;&gt;"",$E21="yes",$H21="yes",$I21="full",$L21&lt;&gt;$AW21),"ROLE_MISMATCH",IF(AND($AP21="shared",$AV21=TRUE),"PUBLIC_SIGNAL_SHARED_PROVENANCE",IF(AND($AV21=TRUE,$F21="yes",OR($H21="no",$G21="none")),"DISCOVERY_ONLY_RELATIONSHIP",IF(AND($E21="yes",$H21="no",$U21="yes",$AP21="two_plus",$I21="full",$AQ21="current"),"SCOPED_NON_PARTICIPATION",IF(AND($E21="yes",$H21="yes",$AT21=TRUE,$I21="full",$AP21="two_plus",$AQ21="current",$AW21=""),"ALTERNATIVE_TYPE_UNRESOLVED",IF(AND($E21="yes",$H21="yes",$AT21=TRUE,$I21="full",$AP21="two_plus",$AQ21="current",$AU21=TRUE,$S21&lt;&gt;"yes"),"SERVICEABILITY_UNRESOLVED",IF(AND($E21="yes",$H21="yes",$AT21=TRUE,$I21="full",$AP21="two_plus",$AQ21="current",$L21&lt;&gt;$AW21),"ROLE_MISMATCH",IF(AND($E21="yes",$H21="yes",$AT21=TRUE,$I21="full",$AP21="two_plus",$AQ21="current"),"SCOPED_COMMERCIAL_RELEVANCE","DEFAULT_EVIDENCE_GAP")))))))))))))))))))))))))))</x:f>
      </x:c>
    </x:row>
    <x:row r="22">
      <x:c r="A22" s="103"/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  <x:c r="O22" s="103"/>
      <x:c r="P22" s="103"/>
      <x:c r="Q22" s="103"/>
      <x:c r="R22" s="103"/>
      <x:c r="S22" s="103"/>
      <x:c r="T22" s="103"/>
      <x:c r="U22" s="103"/>
      <x:c r="V22" s="103"/>
      <x:c r="W22" s="104"/>
      <x:c r="X22" s="103"/>
      <x:c r="Y22" s="86">
        <x:f>IF($BB22="EMPTY","",IF($AN22=TRUE,"INVALID",IF($AO22=TRUE,"INCOMPLETE",IF(OR(NOT(ISTEXT($C22)),LEN(TRIM($C22&amp;""))&lt;2),"INVALID","VALID"))))</x:f>
      </x:c>
      <x:c r="Z22" s="86">
        <x:f>IF($BB22="EMPTY","",$BB22)</x:f>
      </x:c>
      <x:c r="AA22" s="86">
        <x:f>IF($BB22="EMPTY","",IFERROR(VLOOKUP($BC22,'Method Notes'!$AN$5:$AW$50,2,FALSE),""))</x:f>
      </x:c>
      <x:c r="AB22" s="86">
        <x:f>IF($BB22="EMPTY","",IF($BC22="CONTROLLED_INPUT_INVALID","Unsupported values were supplied for: "&amp;LEFT($AZ22,MAX(0,LEN($AZ22)-2))&amp;". The engine does not convert them to a safe default.",IF($BC22="REQUIRED_FIELDS_MISSING","Required information is missing: "&amp;LEFT($BA22,MAX(0,LEN($BA22)-2))&amp;".",IFERROR(VLOOKUP($BC22,'Method Notes'!$AN$5:$AW$50,3,FALSE),""))))</x:f>
      </x:c>
      <x:c r="AC22" s="86">
        <x:f>IF($BB22="EMPTY","",IF($BC22="COMMERCIAL_ALTERNATIVE_MISSING","Add as "&amp;$AX22&amp;" in this scoped view.",IF($BC22="ROLE_MISMATCH","Reclassify as "&amp;$AX22&amp;" for this view.",IFERROR(VLOOKUP($BC22,'Method Notes'!$AN$5:$AW$50,4,FALSE),""))))</x:f>
      </x:c>
      <x:c r="AD22" s="86">
        <x:f>IF($BB22="EMPTY","",$BC22)</x:f>
      </x:c>
      <x:c r="AE22" s="86">
        <x:f>IF($BB22="EMPTY","",IFERROR(VLOOKUP($BC22,'Method Notes'!$AN$5:$AW$50,5,FALSE),""))</x:f>
      </x:c>
      <x:c r="AF22" s="86">
        <x:f>IF($BB22="EMPTY","",IFERROR(VLOOKUP($BC22,'Method Notes'!$AN$5:$AW$50,6,FALSE),""))</x:f>
      </x:c>
      <x:c r="AG22" s="86">
        <x:f>IF($BB22="EMPTY","",IF($BC22="COMMERCIAL_EVIDENCE_LIMITED",IF($AT22=TRUE,"Add independent decisions and missing segments.","Collect direct buyer or recorded commercial-event evidence tied to the same scope."),IFERROR(VLOOKUP($BC22,'Method Notes'!$AN$5:$AW$50,7,FALSE),"")))</x:f>
      </x:c>
      <x:c r="AH22" s="86">
        <x:f>IF($BB22="EMPTY","",IFERROR(VLOOKUP($BC22,'Method Notes'!$AN$5:$AW$50,8,FALSE),""))</x:f>
      </x:c>
      <x:c r="AI22" s="86">
        <x:f>IF($BB22="EMPTY","",IF(OR($BC22="COMMERCIAL_EVIDENCE_LIMITED",$BC22="COMMERCIAL_ALTERNATIVE_MISSING",$BC22="ROLE_MISMATCH",$BC22="SCOPE_OR_FRESHNESS_LIMIT"),IF($AP22="shared","PROVENANCE NOT INDEPENDENT",IF($AP22="one","ONE INDEPENDENT DECISION ONLY",IF($AS22="incomplete_crm","CRM CAPTURE INCOMPLETE",IF(OR($AS22="only_wins",$AS22="only_losses",$AS22="one_segment",$AS22="limited"),"SAMPLE COVERAGE LIMITED",IF($T22="yes","HISTORICAL BACKFILL UNRELIABLE",IF($AQ22="stale","EVIDENCE STALE","Evidence is scoped to the tested view.")))))),IFERROR(VLOOKUP($BC22,'Method Notes'!$AN$5:$AW$50,9,FALSE),"")))</x:f>
      </x:c>
      <x:c r="AJ22" s="86">
        <x:f>IF($BB22="EMPTY","",IFERROR(VLOOKUP($BC22,'Method Notes'!$AN$5:$AW$50,10,FALSE),""))</x:f>
      </x:c>
      <x:c r="AK22" s="86">
        <x:f>IF(COUNTA($A22:$X22)=0,"",IF(AND($B22&lt;&gt;"",COUNTIF($B$6:$B22,$B22)&gt;1),"POSSIBLE DUPLICATE CANDIDATE ID",""))</x:f>
      </x:c>
      <x:c r="AL22" s="86">
        <x:f>IF(COUNTA($A22:$X22)=0,"",IF(OR($Q22="review_due",$Q22="new_evidence",$R22="yes"),"REOPEN / SUPERSEDE PRIOR VERSION",IF(OR($Q22="",$Q22="none"),"CURRENT OR FIRST REVIEW","PRIOR REVIEW RECORDED")))</x:f>
      </x:c>
      <x:c r="AM22">
        <x:f>IF(COUNTA($C22:$U22)&gt;0,1,0)</x:f>
      </x:c>
      <x:c r="AN22">
        <x:f>OR(ISFORMULA($C22),ISFORMULA($D22),AND($D22&lt;&gt;"",NOT(OR(EXACT($D22,"seo"),EXACT($D22,"content"),EXACT($D22,"paid_search"),EXACT($D22,"market_monitoring"),EXACT($D22,"battlecard"),EXACT($D22,"product_comparison"),EXACT($D22,"shortlist"),EXACT($D22,"procurement"),EXACT($D22,"pricing"),EXACT($D22,"renewal"),EXACT($D22,"strategy")))),ISFORMULA($E22),AND($E22&lt;&gt;"",NOT(OR(EXACT($E22,"yes"),EXACT($E22,"no")))),ISFORMULA($F22),AND($F22&lt;&gt;"",NOT(OR(EXACT($F22,"yes"),EXACT($F22,"no")))),ISFORMULA($G22),AND($G22&lt;&gt;"",NOT(OR(EXACT($G22,"none"),EXACT($G22,"seller_only"),EXACT($G22,"buyer_event"),EXACT($G22,"mixed")))),ISFORMULA($H22),AND($H22&lt;&gt;"",NOT(OR(EXACT($H22,"yes"),EXACT($H22,"no"),EXACT($H22,"unknown")))),ISFORMULA($I22),AND($I22&lt;&gt;"",NOT(OR(EXACT($I22,"full"),EXACT($I22,"partial"),EXACT($I22,"mismatch"),EXACT($I22,"unknown")))),ISFORMULA($J22),AND($J22&lt;&gt;"",NOT(OR(EXACT($J22,"independent_current"),EXACT($J22,"one_decision"),EXACT($J22,"shared_records"),EXACT($J22,"contradictory"),EXACT($J22,"incomplete_capture"),EXACT($J22,"stale")))),ISFORMULA($K22),AND($K22&lt;&gt;"",NOT(OR(EXACT($K22,"vendor"),EXACT($K22,"product"),EXACT($K22,"consultancy"),EXACT($K22,"agency"),EXACT($K22,"internal_build"),EXACT($K22,"spreadsheet"),EXACT($K22,"incumbent"),EXACT($K22,"open_source"),EXACT($K22,"free_tool"),EXACT($K22,"no_decision"),EXACT($K22,"status_quo"),EXACT($K22,"unknown")))),ISFORMULA($L22),AND($L22&lt;&gt;"",NOT(OR(EXACT($L22,"direct"),EXACT($L22,"indirect"),EXACT($L22,"substitute"),EXACT($L22,"reference"),EXACT($L22,"unknown")))),ISFORMULA($M22),AND($M22&lt;&gt;"",NOT(OR(EXACT($M22,"current"),EXACT($M22,"stale"),EXACT($M22,"unknown")))),ISFORMULA($N22),AND($N22&lt;&gt;"",NOT(OR(EXACT($N22,"none"),EXACT($N22,"material"),EXACT($N22,"unknown")))),ISFORMULA($O22),AND($O22&lt;&gt;"",NOT(OR(EXACT($O22,"two_plus"),EXACT($O22,"one"),EXACT($O22,"shared"),EXACT($O22,"unknown")))),ISFORMULA($P22),AND($P22&lt;&gt;"",NOT(OR(EXACT($P22,"balanced"),EXACT($P22,"only_wins"),EXACT($P22,"only_losses"),EXACT($P22,"one_segment"),EXACT($P22,"incomplete_crm"),EXACT($P22,"limited")))),ISFORMULA($Q22),AND($Q22&lt;&gt;"",NOT(OR(EXACT($Q22,"none"),EXACT($Q22,"review_due"),EXACT($Q22,"new_evidence")))),ISFORMULA($R22),AND($R22&lt;&gt;"",NOT(OR(EXACT($R22,"yes"),EXACT($R22,"no")))),ISFORMULA($S22),AND($S22&lt;&gt;"",NOT(OR(EXACT($S22,"yes"),EXACT($S22,"no"),EXACT($S22,"unknown")))),ISFORMULA($T22),AND($T22&lt;&gt;"",NOT(OR(EXACT($T22,"yes"),EXACT($T22,"no")))),ISFORMULA($U22),AND($U22&lt;&gt;"",NOT(OR(EXACT($U22,"yes"),EXACT($U22,"no"),EXACT($U22,"unknown")))))</x:f>
      </x:c>
      <x:c r="AO22">
        <x:f>OR(LEN(TRIM($C22&amp;""))=0,LEN(TRIM($D22&amp;""))=0,LEN(TRIM($E22&amp;""))=0,LEN(TRIM($F22&amp;""))=0,LEN(TRIM($G22&amp;""))=0,LEN(TRIM($H22&amp;""))=0,LEN(TRIM($I22&amp;""))=0,LEN(TRIM($J22&amp;""))=0)</x:f>
      </x:c>
      <x:c r="AP22">
        <x:f>IF($O22&lt;&gt;"",$O22,IF($J22="independent_current","two_plus",IF($J22="one_decision","one",IF($J22="shared_records","shared","unknown"))))</x:f>
      </x:c>
      <x:c r="AQ22">
        <x:f>IF($M22&lt;&gt;"",$M22,IF($J22="stale","stale",IF($J22="incomplete_capture","unknown",IF($J22&lt;&gt;"","current",""))))</x:f>
      </x:c>
      <x:c r="AR22">
        <x:f>IF($N22&lt;&gt;"",$N22,IF($J22="contradictory","material",IF($J22&lt;&gt;"","none","")))</x:f>
      </x:c>
      <x:c r="AS22">
        <x:f>IF($P22&lt;&gt;"",$P22,IF($J22="incomplete_capture","incomplete_crm",IF($J22="independent_current","balanced",IF($J22&lt;&gt;"","limited",""))))</x:f>
      </x:c>
      <x:c r="AT22">
        <x:f>OR($G22="buyer_event",$G22="mixed")</x:f>
      </x:c>
      <x:c r="AU22">
        <x:f>OR($D22="battlecard",$D22="shortlist",$D22="procurement",$D22="pricing",$D22="renewal",$D22="strategy",$D22="product_comparison")</x:f>
      </x:c>
      <x:c r="AV22">
        <x:f>OR($D22="seo",$D22="content",$D22="paid_search",$D22="market_monitoring")</x:f>
      </x:c>
      <x:c r="AW22">
        <x:f>IF(OR($K22="vendor",$K22="product"),"direct",IF(OR($K22="consultancy",$K22="agency"),"indirect",IF(OR($K22="internal_build",$K22="spreadsheet",$K22="incumbent",$K22="open_source",$K22="free_tool",$K22="no_decision",$K22="status_quo"),"substitute","")))</x:f>
      </x:c>
      <x:c r="AX22">
        <x:f>IF(OR($K22="vendor",$K22="product"),"Direct competitor",IF(OR($K22="consultancy",$K22="agency"),"Service alternative",IF($K22="incumbent","Incumbent / substitute",IF($K22="no_decision","No-decision alternative",IF($K22="status_quo","Status-quo alternative",IF(OR($K22="internal_build",$K22="spreadsheet",$K22="open_source",$K22="free_tool"),"Substitute",""))))))</x:f>
      </x:c>
      <x:c r="AY22">
        <x:f>OR($G22="none",$G22="seller_only",$AP22&lt;&gt;"two_plus",$AS22="only_wins",$AS22="only_losses",$AS22="one_segment",$AS22="incomplete_crm",$AS22="limited",$T22="yes",$AQ22&lt;&gt;"current")</x:f>
      </x:c>
      <x:c r="AZ22">
        <x:f>IF(ISFORMULA($C22),"candidateName, ","")&amp;IF(OR(ISFORMULA($D22),AND($D22&lt;&gt;"",NOT(OR(EXACT($D22,"seo"),EXACT($D22,"content"),EXACT($D22,"paid_search"),EXACT($D22,"market_monitoring"),EXACT($D22,"battlecard"),EXACT($D22,"product_comparison"),EXACT($D22,"shortlist"),EXACT($D22,"procurement"),EXACT($D22,"pricing"),EXACT($D22,"renewal"),EXACT($D22,"strategy"))))),"decisionUse, ","")&amp;IF(OR(ISFORMULA($E22),AND($E22&lt;&gt;"",NOT(OR(EXACT($E22,"yes"),EXACT($E22,"no"))))),"candidateInSet, ","")&amp;IF(OR(ISFORMULA($F22),AND($F22&lt;&gt;"",NOT(OR(EXACT($F22,"yes"),EXACT($F22,"no"))))),"publicEvidence, ","")&amp;IF(OR(ISFORMULA($G22),AND($G22&lt;&gt;"",NOT(OR(EXACT($G22,"none"),EXACT($G22,"seller_only"),EXACT($G22,"buyer_event"),EXACT($G22,"mixed"))))),"firstPartyEvidence, ","")&amp;IF(OR(ISFORMULA($H22),AND($H22&lt;&gt;"",NOT(OR(EXACT($H22,"yes"),EXACT($H22,"no"),EXACT($H22,"unknown"))))),"realDecision, ","")&amp;IF(OR(ISFORMULA($I22),AND($I22&lt;&gt;"",NOT(OR(EXACT($I22,"full"),EXACT($I22,"partial"),EXACT($I22,"mismatch"),EXACT($I22,"unknown"))))),"scopeMatch, ","")&amp;IF(OR(ISFORMULA($J22),AND($J22&lt;&gt;"",NOT(OR(EXACT($J22,"independent_current"),EXACT($J22,"one_decision"),EXACT($J22,"shared_records"),EXACT($J22,"contradictory"),EXACT($J22,"incomplete_capture"),EXACT($J22,"stale"))))),"evidenceQuality, ","")&amp;IF(OR(ISFORMULA($K22),AND($K22&lt;&gt;"",NOT(OR(EXACT($K22,"vendor"),EXACT($K22,"product"),EXACT($K22,"consultancy"),EXACT($K22,"agency"),EXACT($K22,"internal_build"),EXACT($K22,"spreadsheet"),EXACT($K22,"incumbent"),EXACT($K22,"open_source"),EXACT($K22,"free_tool"),EXACT($K22,"no_decision"),EXACT($K22,"status_quo"),EXACT($K22,"unknown"))))),"alternativeType, ","")&amp;IF(OR(ISFORMULA($L22),AND($L22&lt;&gt;"",NOT(OR(EXACT($L22,"direct"),EXACT($L22,"indirect"),EXACT($L22,"substitute"),EXACT($L22,"reference"),EXACT($L22,"unknown"))))),"currentRole, ","")&amp;IF(OR(ISFORMULA($M22),AND($M22&lt;&gt;"",NOT(OR(EXACT($M22,"current"),EXACT($M22,"stale"),EXACT($M22,"unknown"))))),"freshness, ","")&amp;IF(OR(ISFORMULA($N22),AND($N22&lt;&gt;"",NOT(OR(EXACT($N22,"none"),EXACT($N22,"material"),EXACT($N22,"unknown"))))),"contradiction, ","")&amp;IF(OR(ISFORMULA($O22),AND($O22&lt;&gt;"",NOT(OR(EXACT($O22,"two_plus"),EXACT($O22,"one"),EXACT($O22,"shared"),EXACT($O22,"unknown"))))),"provenance, ","")&amp;IF(OR(ISFORMULA($P22),AND($P22&lt;&gt;"",NOT(OR(EXACT($P22,"balanced"),EXACT($P22,"only_wins"),EXACT($P22,"only_losses"),EXACT($P22,"one_segment"),EXACT($P22,"incomplete_crm"),EXACT($P22,"limited"))))),"sampleCoverage, ","")&amp;IF(OR(ISFORMULA($Q22),AND($Q22&lt;&gt;"",NOT(OR(EXACT($Q22,"none"),EXACT($Q22,"review_due"),EXACT($Q22,"new_evidence"))))),"previousValidation, ","")&amp;IF(OR(ISFORMULA($R22),AND($R22&lt;&gt;"",NOT(OR(EXACT($R22,"yes"),EXACT($R22,"no"))))),"newMaterialEvidence, ","")&amp;IF(OR(ISFORMULA($S22),AND($S22&lt;&gt;"",NOT(OR(EXACT($S22,"yes"),EXACT($S22,"no"),EXACT($S22,"unknown"))))),"serviceability, ","")&amp;IF(OR(ISFORMULA($T22),AND($T22&lt;&gt;"",NOT(OR(EXACT($T22,"yes"),EXACT($T22,"no"))))),"historicalBackfill, ","")&amp;IF(OR(ISFORMULA($U22),AND($U22&lt;&gt;"",NOT(OR(EXACT($U22,"yes"),EXACT($U22,"no"),EXACT($U22,"unknown"))))),"commercialNonParticipation, ","")</x:f>
      </x:c>
      <x:c r="BA22">
        <x:f>IF(LEN(TRIM($C22&amp;""))=0,"candidateName, ","")&amp;IF(LEN(TRIM($D22&amp;""))=0,"decisionUse, ","")&amp;IF(LEN(TRIM($E22&amp;""))=0,"candidateInSet, ","")&amp;IF(LEN(TRIM($F22&amp;""))=0,"publicEvidence, ","")&amp;IF(LEN(TRIM($G22&amp;""))=0,"firstPartyEvidence, ","")&amp;IF(LEN(TRIM($H22&amp;""))=0,"realDecision, ","")&amp;IF(LEN(TRIM($I22&amp;""))=0,"scopeMatch, ","")&amp;IF(LEN(TRIM($J22&amp;""))=0,"evidenceQuality, ","")</x:f>
      </x:c>
      <x:c r="BB22">
        <x:f>IF($AM22=0,"EMPTY",IF($AN22=TRUE,"INVALID INPUT",IF($AO22=TRUE,"INVALID INPUT",IF(OR(NOT(ISTEXT($C22)),LEN(TRIM($C22&amp;""))&lt;2),"INVALID INPUT",IF(OR($Q22="review_due",$Q22="new_evidence",$R22="yes"),"REOPEN",IF(OR($AR22="material",$AR22="unknown"),"RESOLVE EVIDENCE",IF(OR($I22="unknown",$H22="unknown"),"RESOLVE EVIDENCE",IF(AND($AU22=TRUE,OR($S22="",$S22="unknown")),"RESOLVE EVIDENCE",IF(AND($E22="no",OR($K22="",$K22="unknown")),"RESOLVE EVIDENCE",IF(AND($E22="yes",OR($L22="",$L22="unknown")),"RESOLVE EVIDENCE",IF(AND($E22="yes",OR($I22="partial",$I22="mismatch",$AQ22="stale")),"DOWNGRADE",IF(AND($AU22=TRUE,$AY22=TRUE),"RESOLVE EVIDENCE",IF(AND($S22="no",$E22="yes",$H22="no",$U22="yes",$AP22="two_plus",$I22="full",$AQ22="current"),"EXCLUDE FROM THIS COMMERCIAL VIEW",IF(AND($S22="no",$E22="yes",$H22="yes"),"DOWNGRADE",IF(AND($S22="no",OR($F22="yes",$AV22=TRUE)),"RETAIN FOR DISCOVERY / REFERENCE",IF($S22="no","RESOLVE EVIDENCE",IF(AND($E22="no",$H22="yes",$AT22=TRUE,$I22="full",$AW22=""),"RESOLVE EVIDENCE",IF(AND($E22="no",$H22="yes",$AT22=TRUE,$I22="full",$AU22=TRUE,OR($AP22&lt;&gt;"two_plus",$AQ22&lt;&gt;"current",$S22&lt;&gt;"yes")),"RESOLVE EVIDENCE",IF(AND($E22="no",$H22="yes",$AT22=TRUE,$I22="full"),"ADD",IF(AND($AW22&lt;&gt;"",$E22="yes",$H22="yes",$I22="full",$L22&lt;&gt;$AW22),"RECLASSIFY",IF(AND($AP22="shared",$AV22=TRUE),"RETAIN FOR DISCOVERY / REFERENCE",IF(AND($AV22=TRUE,$F22="yes",OR($H22="no",$G22="none")),"RETAIN FOR DISCOVERY / REFERENCE",IF(AND($E22="yes",$H22="no",$U22="yes",$AP22="two_plus",$I22="full",$AQ22="current"),"EXCLUDE FROM THIS COMMERCIAL VIEW",IF(AND($E22="yes",$H22="yes",$AT22=TRUE,$I22="full",$AP22="two_plus",$AQ22="current",$AW22=""),"RESOLVE EVIDENCE",IF(AND($E22="yes",$H22="yes",$AT22=TRUE,$I22="full",$AP22="two_plus",$AQ22="current",$AU22=TRUE,$S22&lt;&gt;"yes"),"RESOLVE EVIDENCE",IF(AND($E22="yes",$H22="yes",$AT22=TRUE,$I22="full",$AP22="two_plus",$AQ22="current",$L22&lt;&gt;$AW22),"RECLASSIFY",IF(AND($E22="yes",$H22="yes",$AT22=TRUE,$I22="full",$AP22="two_plus",$AQ22="current"),"CONFIRM","RESOLVE EVIDENCE")))))))))))))))))))))))))))</x:f>
      </x:c>
      <x:c r="BC22">
        <x:f>IF($AM22=0,"EMPTY",IF($AN22=TRUE,"CONTROLLED_INPUT_INVALID",IF($AO22=TRUE,"REQUIRED_FIELDS_MISSING",IF(OR(NOT(ISTEXT($C22)),LEN(TRIM($C22&amp;""))&lt;2),"IDENTITY_MALFORMED",IF(OR($Q22="review_due",$Q22="new_evidence",$R22="yes"),"LIFECYCLE_TRIGGER",IF(OR($AR22="material",$AR22="unknown"),"MATERIAL_CONTRADICTION",IF(OR($I22="unknown",$H22="unknown"),"SCOPE_OR_EVENT_UNRESOLVED",IF(AND($AU22=TRUE,OR($S22="",$S22="unknown")),"SERVICEABILITY_UNRESOLVED",IF(AND($E22="no",OR($K22="",$K22="unknown")),"MISSING_ALTERNATIVE_ROLE_UNRESOLVED",IF(AND($E22="yes",OR($L22="",$L22="unknown")),"CURRENT_ROLE_UNRESOLVED",IF(AND($E22="yes",OR($I22="partial",$I22="mismatch",$AQ22="stale")),"SCOPE_OR_FRESHNESS_LIMIT",IF(AND($AU22=TRUE,$AY22=TRUE),"COMMERCIAL_EVIDENCE_LIMITED",IF(AND($S22="no",$E22="yes",$H22="no",$U22="yes",$AP22="two_plus",$I22="full",$AQ22="current"),"SCOPED_NON_SERVICEABILITY",IF(AND($S22="no",$E22="yes",$H22="yes"),"SERVICEABILITY_LIMIT",IF(AND($S22="no",OR($F22="yes",$AV22=TRUE)),"NOT_SERVICEABLE_FOR_COMMERCIAL_VIEW",IF($S22="no","SERVICEABILITY_NEGATIVE_ROLE_EFFECT_UNRESOLVED",IF(AND($E22="no",$H22="yes",$AT22=TRUE,$I22="full",$AW22=""),"MISSING_ALTERNATIVE_ROLE_UNRESOLVED",IF(AND($E22="no",$H22="yes",$AT22=TRUE,$I22="full",$AU22=TRUE,OR($AP22&lt;&gt;"two_plus",$AQ22&lt;&gt;"current",$S22&lt;&gt;"yes")),"MISSING_ALTERNATIVE_EVIDENCE_LIMITED",IF(AND($E22="no",$H22="yes",$AT22=TRUE,$I22="full"),"COMMERCIAL_ALTERNATIVE_MISSING",IF(AND($AW22&lt;&gt;"",$E22="yes",$H22="yes",$I22="full",$L22&lt;&gt;$AW22),"ROLE_MISMATCH",IF(AND($AP22="shared",$AV22=TRUE),"PUBLIC_SIGNAL_SHARED_PROVENANCE",IF(AND($AV22=TRUE,$F22="yes",OR($H22="no",$G22="none")),"DISCOVERY_ONLY_RELATIONSHIP",IF(AND($E22="yes",$H22="no",$U22="yes",$AP22="two_plus",$I22="full",$AQ22="current"),"SCOPED_NON_PARTICIPATION",IF(AND($E22="yes",$H22="yes",$AT22=TRUE,$I22="full",$AP22="two_plus",$AQ22="current",$AW22=""),"ALTERNATIVE_TYPE_UNRESOLVED",IF(AND($E22="yes",$H22="yes",$AT22=TRUE,$I22="full",$AP22="two_plus",$AQ22="current",$AU22=TRUE,$S22&lt;&gt;"yes"),"SERVICEABILITY_UNRESOLVED",IF(AND($E22="yes",$H22="yes",$AT22=TRUE,$I22="full",$AP22="two_plus",$AQ22="current",$L22&lt;&gt;$AW22),"ROLE_MISMATCH",IF(AND($E22="yes",$H22="yes",$AT22=TRUE,$I22="full",$AP22="two_plus",$AQ22="current"),"SCOPED_COMMERCIAL_RELEVANCE","DEFAULT_EVIDENCE_GAP")))))))))))))))))))))))))))</x:f>
      </x:c>
    </x:row>
    <x:row r="23">
      <x:c r="A23" s="103"/>
      <x:c r="B23" s="103"/>
      <x:c r="C23" s="103"/>
      <x:c r="D23" s="103"/>
      <x:c r="E23" s="103"/>
      <x:c r="F23" s="103"/>
      <x:c r="G23" s="103"/>
      <x:c r="H23" s="103"/>
      <x:c r="I23" s="103"/>
      <x:c r="J23" s="103"/>
      <x:c r="K23" s="103"/>
      <x:c r="L23" s="103"/>
      <x:c r="M23" s="103"/>
      <x:c r="N23" s="103"/>
      <x:c r="O23" s="103"/>
      <x:c r="P23" s="103"/>
      <x:c r="Q23" s="103"/>
      <x:c r="R23" s="103"/>
      <x:c r="S23" s="103"/>
      <x:c r="T23" s="103"/>
      <x:c r="U23" s="103"/>
      <x:c r="V23" s="103"/>
      <x:c r="W23" s="104"/>
      <x:c r="X23" s="103"/>
      <x:c r="Y23" s="86">
        <x:f>IF($BB23="EMPTY","",IF($AN23=TRUE,"INVALID",IF($AO23=TRUE,"INCOMPLETE",IF(OR(NOT(ISTEXT($C23)),LEN(TRIM($C23&amp;""))&lt;2),"INVALID","VALID"))))</x:f>
      </x:c>
      <x:c r="Z23" s="86">
        <x:f>IF($BB23="EMPTY","",$BB23)</x:f>
      </x:c>
      <x:c r="AA23" s="86">
        <x:f>IF($BB23="EMPTY","",IFERROR(VLOOKUP($BC23,'Method Notes'!$AN$5:$AW$50,2,FALSE),""))</x:f>
      </x:c>
      <x:c r="AB23" s="86">
        <x:f>IF($BB23="EMPTY","",IF($BC23="CONTROLLED_INPUT_INVALID","Unsupported values were supplied for: "&amp;LEFT($AZ23,MAX(0,LEN($AZ23)-2))&amp;". The engine does not convert them to a safe default.",IF($BC23="REQUIRED_FIELDS_MISSING","Required information is missing: "&amp;LEFT($BA23,MAX(0,LEN($BA23)-2))&amp;".",IFERROR(VLOOKUP($BC23,'Method Notes'!$AN$5:$AW$50,3,FALSE),""))))</x:f>
      </x:c>
      <x:c r="AC23" s="86">
        <x:f>IF($BB23="EMPTY","",IF($BC23="COMMERCIAL_ALTERNATIVE_MISSING","Add as "&amp;$AX23&amp;" in this scoped view.",IF($BC23="ROLE_MISMATCH","Reclassify as "&amp;$AX23&amp;" for this view.",IFERROR(VLOOKUP($BC23,'Method Notes'!$AN$5:$AW$50,4,FALSE),""))))</x:f>
      </x:c>
      <x:c r="AD23" s="86">
        <x:f>IF($BB23="EMPTY","",$BC23)</x:f>
      </x:c>
      <x:c r="AE23" s="86">
        <x:f>IF($BB23="EMPTY","",IFERROR(VLOOKUP($BC23,'Method Notes'!$AN$5:$AW$50,5,FALSE),""))</x:f>
      </x:c>
      <x:c r="AF23" s="86">
        <x:f>IF($BB23="EMPTY","",IFERROR(VLOOKUP($BC23,'Method Notes'!$AN$5:$AW$50,6,FALSE),""))</x:f>
      </x:c>
      <x:c r="AG23" s="86">
        <x:f>IF($BB23="EMPTY","",IF($BC23="COMMERCIAL_EVIDENCE_LIMITED",IF($AT23=TRUE,"Add independent decisions and missing segments.","Collect direct buyer or recorded commercial-event evidence tied to the same scope."),IFERROR(VLOOKUP($BC23,'Method Notes'!$AN$5:$AW$50,7,FALSE),"")))</x:f>
      </x:c>
      <x:c r="AH23" s="86">
        <x:f>IF($BB23="EMPTY","",IFERROR(VLOOKUP($BC23,'Method Notes'!$AN$5:$AW$50,8,FALSE),""))</x:f>
      </x:c>
      <x:c r="AI23" s="86">
        <x:f>IF($BB23="EMPTY","",IF(OR($BC23="COMMERCIAL_EVIDENCE_LIMITED",$BC23="COMMERCIAL_ALTERNATIVE_MISSING",$BC23="ROLE_MISMATCH",$BC23="SCOPE_OR_FRESHNESS_LIMIT"),IF($AP23="shared","PROVENANCE NOT INDEPENDENT",IF($AP23="one","ONE INDEPENDENT DECISION ONLY",IF($AS23="incomplete_crm","CRM CAPTURE INCOMPLETE",IF(OR($AS23="only_wins",$AS23="only_losses",$AS23="one_segment",$AS23="limited"),"SAMPLE COVERAGE LIMITED",IF($T23="yes","HISTORICAL BACKFILL UNRELIABLE",IF($AQ23="stale","EVIDENCE STALE","Evidence is scoped to the tested view.")))))),IFERROR(VLOOKUP($BC23,'Method Notes'!$AN$5:$AW$50,9,FALSE),"")))</x:f>
      </x:c>
      <x:c r="AJ23" s="86">
        <x:f>IF($BB23="EMPTY","",IFERROR(VLOOKUP($BC23,'Method Notes'!$AN$5:$AW$50,10,FALSE),""))</x:f>
      </x:c>
      <x:c r="AK23" s="86">
        <x:f>IF(COUNTA($A23:$X23)=0,"",IF(AND($B23&lt;&gt;"",COUNTIF($B$6:$B23,$B23)&gt;1),"POSSIBLE DUPLICATE CANDIDATE ID",""))</x:f>
      </x:c>
      <x:c r="AL23" s="86">
        <x:f>IF(COUNTA($A23:$X23)=0,"",IF(OR($Q23="review_due",$Q23="new_evidence",$R23="yes"),"REOPEN / SUPERSEDE PRIOR VERSION",IF(OR($Q23="",$Q23="none"),"CURRENT OR FIRST REVIEW","PRIOR REVIEW RECORDED")))</x:f>
      </x:c>
      <x:c r="AM23">
        <x:f>IF(COUNTA($C23:$U23)&gt;0,1,0)</x:f>
      </x:c>
      <x:c r="AN23">
        <x:f>OR(ISFORMULA($C23),ISFORMULA($D23),AND($D23&lt;&gt;"",NOT(OR(EXACT($D23,"seo"),EXACT($D23,"content"),EXACT($D23,"paid_search"),EXACT($D23,"market_monitoring"),EXACT($D23,"battlecard"),EXACT($D23,"product_comparison"),EXACT($D23,"shortlist"),EXACT($D23,"procurement"),EXACT($D23,"pricing"),EXACT($D23,"renewal"),EXACT($D23,"strategy")))),ISFORMULA($E23),AND($E23&lt;&gt;"",NOT(OR(EXACT($E23,"yes"),EXACT($E23,"no")))),ISFORMULA($F23),AND($F23&lt;&gt;"",NOT(OR(EXACT($F23,"yes"),EXACT($F23,"no")))),ISFORMULA($G23),AND($G23&lt;&gt;"",NOT(OR(EXACT($G23,"none"),EXACT($G23,"seller_only"),EXACT($G23,"buyer_event"),EXACT($G23,"mixed")))),ISFORMULA($H23),AND($H23&lt;&gt;"",NOT(OR(EXACT($H23,"yes"),EXACT($H23,"no"),EXACT($H23,"unknown")))),ISFORMULA($I23),AND($I23&lt;&gt;"",NOT(OR(EXACT($I23,"full"),EXACT($I23,"partial"),EXACT($I23,"mismatch"),EXACT($I23,"unknown")))),ISFORMULA($J23),AND($J23&lt;&gt;"",NOT(OR(EXACT($J23,"independent_current"),EXACT($J23,"one_decision"),EXACT($J23,"shared_records"),EXACT($J23,"contradictory"),EXACT($J23,"incomplete_capture"),EXACT($J23,"stale")))),ISFORMULA($K23),AND($K23&lt;&gt;"",NOT(OR(EXACT($K23,"vendor"),EXACT($K23,"product"),EXACT($K23,"consultancy"),EXACT($K23,"agency"),EXACT($K23,"internal_build"),EXACT($K23,"spreadsheet"),EXACT($K23,"incumbent"),EXACT($K23,"open_source"),EXACT($K23,"free_tool"),EXACT($K23,"no_decision"),EXACT($K23,"status_quo"),EXACT($K23,"unknown")))),ISFORMULA($L23),AND($L23&lt;&gt;"",NOT(OR(EXACT($L23,"direct"),EXACT($L23,"indirect"),EXACT($L23,"substitute"),EXACT($L23,"reference"),EXACT($L23,"unknown")))),ISFORMULA($M23),AND($M23&lt;&gt;"",NOT(OR(EXACT($M23,"current"),EXACT($M23,"stale"),EXACT($M23,"unknown")))),ISFORMULA($N23),AND($N23&lt;&gt;"",NOT(OR(EXACT($N23,"none"),EXACT($N23,"material"),EXACT($N23,"unknown")))),ISFORMULA($O23),AND($O23&lt;&gt;"",NOT(OR(EXACT($O23,"two_plus"),EXACT($O23,"one"),EXACT($O23,"shared"),EXACT($O23,"unknown")))),ISFORMULA($P23),AND($P23&lt;&gt;"",NOT(OR(EXACT($P23,"balanced"),EXACT($P23,"only_wins"),EXACT($P23,"only_losses"),EXACT($P23,"one_segment"),EXACT($P23,"incomplete_crm"),EXACT($P23,"limited")))),ISFORMULA($Q23),AND($Q23&lt;&gt;"",NOT(OR(EXACT($Q23,"none"),EXACT($Q23,"review_due"),EXACT($Q23,"new_evidence")))),ISFORMULA($R23),AND($R23&lt;&gt;"",NOT(OR(EXACT($R23,"yes"),EXACT($R23,"no")))),ISFORMULA($S23),AND($S23&lt;&gt;"",NOT(OR(EXACT($S23,"yes"),EXACT($S23,"no"),EXACT($S23,"unknown")))),ISFORMULA($T23),AND($T23&lt;&gt;"",NOT(OR(EXACT($T23,"yes"),EXACT($T23,"no")))),ISFORMULA($U23),AND($U23&lt;&gt;"",NOT(OR(EXACT($U23,"yes"),EXACT($U23,"no"),EXACT($U23,"unknown")))))</x:f>
      </x:c>
      <x:c r="AO23">
        <x:f>OR(LEN(TRIM($C23&amp;""))=0,LEN(TRIM($D23&amp;""))=0,LEN(TRIM($E23&amp;""))=0,LEN(TRIM($F23&amp;""))=0,LEN(TRIM($G23&amp;""))=0,LEN(TRIM($H23&amp;""))=0,LEN(TRIM($I23&amp;""))=0,LEN(TRIM($J23&amp;""))=0)</x:f>
      </x:c>
      <x:c r="AP23">
        <x:f>IF($O23&lt;&gt;"",$O23,IF($J23="independent_current","two_plus",IF($J23="one_decision","one",IF($J23="shared_records","shared","unknown"))))</x:f>
      </x:c>
      <x:c r="AQ23">
        <x:f>IF($M23&lt;&gt;"",$M23,IF($J23="stale","stale",IF($J23="incomplete_capture","unknown",IF($J23&lt;&gt;"","current",""))))</x:f>
      </x:c>
      <x:c r="AR23">
        <x:f>IF($N23&lt;&gt;"",$N23,IF($J23="contradictory","material",IF($J23&lt;&gt;"","none","")))</x:f>
      </x:c>
      <x:c r="AS23">
        <x:f>IF($P23&lt;&gt;"",$P23,IF($J23="incomplete_capture","incomplete_crm",IF($J23="independent_current","balanced",IF($J23&lt;&gt;"","limited",""))))</x:f>
      </x:c>
      <x:c r="AT23">
        <x:f>OR($G23="buyer_event",$G23="mixed")</x:f>
      </x:c>
      <x:c r="AU23">
        <x:f>OR($D23="battlecard",$D23="shortlist",$D23="procurement",$D23="pricing",$D23="renewal",$D23="strategy",$D23="product_comparison")</x:f>
      </x:c>
      <x:c r="AV23">
        <x:f>OR($D23="seo",$D23="content",$D23="paid_search",$D23="market_monitoring")</x:f>
      </x:c>
      <x:c r="AW23">
        <x:f>IF(OR($K23="vendor",$K23="product"),"direct",IF(OR($K23="consultancy",$K23="agency"),"indirect",IF(OR($K23="internal_build",$K23="spreadsheet",$K23="incumbent",$K23="open_source",$K23="free_tool",$K23="no_decision",$K23="status_quo"),"substitute","")))</x:f>
      </x:c>
      <x:c r="AX23">
        <x:f>IF(OR($K23="vendor",$K23="product"),"Direct competitor",IF(OR($K23="consultancy",$K23="agency"),"Service alternative",IF($K23="incumbent","Incumbent / substitute",IF($K23="no_decision","No-decision alternative",IF($K23="status_quo","Status-quo alternative",IF(OR($K23="internal_build",$K23="spreadsheet",$K23="open_source",$K23="free_tool"),"Substitute",""))))))</x:f>
      </x:c>
      <x:c r="AY23">
        <x:f>OR($G23="none",$G23="seller_only",$AP23&lt;&gt;"two_plus",$AS23="only_wins",$AS23="only_losses",$AS23="one_segment",$AS23="incomplete_crm",$AS23="limited",$T23="yes",$AQ23&lt;&gt;"current")</x:f>
      </x:c>
      <x:c r="AZ23">
        <x:f>IF(ISFORMULA($C23),"candidateName, ","")&amp;IF(OR(ISFORMULA($D23),AND($D23&lt;&gt;"",NOT(OR(EXACT($D23,"seo"),EXACT($D23,"content"),EXACT($D23,"paid_search"),EXACT($D23,"market_monitoring"),EXACT($D23,"battlecard"),EXACT($D23,"product_comparison"),EXACT($D23,"shortlist"),EXACT($D23,"procurement"),EXACT($D23,"pricing"),EXACT($D23,"renewal"),EXACT($D23,"strategy"))))),"decisionUse, ","")&amp;IF(OR(ISFORMULA($E23),AND($E23&lt;&gt;"",NOT(OR(EXACT($E23,"yes"),EXACT($E23,"no"))))),"candidateInSet, ","")&amp;IF(OR(ISFORMULA($F23),AND($F23&lt;&gt;"",NOT(OR(EXACT($F23,"yes"),EXACT($F23,"no"))))),"publicEvidence, ","")&amp;IF(OR(ISFORMULA($G23),AND($G23&lt;&gt;"",NOT(OR(EXACT($G23,"none"),EXACT($G23,"seller_only"),EXACT($G23,"buyer_event"),EXACT($G23,"mixed"))))),"firstPartyEvidence, ","")&amp;IF(OR(ISFORMULA($H23),AND($H23&lt;&gt;"",NOT(OR(EXACT($H23,"yes"),EXACT($H23,"no"),EXACT($H23,"unknown"))))),"realDecision, ","")&amp;IF(OR(ISFORMULA($I23),AND($I23&lt;&gt;"",NOT(OR(EXACT($I23,"full"),EXACT($I23,"partial"),EXACT($I23,"mismatch"),EXACT($I23,"unknown"))))),"scopeMatch, ","")&amp;IF(OR(ISFORMULA($J23),AND($J23&lt;&gt;"",NOT(OR(EXACT($J23,"independent_current"),EXACT($J23,"one_decision"),EXACT($J23,"shared_records"),EXACT($J23,"contradictory"),EXACT($J23,"incomplete_capture"),EXACT($J23,"stale"))))),"evidenceQuality, ","")&amp;IF(OR(ISFORMULA($K23),AND($K23&lt;&gt;"",NOT(OR(EXACT($K23,"vendor"),EXACT($K23,"product"),EXACT($K23,"consultancy"),EXACT($K23,"agency"),EXACT($K23,"internal_build"),EXACT($K23,"spreadsheet"),EXACT($K23,"incumbent"),EXACT($K23,"open_source"),EXACT($K23,"free_tool"),EXACT($K23,"no_decision"),EXACT($K23,"status_quo"),EXACT($K23,"unknown"))))),"alternativeType, ","")&amp;IF(OR(ISFORMULA($L23),AND($L23&lt;&gt;"",NOT(OR(EXACT($L23,"direct"),EXACT($L23,"indirect"),EXACT($L23,"substitute"),EXACT($L23,"reference"),EXACT($L23,"unknown"))))),"currentRole, ","")&amp;IF(OR(ISFORMULA($M23),AND($M23&lt;&gt;"",NOT(OR(EXACT($M23,"current"),EXACT($M23,"stale"),EXACT($M23,"unknown"))))),"freshness, ","")&amp;IF(OR(ISFORMULA($N23),AND($N23&lt;&gt;"",NOT(OR(EXACT($N23,"none"),EXACT($N23,"material"),EXACT($N23,"unknown"))))),"contradiction, ","")&amp;IF(OR(ISFORMULA($O23),AND($O23&lt;&gt;"",NOT(OR(EXACT($O23,"two_plus"),EXACT($O23,"one"),EXACT($O23,"shared"),EXACT($O23,"unknown"))))),"provenance, ","")&amp;IF(OR(ISFORMULA($P23),AND($P23&lt;&gt;"",NOT(OR(EXACT($P23,"balanced"),EXACT($P23,"only_wins"),EXACT($P23,"only_losses"),EXACT($P23,"one_segment"),EXACT($P23,"incomplete_crm"),EXACT($P23,"limited"))))),"sampleCoverage, ","")&amp;IF(OR(ISFORMULA($Q23),AND($Q23&lt;&gt;"",NOT(OR(EXACT($Q23,"none"),EXACT($Q23,"review_due"),EXACT($Q23,"new_evidence"))))),"previousValidation, ","")&amp;IF(OR(ISFORMULA($R23),AND($R23&lt;&gt;"",NOT(OR(EXACT($R23,"yes"),EXACT($R23,"no"))))),"newMaterialEvidence, ","")&amp;IF(OR(ISFORMULA($S23),AND($S23&lt;&gt;"",NOT(OR(EXACT($S23,"yes"),EXACT($S23,"no"),EXACT($S23,"unknown"))))),"serviceability, ","")&amp;IF(OR(ISFORMULA($T23),AND($T23&lt;&gt;"",NOT(OR(EXACT($T23,"yes"),EXACT($T23,"no"))))),"historicalBackfill, ","")&amp;IF(OR(ISFORMULA($U23),AND($U23&lt;&gt;"",NOT(OR(EXACT($U23,"yes"),EXACT($U23,"no"),EXACT($U23,"unknown"))))),"commercialNonParticipation, ","")</x:f>
      </x:c>
      <x:c r="BA23">
        <x:f>IF(LEN(TRIM($C23&amp;""))=0,"candidateName, ","")&amp;IF(LEN(TRIM($D23&amp;""))=0,"decisionUse, ","")&amp;IF(LEN(TRIM($E23&amp;""))=0,"candidateInSet, ","")&amp;IF(LEN(TRIM($F23&amp;""))=0,"publicEvidence, ","")&amp;IF(LEN(TRIM($G23&amp;""))=0,"firstPartyEvidence, ","")&amp;IF(LEN(TRIM($H23&amp;""))=0,"realDecision, ","")&amp;IF(LEN(TRIM($I23&amp;""))=0,"scopeMatch, ","")&amp;IF(LEN(TRIM($J23&amp;""))=0,"evidenceQuality, ","")</x:f>
      </x:c>
      <x:c r="BB23">
        <x:f>IF($AM23=0,"EMPTY",IF($AN23=TRUE,"INVALID INPUT",IF($AO23=TRUE,"INVALID INPUT",IF(OR(NOT(ISTEXT($C23)),LEN(TRIM($C23&amp;""))&lt;2),"INVALID INPUT",IF(OR($Q23="review_due",$Q23="new_evidence",$R23="yes"),"REOPEN",IF(OR($AR23="material",$AR23="unknown"),"RESOLVE EVIDENCE",IF(OR($I23="unknown",$H23="unknown"),"RESOLVE EVIDENCE",IF(AND($AU23=TRUE,OR($S23="",$S23="unknown")),"RESOLVE EVIDENCE",IF(AND($E23="no",OR($K23="",$K23="unknown")),"RESOLVE EVIDENCE",IF(AND($E23="yes",OR($L23="",$L23="unknown")),"RESOLVE EVIDENCE",IF(AND($E23="yes",OR($I23="partial",$I23="mismatch",$AQ23="stale")),"DOWNGRADE",IF(AND($AU23=TRUE,$AY23=TRUE),"RESOLVE EVIDENCE",IF(AND($S23="no",$E23="yes",$H23="no",$U23="yes",$AP23="two_plus",$I23="full",$AQ23="current"),"EXCLUDE FROM THIS COMMERCIAL VIEW",IF(AND($S23="no",$E23="yes",$H23="yes"),"DOWNGRADE",IF(AND($S23="no",OR($F23="yes",$AV23=TRUE)),"RETAIN FOR DISCOVERY / REFERENCE",IF($S23="no","RESOLVE EVIDENCE",IF(AND($E23="no",$H23="yes",$AT23=TRUE,$I23="full",$AW23=""),"RESOLVE EVIDENCE",IF(AND($E23="no",$H23="yes",$AT23=TRUE,$I23="full",$AU23=TRUE,OR($AP23&lt;&gt;"two_plus",$AQ23&lt;&gt;"current",$S23&lt;&gt;"yes")),"RESOLVE EVIDENCE",IF(AND($E23="no",$H23="yes",$AT23=TRUE,$I23="full"),"ADD",IF(AND($AW23&lt;&gt;"",$E23="yes",$H23="yes",$I23="full",$L23&lt;&gt;$AW23),"RECLASSIFY",IF(AND($AP23="shared",$AV23=TRUE),"RETAIN FOR DISCOVERY / REFERENCE",IF(AND($AV23=TRUE,$F23="yes",OR($H23="no",$G23="none")),"RETAIN FOR DISCOVERY / REFERENCE",IF(AND($E23="yes",$H23="no",$U23="yes",$AP23="two_plus",$I23="full",$AQ23="current"),"EXCLUDE FROM THIS COMMERCIAL VIEW",IF(AND($E23="yes",$H23="yes",$AT23=TRUE,$I23="full",$AP23="two_plus",$AQ23="current",$AW23=""),"RESOLVE EVIDENCE",IF(AND($E23="yes",$H23="yes",$AT23=TRUE,$I23="full",$AP23="two_plus",$AQ23="current",$AU23=TRUE,$S23&lt;&gt;"yes"),"RESOLVE EVIDENCE",IF(AND($E23="yes",$H23="yes",$AT23=TRUE,$I23="full",$AP23="two_plus",$AQ23="current",$L23&lt;&gt;$AW23),"RECLASSIFY",IF(AND($E23="yes",$H23="yes",$AT23=TRUE,$I23="full",$AP23="two_plus",$AQ23="current"),"CONFIRM","RESOLVE EVIDENCE")))))))))))))))))))))))))))</x:f>
      </x:c>
      <x:c r="BC23">
        <x:f>IF($AM23=0,"EMPTY",IF($AN23=TRUE,"CONTROLLED_INPUT_INVALID",IF($AO23=TRUE,"REQUIRED_FIELDS_MISSING",IF(OR(NOT(ISTEXT($C23)),LEN(TRIM($C23&amp;""))&lt;2),"IDENTITY_MALFORMED",IF(OR($Q23="review_due",$Q23="new_evidence",$R23="yes"),"LIFECYCLE_TRIGGER",IF(OR($AR23="material",$AR23="unknown"),"MATERIAL_CONTRADICTION",IF(OR($I23="unknown",$H23="unknown"),"SCOPE_OR_EVENT_UNRESOLVED",IF(AND($AU23=TRUE,OR($S23="",$S23="unknown")),"SERVICEABILITY_UNRESOLVED",IF(AND($E23="no",OR($K23="",$K23="unknown")),"MISSING_ALTERNATIVE_ROLE_UNRESOLVED",IF(AND($E23="yes",OR($L23="",$L23="unknown")),"CURRENT_ROLE_UNRESOLVED",IF(AND($E23="yes",OR($I23="partial",$I23="mismatch",$AQ23="stale")),"SCOPE_OR_FRESHNESS_LIMIT",IF(AND($AU23=TRUE,$AY23=TRUE),"COMMERCIAL_EVIDENCE_LIMITED",IF(AND($S23="no",$E23="yes",$H23="no",$U23="yes",$AP23="two_plus",$I23="full",$AQ23="current"),"SCOPED_NON_SERVICEABILITY",IF(AND($S23="no",$E23="yes",$H23="yes"),"SERVICEABILITY_LIMIT",IF(AND($S23="no",OR($F23="yes",$AV23=TRUE)),"NOT_SERVICEABLE_FOR_COMMERCIAL_VIEW",IF($S23="no","SERVICEABILITY_NEGATIVE_ROLE_EFFECT_UNRESOLVED",IF(AND($E23="no",$H23="yes",$AT23=TRUE,$I23="full",$AW23=""),"MISSING_ALTERNATIVE_ROLE_UNRESOLVED",IF(AND($E23="no",$H23="yes",$AT23=TRUE,$I23="full",$AU23=TRUE,OR($AP23&lt;&gt;"two_plus",$AQ23&lt;&gt;"current",$S23&lt;&gt;"yes")),"MISSING_ALTERNATIVE_EVIDENCE_LIMITED",IF(AND($E23="no",$H23="yes",$AT23=TRUE,$I23="full"),"COMMERCIAL_ALTERNATIVE_MISSING",IF(AND($AW23&lt;&gt;"",$E23="yes",$H23="yes",$I23="full",$L23&lt;&gt;$AW23),"ROLE_MISMATCH",IF(AND($AP23="shared",$AV23=TRUE),"PUBLIC_SIGNAL_SHARED_PROVENANCE",IF(AND($AV23=TRUE,$F23="yes",OR($H23="no",$G23="none")),"DISCOVERY_ONLY_RELATIONSHIP",IF(AND($E23="yes",$H23="no",$U23="yes",$AP23="two_plus",$I23="full",$AQ23="current"),"SCOPED_NON_PARTICIPATION",IF(AND($E23="yes",$H23="yes",$AT23=TRUE,$I23="full",$AP23="two_plus",$AQ23="current",$AW23=""),"ALTERNATIVE_TYPE_UNRESOLVED",IF(AND($E23="yes",$H23="yes",$AT23=TRUE,$I23="full",$AP23="two_plus",$AQ23="current",$AU23=TRUE,$S23&lt;&gt;"yes"),"SERVICEABILITY_UNRESOLVED",IF(AND($E23="yes",$H23="yes",$AT23=TRUE,$I23="full",$AP23="two_plus",$AQ23="current",$L23&lt;&gt;$AW23),"ROLE_MISMATCH",IF(AND($E23="yes",$H23="yes",$AT23=TRUE,$I23="full",$AP23="two_plus",$AQ23="current"),"SCOPED_COMMERCIAL_RELEVANCE","DEFAULT_EVIDENCE_GAP")))))))))))))))))))))))))))</x:f>
      </x:c>
    </x:row>
    <x:row r="24">
      <x:c r="A24" s="103"/>
      <x:c r="B24" s="103"/>
      <x:c r="C24" s="103"/>
      <x:c r="D24" s="103"/>
      <x:c r="E24" s="103"/>
      <x:c r="F24" s="103"/>
      <x:c r="G24" s="103"/>
      <x:c r="H24" s="103"/>
      <x:c r="I24" s="103"/>
      <x:c r="J24" s="103"/>
      <x:c r="K24" s="103"/>
      <x:c r="L24" s="103"/>
      <x:c r="M24" s="103"/>
      <x:c r="N24" s="103"/>
      <x:c r="O24" s="103"/>
      <x:c r="P24" s="103"/>
      <x:c r="Q24" s="103"/>
      <x:c r="R24" s="103"/>
      <x:c r="S24" s="103"/>
      <x:c r="T24" s="103"/>
      <x:c r="U24" s="103"/>
      <x:c r="V24" s="103"/>
      <x:c r="W24" s="104"/>
      <x:c r="X24" s="103"/>
      <x:c r="Y24" s="86">
        <x:f>IF($BB24="EMPTY","",IF($AN24=TRUE,"INVALID",IF($AO24=TRUE,"INCOMPLETE",IF(OR(NOT(ISTEXT($C24)),LEN(TRIM($C24&amp;""))&lt;2),"INVALID","VALID"))))</x:f>
      </x:c>
      <x:c r="Z24" s="86">
        <x:f>IF($BB24="EMPTY","",$BB24)</x:f>
      </x:c>
      <x:c r="AA24" s="86">
        <x:f>IF($BB24="EMPTY","",IFERROR(VLOOKUP($BC24,'Method Notes'!$AN$5:$AW$50,2,FALSE),""))</x:f>
      </x:c>
      <x:c r="AB24" s="86">
        <x:f>IF($BB24="EMPTY","",IF($BC24="CONTROLLED_INPUT_INVALID","Unsupported values were supplied for: "&amp;LEFT($AZ24,MAX(0,LEN($AZ24)-2))&amp;". The engine does not convert them to a safe default.",IF($BC24="REQUIRED_FIELDS_MISSING","Required information is missing: "&amp;LEFT($BA24,MAX(0,LEN($BA24)-2))&amp;".",IFERROR(VLOOKUP($BC24,'Method Notes'!$AN$5:$AW$50,3,FALSE),""))))</x:f>
      </x:c>
      <x:c r="AC24" s="86">
        <x:f>IF($BB24="EMPTY","",IF($BC24="COMMERCIAL_ALTERNATIVE_MISSING","Add as "&amp;$AX24&amp;" in this scoped view.",IF($BC24="ROLE_MISMATCH","Reclassify as "&amp;$AX24&amp;" for this view.",IFERROR(VLOOKUP($BC24,'Method Notes'!$AN$5:$AW$50,4,FALSE),""))))</x:f>
      </x:c>
      <x:c r="AD24" s="86">
        <x:f>IF($BB24="EMPTY","",$BC24)</x:f>
      </x:c>
      <x:c r="AE24" s="86">
        <x:f>IF($BB24="EMPTY","",IFERROR(VLOOKUP($BC24,'Method Notes'!$AN$5:$AW$50,5,FALSE),""))</x:f>
      </x:c>
      <x:c r="AF24" s="86">
        <x:f>IF($BB24="EMPTY","",IFERROR(VLOOKUP($BC24,'Method Notes'!$AN$5:$AW$50,6,FALSE),""))</x:f>
      </x:c>
      <x:c r="AG24" s="86">
        <x:f>IF($BB24="EMPTY","",IF($BC24="COMMERCIAL_EVIDENCE_LIMITED",IF($AT24=TRUE,"Add independent decisions and missing segments.","Collect direct buyer or recorded commercial-event evidence tied to the same scope."),IFERROR(VLOOKUP($BC24,'Method Notes'!$AN$5:$AW$50,7,FALSE),"")))</x:f>
      </x:c>
      <x:c r="AH24" s="86">
        <x:f>IF($BB24="EMPTY","",IFERROR(VLOOKUP($BC24,'Method Notes'!$AN$5:$AW$50,8,FALSE),""))</x:f>
      </x:c>
      <x:c r="AI24" s="86">
        <x:f>IF($BB24="EMPTY","",IF(OR($BC24="COMMERCIAL_EVIDENCE_LIMITED",$BC24="COMMERCIAL_ALTERNATIVE_MISSING",$BC24="ROLE_MISMATCH",$BC24="SCOPE_OR_FRESHNESS_LIMIT"),IF($AP24="shared","PROVENANCE NOT INDEPENDENT",IF($AP24="one","ONE INDEPENDENT DECISION ONLY",IF($AS24="incomplete_crm","CRM CAPTURE INCOMPLETE",IF(OR($AS24="only_wins",$AS24="only_losses",$AS24="one_segment",$AS24="limited"),"SAMPLE COVERAGE LIMITED",IF($T24="yes","HISTORICAL BACKFILL UNRELIABLE",IF($AQ24="stale","EVIDENCE STALE","Evidence is scoped to the tested view.")))))),IFERROR(VLOOKUP($BC24,'Method Notes'!$AN$5:$AW$50,9,FALSE),"")))</x:f>
      </x:c>
      <x:c r="AJ24" s="86">
        <x:f>IF($BB24="EMPTY","",IFERROR(VLOOKUP($BC24,'Method Notes'!$AN$5:$AW$50,10,FALSE),""))</x:f>
      </x:c>
      <x:c r="AK24" s="86">
        <x:f>IF(COUNTA($A24:$X24)=0,"",IF(AND($B24&lt;&gt;"",COUNTIF($B$6:$B24,$B24)&gt;1),"POSSIBLE DUPLICATE CANDIDATE ID",""))</x:f>
      </x:c>
      <x:c r="AL24" s="86">
        <x:f>IF(COUNTA($A24:$X24)=0,"",IF(OR($Q24="review_due",$Q24="new_evidence",$R24="yes"),"REOPEN / SUPERSEDE PRIOR VERSION",IF(OR($Q24="",$Q24="none"),"CURRENT OR FIRST REVIEW","PRIOR REVIEW RECORDED")))</x:f>
      </x:c>
      <x:c r="AM24">
        <x:f>IF(COUNTA($C24:$U24)&gt;0,1,0)</x:f>
      </x:c>
      <x:c r="AN24">
        <x:f>OR(ISFORMULA($C24),ISFORMULA($D24),AND($D24&lt;&gt;"",NOT(OR(EXACT($D24,"seo"),EXACT($D24,"content"),EXACT($D24,"paid_search"),EXACT($D24,"market_monitoring"),EXACT($D24,"battlecard"),EXACT($D24,"product_comparison"),EXACT($D24,"shortlist"),EXACT($D24,"procurement"),EXACT($D24,"pricing"),EXACT($D24,"renewal"),EXACT($D24,"strategy")))),ISFORMULA($E24),AND($E24&lt;&gt;"",NOT(OR(EXACT($E24,"yes"),EXACT($E24,"no")))),ISFORMULA($F24),AND($F24&lt;&gt;"",NOT(OR(EXACT($F24,"yes"),EXACT($F24,"no")))),ISFORMULA($G24),AND($G24&lt;&gt;"",NOT(OR(EXACT($G24,"none"),EXACT($G24,"seller_only"),EXACT($G24,"buyer_event"),EXACT($G24,"mixed")))),ISFORMULA($H24),AND($H24&lt;&gt;"",NOT(OR(EXACT($H24,"yes"),EXACT($H24,"no"),EXACT($H24,"unknown")))),ISFORMULA($I24),AND($I24&lt;&gt;"",NOT(OR(EXACT($I24,"full"),EXACT($I24,"partial"),EXACT($I24,"mismatch"),EXACT($I24,"unknown")))),ISFORMULA($J24),AND($J24&lt;&gt;"",NOT(OR(EXACT($J24,"independent_current"),EXACT($J24,"one_decision"),EXACT($J24,"shared_records"),EXACT($J24,"contradictory"),EXACT($J24,"incomplete_capture"),EXACT($J24,"stale")))),ISFORMULA($K24),AND($K24&lt;&gt;"",NOT(OR(EXACT($K24,"vendor"),EXACT($K24,"product"),EXACT($K24,"consultancy"),EXACT($K24,"agency"),EXACT($K24,"internal_build"),EXACT($K24,"spreadsheet"),EXACT($K24,"incumbent"),EXACT($K24,"open_source"),EXACT($K24,"free_tool"),EXACT($K24,"no_decision"),EXACT($K24,"status_quo"),EXACT($K24,"unknown")))),ISFORMULA($L24),AND($L24&lt;&gt;"",NOT(OR(EXACT($L24,"direct"),EXACT($L24,"indirect"),EXACT($L24,"substitute"),EXACT($L24,"reference"),EXACT($L24,"unknown")))),ISFORMULA($M24),AND($M24&lt;&gt;"",NOT(OR(EXACT($M24,"current"),EXACT($M24,"stale"),EXACT($M24,"unknown")))),ISFORMULA($N24),AND($N24&lt;&gt;"",NOT(OR(EXACT($N24,"none"),EXACT($N24,"material"),EXACT($N24,"unknown")))),ISFORMULA($O24),AND($O24&lt;&gt;"",NOT(OR(EXACT($O24,"two_plus"),EXACT($O24,"one"),EXACT($O24,"shared"),EXACT($O24,"unknown")))),ISFORMULA($P24),AND($P24&lt;&gt;"",NOT(OR(EXACT($P24,"balanced"),EXACT($P24,"only_wins"),EXACT($P24,"only_losses"),EXACT($P24,"one_segment"),EXACT($P24,"incomplete_crm"),EXACT($P24,"limited")))),ISFORMULA($Q24),AND($Q24&lt;&gt;"",NOT(OR(EXACT($Q24,"none"),EXACT($Q24,"review_due"),EXACT($Q24,"new_evidence")))),ISFORMULA($R24),AND($R24&lt;&gt;"",NOT(OR(EXACT($R24,"yes"),EXACT($R24,"no")))),ISFORMULA($S24),AND($S24&lt;&gt;"",NOT(OR(EXACT($S24,"yes"),EXACT($S24,"no"),EXACT($S24,"unknown")))),ISFORMULA($T24),AND($T24&lt;&gt;"",NOT(OR(EXACT($T24,"yes"),EXACT($T24,"no")))),ISFORMULA($U24),AND($U24&lt;&gt;"",NOT(OR(EXACT($U24,"yes"),EXACT($U24,"no"),EXACT($U24,"unknown")))))</x:f>
      </x:c>
      <x:c r="AO24">
        <x:f>OR(LEN(TRIM($C24&amp;""))=0,LEN(TRIM($D24&amp;""))=0,LEN(TRIM($E24&amp;""))=0,LEN(TRIM($F24&amp;""))=0,LEN(TRIM($G24&amp;""))=0,LEN(TRIM($H24&amp;""))=0,LEN(TRIM($I24&amp;""))=0,LEN(TRIM($J24&amp;""))=0)</x:f>
      </x:c>
      <x:c r="AP24">
        <x:f>IF($O24&lt;&gt;"",$O24,IF($J24="independent_current","two_plus",IF($J24="one_decision","one",IF($J24="shared_records","shared","unknown"))))</x:f>
      </x:c>
      <x:c r="AQ24">
        <x:f>IF($M24&lt;&gt;"",$M24,IF($J24="stale","stale",IF($J24="incomplete_capture","unknown",IF($J24&lt;&gt;"","current",""))))</x:f>
      </x:c>
      <x:c r="AR24">
        <x:f>IF($N24&lt;&gt;"",$N24,IF($J24="contradictory","material",IF($J24&lt;&gt;"","none","")))</x:f>
      </x:c>
      <x:c r="AS24">
        <x:f>IF($P24&lt;&gt;"",$P24,IF($J24="incomplete_capture","incomplete_crm",IF($J24="independent_current","balanced",IF($J24&lt;&gt;"","limited",""))))</x:f>
      </x:c>
      <x:c r="AT24">
        <x:f>OR($G24="buyer_event",$G24="mixed")</x:f>
      </x:c>
      <x:c r="AU24">
        <x:f>OR($D24="battlecard",$D24="shortlist",$D24="procurement",$D24="pricing",$D24="renewal",$D24="strategy",$D24="product_comparison")</x:f>
      </x:c>
      <x:c r="AV24">
        <x:f>OR($D24="seo",$D24="content",$D24="paid_search",$D24="market_monitoring")</x:f>
      </x:c>
      <x:c r="AW24">
        <x:f>IF(OR($K24="vendor",$K24="product"),"direct",IF(OR($K24="consultancy",$K24="agency"),"indirect",IF(OR($K24="internal_build",$K24="spreadsheet",$K24="incumbent",$K24="open_source",$K24="free_tool",$K24="no_decision",$K24="status_quo"),"substitute","")))</x:f>
      </x:c>
      <x:c r="AX24">
        <x:f>IF(OR($K24="vendor",$K24="product"),"Direct competitor",IF(OR($K24="consultancy",$K24="agency"),"Service alternative",IF($K24="incumbent","Incumbent / substitute",IF($K24="no_decision","No-decision alternative",IF($K24="status_quo","Status-quo alternative",IF(OR($K24="internal_build",$K24="spreadsheet",$K24="open_source",$K24="free_tool"),"Substitute",""))))))</x:f>
      </x:c>
      <x:c r="AY24">
        <x:f>OR($G24="none",$G24="seller_only",$AP24&lt;&gt;"two_plus",$AS24="only_wins",$AS24="only_losses",$AS24="one_segment",$AS24="incomplete_crm",$AS24="limited",$T24="yes",$AQ24&lt;&gt;"current")</x:f>
      </x:c>
      <x:c r="AZ24">
        <x:f>IF(ISFORMULA($C24),"candidateName, ","")&amp;IF(OR(ISFORMULA($D24),AND($D24&lt;&gt;"",NOT(OR(EXACT($D24,"seo"),EXACT($D24,"content"),EXACT($D24,"paid_search"),EXACT($D24,"market_monitoring"),EXACT($D24,"battlecard"),EXACT($D24,"product_comparison"),EXACT($D24,"shortlist"),EXACT($D24,"procurement"),EXACT($D24,"pricing"),EXACT($D24,"renewal"),EXACT($D24,"strategy"))))),"decisionUse, ","")&amp;IF(OR(ISFORMULA($E24),AND($E24&lt;&gt;"",NOT(OR(EXACT($E24,"yes"),EXACT($E24,"no"))))),"candidateInSet, ","")&amp;IF(OR(ISFORMULA($F24),AND($F24&lt;&gt;"",NOT(OR(EXACT($F24,"yes"),EXACT($F24,"no"))))),"publicEvidence, ","")&amp;IF(OR(ISFORMULA($G24),AND($G24&lt;&gt;"",NOT(OR(EXACT($G24,"none"),EXACT($G24,"seller_only"),EXACT($G24,"buyer_event"),EXACT($G24,"mixed"))))),"firstPartyEvidence, ","")&amp;IF(OR(ISFORMULA($H24),AND($H24&lt;&gt;"",NOT(OR(EXACT($H24,"yes"),EXACT($H24,"no"),EXACT($H24,"unknown"))))),"realDecision, ","")&amp;IF(OR(ISFORMULA($I24),AND($I24&lt;&gt;"",NOT(OR(EXACT($I24,"full"),EXACT($I24,"partial"),EXACT($I24,"mismatch"),EXACT($I24,"unknown"))))),"scopeMatch, ","")&amp;IF(OR(ISFORMULA($J24),AND($J24&lt;&gt;"",NOT(OR(EXACT($J24,"independent_current"),EXACT($J24,"one_decision"),EXACT($J24,"shared_records"),EXACT($J24,"contradictory"),EXACT($J24,"incomplete_capture"),EXACT($J24,"stale"))))),"evidenceQuality, ","")&amp;IF(OR(ISFORMULA($K24),AND($K24&lt;&gt;"",NOT(OR(EXACT($K24,"vendor"),EXACT($K24,"product"),EXACT($K24,"consultancy"),EXACT($K24,"agency"),EXACT($K24,"internal_build"),EXACT($K24,"spreadsheet"),EXACT($K24,"incumbent"),EXACT($K24,"open_source"),EXACT($K24,"free_tool"),EXACT($K24,"no_decision"),EXACT($K24,"status_quo"),EXACT($K24,"unknown"))))),"alternativeType, ","")&amp;IF(OR(ISFORMULA($L24),AND($L24&lt;&gt;"",NOT(OR(EXACT($L24,"direct"),EXACT($L24,"indirect"),EXACT($L24,"substitute"),EXACT($L24,"reference"),EXACT($L24,"unknown"))))),"currentRole, ","")&amp;IF(OR(ISFORMULA($M24),AND($M24&lt;&gt;"",NOT(OR(EXACT($M24,"current"),EXACT($M24,"stale"),EXACT($M24,"unknown"))))),"freshness, ","")&amp;IF(OR(ISFORMULA($N24),AND($N24&lt;&gt;"",NOT(OR(EXACT($N24,"none"),EXACT($N24,"material"),EXACT($N24,"unknown"))))),"contradiction, ","")&amp;IF(OR(ISFORMULA($O24),AND($O24&lt;&gt;"",NOT(OR(EXACT($O24,"two_plus"),EXACT($O24,"one"),EXACT($O24,"shared"),EXACT($O24,"unknown"))))),"provenance, ","")&amp;IF(OR(ISFORMULA($P24),AND($P24&lt;&gt;"",NOT(OR(EXACT($P24,"balanced"),EXACT($P24,"only_wins"),EXACT($P24,"only_losses"),EXACT($P24,"one_segment"),EXACT($P24,"incomplete_crm"),EXACT($P24,"limited"))))),"sampleCoverage, ","")&amp;IF(OR(ISFORMULA($Q24),AND($Q24&lt;&gt;"",NOT(OR(EXACT($Q24,"none"),EXACT($Q24,"review_due"),EXACT($Q24,"new_evidence"))))),"previousValidation, ","")&amp;IF(OR(ISFORMULA($R24),AND($R24&lt;&gt;"",NOT(OR(EXACT($R24,"yes"),EXACT($R24,"no"))))),"newMaterialEvidence, ","")&amp;IF(OR(ISFORMULA($S24),AND($S24&lt;&gt;"",NOT(OR(EXACT($S24,"yes"),EXACT($S24,"no"),EXACT($S24,"unknown"))))),"serviceability, ","")&amp;IF(OR(ISFORMULA($T24),AND($T24&lt;&gt;"",NOT(OR(EXACT($T24,"yes"),EXACT($T24,"no"))))),"historicalBackfill, ","")&amp;IF(OR(ISFORMULA($U24),AND($U24&lt;&gt;"",NOT(OR(EXACT($U24,"yes"),EXACT($U24,"no"),EXACT($U24,"unknown"))))),"commercialNonParticipation, ","")</x:f>
      </x:c>
      <x:c r="BA24">
        <x:f>IF(LEN(TRIM($C24&amp;""))=0,"candidateName, ","")&amp;IF(LEN(TRIM($D24&amp;""))=0,"decisionUse, ","")&amp;IF(LEN(TRIM($E24&amp;""))=0,"candidateInSet, ","")&amp;IF(LEN(TRIM($F24&amp;""))=0,"publicEvidence, ","")&amp;IF(LEN(TRIM($G24&amp;""))=0,"firstPartyEvidence, ","")&amp;IF(LEN(TRIM($H24&amp;""))=0,"realDecision, ","")&amp;IF(LEN(TRIM($I24&amp;""))=0,"scopeMatch, ","")&amp;IF(LEN(TRIM($J24&amp;""))=0,"evidenceQuality, ","")</x:f>
      </x:c>
      <x:c r="BB24">
        <x:f>IF($AM24=0,"EMPTY",IF($AN24=TRUE,"INVALID INPUT",IF($AO24=TRUE,"INVALID INPUT",IF(OR(NOT(ISTEXT($C24)),LEN(TRIM($C24&amp;""))&lt;2),"INVALID INPUT",IF(OR($Q24="review_due",$Q24="new_evidence",$R24="yes"),"REOPEN",IF(OR($AR24="material",$AR24="unknown"),"RESOLVE EVIDENCE",IF(OR($I24="unknown",$H24="unknown"),"RESOLVE EVIDENCE",IF(AND($AU24=TRUE,OR($S24="",$S24="unknown")),"RESOLVE EVIDENCE",IF(AND($E24="no",OR($K24="",$K24="unknown")),"RESOLVE EVIDENCE",IF(AND($E24="yes",OR($L24="",$L24="unknown")),"RESOLVE EVIDENCE",IF(AND($E24="yes",OR($I24="partial",$I24="mismatch",$AQ24="stale")),"DOWNGRADE",IF(AND($AU24=TRUE,$AY24=TRUE),"RESOLVE EVIDENCE",IF(AND($S24="no",$E24="yes",$H24="no",$U24="yes",$AP24="two_plus",$I24="full",$AQ24="current"),"EXCLUDE FROM THIS COMMERCIAL VIEW",IF(AND($S24="no",$E24="yes",$H24="yes"),"DOWNGRADE",IF(AND($S24="no",OR($F24="yes",$AV24=TRUE)),"RETAIN FOR DISCOVERY / REFERENCE",IF($S24="no","RESOLVE EVIDENCE",IF(AND($E24="no",$H24="yes",$AT24=TRUE,$I24="full",$AW24=""),"RESOLVE EVIDENCE",IF(AND($E24="no",$H24="yes",$AT24=TRUE,$I24="full",$AU24=TRUE,OR($AP24&lt;&gt;"two_plus",$AQ24&lt;&gt;"current",$S24&lt;&gt;"yes")),"RESOLVE EVIDENCE",IF(AND($E24="no",$H24="yes",$AT24=TRUE,$I24="full"),"ADD",IF(AND($AW24&lt;&gt;"",$E24="yes",$H24="yes",$I24="full",$L24&lt;&gt;$AW24),"RECLASSIFY",IF(AND($AP24="shared",$AV24=TRUE),"RETAIN FOR DISCOVERY / REFERENCE",IF(AND($AV24=TRUE,$F24="yes",OR($H24="no",$G24="none")),"RETAIN FOR DISCOVERY / REFERENCE",IF(AND($E24="yes",$H24="no",$U24="yes",$AP24="two_plus",$I24="full",$AQ24="current"),"EXCLUDE FROM THIS COMMERCIAL VIEW",IF(AND($E24="yes",$H24="yes",$AT24=TRUE,$I24="full",$AP24="two_plus",$AQ24="current",$AW24=""),"RESOLVE EVIDENCE",IF(AND($E24="yes",$H24="yes",$AT24=TRUE,$I24="full",$AP24="two_plus",$AQ24="current",$AU24=TRUE,$S24&lt;&gt;"yes"),"RESOLVE EVIDENCE",IF(AND($E24="yes",$H24="yes",$AT24=TRUE,$I24="full",$AP24="two_plus",$AQ24="current",$L24&lt;&gt;$AW24),"RECLASSIFY",IF(AND($E24="yes",$H24="yes",$AT24=TRUE,$I24="full",$AP24="two_plus",$AQ24="current"),"CONFIRM","RESOLVE EVIDENCE")))))))))))))))))))))))))))</x:f>
      </x:c>
      <x:c r="BC24">
        <x:f>IF($AM24=0,"EMPTY",IF($AN24=TRUE,"CONTROLLED_INPUT_INVALID",IF($AO24=TRUE,"REQUIRED_FIELDS_MISSING",IF(OR(NOT(ISTEXT($C24)),LEN(TRIM($C24&amp;""))&lt;2),"IDENTITY_MALFORMED",IF(OR($Q24="review_due",$Q24="new_evidence",$R24="yes"),"LIFECYCLE_TRIGGER",IF(OR($AR24="material",$AR24="unknown"),"MATERIAL_CONTRADICTION",IF(OR($I24="unknown",$H24="unknown"),"SCOPE_OR_EVENT_UNRESOLVED",IF(AND($AU24=TRUE,OR($S24="",$S24="unknown")),"SERVICEABILITY_UNRESOLVED",IF(AND($E24="no",OR($K24="",$K24="unknown")),"MISSING_ALTERNATIVE_ROLE_UNRESOLVED",IF(AND($E24="yes",OR($L24="",$L24="unknown")),"CURRENT_ROLE_UNRESOLVED",IF(AND($E24="yes",OR($I24="partial",$I24="mismatch",$AQ24="stale")),"SCOPE_OR_FRESHNESS_LIMIT",IF(AND($AU24=TRUE,$AY24=TRUE),"COMMERCIAL_EVIDENCE_LIMITED",IF(AND($S24="no",$E24="yes",$H24="no",$U24="yes",$AP24="two_plus",$I24="full",$AQ24="current"),"SCOPED_NON_SERVICEABILITY",IF(AND($S24="no",$E24="yes",$H24="yes"),"SERVICEABILITY_LIMIT",IF(AND($S24="no",OR($F24="yes",$AV24=TRUE)),"NOT_SERVICEABLE_FOR_COMMERCIAL_VIEW",IF($S24="no","SERVICEABILITY_NEGATIVE_ROLE_EFFECT_UNRESOLVED",IF(AND($E24="no",$H24="yes",$AT24=TRUE,$I24="full",$AW24=""),"MISSING_ALTERNATIVE_ROLE_UNRESOLVED",IF(AND($E24="no",$H24="yes",$AT24=TRUE,$I24="full",$AU24=TRUE,OR($AP24&lt;&gt;"two_plus",$AQ24&lt;&gt;"current",$S24&lt;&gt;"yes")),"MISSING_ALTERNATIVE_EVIDENCE_LIMITED",IF(AND($E24="no",$H24="yes",$AT24=TRUE,$I24="full"),"COMMERCIAL_ALTERNATIVE_MISSING",IF(AND($AW24&lt;&gt;"",$E24="yes",$H24="yes",$I24="full",$L24&lt;&gt;$AW24),"ROLE_MISMATCH",IF(AND($AP24="shared",$AV24=TRUE),"PUBLIC_SIGNAL_SHARED_PROVENANCE",IF(AND($AV24=TRUE,$F24="yes",OR($H24="no",$G24="none")),"DISCOVERY_ONLY_RELATIONSHIP",IF(AND($E24="yes",$H24="no",$U24="yes",$AP24="two_plus",$I24="full",$AQ24="current"),"SCOPED_NON_PARTICIPATION",IF(AND($E24="yes",$H24="yes",$AT24=TRUE,$I24="full",$AP24="two_plus",$AQ24="current",$AW24=""),"ALTERNATIVE_TYPE_UNRESOLVED",IF(AND($E24="yes",$H24="yes",$AT24=TRUE,$I24="full",$AP24="two_plus",$AQ24="current",$AU24=TRUE,$S24&lt;&gt;"yes"),"SERVICEABILITY_UNRESOLVED",IF(AND($E24="yes",$H24="yes",$AT24=TRUE,$I24="full",$AP24="two_plus",$AQ24="current",$L24&lt;&gt;$AW24),"ROLE_MISMATCH",IF(AND($E24="yes",$H24="yes",$AT24=TRUE,$I24="full",$AP24="two_plus",$AQ24="current"),"SCOPED_COMMERCIAL_RELEVANCE","DEFAULT_EVIDENCE_GAP")))))))))))))))))))))))))))</x:f>
      </x:c>
    </x:row>
    <x:row r="25">
      <x:c r="A25" s="103"/>
      <x:c r="B25" s="103"/>
      <x:c r="C25" s="103"/>
      <x:c r="D25" s="103"/>
      <x:c r="E25" s="103"/>
      <x:c r="F25" s="103"/>
      <x:c r="G25" s="103"/>
      <x:c r="H25" s="103"/>
      <x:c r="I25" s="103"/>
      <x:c r="J25" s="103"/>
      <x:c r="K25" s="103"/>
      <x:c r="L25" s="103"/>
      <x:c r="M25" s="103"/>
      <x:c r="N25" s="103"/>
      <x:c r="O25" s="103"/>
      <x:c r="P25" s="103"/>
      <x:c r="Q25" s="103"/>
      <x:c r="R25" s="103"/>
      <x:c r="S25" s="103"/>
      <x:c r="T25" s="103"/>
      <x:c r="U25" s="103"/>
      <x:c r="V25" s="103"/>
      <x:c r="W25" s="104"/>
      <x:c r="X25" s="103"/>
      <x:c r="Y25" s="86">
        <x:f>IF($BB25="EMPTY","",IF($AN25=TRUE,"INVALID",IF($AO25=TRUE,"INCOMPLETE",IF(OR(NOT(ISTEXT($C25)),LEN(TRIM($C25&amp;""))&lt;2),"INVALID","VALID"))))</x:f>
      </x:c>
      <x:c r="Z25" s="86">
        <x:f>IF($BB25="EMPTY","",$BB25)</x:f>
      </x:c>
      <x:c r="AA25" s="86">
        <x:f>IF($BB25="EMPTY","",IFERROR(VLOOKUP($BC25,'Method Notes'!$AN$5:$AW$50,2,FALSE),""))</x:f>
      </x:c>
      <x:c r="AB25" s="86">
        <x:f>IF($BB25="EMPTY","",IF($BC25="CONTROLLED_INPUT_INVALID","Unsupported values were supplied for: "&amp;LEFT($AZ25,MAX(0,LEN($AZ25)-2))&amp;". The engine does not convert them to a safe default.",IF($BC25="REQUIRED_FIELDS_MISSING","Required information is missing: "&amp;LEFT($BA25,MAX(0,LEN($BA25)-2))&amp;".",IFERROR(VLOOKUP($BC25,'Method Notes'!$AN$5:$AW$50,3,FALSE),""))))</x:f>
      </x:c>
      <x:c r="AC25" s="86">
        <x:f>IF($BB25="EMPTY","",IF($BC25="COMMERCIAL_ALTERNATIVE_MISSING","Add as "&amp;$AX25&amp;" in this scoped view.",IF($BC25="ROLE_MISMATCH","Reclassify as "&amp;$AX25&amp;" for this view.",IFERROR(VLOOKUP($BC25,'Method Notes'!$AN$5:$AW$50,4,FALSE),""))))</x:f>
      </x:c>
      <x:c r="AD25" s="86">
        <x:f>IF($BB25="EMPTY","",$BC25)</x:f>
      </x:c>
      <x:c r="AE25" s="86">
        <x:f>IF($BB25="EMPTY","",IFERROR(VLOOKUP($BC25,'Method Notes'!$AN$5:$AW$50,5,FALSE),""))</x:f>
      </x:c>
      <x:c r="AF25" s="86">
        <x:f>IF($BB25="EMPTY","",IFERROR(VLOOKUP($BC25,'Method Notes'!$AN$5:$AW$50,6,FALSE),""))</x:f>
      </x:c>
      <x:c r="AG25" s="86">
        <x:f>IF($BB25="EMPTY","",IF($BC25="COMMERCIAL_EVIDENCE_LIMITED",IF($AT25=TRUE,"Add independent decisions and missing segments.","Collect direct buyer or recorded commercial-event evidence tied to the same scope."),IFERROR(VLOOKUP($BC25,'Method Notes'!$AN$5:$AW$50,7,FALSE),"")))</x:f>
      </x:c>
      <x:c r="AH25" s="86">
        <x:f>IF($BB25="EMPTY","",IFERROR(VLOOKUP($BC25,'Method Notes'!$AN$5:$AW$50,8,FALSE),""))</x:f>
      </x:c>
      <x:c r="AI25" s="86">
        <x:f>IF($BB25="EMPTY","",IF(OR($BC25="COMMERCIAL_EVIDENCE_LIMITED",$BC25="COMMERCIAL_ALTERNATIVE_MISSING",$BC25="ROLE_MISMATCH",$BC25="SCOPE_OR_FRESHNESS_LIMIT"),IF($AP25="shared","PROVENANCE NOT INDEPENDENT",IF($AP25="one","ONE INDEPENDENT DECISION ONLY",IF($AS25="incomplete_crm","CRM CAPTURE INCOMPLETE",IF(OR($AS25="only_wins",$AS25="only_losses",$AS25="one_segment",$AS25="limited"),"SAMPLE COVERAGE LIMITED",IF($T25="yes","HISTORICAL BACKFILL UNRELIABLE",IF($AQ25="stale","EVIDENCE STALE","Evidence is scoped to the tested view.")))))),IFERROR(VLOOKUP($BC25,'Method Notes'!$AN$5:$AW$50,9,FALSE),"")))</x:f>
      </x:c>
      <x:c r="AJ25" s="86">
        <x:f>IF($BB25="EMPTY","",IFERROR(VLOOKUP($BC25,'Method Notes'!$AN$5:$AW$50,10,FALSE),""))</x:f>
      </x:c>
      <x:c r="AK25" s="86">
        <x:f>IF(COUNTA($A25:$X25)=0,"",IF(AND($B25&lt;&gt;"",COUNTIF($B$6:$B25,$B25)&gt;1),"POSSIBLE DUPLICATE CANDIDATE ID",""))</x:f>
      </x:c>
      <x:c r="AL25" s="86">
        <x:f>IF(COUNTA($A25:$X25)=0,"",IF(OR($Q25="review_due",$Q25="new_evidence",$R25="yes"),"REOPEN / SUPERSEDE PRIOR VERSION",IF(OR($Q25="",$Q25="none"),"CURRENT OR FIRST REVIEW","PRIOR REVIEW RECORDED")))</x:f>
      </x:c>
      <x:c r="AM25">
        <x:f>IF(COUNTA($C25:$U25)&gt;0,1,0)</x:f>
      </x:c>
      <x:c r="AN25">
        <x:f>OR(ISFORMULA($C25),ISFORMULA($D25),AND($D25&lt;&gt;"",NOT(OR(EXACT($D25,"seo"),EXACT($D25,"content"),EXACT($D25,"paid_search"),EXACT($D25,"market_monitoring"),EXACT($D25,"battlecard"),EXACT($D25,"product_comparison"),EXACT($D25,"shortlist"),EXACT($D25,"procurement"),EXACT($D25,"pricing"),EXACT($D25,"renewal"),EXACT($D25,"strategy")))),ISFORMULA($E25),AND($E25&lt;&gt;"",NOT(OR(EXACT($E25,"yes"),EXACT($E25,"no")))),ISFORMULA($F25),AND($F25&lt;&gt;"",NOT(OR(EXACT($F25,"yes"),EXACT($F25,"no")))),ISFORMULA($G25),AND($G25&lt;&gt;"",NOT(OR(EXACT($G25,"none"),EXACT($G25,"seller_only"),EXACT($G25,"buyer_event"),EXACT($G25,"mixed")))),ISFORMULA($H25),AND($H25&lt;&gt;"",NOT(OR(EXACT($H25,"yes"),EXACT($H25,"no"),EXACT($H25,"unknown")))),ISFORMULA($I25),AND($I25&lt;&gt;"",NOT(OR(EXACT($I25,"full"),EXACT($I25,"partial"),EXACT($I25,"mismatch"),EXACT($I25,"unknown")))),ISFORMULA($J25),AND($J25&lt;&gt;"",NOT(OR(EXACT($J25,"independent_current"),EXACT($J25,"one_decision"),EXACT($J25,"shared_records"),EXACT($J25,"contradictory"),EXACT($J25,"incomplete_capture"),EXACT($J25,"stale")))),ISFORMULA($K25),AND($K25&lt;&gt;"",NOT(OR(EXACT($K25,"vendor"),EXACT($K25,"product"),EXACT($K25,"consultancy"),EXACT($K25,"agency"),EXACT($K25,"internal_build"),EXACT($K25,"spreadsheet"),EXACT($K25,"incumbent"),EXACT($K25,"open_source"),EXACT($K25,"free_tool"),EXACT($K25,"no_decision"),EXACT($K25,"status_quo"),EXACT($K25,"unknown")))),ISFORMULA($L25),AND($L25&lt;&gt;"",NOT(OR(EXACT($L25,"direct"),EXACT($L25,"indirect"),EXACT($L25,"substitute"),EXACT($L25,"reference"),EXACT($L25,"unknown")))),ISFORMULA($M25),AND($M25&lt;&gt;"",NOT(OR(EXACT($M25,"current"),EXACT($M25,"stale"),EXACT($M25,"unknown")))),ISFORMULA($N25),AND($N25&lt;&gt;"",NOT(OR(EXACT($N25,"none"),EXACT($N25,"material"),EXACT($N25,"unknown")))),ISFORMULA($O25),AND($O25&lt;&gt;"",NOT(OR(EXACT($O25,"two_plus"),EXACT($O25,"one"),EXACT($O25,"shared"),EXACT($O25,"unknown")))),ISFORMULA($P25),AND($P25&lt;&gt;"",NOT(OR(EXACT($P25,"balanced"),EXACT($P25,"only_wins"),EXACT($P25,"only_losses"),EXACT($P25,"one_segment"),EXACT($P25,"incomplete_crm"),EXACT($P25,"limited")))),ISFORMULA($Q25),AND($Q25&lt;&gt;"",NOT(OR(EXACT($Q25,"none"),EXACT($Q25,"review_due"),EXACT($Q25,"new_evidence")))),ISFORMULA($R25),AND($R25&lt;&gt;"",NOT(OR(EXACT($R25,"yes"),EXACT($R25,"no")))),ISFORMULA($S25),AND($S25&lt;&gt;"",NOT(OR(EXACT($S25,"yes"),EXACT($S25,"no"),EXACT($S25,"unknown")))),ISFORMULA($T25),AND($T25&lt;&gt;"",NOT(OR(EXACT($T25,"yes"),EXACT($T25,"no")))),ISFORMULA($U25),AND($U25&lt;&gt;"",NOT(OR(EXACT($U25,"yes"),EXACT($U25,"no"),EXACT($U25,"unknown")))))</x:f>
      </x:c>
      <x:c r="AO25">
        <x:f>OR(LEN(TRIM($C25&amp;""))=0,LEN(TRIM($D25&amp;""))=0,LEN(TRIM($E25&amp;""))=0,LEN(TRIM($F25&amp;""))=0,LEN(TRIM($G25&amp;""))=0,LEN(TRIM($H25&amp;""))=0,LEN(TRIM($I25&amp;""))=0,LEN(TRIM($J25&amp;""))=0)</x:f>
      </x:c>
      <x:c r="AP25">
        <x:f>IF($O25&lt;&gt;"",$O25,IF($J25="independent_current","two_plus",IF($J25="one_decision","one",IF($J25="shared_records","shared","unknown"))))</x:f>
      </x:c>
      <x:c r="AQ25">
        <x:f>IF($M25&lt;&gt;"",$M25,IF($J25="stale","stale",IF($J25="incomplete_capture","unknown",IF($J25&lt;&gt;"","current",""))))</x:f>
      </x:c>
      <x:c r="AR25">
        <x:f>IF($N25&lt;&gt;"",$N25,IF($J25="contradictory","material",IF($J25&lt;&gt;"","none","")))</x:f>
      </x:c>
      <x:c r="AS25">
        <x:f>IF($P25&lt;&gt;"",$P25,IF($J25="incomplete_capture","incomplete_crm",IF($J25="independent_current","balanced",IF($J25&lt;&gt;"","limited",""))))</x:f>
      </x:c>
      <x:c r="AT25">
        <x:f>OR($G25="buyer_event",$G25="mixed")</x:f>
      </x:c>
      <x:c r="AU25">
        <x:f>OR($D25="battlecard",$D25="shortlist",$D25="procurement",$D25="pricing",$D25="renewal",$D25="strategy",$D25="product_comparison")</x:f>
      </x:c>
      <x:c r="AV25">
        <x:f>OR($D25="seo",$D25="content",$D25="paid_search",$D25="market_monitoring")</x:f>
      </x:c>
      <x:c r="AW25">
        <x:f>IF(OR($K25="vendor",$K25="product"),"direct",IF(OR($K25="consultancy",$K25="agency"),"indirect",IF(OR($K25="internal_build",$K25="spreadsheet",$K25="incumbent",$K25="open_source",$K25="free_tool",$K25="no_decision",$K25="status_quo"),"substitute","")))</x:f>
      </x:c>
      <x:c r="AX25">
        <x:f>IF(OR($K25="vendor",$K25="product"),"Direct competitor",IF(OR($K25="consultancy",$K25="agency"),"Service alternative",IF($K25="incumbent","Incumbent / substitute",IF($K25="no_decision","No-decision alternative",IF($K25="status_quo","Status-quo alternative",IF(OR($K25="internal_build",$K25="spreadsheet",$K25="open_source",$K25="free_tool"),"Substitute",""))))))</x:f>
      </x:c>
      <x:c r="AY25">
        <x:f>OR($G25="none",$G25="seller_only",$AP25&lt;&gt;"two_plus",$AS25="only_wins",$AS25="only_losses",$AS25="one_segment",$AS25="incomplete_crm",$AS25="limited",$T25="yes",$AQ25&lt;&gt;"current")</x:f>
      </x:c>
      <x:c r="AZ25">
        <x:f>IF(ISFORMULA($C25),"candidateName, ","")&amp;IF(OR(ISFORMULA($D25),AND($D25&lt;&gt;"",NOT(OR(EXACT($D25,"seo"),EXACT($D25,"content"),EXACT($D25,"paid_search"),EXACT($D25,"market_monitoring"),EXACT($D25,"battlecard"),EXACT($D25,"product_comparison"),EXACT($D25,"shortlist"),EXACT($D25,"procurement"),EXACT($D25,"pricing"),EXACT($D25,"renewal"),EXACT($D25,"strategy"))))),"decisionUse, ","")&amp;IF(OR(ISFORMULA($E25),AND($E25&lt;&gt;"",NOT(OR(EXACT($E25,"yes"),EXACT($E25,"no"))))),"candidateInSet, ","")&amp;IF(OR(ISFORMULA($F25),AND($F25&lt;&gt;"",NOT(OR(EXACT($F25,"yes"),EXACT($F25,"no"))))),"publicEvidence, ","")&amp;IF(OR(ISFORMULA($G25),AND($G25&lt;&gt;"",NOT(OR(EXACT($G25,"none"),EXACT($G25,"seller_only"),EXACT($G25,"buyer_event"),EXACT($G25,"mixed"))))),"firstPartyEvidence, ","")&amp;IF(OR(ISFORMULA($H25),AND($H25&lt;&gt;"",NOT(OR(EXACT($H25,"yes"),EXACT($H25,"no"),EXACT($H25,"unknown"))))),"realDecision, ","")&amp;IF(OR(ISFORMULA($I25),AND($I25&lt;&gt;"",NOT(OR(EXACT($I25,"full"),EXACT($I25,"partial"),EXACT($I25,"mismatch"),EXACT($I25,"unknown"))))),"scopeMatch, ","")&amp;IF(OR(ISFORMULA($J25),AND($J25&lt;&gt;"",NOT(OR(EXACT($J25,"independent_current"),EXACT($J25,"one_decision"),EXACT($J25,"shared_records"),EXACT($J25,"contradictory"),EXACT($J25,"incomplete_capture"),EXACT($J25,"stale"))))),"evidenceQuality, ","")&amp;IF(OR(ISFORMULA($K25),AND($K25&lt;&gt;"",NOT(OR(EXACT($K25,"vendor"),EXACT($K25,"product"),EXACT($K25,"consultancy"),EXACT($K25,"agency"),EXACT($K25,"internal_build"),EXACT($K25,"spreadsheet"),EXACT($K25,"incumbent"),EXACT($K25,"open_source"),EXACT($K25,"free_tool"),EXACT($K25,"no_decision"),EXACT($K25,"status_quo"),EXACT($K25,"unknown"))))),"alternativeType, ","")&amp;IF(OR(ISFORMULA($L25),AND($L25&lt;&gt;"",NOT(OR(EXACT($L25,"direct"),EXACT($L25,"indirect"),EXACT($L25,"substitute"),EXACT($L25,"reference"),EXACT($L25,"unknown"))))),"currentRole, ","")&amp;IF(OR(ISFORMULA($M25),AND($M25&lt;&gt;"",NOT(OR(EXACT($M25,"current"),EXACT($M25,"stale"),EXACT($M25,"unknown"))))),"freshness, ","")&amp;IF(OR(ISFORMULA($N25),AND($N25&lt;&gt;"",NOT(OR(EXACT($N25,"none"),EXACT($N25,"material"),EXACT($N25,"unknown"))))),"contradiction, ","")&amp;IF(OR(ISFORMULA($O25),AND($O25&lt;&gt;"",NOT(OR(EXACT($O25,"two_plus"),EXACT($O25,"one"),EXACT($O25,"shared"),EXACT($O25,"unknown"))))),"provenance, ","")&amp;IF(OR(ISFORMULA($P25),AND($P25&lt;&gt;"",NOT(OR(EXACT($P25,"balanced"),EXACT($P25,"only_wins"),EXACT($P25,"only_losses"),EXACT($P25,"one_segment"),EXACT($P25,"incomplete_crm"),EXACT($P25,"limited"))))),"sampleCoverage, ","")&amp;IF(OR(ISFORMULA($Q25),AND($Q25&lt;&gt;"",NOT(OR(EXACT($Q25,"none"),EXACT($Q25,"review_due"),EXACT($Q25,"new_evidence"))))),"previousValidation, ","")&amp;IF(OR(ISFORMULA($R25),AND($R25&lt;&gt;"",NOT(OR(EXACT($R25,"yes"),EXACT($R25,"no"))))),"newMaterialEvidence, ","")&amp;IF(OR(ISFORMULA($S25),AND($S25&lt;&gt;"",NOT(OR(EXACT($S25,"yes"),EXACT($S25,"no"),EXACT($S25,"unknown"))))),"serviceability, ","")&amp;IF(OR(ISFORMULA($T25),AND($T25&lt;&gt;"",NOT(OR(EXACT($T25,"yes"),EXACT($T25,"no"))))),"historicalBackfill, ","")&amp;IF(OR(ISFORMULA($U25),AND($U25&lt;&gt;"",NOT(OR(EXACT($U25,"yes"),EXACT($U25,"no"),EXACT($U25,"unknown"))))),"commercialNonParticipation, ","")</x:f>
      </x:c>
      <x:c r="BA25">
        <x:f>IF(LEN(TRIM($C25&amp;""))=0,"candidateName, ","")&amp;IF(LEN(TRIM($D25&amp;""))=0,"decisionUse, ","")&amp;IF(LEN(TRIM($E25&amp;""))=0,"candidateInSet, ","")&amp;IF(LEN(TRIM($F25&amp;""))=0,"publicEvidence, ","")&amp;IF(LEN(TRIM($G25&amp;""))=0,"firstPartyEvidence, ","")&amp;IF(LEN(TRIM($H25&amp;""))=0,"realDecision, ","")&amp;IF(LEN(TRIM($I25&amp;""))=0,"scopeMatch, ","")&amp;IF(LEN(TRIM($J25&amp;""))=0,"evidenceQuality, ","")</x:f>
      </x:c>
      <x:c r="BB25">
        <x:f>IF($AM25=0,"EMPTY",IF($AN25=TRUE,"INVALID INPUT",IF($AO25=TRUE,"INVALID INPUT",IF(OR(NOT(ISTEXT($C25)),LEN(TRIM($C25&amp;""))&lt;2),"INVALID INPUT",IF(OR($Q25="review_due",$Q25="new_evidence",$R25="yes"),"REOPEN",IF(OR($AR25="material",$AR25="unknown"),"RESOLVE EVIDENCE",IF(OR($I25="unknown",$H25="unknown"),"RESOLVE EVIDENCE",IF(AND($AU25=TRUE,OR($S25="",$S25="unknown")),"RESOLVE EVIDENCE",IF(AND($E25="no",OR($K25="",$K25="unknown")),"RESOLVE EVIDENCE",IF(AND($E25="yes",OR($L25="",$L25="unknown")),"RESOLVE EVIDENCE",IF(AND($E25="yes",OR($I25="partial",$I25="mismatch",$AQ25="stale")),"DOWNGRADE",IF(AND($AU25=TRUE,$AY25=TRUE),"RESOLVE EVIDENCE",IF(AND($S25="no",$E25="yes",$H25="no",$U25="yes",$AP25="two_plus",$I25="full",$AQ25="current"),"EXCLUDE FROM THIS COMMERCIAL VIEW",IF(AND($S25="no",$E25="yes",$H25="yes"),"DOWNGRADE",IF(AND($S25="no",OR($F25="yes",$AV25=TRUE)),"RETAIN FOR DISCOVERY / REFERENCE",IF($S25="no","RESOLVE EVIDENCE",IF(AND($E25="no",$H25="yes",$AT25=TRUE,$I25="full",$AW25=""),"RESOLVE EVIDENCE",IF(AND($E25="no",$H25="yes",$AT25=TRUE,$I25="full",$AU25=TRUE,OR($AP25&lt;&gt;"two_plus",$AQ25&lt;&gt;"current",$S25&lt;&gt;"yes")),"RESOLVE EVIDENCE",IF(AND($E25="no",$H25="yes",$AT25=TRUE,$I25="full"),"ADD",IF(AND($AW25&lt;&gt;"",$E25="yes",$H25="yes",$I25="full",$L25&lt;&gt;$AW25),"RECLASSIFY",IF(AND($AP25="shared",$AV25=TRUE),"RETAIN FOR DISCOVERY / REFERENCE",IF(AND($AV25=TRUE,$F25="yes",OR($H25="no",$G25="none")),"RETAIN FOR DISCOVERY / REFERENCE",IF(AND($E25="yes",$H25="no",$U25="yes",$AP25="two_plus",$I25="full",$AQ25="current"),"EXCLUDE FROM THIS COMMERCIAL VIEW",IF(AND($E25="yes",$H25="yes",$AT25=TRUE,$I25="full",$AP25="two_plus",$AQ25="current",$AW25=""),"RESOLVE EVIDENCE",IF(AND($E25="yes",$H25="yes",$AT25=TRUE,$I25="full",$AP25="two_plus",$AQ25="current",$AU25=TRUE,$S25&lt;&gt;"yes"),"RESOLVE EVIDENCE",IF(AND($E25="yes",$H25="yes",$AT25=TRUE,$I25="full",$AP25="two_plus",$AQ25="current",$L25&lt;&gt;$AW25),"RECLASSIFY",IF(AND($E25="yes",$H25="yes",$AT25=TRUE,$I25="full",$AP25="two_plus",$AQ25="current"),"CONFIRM","RESOLVE EVIDENCE")))))))))))))))))))))))))))</x:f>
      </x:c>
      <x:c r="BC25">
        <x:f>IF($AM25=0,"EMPTY",IF($AN25=TRUE,"CONTROLLED_INPUT_INVALID",IF($AO25=TRUE,"REQUIRED_FIELDS_MISSING",IF(OR(NOT(ISTEXT($C25)),LEN(TRIM($C25&amp;""))&lt;2),"IDENTITY_MALFORMED",IF(OR($Q25="review_due",$Q25="new_evidence",$R25="yes"),"LIFECYCLE_TRIGGER",IF(OR($AR25="material",$AR25="unknown"),"MATERIAL_CONTRADICTION",IF(OR($I25="unknown",$H25="unknown"),"SCOPE_OR_EVENT_UNRESOLVED",IF(AND($AU25=TRUE,OR($S25="",$S25="unknown")),"SERVICEABILITY_UNRESOLVED",IF(AND($E25="no",OR($K25="",$K25="unknown")),"MISSING_ALTERNATIVE_ROLE_UNRESOLVED",IF(AND($E25="yes",OR($L25="",$L25="unknown")),"CURRENT_ROLE_UNRESOLVED",IF(AND($E25="yes",OR($I25="partial",$I25="mismatch",$AQ25="stale")),"SCOPE_OR_FRESHNESS_LIMIT",IF(AND($AU25=TRUE,$AY25=TRUE),"COMMERCIAL_EVIDENCE_LIMITED",IF(AND($S25="no",$E25="yes",$H25="no",$U25="yes",$AP25="two_plus",$I25="full",$AQ25="current"),"SCOPED_NON_SERVICEABILITY",IF(AND($S25="no",$E25="yes",$H25="yes"),"SERVICEABILITY_LIMIT",IF(AND($S25="no",OR($F25="yes",$AV25=TRUE)),"NOT_SERVICEABLE_FOR_COMMERCIAL_VIEW",IF($S25="no","SERVICEABILITY_NEGATIVE_ROLE_EFFECT_UNRESOLVED",IF(AND($E25="no",$H25="yes",$AT25=TRUE,$I25="full",$AW25=""),"MISSING_ALTERNATIVE_ROLE_UNRESOLVED",IF(AND($E25="no",$H25="yes",$AT25=TRUE,$I25="full",$AU25=TRUE,OR($AP25&lt;&gt;"two_plus",$AQ25&lt;&gt;"current",$S25&lt;&gt;"yes")),"MISSING_ALTERNATIVE_EVIDENCE_LIMITED",IF(AND($E25="no",$H25="yes",$AT25=TRUE,$I25="full"),"COMMERCIAL_ALTERNATIVE_MISSING",IF(AND($AW25&lt;&gt;"",$E25="yes",$H25="yes",$I25="full",$L25&lt;&gt;$AW25),"ROLE_MISMATCH",IF(AND($AP25="shared",$AV25=TRUE),"PUBLIC_SIGNAL_SHARED_PROVENANCE",IF(AND($AV25=TRUE,$F25="yes",OR($H25="no",$G25="none")),"DISCOVERY_ONLY_RELATIONSHIP",IF(AND($E25="yes",$H25="no",$U25="yes",$AP25="two_plus",$I25="full",$AQ25="current"),"SCOPED_NON_PARTICIPATION",IF(AND($E25="yes",$H25="yes",$AT25=TRUE,$I25="full",$AP25="two_plus",$AQ25="current",$AW25=""),"ALTERNATIVE_TYPE_UNRESOLVED",IF(AND($E25="yes",$H25="yes",$AT25=TRUE,$I25="full",$AP25="two_plus",$AQ25="current",$AU25=TRUE,$S25&lt;&gt;"yes"),"SERVICEABILITY_UNRESOLVED",IF(AND($E25="yes",$H25="yes",$AT25=TRUE,$I25="full",$AP25="two_plus",$AQ25="current",$L25&lt;&gt;$AW25),"ROLE_MISMATCH",IF(AND($E25="yes",$H25="yes",$AT25=TRUE,$I25="full",$AP25="two_plus",$AQ25="current"),"SCOPED_COMMERCIAL_RELEVANCE","DEFAULT_EVIDENCE_GAP")))))))))))))))))))))))))))</x:f>
      </x:c>
    </x:row>
    <x:row r="26">
      <x:c r="A26" s="103"/>
      <x:c r="B26" s="103"/>
      <x:c r="C26" s="103"/>
      <x:c r="D26" s="103"/>
      <x:c r="E26" s="103"/>
      <x:c r="F26" s="103"/>
      <x:c r="G26" s="103"/>
      <x:c r="H26" s="103"/>
      <x:c r="I26" s="103"/>
      <x:c r="J26" s="103"/>
      <x:c r="K26" s="103"/>
      <x:c r="L26" s="103"/>
      <x:c r="M26" s="103"/>
      <x:c r="N26" s="103"/>
      <x:c r="O26" s="103"/>
      <x:c r="P26" s="103"/>
      <x:c r="Q26" s="103"/>
      <x:c r="R26" s="103"/>
      <x:c r="S26" s="103"/>
      <x:c r="T26" s="103"/>
      <x:c r="U26" s="103"/>
      <x:c r="V26" s="103"/>
      <x:c r="W26" s="104"/>
      <x:c r="X26" s="103"/>
      <x:c r="Y26" s="86">
        <x:f>IF($BB26="EMPTY","",IF($AN26=TRUE,"INVALID",IF($AO26=TRUE,"INCOMPLETE",IF(OR(NOT(ISTEXT($C26)),LEN(TRIM($C26&amp;""))&lt;2),"INVALID","VALID"))))</x:f>
      </x:c>
      <x:c r="Z26" s="86">
        <x:f>IF($BB26="EMPTY","",$BB26)</x:f>
      </x:c>
      <x:c r="AA26" s="86">
        <x:f>IF($BB26="EMPTY","",IFERROR(VLOOKUP($BC26,'Method Notes'!$AN$5:$AW$50,2,FALSE),""))</x:f>
      </x:c>
      <x:c r="AB26" s="86">
        <x:f>IF($BB26="EMPTY","",IF($BC26="CONTROLLED_INPUT_INVALID","Unsupported values were supplied for: "&amp;LEFT($AZ26,MAX(0,LEN($AZ26)-2))&amp;". The engine does not convert them to a safe default.",IF($BC26="REQUIRED_FIELDS_MISSING","Required information is missing: "&amp;LEFT($BA26,MAX(0,LEN($BA26)-2))&amp;".",IFERROR(VLOOKUP($BC26,'Method Notes'!$AN$5:$AW$50,3,FALSE),""))))</x:f>
      </x:c>
      <x:c r="AC26" s="86">
        <x:f>IF($BB26="EMPTY","",IF($BC26="COMMERCIAL_ALTERNATIVE_MISSING","Add as "&amp;$AX26&amp;" in this scoped view.",IF($BC26="ROLE_MISMATCH","Reclassify as "&amp;$AX26&amp;" for this view.",IFERROR(VLOOKUP($BC26,'Method Notes'!$AN$5:$AW$50,4,FALSE),""))))</x:f>
      </x:c>
      <x:c r="AD26" s="86">
        <x:f>IF($BB26="EMPTY","",$BC26)</x:f>
      </x:c>
      <x:c r="AE26" s="86">
        <x:f>IF($BB26="EMPTY","",IFERROR(VLOOKUP($BC26,'Method Notes'!$AN$5:$AW$50,5,FALSE),""))</x:f>
      </x:c>
      <x:c r="AF26" s="86">
        <x:f>IF($BB26="EMPTY","",IFERROR(VLOOKUP($BC26,'Method Notes'!$AN$5:$AW$50,6,FALSE),""))</x:f>
      </x:c>
      <x:c r="AG26" s="86">
        <x:f>IF($BB26="EMPTY","",IF($BC26="COMMERCIAL_EVIDENCE_LIMITED",IF($AT26=TRUE,"Add independent decisions and missing segments.","Collect direct buyer or recorded commercial-event evidence tied to the same scope."),IFERROR(VLOOKUP($BC26,'Method Notes'!$AN$5:$AW$50,7,FALSE),"")))</x:f>
      </x:c>
      <x:c r="AH26" s="86">
        <x:f>IF($BB26="EMPTY","",IFERROR(VLOOKUP($BC26,'Method Notes'!$AN$5:$AW$50,8,FALSE),""))</x:f>
      </x:c>
      <x:c r="AI26" s="86">
        <x:f>IF($BB26="EMPTY","",IF(OR($BC26="COMMERCIAL_EVIDENCE_LIMITED",$BC26="COMMERCIAL_ALTERNATIVE_MISSING",$BC26="ROLE_MISMATCH",$BC26="SCOPE_OR_FRESHNESS_LIMIT"),IF($AP26="shared","PROVENANCE NOT INDEPENDENT",IF($AP26="one","ONE INDEPENDENT DECISION ONLY",IF($AS26="incomplete_crm","CRM CAPTURE INCOMPLETE",IF(OR($AS26="only_wins",$AS26="only_losses",$AS26="one_segment",$AS26="limited"),"SAMPLE COVERAGE LIMITED",IF($T26="yes","HISTORICAL BACKFILL UNRELIABLE",IF($AQ26="stale","EVIDENCE STALE","Evidence is scoped to the tested view.")))))),IFERROR(VLOOKUP($BC26,'Method Notes'!$AN$5:$AW$50,9,FALSE),"")))</x:f>
      </x:c>
      <x:c r="AJ26" s="86">
        <x:f>IF($BB26="EMPTY","",IFERROR(VLOOKUP($BC26,'Method Notes'!$AN$5:$AW$50,10,FALSE),""))</x:f>
      </x:c>
      <x:c r="AK26" s="86">
        <x:f>IF(COUNTA($A26:$X26)=0,"",IF(AND($B26&lt;&gt;"",COUNTIF($B$6:$B26,$B26)&gt;1),"POSSIBLE DUPLICATE CANDIDATE ID",""))</x:f>
      </x:c>
      <x:c r="AL26" s="86">
        <x:f>IF(COUNTA($A26:$X26)=0,"",IF(OR($Q26="review_due",$Q26="new_evidence",$R26="yes"),"REOPEN / SUPERSEDE PRIOR VERSION",IF(OR($Q26="",$Q26="none"),"CURRENT OR FIRST REVIEW","PRIOR REVIEW RECORDED")))</x:f>
      </x:c>
      <x:c r="AM26">
        <x:f>IF(COUNTA($C26:$U26)&gt;0,1,0)</x:f>
      </x:c>
      <x:c r="AN26">
        <x:f>OR(ISFORMULA($C26),ISFORMULA($D26),AND($D26&lt;&gt;"",NOT(OR(EXACT($D26,"seo"),EXACT($D26,"content"),EXACT($D26,"paid_search"),EXACT($D26,"market_monitoring"),EXACT($D26,"battlecard"),EXACT($D26,"product_comparison"),EXACT($D26,"shortlist"),EXACT($D26,"procurement"),EXACT($D26,"pricing"),EXACT($D26,"renewal"),EXACT($D26,"strategy")))),ISFORMULA($E26),AND($E26&lt;&gt;"",NOT(OR(EXACT($E26,"yes"),EXACT($E26,"no")))),ISFORMULA($F26),AND($F26&lt;&gt;"",NOT(OR(EXACT($F26,"yes"),EXACT($F26,"no")))),ISFORMULA($G26),AND($G26&lt;&gt;"",NOT(OR(EXACT($G26,"none"),EXACT($G26,"seller_only"),EXACT($G26,"buyer_event"),EXACT($G26,"mixed")))),ISFORMULA($H26),AND($H26&lt;&gt;"",NOT(OR(EXACT($H26,"yes"),EXACT($H26,"no"),EXACT($H26,"unknown")))),ISFORMULA($I26),AND($I26&lt;&gt;"",NOT(OR(EXACT($I26,"full"),EXACT($I26,"partial"),EXACT($I26,"mismatch"),EXACT($I26,"unknown")))),ISFORMULA($J26),AND($J26&lt;&gt;"",NOT(OR(EXACT($J26,"independent_current"),EXACT($J26,"one_decision"),EXACT($J26,"shared_records"),EXACT($J26,"contradictory"),EXACT($J26,"incomplete_capture"),EXACT($J26,"stale")))),ISFORMULA($K26),AND($K26&lt;&gt;"",NOT(OR(EXACT($K26,"vendor"),EXACT($K26,"product"),EXACT($K26,"consultancy"),EXACT($K26,"agency"),EXACT($K26,"internal_build"),EXACT($K26,"spreadsheet"),EXACT($K26,"incumbent"),EXACT($K26,"open_source"),EXACT($K26,"free_tool"),EXACT($K26,"no_decision"),EXACT($K26,"status_quo"),EXACT($K26,"unknown")))),ISFORMULA($L26),AND($L26&lt;&gt;"",NOT(OR(EXACT($L26,"direct"),EXACT($L26,"indirect"),EXACT($L26,"substitute"),EXACT($L26,"reference"),EXACT($L26,"unknown")))),ISFORMULA($M26),AND($M26&lt;&gt;"",NOT(OR(EXACT($M26,"current"),EXACT($M26,"stale"),EXACT($M26,"unknown")))),ISFORMULA($N26),AND($N26&lt;&gt;"",NOT(OR(EXACT($N26,"none"),EXACT($N26,"material"),EXACT($N26,"unknown")))),ISFORMULA($O26),AND($O26&lt;&gt;"",NOT(OR(EXACT($O26,"two_plus"),EXACT($O26,"one"),EXACT($O26,"shared"),EXACT($O26,"unknown")))),ISFORMULA($P26),AND($P26&lt;&gt;"",NOT(OR(EXACT($P26,"balanced"),EXACT($P26,"only_wins"),EXACT($P26,"only_losses"),EXACT($P26,"one_segment"),EXACT($P26,"incomplete_crm"),EXACT($P26,"limited")))),ISFORMULA($Q26),AND($Q26&lt;&gt;"",NOT(OR(EXACT($Q26,"none"),EXACT($Q26,"review_due"),EXACT($Q26,"new_evidence")))),ISFORMULA($R26),AND($R26&lt;&gt;"",NOT(OR(EXACT($R26,"yes"),EXACT($R26,"no")))),ISFORMULA($S26),AND($S26&lt;&gt;"",NOT(OR(EXACT($S26,"yes"),EXACT($S26,"no"),EXACT($S26,"unknown")))),ISFORMULA($T26),AND($T26&lt;&gt;"",NOT(OR(EXACT($T26,"yes"),EXACT($T26,"no")))),ISFORMULA($U26),AND($U26&lt;&gt;"",NOT(OR(EXACT($U26,"yes"),EXACT($U26,"no"),EXACT($U26,"unknown")))))</x:f>
      </x:c>
      <x:c r="AO26">
        <x:f>OR(LEN(TRIM($C26&amp;""))=0,LEN(TRIM($D26&amp;""))=0,LEN(TRIM($E26&amp;""))=0,LEN(TRIM($F26&amp;""))=0,LEN(TRIM($G26&amp;""))=0,LEN(TRIM($H26&amp;""))=0,LEN(TRIM($I26&amp;""))=0,LEN(TRIM($J26&amp;""))=0)</x:f>
      </x:c>
      <x:c r="AP26">
        <x:f>IF($O26&lt;&gt;"",$O26,IF($J26="independent_current","two_plus",IF($J26="one_decision","one",IF($J26="shared_records","shared","unknown"))))</x:f>
      </x:c>
      <x:c r="AQ26">
        <x:f>IF($M26&lt;&gt;"",$M26,IF($J26="stale","stale",IF($J26="incomplete_capture","unknown",IF($J26&lt;&gt;"","current",""))))</x:f>
      </x:c>
      <x:c r="AR26">
        <x:f>IF($N26&lt;&gt;"",$N26,IF($J26="contradictory","material",IF($J26&lt;&gt;"","none","")))</x:f>
      </x:c>
      <x:c r="AS26">
        <x:f>IF($P26&lt;&gt;"",$P26,IF($J26="incomplete_capture","incomplete_crm",IF($J26="independent_current","balanced",IF($J26&lt;&gt;"","limited",""))))</x:f>
      </x:c>
      <x:c r="AT26">
        <x:f>OR($G26="buyer_event",$G26="mixed")</x:f>
      </x:c>
      <x:c r="AU26">
        <x:f>OR($D26="battlecard",$D26="shortlist",$D26="procurement",$D26="pricing",$D26="renewal",$D26="strategy",$D26="product_comparison")</x:f>
      </x:c>
      <x:c r="AV26">
        <x:f>OR($D26="seo",$D26="content",$D26="paid_search",$D26="market_monitoring")</x:f>
      </x:c>
      <x:c r="AW26">
        <x:f>IF(OR($K26="vendor",$K26="product"),"direct",IF(OR($K26="consultancy",$K26="agency"),"indirect",IF(OR($K26="internal_build",$K26="spreadsheet",$K26="incumbent",$K26="open_source",$K26="free_tool",$K26="no_decision",$K26="status_quo"),"substitute","")))</x:f>
      </x:c>
      <x:c r="AX26">
        <x:f>IF(OR($K26="vendor",$K26="product"),"Direct competitor",IF(OR($K26="consultancy",$K26="agency"),"Service alternative",IF($K26="incumbent","Incumbent / substitute",IF($K26="no_decision","No-decision alternative",IF($K26="status_quo","Status-quo alternative",IF(OR($K26="internal_build",$K26="spreadsheet",$K26="open_source",$K26="free_tool"),"Substitute",""))))))</x:f>
      </x:c>
      <x:c r="AY26">
        <x:f>OR($G26="none",$G26="seller_only",$AP26&lt;&gt;"two_plus",$AS26="only_wins",$AS26="only_losses",$AS26="one_segment",$AS26="incomplete_crm",$AS26="limited",$T26="yes",$AQ26&lt;&gt;"current")</x:f>
      </x:c>
      <x:c r="AZ26">
        <x:f>IF(ISFORMULA($C26),"candidateName, ","")&amp;IF(OR(ISFORMULA($D26),AND($D26&lt;&gt;"",NOT(OR(EXACT($D26,"seo"),EXACT($D26,"content"),EXACT($D26,"paid_search"),EXACT($D26,"market_monitoring"),EXACT($D26,"battlecard"),EXACT($D26,"product_comparison"),EXACT($D26,"shortlist"),EXACT($D26,"procurement"),EXACT($D26,"pricing"),EXACT($D26,"renewal"),EXACT($D26,"strategy"))))),"decisionUse, ","")&amp;IF(OR(ISFORMULA($E26),AND($E26&lt;&gt;"",NOT(OR(EXACT($E26,"yes"),EXACT($E26,"no"))))),"candidateInSet, ","")&amp;IF(OR(ISFORMULA($F26),AND($F26&lt;&gt;"",NOT(OR(EXACT($F26,"yes"),EXACT($F26,"no"))))),"publicEvidence, ","")&amp;IF(OR(ISFORMULA($G26),AND($G26&lt;&gt;"",NOT(OR(EXACT($G26,"none"),EXACT($G26,"seller_only"),EXACT($G26,"buyer_event"),EXACT($G26,"mixed"))))),"firstPartyEvidence, ","")&amp;IF(OR(ISFORMULA($H26),AND($H26&lt;&gt;"",NOT(OR(EXACT($H26,"yes"),EXACT($H26,"no"),EXACT($H26,"unknown"))))),"realDecision, ","")&amp;IF(OR(ISFORMULA($I26),AND($I26&lt;&gt;"",NOT(OR(EXACT($I26,"full"),EXACT($I26,"partial"),EXACT($I26,"mismatch"),EXACT($I26,"unknown"))))),"scopeMatch, ","")&amp;IF(OR(ISFORMULA($J26),AND($J26&lt;&gt;"",NOT(OR(EXACT($J26,"independent_current"),EXACT($J26,"one_decision"),EXACT($J26,"shared_records"),EXACT($J26,"contradictory"),EXACT($J26,"incomplete_capture"),EXACT($J26,"stale"))))),"evidenceQuality, ","")&amp;IF(OR(ISFORMULA($K26),AND($K26&lt;&gt;"",NOT(OR(EXACT($K26,"vendor"),EXACT($K26,"product"),EXACT($K26,"consultancy"),EXACT($K26,"agency"),EXACT($K26,"internal_build"),EXACT($K26,"spreadsheet"),EXACT($K26,"incumbent"),EXACT($K26,"open_source"),EXACT($K26,"free_tool"),EXACT($K26,"no_decision"),EXACT($K26,"status_quo"),EXACT($K26,"unknown"))))),"alternativeType, ","")&amp;IF(OR(ISFORMULA($L26),AND($L26&lt;&gt;"",NOT(OR(EXACT($L26,"direct"),EXACT($L26,"indirect"),EXACT($L26,"substitute"),EXACT($L26,"reference"),EXACT($L26,"unknown"))))),"currentRole, ","")&amp;IF(OR(ISFORMULA($M26),AND($M26&lt;&gt;"",NOT(OR(EXACT($M26,"current"),EXACT($M26,"stale"),EXACT($M26,"unknown"))))),"freshness, ","")&amp;IF(OR(ISFORMULA($N26),AND($N26&lt;&gt;"",NOT(OR(EXACT($N26,"none"),EXACT($N26,"material"),EXACT($N26,"unknown"))))),"contradiction, ","")&amp;IF(OR(ISFORMULA($O26),AND($O26&lt;&gt;"",NOT(OR(EXACT($O26,"two_plus"),EXACT($O26,"one"),EXACT($O26,"shared"),EXACT($O26,"unknown"))))),"provenance, ","")&amp;IF(OR(ISFORMULA($P26),AND($P26&lt;&gt;"",NOT(OR(EXACT($P26,"balanced"),EXACT($P26,"only_wins"),EXACT($P26,"only_losses"),EXACT($P26,"one_segment"),EXACT($P26,"incomplete_crm"),EXACT($P26,"limited"))))),"sampleCoverage, ","")&amp;IF(OR(ISFORMULA($Q26),AND($Q26&lt;&gt;"",NOT(OR(EXACT($Q26,"none"),EXACT($Q26,"review_due"),EXACT($Q26,"new_evidence"))))),"previousValidation, ","")&amp;IF(OR(ISFORMULA($R26),AND($R26&lt;&gt;"",NOT(OR(EXACT($R26,"yes"),EXACT($R26,"no"))))),"newMaterialEvidence, ","")&amp;IF(OR(ISFORMULA($S26),AND($S26&lt;&gt;"",NOT(OR(EXACT($S26,"yes"),EXACT($S26,"no"),EXACT($S26,"unknown"))))),"serviceability, ","")&amp;IF(OR(ISFORMULA($T26),AND($T26&lt;&gt;"",NOT(OR(EXACT($T26,"yes"),EXACT($T26,"no"))))),"historicalBackfill, ","")&amp;IF(OR(ISFORMULA($U26),AND($U26&lt;&gt;"",NOT(OR(EXACT($U26,"yes"),EXACT($U26,"no"),EXACT($U26,"unknown"))))),"commercialNonParticipation, ","")</x:f>
      </x:c>
      <x:c r="BA26">
        <x:f>IF(LEN(TRIM($C26&amp;""))=0,"candidateName, ","")&amp;IF(LEN(TRIM($D26&amp;""))=0,"decisionUse, ","")&amp;IF(LEN(TRIM($E26&amp;""))=0,"candidateInSet, ","")&amp;IF(LEN(TRIM($F26&amp;""))=0,"publicEvidence, ","")&amp;IF(LEN(TRIM($G26&amp;""))=0,"firstPartyEvidence, ","")&amp;IF(LEN(TRIM($H26&amp;""))=0,"realDecision, ","")&amp;IF(LEN(TRIM($I26&amp;""))=0,"scopeMatch, ","")&amp;IF(LEN(TRIM($J26&amp;""))=0,"evidenceQuality, ","")</x:f>
      </x:c>
      <x:c r="BB26">
        <x:f>IF($AM26=0,"EMPTY",IF($AN26=TRUE,"INVALID INPUT",IF($AO26=TRUE,"INVALID INPUT",IF(OR(NOT(ISTEXT($C26)),LEN(TRIM($C26&amp;""))&lt;2),"INVALID INPUT",IF(OR($Q26="review_due",$Q26="new_evidence",$R26="yes"),"REOPEN",IF(OR($AR26="material",$AR26="unknown"),"RESOLVE EVIDENCE",IF(OR($I26="unknown",$H26="unknown"),"RESOLVE EVIDENCE",IF(AND($AU26=TRUE,OR($S26="",$S26="unknown")),"RESOLVE EVIDENCE",IF(AND($E26="no",OR($K26="",$K26="unknown")),"RESOLVE EVIDENCE",IF(AND($E26="yes",OR($L26="",$L26="unknown")),"RESOLVE EVIDENCE",IF(AND($E26="yes",OR($I26="partial",$I26="mismatch",$AQ26="stale")),"DOWNGRADE",IF(AND($AU26=TRUE,$AY26=TRUE),"RESOLVE EVIDENCE",IF(AND($S26="no",$E26="yes",$H26="no",$U26="yes",$AP26="two_plus",$I26="full",$AQ26="current"),"EXCLUDE FROM THIS COMMERCIAL VIEW",IF(AND($S26="no",$E26="yes",$H26="yes"),"DOWNGRADE",IF(AND($S26="no",OR($F26="yes",$AV26=TRUE)),"RETAIN FOR DISCOVERY / REFERENCE",IF($S26="no","RESOLVE EVIDENCE",IF(AND($E26="no",$H26="yes",$AT26=TRUE,$I26="full",$AW26=""),"RESOLVE EVIDENCE",IF(AND($E26="no",$H26="yes",$AT26=TRUE,$I26="full",$AU26=TRUE,OR($AP26&lt;&gt;"two_plus",$AQ26&lt;&gt;"current",$S26&lt;&gt;"yes")),"RESOLVE EVIDENCE",IF(AND($E26="no",$H26="yes",$AT26=TRUE,$I26="full"),"ADD",IF(AND($AW26&lt;&gt;"",$E26="yes",$H26="yes",$I26="full",$L26&lt;&gt;$AW26),"RECLASSIFY",IF(AND($AP26="shared",$AV26=TRUE),"RETAIN FOR DISCOVERY / REFERENCE",IF(AND($AV26=TRUE,$F26="yes",OR($H26="no",$G26="none")),"RETAIN FOR DISCOVERY / REFERENCE",IF(AND($E26="yes",$H26="no",$U26="yes",$AP26="two_plus",$I26="full",$AQ26="current"),"EXCLUDE FROM THIS COMMERCIAL VIEW",IF(AND($E26="yes",$H26="yes",$AT26=TRUE,$I26="full",$AP26="two_plus",$AQ26="current",$AW26=""),"RESOLVE EVIDENCE",IF(AND($E26="yes",$H26="yes",$AT26=TRUE,$I26="full",$AP26="two_plus",$AQ26="current",$AU26=TRUE,$S26&lt;&gt;"yes"),"RESOLVE EVIDENCE",IF(AND($E26="yes",$H26="yes",$AT26=TRUE,$I26="full",$AP26="two_plus",$AQ26="current",$L26&lt;&gt;$AW26),"RECLASSIFY",IF(AND($E26="yes",$H26="yes",$AT26=TRUE,$I26="full",$AP26="two_plus",$AQ26="current"),"CONFIRM","RESOLVE EVIDENCE")))))))))))))))))))))))))))</x:f>
      </x:c>
      <x:c r="BC26">
        <x:f>IF($AM26=0,"EMPTY",IF($AN26=TRUE,"CONTROLLED_INPUT_INVALID",IF($AO26=TRUE,"REQUIRED_FIELDS_MISSING",IF(OR(NOT(ISTEXT($C26)),LEN(TRIM($C26&amp;""))&lt;2),"IDENTITY_MALFORMED",IF(OR($Q26="review_due",$Q26="new_evidence",$R26="yes"),"LIFECYCLE_TRIGGER",IF(OR($AR26="material",$AR26="unknown"),"MATERIAL_CONTRADICTION",IF(OR($I26="unknown",$H26="unknown"),"SCOPE_OR_EVENT_UNRESOLVED",IF(AND($AU26=TRUE,OR($S26="",$S26="unknown")),"SERVICEABILITY_UNRESOLVED",IF(AND($E26="no",OR($K26="",$K26="unknown")),"MISSING_ALTERNATIVE_ROLE_UNRESOLVED",IF(AND($E26="yes",OR($L26="",$L26="unknown")),"CURRENT_ROLE_UNRESOLVED",IF(AND($E26="yes",OR($I26="partial",$I26="mismatch",$AQ26="stale")),"SCOPE_OR_FRESHNESS_LIMIT",IF(AND($AU26=TRUE,$AY26=TRUE),"COMMERCIAL_EVIDENCE_LIMITED",IF(AND($S26="no",$E26="yes",$H26="no",$U26="yes",$AP26="two_plus",$I26="full",$AQ26="current"),"SCOPED_NON_SERVICEABILITY",IF(AND($S26="no",$E26="yes",$H26="yes"),"SERVICEABILITY_LIMIT",IF(AND($S26="no",OR($F26="yes",$AV26=TRUE)),"NOT_SERVICEABLE_FOR_COMMERCIAL_VIEW",IF($S26="no","SERVICEABILITY_NEGATIVE_ROLE_EFFECT_UNRESOLVED",IF(AND($E26="no",$H26="yes",$AT26=TRUE,$I26="full",$AW26=""),"MISSING_ALTERNATIVE_ROLE_UNRESOLVED",IF(AND($E26="no",$H26="yes",$AT26=TRUE,$I26="full",$AU26=TRUE,OR($AP26&lt;&gt;"two_plus",$AQ26&lt;&gt;"current",$S26&lt;&gt;"yes")),"MISSING_ALTERNATIVE_EVIDENCE_LIMITED",IF(AND($E26="no",$H26="yes",$AT26=TRUE,$I26="full"),"COMMERCIAL_ALTERNATIVE_MISSING",IF(AND($AW26&lt;&gt;"",$E26="yes",$H26="yes",$I26="full",$L26&lt;&gt;$AW26),"ROLE_MISMATCH",IF(AND($AP26="shared",$AV26=TRUE),"PUBLIC_SIGNAL_SHARED_PROVENANCE",IF(AND($AV26=TRUE,$F26="yes",OR($H26="no",$G26="none")),"DISCOVERY_ONLY_RELATIONSHIP",IF(AND($E26="yes",$H26="no",$U26="yes",$AP26="two_plus",$I26="full",$AQ26="current"),"SCOPED_NON_PARTICIPATION",IF(AND($E26="yes",$H26="yes",$AT26=TRUE,$I26="full",$AP26="two_plus",$AQ26="current",$AW26=""),"ALTERNATIVE_TYPE_UNRESOLVED",IF(AND($E26="yes",$H26="yes",$AT26=TRUE,$I26="full",$AP26="two_plus",$AQ26="current",$AU26=TRUE,$S26&lt;&gt;"yes"),"SERVICEABILITY_UNRESOLVED",IF(AND($E26="yes",$H26="yes",$AT26=TRUE,$I26="full",$AP26="two_plus",$AQ26="current",$L26&lt;&gt;$AW26),"ROLE_MISMATCH",IF(AND($E26="yes",$H26="yes",$AT26=TRUE,$I26="full",$AP26="two_plus",$AQ26="current"),"SCOPED_COMMERCIAL_RELEVANCE","DEFAULT_EVIDENCE_GAP")))))))))))))))))))))))))))</x:f>
      </x:c>
    </x:row>
    <x:row r="27">
      <x:c r="A27" s="103"/>
      <x:c r="B27" s="103"/>
      <x:c r="C27" s="103"/>
      <x:c r="D27" s="103"/>
      <x:c r="E27" s="103"/>
      <x:c r="F27" s="103"/>
      <x:c r="G27" s="103"/>
      <x:c r="H27" s="103"/>
      <x:c r="I27" s="103"/>
      <x:c r="J27" s="103"/>
      <x:c r="K27" s="103"/>
      <x:c r="L27" s="103"/>
      <x:c r="M27" s="103"/>
      <x:c r="N27" s="103"/>
      <x:c r="O27" s="103"/>
      <x:c r="P27" s="103"/>
      <x:c r="Q27" s="103"/>
      <x:c r="R27" s="103"/>
      <x:c r="S27" s="103"/>
      <x:c r="T27" s="103"/>
      <x:c r="U27" s="103"/>
      <x:c r="V27" s="103"/>
      <x:c r="W27" s="104"/>
      <x:c r="X27" s="103"/>
      <x:c r="Y27" s="86">
        <x:f>IF($BB27="EMPTY","",IF($AN27=TRUE,"INVALID",IF($AO27=TRUE,"INCOMPLETE",IF(OR(NOT(ISTEXT($C27)),LEN(TRIM($C27&amp;""))&lt;2),"INVALID","VALID"))))</x:f>
      </x:c>
      <x:c r="Z27" s="86">
        <x:f>IF($BB27="EMPTY","",$BB27)</x:f>
      </x:c>
      <x:c r="AA27" s="86">
        <x:f>IF($BB27="EMPTY","",IFERROR(VLOOKUP($BC27,'Method Notes'!$AN$5:$AW$50,2,FALSE),""))</x:f>
      </x:c>
      <x:c r="AB27" s="86">
        <x:f>IF($BB27="EMPTY","",IF($BC27="CONTROLLED_INPUT_INVALID","Unsupported values were supplied for: "&amp;LEFT($AZ27,MAX(0,LEN($AZ27)-2))&amp;". The engine does not convert them to a safe default.",IF($BC27="REQUIRED_FIELDS_MISSING","Required information is missing: "&amp;LEFT($BA27,MAX(0,LEN($BA27)-2))&amp;".",IFERROR(VLOOKUP($BC27,'Method Notes'!$AN$5:$AW$50,3,FALSE),""))))</x:f>
      </x:c>
      <x:c r="AC27" s="86">
        <x:f>IF($BB27="EMPTY","",IF($BC27="COMMERCIAL_ALTERNATIVE_MISSING","Add as "&amp;$AX27&amp;" in this scoped view.",IF($BC27="ROLE_MISMATCH","Reclassify as "&amp;$AX27&amp;" for this view.",IFERROR(VLOOKUP($BC27,'Method Notes'!$AN$5:$AW$50,4,FALSE),""))))</x:f>
      </x:c>
      <x:c r="AD27" s="86">
        <x:f>IF($BB27="EMPTY","",$BC27)</x:f>
      </x:c>
      <x:c r="AE27" s="86">
        <x:f>IF($BB27="EMPTY","",IFERROR(VLOOKUP($BC27,'Method Notes'!$AN$5:$AW$50,5,FALSE),""))</x:f>
      </x:c>
      <x:c r="AF27" s="86">
        <x:f>IF($BB27="EMPTY","",IFERROR(VLOOKUP($BC27,'Method Notes'!$AN$5:$AW$50,6,FALSE),""))</x:f>
      </x:c>
      <x:c r="AG27" s="86">
        <x:f>IF($BB27="EMPTY","",IF($BC27="COMMERCIAL_EVIDENCE_LIMITED",IF($AT27=TRUE,"Add independent decisions and missing segments.","Collect direct buyer or recorded commercial-event evidence tied to the same scope."),IFERROR(VLOOKUP($BC27,'Method Notes'!$AN$5:$AW$50,7,FALSE),"")))</x:f>
      </x:c>
      <x:c r="AH27" s="86">
        <x:f>IF($BB27="EMPTY","",IFERROR(VLOOKUP($BC27,'Method Notes'!$AN$5:$AW$50,8,FALSE),""))</x:f>
      </x:c>
      <x:c r="AI27" s="86">
        <x:f>IF($BB27="EMPTY","",IF(OR($BC27="COMMERCIAL_EVIDENCE_LIMITED",$BC27="COMMERCIAL_ALTERNATIVE_MISSING",$BC27="ROLE_MISMATCH",$BC27="SCOPE_OR_FRESHNESS_LIMIT"),IF($AP27="shared","PROVENANCE NOT INDEPENDENT",IF($AP27="one","ONE INDEPENDENT DECISION ONLY",IF($AS27="incomplete_crm","CRM CAPTURE INCOMPLETE",IF(OR($AS27="only_wins",$AS27="only_losses",$AS27="one_segment",$AS27="limited"),"SAMPLE COVERAGE LIMITED",IF($T27="yes","HISTORICAL BACKFILL UNRELIABLE",IF($AQ27="stale","EVIDENCE STALE","Evidence is scoped to the tested view.")))))),IFERROR(VLOOKUP($BC27,'Method Notes'!$AN$5:$AW$50,9,FALSE),"")))</x:f>
      </x:c>
      <x:c r="AJ27" s="86">
        <x:f>IF($BB27="EMPTY","",IFERROR(VLOOKUP($BC27,'Method Notes'!$AN$5:$AW$50,10,FALSE),""))</x:f>
      </x:c>
      <x:c r="AK27" s="86">
        <x:f>IF(COUNTA($A27:$X27)=0,"",IF(AND($B27&lt;&gt;"",COUNTIF($B$6:$B27,$B27)&gt;1),"POSSIBLE DUPLICATE CANDIDATE ID",""))</x:f>
      </x:c>
      <x:c r="AL27" s="86">
        <x:f>IF(COUNTA($A27:$X27)=0,"",IF(OR($Q27="review_due",$Q27="new_evidence",$R27="yes"),"REOPEN / SUPERSEDE PRIOR VERSION",IF(OR($Q27="",$Q27="none"),"CURRENT OR FIRST REVIEW","PRIOR REVIEW RECORDED")))</x:f>
      </x:c>
      <x:c r="AM27">
        <x:f>IF(COUNTA($C27:$U27)&gt;0,1,0)</x:f>
      </x:c>
      <x:c r="AN27">
        <x:f>OR(ISFORMULA($C27),ISFORMULA($D27),AND($D27&lt;&gt;"",NOT(OR(EXACT($D27,"seo"),EXACT($D27,"content"),EXACT($D27,"paid_search"),EXACT($D27,"market_monitoring"),EXACT($D27,"battlecard"),EXACT($D27,"product_comparison"),EXACT($D27,"shortlist"),EXACT($D27,"procurement"),EXACT($D27,"pricing"),EXACT($D27,"renewal"),EXACT($D27,"strategy")))),ISFORMULA($E27),AND($E27&lt;&gt;"",NOT(OR(EXACT($E27,"yes"),EXACT($E27,"no")))),ISFORMULA($F27),AND($F27&lt;&gt;"",NOT(OR(EXACT($F27,"yes"),EXACT($F27,"no")))),ISFORMULA($G27),AND($G27&lt;&gt;"",NOT(OR(EXACT($G27,"none"),EXACT($G27,"seller_only"),EXACT($G27,"buyer_event"),EXACT($G27,"mixed")))),ISFORMULA($H27),AND($H27&lt;&gt;"",NOT(OR(EXACT($H27,"yes"),EXACT($H27,"no"),EXACT($H27,"unknown")))),ISFORMULA($I27),AND($I27&lt;&gt;"",NOT(OR(EXACT($I27,"full"),EXACT($I27,"partial"),EXACT($I27,"mismatch"),EXACT($I27,"unknown")))),ISFORMULA($J27),AND($J27&lt;&gt;"",NOT(OR(EXACT($J27,"independent_current"),EXACT($J27,"one_decision"),EXACT($J27,"shared_records"),EXACT($J27,"contradictory"),EXACT($J27,"incomplete_capture"),EXACT($J27,"stale")))),ISFORMULA($K27),AND($K27&lt;&gt;"",NOT(OR(EXACT($K27,"vendor"),EXACT($K27,"product"),EXACT($K27,"consultancy"),EXACT($K27,"agency"),EXACT($K27,"internal_build"),EXACT($K27,"spreadsheet"),EXACT($K27,"incumbent"),EXACT($K27,"open_source"),EXACT($K27,"free_tool"),EXACT($K27,"no_decision"),EXACT($K27,"status_quo"),EXACT($K27,"unknown")))),ISFORMULA($L27),AND($L27&lt;&gt;"",NOT(OR(EXACT($L27,"direct"),EXACT($L27,"indirect"),EXACT($L27,"substitute"),EXACT($L27,"reference"),EXACT($L27,"unknown")))),ISFORMULA($M27),AND($M27&lt;&gt;"",NOT(OR(EXACT($M27,"current"),EXACT($M27,"stale"),EXACT($M27,"unknown")))),ISFORMULA($N27),AND($N27&lt;&gt;"",NOT(OR(EXACT($N27,"none"),EXACT($N27,"material"),EXACT($N27,"unknown")))),ISFORMULA($O27),AND($O27&lt;&gt;"",NOT(OR(EXACT($O27,"two_plus"),EXACT($O27,"one"),EXACT($O27,"shared"),EXACT($O27,"unknown")))),ISFORMULA($P27),AND($P27&lt;&gt;"",NOT(OR(EXACT($P27,"balanced"),EXACT($P27,"only_wins"),EXACT($P27,"only_losses"),EXACT($P27,"one_segment"),EXACT($P27,"incomplete_crm"),EXACT($P27,"limited")))),ISFORMULA($Q27),AND($Q27&lt;&gt;"",NOT(OR(EXACT($Q27,"none"),EXACT($Q27,"review_due"),EXACT($Q27,"new_evidence")))),ISFORMULA($R27),AND($R27&lt;&gt;"",NOT(OR(EXACT($R27,"yes"),EXACT($R27,"no")))),ISFORMULA($S27),AND($S27&lt;&gt;"",NOT(OR(EXACT($S27,"yes"),EXACT($S27,"no"),EXACT($S27,"unknown")))),ISFORMULA($T27),AND($T27&lt;&gt;"",NOT(OR(EXACT($T27,"yes"),EXACT($T27,"no")))),ISFORMULA($U27),AND($U27&lt;&gt;"",NOT(OR(EXACT($U27,"yes"),EXACT($U27,"no"),EXACT($U27,"unknown")))))</x:f>
      </x:c>
      <x:c r="AO27">
        <x:f>OR(LEN(TRIM($C27&amp;""))=0,LEN(TRIM($D27&amp;""))=0,LEN(TRIM($E27&amp;""))=0,LEN(TRIM($F27&amp;""))=0,LEN(TRIM($G27&amp;""))=0,LEN(TRIM($H27&amp;""))=0,LEN(TRIM($I27&amp;""))=0,LEN(TRIM($J27&amp;""))=0)</x:f>
      </x:c>
      <x:c r="AP27">
        <x:f>IF($O27&lt;&gt;"",$O27,IF($J27="independent_current","two_plus",IF($J27="one_decision","one",IF($J27="shared_records","shared","unknown"))))</x:f>
      </x:c>
      <x:c r="AQ27">
        <x:f>IF($M27&lt;&gt;"",$M27,IF($J27="stale","stale",IF($J27="incomplete_capture","unknown",IF($J27&lt;&gt;"","current",""))))</x:f>
      </x:c>
      <x:c r="AR27">
        <x:f>IF($N27&lt;&gt;"",$N27,IF($J27="contradictory","material",IF($J27&lt;&gt;"","none","")))</x:f>
      </x:c>
      <x:c r="AS27">
        <x:f>IF($P27&lt;&gt;"",$P27,IF($J27="incomplete_capture","incomplete_crm",IF($J27="independent_current","balanced",IF($J27&lt;&gt;"","limited",""))))</x:f>
      </x:c>
      <x:c r="AT27">
        <x:f>OR($G27="buyer_event",$G27="mixed")</x:f>
      </x:c>
      <x:c r="AU27">
        <x:f>OR($D27="battlecard",$D27="shortlist",$D27="procurement",$D27="pricing",$D27="renewal",$D27="strategy",$D27="product_comparison")</x:f>
      </x:c>
      <x:c r="AV27">
        <x:f>OR($D27="seo",$D27="content",$D27="paid_search",$D27="market_monitoring")</x:f>
      </x:c>
      <x:c r="AW27">
        <x:f>IF(OR($K27="vendor",$K27="product"),"direct",IF(OR($K27="consultancy",$K27="agency"),"indirect",IF(OR($K27="internal_build",$K27="spreadsheet",$K27="incumbent",$K27="open_source",$K27="free_tool",$K27="no_decision",$K27="status_quo"),"substitute","")))</x:f>
      </x:c>
      <x:c r="AX27">
        <x:f>IF(OR($K27="vendor",$K27="product"),"Direct competitor",IF(OR($K27="consultancy",$K27="agency"),"Service alternative",IF($K27="incumbent","Incumbent / substitute",IF($K27="no_decision","No-decision alternative",IF($K27="status_quo","Status-quo alternative",IF(OR($K27="internal_build",$K27="spreadsheet",$K27="open_source",$K27="free_tool"),"Substitute",""))))))</x:f>
      </x:c>
      <x:c r="AY27">
        <x:f>OR($G27="none",$G27="seller_only",$AP27&lt;&gt;"two_plus",$AS27="only_wins",$AS27="only_losses",$AS27="one_segment",$AS27="incomplete_crm",$AS27="limited",$T27="yes",$AQ27&lt;&gt;"current")</x:f>
      </x:c>
      <x:c r="AZ27">
        <x:f>IF(ISFORMULA($C27),"candidateName, ","")&amp;IF(OR(ISFORMULA($D27),AND($D27&lt;&gt;"",NOT(OR(EXACT($D27,"seo"),EXACT($D27,"content"),EXACT($D27,"paid_search"),EXACT($D27,"market_monitoring"),EXACT($D27,"battlecard"),EXACT($D27,"product_comparison"),EXACT($D27,"shortlist"),EXACT($D27,"procurement"),EXACT($D27,"pricing"),EXACT($D27,"renewal"),EXACT($D27,"strategy"))))),"decisionUse, ","")&amp;IF(OR(ISFORMULA($E27),AND($E27&lt;&gt;"",NOT(OR(EXACT($E27,"yes"),EXACT($E27,"no"))))),"candidateInSet, ","")&amp;IF(OR(ISFORMULA($F27),AND($F27&lt;&gt;"",NOT(OR(EXACT($F27,"yes"),EXACT($F27,"no"))))),"publicEvidence, ","")&amp;IF(OR(ISFORMULA($G27),AND($G27&lt;&gt;"",NOT(OR(EXACT($G27,"none"),EXACT($G27,"seller_only"),EXACT($G27,"buyer_event"),EXACT($G27,"mixed"))))),"firstPartyEvidence, ","")&amp;IF(OR(ISFORMULA($H27),AND($H27&lt;&gt;"",NOT(OR(EXACT($H27,"yes"),EXACT($H27,"no"),EXACT($H27,"unknown"))))),"realDecision, ","")&amp;IF(OR(ISFORMULA($I27),AND($I27&lt;&gt;"",NOT(OR(EXACT($I27,"full"),EXACT($I27,"partial"),EXACT($I27,"mismatch"),EXACT($I27,"unknown"))))),"scopeMatch, ","")&amp;IF(OR(ISFORMULA($J27),AND($J27&lt;&gt;"",NOT(OR(EXACT($J27,"independent_current"),EXACT($J27,"one_decision"),EXACT($J27,"shared_records"),EXACT($J27,"contradictory"),EXACT($J27,"incomplete_capture"),EXACT($J27,"stale"))))),"evidenceQuality, ","")&amp;IF(OR(ISFORMULA($K27),AND($K27&lt;&gt;"",NOT(OR(EXACT($K27,"vendor"),EXACT($K27,"product"),EXACT($K27,"consultancy"),EXACT($K27,"agency"),EXACT($K27,"internal_build"),EXACT($K27,"spreadsheet"),EXACT($K27,"incumbent"),EXACT($K27,"open_source"),EXACT($K27,"free_tool"),EXACT($K27,"no_decision"),EXACT($K27,"status_quo"),EXACT($K27,"unknown"))))),"alternativeType, ","")&amp;IF(OR(ISFORMULA($L27),AND($L27&lt;&gt;"",NOT(OR(EXACT($L27,"direct"),EXACT($L27,"indirect"),EXACT($L27,"substitute"),EXACT($L27,"reference"),EXACT($L27,"unknown"))))),"currentRole, ","")&amp;IF(OR(ISFORMULA($M27),AND($M27&lt;&gt;"",NOT(OR(EXACT($M27,"current"),EXACT($M27,"stale"),EXACT($M27,"unknown"))))),"freshness, ","")&amp;IF(OR(ISFORMULA($N27),AND($N27&lt;&gt;"",NOT(OR(EXACT($N27,"none"),EXACT($N27,"material"),EXACT($N27,"unknown"))))),"contradiction, ","")&amp;IF(OR(ISFORMULA($O27),AND($O27&lt;&gt;"",NOT(OR(EXACT($O27,"two_plus"),EXACT($O27,"one"),EXACT($O27,"shared"),EXACT($O27,"unknown"))))),"provenance, ","")&amp;IF(OR(ISFORMULA($P27),AND($P27&lt;&gt;"",NOT(OR(EXACT($P27,"balanced"),EXACT($P27,"only_wins"),EXACT($P27,"only_losses"),EXACT($P27,"one_segment"),EXACT($P27,"incomplete_crm"),EXACT($P27,"limited"))))),"sampleCoverage, ","")&amp;IF(OR(ISFORMULA($Q27),AND($Q27&lt;&gt;"",NOT(OR(EXACT($Q27,"none"),EXACT($Q27,"review_due"),EXACT($Q27,"new_evidence"))))),"previousValidation, ","")&amp;IF(OR(ISFORMULA($R27),AND($R27&lt;&gt;"",NOT(OR(EXACT($R27,"yes"),EXACT($R27,"no"))))),"newMaterialEvidence, ","")&amp;IF(OR(ISFORMULA($S27),AND($S27&lt;&gt;"",NOT(OR(EXACT($S27,"yes"),EXACT($S27,"no"),EXACT($S27,"unknown"))))),"serviceability, ","")&amp;IF(OR(ISFORMULA($T27),AND($T27&lt;&gt;"",NOT(OR(EXACT($T27,"yes"),EXACT($T27,"no"))))),"historicalBackfill, ","")&amp;IF(OR(ISFORMULA($U27),AND($U27&lt;&gt;"",NOT(OR(EXACT($U27,"yes"),EXACT($U27,"no"),EXACT($U27,"unknown"))))),"commercialNonParticipation, ","")</x:f>
      </x:c>
      <x:c r="BA27">
        <x:f>IF(LEN(TRIM($C27&amp;""))=0,"candidateName, ","")&amp;IF(LEN(TRIM($D27&amp;""))=0,"decisionUse, ","")&amp;IF(LEN(TRIM($E27&amp;""))=0,"candidateInSet, ","")&amp;IF(LEN(TRIM($F27&amp;""))=0,"publicEvidence, ","")&amp;IF(LEN(TRIM($G27&amp;""))=0,"firstPartyEvidence, ","")&amp;IF(LEN(TRIM($H27&amp;""))=0,"realDecision, ","")&amp;IF(LEN(TRIM($I27&amp;""))=0,"scopeMatch, ","")&amp;IF(LEN(TRIM($J27&amp;""))=0,"evidenceQuality, ","")</x:f>
      </x:c>
      <x:c r="BB27">
        <x:f>IF($AM27=0,"EMPTY",IF($AN27=TRUE,"INVALID INPUT",IF($AO27=TRUE,"INVALID INPUT",IF(OR(NOT(ISTEXT($C27)),LEN(TRIM($C27&amp;""))&lt;2),"INVALID INPUT",IF(OR($Q27="review_due",$Q27="new_evidence",$R27="yes"),"REOPEN",IF(OR($AR27="material",$AR27="unknown"),"RESOLVE EVIDENCE",IF(OR($I27="unknown",$H27="unknown"),"RESOLVE EVIDENCE",IF(AND($AU27=TRUE,OR($S27="",$S27="unknown")),"RESOLVE EVIDENCE",IF(AND($E27="no",OR($K27="",$K27="unknown")),"RESOLVE EVIDENCE",IF(AND($E27="yes",OR($L27="",$L27="unknown")),"RESOLVE EVIDENCE",IF(AND($E27="yes",OR($I27="partial",$I27="mismatch",$AQ27="stale")),"DOWNGRADE",IF(AND($AU27=TRUE,$AY27=TRUE),"RESOLVE EVIDENCE",IF(AND($S27="no",$E27="yes",$H27="no",$U27="yes",$AP27="two_plus",$I27="full",$AQ27="current"),"EXCLUDE FROM THIS COMMERCIAL VIEW",IF(AND($S27="no",$E27="yes",$H27="yes"),"DOWNGRADE",IF(AND($S27="no",OR($F27="yes",$AV27=TRUE)),"RETAIN FOR DISCOVERY / REFERENCE",IF($S27="no","RESOLVE EVIDENCE",IF(AND($E27="no",$H27="yes",$AT27=TRUE,$I27="full",$AW27=""),"RESOLVE EVIDENCE",IF(AND($E27="no",$H27="yes",$AT27=TRUE,$I27="full",$AU27=TRUE,OR($AP27&lt;&gt;"two_plus",$AQ27&lt;&gt;"current",$S27&lt;&gt;"yes")),"RESOLVE EVIDENCE",IF(AND($E27="no",$H27="yes",$AT27=TRUE,$I27="full"),"ADD",IF(AND($AW27&lt;&gt;"",$E27="yes",$H27="yes",$I27="full",$L27&lt;&gt;$AW27),"RECLASSIFY",IF(AND($AP27="shared",$AV27=TRUE),"RETAIN FOR DISCOVERY / REFERENCE",IF(AND($AV27=TRUE,$F27="yes",OR($H27="no",$G27="none")),"RETAIN FOR DISCOVERY / REFERENCE",IF(AND($E27="yes",$H27="no",$U27="yes",$AP27="two_plus",$I27="full",$AQ27="current"),"EXCLUDE FROM THIS COMMERCIAL VIEW",IF(AND($E27="yes",$H27="yes",$AT27=TRUE,$I27="full",$AP27="two_plus",$AQ27="current",$AW27=""),"RESOLVE EVIDENCE",IF(AND($E27="yes",$H27="yes",$AT27=TRUE,$I27="full",$AP27="two_plus",$AQ27="current",$AU27=TRUE,$S27&lt;&gt;"yes"),"RESOLVE EVIDENCE",IF(AND($E27="yes",$H27="yes",$AT27=TRUE,$I27="full",$AP27="two_plus",$AQ27="current",$L27&lt;&gt;$AW27),"RECLASSIFY",IF(AND($E27="yes",$H27="yes",$AT27=TRUE,$I27="full",$AP27="two_plus",$AQ27="current"),"CONFIRM","RESOLVE EVIDENCE")))))))))))))))))))))))))))</x:f>
      </x:c>
      <x:c r="BC27">
        <x:f>IF($AM27=0,"EMPTY",IF($AN27=TRUE,"CONTROLLED_INPUT_INVALID",IF($AO27=TRUE,"REQUIRED_FIELDS_MISSING",IF(OR(NOT(ISTEXT($C27)),LEN(TRIM($C27&amp;""))&lt;2),"IDENTITY_MALFORMED",IF(OR($Q27="review_due",$Q27="new_evidence",$R27="yes"),"LIFECYCLE_TRIGGER",IF(OR($AR27="material",$AR27="unknown"),"MATERIAL_CONTRADICTION",IF(OR($I27="unknown",$H27="unknown"),"SCOPE_OR_EVENT_UNRESOLVED",IF(AND($AU27=TRUE,OR($S27="",$S27="unknown")),"SERVICEABILITY_UNRESOLVED",IF(AND($E27="no",OR($K27="",$K27="unknown")),"MISSING_ALTERNATIVE_ROLE_UNRESOLVED",IF(AND($E27="yes",OR($L27="",$L27="unknown")),"CURRENT_ROLE_UNRESOLVED",IF(AND($E27="yes",OR($I27="partial",$I27="mismatch",$AQ27="stale")),"SCOPE_OR_FRESHNESS_LIMIT",IF(AND($AU27=TRUE,$AY27=TRUE),"COMMERCIAL_EVIDENCE_LIMITED",IF(AND($S27="no",$E27="yes",$H27="no",$U27="yes",$AP27="two_plus",$I27="full",$AQ27="current"),"SCOPED_NON_SERVICEABILITY",IF(AND($S27="no",$E27="yes",$H27="yes"),"SERVICEABILITY_LIMIT",IF(AND($S27="no",OR($F27="yes",$AV27=TRUE)),"NOT_SERVICEABLE_FOR_COMMERCIAL_VIEW",IF($S27="no","SERVICEABILITY_NEGATIVE_ROLE_EFFECT_UNRESOLVED",IF(AND($E27="no",$H27="yes",$AT27=TRUE,$I27="full",$AW27=""),"MISSING_ALTERNATIVE_ROLE_UNRESOLVED",IF(AND($E27="no",$H27="yes",$AT27=TRUE,$I27="full",$AU27=TRUE,OR($AP27&lt;&gt;"two_plus",$AQ27&lt;&gt;"current",$S27&lt;&gt;"yes")),"MISSING_ALTERNATIVE_EVIDENCE_LIMITED",IF(AND($E27="no",$H27="yes",$AT27=TRUE,$I27="full"),"COMMERCIAL_ALTERNATIVE_MISSING",IF(AND($AW27&lt;&gt;"",$E27="yes",$H27="yes",$I27="full",$L27&lt;&gt;$AW27),"ROLE_MISMATCH",IF(AND($AP27="shared",$AV27=TRUE),"PUBLIC_SIGNAL_SHARED_PROVENANCE",IF(AND($AV27=TRUE,$F27="yes",OR($H27="no",$G27="none")),"DISCOVERY_ONLY_RELATIONSHIP",IF(AND($E27="yes",$H27="no",$U27="yes",$AP27="two_plus",$I27="full",$AQ27="current"),"SCOPED_NON_PARTICIPATION",IF(AND($E27="yes",$H27="yes",$AT27=TRUE,$I27="full",$AP27="two_plus",$AQ27="current",$AW27=""),"ALTERNATIVE_TYPE_UNRESOLVED",IF(AND($E27="yes",$H27="yes",$AT27=TRUE,$I27="full",$AP27="two_plus",$AQ27="current",$AU27=TRUE,$S27&lt;&gt;"yes"),"SERVICEABILITY_UNRESOLVED",IF(AND($E27="yes",$H27="yes",$AT27=TRUE,$I27="full",$AP27="two_plus",$AQ27="current",$L27&lt;&gt;$AW27),"ROLE_MISMATCH",IF(AND($E27="yes",$H27="yes",$AT27=TRUE,$I27="full",$AP27="two_plus",$AQ27="current"),"SCOPED_COMMERCIAL_RELEVANCE","DEFAULT_EVIDENCE_GAP")))))))))))))))))))))))))))</x:f>
      </x:c>
    </x:row>
    <x:row r="28">
      <x:c r="A28" s="103"/>
      <x:c r="B28" s="103"/>
      <x:c r="C28" s="103"/>
      <x:c r="D28" s="103"/>
      <x:c r="E28" s="103"/>
      <x:c r="F28" s="103"/>
      <x:c r="G28" s="103"/>
      <x:c r="H28" s="103"/>
      <x:c r="I28" s="103"/>
      <x:c r="J28" s="103"/>
      <x:c r="K28" s="103"/>
      <x:c r="L28" s="103"/>
      <x:c r="M28" s="103"/>
      <x:c r="N28" s="103"/>
      <x:c r="O28" s="103"/>
      <x:c r="P28" s="103"/>
      <x:c r="Q28" s="103"/>
      <x:c r="R28" s="103"/>
      <x:c r="S28" s="103"/>
      <x:c r="T28" s="103"/>
      <x:c r="U28" s="103"/>
      <x:c r="V28" s="103"/>
      <x:c r="W28" s="104"/>
      <x:c r="X28" s="103"/>
      <x:c r="Y28" s="86">
        <x:f>IF($BB28="EMPTY","",IF($AN28=TRUE,"INVALID",IF($AO28=TRUE,"INCOMPLETE",IF(OR(NOT(ISTEXT($C28)),LEN(TRIM($C28&amp;""))&lt;2),"INVALID","VALID"))))</x:f>
      </x:c>
      <x:c r="Z28" s="86">
        <x:f>IF($BB28="EMPTY","",$BB28)</x:f>
      </x:c>
      <x:c r="AA28" s="86">
        <x:f>IF($BB28="EMPTY","",IFERROR(VLOOKUP($BC28,'Method Notes'!$AN$5:$AW$50,2,FALSE),""))</x:f>
      </x:c>
      <x:c r="AB28" s="86">
        <x:f>IF($BB28="EMPTY","",IF($BC28="CONTROLLED_INPUT_INVALID","Unsupported values were supplied for: "&amp;LEFT($AZ28,MAX(0,LEN($AZ28)-2))&amp;". The engine does not convert them to a safe default.",IF($BC28="REQUIRED_FIELDS_MISSING","Required information is missing: "&amp;LEFT($BA28,MAX(0,LEN($BA28)-2))&amp;".",IFERROR(VLOOKUP($BC28,'Method Notes'!$AN$5:$AW$50,3,FALSE),""))))</x:f>
      </x:c>
      <x:c r="AC28" s="86">
        <x:f>IF($BB28="EMPTY","",IF($BC28="COMMERCIAL_ALTERNATIVE_MISSING","Add as "&amp;$AX28&amp;" in this scoped view.",IF($BC28="ROLE_MISMATCH","Reclassify as "&amp;$AX28&amp;" for this view.",IFERROR(VLOOKUP($BC28,'Method Notes'!$AN$5:$AW$50,4,FALSE),""))))</x:f>
      </x:c>
      <x:c r="AD28" s="86">
        <x:f>IF($BB28="EMPTY","",$BC28)</x:f>
      </x:c>
      <x:c r="AE28" s="86">
        <x:f>IF($BB28="EMPTY","",IFERROR(VLOOKUP($BC28,'Method Notes'!$AN$5:$AW$50,5,FALSE),""))</x:f>
      </x:c>
      <x:c r="AF28" s="86">
        <x:f>IF($BB28="EMPTY","",IFERROR(VLOOKUP($BC28,'Method Notes'!$AN$5:$AW$50,6,FALSE),""))</x:f>
      </x:c>
      <x:c r="AG28" s="86">
        <x:f>IF($BB28="EMPTY","",IF($BC28="COMMERCIAL_EVIDENCE_LIMITED",IF($AT28=TRUE,"Add independent decisions and missing segments.","Collect direct buyer or recorded commercial-event evidence tied to the same scope."),IFERROR(VLOOKUP($BC28,'Method Notes'!$AN$5:$AW$50,7,FALSE),"")))</x:f>
      </x:c>
      <x:c r="AH28" s="86">
        <x:f>IF($BB28="EMPTY","",IFERROR(VLOOKUP($BC28,'Method Notes'!$AN$5:$AW$50,8,FALSE),""))</x:f>
      </x:c>
      <x:c r="AI28" s="86">
        <x:f>IF($BB28="EMPTY","",IF(OR($BC28="COMMERCIAL_EVIDENCE_LIMITED",$BC28="COMMERCIAL_ALTERNATIVE_MISSING",$BC28="ROLE_MISMATCH",$BC28="SCOPE_OR_FRESHNESS_LIMIT"),IF($AP28="shared","PROVENANCE NOT INDEPENDENT",IF($AP28="one","ONE INDEPENDENT DECISION ONLY",IF($AS28="incomplete_crm","CRM CAPTURE INCOMPLETE",IF(OR($AS28="only_wins",$AS28="only_losses",$AS28="one_segment",$AS28="limited"),"SAMPLE COVERAGE LIMITED",IF($T28="yes","HISTORICAL BACKFILL UNRELIABLE",IF($AQ28="stale","EVIDENCE STALE","Evidence is scoped to the tested view.")))))),IFERROR(VLOOKUP($BC28,'Method Notes'!$AN$5:$AW$50,9,FALSE),"")))</x:f>
      </x:c>
      <x:c r="AJ28" s="86">
        <x:f>IF($BB28="EMPTY","",IFERROR(VLOOKUP($BC28,'Method Notes'!$AN$5:$AW$50,10,FALSE),""))</x:f>
      </x:c>
      <x:c r="AK28" s="86">
        <x:f>IF(COUNTA($A28:$X28)=0,"",IF(AND($B28&lt;&gt;"",COUNTIF($B$6:$B28,$B28)&gt;1),"POSSIBLE DUPLICATE CANDIDATE ID",""))</x:f>
      </x:c>
      <x:c r="AL28" s="86">
        <x:f>IF(COUNTA($A28:$X28)=0,"",IF(OR($Q28="review_due",$Q28="new_evidence",$R28="yes"),"REOPEN / SUPERSEDE PRIOR VERSION",IF(OR($Q28="",$Q28="none"),"CURRENT OR FIRST REVIEW","PRIOR REVIEW RECORDED")))</x:f>
      </x:c>
      <x:c r="AM28">
        <x:f>IF(COUNTA($C28:$U28)&gt;0,1,0)</x:f>
      </x:c>
      <x:c r="AN28">
        <x:f>OR(ISFORMULA($C28),ISFORMULA($D28),AND($D28&lt;&gt;"",NOT(OR(EXACT($D28,"seo"),EXACT($D28,"content"),EXACT($D28,"paid_search"),EXACT($D28,"market_monitoring"),EXACT($D28,"battlecard"),EXACT($D28,"product_comparison"),EXACT($D28,"shortlist"),EXACT($D28,"procurement"),EXACT($D28,"pricing"),EXACT($D28,"renewal"),EXACT($D28,"strategy")))),ISFORMULA($E28),AND($E28&lt;&gt;"",NOT(OR(EXACT($E28,"yes"),EXACT($E28,"no")))),ISFORMULA($F28),AND($F28&lt;&gt;"",NOT(OR(EXACT($F28,"yes"),EXACT($F28,"no")))),ISFORMULA($G28),AND($G28&lt;&gt;"",NOT(OR(EXACT($G28,"none"),EXACT($G28,"seller_only"),EXACT($G28,"buyer_event"),EXACT($G28,"mixed")))),ISFORMULA($H28),AND($H28&lt;&gt;"",NOT(OR(EXACT($H28,"yes"),EXACT($H28,"no"),EXACT($H28,"unknown")))),ISFORMULA($I28),AND($I28&lt;&gt;"",NOT(OR(EXACT($I28,"full"),EXACT($I28,"partial"),EXACT($I28,"mismatch"),EXACT($I28,"unknown")))),ISFORMULA($J28),AND($J28&lt;&gt;"",NOT(OR(EXACT($J28,"independent_current"),EXACT($J28,"one_decision"),EXACT($J28,"shared_records"),EXACT($J28,"contradictory"),EXACT($J28,"incomplete_capture"),EXACT($J28,"stale")))),ISFORMULA($K28),AND($K28&lt;&gt;"",NOT(OR(EXACT($K28,"vendor"),EXACT($K28,"product"),EXACT($K28,"consultancy"),EXACT($K28,"agency"),EXACT($K28,"internal_build"),EXACT($K28,"spreadsheet"),EXACT($K28,"incumbent"),EXACT($K28,"open_source"),EXACT($K28,"free_tool"),EXACT($K28,"no_decision"),EXACT($K28,"status_quo"),EXACT($K28,"unknown")))),ISFORMULA($L28),AND($L28&lt;&gt;"",NOT(OR(EXACT($L28,"direct"),EXACT($L28,"indirect"),EXACT($L28,"substitute"),EXACT($L28,"reference"),EXACT($L28,"unknown")))),ISFORMULA($M28),AND($M28&lt;&gt;"",NOT(OR(EXACT($M28,"current"),EXACT($M28,"stale"),EXACT($M28,"unknown")))),ISFORMULA($N28),AND($N28&lt;&gt;"",NOT(OR(EXACT($N28,"none"),EXACT($N28,"material"),EXACT($N28,"unknown")))),ISFORMULA($O28),AND($O28&lt;&gt;"",NOT(OR(EXACT($O28,"two_plus"),EXACT($O28,"one"),EXACT($O28,"shared"),EXACT($O28,"unknown")))),ISFORMULA($P28),AND($P28&lt;&gt;"",NOT(OR(EXACT($P28,"balanced"),EXACT($P28,"only_wins"),EXACT($P28,"only_losses"),EXACT($P28,"one_segment"),EXACT($P28,"incomplete_crm"),EXACT($P28,"limited")))),ISFORMULA($Q28),AND($Q28&lt;&gt;"",NOT(OR(EXACT($Q28,"none"),EXACT($Q28,"review_due"),EXACT($Q28,"new_evidence")))),ISFORMULA($R28),AND($R28&lt;&gt;"",NOT(OR(EXACT($R28,"yes"),EXACT($R28,"no")))),ISFORMULA($S28),AND($S28&lt;&gt;"",NOT(OR(EXACT($S28,"yes"),EXACT($S28,"no"),EXACT($S28,"unknown")))),ISFORMULA($T28),AND($T28&lt;&gt;"",NOT(OR(EXACT($T28,"yes"),EXACT($T28,"no")))),ISFORMULA($U28),AND($U28&lt;&gt;"",NOT(OR(EXACT($U28,"yes"),EXACT($U28,"no"),EXACT($U28,"unknown")))))</x:f>
      </x:c>
      <x:c r="AO28">
        <x:f>OR(LEN(TRIM($C28&amp;""))=0,LEN(TRIM($D28&amp;""))=0,LEN(TRIM($E28&amp;""))=0,LEN(TRIM($F28&amp;""))=0,LEN(TRIM($G28&amp;""))=0,LEN(TRIM($H28&amp;""))=0,LEN(TRIM($I28&amp;""))=0,LEN(TRIM($J28&amp;""))=0)</x:f>
      </x:c>
      <x:c r="AP28">
        <x:f>IF($O28&lt;&gt;"",$O28,IF($J28="independent_current","two_plus",IF($J28="one_decision","one",IF($J28="shared_records","shared","unknown"))))</x:f>
      </x:c>
      <x:c r="AQ28">
        <x:f>IF($M28&lt;&gt;"",$M28,IF($J28="stale","stale",IF($J28="incomplete_capture","unknown",IF($J28&lt;&gt;"","current",""))))</x:f>
      </x:c>
      <x:c r="AR28">
        <x:f>IF($N28&lt;&gt;"",$N28,IF($J28="contradictory","material",IF($J28&lt;&gt;"","none","")))</x:f>
      </x:c>
      <x:c r="AS28">
        <x:f>IF($P28&lt;&gt;"",$P28,IF($J28="incomplete_capture","incomplete_crm",IF($J28="independent_current","balanced",IF($J28&lt;&gt;"","limited",""))))</x:f>
      </x:c>
      <x:c r="AT28">
        <x:f>OR($G28="buyer_event",$G28="mixed")</x:f>
      </x:c>
      <x:c r="AU28">
        <x:f>OR($D28="battlecard",$D28="shortlist",$D28="procurement",$D28="pricing",$D28="renewal",$D28="strategy",$D28="product_comparison")</x:f>
      </x:c>
      <x:c r="AV28">
        <x:f>OR($D28="seo",$D28="content",$D28="paid_search",$D28="market_monitoring")</x:f>
      </x:c>
      <x:c r="AW28">
        <x:f>IF(OR($K28="vendor",$K28="product"),"direct",IF(OR($K28="consultancy",$K28="agency"),"indirect",IF(OR($K28="internal_build",$K28="spreadsheet",$K28="incumbent",$K28="open_source",$K28="free_tool",$K28="no_decision",$K28="status_quo"),"substitute","")))</x:f>
      </x:c>
      <x:c r="AX28">
        <x:f>IF(OR($K28="vendor",$K28="product"),"Direct competitor",IF(OR($K28="consultancy",$K28="agency"),"Service alternative",IF($K28="incumbent","Incumbent / substitute",IF($K28="no_decision","No-decision alternative",IF($K28="status_quo","Status-quo alternative",IF(OR($K28="internal_build",$K28="spreadsheet",$K28="open_source",$K28="free_tool"),"Substitute",""))))))</x:f>
      </x:c>
      <x:c r="AY28">
        <x:f>OR($G28="none",$G28="seller_only",$AP28&lt;&gt;"two_plus",$AS28="only_wins",$AS28="only_losses",$AS28="one_segment",$AS28="incomplete_crm",$AS28="limited",$T28="yes",$AQ28&lt;&gt;"current")</x:f>
      </x:c>
      <x:c r="AZ28">
        <x:f>IF(ISFORMULA($C28),"candidateName, ","")&amp;IF(OR(ISFORMULA($D28),AND($D28&lt;&gt;"",NOT(OR(EXACT($D28,"seo"),EXACT($D28,"content"),EXACT($D28,"paid_search"),EXACT($D28,"market_monitoring"),EXACT($D28,"battlecard"),EXACT($D28,"product_comparison"),EXACT($D28,"shortlist"),EXACT($D28,"procurement"),EXACT($D28,"pricing"),EXACT($D28,"renewal"),EXACT($D28,"strategy"))))),"decisionUse, ","")&amp;IF(OR(ISFORMULA($E28),AND($E28&lt;&gt;"",NOT(OR(EXACT($E28,"yes"),EXACT($E28,"no"))))),"candidateInSet, ","")&amp;IF(OR(ISFORMULA($F28),AND($F28&lt;&gt;"",NOT(OR(EXACT($F28,"yes"),EXACT($F28,"no"))))),"publicEvidence, ","")&amp;IF(OR(ISFORMULA($G28),AND($G28&lt;&gt;"",NOT(OR(EXACT($G28,"none"),EXACT($G28,"seller_only"),EXACT($G28,"buyer_event"),EXACT($G28,"mixed"))))),"firstPartyEvidence, ","")&amp;IF(OR(ISFORMULA($H28),AND($H28&lt;&gt;"",NOT(OR(EXACT($H28,"yes"),EXACT($H28,"no"),EXACT($H28,"unknown"))))),"realDecision, ","")&amp;IF(OR(ISFORMULA($I28),AND($I28&lt;&gt;"",NOT(OR(EXACT($I28,"full"),EXACT($I28,"partial"),EXACT($I28,"mismatch"),EXACT($I28,"unknown"))))),"scopeMatch, ","")&amp;IF(OR(ISFORMULA($J28),AND($J28&lt;&gt;"",NOT(OR(EXACT($J28,"independent_current"),EXACT($J28,"one_decision"),EXACT($J28,"shared_records"),EXACT($J28,"contradictory"),EXACT($J28,"incomplete_capture"),EXACT($J28,"stale"))))),"evidenceQuality, ","")&amp;IF(OR(ISFORMULA($K28),AND($K28&lt;&gt;"",NOT(OR(EXACT($K28,"vendor"),EXACT($K28,"product"),EXACT($K28,"consultancy"),EXACT($K28,"agency"),EXACT($K28,"internal_build"),EXACT($K28,"spreadsheet"),EXACT($K28,"incumbent"),EXACT($K28,"open_source"),EXACT($K28,"free_tool"),EXACT($K28,"no_decision"),EXACT($K28,"status_quo"),EXACT($K28,"unknown"))))),"alternativeType, ","")&amp;IF(OR(ISFORMULA($L28),AND($L28&lt;&gt;"",NOT(OR(EXACT($L28,"direct"),EXACT($L28,"indirect"),EXACT($L28,"substitute"),EXACT($L28,"reference"),EXACT($L28,"unknown"))))),"currentRole, ","")&amp;IF(OR(ISFORMULA($M28),AND($M28&lt;&gt;"",NOT(OR(EXACT($M28,"current"),EXACT($M28,"stale"),EXACT($M28,"unknown"))))),"freshness, ","")&amp;IF(OR(ISFORMULA($N28),AND($N28&lt;&gt;"",NOT(OR(EXACT($N28,"none"),EXACT($N28,"material"),EXACT($N28,"unknown"))))),"contradiction, ","")&amp;IF(OR(ISFORMULA($O28),AND($O28&lt;&gt;"",NOT(OR(EXACT($O28,"two_plus"),EXACT($O28,"one"),EXACT($O28,"shared"),EXACT($O28,"unknown"))))),"provenance, ","")&amp;IF(OR(ISFORMULA($P28),AND($P28&lt;&gt;"",NOT(OR(EXACT($P28,"balanced"),EXACT($P28,"only_wins"),EXACT($P28,"only_losses"),EXACT($P28,"one_segment"),EXACT($P28,"incomplete_crm"),EXACT($P28,"limited"))))),"sampleCoverage, ","")&amp;IF(OR(ISFORMULA($Q28),AND($Q28&lt;&gt;"",NOT(OR(EXACT($Q28,"none"),EXACT($Q28,"review_due"),EXACT($Q28,"new_evidence"))))),"previousValidation, ","")&amp;IF(OR(ISFORMULA($R28),AND($R28&lt;&gt;"",NOT(OR(EXACT($R28,"yes"),EXACT($R28,"no"))))),"newMaterialEvidence, ","")&amp;IF(OR(ISFORMULA($S28),AND($S28&lt;&gt;"",NOT(OR(EXACT($S28,"yes"),EXACT($S28,"no"),EXACT($S28,"unknown"))))),"serviceability, ","")&amp;IF(OR(ISFORMULA($T28),AND($T28&lt;&gt;"",NOT(OR(EXACT($T28,"yes"),EXACT($T28,"no"))))),"historicalBackfill, ","")&amp;IF(OR(ISFORMULA($U28),AND($U28&lt;&gt;"",NOT(OR(EXACT($U28,"yes"),EXACT($U28,"no"),EXACT($U28,"unknown"))))),"commercialNonParticipation, ","")</x:f>
      </x:c>
      <x:c r="BA28">
        <x:f>IF(LEN(TRIM($C28&amp;""))=0,"candidateName, ","")&amp;IF(LEN(TRIM($D28&amp;""))=0,"decisionUse, ","")&amp;IF(LEN(TRIM($E28&amp;""))=0,"candidateInSet, ","")&amp;IF(LEN(TRIM($F28&amp;""))=0,"publicEvidence, ","")&amp;IF(LEN(TRIM($G28&amp;""))=0,"firstPartyEvidence, ","")&amp;IF(LEN(TRIM($H28&amp;""))=0,"realDecision, ","")&amp;IF(LEN(TRIM($I28&amp;""))=0,"scopeMatch, ","")&amp;IF(LEN(TRIM($J28&amp;""))=0,"evidenceQuality, ","")</x:f>
      </x:c>
      <x:c r="BB28">
        <x:f>IF($AM28=0,"EMPTY",IF($AN28=TRUE,"INVALID INPUT",IF($AO28=TRUE,"INVALID INPUT",IF(OR(NOT(ISTEXT($C28)),LEN(TRIM($C28&amp;""))&lt;2),"INVALID INPUT",IF(OR($Q28="review_due",$Q28="new_evidence",$R28="yes"),"REOPEN",IF(OR($AR28="material",$AR28="unknown"),"RESOLVE EVIDENCE",IF(OR($I28="unknown",$H28="unknown"),"RESOLVE EVIDENCE",IF(AND($AU28=TRUE,OR($S28="",$S28="unknown")),"RESOLVE EVIDENCE",IF(AND($E28="no",OR($K28="",$K28="unknown")),"RESOLVE EVIDENCE",IF(AND($E28="yes",OR($L28="",$L28="unknown")),"RESOLVE EVIDENCE",IF(AND($E28="yes",OR($I28="partial",$I28="mismatch",$AQ28="stale")),"DOWNGRADE",IF(AND($AU28=TRUE,$AY28=TRUE),"RESOLVE EVIDENCE",IF(AND($S28="no",$E28="yes",$H28="no",$U28="yes",$AP28="two_plus",$I28="full",$AQ28="current"),"EXCLUDE FROM THIS COMMERCIAL VIEW",IF(AND($S28="no",$E28="yes",$H28="yes"),"DOWNGRADE",IF(AND($S28="no",OR($F28="yes",$AV28=TRUE)),"RETAIN FOR DISCOVERY / REFERENCE",IF($S28="no","RESOLVE EVIDENCE",IF(AND($E28="no",$H28="yes",$AT28=TRUE,$I28="full",$AW28=""),"RESOLVE EVIDENCE",IF(AND($E28="no",$H28="yes",$AT28=TRUE,$I28="full",$AU28=TRUE,OR($AP28&lt;&gt;"two_plus",$AQ28&lt;&gt;"current",$S28&lt;&gt;"yes")),"RESOLVE EVIDENCE",IF(AND($E28="no",$H28="yes",$AT28=TRUE,$I28="full"),"ADD",IF(AND($AW28&lt;&gt;"",$E28="yes",$H28="yes",$I28="full",$L28&lt;&gt;$AW28),"RECLASSIFY",IF(AND($AP28="shared",$AV28=TRUE),"RETAIN FOR DISCOVERY / REFERENCE",IF(AND($AV28=TRUE,$F28="yes",OR($H28="no",$G28="none")),"RETAIN FOR DISCOVERY / REFERENCE",IF(AND($E28="yes",$H28="no",$U28="yes",$AP28="two_plus",$I28="full",$AQ28="current"),"EXCLUDE FROM THIS COMMERCIAL VIEW",IF(AND($E28="yes",$H28="yes",$AT28=TRUE,$I28="full",$AP28="two_plus",$AQ28="current",$AW28=""),"RESOLVE EVIDENCE",IF(AND($E28="yes",$H28="yes",$AT28=TRUE,$I28="full",$AP28="two_plus",$AQ28="current",$AU28=TRUE,$S28&lt;&gt;"yes"),"RESOLVE EVIDENCE",IF(AND($E28="yes",$H28="yes",$AT28=TRUE,$I28="full",$AP28="two_plus",$AQ28="current",$L28&lt;&gt;$AW28),"RECLASSIFY",IF(AND($E28="yes",$H28="yes",$AT28=TRUE,$I28="full",$AP28="two_plus",$AQ28="current"),"CONFIRM","RESOLVE EVIDENCE")))))))))))))))))))))))))))</x:f>
      </x:c>
      <x:c r="BC28">
        <x:f>IF($AM28=0,"EMPTY",IF($AN28=TRUE,"CONTROLLED_INPUT_INVALID",IF($AO28=TRUE,"REQUIRED_FIELDS_MISSING",IF(OR(NOT(ISTEXT($C28)),LEN(TRIM($C28&amp;""))&lt;2),"IDENTITY_MALFORMED",IF(OR($Q28="review_due",$Q28="new_evidence",$R28="yes"),"LIFECYCLE_TRIGGER",IF(OR($AR28="material",$AR28="unknown"),"MATERIAL_CONTRADICTION",IF(OR($I28="unknown",$H28="unknown"),"SCOPE_OR_EVENT_UNRESOLVED",IF(AND($AU28=TRUE,OR($S28="",$S28="unknown")),"SERVICEABILITY_UNRESOLVED",IF(AND($E28="no",OR($K28="",$K28="unknown")),"MISSING_ALTERNATIVE_ROLE_UNRESOLVED",IF(AND($E28="yes",OR($L28="",$L28="unknown")),"CURRENT_ROLE_UNRESOLVED",IF(AND($E28="yes",OR($I28="partial",$I28="mismatch",$AQ28="stale")),"SCOPE_OR_FRESHNESS_LIMIT",IF(AND($AU28=TRUE,$AY28=TRUE),"COMMERCIAL_EVIDENCE_LIMITED",IF(AND($S28="no",$E28="yes",$H28="no",$U28="yes",$AP28="two_plus",$I28="full",$AQ28="current"),"SCOPED_NON_SERVICEABILITY",IF(AND($S28="no",$E28="yes",$H28="yes"),"SERVICEABILITY_LIMIT",IF(AND($S28="no",OR($F28="yes",$AV28=TRUE)),"NOT_SERVICEABLE_FOR_COMMERCIAL_VIEW",IF($S28="no","SERVICEABILITY_NEGATIVE_ROLE_EFFECT_UNRESOLVED",IF(AND($E28="no",$H28="yes",$AT28=TRUE,$I28="full",$AW28=""),"MISSING_ALTERNATIVE_ROLE_UNRESOLVED",IF(AND($E28="no",$H28="yes",$AT28=TRUE,$I28="full",$AU28=TRUE,OR($AP28&lt;&gt;"two_plus",$AQ28&lt;&gt;"current",$S28&lt;&gt;"yes")),"MISSING_ALTERNATIVE_EVIDENCE_LIMITED",IF(AND($E28="no",$H28="yes",$AT28=TRUE,$I28="full"),"COMMERCIAL_ALTERNATIVE_MISSING",IF(AND($AW28&lt;&gt;"",$E28="yes",$H28="yes",$I28="full",$L28&lt;&gt;$AW28),"ROLE_MISMATCH",IF(AND($AP28="shared",$AV28=TRUE),"PUBLIC_SIGNAL_SHARED_PROVENANCE",IF(AND($AV28=TRUE,$F28="yes",OR($H28="no",$G28="none")),"DISCOVERY_ONLY_RELATIONSHIP",IF(AND($E28="yes",$H28="no",$U28="yes",$AP28="two_plus",$I28="full",$AQ28="current"),"SCOPED_NON_PARTICIPATION",IF(AND($E28="yes",$H28="yes",$AT28=TRUE,$I28="full",$AP28="two_plus",$AQ28="current",$AW28=""),"ALTERNATIVE_TYPE_UNRESOLVED",IF(AND($E28="yes",$H28="yes",$AT28=TRUE,$I28="full",$AP28="two_plus",$AQ28="current",$AU28=TRUE,$S28&lt;&gt;"yes"),"SERVICEABILITY_UNRESOLVED",IF(AND($E28="yes",$H28="yes",$AT28=TRUE,$I28="full",$AP28="two_plus",$AQ28="current",$L28&lt;&gt;$AW28),"ROLE_MISMATCH",IF(AND($E28="yes",$H28="yes",$AT28=TRUE,$I28="full",$AP28="two_plus",$AQ28="current"),"SCOPED_COMMERCIAL_RELEVANCE","DEFAULT_EVIDENCE_GAP")))))))))))))))))))))))))))</x:f>
      </x:c>
    </x:row>
    <x:row r="29">
      <x:c r="A29" s="103"/>
      <x:c r="B29" s="103"/>
      <x:c r="C29" s="103"/>
      <x:c r="D29" s="103"/>
      <x:c r="E29" s="103"/>
      <x:c r="F29" s="103"/>
      <x:c r="G29" s="103"/>
      <x:c r="H29" s="103"/>
      <x:c r="I29" s="103"/>
      <x:c r="J29" s="103"/>
      <x:c r="K29" s="103"/>
      <x:c r="L29" s="103"/>
      <x:c r="M29" s="103"/>
      <x:c r="N29" s="103"/>
      <x:c r="O29" s="103"/>
      <x:c r="P29" s="103"/>
      <x:c r="Q29" s="103"/>
      <x:c r="R29" s="103"/>
      <x:c r="S29" s="103"/>
      <x:c r="T29" s="103"/>
      <x:c r="U29" s="103"/>
      <x:c r="V29" s="103"/>
      <x:c r="W29" s="104"/>
      <x:c r="X29" s="103"/>
      <x:c r="Y29" s="86">
        <x:f>IF($BB29="EMPTY","",IF($AN29=TRUE,"INVALID",IF($AO29=TRUE,"INCOMPLETE",IF(OR(NOT(ISTEXT($C29)),LEN(TRIM($C29&amp;""))&lt;2),"INVALID","VALID"))))</x:f>
      </x:c>
      <x:c r="Z29" s="86">
        <x:f>IF($BB29="EMPTY","",$BB29)</x:f>
      </x:c>
      <x:c r="AA29" s="86">
        <x:f>IF($BB29="EMPTY","",IFERROR(VLOOKUP($BC29,'Method Notes'!$AN$5:$AW$50,2,FALSE),""))</x:f>
      </x:c>
      <x:c r="AB29" s="86">
        <x:f>IF($BB29="EMPTY","",IF($BC29="CONTROLLED_INPUT_INVALID","Unsupported values were supplied for: "&amp;LEFT($AZ29,MAX(0,LEN($AZ29)-2))&amp;". The engine does not convert them to a safe default.",IF($BC29="REQUIRED_FIELDS_MISSING","Required information is missing: "&amp;LEFT($BA29,MAX(0,LEN($BA29)-2))&amp;".",IFERROR(VLOOKUP($BC29,'Method Notes'!$AN$5:$AW$50,3,FALSE),""))))</x:f>
      </x:c>
      <x:c r="AC29" s="86">
        <x:f>IF($BB29="EMPTY","",IF($BC29="COMMERCIAL_ALTERNATIVE_MISSING","Add as "&amp;$AX29&amp;" in this scoped view.",IF($BC29="ROLE_MISMATCH","Reclassify as "&amp;$AX29&amp;" for this view.",IFERROR(VLOOKUP($BC29,'Method Notes'!$AN$5:$AW$50,4,FALSE),""))))</x:f>
      </x:c>
      <x:c r="AD29" s="86">
        <x:f>IF($BB29="EMPTY","",$BC29)</x:f>
      </x:c>
      <x:c r="AE29" s="86">
        <x:f>IF($BB29="EMPTY","",IFERROR(VLOOKUP($BC29,'Method Notes'!$AN$5:$AW$50,5,FALSE),""))</x:f>
      </x:c>
      <x:c r="AF29" s="86">
        <x:f>IF($BB29="EMPTY","",IFERROR(VLOOKUP($BC29,'Method Notes'!$AN$5:$AW$50,6,FALSE),""))</x:f>
      </x:c>
      <x:c r="AG29" s="86">
        <x:f>IF($BB29="EMPTY","",IF($BC29="COMMERCIAL_EVIDENCE_LIMITED",IF($AT29=TRUE,"Add independent decisions and missing segments.","Collect direct buyer or recorded commercial-event evidence tied to the same scope."),IFERROR(VLOOKUP($BC29,'Method Notes'!$AN$5:$AW$50,7,FALSE),"")))</x:f>
      </x:c>
      <x:c r="AH29" s="86">
        <x:f>IF($BB29="EMPTY","",IFERROR(VLOOKUP($BC29,'Method Notes'!$AN$5:$AW$50,8,FALSE),""))</x:f>
      </x:c>
      <x:c r="AI29" s="86">
        <x:f>IF($BB29="EMPTY","",IF(OR($BC29="COMMERCIAL_EVIDENCE_LIMITED",$BC29="COMMERCIAL_ALTERNATIVE_MISSING",$BC29="ROLE_MISMATCH",$BC29="SCOPE_OR_FRESHNESS_LIMIT"),IF($AP29="shared","PROVENANCE NOT INDEPENDENT",IF($AP29="one","ONE INDEPENDENT DECISION ONLY",IF($AS29="incomplete_crm","CRM CAPTURE INCOMPLETE",IF(OR($AS29="only_wins",$AS29="only_losses",$AS29="one_segment",$AS29="limited"),"SAMPLE COVERAGE LIMITED",IF($T29="yes","HISTORICAL BACKFILL UNRELIABLE",IF($AQ29="stale","EVIDENCE STALE","Evidence is scoped to the tested view.")))))),IFERROR(VLOOKUP($BC29,'Method Notes'!$AN$5:$AW$50,9,FALSE),"")))</x:f>
      </x:c>
      <x:c r="AJ29" s="86">
        <x:f>IF($BB29="EMPTY","",IFERROR(VLOOKUP($BC29,'Method Notes'!$AN$5:$AW$50,10,FALSE),""))</x:f>
      </x:c>
      <x:c r="AK29" s="86">
        <x:f>IF(COUNTA($A29:$X29)=0,"",IF(AND($B29&lt;&gt;"",COUNTIF($B$6:$B29,$B29)&gt;1),"POSSIBLE DUPLICATE CANDIDATE ID",""))</x:f>
      </x:c>
      <x:c r="AL29" s="86">
        <x:f>IF(COUNTA($A29:$X29)=0,"",IF(OR($Q29="review_due",$Q29="new_evidence",$R29="yes"),"REOPEN / SUPERSEDE PRIOR VERSION",IF(OR($Q29="",$Q29="none"),"CURRENT OR FIRST REVIEW","PRIOR REVIEW RECORDED")))</x:f>
      </x:c>
      <x:c r="AM29">
        <x:f>IF(COUNTA($C29:$U29)&gt;0,1,0)</x:f>
      </x:c>
      <x:c r="AN29">
        <x:f>OR(ISFORMULA($C29),ISFORMULA($D29),AND($D29&lt;&gt;"",NOT(OR(EXACT($D29,"seo"),EXACT($D29,"content"),EXACT($D29,"paid_search"),EXACT($D29,"market_monitoring"),EXACT($D29,"battlecard"),EXACT($D29,"product_comparison"),EXACT($D29,"shortlist"),EXACT($D29,"procurement"),EXACT($D29,"pricing"),EXACT($D29,"renewal"),EXACT($D29,"strategy")))),ISFORMULA($E29),AND($E29&lt;&gt;"",NOT(OR(EXACT($E29,"yes"),EXACT($E29,"no")))),ISFORMULA($F29),AND($F29&lt;&gt;"",NOT(OR(EXACT($F29,"yes"),EXACT($F29,"no")))),ISFORMULA($G29),AND($G29&lt;&gt;"",NOT(OR(EXACT($G29,"none"),EXACT($G29,"seller_only"),EXACT($G29,"buyer_event"),EXACT($G29,"mixed")))),ISFORMULA($H29),AND($H29&lt;&gt;"",NOT(OR(EXACT($H29,"yes"),EXACT($H29,"no"),EXACT($H29,"unknown")))),ISFORMULA($I29),AND($I29&lt;&gt;"",NOT(OR(EXACT($I29,"full"),EXACT($I29,"partial"),EXACT($I29,"mismatch"),EXACT($I29,"unknown")))),ISFORMULA($J29),AND($J29&lt;&gt;"",NOT(OR(EXACT($J29,"independent_current"),EXACT($J29,"one_decision"),EXACT($J29,"shared_records"),EXACT($J29,"contradictory"),EXACT($J29,"incomplete_capture"),EXACT($J29,"stale")))),ISFORMULA($K29),AND($K29&lt;&gt;"",NOT(OR(EXACT($K29,"vendor"),EXACT($K29,"product"),EXACT($K29,"consultancy"),EXACT($K29,"agency"),EXACT($K29,"internal_build"),EXACT($K29,"spreadsheet"),EXACT($K29,"incumbent"),EXACT($K29,"open_source"),EXACT($K29,"free_tool"),EXACT($K29,"no_decision"),EXACT($K29,"status_quo"),EXACT($K29,"unknown")))),ISFORMULA($L29),AND($L29&lt;&gt;"",NOT(OR(EXACT($L29,"direct"),EXACT($L29,"indirect"),EXACT($L29,"substitute"),EXACT($L29,"reference"),EXACT($L29,"unknown")))),ISFORMULA($M29),AND($M29&lt;&gt;"",NOT(OR(EXACT($M29,"current"),EXACT($M29,"stale"),EXACT($M29,"unknown")))),ISFORMULA($N29),AND($N29&lt;&gt;"",NOT(OR(EXACT($N29,"none"),EXACT($N29,"material"),EXACT($N29,"unknown")))),ISFORMULA($O29),AND($O29&lt;&gt;"",NOT(OR(EXACT($O29,"two_plus"),EXACT($O29,"one"),EXACT($O29,"shared"),EXACT($O29,"unknown")))),ISFORMULA($P29),AND($P29&lt;&gt;"",NOT(OR(EXACT($P29,"balanced"),EXACT($P29,"only_wins"),EXACT($P29,"only_losses"),EXACT($P29,"one_segment"),EXACT($P29,"incomplete_crm"),EXACT($P29,"limited")))),ISFORMULA($Q29),AND($Q29&lt;&gt;"",NOT(OR(EXACT($Q29,"none"),EXACT($Q29,"review_due"),EXACT($Q29,"new_evidence")))),ISFORMULA($R29),AND($R29&lt;&gt;"",NOT(OR(EXACT($R29,"yes"),EXACT($R29,"no")))),ISFORMULA($S29),AND($S29&lt;&gt;"",NOT(OR(EXACT($S29,"yes"),EXACT($S29,"no"),EXACT($S29,"unknown")))),ISFORMULA($T29),AND($T29&lt;&gt;"",NOT(OR(EXACT($T29,"yes"),EXACT($T29,"no")))),ISFORMULA($U29),AND($U29&lt;&gt;"",NOT(OR(EXACT($U29,"yes"),EXACT($U29,"no"),EXACT($U29,"unknown")))))</x:f>
      </x:c>
      <x:c r="AO29">
        <x:f>OR(LEN(TRIM($C29&amp;""))=0,LEN(TRIM($D29&amp;""))=0,LEN(TRIM($E29&amp;""))=0,LEN(TRIM($F29&amp;""))=0,LEN(TRIM($G29&amp;""))=0,LEN(TRIM($H29&amp;""))=0,LEN(TRIM($I29&amp;""))=0,LEN(TRIM($J29&amp;""))=0)</x:f>
      </x:c>
      <x:c r="AP29">
        <x:f>IF($O29&lt;&gt;"",$O29,IF($J29="independent_current","two_plus",IF($J29="one_decision","one",IF($J29="shared_records","shared","unknown"))))</x:f>
      </x:c>
      <x:c r="AQ29">
        <x:f>IF($M29&lt;&gt;"",$M29,IF($J29="stale","stale",IF($J29="incomplete_capture","unknown",IF($J29&lt;&gt;"","current",""))))</x:f>
      </x:c>
      <x:c r="AR29">
        <x:f>IF($N29&lt;&gt;"",$N29,IF($J29="contradictory","material",IF($J29&lt;&gt;"","none","")))</x:f>
      </x:c>
      <x:c r="AS29">
        <x:f>IF($P29&lt;&gt;"",$P29,IF($J29="incomplete_capture","incomplete_crm",IF($J29="independent_current","balanced",IF($J29&lt;&gt;"","limited",""))))</x:f>
      </x:c>
      <x:c r="AT29">
        <x:f>OR($G29="buyer_event",$G29="mixed")</x:f>
      </x:c>
      <x:c r="AU29">
        <x:f>OR($D29="battlecard",$D29="shortlist",$D29="procurement",$D29="pricing",$D29="renewal",$D29="strategy",$D29="product_comparison")</x:f>
      </x:c>
      <x:c r="AV29">
        <x:f>OR($D29="seo",$D29="content",$D29="paid_search",$D29="market_monitoring")</x:f>
      </x:c>
      <x:c r="AW29">
        <x:f>IF(OR($K29="vendor",$K29="product"),"direct",IF(OR($K29="consultancy",$K29="agency"),"indirect",IF(OR($K29="internal_build",$K29="spreadsheet",$K29="incumbent",$K29="open_source",$K29="free_tool",$K29="no_decision",$K29="status_quo"),"substitute","")))</x:f>
      </x:c>
      <x:c r="AX29">
        <x:f>IF(OR($K29="vendor",$K29="product"),"Direct competitor",IF(OR($K29="consultancy",$K29="agency"),"Service alternative",IF($K29="incumbent","Incumbent / substitute",IF($K29="no_decision","No-decision alternative",IF($K29="status_quo","Status-quo alternative",IF(OR($K29="internal_build",$K29="spreadsheet",$K29="open_source",$K29="free_tool"),"Substitute",""))))))</x:f>
      </x:c>
      <x:c r="AY29">
        <x:f>OR($G29="none",$G29="seller_only",$AP29&lt;&gt;"two_plus",$AS29="only_wins",$AS29="only_losses",$AS29="one_segment",$AS29="incomplete_crm",$AS29="limited",$T29="yes",$AQ29&lt;&gt;"current")</x:f>
      </x:c>
      <x:c r="AZ29">
        <x:f>IF(ISFORMULA($C29),"candidateName, ","")&amp;IF(OR(ISFORMULA($D29),AND($D29&lt;&gt;"",NOT(OR(EXACT($D29,"seo"),EXACT($D29,"content"),EXACT($D29,"paid_search"),EXACT($D29,"market_monitoring"),EXACT($D29,"battlecard"),EXACT($D29,"product_comparison"),EXACT($D29,"shortlist"),EXACT($D29,"procurement"),EXACT($D29,"pricing"),EXACT($D29,"renewal"),EXACT($D29,"strategy"))))),"decisionUse, ","")&amp;IF(OR(ISFORMULA($E29),AND($E29&lt;&gt;"",NOT(OR(EXACT($E29,"yes"),EXACT($E29,"no"))))),"candidateInSet, ","")&amp;IF(OR(ISFORMULA($F29),AND($F29&lt;&gt;"",NOT(OR(EXACT($F29,"yes"),EXACT($F29,"no"))))),"publicEvidence, ","")&amp;IF(OR(ISFORMULA($G29),AND($G29&lt;&gt;"",NOT(OR(EXACT($G29,"none"),EXACT($G29,"seller_only"),EXACT($G29,"buyer_event"),EXACT($G29,"mixed"))))),"firstPartyEvidence, ","")&amp;IF(OR(ISFORMULA($H29),AND($H29&lt;&gt;"",NOT(OR(EXACT($H29,"yes"),EXACT($H29,"no"),EXACT($H29,"unknown"))))),"realDecision, ","")&amp;IF(OR(ISFORMULA($I29),AND($I29&lt;&gt;"",NOT(OR(EXACT($I29,"full"),EXACT($I29,"partial"),EXACT($I29,"mismatch"),EXACT($I29,"unknown"))))),"scopeMatch, ","")&amp;IF(OR(ISFORMULA($J29),AND($J29&lt;&gt;"",NOT(OR(EXACT($J29,"independent_current"),EXACT($J29,"one_decision"),EXACT($J29,"shared_records"),EXACT($J29,"contradictory"),EXACT($J29,"incomplete_capture"),EXACT($J29,"stale"))))),"evidenceQuality, ","")&amp;IF(OR(ISFORMULA($K29),AND($K29&lt;&gt;"",NOT(OR(EXACT($K29,"vendor"),EXACT($K29,"product"),EXACT($K29,"consultancy"),EXACT($K29,"agency"),EXACT($K29,"internal_build"),EXACT($K29,"spreadsheet"),EXACT($K29,"incumbent"),EXACT($K29,"open_source"),EXACT($K29,"free_tool"),EXACT($K29,"no_decision"),EXACT($K29,"status_quo"),EXACT($K29,"unknown"))))),"alternativeType, ","")&amp;IF(OR(ISFORMULA($L29),AND($L29&lt;&gt;"",NOT(OR(EXACT($L29,"direct"),EXACT($L29,"indirect"),EXACT($L29,"substitute"),EXACT($L29,"reference"),EXACT($L29,"unknown"))))),"currentRole, ","")&amp;IF(OR(ISFORMULA($M29),AND($M29&lt;&gt;"",NOT(OR(EXACT($M29,"current"),EXACT($M29,"stale"),EXACT($M29,"unknown"))))),"freshness, ","")&amp;IF(OR(ISFORMULA($N29),AND($N29&lt;&gt;"",NOT(OR(EXACT($N29,"none"),EXACT($N29,"material"),EXACT($N29,"unknown"))))),"contradiction, ","")&amp;IF(OR(ISFORMULA($O29),AND($O29&lt;&gt;"",NOT(OR(EXACT($O29,"two_plus"),EXACT($O29,"one"),EXACT($O29,"shared"),EXACT($O29,"unknown"))))),"provenance, ","")&amp;IF(OR(ISFORMULA($P29),AND($P29&lt;&gt;"",NOT(OR(EXACT($P29,"balanced"),EXACT($P29,"only_wins"),EXACT($P29,"only_losses"),EXACT($P29,"one_segment"),EXACT($P29,"incomplete_crm"),EXACT($P29,"limited"))))),"sampleCoverage, ","")&amp;IF(OR(ISFORMULA($Q29),AND($Q29&lt;&gt;"",NOT(OR(EXACT($Q29,"none"),EXACT($Q29,"review_due"),EXACT($Q29,"new_evidence"))))),"previousValidation, ","")&amp;IF(OR(ISFORMULA($R29),AND($R29&lt;&gt;"",NOT(OR(EXACT($R29,"yes"),EXACT($R29,"no"))))),"newMaterialEvidence, ","")&amp;IF(OR(ISFORMULA($S29),AND($S29&lt;&gt;"",NOT(OR(EXACT($S29,"yes"),EXACT($S29,"no"),EXACT($S29,"unknown"))))),"serviceability, ","")&amp;IF(OR(ISFORMULA($T29),AND($T29&lt;&gt;"",NOT(OR(EXACT($T29,"yes"),EXACT($T29,"no"))))),"historicalBackfill, ","")&amp;IF(OR(ISFORMULA($U29),AND($U29&lt;&gt;"",NOT(OR(EXACT($U29,"yes"),EXACT($U29,"no"),EXACT($U29,"unknown"))))),"commercialNonParticipation, ","")</x:f>
      </x:c>
      <x:c r="BA29">
        <x:f>IF(LEN(TRIM($C29&amp;""))=0,"candidateName, ","")&amp;IF(LEN(TRIM($D29&amp;""))=0,"decisionUse, ","")&amp;IF(LEN(TRIM($E29&amp;""))=0,"candidateInSet, ","")&amp;IF(LEN(TRIM($F29&amp;""))=0,"publicEvidence, ","")&amp;IF(LEN(TRIM($G29&amp;""))=0,"firstPartyEvidence, ","")&amp;IF(LEN(TRIM($H29&amp;""))=0,"realDecision, ","")&amp;IF(LEN(TRIM($I29&amp;""))=0,"scopeMatch, ","")&amp;IF(LEN(TRIM($J29&amp;""))=0,"evidenceQuality, ","")</x:f>
      </x:c>
      <x:c r="BB29">
        <x:f>IF($AM29=0,"EMPTY",IF($AN29=TRUE,"INVALID INPUT",IF($AO29=TRUE,"INVALID INPUT",IF(OR(NOT(ISTEXT($C29)),LEN(TRIM($C29&amp;""))&lt;2),"INVALID INPUT",IF(OR($Q29="review_due",$Q29="new_evidence",$R29="yes"),"REOPEN",IF(OR($AR29="material",$AR29="unknown"),"RESOLVE EVIDENCE",IF(OR($I29="unknown",$H29="unknown"),"RESOLVE EVIDENCE",IF(AND($AU29=TRUE,OR($S29="",$S29="unknown")),"RESOLVE EVIDENCE",IF(AND($E29="no",OR($K29="",$K29="unknown")),"RESOLVE EVIDENCE",IF(AND($E29="yes",OR($L29="",$L29="unknown")),"RESOLVE EVIDENCE",IF(AND($E29="yes",OR($I29="partial",$I29="mismatch",$AQ29="stale")),"DOWNGRADE",IF(AND($AU29=TRUE,$AY29=TRUE),"RESOLVE EVIDENCE",IF(AND($S29="no",$E29="yes",$H29="no",$U29="yes",$AP29="two_plus",$I29="full",$AQ29="current"),"EXCLUDE FROM THIS COMMERCIAL VIEW",IF(AND($S29="no",$E29="yes",$H29="yes"),"DOWNGRADE",IF(AND($S29="no",OR($F29="yes",$AV29=TRUE)),"RETAIN FOR DISCOVERY / REFERENCE",IF($S29="no","RESOLVE EVIDENCE",IF(AND($E29="no",$H29="yes",$AT29=TRUE,$I29="full",$AW29=""),"RESOLVE EVIDENCE",IF(AND($E29="no",$H29="yes",$AT29=TRUE,$I29="full",$AU29=TRUE,OR($AP29&lt;&gt;"two_plus",$AQ29&lt;&gt;"current",$S29&lt;&gt;"yes")),"RESOLVE EVIDENCE",IF(AND($E29="no",$H29="yes",$AT29=TRUE,$I29="full"),"ADD",IF(AND($AW29&lt;&gt;"",$E29="yes",$H29="yes",$I29="full",$L29&lt;&gt;$AW29),"RECLASSIFY",IF(AND($AP29="shared",$AV29=TRUE),"RETAIN FOR DISCOVERY / REFERENCE",IF(AND($AV29=TRUE,$F29="yes",OR($H29="no",$G29="none")),"RETAIN FOR DISCOVERY / REFERENCE",IF(AND($E29="yes",$H29="no",$U29="yes",$AP29="two_plus",$I29="full",$AQ29="current"),"EXCLUDE FROM THIS COMMERCIAL VIEW",IF(AND($E29="yes",$H29="yes",$AT29=TRUE,$I29="full",$AP29="two_plus",$AQ29="current",$AW29=""),"RESOLVE EVIDENCE",IF(AND($E29="yes",$H29="yes",$AT29=TRUE,$I29="full",$AP29="two_plus",$AQ29="current",$AU29=TRUE,$S29&lt;&gt;"yes"),"RESOLVE EVIDENCE",IF(AND($E29="yes",$H29="yes",$AT29=TRUE,$I29="full",$AP29="two_plus",$AQ29="current",$L29&lt;&gt;$AW29),"RECLASSIFY",IF(AND($E29="yes",$H29="yes",$AT29=TRUE,$I29="full",$AP29="two_plus",$AQ29="current"),"CONFIRM","RESOLVE EVIDENCE")))))))))))))))))))))))))))</x:f>
      </x:c>
      <x:c r="BC29">
        <x:f>IF($AM29=0,"EMPTY",IF($AN29=TRUE,"CONTROLLED_INPUT_INVALID",IF($AO29=TRUE,"REQUIRED_FIELDS_MISSING",IF(OR(NOT(ISTEXT($C29)),LEN(TRIM($C29&amp;""))&lt;2),"IDENTITY_MALFORMED",IF(OR($Q29="review_due",$Q29="new_evidence",$R29="yes"),"LIFECYCLE_TRIGGER",IF(OR($AR29="material",$AR29="unknown"),"MATERIAL_CONTRADICTION",IF(OR($I29="unknown",$H29="unknown"),"SCOPE_OR_EVENT_UNRESOLVED",IF(AND($AU29=TRUE,OR($S29="",$S29="unknown")),"SERVICEABILITY_UNRESOLVED",IF(AND($E29="no",OR($K29="",$K29="unknown")),"MISSING_ALTERNATIVE_ROLE_UNRESOLVED",IF(AND($E29="yes",OR($L29="",$L29="unknown")),"CURRENT_ROLE_UNRESOLVED",IF(AND($E29="yes",OR($I29="partial",$I29="mismatch",$AQ29="stale")),"SCOPE_OR_FRESHNESS_LIMIT",IF(AND($AU29=TRUE,$AY29=TRUE),"COMMERCIAL_EVIDENCE_LIMITED",IF(AND($S29="no",$E29="yes",$H29="no",$U29="yes",$AP29="two_plus",$I29="full",$AQ29="current"),"SCOPED_NON_SERVICEABILITY",IF(AND($S29="no",$E29="yes",$H29="yes"),"SERVICEABILITY_LIMIT",IF(AND($S29="no",OR($F29="yes",$AV29=TRUE)),"NOT_SERVICEABLE_FOR_COMMERCIAL_VIEW",IF($S29="no","SERVICEABILITY_NEGATIVE_ROLE_EFFECT_UNRESOLVED",IF(AND($E29="no",$H29="yes",$AT29=TRUE,$I29="full",$AW29=""),"MISSING_ALTERNATIVE_ROLE_UNRESOLVED",IF(AND($E29="no",$H29="yes",$AT29=TRUE,$I29="full",$AU29=TRUE,OR($AP29&lt;&gt;"two_plus",$AQ29&lt;&gt;"current",$S29&lt;&gt;"yes")),"MISSING_ALTERNATIVE_EVIDENCE_LIMITED",IF(AND($E29="no",$H29="yes",$AT29=TRUE,$I29="full"),"COMMERCIAL_ALTERNATIVE_MISSING",IF(AND($AW29&lt;&gt;"",$E29="yes",$H29="yes",$I29="full",$L29&lt;&gt;$AW29),"ROLE_MISMATCH",IF(AND($AP29="shared",$AV29=TRUE),"PUBLIC_SIGNAL_SHARED_PROVENANCE",IF(AND($AV29=TRUE,$F29="yes",OR($H29="no",$G29="none")),"DISCOVERY_ONLY_RELATIONSHIP",IF(AND($E29="yes",$H29="no",$U29="yes",$AP29="two_plus",$I29="full",$AQ29="current"),"SCOPED_NON_PARTICIPATION",IF(AND($E29="yes",$H29="yes",$AT29=TRUE,$I29="full",$AP29="two_plus",$AQ29="current",$AW29=""),"ALTERNATIVE_TYPE_UNRESOLVED",IF(AND($E29="yes",$H29="yes",$AT29=TRUE,$I29="full",$AP29="two_plus",$AQ29="current",$AU29=TRUE,$S29&lt;&gt;"yes"),"SERVICEABILITY_UNRESOLVED",IF(AND($E29="yes",$H29="yes",$AT29=TRUE,$I29="full",$AP29="two_plus",$AQ29="current",$L29&lt;&gt;$AW29),"ROLE_MISMATCH",IF(AND($E29="yes",$H29="yes",$AT29=TRUE,$I29="full",$AP29="two_plus",$AQ29="current"),"SCOPED_COMMERCIAL_RELEVANCE","DEFAULT_EVIDENCE_GAP")))))))))))))))))))))))))))</x:f>
      </x:c>
    </x:row>
    <x:row r="30">
      <x:c r="A30" s="103"/>
      <x:c r="B30" s="103"/>
      <x:c r="C30" s="103"/>
      <x:c r="D30" s="103"/>
      <x:c r="E30" s="103"/>
      <x:c r="F30" s="103"/>
      <x:c r="G30" s="103"/>
      <x:c r="H30" s="103"/>
      <x:c r="I30" s="103"/>
      <x:c r="J30" s="103"/>
      <x:c r="K30" s="103"/>
      <x:c r="L30" s="103"/>
      <x:c r="M30" s="103"/>
      <x:c r="N30" s="103"/>
      <x:c r="O30" s="103"/>
      <x:c r="P30" s="103"/>
      <x:c r="Q30" s="103"/>
      <x:c r="R30" s="103"/>
      <x:c r="S30" s="103"/>
      <x:c r="T30" s="103"/>
      <x:c r="U30" s="103"/>
      <x:c r="V30" s="103"/>
      <x:c r="W30" s="104"/>
      <x:c r="X30" s="103"/>
      <x:c r="Y30" s="86">
        <x:f>IF($BB30="EMPTY","",IF($AN30=TRUE,"INVALID",IF($AO30=TRUE,"INCOMPLETE",IF(OR(NOT(ISTEXT($C30)),LEN(TRIM($C30&amp;""))&lt;2),"INVALID","VALID"))))</x:f>
      </x:c>
      <x:c r="Z30" s="86">
        <x:f>IF($BB30="EMPTY","",$BB30)</x:f>
      </x:c>
      <x:c r="AA30" s="86">
        <x:f>IF($BB30="EMPTY","",IFERROR(VLOOKUP($BC30,'Method Notes'!$AN$5:$AW$50,2,FALSE),""))</x:f>
      </x:c>
      <x:c r="AB30" s="86">
        <x:f>IF($BB30="EMPTY","",IF($BC30="CONTROLLED_INPUT_INVALID","Unsupported values were supplied for: "&amp;LEFT($AZ30,MAX(0,LEN($AZ30)-2))&amp;". The engine does not convert them to a safe default.",IF($BC30="REQUIRED_FIELDS_MISSING","Required information is missing: "&amp;LEFT($BA30,MAX(0,LEN($BA30)-2))&amp;".",IFERROR(VLOOKUP($BC30,'Method Notes'!$AN$5:$AW$50,3,FALSE),""))))</x:f>
      </x:c>
      <x:c r="AC30" s="86">
        <x:f>IF($BB30="EMPTY","",IF($BC30="COMMERCIAL_ALTERNATIVE_MISSING","Add as "&amp;$AX30&amp;" in this scoped view.",IF($BC30="ROLE_MISMATCH","Reclassify as "&amp;$AX30&amp;" for this view.",IFERROR(VLOOKUP($BC30,'Method Notes'!$AN$5:$AW$50,4,FALSE),""))))</x:f>
      </x:c>
      <x:c r="AD30" s="86">
        <x:f>IF($BB30="EMPTY","",$BC30)</x:f>
      </x:c>
      <x:c r="AE30" s="86">
        <x:f>IF($BB30="EMPTY","",IFERROR(VLOOKUP($BC30,'Method Notes'!$AN$5:$AW$50,5,FALSE),""))</x:f>
      </x:c>
      <x:c r="AF30" s="86">
        <x:f>IF($BB30="EMPTY","",IFERROR(VLOOKUP($BC30,'Method Notes'!$AN$5:$AW$50,6,FALSE),""))</x:f>
      </x:c>
      <x:c r="AG30" s="86">
        <x:f>IF($BB30="EMPTY","",IF($BC30="COMMERCIAL_EVIDENCE_LIMITED",IF($AT30=TRUE,"Add independent decisions and missing segments.","Collect direct buyer or recorded commercial-event evidence tied to the same scope."),IFERROR(VLOOKUP($BC30,'Method Notes'!$AN$5:$AW$50,7,FALSE),"")))</x:f>
      </x:c>
      <x:c r="AH30" s="86">
        <x:f>IF($BB30="EMPTY","",IFERROR(VLOOKUP($BC30,'Method Notes'!$AN$5:$AW$50,8,FALSE),""))</x:f>
      </x:c>
      <x:c r="AI30" s="86">
        <x:f>IF($BB30="EMPTY","",IF(OR($BC30="COMMERCIAL_EVIDENCE_LIMITED",$BC30="COMMERCIAL_ALTERNATIVE_MISSING",$BC30="ROLE_MISMATCH",$BC30="SCOPE_OR_FRESHNESS_LIMIT"),IF($AP30="shared","PROVENANCE NOT INDEPENDENT",IF($AP30="one","ONE INDEPENDENT DECISION ONLY",IF($AS30="incomplete_crm","CRM CAPTURE INCOMPLETE",IF(OR($AS30="only_wins",$AS30="only_losses",$AS30="one_segment",$AS30="limited"),"SAMPLE COVERAGE LIMITED",IF($T30="yes","HISTORICAL BACKFILL UNRELIABLE",IF($AQ30="stale","EVIDENCE STALE","Evidence is scoped to the tested view.")))))),IFERROR(VLOOKUP($BC30,'Method Notes'!$AN$5:$AW$50,9,FALSE),"")))</x:f>
      </x:c>
      <x:c r="AJ30" s="86">
        <x:f>IF($BB30="EMPTY","",IFERROR(VLOOKUP($BC30,'Method Notes'!$AN$5:$AW$50,10,FALSE),""))</x:f>
      </x:c>
      <x:c r="AK30" s="86">
        <x:f>IF(COUNTA($A30:$X30)=0,"",IF(AND($B30&lt;&gt;"",COUNTIF($B$6:$B30,$B30)&gt;1),"POSSIBLE DUPLICATE CANDIDATE ID",""))</x:f>
      </x:c>
      <x:c r="AL30" s="86">
        <x:f>IF(COUNTA($A30:$X30)=0,"",IF(OR($Q30="review_due",$Q30="new_evidence",$R30="yes"),"REOPEN / SUPERSEDE PRIOR VERSION",IF(OR($Q30="",$Q30="none"),"CURRENT OR FIRST REVIEW","PRIOR REVIEW RECORDED")))</x:f>
      </x:c>
      <x:c r="AM30">
        <x:f>IF(COUNTA($C30:$U30)&gt;0,1,0)</x:f>
      </x:c>
      <x:c r="AN30">
        <x:f>OR(ISFORMULA($C30),ISFORMULA($D30),AND($D30&lt;&gt;"",NOT(OR(EXACT($D30,"seo"),EXACT($D30,"content"),EXACT($D30,"paid_search"),EXACT($D30,"market_monitoring"),EXACT($D30,"battlecard"),EXACT($D30,"product_comparison"),EXACT($D30,"shortlist"),EXACT($D30,"procurement"),EXACT($D30,"pricing"),EXACT($D30,"renewal"),EXACT($D30,"strategy")))),ISFORMULA($E30),AND($E30&lt;&gt;"",NOT(OR(EXACT($E30,"yes"),EXACT($E30,"no")))),ISFORMULA($F30),AND($F30&lt;&gt;"",NOT(OR(EXACT($F30,"yes"),EXACT($F30,"no")))),ISFORMULA($G30),AND($G30&lt;&gt;"",NOT(OR(EXACT($G30,"none"),EXACT($G30,"seller_only"),EXACT($G30,"buyer_event"),EXACT($G30,"mixed")))),ISFORMULA($H30),AND($H30&lt;&gt;"",NOT(OR(EXACT($H30,"yes"),EXACT($H30,"no"),EXACT($H30,"unknown")))),ISFORMULA($I30),AND($I30&lt;&gt;"",NOT(OR(EXACT($I30,"full"),EXACT($I30,"partial"),EXACT($I30,"mismatch"),EXACT($I30,"unknown")))),ISFORMULA($J30),AND($J30&lt;&gt;"",NOT(OR(EXACT($J30,"independent_current"),EXACT($J30,"one_decision"),EXACT($J30,"shared_records"),EXACT($J30,"contradictory"),EXACT($J30,"incomplete_capture"),EXACT($J30,"stale")))),ISFORMULA($K30),AND($K30&lt;&gt;"",NOT(OR(EXACT($K30,"vendor"),EXACT($K30,"product"),EXACT($K30,"consultancy"),EXACT($K30,"agency"),EXACT($K30,"internal_build"),EXACT($K30,"spreadsheet"),EXACT($K30,"incumbent"),EXACT($K30,"open_source"),EXACT($K30,"free_tool"),EXACT($K30,"no_decision"),EXACT($K30,"status_quo"),EXACT($K30,"unknown")))),ISFORMULA($L30),AND($L30&lt;&gt;"",NOT(OR(EXACT($L30,"direct"),EXACT($L30,"indirect"),EXACT($L30,"substitute"),EXACT($L30,"reference"),EXACT($L30,"unknown")))),ISFORMULA($M30),AND($M30&lt;&gt;"",NOT(OR(EXACT($M30,"current"),EXACT($M30,"stale"),EXACT($M30,"unknown")))),ISFORMULA($N30),AND($N30&lt;&gt;"",NOT(OR(EXACT($N30,"none"),EXACT($N30,"material"),EXACT($N30,"unknown")))),ISFORMULA($O30),AND($O30&lt;&gt;"",NOT(OR(EXACT($O30,"two_plus"),EXACT($O30,"one"),EXACT($O30,"shared"),EXACT($O30,"unknown")))),ISFORMULA($P30),AND($P30&lt;&gt;"",NOT(OR(EXACT($P30,"balanced"),EXACT($P30,"only_wins"),EXACT($P30,"only_losses"),EXACT($P30,"one_segment"),EXACT($P30,"incomplete_crm"),EXACT($P30,"limited")))),ISFORMULA($Q30),AND($Q30&lt;&gt;"",NOT(OR(EXACT($Q30,"none"),EXACT($Q30,"review_due"),EXACT($Q30,"new_evidence")))),ISFORMULA($R30),AND($R30&lt;&gt;"",NOT(OR(EXACT($R30,"yes"),EXACT($R30,"no")))),ISFORMULA($S30),AND($S30&lt;&gt;"",NOT(OR(EXACT($S30,"yes"),EXACT($S30,"no"),EXACT($S30,"unknown")))),ISFORMULA($T30),AND($T30&lt;&gt;"",NOT(OR(EXACT($T30,"yes"),EXACT($T30,"no")))),ISFORMULA($U30),AND($U30&lt;&gt;"",NOT(OR(EXACT($U30,"yes"),EXACT($U30,"no"),EXACT($U30,"unknown")))))</x:f>
      </x:c>
      <x:c r="AO30">
        <x:f>OR(LEN(TRIM($C30&amp;""))=0,LEN(TRIM($D30&amp;""))=0,LEN(TRIM($E30&amp;""))=0,LEN(TRIM($F30&amp;""))=0,LEN(TRIM($G30&amp;""))=0,LEN(TRIM($H30&amp;""))=0,LEN(TRIM($I30&amp;""))=0,LEN(TRIM($J30&amp;""))=0)</x:f>
      </x:c>
      <x:c r="AP30">
        <x:f>IF($O30&lt;&gt;"",$O30,IF($J30="independent_current","two_plus",IF($J30="one_decision","one",IF($J30="shared_records","shared","unknown"))))</x:f>
      </x:c>
      <x:c r="AQ30">
        <x:f>IF($M30&lt;&gt;"",$M30,IF($J30="stale","stale",IF($J30="incomplete_capture","unknown",IF($J30&lt;&gt;"","current",""))))</x:f>
      </x:c>
      <x:c r="AR30">
        <x:f>IF($N30&lt;&gt;"",$N30,IF($J30="contradictory","material",IF($J30&lt;&gt;"","none","")))</x:f>
      </x:c>
      <x:c r="AS30">
        <x:f>IF($P30&lt;&gt;"",$P30,IF($J30="incomplete_capture","incomplete_crm",IF($J30="independent_current","balanced",IF($J30&lt;&gt;"","limited",""))))</x:f>
      </x:c>
      <x:c r="AT30">
        <x:f>OR($G30="buyer_event",$G30="mixed")</x:f>
      </x:c>
      <x:c r="AU30">
        <x:f>OR($D30="battlecard",$D30="shortlist",$D30="procurement",$D30="pricing",$D30="renewal",$D30="strategy",$D30="product_comparison")</x:f>
      </x:c>
      <x:c r="AV30">
        <x:f>OR($D30="seo",$D30="content",$D30="paid_search",$D30="market_monitoring")</x:f>
      </x:c>
      <x:c r="AW30">
        <x:f>IF(OR($K30="vendor",$K30="product"),"direct",IF(OR($K30="consultancy",$K30="agency"),"indirect",IF(OR($K30="internal_build",$K30="spreadsheet",$K30="incumbent",$K30="open_source",$K30="free_tool",$K30="no_decision",$K30="status_quo"),"substitute","")))</x:f>
      </x:c>
      <x:c r="AX30">
        <x:f>IF(OR($K30="vendor",$K30="product"),"Direct competitor",IF(OR($K30="consultancy",$K30="agency"),"Service alternative",IF($K30="incumbent","Incumbent / substitute",IF($K30="no_decision","No-decision alternative",IF($K30="status_quo","Status-quo alternative",IF(OR($K30="internal_build",$K30="spreadsheet",$K30="open_source",$K30="free_tool"),"Substitute",""))))))</x:f>
      </x:c>
      <x:c r="AY30">
        <x:f>OR($G30="none",$G30="seller_only",$AP30&lt;&gt;"two_plus",$AS30="only_wins",$AS30="only_losses",$AS30="one_segment",$AS30="incomplete_crm",$AS30="limited",$T30="yes",$AQ30&lt;&gt;"current")</x:f>
      </x:c>
      <x:c r="AZ30">
        <x:f>IF(ISFORMULA($C30),"candidateName, ","")&amp;IF(OR(ISFORMULA($D30),AND($D30&lt;&gt;"",NOT(OR(EXACT($D30,"seo"),EXACT($D30,"content"),EXACT($D30,"paid_search"),EXACT($D30,"market_monitoring"),EXACT($D30,"battlecard"),EXACT($D30,"product_comparison"),EXACT($D30,"shortlist"),EXACT($D30,"procurement"),EXACT($D30,"pricing"),EXACT($D30,"renewal"),EXACT($D30,"strategy"))))),"decisionUse, ","")&amp;IF(OR(ISFORMULA($E30),AND($E30&lt;&gt;"",NOT(OR(EXACT($E30,"yes"),EXACT($E30,"no"))))),"candidateInSet, ","")&amp;IF(OR(ISFORMULA($F30),AND($F30&lt;&gt;"",NOT(OR(EXACT($F30,"yes"),EXACT($F30,"no"))))),"publicEvidence, ","")&amp;IF(OR(ISFORMULA($G30),AND($G30&lt;&gt;"",NOT(OR(EXACT($G30,"none"),EXACT($G30,"seller_only"),EXACT($G30,"buyer_event"),EXACT($G30,"mixed"))))),"firstPartyEvidence, ","")&amp;IF(OR(ISFORMULA($H30),AND($H30&lt;&gt;"",NOT(OR(EXACT($H30,"yes"),EXACT($H30,"no"),EXACT($H30,"unknown"))))),"realDecision, ","")&amp;IF(OR(ISFORMULA($I30),AND($I30&lt;&gt;"",NOT(OR(EXACT($I30,"full"),EXACT($I30,"partial"),EXACT($I30,"mismatch"),EXACT($I30,"unknown"))))),"scopeMatch, ","")&amp;IF(OR(ISFORMULA($J30),AND($J30&lt;&gt;"",NOT(OR(EXACT($J30,"independent_current"),EXACT($J30,"one_decision"),EXACT($J30,"shared_records"),EXACT($J30,"contradictory"),EXACT($J30,"incomplete_capture"),EXACT($J30,"stale"))))),"evidenceQuality, ","")&amp;IF(OR(ISFORMULA($K30),AND($K30&lt;&gt;"",NOT(OR(EXACT($K30,"vendor"),EXACT($K30,"product"),EXACT($K30,"consultancy"),EXACT($K30,"agency"),EXACT($K30,"internal_build"),EXACT($K30,"spreadsheet"),EXACT($K30,"incumbent"),EXACT($K30,"open_source"),EXACT($K30,"free_tool"),EXACT($K30,"no_decision"),EXACT($K30,"status_quo"),EXACT($K30,"unknown"))))),"alternativeType, ","")&amp;IF(OR(ISFORMULA($L30),AND($L30&lt;&gt;"",NOT(OR(EXACT($L30,"direct"),EXACT($L30,"indirect"),EXACT($L30,"substitute"),EXACT($L30,"reference"),EXACT($L30,"unknown"))))),"currentRole, ","")&amp;IF(OR(ISFORMULA($M30),AND($M30&lt;&gt;"",NOT(OR(EXACT($M30,"current"),EXACT($M30,"stale"),EXACT($M30,"unknown"))))),"freshness, ","")&amp;IF(OR(ISFORMULA($N30),AND($N30&lt;&gt;"",NOT(OR(EXACT($N30,"none"),EXACT($N30,"material"),EXACT($N30,"unknown"))))),"contradiction, ","")&amp;IF(OR(ISFORMULA($O30),AND($O30&lt;&gt;"",NOT(OR(EXACT($O30,"two_plus"),EXACT($O30,"one"),EXACT($O30,"shared"),EXACT($O30,"unknown"))))),"provenance, ","")&amp;IF(OR(ISFORMULA($P30),AND($P30&lt;&gt;"",NOT(OR(EXACT($P30,"balanced"),EXACT($P30,"only_wins"),EXACT($P30,"only_losses"),EXACT($P30,"one_segment"),EXACT($P30,"incomplete_crm"),EXACT($P30,"limited"))))),"sampleCoverage, ","")&amp;IF(OR(ISFORMULA($Q30),AND($Q30&lt;&gt;"",NOT(OR(EXACT($Q30,"none"),EXACT($Q30,"review_due"),EXACT($Q30,"new_evidence"))))),"previousValidation, ","")&amp;IF(OR(ISFORMULA($R30),AND($R30&lt;&gt;"",NOT(OR(EXACT($R30,"yes"),EXACT($R30,"no"))))),"newMaterialEvidence, ","")&amp;IF(OR(ISFORMULA($S30),AND($S30&lt;&gt;"",NOT(OR(EXACT($S30,"yes"),EXACT($S30,"no"),EXACT($S30,"unknown"))))),"serviceability, ","")&amp;IF(OR(ISFORMULA($T30),AND($T30&lt;&gt;"",NOT(OR(EXACT($T30,"yes"),EXACT($T30,"no"))))),"historicalBackfill, ","")&amp;IF(OR(ISFORMULA($U30),AND($U30&lt;&gt;"",NOT(OR(EXACT($U30,"yes"),EXACT($U30,"no"),EXACT($U30,"unknown"))))),"commercialNonParticipation, ","")</x:f>
      </x:c>
      <x:c r="BA30">
        <x:f>IF(LEN(TRIM($C30&amp;""))=0,"candidateName, ","")&amp;IF(LEN(TRIM($D30&amp;""))=0,"decisionUse, ","")&amp;IF(LEN(TRIM($E30&amp;""))=0,"candidateInSet, ","")&amp;IF(LEN(TRIM($F30&amp;""))=0,"publicEvidence, ","")&amp;IF(LEN(TRIM($G30&amp;""))=0,"firstPartyEvidence, ","")&amp;IF(LEN(TRIM($H30&amp;""))=0,"realDecision, ","")&amp;IF(LEN(TRIM($I30&amp;""))=0,"scopeMatch, ","")&amp;IF(LEN(TRIM($J30&amp;""))=0,"evidenceQuality, ","")</x:f>
      </x:c>
      <x:c r="BB30">
        <x:f>IF($AM30=0,"EMPTY",IF($AN30=TRUE,"INVALID INPUT",IF($AO30=TRUE,"INVALID INPUT",IF(OR(NOT(ISTEXT($C30)),LEN(TRIM($C30&amp;""))&lt;2),"INVALID INPUT",IF(OR($Q30="review_due",$Q30="new_evidence",$R30="yes"),"REOPEN",IF(OR($AR30="material",$AR30="unknown"),"RESOLVE EVIDENCE",IF(OR($I30="unknown",$H30="unknown"),"RESOLVE EVIDENCE",IF(AND($AU30=TRUE,OR($S30="",$S30="unknown")),"RESOLVE EVIDENCE",IF(AND($E30="no",OR($K30="",$K30="unknown")),"RESOLVE EVIDENCE",IF(AND($E30="yes",OR($L30="",$L30="unknown")),"RESOLVE EVIDENCE",IF(AND($E30="yes",OR($I30="partial",$I30="mismatch",$AQ30="stale")),"DOWNGRADE",IF(AND($AU30=TRUE,$AY30=TRUE),"RESOLVE EVIDENCE",IF(AND($S30="no",$E30="yes",$H30="no",$U30="yes",$AP30="two_plus",$I30="full",$AQ30="current"),"EXCLUDE FROM THIS COMMERCIAL VIEW",IF(AND($S30="no",$E30="yes",$H30="yes"),"DOWNGRADE",IF(AND($S30="no",OR($F30="yes",$AV30=TRUE)),"RETAIN FOR DISCOVERY / REFERENCE",IF($S30="no","RESOLVE EVIDENCE",IF(AND($E30="no",$H30="yes",$AT30=TRUE,$I30="full",$AW30=""),"RESOLVE EVIDENCE",IF(AND($E30="no",$H30="yes",$AT30=TRUE,$I30="full",$AU30=TRUE,OR($AP30&lt;&gt;"two_plus",$AQ30&lt;&gt;"current",$S30&lt;&gt;"yes")),"RESOLVE EVIDENCE",IF(AND($E30="no",$H30="yes",$AT30=TRUE,$I30="full"),"ADD",IF(AND($AW30&lt;&gt;"",$E30="yes",$H30="yes",$I30="full",$L30&lt;&gt;$AW30),"RECLASSIFY",IF(AND($AP30="shared",$AV30=TRUE),"RETAIN FOR DISCOVERY / REFERENCE",IF(AND($AV30=TRUE,$F30="yes",OR($H30="no",$G30="none")),"RETAIN FOR DISCOVERY / REFERENCE",IF(AND($E30="yes",$H30="no",$U30="yes",$AP30="two_plus",$I30="full",$AQ30="current"),"EXCLUDE FROM THIS COMMERCIAL VIEW",IF(AND($E30="yes",$H30="yes",$AT30=TRUE,$I30="full",$AP30="two_plus",$AQ30="current",$AW30=""),"RESOLVE EVIDENCE",IF(AND($E30="yes",$H30="yes",$AT30=TRUE,$I30="full",$AP30="two_plus",$AQ30="current",$AU30=TRUE,$S30&lt;&gt;"yes"),"RESOLVE EVIDENCE",IF(AND($E30="yes",$H30="yes",$AT30=TRUE,$I30="full",$AP30="two_plus",$AQ30="current",$L30&lt;&gt;$AW30),"RECLASSIFY",IF(AND($E30="yes",$H30="yes",$AT30=TRUE,$I30="full",$AP30="two_plus",$AQ30="current"),"CONFIRM","RESOLVE EVIDENCE")))))))))))))))))))))))))))</x:f>
      </x:c>
      <x:c r="BC30">
        <x:f>IF($AM30=0,"EMPTY",IF($AN30=TRUE,"CONTROLLED_INPUT_INVALID",IF($AO30=TRUE,"REQUIRED_FIELDS_MISSING",IF(OR(NOT(ISTEXT($C30)),LEN(TRIM($C30&amp;""))&lt;2),"IDENTITY_MALFORMED",IF(OR($Q30="review_due",$Q30="new_evidence",$R30="yes"),"LIFECYCLE_TRIGGER",IF(OR($AR30="material",$AR30="unknown"),"MATERIAL_CONTRADICTION",IF(OR($I30="unknown",$H30="unknown"),"SCOPE_OR_EVENT_UNRESOLVED",IF(AND($AU30=TRUE,OR($S30="",$S30="unknown")),"SERVICEABILITY_UNRESOLVED",IF(AND($E30="no",OR($K30="",$K30="unknown")),"MISSING_ALTERNATIVE_ROLE_UNRESOLVED",IF(AND($E30="yes",OR($L30="",$L30="unknown")),"CURRENT_ROLE_UNRESOLVED",IF(AND($E30="yes",OR($I30="partial",$I30="mismatch",$AQ30="stale")),"SCOPE_OR_FRESHNESS_LIMIT",IF(AND($AU30=TRUE,$AY30=TRUE),"COMMERCIAL_EVIDENCE_LIMITED",IF(AND($S30="no",$E30="yes",$H30="no",$U30="yes",$AP30="two_plus",$I30="full",$AQ30="current"),"SCOPED_NON_SERVICEABILITY",IF(AND($S30="no",$E30="yes",$H30="yes"),"SERVICEABILITY_LIMIT",IF(AND($S30="no",OR($F30="yes",$AV30=TRUE)),"NOT_SERVICEABLE_FOR_COMMERCIAL_VIEW",IF($S30="no","SERVICEABILITY_NEGATIVE_ROLE_EFFECT_UNRESOLVED",IF(AND($E30="no",$H30="yes",$AT30=TRUE,$I30="full",$AW30=""),"MISSING_ALTERNATIVE_ROLE_UNRESOLVED",IF(AND($E30="no",$H30="yes",$AT30=TRUE,$I30="full",$AU30=TRUE,OR($AP30&lt;&gt;"two_plus",$AQ30&lt;&gt;"current",$S30&lt;&gt;"yes")),"MISSING_ALTERNATIVE_EVIDENCE_LIMITED",IF(AND($E30="no",$H30="yes",$AT30=TRUE,$I30="full"),"COMMERCIAL_ALTERNATIVE_MISSING",IF(AND($AW30&lt;&gt;"",$E30="yes",$H30="yes",$I30="full",$L30&lt;&gt;$AW30),"ROLE_MISMATCH",IF(AND($AP30="shared",$AV30=TRUE),"PUBLIC_SIGNAL_SHARED_PROVENANCE",IF(AND($AV30=TRUE,$F30="yes",OR($H30="no",$G30="none")),"DISCOVERY_ONLY_RELATIONSHIP",IF(AND($E30="yes",$H30="no",$U30="yes",$AP30="two_plus",$I30="full",$AQ30="current"),"SCOPED_NON_PARTICIPATION",IF(AND($E30="yes",$H30="yes",$AT30=TRUE,$I30="full",$AP30="two_plus",$AQ30="current",$AW30=""),"ALTERNATIVE_TYPE_UNRESOLVED",IF(AND($E30="yes",$H30="yes",$AT30=TRUE,$I30="full",$AP30="two_plus",$AQ30="current",$AU30=TRUE,$S30&lt;&gt;"yes"),"SERVICEABILITY_UNRESOLVED",IF(AND($E30="yes",$H30="yes",$AT30=TRUE,$I30="full",$AP30="two_plus",$AQ30="current",$L30&lt;&gt;$AW30),"ROLE_MISMATCH",IF(AND($E30="yes",$H30="yes",$AT30=TRUE,$I30="full",$AP30="two_plus",$AQ30="current"),"SCOPED_COMMERCIAL_RELEVANCE","DEFAULT_EVIDENCE_GAP")))))))))))))))))))))))))))</x:f>
      </x:c>
    </x:row>
    <x:row r="31">
      <x:c r="A31" s="103"/>
      <x:c r="B31" s="103"/>
      <x:c r="C31" s="103"/>
      <x:c r="D31" s="103"/>
      <x:c r="E31" s="103"/>
      <x:c r="F31" s="103"/>
      <x:c r="G31" s="103"/>
      <x:c r="H31" s="103"/>
      <x:c r="I31" s="103"/>
      <x:c r="J31" s="103"/>
      <x:c r="K31" s="103"/>
      <x:c r="L31" s="103"/>
      <x:c r="M31" s="103"/>
      <x:c r="N31" s="103"/>
      <x:c r="O31" s="103"/>
      <x:c r="P31" s="103"/>
      <x:c r="Q31" s="103"/>
      <x:c r="R31" s="103"/>
      <x:c r="S31" s="103"/>
      <x:c r="T31" s="103"/>
      <x:c r="U31" s="103"/>
      <x:c r="V31" s="103"/>
      <x:c r="W31" s="104"/>
      <x:c r="X31" s="103"/>
      <x:c r="Y31" s="86">
        <x:f>IF($BB31="EMPTY","",IF($AN31=TRUE,"INVALID",IF($AO31=TRUE,"INCOMPLETE",IF(OR(NOT(ISTEXT($C31)),LEN(TRIM($C31&amp;""))&lt;2),"INVALID","VALID"))))</x:f>
      </x:c>
      <x:c r="Z31" s="86">
        <x:f>IF($BB31="EMPTY","",$BB31)</x:f>
      </x:c>
      <x:c r="AA31" s="86">
        <x:f>IF($BB31="EMPTY","",IFERROR(VLOOKUP($BC31,'Method Notes'!$AN$5:$AW$50,2,FALSE),""))</x:f>
      </x:c>
      <x:c r="AB31" s="86">
        <x:f>IF($BB31="EMPTY","",IF($BC31="CONTROLLED_INPUT_INVALID","Unsupported values were supplied for: "&amp;LEFT($AZ31,MAX(0,LEN($AZ31)-2))&amp;". The engine does not convert them to a safe default.",IF($BC31="REQUIRED_FIELDS_MISSING","Required information is missing: "&amp;LEFT($BA31,MAX(0,LEN($BA31)-2))&amp;".",IFERROR(VLOOKUP($BC31,'Method Notes'!$AN$5:$AW$50,3,FALSE),""))))</x:f>
      </x:c>
      <x:c r="AC31" s="86">
        <x:f>IF($BB31="EMPTY","",IF($BC31="COMMERCIAL_ALTERNATIVE_MISSING","Add as "&amp;$AX31&amp;" in this scoped view.",IF($BC31="ROLE_MISMATCH","Reclassify as "&amp;$AX31&amp;" for this view.",IFERROR(VLOOKUP($BC31,'Method Notes'!$AN$5:$AW$50,4,FALSE),""))))</x:f>
      </x:c>
      <x:c r="AD31" s="86">
        <x:f>IF($BB31="EMPTY","",$BC31)</x:f>
      </x:c>
      <x:c r="AE31" s="86">
        <x:f>IF($BB31="EMPTY","",IFERROR(VLOOKUP($BC31,'Method Notes'!$AN$5:$AW$50,5,FALSE),""))</x:f>
      </x:c>
      <x:c r="AF31" s="86">
        <x:f>IF($BB31="EMPTY","",IFERROR(VLOOKUP($BC31,'Method Notes'!$AN$5:$AW$50,6,FALSE),""))</x:f>
      </x:c>
      <x:c r="AG31" s="86">
        <x:f>IF($BB31="EMPTY","",IF($BC31="COMMERCIAL_EVIDENCE_LIMITED",IF($AT31=TRUE,"Add independent decisions and missing segments.","Collect direct buyer or recorded commercial-event evidence tied to the same scope."),IFERROR(VLOOKUP($BC31,'Method Notes'!$AN$5:$AW$50,7,FALSE),"")))</x:f>
      </x:c>
      <x:c r="AH31" s="86">
        <x:f>IF($BB31="EMPTY","",IFERROR(VLOOKUP($BC31,'Method Notes'!$AN$5:$AW$50,8,FALSE),""))</x:f>
      </x:c>
      <x:c r="AI31" s="86">
        <x:f>IF($BB31="EMPTY","",IF(OR($BC31="COMMERCIAL_EVIDENCE_LIMITED",$BC31="COMMERCIAL_ALTERNATIVE_MISSING",$BC31="ROLE_MISMATCH",$BC31="SCOPE_OR_FRESHNESS_LIMIT"),IF($AP31="shared","PROVENANCE NOT INDEPENDENT",IF($AP31="one","ONE INDEPENDENT DECISION ONLY",IF($AS31="incomplete_crm","CRM CAPTURE INCOMPLETE",IF(OR($AS31="only_wins",$AS31="only_losses",$AS31="one_segment",$AS31="limited"),"SAMPLE COVERAGE LIMITED",IF($T31="yes","HISTORICAL BACKFILL UNRELIABLE",IF($AQ31="stale","EVIDENCE STALE","Evidence is scoped to the tested view.")))))),IFERROR(VLOOKUP($BC31,'Method Notes'!$AN$5:$AW$50,9,FALSE),"")))</x:f>
      </x:c>
      <x:c r="AJ31" s="86">
        <x:f>IF($BB31="EMPTY","",IFERROR(VLOOKUP($BC31,'Method Notes'!$AN$5:$AW$50,10,FALSE),""))</x:f>
      </x:c>
      <x:c r="AK31" s="86">
        <x:f>IF(COUNTA($A31:$X31)=0,"",IF(AND($B31&lt;&gt;"",COUNTIF($B$6:$B31,$B31)&gt;1),"POSSIBLE DUPLICATE CANDIDATE ID",""))</x:f>
      </x:c>
      <x:c r="AL31" s="86">
        <x:f>IF(COUNTA($A31:$X31)=0,"",IF(OR($Q31="review_due",$Q31="new_evidence",$R31="yes"),"REOPEN / SUPERSEDE PRIOR VERSION",IF(OR($Q31="",$Q31="none"),"CURRENT OR FIRST REVIEW","PRIOR REVIEW RECORDED")))</x:f>
      </x:c>
      <x:c r="AM31">
        <x:f>IF(COUNTA($C31:$U31)&gt;0,1,0)</x:f>
      </x:c>
      <x:c r="AN31">
        <x:f>OR(ISFORMULA($C31),ISFORMULA($D31),AND($D31&lt;&gt;"",NOT(OR(EXACT($D31,"seo"),EXACT($D31,"content"),EXACT($D31,"paid_search"),EXACT($D31,"market_monitoring"),EXACT($D31,"battlecard"),EXACT($D31,"product_comparison"),EXACT($D31,"shortlist"),EXACT($D31,"procurement"),EXACT($D31,"pricing"),EXACT($D31,"renewal"),EXACT($D31,"strategy")))),ISFORMULA($E31),AND($E31&lt;&gt;"",NOT(OR(EXACT($E31,"yes"),EXACT($E31,"no")))),ISFORMULA($F31),AND($F31&lt;&gt;"",NOT(OR(EXACT($F31,"yes"),EXACT($F31,"no")))),ISFORMULA($G31),AND($G31&lt;&gt;"",NOT(OR(EXACT($G31,"none"),EXACT($G31,"seller_only"),EXACT($G31,"buyer_event"),EXACT($G31,"mixed")))),ISFORMULA($H31),AND($H31&lt;&gt;"",NOT(OR(EXACT($H31,"yes"),EXACT($H31,"no"),EXACT($H31,"unknown")))),ISFORMULA($I31),AND($I31&lt;&gt;"",NOT(OR(EXACT($I31,"full"),EXACT($I31,"partial"),EXACT($I31,"mismatch"),EXACT($I31,"unknown")))),ISFORMULA($J31),AND($J31&lt;&gt;"",NOT(OR(EXACT($J31,"independent_current"),EXACT($J31,"one_decision"),EXACT($J31,"shared_records"),EXACT($J31,"contradictory"),EXACT($J31,"incomplete_capture"),EXACT($J31,"stale")))),ISFORMULA($K31),AND($K31&lt;&gt;"",NOT(OR(EXACT($K31,"vendor"),EXACT($K31,"product"),EXACT($K31,"consultancy"),EXACT($K31,"agency"),EXACT($K31,"internal_build"),EXACT($K31,"spreadsheet"),EXACT($K31,"incumbent"),EXACT($K31,"open_source"),EXACT($K31,"free_tool"),EXACT($K31,"no_decision"),EXACT($K31,"status_quo"),EXACT($K31,"unknown")))),ISFORMULA($L31),AND($L31&lt;&gt;"",NOT(OR(EXACT($L31,"direct"),EXACT($L31,"indirect"),EXACT($L31,"substitute"),EXACT($L31,"reference"),EXACT($L31,"unknown")))),ISFORMULA($M31),AND($M31&lt;&gt;"",NOT(OR(EXACT($M31,"current"),EXACT($M31,"stale"),EXACT($M31,"unknown")))),ISFORMULA($N31),AND($N31&lt;&gt;"",NOT(OR(EXACT($N31,"none"),EXACT($N31,"material"),EXACT($N31,"unknown")))),ISFORMULA($O31),AND($O31&lt;&gt;"",NOT(OR(EXACT($O31,"two_plus"),EXACT($O31,"one"),EXACT($O31,"shared"),EXACT($O31,"unknown")))),ISFORMULA($P31),AND($P31&lt;&gt;"",NOT(OR(EXACT($P31,"balanced"),EXACT($P31,"only_wins"),EXACT($P31,"only_losses"),EXACT($P31,"one_segment"),EXACT($P31,"incomplete_crm"),EXACT($P31,"limited")))),ISFORMULA($Q31),AND($Q31&lt;&gt;"",NOT(OR(EXACT($Q31,"none"),EXACT($Q31,"review_due"),EXACT($Q31,"new_evidence")))),ISFORMULA($R31),AND($R31&lt;&gt;"",NOT(OR(EXACT($R31,"yes"),EXACT($R31,"no")))),ISFORMULA($S31),AND($S31&lt;&gt;"",NOT(OR(EXACT($S31,"yes"),EXACT($S31,"no"),EXACT($S31,"unknown")))),ISFORMULA($T31),AND($T31&lt;&gt;"",NOT(OR(EXACT($T31,"yes"),EXACT($T31,"no")))),ISFORMULA($U31),AND($U31&lt;&gt;"",NOT(OR(EXACT($U31,"yes"),EXACT($U31,"no"),EXACT($U31,"unknown")))))</x:f>
      </x:c>
      <x:c r="AO31">
        <x:f>OR(LEN(TRIM($C31&amp;""))=0,LEN(TRIM($D31&amp;""))=0,LEN(TRIM($E31&amp;""))=0,LEN(TRIM($F31&amp;""))=0,LEN(TRIM($G31&amp;""))=0,LEN(TRIM($H31&amp;""))=0,LEN(TRIM($I31&amp;""))=0,LEN(TRIM($J31&amp;""))=0)</x:f>
      </x:c>
      <x:c r="AP31">
        <x:f>IF($O31&lt;&gt;"",$O31,IF($J31="independent_current","two_plus",IF($J31="one_decision","one",IF($J31="shared_records","shared","unknown"))))</x:f>
      </x:c>
      <x:c r="AQ31">
        <x:f>IF($M31&lt;&gt;"",$M31,IF($J31="stale","stale",IF($J31="incomplete_capture","unknown",IF($J31&lt;&gt;"","current",""))))</x:f>
      </x:c>
      <x:c r="AR31">
        <x:f>IF($N31&lt;&gt;"",$N31,IF($J31="contradictory","material",IF($J31&lt;&gt;"","none","")))</x:f>
      </x:c>
      <x:c r="AS31">
        <x:f>IF($P31&lt;&gt;"",$P31,IF($J31="incomplete_capture","incomplete_crm",IF($J31="independent_current","balanced",IF($J31&lt;&gt;"","limited",""))))</x:f>
      </x:c>
      <x:c r="AT31">
        <x:f>OR($G31="buyer_event",$G31="mixed")</x:f>
      </x:c>
      <x:c r="AU31">
        <x:f>OR($D31="battlecard",$D31="shortlist",$D31="procurement",$D31="pricing",$D31="renewal",$D31="strategy",$D31="product_comparison")</x:f>
      </x:c>
      <x:c r="AV31">
        <x:f>OR($D31="seo",$D31="content",$D31="paid_search",$D31="market_monitoring")</x:f>
      </x:c>
      <x:c r="AW31">
        <x:f>IF(OR($K31="vendor",$K31="product"),"direct",IF(OR($K31="consultancy",$K31="agency"),"indirect",IF(OR($K31="internal_build",$K31="spreadsheet",$K31="incumbent",$K31="open_source",$K31="free_tool",$K31="no_decision",$K31="status_quo"),"substitute","")))</x:f>
      </x:c>
      <x:c r="AX31">
        <x:f>IF(OR($K31="vendor",$K31="product"),"Direct competitor",IF(OR($K31="consultancy",$K31="agency"),"Service alternative",IF($K31="incumbent","Incumbent / substitute",IF($K31="no_decision","No-decision alternative",IF($K31="status_quo","Status-quo alternative",IF(OR($K31="internal_build",$K31="spreadsheet",$K31="open_source",$K31="free_tool"),"Substitute",""))))))</x:f>
      </x:c>
      <x:c r="AY31">
        <x:f>OR($G31="none",$G31="seller_only",$AP31&lt;&gt;"two_plus",$AS31="only_wins",$AS31="only_losses",$AS31="one_segment",$AS31="incomplete_crm",$AS31="limited",$T31="yes",$AQ31&lt;&gt;"current")</x:f>
      </x:c>
      <x:c r="AZ31">
        <x:f>IF(ISFORMULA($C31),"candidateName, ","")&amp;IF(OR(ISFORMULA($D31),AND($D31&lt;&gt;"",NOT(OR(EXACT($D31,"seo"),EXACT($D31,"content"),EXACT($D31,"paid_search"),EXACT($D31,"market_monitoring"),EXACT($D31,"battlecard"),EXACT($D31,"product_comparison"),EXACT($D31,"shortlist"),EXACT($D31,"procurement"),EXACT($D31,"pricing"),EXACT($D31,"renewal"),EXACT($D31,"strategy"))))),"decisionUse, ","")&amp;IF(OR(ISFORMULA($E31),AND($E31&lt;&gt;"",NOT(OR(EXACT($E31,"yes"),EXACT($E31,"no"))))),"candidateInSet, ","")&amp;IF(OR(ISFORMULA($F31),AND($F31&lt;&gt;"",NOT(OR(EXACT($F31,"yes"),EXACT($F31,"no"))))),"publicEvidence, ","")&amp;IF(OR(ISFORMULA($G31),AND($G31&lt;&gt;"",NOT(OR(EXACT($G31,"none"),EXACT($G31,"seller_only"),EXACT($G31,"buyer_event"),EXACT($G31,"mixed"))))),"firstPartyEvidence, ","")&amp;IF(OR(ISFORMULA($H31),AND($H31&lt;&gt;"",NOT(OR(EXACT($H31,"yes"),EXACT($H31,"no"),EXACT($H31,"unknown"))))),"realDecision, ","")&amp;IF(OR(ISFORMULA($I31),AND($I31&lt;&gt;"",NOT(OR(EXACT($I31,"full"),EXACT($I31,"partial"),EXACT($I31,"mismatch"),EXACT($I31,"unknown"))))),"scopeMatch, ","")&amp;IF(OR(ISFORMULA($J31),AND($J31&lt;&gt;"",NOT(OR(EXACT($J31,"independent_current"),EXACT($J31,"one_decision"),EXACT($J31,"shared_records"),EXACT($J31,"contradictory"),EXACT($J31,"incomplete_capture"),EXACT($J31,"stale"))))),"evidenceQuality, ","")&amp;IF(OR(ISFORMULA($K31),AND($K31&lt;&gt;"",NOT(OR(EXACT($K31,"vendor"),EXACT($K31,"product"),EXACT($K31,"consultancy"),EXACT($K31,"agency"),EXACT($K31,"internal_build"),EXACT($K31,"spreadsheet"),EXACT($K31,"incumbent"),EXACT($K31,"open_source"),EXACT($K31,"free_tool"),EXACT($K31,"no_decision"),EXACT($K31,"status_quo"),EXACT($K31,"unknown"))))),"alternativeType, ","")&amp;IF(OR(ISFORMULA($L31),AND($L31&lt;&gt;"",NOT(OR(EXACT($L31,"direct"),EXACT($L31,"indirect"),EXACT($L31,"substitute"),EXACT($L31,"reference"),EXACT($L31,"unknown"))))),"currentRole, ","")&amp;IF(OR(ISFORMULA($M31),AND($M31&lt;&gt;"",NOT(OR(EXACT($M31,"current"),EXACT($M31,"stale"),EXACT($M31,"unknown"))))),"freshness, ","")&amp;IF(OR(ISFORMULA($N31),AND($N31&lt;&gt;"",NOT(OR(EXACT($N31,"none"),EXACT($N31,"material"),EXACT($N31,"unknown"))))),"contradiction, ","")&amp;IF(OR(ISFORMULA($O31),AND($O31&lt;&gt;"",NOT(OR(EXACT($O31,"two_plus"),EXACT($O31,"one"),EXACT($O31,"shared"),EXACT($O31,"unknown"))))),"provenance, ","")&amp;IF(OR(ISFORMULA($P31),AND($P31&lt;&gt;"",NOT(OR(EXACT($P31,"balanced"),EXACT($P31,"only_wins"),EXACT($P31,"only_losses"),EXACT($P31,"one_segment"),EXACT($P31,"incomplete_crm"),EXACT($P31,"limited"))))),"sampleCoverage, ","")&amp;IF(OR(ISFORMULA($Q31),AND($Q31&lt;&gt;"",NOT(OR(EXACT($Q31,"none"),EXACT($Q31,"review_due"),EXACT($Q31,"new_evidence"))))),"previousValidation, ","")&amp;IF(OR(ISFORMULA($R31),AND($R31&lt;&gt;"",NOT(OR(EXACT($R31,"yes"),EXACT($R31,"no"))))),"newMaterialEvidence, ","")&amp;IF(OR(ISFORMULA($S31),AND($S31&lt;&gt;"",NOT(OR(EXACT($S31,"yes"),EXACT($S31,"no"),EXACT($S31,"unknown"))))),"serviceability, ","")&amp;IF(OR(ISFORMULA($T31),AND($T31&lt;&gt;"",NOT(OR(EXACT($T31,"yes"),EXACT($T31,"no"))))),"historicalBackfill, ","")&amp;IF(OR(ISFORMULA($U31),AND($U31&lt;&gt;"",NOT(OR(EXACT($U31,"yes"),EXACT($U31,"no"),EXACT($U31,"unknown"))))),"commercialNonParticipation, ","")</x:f>
      </x:c>
      <x:c r="BA31">
        <x:f>IF(LEN(TRIM($C31&amp;""))=0,"candidateName, ","")&amp;IF(LEN(TRIM($D31&amp;""))=0,"decisionUse, ","")&amp;IF(LEN(TRIM($E31&amp;""))=0,"candidateInSet, ","")&amp;IF(LEN(TRIM($F31&amp;""))=0,"publicEvidence, ","")&amp;IF(LEN(TRIM($G31&amp;""))=0,"firstPartyEvidence, ","")&amp;IF(LEN(TRIM($H31&amp;""))=0,"realDecision, ","")&amp;IF(LEN(TRIM($I31&amp;""))=0,"scopeMatch, ","")&amp;IF(LEN(TRIM($J31&amp;""))=0,"evidenceQuality, ","")</x:f>
      </x:c>
      <x:c r="BB31">
        <x:f>IF($AM31=0,"EMPTY",IF($AN31=TRUE,"INVALID INPUT",IF($AO31=TRUE,"INVALID INPUT",IF(OR(NOT(ISTEXT($C31)),LEN(TRIM($C31&amp;""))&lt;2),"INVALID INPUT",IF(OR($Q31="review_due",$Q31="new_evidence",$R31="yes"),"REOPEN",IF(OR($AR31="material",$AR31="unknown"),"RESOLVE EVIDENCE",IF(OR($I31="unknown",$H31="unknown"),"RESOLVE EVIDENCE",IF(AND($AU31=TRUE,OR($S31="",$S31="unknown")),"RESOLVE EVIDENCE",IF(AND($E31="no",OR($K31="",$K31="unknown")),"RESOLVE EVIDENCE",IF(AND($E31="yes",OR($L31="",$L31="unknown")),"RESOLVE EVIDENCE",IF(AND($E31="yes",OR($I31="partial",$I31="mismatch",$AQ31="stale")),"DOWNGRADE",IF(AND($AU31=TRUE,$AY31=TRUE),"RESOLVE EVIDENCE",IF(AND($S31="no",$E31="yes",$H31="no",$U31="yes",$AP31="two_plus",$I31="full",$AQ31="current"),"EXCLUDE FROM THIS COMMERCIAL VIEW",IF(AND($S31="no",$E31="yes",$H31="yes"),"DOWNGRADE",IF(AND($S31="no",OR($F31="yes",$AV31=TRUE)),"RETAIN FOR DISCOVERY / REFERENCE",IF($S31="no","RESOLVE EVIDENCE",IF(AND($E31="no",$H31="yes",$AT31=TRUE,$I31="full",$AW31=""),"RESOLVE EVIDENCE",IF(AND($E31="no",$H31="yes",$AT31=TRUE,$I31="full",$AU31=TRUE,OR($AP31&lt;&gt;"two_plus",$AQ31&lt;&gt;"current",$S31&lt;&gt;"yes")),"RESOLVE EVIDENCE",IF(AND($E31="no",$H31="yes",$AT31=TRUE,$I31="full"),"ADD",IF(AND($AW31&lt;&gt;"",$E31="yes",$H31="yes",$I31="full",$L31&lt;&gt;$AW31),"RECLASSIFY",IF(AND($AP31="shared",$AV31=TRUE),"RETAIN FOR DISCOVERY / REFERENCE",IF(AND($AV31=TRUE,$F31="yes",OR($H31="no",$G31="none")),"RETAIN FOR DISCOVERY / REFERENCE",IF(AND($E31="yes",$H31="no",$U31="yes",$AP31="two_plus",$I31="full",$AQ31="current"),"EXCLUDE FROM THIS COMMERCIAL VIEW",IF(AND($E31="yes",$H31="yes",$AT31=TRUE,$I31="full",$AP31="two_plus",$AQ31="current",$AW31=""),"RESOLVE EVIDENCE",IF(AND($E31="yes",$H31="yes",$AT31=TRUE,$I31="full",$AP31="two_plus",$AQ31="current",$AU31=TRUE,$S31&lt;&gt;"yes"),"RESOLVE EVIDENCE",IF(AND($E31="yes",$H31="yes",$AT31=TRUE,$I31="full",$AP31="two_plus",$AQ31="current",$L31&lt;&gt;$AW31),"RECLASSIFY",IF(AND($E31="yes",$H31="yes",$AT31=TRUE,$I31="full",$AP31="two_plus",$AQ31="current"),"CONFIRM","RESOLVE EVIDENCE")))))))))))))))))))))))))))</x:f>
      </x:c>
      <x:c r="BC31">
        <x:f>IF($AM31=0,"EMPTY",IF($AN31=TRUE,"CONTROLLED_INPUT_INVALID",IF($AO31=TRUE,"REQUIRED_FIELDS_MISSING",IF(OR(NOT(ISTEXT($C31)),LEN(TRIM($C31&amp;""))&lt;2),"IDENTITY_MALFORMED",IF(OR($Q31="review_due",$Q31="new_evidence",$R31="yes"),"LIFECYCLE_TRIGGER",IF(OR($AR31="material",$AR31="unknown"),"MATERIAL_CONTRADICTION",IF(OR($I31="unknown",$H31="unknown"),"SCOPE_OR_EVENT_UNRESOLVED",IF(AND($AU31=TRUE,OR($S31="",$S31="unknown")),"SERVICEABILITY_UNRESOLVED",IF(AND($E31="no",OR($K31="",$K31="unknown")),"MISSING_ALTERNATIVE_ROLE_UNRESOLVED",IF(AND($E31="yes",OR($L31="",$L31="unknown")),"CURRENT_ROLE_UNRESOLVED",IF(AND($E31="yes",OR($I31="partial",$I31="mismatch",$AQ31="stale")),"SCOPE_OR_FRESHNESS_LIMIT",IF(AND($AU31=TRUE,$AY31=TRUE),"COMMERCIAL_EVIDENCE_LIMITED",IF(AND($S31="no",$E31="yes",$H31="no",$U31="yes",$AP31="two_plus",$I31="full",$AQ31="current"),"SCOPED_NON_SERVICEABILITY",IF(AND($S31="no",$E31="yes",$H31="yes"),"SERVICEABILITY_LIMIT",IF(AND($S31="no",OR($F31="yes",$AV31=TRUE)),"NOT_SERVICEABLE_FOR_COMMERCIAL_VIEW",IF($S31="no","SERVICEABILITY_NEGATIVE_ROLE_EFFECT_UNRESOLVED",IF(AND($E31="no",$H31="yes",$AT31=TRUE,$I31="full",$AW31=""),"MISSING_ALTERNATIVE_ROLE_UNRESOLVED",IF(AND($E31="no",$H31="yes",$AT31=TRUE,$I31="full",$AU31=TRUE,OR($AP31&lt;&gt;"two_plus",$AQ31&lt;&gt;"current",$S31&lt;&gt;"yes")),"MISSING_ALTERNATIVE_EVIDENCE_LIMITED",IF(AND($E31="no",$H31="yes",$AT31=TRUE,$I31="full"),"COMMERCIAL_ALTERNATIVE_MISSING",IF(AND($AW31&lt;&gt;"",$E31="yes",$H31="yes",$I31="full",$L31&lt;&gt;$AW31),"ROLE_MISMATCH",IF(AND($AP31="shared",$AV31=TRUE),"PUBLIC_SIGNAL_SHARED_PROVENANCE",IF(AND($AV31=TRUE,$F31="yes",OR($H31="no",$G31="none")),"DISCOVERY_ONLY_RELATIONSHIP",IF(AND($E31="yes",$H31="no",$U31="yes",$AP31="two_plus",$I31="full",$AQ31="current"),"SCOPED_NON_PARTICIPATION",IF(AND($E31="yes",$H31="yes",$AT31=TRUE,$I31="full",$AP31="two_plus",$AQ31="current",$AW31=""),"ALTERNATIVE_TYPE_UNRESOLVED",IF(AND($E31="yes",$H31="yes",$AT31=TRUE,$I31="full",$AP31="two_plus",$AQ31="current",$AU31=TRUE,$S31&lt;&gt;"yes"),"SERVICEABILITY_UNRESOLVED",IF(AND($E31="yes",$H31="yes",$AT31=TRUE,$I31="full",$AP31="two_plus",$AQ31="current",$L31&lt;&gt;$AW31),"ROLE_MISMATCH",IF(AND($E31="yes",$H31="yes",$AT31=TRUE,$I31="full",$AP31="two_plus",$AQ31="current"),"SCOPED_COMMERCIAL_RELEVANCE","DEFAULT_EVIDENCE_GAP")))))))))))))))))))))))))))</x:f>
      </x:c>
    </x:row>
    <x:row r="32">
      <x:c r="A32" s="103"/>
      <x:c r="B32" s="103"/>
      <x:c r="C32" s="103"/>
      <x:c r="D32" s="103"/>
      <x:c r="E32" s="103"/>
      <x:c r="F32" s="103"/>
      <x:c r="G32" s="103"/>
      <x:c r="H32" s="103"/>
      <x:c r="I32" s="103"/>
      <x:c r="J32" s="103"/>
      <x:c r="K32" s="103"/>
      <x:c r="L32" s="103"/>
      <x:c r="M32" s="103"/>
      <x:c r="N32" s="103"/>
      <x:c r="O32" s="103"/>
      <x:c r="P32" s="103"/>
      <x:c r="Q32" s="103"/>
      <x:c r="R32" s="103"/>
      <x:c r="S32" s="103"/>
      <x:c r="T32" s="103"/>
      <x:c r="U32" s="103"/>
      <x:c r="V32" s="103"/>
      <x:c r="W32" s="104"/>
      <x:c r="X32" s="103"/>
      <x:c r="Y32" s="86">
        <x:f>IF($BB32="EMPTY","",IF($AN32=TRUE,"INVALID",IF($AO32=TRUE,"INCOMPLETE",IF(OR(NOT(ISTEXT($C32)),LEN(TRIM($C32&amp;""))&lt;2),"INVALID","VALID"))))</x:f>
      </x:c>
      <x:c r="Z32" s="86">
        <x:f>IF($BB32="EMPTY","",$BB32)</x:f>
      </x:c>
      <x:c r="AA32" s="86">
        <x:f>IF($BB32="EMPTY","",IFERROR(VLOOKUP($BC32,'Method Notes'!$AN$5:$AW$50,2,FALSE),""))</x:f>
      </x:c>
      <x:c r="AB32" s="86">
        <x:f>IF($BB32="EMPTY","",IF($BC32="CONTROLLED_INPUT_INVALID","Unsupported values were supplied for: "&amp;LEFT($AZ32,MAX(0,LEN($AZ32)-2))&amp;". The engine does not convert them to a safe default.",IF($BC32="REQUIRED_FIELDS_MISSING","Required information is missing: "&amp;LEFT($BA32,MAX(0,LEN($BA32)-2))&amp;".",IFERROR(VLOOKUP($BC32,'Method Notes'!$AN$5:$AW$50,3,FALSE),""))))</x:f>
      </x:c>
      <x:c r="AC32" s="86">
        <x:f>IF($BB32="EMPTY","",IF($BC32="COMMERCIAL_ALTERNATIVE_MISSING","Add as "&amp;$AX32&amp;" in this scoped view.",IF($BC32="ROLE_MISMATCH","Reclassify as "&amp;$AX32&amp;" for this view.",IFERROR(VLOOKUP($BC32,'Method Notes'!$AN$5:$AW$50,4,FALSE),""))))</x:f>
      </x:c>
      <x:c r="AD32" s="86">
        <x:f>IF($BB32="EMPTY","",$BC32)</x:f>
      </x:c>
      <x:c r="AE32" s="86">
        <x:f>IF($BB32="EMPTY","",IFERROR(VLOOKUP($BC32,'Method Notes'!$AN$5:$AW$50,5,FALSE),""))</x:f>
      </x:c>
      <x:c r="AF32" s="86">
        <x:f>IF($BB32="EMPTY","",IFERROR(VLOOKUP($BC32,'Method Notes'!$AN$5:$AW$50,6,FALSE),""))</x:f>
      </x:c>
      <x:c r="AG32" s="86">
        <x:f>IF($BB32="EMPTY","",IF($BC32="COMMERCIAL_EVIDENCE_LIMITED",IF($AT32=TRUE,"Add independent decisions and missing segments.","Collect direct buyer or recorded commercial-event evidence tied to the same scope."),IFERROR(VLOOKUP($BC32,'Method Notes'!$AN$5:$AW$50,7,FALSE),"")))</x:f>
      </x:c>
      <x:c r="AH32" s="86">
        <x:f>IF($BB32="EMPTY","",IFERROR(VLOOKUP($BC32,'Method Notes'!$AN$5:$AW$50,8,FALSE),""))</x:f>
      </x:c>
      <x:c r="AI32" s="86">
        <x:f>IF($BB32="EMPTY","",IF(OR($BC32="COMMERCIAL_EVIDENCE_LIMITED",$BC32="COMMERCIAL_ALTERNATIVE_MISSING",$BC32="ROLE_MISMATCH",$BC32="SCOPE_OR_FRESHNESS_LIMIT"),IF($AP32="shared","PROVENANCE NOT INDEPENDENT",IF($AP32="one","ONE INDEPENDENT DECISION ONLY",IF($AS32="incomplete_crm","CRM CAPTURE INCOMPLETE",IF(OR($AS32="only_wins",$AS32="only_losses",$AS32="one_segment",$AS32="limited"),"SAMPLE COVERAGE LIMITED",IF($T32="yes","HISTORICAL BACKFILL UNRELIABLE",IF($AQ32="stale","EVIDENCE STALE","Evidence is scoped to the tested view.")))))),IFERROR(VLOOKUP($BC32,'Method Notes'!$AN$5:$AW$50,9,FALSE),"")))</x:f>
      </x:c>
      <x:c r="AJ32" s="86">
        <x:f>IF($BB32="EMPTY","",IFERROR(VLOOKUP($BC32,'Method Notes'!$AN$5:$AW$50,10,FALSE),""))</x:f>
      </x:c>
      <x:c r="AK32" s="86">
        <x:f>IF(COUNTA($A32:$X32)=0,"",IF(AND($B32&lt;&gt;"",COUNTIF($B$6:$B32,$B32)&gt;1),"POSSIBLE DUPLICATE CANDIDATE ID",""))</x:f>
      </x:c>
      <x:c r="AL32" s="86">
        <x:f>IF(COUNTA($A32:$X32)=0,"",IF(OR($Q32="review_due",$Q32="new_evidence",$R32="yes"),"REOPEN / SUPERSEDE PRIOR VERSION",IF(OR($Q32="",$Q32="none"),"CURRENT OR FIRST REVIEW","PRIOR REVIEW RECORDED")))</x:f>
      </x:c>
      <x:c r="AM32">
        <x:f>IF(COUNTA($C32:$U32)&gt;0,1,0)</x:f>
      </x:c>
      <x:c r="AN32">
        <x:f>OR(ISFORMULA($C32),ISFORMULA($D32),AND($D32&lt;&gt;"",NOT(OR(EXACT($D32,"seo"),EXACT($D32,"content"),EXACT($D32,"paid_search"),EXACT($D32,"market_monitoring"),EXACT($D32,"battlecard"),EXACT($D32,"product_comparison"),EXACT($D32,"shortlist"),EXACT($D32,"procurement"),EXACT($D32,"pricing"),EXACT($D32,"renewal"),EXACT($D32,"strategy")))),ISFORMULA($E32),AND($E32&lt;&gt;"",NOT(OR(EXACT($E32,"yes"),EXACT($E32,"no")))),ISFORMULA($F32),AND($F32&lt;&gt;"",NOT(OR(EXACT($F32,"yes"),EXACT($F32,"no")))),ISFORMULA($G32),AND($G32&lt;&gt;"",NOT(OR(EXACT($G32,"none"),EXACT($G32,"seller_only"),EXACT($G32,"buyer_event"),EXACT($G32,"mixed")))),ISFORMULA($H32),AND($H32&lt;&gt;"",NOT(OR(EXACT($H32,"yes"),EXACT($H32,"no"),EXACT($H32,"unknown")))),ISFORMULA($I32),AND($I32&lt;&gt;"",NOT(OR(EXACT($I32,"full"),EXACT($I32,"partial"),EXACT($I32,"mismatch"),EXACT($I32,"unknown")))),ISFORMULA($J32),AND($J32&lt;&gt;"",NOT(OR(EXACT($J32,"independent_current"),EXACT($J32,"one_decision"),EXACT($J32,"shared_records"),EXACT($J32,"contradictory"),EXACT($J32,"incomplete_capture"),EXACT($J32,"stale")))),ISFORMULA($K32),AND($K32&lt;&gt;"",NOT(OR(EXACT($K32,"vendor"),EXACT($K32,"product"),EXACT($K32,"consultancy"),EXACT($K32,"agency"),EXACT($K32,"internal_build"),EXACT($K32,"spreadsheet"),EXACT($K32,"incumbent"),EXACT($K32,"open_source"),EXACT($K32,"free_tool"),EXACT($K32,"no_decision"),EXACT($K32,"status_quo"),EXACT($K32,"unknown")))),ISFORMULA($L32),AND($L32&lt;&gt;"",NOT(OR(EXACT($L32,"direct"),EXACT($L32,"indirect"),EXACT($L32,"substitute"),EXACT($L32,"reference"),EXACT($L32,"unknown")))),ISFORMULA($M32),AND($M32&lt;&gt;"",NOT(OR(EXACT($M32,"current"),EXACT($M32,"stale"),EXACT($M32,"unknown")))),ISFORMULA($N32),AND($N32&lt;&gt;"",NOT(OR(EXACT($N32,"none"),EXACT($N32,"material"),EXACT($N32,"unknown")))),ISFORMULA($O32),AND($O32&lt;&gt;"",NOT(OR(EXACT($O32,"two_plus"),EXACT($O32,"one"),EXACT($O32,"shared"),EXACT($O32,"unknown")))),ISFORMULA($P32),AND($P32&lt;&gt;"",NOT(OR(EXACT($P32,"balanced"),EXACT($P32,"only_wins"),EXACT($P32,"only_losses"),EXACT($P32,"one_segment"),EXACT($P32,"incomplete_crm"),EXACT($P32,"limited")))),ISFORMULA($Q32),AND($Q32&lt;&gt;"",NOT(OR(EXACT($Q32,"none"),EXACT($Q32,"review_due"),EXACT($Q32,"new_evidence")))),ISFORMULA($R32),AND($R32&lt;&gt;"",NOT(OR(EXACT($R32,"yes"),EXACT($R32,"no")))),ISFORMULA($S32),AND($S32&lt;&gt;"",NOT(OR(EXACT($S32,"yes"),EXACT($S32,"no"),EXACT($S32,"unknown")))),ISFORMULA($T32),AND($T32&lt;&gt;"",NOT(OR(EXACT($T32,"yes"),EXACT($T32,"no")))),ISFORMULA($U32),AND($U32&lt;&gt;"",NOT(OR(EXACT($U32,"yes"),EXACT($U32,"no"),EXACT($U32,"unknown")))))</x:f>
      </x:c>
      <x:c r="AO32">
        <x:f>OR(LEN(TRIM($C32&amp;""))=0,LEN(TRIM($D32&amp;""))=0,LEN(TRIM($E32&amp;""))=0,LEN(TRIM($F32&amp;""))=0,LEN(TRIM($G32&amp;""))=0,LEN(TRIM($H32&amp;""))=0,LEN(TRIM($I32&amp;""))=0,LEN(TRIM($J32&amp;""))=0)</x:f>
      </x:c>
      <x:c r="AP32">
        <x:f>IF($O32&lt;&gt;"",$O32,IF($J32="independent_current","two_plus",IF($J32="one_decision","one",IF($J32="shared_records","shared","unknown"))))</x:f>
      </x:c>
      <x:c r="AQ32">
        <x:f>IF($M32&lt;&gt;"",$M32,IF($J32="stale","stale",IF($J32="incomplete_capture","unknown",IF($J32&lt;&gt;"","current",""))))</x:f>
      </x:c>
      <x:c r="AR32">
        <x:f>IF($N32&lt;&gt;"",$N32,IF($J32="contradictory","material",IF($J32&lt;&gt;"","none","")))</x:f>
      </x:c>
      <x:c r="AS32">
        <x:f>IF($P32&lt;&gt;"",$P32,IF($J32="incomplete_capture","incomplete_crm",IF($J32="independent_current","balanced",IF($J32&lt;&gt;"","limited",""))))</x:f>
      </x:c>
      <x:c r="AT32">
        <x:f>OR($G32="buyer_event",$G32="mixed")</x:f>
      </x:c>
      <x:c r="AU32">
        <x:f>OR($D32="battlecard",$D32="shortlist",$D32="procurement",$D32="pricing",$D32="renewal",$D32="strategy",$D32="product_comparison")</x:f>
      </x:c>
      <x:c r="AV32">
        <x:f>OR($D32="seo",$D32="content",$D32="paid_search",$D32="market_monitoring")</x:f>
      </x:c>
      <x:c r="AW32">
        <x:f>IF(OR($K32="vendor",$K32="product"),"direct",IF(OR($K32="consultancy",$K32="agency"),"indirect",IF(OR($K32="internal_build",$K32="spreadsheet",$K32="incumbent",$K32="open_source",$K32="free_tool",$K32="no_decision",$K32="status_quo"),"substitute","")))</x:f>
      </x:c>
      <x:c r="AX32">
        <x:f>IF(OR($K32="vendor",$K32="product"),"Direct competitor",IF(OR($K32="consultancy",$K32="agency"),"Service alternative",IF($K32="incumbent","Incumbent / substitute",IF($K32="no_decision","No-decision alternative",IF($K32="status_quo","Status-quo alternative",IF(OR($K32="internal_build",$K32="spreadsheet",$K32="open_source",$K32="free_tool"),"Substitute",""))))))</x:f>
      </x:c>
      <x:c r="AY32">
        <x:f>OR($G32="none",$G32="seller_only",$AP32&lt;&gt;"two_plus",$AS32="only_wins",$AS32="only_losses",$AS32="one_segment",$AS32="incomplete_crm",$AS32="limited",$T32="yes",$AQ32&lt;&gt;"current")</x:f>
      </x:c>
      <x:c r="AZ32">
        <x:f>IF(ISFORMULA($C32),"candidateName, ","")&amp;IF(OR(ISFORMULA($D32),AND($D32&lt;&gt;"",NOT(OR(EXACT($D32,"seo"),EXACT($D32,"content"),EXACT($D32,"paid_search"),EXACT($D32,"market_monitoring"),EXACT($D32,"battlecard"),EXACT($D32,"product_comparison"),EXACT($D32,"shortlist"),EXACT($D32,"procurement"),EXACT($D32,"pricing"),EXACT($D32,"renewal"),EXACT($D32,"strategy"))))),"decisionUse, ","")&amp;IF(OR(ISFORMULA($E32),AND($E32&lt;&gt;"",NOT(OR(EXACT($E32,"yes"),EXACT($E32,"no"))))),"candidateInSet, ","")&amp;IF(OR(ISFORMULA($F32),AND($F32&lt;&gt;"",NOT(OR(EXACT($F32,"yes"),EXACT($F32,"no"))))),"publicEvidence, ","")&amp;IF(OR(ISFORMULA($G32),AND($G32&lt;&gt;"",NOT(OR(EXACT($G32,"none"),EXACT($G32,"seller_only"),EXACT($G32,"buyer_event"),EXACT($G32,"mixed"))))),"firstPartyEvidence, ","")&amp;IF(OR(ISFORMULA($H32),AND($H32&lt;&gt;"",NOT(OR(EXACT($H32,"yes"),EXACT($H32,"no"),EXACT($H32,"unknown"))))),"realDecision, ","")&amp;IF(OR(ISFORMULA($I32),AND($I32&lt;&gt;"",NOT(OR(EXACT($I32,"full"),EXACT($I32,"partial"),EXACT($I32,"mismatch"),EXACT($I32,"unknown"))))),"scopeMatch, ","")&amp;IF(OR(ISFORMULA($J32),AND($J32&lt;&gt;"",NOT(OR(EXACT($J32,"independent_current"),EXACT($J32,"one_decision"),EXACT($J32,"shared_records"),EXACT($J32,"contradictory"),EXACT($J32,"incomplete_capture"),EXACT($J32,"stale"))))),"evidenceQuality, ","")&amp;IF(OR(ISFORMULA($K32),AND($K32&lt;&gt;"",NOT(OR(EXACT($K32,"vendor"),EXACT($K32,"product"),EXACT($K32,"consultancy"),EXACT($K32,"agency"),EXACT($K32,"internal_build"),EXACT($K32,"spreadsheet"),EXACT($K32,"incumbent"),EXACT($K32,"open_source"),EXACT($K32,"free_tool"),EXACT($K32,"no_decision"),EXACT($K32,"status_quo"),EXACT($K32,"unknown"))))),"alternativeType, ","")&amp;IF(OR(ISFORMULA($L32),AND($L32&lt;&gt;"",NOT(OR(EXACT($L32,"direct"),EXACT($L32,"indirect"),EXACT($L32,"substitute"),EXACT($L32,"reference"),EXACT($L32,"unknown"))))),"currentRole, ","")&amp;IF(OR(ISFORMULA($M32),AND($M32&lt;&gt;"",NOT(OR(EXACT($M32,"current"),EXACT($M32,"stale"),EXACT($M32,"unknown"))))),"freshness, ","")&amp;IF(OR(ISFORMULA($N32),AND($N32&lt;&gt;"",NOT(OR(EXACT($N32,"none"),EXACT($N32,"material"),EXACT($N32,"unknown"))))),"contradiction, ","")&amp;IF(OR(ISFORMULA($O32),AND($O32&lt;&gt;"",NOT(OR(EXACT($O32,"two_plus"),EXACT($O32,"one"),EXACT($O32,"shared"),EXACT($O32,"unknown"))))),"provenance, ","")&amp;IF(OR(ISFORMULA($P32),AND($P32&lt;&gt;"",NOT(OR(EXACT($P32,"balanced"),EXACT($P32,"only_wins"),EXACT($P32,"only_losses"),EXACT($P32,"one_segment"),EXACT($P32,"incomplete_crm"),EXACT($P32,"limited"))))),"sampleCoverage, ","")&amp;IF(OR(ISFORMULA($Q32),AND($Q32&lt;&gt;"",NOT(OR(EXACT($Q32,"none"),EXACT($Q32,"review_due"),EXACT($Q32,"new_evidence"))))),"previousValidation, ","")&amp;IF(OR(ISFORMULA($R32),AND($R32&lt;&gt;"",NOT(OR(EXACT($R32,"yes"),EXACT($R32,"no"))))),"newMaterialEvidence, ","")&amp;IF(OR(ISFORMULA($S32),AND($S32&lt;&gt;"",NOT(OR(EXACT($S32,"yes"),EXACT($S32,"no"),EXACT($S32,"unknown"))))),"serviceability, ","")&amp;IF(OR(ISFORMULA($T32),AND($T32&lt;&gt;"",NOT(OR(EXACT($T32,"yes"),EXACT($T32,"no"))))),"historicalBackfill, ","")&amp;IF(OR(ISFORMULA($U32),AND($U32&lt;&gt;"",NOT(OR(EXACT($U32,"yes"),EXACT($U32,"no"),EXACT($U32,"unknown"))))),"commercialNonParticipation, ","")</x:f>
      </x:c>
      <x:c r="BA32">
        <x:f>IF(LEN(TRIM($C32&amp;""))=0,"candidateName, ","")&amp;IF(LEN(TRIM($D32&amp;""))=0,"decisionUse, ","")&amp;IF(LEN(TRIM($E32&amp;""))=0,"candidateInSet, ","")&amp;IF(LEN(TRIM($F32&amp;""))=0,"publicEvidence, ","")&amp;IF(LEN(TRIM($G32&amp;""))=0,"firstPartyEvidence, ","")&amp;IF(LEN(TRIM($H32&amp;""))=0,"realDecision, ","")&amp;IF(LEN(TRIM($I32&amp;""))=0,"scopeMatch, ","")&amp;IF(LEN(TRIM($J32&amp;""))=0,"evidenceQuality, ","")</x:f>
      </x:c>
      <x:c r="BB32">
        <x:f>IF($AM32=0,"EMPTY",IF($AN32=TRUE,"INVALID INPUT",IF($AO32=TRUE,"INVALID INPUT",IF(OR(NOT(ISTEXT($C32)),LEN(TRIM($C32&amp;""))&lt;2),"INVALID INPUT",IF(OR($Q32="review_due",$Q32="new_evidence",$R32="yes"),"REOPEN",IF(OR($AR32="material",$AR32="unknown"),"RESOLVE EVIDENCE",IF(OR($I32="unknown",$H32="unknown"),"RESOLVE EVIDENCE",IF(AND($AU32=TRUE,OR($S32="",$S32="unknown")),"RESOLVE EVIDENCE",IF(AND($E32="no",OR($K32="",$K32="unknown")),"RESOLVE EVIDENCE",IF(AND($E32="yes",OR($L32="",$L32="unknown")),"RESOLVE EVIDENCE",IF(AND($E32="yes",OR($I32="partial",$I32="mismatch",$AQ32="stale")),"DOWNGRADE",IF(AND($AU32=TRUE,$AY32=TRUE),"RESOLVE EVIDENCE",IF(AND($S32="no",$E32="yes",$H32="no",$U32="yes",$AP32="two_plus",$I32="full",$AQ32="current"),"EXCLUDE FROM THIS COMMERCIAL VIEW",IF(AND($S32="no",$E32="yes",$H32="yes"),"DOWNGRADE",IF(AND($S32="no",OR($F32="yes",$AV32=TRUE)),"RETAIN FOR DISCOVERY / REFERENCE",IF($S32="no","RESOLVE EVIDENCE",IF(AND($E32="no",$H32="yes",$AT32=TRUE,$I32="full",$AW32=""),"RESOLVE EVIDENCE",IF(AND($E32="no",$H32="yes",$AT32=TRUE,$I32="full",$AU32=TRUE,OR($AP32&lt;&gt;"two_plus",$AQ32&lt;&gt;"current",$S32&lt;&gt;"yes")),"RESOLVE EVIDENCE",IF(AND($E32="no",$H32="yes",$AT32=TRUE,$I32="full"),"ADD",IF(AND($AW32&lt;&gt;"",$E32="yes",$H32="yes",$I32="full",$L32&lt;&gt;$AW32),"RECLASSIFY",IF(AND($AP32="shared",$AV32=TRUE),"RETAIN FOR DISCOVERY / REFERENCE",IF(AND($AV32=TRUE,$F32="yes",OR($H32="no",$G32="none")),"RETAIN FOR DISCOVERY / REFERENCE",IF(AND($E32="yes",$H32="no",$U32="yes",$AP32="two_plus",$I32="full",$AQ32="current"),"EXCLUDE FROM THIS COMMERCIAL VIEW",IF(AND($E32="yes",$H32="yes",$AT32=TRUE,$I32="full",$AP32="two_plus",$AQ32="current",$AW32=""),"RESOLVE EVIDENCE",IF(AND($E32="yes",$H32="yes",$AT32=TRUE,$I32="full",$AP32="two_plus",$AQ32="current",$AU32=TRUE,$S32&lt;&gt;"yes"),"RESOLVE EVIDENCE",IF(AND($E32="yes",$H32="yes",$AT32=TRUE,$I32="full",$AP32="two_plus",$AQ32="current",$L32&lt;&gt;$AW32),"RECLASSIFY",IF(AND($E32="yes",$H32="yes",$AT32=TRUE,$I32="full",$AP32="two_plus",$AQ32="current"),"CONFIRM","RESOLVE EVIDENCE")))))))))))))))))))))))))))</x:f>
      </x:c>
      <x:c r="BC32">
        <x:f>IF($AM32=0,"EMPTY",IF($AN32=TRUE,"CONTROLLED_INPUT_INVALID",IF($AO32=TRUE,"REQUIRED_FIELDS_MISSING",IF(OR(NOT(ISTEXT($C32)),LEN(TRIM($C32&amp;""))&lt;2),"IDENTITY_MALFORMED",IF(OR($Q32="review_due",$Q32="new_evidence",$R32="yes"),"LIFECYCLE_TRIGGER",IF(OR($AR32="material",$AR32="unknown"),"MATERIAL_CONTRADICTION",IF(OR($I32="unknown",$H32="unknown"),"SCOPE_OR_EVENT_UNRESOLVED",IF(AND($AU32=TRUE,OR($S32="",$S32="unknown")),"SERVICEABILITY_UNRESOLVED",IF(AND($E32="no",OR($K32="",$K32="unknown")),"MISSING_ALTERNATIVE_ROLE_UNRESOLVED",IF(AND($E32="yes",OR($L32="",$L32="unknown")),"CURRENT_ROLE_UNRESOLVED",IF(AND($E32="yes",OR($I32="partial",$I32="mismatch",$AQ32="stale")),"SCOPE_OR_FRESHNESS_LIMIT",IF(AND($AU32=TRUE,$AY32=TRUE),"COMMERCIAL_EVIDENCE_LIMITED",IF(AND($S32="no",$E32="yes",$H32="no",$U32="yes",$AP32="two_plus",$I32="full",$AQ32="current"),"SCOPED_NON_SERVICEABILITY",IF(AND($S32="no",$E32="yes",$H32="yes"),"SERVICEABILITY_LIMIT",IF(AND($S32="no",OR($F32="yes",$AV32=TRUE)),"NOT_SERVICEABLE_FOR_COMMERCIAL_VIEW",IF($S32="no","SERVICEABILITY_NEGATIVE_ROLE_EFFECT_UNRESOLVED",IF(AND($E32="no",$H32="yes",$AT32=TRUE,$I32="full",$AW32=""),"MISSING_ALTERNATIVE_ROLE_UNRESOLVED",IF(AND($E32="no",$H32="yes",$AT32=TRUE,$I32="full",$AU32=TRUE,OR($AP32&lt;&gt;"two_plus",$AQ32&lt;&gt;"current",$S32&lt;&gt;"yes")),"MISSING_ALTERNATIVE_EVIDENCE_LIMITED",IF(AND($E32="no",$H32="yes",$AT32=TRUE,$I32="full"),"COMMERCIAL_ALTERNATIVE_MISSING",IF(AND($AW32&lt;&gt;"",$E32="yes",$H32="yes",$I32="full",$L32&lt;&gt;$AW32),"ROLE_MISMATCH",IF(AND($AP32="shared",$AV32=TRUE),"PUBLIC_SIGNAL_SHARED_PROVENANCE",IF(AND($AV32=TRUE,$F32="yes",OR($H32="no",$G32="none")),"DISCOVERY_ONLY_RELATIONSHIP",IF(AND($E32="yes",$H32="no",$U32="yes",$AP32="two_plus",$I32="full",$AQ32="current"),"SCOPED_NON_PARTICIPATION",IF(AND($E32="yes",$H32="yes",$AT32=TRUE,$I32="full",$AP32="two_plus",$AQ32="current",$AW32=""),"ALTERNATIVE_TYPE_UNRESOLVED",IF(AND($E32="yes",$H32="yes",$AT32=TRUE,$I32="full",$AP32="two_plus",$AQ32="current",$AU32=TRUE,$S32&lt;&gt;"yes"),"SERVICEABILITY_UNRESOLVED",IF(AND($E32="yes",$H32="yes",$AT32=TRUE,$I32="full",$AP32="two_plus",$AQ32="current",$L32&lt;&gt;$AW32),"ROLE_MISMATCH",IF(AND($E32="yes",$H32="yes",$AT32=TRUE,$I32="full",$AP32="two_plus",$AQ32="current"),"SCOPED_COMMERCIAL_RELEVANCE","DEFAULT_EVIDENCE_GAP")))))))))))))))))))))))))))</x:f>
      </x:c>
    </x:row>
    <x:row r="33">
      <x:c r="A33" s="103"/>
      <x:c r="B33" s="103"/>
      <x:c r="C33" s="103"/>
      <x:c r="D33" s="103"/>
      <x:c r="E33" s="103"/>
      <x:c r="F33" s="103"/>
      <x:c r="G33" s="103"/>
      <x:c r="H33" s="103"/>
      <x:c r="I33" s="103"/>
      <x:c r="J33" s="103"/>
      <x:c r="K33" s="103"/>
      <x:c r="L33" s="103"/>
      <x:c r="M33" s="103"/>
      <x:c r="N33" s="103"/>
      <x:c r="O33" s="103"/>
      <x:c r="P33" s="103"/>
      <x:c r="Q33" s="103"/>
      <x:c r="R33" s="103"/>
      <x:c r="S33" s="103"/>
      <x:c r="T33" s="103"/>
      <x:c r="U33" s="103"/>
      <x:c r="V33" s="103"/>
      <x:c r="W33" s="104"/>
      <x:c r="X33" s="103"/>
      <x:c r="Y33" s="86">
        <x:f>IF($BB33="EMPTY","",IF($AN33=TRUE,"INVALID",IF($AO33=TRUE,"INCOMPLETE",IF(OR(NOT(ISTEXT($C33)),LEN(TRIM($C33&amp;""))&lt;2),"INVALID","VALID"))))</x:f>
      </x:c>
      <x:c r="Z33" s="86">
        <x:f>IF($BB33="EMPTY","",$BB33)</x:f>
      </x:c>
      <x:c r="AA33" s="86">
        <x:f>IF($BB33="EMPTY","",IFERROR(VLOOKUP($BC33,'Method Notes'!$AN$5:$AW$50,2,FALSE),""))</x:f>
      </x:c>
      <x:c r="AB33" s="86">
        <x:f>IF($BB33="EMPTY","",IF($BC33="CONTROLLED_INPUT_INVALID","Unsupported values were supplied for: "&amp;LEFT($AZ33,MAX(0,LEN($AZ33)-2))&amp;". The engine does not convert them to a safe default.",IF($BC33="REQUIRED_FIELDS_MISSING","Required information is missing: "&amp;LEFT($BA33,MAX(0,LEN($BA33)-2))&amp;".",IFERROR(VLOOKUP($BC33,'Method Notes'!$AN$5:$AW$50,3,FALSE),""))))</x:f>
      </x:c>
      <x:c r="AC33" s="86">
        <x:f>IF($BB33="EMPTY","",IF($BC33="COMMERCIAL_ALTERNATIVE_MISSING","Add as "&amp;$AX33&amp;" in this scoped view.",IF($BC33="ROLE_MISMATCH","Reclassify as "&amp;$AX33&amp;" for this view.",IFERROR(VLOOKUP($BC33,'Method Notes'!$AN$5:$AW$50,4,FALSE),""))))</x:f>
      </x:c>
      <x:c r="AD33" s="86">
        <x:f>IF($BB33="EMPTY","",$BC33)</x:f>
      </x:c>
      <x:c r="AE33" s="86">
        <x:f>IF($BB33="EMPTY","",IFERROR(VLOOKUP($BC33,'Method Notes'!$AN$5:$AW$50,5,FALSE),""))</x:f>
      </x:c>
      <x:c r="AF33" s="86">
        <x:f>IF($BB33="EMPTY","",IFERROR(VLOOKUP($BC33,'Method Notes'!$AN$5:$AW$50,6,FALSE),""))</x:f>
      </x:c>
      <x:c r="AG33" s="86">
        <x:f>IF($BB33="EMPTY","",IF($BC33="COMMERCIAL_EVIDENCE_LIMITED",IF($AT33=TRUE,"Add independent decisions and missing segments.","Collect direct buyer or recorded commercial-event evidence tied to the same scope."),IFERROR(VLOOKUP($BC33,'Method Notes'!$AN$5:$AW$50,7,FALSE),"")))</x:f>
      </x:c>
      <x:c r="AH33" s="86">
        <x:f>IF($BB33="EMPTY","",IFERROR(VLOOKUP($BC33,'Method Notes'!$AN$5:$AW$50,8,FALSE),""))</x:f>
      </x:c>
      <x:c r="AI33" s="86">
        <x:f>IF($BB33="EMPTY","",IF(OR($BC33="COMMERCIAL_EVIDENCE_LIMITED",$BC33="COMMERCIAL_ALTERNATIVE_MISSING",$BC33="ROLE_MISMATCH",$BC33="SCOPE_OR_FRESHNESS_LIMIT"),IF($AP33="shared","PROVENANCE NOT INDEPENDENT",IF($AP33="one","ONE INDEPENDENT DECISION ONLY",IF($AS33="incomplete_crm","CRM CAPTURE INCOMPLETE",IF(OR($AS33="only_wins",$AS33="only_losses",$AS33="one_segment",$AS33="limited"),"SAMPLE COVERAGE LIMITED",IF($T33="yes","HISTORICAL BACKFILL UNRELIABLE",IF($AQ33="stale","EVIDENCE STALE","Evidence is scoped to the tested view.")))))),IFERROR(VLOOKUP($BC33,'Method Notes'!$AN$5:$AW$50,9,FALSE),"")))</x:f>
      </x:c>
      <x:c r="AJ33" s="86">
        <x:f>IF($BB33="EMPTY","",IFERROR(VLOOKUP($BC33,'Method Notes'!$AN$5:$AW$50,10,FALSE),""))</x:f>
      </x:c>
      <x:c r="AK33" s="86">
        <x:f>IF(COUNTA($A33:$X33)=0,"",IF(AND($B33&lt;&gt;"",COUNTIF($B$6:$B33,$B33)&gt;1),"POSSIBLE DUPLICATE CANDIDATE ID",""))</x:f>
      </x:c>
      <x:c r="AL33" s="86">
        <x:f>IF(COUNTA($A33:$X33)=0,"",IF(OR($Q33="review_due",$Q33="new_evidence",$R33="yes"),"REOPEN / SUPERSEDE PRIOR VERSION",IF(OR($Q33="",$Q33="none"),"CURRENT OR FIRST REVIEW","PRIOR REVIEW RECORDED")))</x:f>
      </x:c>
      <x:c r="AM33">
        <x:f>IF(COUNTA($C33:$U33)&gt;0,1,0)</x:f>
      </x:c>
      <x:c r="AN33">
        <x:f>OR(ISFORMULA($C33),ISFORMULA($D33),AND($D33&lt;&gt;"",NOT(OR(EXACT($D33,"seo"),EXACT($D33,"content"),EXACT($D33,"paid_search"),EXACT($D33,"market_monitoring"),EXACT($D33,"battlecard"),EXACT($D33,"product_comparison"),EXACT($D33,"shortlist"),EXACT($D33,"procurement"),EXACT($D33,"pricing"),EXACT($D33,"renewal"),EXACT($D33,"strategy")))),ISFORMULA($E33),AND($E33&lt;&gt;"",NOT(OR(EXACT($E33,"yes"),EXACT($E33,"no")))),ISFORMULA($F33),AND($F33&lt;&gt;"",NOT(OR(EXACT($F33,"yes"),EXACT($F33,"no")))),ISFORMULA($G33),AND($G33&lt;&gt;"",NOT(OR(EXACT($G33,"none"),EXACT($G33,"seller_only"),EXACT($G33,"buyer_event"),EXACT($G33,"mixed")))),ISFORMULA($H33),AND($H33&lt;&gt;"",NOT(OR(EXACT($H33,"yes"),EXACT($H33,"no"),EXACT($H33,"unknown")))),ISFORMULA($I33),AND($I33&lt;&gt;"",NOT(OR(EXACT($I33,"full"),EXACT($I33,"partial"),EXACT($I33,"mismatch"),EXACT($I33,"unknown")))),ISFORMULA($J33),AND($J33&lt;&gt;"",NOT(OR(EXACT($J33,"independent_current"),EXACT($J33,"one_decision"),EXACT($J33,"shared_records"),EXACT($J33,"contradictory"),EXACT($J33,"incomplete_capture"),EXACT($J33,"stale")))),ISFORMULA($K33),AND($K33&lt;&gt;"",NOT(OR(EXACT($K33,"vendor"),EXACT($K33,"product"),EXACT($K33,"consultancy"),EXACT($K33,"agency"),EXACT($K33,"internal_build"),EXACT($K33,"spreadsheet"),EXACT($K33,"incumbent"),EXACT($K33,"open_source"),EXACT($K33,"free_tool"),EXACT($K33,"no_decision"),EXACT($K33,"status_quo"),EXACT($K33,"unknown")))),ISFORMULA($L33),AND($L33&lt;&gt;"",NOT(OR(EXACT($L33,"direct"),EXACT($L33,"indirect"),EXACT($L33,"substitute"),EXACT($L33,"reference"),EXACT($L33,"unknown")))),ISFORMULA($M33),AND($M33&lt;&gt;"",NOT(OR(EXACT($M33,"current"),EXACT($M33,"stale"),EXACT($M33,"unknown")))),ISFORMULA($N33),AND($N33&lt;&gt;"",NOT(OR(EXACT($N33,"none"),EXACT($N33,"material"),EXACT($N33,"unknown")))),ISFORMULA($O33),AND($O33&lt;&gt;"",NOT(OR(EXACT($O33,"two_plus"),EXACT($O33,"one"),EXACT($O33,"shared"),EXACT($O33,"unknown")))),ISFORMULA($P33),AND($P33&lt;&gt;"",NOT(OR(EXACT($P33,"balanced"),EXACT($P33,"only_wins"),EXACT($P33,"only_losses"),EXACT($P33,"one_segment"),EXACT($P33,"incomplete_crm"),EXACT($P33,"limited")))),ISFORMULA($Q33),AND($Q33&lt;&gt;"",NOT(OR(EXACT($Q33,"none"),EXACT($Q33,"review_due"),EXACT($Q33,"new_evidence")))),ISFORMULA($R33),AND($R33&lt;&gt;"",NOT(OR(EXACT($R33,"yes"),EXACT($R33,"no")))),ISFORMULA($S33),AND($S33&lt;&gt;"",NOT(OR(EXACT($S33,"yes"),EXACT($S33,"no"),EXACT($S33,"unknown")))),ISFORMULA($T33),AND($T33&lt;&gt;"",NOT(OR(EXACT($T33,"yes"),EXACT($T33,"no")))),ISFORMULA($U33),AND($U33&lt;&gt;"",NOT(OR(EXACT($U33,"yes"),EXACT($U33,"no"),EXACT($U33,"unknown")))))</x:f>
      </x:c>
      <x:c r="AO33">
        <x:f>OR(LEN(TRIM($C33&amp;""))=0,LEN(TRIM($D33&amp;""))=0,LEN(TRIM($E33&amp;""))=0,LEN(TRIM($F33&amp;""))=0,LEN(TRIM($G33&amp;""))=0,LEN(TRIM($H33&amp;""))=0,LEN(TRIM($I33&amp;""))=0,LEN(TRIM($J33&amp;""))=0)</x:f>
      </x:c>
      <x:c r="AP33">
        <x:f>IF($O33&lt;&gt;"",$O33,IF($J33="independent_current","two_plus",IF($J33="one_decision","one",IF($J33="shared_records","shared","unknown"))))</x:f>
      </x:c>
      <x:c r="AQ33">
        <x:f>IF($M33&lt;&gt;"",$M33,IF($J33="stale","stale",IF($J33="incomplete_capture","unknown",IF($J33&lt;&gt;"","current",""))))</x:f>
      </x:c>
      <x:c r="AR33">
        <x:f>IF($N33&lt;&gt;"",$N33,IF($J33="contradictory","material",IF($J33&lt;&gt;"","none","")))</x:f>
      </x:c>
      <x:c r="AS33">
        <x:f>IF($P33&lt;&gt;"",$P33,IF($J33="incomplete_capture","incomplete_crm",IF($J33="independent_current","balanced",IF($J33&lt;&gt;"","limited",""))))</x:f>
      </x:c>
      <x:c r="AT33">
        <x:f>OR($G33="buyer_event",$G33="mixed")</x:f>
      </x:c>
      <x:c r="AU33">
        <x:f>OR($D33="battlecard",$D33="shortlist",$D33="procurement",$D33="pricing",$D33="renewal",$D33="strategy",$D33="product_comparison")</x:f>
      </x:c>
      <x:c r="AV33">
        <x:f>OR($D33="seo",$D33="content",$D33="paid_search",$D33="market_monitoring")</x:f>
      </x:c>
      <x:c r="AW33">
        <x:f>IF(OR($K33="vendor",$K33="product"),"direct",IF(OR($K33="consultancy",$K33="agency"),"indirect",IF(OR($K33="internal_build",$K33="spreadsheet",$K33="incumbent",$K33="open_source",$K33="free_tool",$K33="no_decision",$K33="status_quo"),"substitute","")))</x:f>
      </x:c>
      <x:c r="AX33">
        <x:f>IF(OR($K33="vendor",$K33="product"),"Direct competitor",IF(OR($K33="consultancy",$K33="agency"),"Service alternative",IF($K33="incumbent","Incumbent / substitute",IF($K33="no_decision","No-decision alternative",IF($K33="status_quo","Status-quo alternative",IF(OR($K33="internal_build",$K33="spreadsheet",$K33="open_source",$K33="free_tool"),"Substitute",""))))))</x:f>
      </x:c>
      <x:c r="AY33">
        <x:f>OR($G33="none",$G33="seller_only",$AP33&lt;&gt;"two_plus",$AS33="only_wins",$AS33="only_losses",$AS33="one_segment",$AS33="incomplete_crm",$AS33="limited",$T33="yes",$AQ33&lt;&gt;"current")</x:f>
      </x:c>
      <x:c r="AZ33">
        <x:f>IF(ISFORMULA($C33),"candidateName, ","")&amp;IF(OR(ISFORMULA($D33),AND($D33&lt;&gt;"",NOT(OR(EXACT($D33,"seo"),EXACT($D33,"content"),EXACT($D33,"paid_search"),EXACT($D33,"market_monitoring"),EXACT($D33,"battlecard"),EXACT($D33,"product_comparison"),EXACT($D33,"shortlist"),EXACT($D33,"procurement"),EXACT($D33,"pricing"),EXACT($D33,"renewal"),EXACT($D33,"strategy"))))),"decisionUse, ","")&amp;IF(OR(ISFORMULA($E33),AND($E33&lt;&gt;"",NOT(OR(EXACT($E33,"yes"),EXACT($E33,"no"))))),"candidateInSet, ","")&amp;IF(OR(ISFORMULA($F33),AND($F33&lt;&gt;"",NOT(OR(EXACT($F33,"yes"),EXACT($F33,"no"))))),"publicEvidence, ","")&amp;IF(OR(ISFORMULA($G33),AND($G33&lt;&gt;"",NOT(OR(EXACT($G33,"none"),EXACT($G33,"seller_only"),EXACT($G33,"buyer_event"),EXACT($G33,"mixed"))))),"firstPartyEvidence, ","")&amp;IF(OR(ISFORMULA($H33),AND($H33&lt;&gt;"",NOT(OR(EXACT($H33,"yes"),EXACT($H33,"no"),EXACT($H33,"unknown"))))),"realDecision, ","")&amp;IF(OR(ISFORMULA($I33),AND($I33&lt;&gt;"",NOT(OR(EXACT($I33,"full"),EXACT($I33,"partial"),EXACT($I33,"mismatch"),EXACT($I33,"unknown"))))),"scopeMatch, ","")&amp;IF(OR(ISFORMULA($J33),AND($J33&lt;&gt;"",NOT(OR(EXACT($J33,"independent_current"),EXACT($J33,"one_decision"),EXACT($J33,"shared_records"),EXACT($J33,"contradictory"),EXACT($J33,"incomplete_capture"),EXACT($J33,"stale"))))),"evidenceQuality, ","")&amp;IF(OR(ISFORMULA($K33),AND($K33&lt;&gt;"",NOT(OR(EXACT($K33,"vendor"),EXACT($K33,"product"),EXACT($K33,"consultancy"),EXACT($K33,"agency"),EXACT($K33,"internal_build"),EXACT($K33,"spreadsheet"),EXACT($K33,"incumbent"),EXACT($K33,"open_source"),EXACT($K33,"free_tool"),EXACT($K33,"no_decision"),EXACT($K33,"status_quo"),EXACT($K33,"unknown"))))),"alternativeType, ","")&amp;IF(OR(ISFORMULA($L33),AND($L33&lt;&gt;"",NOT(OR(EXACT($L33,"direct"),EXACT($L33,"indirect"),EXACT($L33,"substitute"),EXACT($L33,"reference"),EXACT($L33,"unknown"))))),"currentRole, ","")&amp;IF(OR(ISFORMULA($M33),AND($M33&lt;&gt;"",NOT(OR(EXACT($M33,"current"),EXACT($M33,"stale"),EXACT($M33,"unknown"))))),"freshness, ","")&amp;IF(OR(ISFORMULA($N33),AND($N33&lt;&gt;"",NOT(OR(EXACT($N33,"none"),EXACT($N33,"material"),EXACT($N33,"unknown"))))),"contradiction, ","")&amp;IF(OR(ISFORMULA($O33),AND($O33&lt;&gt;"",NOT(OR(EXACT($O33,"two_plus"),EXACT($O33,"one"),EXACT($O33,"shared"),EXACT($O33,"unknown"))))),"provenance, ","")&amp;IF(OR(ISFORMULA($P33),AND($P33&lt;&gt;"",NOT(OR(EXACT($P33,"balanced"),EXACT($P33,"only_wins"),EXACT($P33,"only_losses"),EXACT($P33,"one_segment"),EXACT($P33,"incomplete_crm"),EXACT($P33,"limited"))))),"sampleCoverage, ","")&amp;IF(OR(ISFORMULA($Q33),AND($Q33&lt;&gt;"",NOT(OR(EXACT($Q33,"none"),EXACT($Q33,"review_due"),EXACT($Q33,"new_evidence"))))),"previousValidation, ","")&amp;IF(OR(ISFORMULA($R33),AND($R33&lt;&gt;"",NOT(OR(EXACT($R33,"yes"),EXACT($R33,"no"))))),"newMaterialEvidence, ","")&amp;IF(OR(ISFORMULA($S33),AND($S33&lt;&gt;"",NOT(OR(EXACT($S33,"yes"),EXACT($S33,"no"),EXACT($S33,"unknown"))))),"serviceability, ","")&amp;IF(OR(ISFORMULA($T33),AND($T33&lt;&gt;"",NOT(OR(EXACT($T33,"yes"),EXACT($T33,"no"))))),"historicalBackfill, ","")&amp;IF(OR(ISFORMULA($U33),AND($U33&lt;&gt;"",NOT(OR(EXACT($U33,"yes"),EXACT($U33,"no"),EXACT($U33,"unknown"))))),"commercialNonParticipation, ","")</x:f>
      </x:c>
      <x:c r="BA33">
        <x:f>IF(LEN(TRIM($C33&amp;""))=0,"candidateName, ","")&amp;IF(LEN(TRIM($D33&amp;""))=0,"decisionUse, ","")&amp;IF(LEN(TRIM($E33&amp;""))=0,"candidateInSet, ","")&amp;IF(LEN(TRIM($F33&amp;""))=0,"publicEvidence, ","")&amp;IF(LEN(TRIM($G33&amp;""))=0,"firstPartyEvidence, ","")&amp;IF(LEN(TRIM($H33&amp;""))=0,"realDecision, ","")&amp;IF(LEN(TRIM($I33&amp;""))=0,"scopeMatch, ","")&amp;IF(LEN(TRIM($J33&amp;""))=0,"evidenceQuality, ","")</x:f>
      </x:c>
      <x:c r="BB33">
        <x:f>IF($AM33=0,"EMPTY",IF($AN33=TRUE,"INVALID INPUT",IF($AO33=TRUE,"INVALID INPUT",IF(OR(NOT(ISTEXT($C33)),LEN(TRIM($C33&amp;""))&lt;2),"INVALID INPUT",IF(OR($Q33="review_due",$Q33="new_evidence",$R33="yes"),"REOPEN",IF(OR($AR33="material",$AR33="unknown"),"RESOLVE EVIDENCE",IF(OR($I33="unknown",$H33="unknown"),"RESOLVE EVIDENCE",IF(AND($AU33=TRUE,OR($S33="",$S33="unknown")),"RESOLVE EVIDENCE",IF(AND($E33="no",OR($K33="",$K33="unknown")),"RESOLVE EVIDENCE",IF(AND($E33="yes",OR($L33="",$L33="unknown")),"RESOLVE EVIDENCE",IF(AND($E33="yes",OR($I33="partial",$I33="mismatch",$AQ33="stale")),"DOWNGRADE",IF(AND($AU33=TRUE,$AY33=TRUE),"RESOLVE EVIDENCE",IF(AND($S33="no",$E33="yes",$H33="no",$U33="yes",$AP33="two_plus",$I33="full",$AQ33="current"),"EXCLUDE FROM THIS COMMERCIAL VIEW",IF(AND($S33="no",$E33="yes",$H33="yes"),"DOWNGRADE",IF(AND($S33="no",OR($F33="yes",$AV33=TRUE)),"RETAIN FOR DISCOVERY / REFERENCE",IF($S33="no","RESOLVE EVIDENCE",IF(AND($E33="no",$H33="yes",$AT33=TRUE,$I33="full",$AW33=""),"RESOLVE EVIDENCE",IF(AND($E33="no",$H33="yes",$AT33=TRUE,$I33="full",$AU33=TRUE,OR($AP33&lt;&gt;"two_plus",$AQ33&lt;&gt;"current",$S33&lt;&gt;"yes")),"RESOLVE EVIDENCE",IF(AND($E33="no",$H33="yes",$AT33=TRUE,$I33="full"),"ADD",IF(AND($AW33&lt;&gt;"",$E33="yes",$H33="yes",$I33="full",$L33&lt;&gt;$AW33),"RECLASSIFY",IF(AND($AP33="shared",$AV33=TRUE),"RETAIN FOR DISCOVERY / REFERENCE",IF(AND($AV33=TRUE,$F33="yes",OR($H33="no",$G33="none")),"RETAIN FOR DISCOVERY / REFERENCE",IF(AND($E33="yes",$H33="no",$U33="yes",$AP33="two_plus",$I33="full",$AQ33="current"),"EXCLUDE FROM THIS COMMERCIAL VIEW",IF(AND($E33="yes",$H33="yes",$AT33=TRUE,$I33="full",$AP33="two_plus",$AQ33="current",$AW33=""),"RESOLVE EVIDENCE",IF(AND($E33="yes",$H33="yes",$AT33=TRUE,$I33="full",$AP33="two_plus",$AQ33="current",$AU33=TRUE,$S33&lt;&gt;"yes"),"RESOLVE EVIDENCE",IF(AND($E33="yes",$H33="yes",$AT33=TRUE,$I33="full",$AP33="two_plus",$AQ33="current",$L33&lt;&gt;$AW33),"RECLASSIFY",IF(AND($E33="yes",$H33="yes",$AT33=TRUE,$I33="full",$AP33="two_plus",$AQ33="current"),"CONFIRM","RESOLVE EVIDENCE")))))))))))))))))))))))))))</x:f>
      </x:c>
      <x:c r="BC33">
        <x:f>IF($AM33=0,"EMPTY",IF($AN33=TRUE,"CONTROLLED_INPUT_INVALID",IF($AO33=TRUE,"REQUIRED_FIELDS_MISSING",IF(OR(NOT(ISTEXT($C33)),LEN(TRIM($C33&amp;""))&lt;2),"IDENTITY_MALFORMED",IF(OR($Q33="review_due",$Q33="new_evidence",$R33="yes"),"LIFECYCLE_TRIGGER",IF(OR($AR33="material",$AR33="unknown"),"MATERIAL_CONTRADICTION",IF(OR($I33="unknown",$H33="unknown"),"SCOPE_OR_EVENT_UNRESOLVED",IF(AND($AU33=TRUE,OR($S33="",$S33="unknown")),"SERVICEABILITY_UNRESOLVED",IF(AND($E33="no",OR($K33="",$K33="unknown")),"MISSING_ALTERNATIVE_ROLE_UNRESOLVED",IF(AND($E33="yes",OR($L33="",$L33="unknown")),"CURRENT_ROLE_UNRESOLVED",IF(AND($E33="yes",OR($I33="partial",$I33="mismatch",$AQ33="stale")),"SCOPE_OR_FRESHNESS_LIMIT",IF(AND($AU33=TRUE,$AY33=TRUE),"COMMERCIAL_EVIDENCE_LIMITED",IF(AND($S33="no",$E33="yes",$H33="no",$U33="yes",$AP33="two_plus",$I33="full",$AQ33="current"),"SCOPED_NON_SERVICEABILITY",IF(AND($S33="no",$E33="yes",$H33="yes"),"SERVICEABILITY_LIMIT",IF(AND($S33="no",OR($F33="yes",$AV33=TRUE)),"NOT_SERVICEABLE_FOR_COMMERCIAL_VIEW",IF($S33="no","SERVICEABILITY_NEGATIVE_ROLE_EFFECT_UNRESOLVED",IF(AND($E33="no",$H33="yes",$AT33=TRUE,$I33="full",$AW33=""),"MISSING_ALTERNATIVE_ROLE_UNRESOLVED",IF(AND($E33="no",$H33="yes",$AT33=TRUE,$I33="full",$AU33=TRUE,OR($AP33&lt;&gt;"two_plus",$AQ33&lt;&gt;"current",$S33&lt;&gt;"yes")),"MISSING_ALTERNATIVE_EVIDENCE_LIMITED",IF(AND($E33="no",$H33="yes",$AT33=TRUE,$I33="full"),"COMMERCIAL_ALTERNATIVE_MISSING",IF(AND($AW33&lt;&gt;"",$E33="yes",$H33="yes",$I33="full",$L33&lt;&gt;$AW33),"ROLE_MISMATCH",IF(AND($AP33="shared",$AV33=TRUE),"PUBLIC_SIGNAL_SHARED_PROVENANCE",IF(AND($AV33=TRUE,$F33="yes",OR($H33="no",$G33="none")),"DISCOVERY_ONLY_RELATIONSHIP",IF(AND($E33="yes",$H33="no",$U33="yes",$AP33="two_plus",$I33="full",$AQ33="current"),"SCOPED_NON_PARTICIPATION",IF(AND($E33="yes",$H33="yes",$AT33=TRUE,$I33="full",$AP33="two_plus",$AQ33="current",$AW33=""),"ALTERNATIVE_TYPE_UNRESOLVED",IF(AND($E33="yes",$H33="yes",$AT33=TRUE,$I33="full",$AP33="two_plus",$AQ33="current",$AU33=TRUE,$S33&lt;&gt;"yes"),"SERVICEABILITY_UNRESOLVED",IF(AND($E33="yes",$H33="yes",$AT33=TRUE,$I33="full",$AP33="two_plus",$AQ33="current",$L33&lt;&gt;$AW33),"ROLE_MISMATCH",IF(AND($E33="yes",$H33="yes",$AT33=TRUE,$I33="full",$AP33="two_plus",$AQ33="current"),"SCOPED_COMMERCIAL_RELEVANCE","DEFAULT_EVIDENCE_GAP")))))))))))))))))))))))))))</x:f>
      </x:c>
    </x:row>
    <x:row r="34">
      <x:c r="A34" s="103"/>
      <x:c r="B34" s="103"/>
      <x:c r="C34" s="103"/>
      <x:c r="D34" s="103"/>
      <x:c r="E34" s="103"/>
      <x:c r="F34" s="103"/>
      <x:c r="G34" s="103"/>
      <x:c r="H34" s="103"/>
      <x:c r="I34" s="103"/>
      <x:c r="J34" s="103"/>
      <x:c r="K34" s="103"/>
      <x:c r="L34" s="103"/>
      <x:c r="M34" s="103"/>
      <x:c r="N34" s="103"/>
      <x:c r="O34" s="103"/>
      <x:c r="P34" s="103"/>
      <x:c r="Q34" s="103"/>
      <x:c r="R34" s="103"/>
      <x:c r="S34" s="103"/>
      <x:c r="T34" s="103"/>
      <x:c r="U34" s="103"/>
      <x:c r="V34" s="103"/>
      <x:c r="W34" s="104"/>
      <x:c r="X34" s="103"/>
      <x:c r="Y34" s="86">
        <x:f>IF($BB34="EMPTY","",IF($AN34=TRUE,"INVALID",IF($AO34=TRUE,"INCOMPLETE",IF(OR(NOT(ISTEXT($C34)),LEN(TRIM($C34&amp;""))&lt;2),"INVALID","VALID"))))</x:f>
      </x:c>
      <x:c r="Z34" s="86">
        <x:f>IF($BB34="EMPTY","",$BB34)</x:f>
      </x:c>
      <x:c r="AA34" s="86">
        <x:f>IF($BB34="EMPTY","",IFERROR(VLOOKUP($BC34,'Method Notes'!$AN$5:$AW$50,2,FALSE),""))</x:f>
      </x:c>
      <x:c r="AB34" s="86">
        <x:f>IF($BB34="EMPTY","",IF($BC34="CONTROLLED_INPUT_INVALID","Unsupported values were supplied for: "&amp;LEFT($AZ34,MAX(0,LEN($AZ34)-2))&amp;". The engine does not convert them to a safe default.",IF($BC34="REQUIRED_FIELDS_MISSING","Required information is missing: "&amp;LEFT($BA34,MAX(0,LEN($BA34)-2))&amp;".",IFERROR(VLOOKUP($BC34,'Method Notes'!$AN$5:$AW$50,3,FALSE),""))))</x:f>
      </x:c>
      <x:c r="AC34" s="86">
        <x:f>IF($BB34="EMPTY","",IF($BC34="COMMERCIAL_ALTERNATIVE_MISSING","Add as "&amp;$AX34&amp;" in this scoped view.",IF($BC34="ROLE_MISMATCH","Reclassify as "&amp;$AX34&amp;" for this view.",IFERROR(VLOOKUP($BC34,'Method Notes'!$AN$5:$AW$50,4,FALSE),""))))</x:f>
      </x:c>
      <x:c r="AD34" s="86">
        <x:f>IF($BB34="EMPTY","",$BC34)</x:f>
      </x:c>
      <x:c r="AE34" s="86">
        <x:f>IF($BB34="EMPTY","",IFERROR(VLOOKUP($BC34,'Method Notes'!$AN$5:$AW$50,5,FALSE),""))</x:f>
      </x:c>
      <x:c r="AF34" s="86">
        <x:f>IF($BB34="EMPTY","",IFERROR(VLOOKUP($BC34,'Method Notes'!$AN$5:$AW$50,6,FALSE),""))</x:f>
      </x:c>
      <x:c r="AG34" s="86">
        <x:f>IF($BB34="EMPTY","",IF($BC34="COMMERCIAL_EVIDENCE_LIMITED",IF($AT34=TRUE,"Add independent decisions and missing segments.","Collect direct buyer or recorded commercial-event evidence tied to the same scope."),IFERROR(VLOOKUP($BC34,'Method Notes'!$AN$5:$AW$50,7,FALSE),"")))</x:f>
      </x:c>
      <x:c r="AH34" s="86">
        <x:f>IF($BB34="EMPTY","",IFERROR(VLOOKUP($BC34,'Method Notes'!$AN$5:$AW$50,8,FALSE),""))</x:f>
      </x:c>
      <x:c r="AI34" s="86">
        <x:f>IF($BB34="EMPTY","",IF(OR($BC34="COMMERCIAL_EVIDENCE_LIMITED",$BC34="COMMERCIAL_ALTERNATIVE_MISSING",$BC34="ROLE_MISMATCH",$BC34="SCOPE_OR_FRESHNESS_LIMIT"),IF($AP34="shared","PROVENANCE NOT INDEPENDENT",IF($AP34="one","ONE INDEPENDENT DECISION ONLY",IF($AS34="incomplete_crm","CRM CAPTURE INCOMPLETE",IF(OR($AS34="only_wins",$AS34="only_losses",$AS34="one_segment",$AS34="limited"),"SAMPLE COVERAGE LIMITED",IF($T34="yes","HISTORICAL BACKFILL UNRELIABLE",IF($AQ34="stale","EVIDENCE STALE","Evidence is scoped to the tested view.")))))),IFERROR(VLOOKUP($BC34,'Method Notes'!$AN$5:$AW$50,9,FALSE),"")))</x:f>
      </x:c>
      <x:c r="AJ34" s="86">
        <x:f>IF($BB34="EMPTY","",IFERROR(VLOOKUP($BC34,'Method Notes'!$AN$5:$AW$50,10,FALSE),""))</x:f>
      </x:c>
      <x:c r="AK34" s="86">
        <x:f>IF(COUNTA($A34:$X34)=0,"",IF(AND($B34&lt;&gt;"",COUNTIF($B$6:$B34,$B34)&gt;1),"POSSIBLE DUPLICATE CANDIDATE ID",""))</x:f>
      </x:c>
      <x:c r="AL34" s="86">
        <x:f>IF(COUNTA($A34:$X34)=0,"",IF(OR($Q34="review_due",$Q34="new_evidence",$R34="yes"),"REOPEN / SUPERSEDE PRIOR VERSION",IF(OR($Q34="",$Q34="none"),"CURRENT OR FIRST REVIEW","PRIOR REVIEW RECORDED")))</x:f>
      </x:c>
      <x:c r="AM34">
        <x:f>IF(COUNTA($C34:$U34)&gt;0,1,0)</x:f>
      </x:c>
      <x:c r="AN34">
        <x:f>OR(ISFORMULA($C34),ISFORMULA($D34),AND($D34&lt;&gt;"",NOT(OR(EXACT($D34,"seo"),EXACT($D34,"content"),EXACT($D34,"paid_search"),EXACT($D34,"market_monitoring"),EXACT($D34,"battlecard"),EXACT($D34,"product_comparison"),EXACT($D34,"shortlist"),EXACT($D34,"procurement"),EXACT($D34,"pricing"),EXACT($D34,"renewal"),EXACT($D34,"strategy")))),ISFORMULA($E34),AND($E34&lt;&gt;"",NOT(OR(EXACT($E34,"yes"),EXACT($E34,"no")))),ISFORMULA($F34),AND($F34&lt;&gt;"",NOT(OR(EXACT($F34,"yes"),EXACT($F34,"no")))),ISFORMULA($G34),AND($G34&lt;&gt;"",NOT(OR(EXACT($G34,"none"),EXACT($G34,"seller_only"),EXACT($G34,"buyer_event"),EXACT($G34,"mixed")))),ISFORMULA($H34),AND($H34&lt;&gt;"",NOT(OR(EXACT($H34,"yes"),EXACT($H34,"no"),EXACT($H34,"unknown")))),ISFORMULA($I34),AND($I34&lt;&gt;"",NOT(OR(EXACT($I34,"full"),EXACT($I34,"partial"),EXACT($I34,"mismatch"),EXACT($I34,"unknown")))),ISFORMULA($J34),AND($J34&lt;&gt;"",NOT(OR(EXACT($J34,"independent_current"),EXACT($J34,"one_decision"),EXACT($J34,"shared_records"),EXACT($J34,"contradictory"),EXACT($J34,"incomplete_capture"),EXACT($J34,"stale")))),ISFORMULA($K34),AND($K34&lt;&gt;"",NOT(OR(EXACT($K34,"vendor"),EXACT($K34,"product"),EXACT($K34,"consultancy"),EXACT($K34,"agency"),EXACT($K34,"internal_build"),EXACT($K34,"spreadsheet"),EXACT($K34,"incumbent"),EXACT($K34,"open_source"),EXACT($K34,"free_tool"),EXACT($K34,"no_decision"),EXACT($K34,"status_quo"),EXACT($K34,"unknown")))),ISFORMULA($L34),AND($L34&lt;&gt;"",NOT(OR(EXACT($L34,"direct"),EXACT($L34,"indirect"),EXACT($L34,"substitute"),EXACT($L34,"reference"),EXACT($L34,"unknown")))),ISFORMULA($M34),AND($M34&lt;&gt;"",NOT(OR(EXACT($M34,"current"),EXACT($M34,"stale"),EXACT($M34,"unknown")))),ISFORMULA($N34),AND($N34&lt;&gt;"",NOT(OR(EXACT($N34,"none"),EXACT($N34,"material"),EXACT($N34,"unknown")))),ISFORMULA($O34),AND($O34&lt;&gt;"",NOT(OR(EXACT($O34,"two_plus"),EXACT($O34,"one"),EXACT($O34,"shared"),EXACT($O34,"unknown")))),ISFORMULA($P34),AND($P34&lt;&gt;"",NOT(OR(EXACT($P34,"balanced"),EXACT($P34,"only_wins"),EXACT($P34,"only_losses"),EXACT($P34,"one_segment"),EXACT($P34,"incomplete_crm"),EXACT($P34,"limited")))),ISFORMULA($Q34),AND($Q34&lt;&gt;"",NOT(OR(EXACT($Q34,"none"),EXACT($Q34,"review_due"),EXACT($Q34,"new_evidence")))),ISFORMULA($R34),AND($R34&lt;&gt;"",NOT(OR(EXACT($R34,"yes"),EXACT($R34,"no")))),ISFORMULA($S34),AND($S34&lt;&gt;"",NOT(OR(EXACT($S34,"yes"),EXACT($S34,"no"),EXACT($S34,"unknown")))),ISFORMULA($T34),AND($T34&lt;&gt;"",NOT(OR(EXACT($T34,"yes"),EXACT($T34,"no")))),ISFORMULA($U34),AND($U34&lt;&gt;"",NOT(OR(EXACT($U34,"yes"),EXACT($U34,"no"),EXACT($U34,"unknown")))))</x:f>
      </x:c>
      <x:c r="AO34">
        <x:f>OR(LEN(TRIM($C34&amp;""))=0,LEN(TRIM($D34&amp;""))=0,LEN(TRIM($E34&amp;""))=0,LEN(TRIM($F34&amp;""))=0,LEN(TRIM($G34&amp;""))=0,LEN(TRIM($H34&amp;""))=0,LEN(TRIM($I34&amp;""))=0,LEN(TRIM($J34&amp;""))=0)</x:f>
      </x:c>
      <x:c r="AP34">
        <x:f>IF($O34&lt;&gt;"",$O34,IF($J34="independent_current","two_plus",IF($J34="one_decision","one",IF($J34="shared_records","shared","unknown"))))</x:f>
      </x:c>
      <x:c r="AQ34">
        <x:f>IF($M34&lt;&gt;"",$M34,IF($J34="stale","stale",IF($J34="incomplete_capture","unknown",IF($J34&lt;&gt;"","current",""))))</x:f>
      </x:c>
      <x:c r="AR34">
        <x:f>IF($N34&lt;&gt;"",$N34,IF($J34="contradictory","material",IF($J34&lt;&gt;"","none","")))</x:f>
      </x:c>
      <x:c r="AS34">
        <x:f>IF($P34&lt;&gt;"",$P34,IF($J34="incomplete_capture","incomplete_crm",IF($J34="independent_current","balanced",IF($J34&lt;&gt;"","limited",""))))</x:f>
      </x:c>
      <x:c r="AT34">
        <x:f>OR($G34="buyer_event",$G34="mixed")</x:f>
      </x:c>
      <x:c r="AU34">
        <x:f>OR($D34="battlecard",$D34="shortlist",$D34="procurement",$D34="pricing",$D34="renewal",$D34="strategy",$D34="product_comparison")</x:f>
      </x:c>
      <x:c r="AV34">
        <x:f>OR($D34="seo",$D34="content",$D34="paid_search",$D34="market_monitoring")</x:f>
      </x:c>
      <x:c r="AW34">
        <x:f>IF(OR($K34="vendor",$K34="product"),"direct",IF(OR($K34="consultancy",$K34="agency"),"indirect",IF(OR($K34="internal_build",$K34="spreadsheet",$K34="incumbent",$K34="open_source",$K34="free_tool",$K34="no_decision",$K34="status_quo"),"substitute","")))</x:f>
      </x:c>
      <x:c r="AX34">
        <x:f>IF(OR($K34="vendor",$K34="product"),"Direct competitor",IF(OR($K34="consultancy",$K34="agency"),"Service alternative",IF($K34="incumbent","Incumbent / substitute",IF($K34="no_decision","No-decision alternative",IF($K34="status_quo","Status-quo alternative",IF(OR($K34="internal_build",$K34="spreadsheet",$K34="open_source",$K34="free_tool"),"Substitute",""))))))</x:f>
      </x:c>
      <x:c r="AY34">
        <x:f>OR($G34="none",$G34="seller_only",$AP34&lt;&gt;"two_plus",$AS34="only_wins",$AS34="only_losses",$AS34="one_segment",$AS34="incomplete_crm",$AS34="limited",$T34="yes",$AQ34&lt;&gt;"current")</x:f>
      </x:c>
      <x:c r="AZ34">
        <x:f>IF(ISFORMULA($C34),"candidateName, ","")&amp;IF(OR(ISFORMULA($D34),AND($D34&lt;&gt;"",NOT(OR(EXACT($D34,"seo"),EXACT($D34,"content"),EXACT($D34,"paid_search"),EXACT($D34,"market_monitoring"),EXACT($D34,"battlecard"),EXACT($D34,"product_comparison"),EXACT($D34,"shortlist"),EXACT($D34,"procurement"),EXACT($D34,"pricing"),EXACT($D34,"renewal"),EXACT($D34,"strategy"))))),"decisionUse, ","")&amp;IF(OR(ISFORMULA($E34),AND($E34&lt;&gt;"",NOT(OR(EXACT($E34,"yes"),EXACT($E34,"no"))))),"candidateInSet, ","")&amp;IF(OR(ISFORMULA($F34),AND($F34&lt;&gt;"",NOT(OR(EXACT($F34,"yes"),EXACT($F34,"no"))))),"publicEvidence, ","")&amp;IF(OR(ISFORMULA($G34),AND($G34&lt;&gt;"",NOT(OR(EXACT($G34,"none"),EXACT($G34,"seller_only"),EXACT($G34,"buyer_event"),EXACT($G34,"mixed"))))),"firstPartyEvidence, ","")&amp;IF(OR(ISFORMULA($H34),AND($H34&lt;&gt;"",NOT(OR(EXACT($H34,"yes"),EXACT($H34,"no"),EXACT($H34,"unknown"))))),"realDecision, ","")&amp;IF(OR(ISFORMULA($I34),AND($I34&lt;&gt;"",NOT(OR(EXACT($I34,"full"),EXACT($I34,"partial"),EXACT($I34,"mismatch"),EXACT($I34,"unknown"))))),"scopeMatch, ","")&amp;IF(OR(ISFORMULA($J34),AND($J34&lt;&gt;"",NOT(OR(EXACT($J34,"independent_current"),EXACT($J34,"one_decision"),EXACT($J34,"shared_records"),EXACT($J34,"contradictory"),EXACT($J34,"incomplete_capture"),EXACT($J34,"stale"))))),"evidenceQuality, ","")&amp;IF(OR(ISFORMULA($K34),AND($K34&lt;&gt;"",NOT(OR(EXACT($K34,"vendor"),EXACT($K34,"product"),EXACT($K34,"consultancy"),EXACT($K34,"agency"),EXACT($K34,"internal_build"),EXACT($K34,"spreadsheet"),EXACT($K34,"incumbent"),EXACT($K34,"open_source"),EXACT($K34,"free_tool"),EXACT($K34,"no_decision"),EXACT($K34,"status_quo"),EXACT($K34,"unknown"))))),"alternativeType, ","")&amp;IF(OR(ISFORMULA($L34),AND($L34&lt;&gt;"",NOT(OR(EXACT($L34,"direct"),EXACT($L34,"indirect"),EXACT($L34,"substitute"),EXACT($L34,"reference"),EXACT($L34,"unknown"))))),"currentRole, ","")&amp;IF(OR(ISFORMULA($M34),AND($M34&lt;&gt;"",NOT(OR(EXACT($M34,"current"),EXACT($M34,"stale"),EXACT($M34,"unknown"))))),"freshness, ","")&amp;IF(OR(ISFORMULA($N34),AND($N34&lt;&gt;"",NOT(OR(EXACT($N34,"none"),EXACT($N34,"material"),EXACT($N34,"unknown"))))),"contradiction, ","")&amp;IF(OR(ISFORMULA($O34),AND($O34&lt;&gt;"",NOT(OR(EXACT($O34,"two_plus"),EXACT($O34,"one"),EXACT($O34,"shared"),EXACT($O34,"unknown"))))),"provenance, ","")&amp;IF(OR(ISFORMULA($P34),AND($P34&lt;&gt;"",NOT(OR(EXACT($P34,"balanced"),EXACT($P34,"only_wins"),EXACT($P34,"only_losses"),EXACT($P34,"one_segment"),EXACT($P34,"incomplete_crm"),EXACT($P34,"limited"))))),"sampleCoverage, ","")&amp;IF(OR(ISFORMULA($Q34),AND($Q34&lt;&gt;"",NOT(OR(EXACT($Q34,"none"),EXACT($Q34,"review_due"),EXACT($Q34,"new_evidence"))))),"previousValidation, ","")&amp;IF(OR(ISFORMULA($R34),AND($R34&lt;&gt;"",NOT(OR(EXACT($R34,"yes"),EXACT($R34,"no"))))),"newMaterialEvidence, ","")&amp;IF(OR(ISFORMULA($S34),AND($S34&lt;&gt;"",NOT(OR(EXACT($S34,"yes"),EXACT($S34,"no"),EXACT($S34,"unknown"))))),"serviceability, ","")&amp;IF(OR(ISFORMULA($T34),AND($T34&lt;&gt;"",NOT(OR(EXACT($T34,"yes"),EXACT($T34,"no"))))),"historicalBackfill, ","")&amp;IF(OR(ISFORMULA($U34),AND($U34&lt;&gt;"",NOT(OR(EXACT($U34,"yes"),EXACT($U34,"no"),EXACT($U34,"unknown"))))),"commercialNonParticipation, ","")</x:f>
      </x:c>
      <x:c r="BA34">
        <x:f>IF(LEN(TRIM($C34&amp;""))=0,"candidateName, ","")&amp;IF(LEN(TRIM($D34&amp;""))=0,"decisionUse, ","")&amp;IF(LEN(TRIM($E34&amp;""))=0,"candidateInSet, ","")&amp;IF(LEN(TRIM($F34&amp;""))=0,"publicEvidence, ","")&amp;IF(LEN(TRIM($G34&amp;""))=0,"firstPartyEvidence, ","")&amp;IF(LEN(TRIM($H34&amp;""))=0,"realDecision, ","")&amp;IF(LEN(TRIM($I34&amp;""))=0,"scopeMatch, ","")&amp;IF(LEN(TRIM($J34&amp;""))=0,"evidenceQuality, ","")</x:f>
      </x:c>
      <x:c r="BB34">
        <x:f>IF($AM34=0,"EMPTY",IF($AN34=TRUE,"INVALID INPUT",IF($AO34=TRUE,"INVALID INPUT",IF(OR(NOT(ISTEXT($C34)),LEN(TRIM($C34&amp;""))&lt;2),"INVALID INPUT",IF(OR($Q34="review_due",$Q34="new_evidence",$R34="yes"),"REOPEN",IF(OR($AR34="material",$AR34="unknown"),"RESOLVE EVIDENCE",IF(OR($I34="unknown",$H34="unknown"),"RESOLVE EVIDENCE",IF(AND($AU34=TRUE,OR($S34="",$S34="unknown")),"RESOLVE EVIDENCE",IF(AND($E34="no",OR($K34="",$K34="unknown")),"RESOLVE EVIDENCE",IF(AND($E34="yes",OR($L34="",$L34="unknown")),"RESOLVE EVIDENCE",IF(AND($E34="yes",OR($I34="partial",$I34="mismatch",$AQ34="stale")),"DOWNGRADE",IF(AND($AU34=TRUE,$AY34=TRUE),"RESOLVE EVIDENCE",IF(AND($S34="no",$E34="yes",$H34="no",$U34="yes",$AP34="two_plus",$I34="full",$AQ34="current"),"EXCLUDE FROM THIS COMMERCIAL VIEW",IF(AND($S34="no",$E34="yes",$H34="yes"),"DOWNGRADE",IF(AND($S34="no",OR($F34="yes",$AV34=TRUE)),"RETAIN FOR DISCOVERY / REFERENCE",IF($S34="no","RESOLVE EVIDENCE",IF(AND($E34="no",$H34="yes",$AT34=TRUE,$I34="full",$AW34=""),"RESOLVE EVIDENCE",IF(AND($E34="no",$H34="yes",$AT34=TRUE,$I34="full",$AU34=TRUE,OR($AP34&lt;&gt;"two_plus",$AQ34&lt;&gt;"current",$S34&lt;&gt;"yes")),"RESOLVE EVIDENCE",IF(AND($E34="no",$H34="yes",$AT34=TRUE,$I34="full"),"ADD",IF(AND($AW34&lt;&gt;"",$E34="yes",$H34="yes",$I34="full",$L34&lt;&gt;$AW34),"RECLASSIFY",IF(AND($AP34="shared",$AV34=TRUE),"RETAIN FOR DISCOVERY / REFERENCE",IF(AND($AV34=TRUE,$F34="yes",OR($H34="no",$G34="none")),"RETAIN FOR DISCOVERY / REFERENCE",IF(AND($E34="yes",$H34="no",$U34="yes",$AP34="two_plus",$I34="full",$AQ34="current"),"EXCLUDE FROM THIS COMMERCIAL VIEW",IF(AND($E34="yes",$H34="yes",$AT34=TRUE,$I34="full",$AP34="two_plus",$AQ34="current",$AW34=""),"RESOLVE EVIDENCE",IF(AND($E34="yes",$H34="yes",$AT34=TRUE,$I34="full",$AP34="two_plus",$AQ34="current",$AU34=TRUE,$S34&lt;&gt;"yes"),"RESOLVE EVIDENCE",IF(AND($E34="yes",$H34="yes",$AT34=TRUE,$I34="full",$AP34="two_plus",$AQ34="current",$L34&lt;&gt;$AW34),"RECLASSIFY",IF(AND($E34="yes",$H34="yes",$AT34=TRUE,$I34="full",$AP34="two_plus",$AQ34="current"),"CONFIRM","RESOLVE EVIDENCE")))))))))))))))))))))))))))</x:f>
      </x:c>
      <x:c r="BC34">
        <x:f>IF($AM34=0,"EMPTY",IF($AN34=TRUE,"CONTROLLED_INPUT_INVALID",IF($AO34=TRUE,"REQUIRED_FIELDS_MISSING",IF(OR(NOT(ISTEXT($C34)),LEN(TRIM($C34&amp;""))&lt;2),"IDENTITY_MALFORMED",IF(OR($Q34="review_due",$Q34="new_evidence",$R34="yes"),"LIFECYCLE_TRIGGER",IF(OR($AR34="material",$AR34="unknown"),"MATERIAL_CONTRADICTION",IF(OR($I34="unknown",$H34="unknown"),"SCOPE_OR_EVENT_UNRESOLVED",IF(AND($AU34=TRUE,OR($S34="",$S34="unknown")),"SERVICEABILITY_UNRESOLVED",IF(AND($E34="no",OR($K34="",$K34="unknown")),"MISSING_ALTERNATIVE_ROLE_UNRESOLVED",IF(AND($E34="yes",OR($L34="",$L34="unknown")),"CURRENT_ROLE_UNRESOLVED",IF(AND($E34="yes",OR($I34="partial",$I34="mismatch",$AQ34="stale")),"SCOPE_OR_FRESHNESS_LIMIT",IF(AND($AU34=TRUE,$AY34=TRUE),"COMMERCIAL_EVIDENCE_LIMITED",IF(AND($S34="no",$E34="yes",$H34="no",$U34="yes",$AP34="two_plus",$I34="full",$AQ34="current"),"SCOPED_NON_SERVICEABILITY",IF(AND($S34="no",$E34="yes",$H34="yes"),"SERVICEABILITY_LIMIT",IF(AND($S34="no",OR($F34="yes",$AV34=TRUE)),"NOT_SERVICEABLE_FOR_COMMERCIAL_VIEW",IF($S34="no","SERVICEABILITY_NEGATIVE_ROLE_EFFECT_UNRESOLVED",IF(AND($E34="no",$H34="yes",$AT34=TRUE,$I34="full",$AW34=""),"MISSING_ALTERNATIVE_ROLE_UNRESOLVED",IF(AND($E34="no",$H34="yes",$AT34=TRUE,$I34="full",$AU34=TRUE,OR($AP34&lt;&gt;"two_plus",$AQ34&lt;&gt;"current",$S34&lt;&gt;"yes")),"MISSING_ALTERNATIVE_EVIDENCE_LIMITED",IF(AND($E34="no",$H34="yes",$AT34=TRUE,$I34="full"),"COMMERCIAL_ALTERNATIVE_MISSING",IF(AND($AW34&lt;&gt;"",$E34="yes",$H34="yes",$I34="full",$L34&lt;&gt;$AW34),"ROLE_MISMATCH",IF(AND($AP34="shared",$AV34=TRUE),"PUBLIC_SIGNAL_SHARED_PROVENANCE",IF(AND($AV34=TRUE,$F34="yes",OR($H34="no",$G34="none")),"DISCOVERY_ONLY_RELATIONSHIP",IF(AND($E34="yes",$H34="no",$U34="yes",$AP34="two_plus",$I34="full",$AQ34="current"),"SCOPED_NON_PARTICIPATION",IF(AND($E34="yes",$H34="yes",$AT34=TRUE,$I34="full",$AP34="two_plus",$AQ34="current",$AW34=""),"ALTERNATIVE_TYPE_UNRESOLVED",IF(AND($E34="yes",$H34="yes",$AT34=TRUE,$I34="full",$AP34="two_plus",$AQ34="current",$AU34=TRUE,$S34&lt;&gt;"yes"),"SERVICEABILITY_UNRESOLVED",IF(AND($E34="yes",$H34="yes",$AT34=TRUE,$I34="full",$AP34="two_plus",$AQ34="current",$L34&lt;&gt;$AW34),"ROLE_MISMATCH",IF(AND($E34="yes",$H34="yes",$AT34=TRUE,$I34="full",$AP34="two_plus",$AQ34="current"),"SCOPED_COMMERCIAL_RELEVANCE","DEFAULT_EVIDENCE_GAP")))))))))))))))))))))))))))</x:f>
      </x:c>
    </x:row>
    <x:row r="35">
      <x:c r="A35" s="103"/>
      <x:c r="B35" s="103"/>
      <x:c r="C35" s="103"/>
      <x:c r="D35" s="103"/>
      <x:c r="E35" s="103"/>
      <x:c r="F35" s="103"/>
      <x:c r="G35" s="103"/>
      <x:c r="H35" s="103"/>
      <x:c r="I35" s="103"/>
      <x:c r="J35" s="103"/>
      <x:c r="K35" s="103"/>
      <x:c r="L35" s="103"/>
      <x:c r="M35" s="103"/>
      <x:c r="N35" s="103"/>
      <x:c r="O35" s="103"/>
      <x:c r="P35" s="103"/>
      <x:c r="Q35" s="103"/>
      <x:c r="R35" s="103"/>
      <x:c r="S35" s="103"/>
      <x:c r="T35" s="103"/>
      <x:c r="U35" s="103"/>
      <x:c r="V35" s="103"/>
      <x:c r="W35" s="104"/>
      <x:c r="X35" s="103"/>
      <x:c r="Y35" s="86">
        <x:f>IF($BB35="EMPTY","",IF($AN35=TRUE,"INVALID",IF($AO35=TRUE,"INCOMPLETE",IF(OR(NOT(ISTEXT($C35)),LEN(TRIM($C35&amp;""))&lt;2),"INVALID","VALID"))))</x:f>
      </x:c>
      <x:c r="Z35" s="86">
        <x:f>IF($BB35="EMPTY","",$BB35)</x:f>
      </x:c>
      <x:c r="AA35" s="86">
        <x:f>IF($BB35="EMPTY","",IFERROR(VLOOKUP($BC35,'Method Notes'!$AN$5:$AW$50,2,FALSE),""))</x:f>
      </x:c>
      <x:c r="AB35" s="86">
        <x:f>IF($BB35="EMPTY","",IF($BC35="CONTROLLED_INPUT_INVALID","Unsupported values were supplied for: "&amp;LEFT($AZ35,MAX(0,LEN($AZ35)-2))&amp;". The engine does not convert them to a safe default.",IF($BC35="REQUIRED_FIELDS_MISSING","Required information is missing: "&amp;LEFT($BA35,MAX(0,LEN($BA35)-2))&amp;".",IFERROR(VLOOKUP($BC35,'Method Notes'!$AN$5:$AW$50,3,FALSE),""))))</x:f>
      </x:c>
      <x:c r="AC35" s="86">
        <x:f>IF($BB35="EMPTY","",IF($BC35="COMMERCIAL_ALTERNATIVE_MISSING","Add as "&amp;$AX35&amp;" in this scoped view.",IF($BC35="ROLE_MISMATCH","Reclassify as "&amp;$AX35&amp;" for this view.",IFERROR(VLOOKUP($BC35,'Method Notes'!$AN$5:$AW$50,4,FALSE),""))))</x:f>
      </x:c>
      <x:c r="AD35" s="86">
        <x:f>IF($BB35="EMPTY","",$BC35)</x:f>
      </x:c>
      <x:c r="AE35" s="86">
        <x:f>IF($BB35="EMPTY","",IFERROR(VLOOKUP($BC35,'Method Notes'!$AN$5:$AW$50,5,FALSE),""))</x:f>
      </x:c>
      <x:c r="AF35" s="86">
        <x:f>IF($BB35="EMPTY","",IFERROR(VLOOKUP($BC35,'Method Notes'!$AN$5:$AW$50,6,FALSE),""))</x:f>
      </x:c>
      <x:c r="AG35" s="86">
        <x:f>IF($BB35="EMPTY","",IF($BC35="COMMERCIAL_EVIDENCE_LIMITED",IF($AT35=TRUE,"Add independent decisions and missing segments.","Collect direct buyer or recorded commercial-event evidence tied to the same scope."),IFERROR(VLOOKUP($BC35,'Method Notes'!$AN$5:$AW$50,7,FALSE),"")))</x:f>
      </x:c>
      <x:c r="AH35" s="86">
        <x:f>IF($BB35="EMPTY","",IFERROR(VLOOKUP($BC35,'Method Notes'!$AN$5:$AW$50,8,FALSE),""))</x:f>
      </x:c>
      <x:c r="AI35" s="86">
        <x:f>IF($BB35="EMPTY","",IF(OR($BC35="COMMERCIAL_EVIDENCE_LIMITED",$BC35="COMMERCIAL_ALTERNATIVE_MISSING",$BC35="ROLE_MISMATCH",$BC35="SCOPE_OR_FRESHNESS_LIMIT"),IF($AP35="shared","PROVENANCE NOT INDEPENDENT",IF($AP35="one","ONE INDEPENDENT DECISION ONLY",IF($AS35="incomplete_crm","CRM CAPTURE INCOMPLETE",IF(OR($AS35="only_wins",$AS35="only_losses",$AS35="one_segment",$AS35="limited"),"SAMPLE COVERAGE LIMITED",IF($T35="yes","HISTORICAL BACKFILL UNRELIABLE",IF($AQ35="stale","EVIDENCE STALE","Evidence is scoped to the tested view.")))))),IFERROR(VLOOKUP($BC35,'Method Notes'!$AN$5:$AW$50,9,FALSE),"")))</x:f>
      </x:c>
      <x:c r="AJ35" s="86">
        <x:f>IF($BB35="EMPTY","",IFERROR(VLOOKUP($BC35,'Method Notes'!$AN$5:$AW$50,10,FALSE),""))</x:f>
      </x:c>
      <x:c r="AK35" s="86">
        <x:f>IF(COUNTA($A35:$X35)=0,"",IF(AND($B35&lt;&gt;"",COUNTIF($B$6:$B35,$B35)&gt;1),"POSSIBLE DUPLICATE CANDIDATE ID",""))</x:f>
      </x:c>
      <x:c r="AL35" s="86">
        <x:f>IF(COUNTA($A35:$X35)=0,"",IF(OR($Q35="review_due",$Q35="new_evidence",$R35="yes"),"REOPEN / SUPERSEDE PRIOR VERSION",IF(OR($Q35="",$Q35="none"),"CURRENT OR FIRST REVIEW","PRIOR REVIEW RECORDED")))</x:f>
      </x:c>
      <x:c r="AM35">
        <x:f>IF(COUNTA($C35:$U35)&gt;0,1,0)</x:f>
      </x:c>
      <x:c r="AN35">
        <x:f>OR(ISFORMULA($C35),ISFORMULA($D35),AND($D35&lt;&gt;"",NOT(OR(EXACT($D35,"seo"),EXACT($D35,"content"),EXACT($D35,"paid_search"),EXACT($D35,"market_monitoring"),EXACT($D35,"battlecard"),EXACT($D35,"product_comparison"),EXACT($D35,"shortlist"),EXACT($D35,"procurement"),EXACT($D35,"pricing"),EXACT($D35,"renewal"),EXACT($D35,"strategy")))),ISFORMULA($E35),AND($E35&lt;&gt;"",NOT(OR(EXACT($E35,"yes"),EXACT($E35,"no")))),ISFORMULA($F35),AND($F35&lt;&gt;"",NOT(OR(EXACT($F35,"yes"),EXACT($F35,"no")))),ISFORMULA($G35),AND($G35&lt;&gt;"",NOT(OR(EXACT($G35,"none"),EXACT($G35,"seller_only"),EXACT($G35,"buyer_event"),EXACT($G35,"mixed")))),ISFORMULA($H35),AND($H35&lt;&gt;"",NOT(OR(EXACT($H35,"yes"),EXACT($H35,"no"),EXACT($H35,"unknown")))),ISFORMULA($I35),AND($I35&lt;&gt;"",NOT(OR(EXACT($I35,"full"),EXACT($I35,"partial"),EXACT($I35,"mismatch"),EXACT($I35,"unknown")))),ISFORMULA($J35),AND($J35&lt;&gt;"",NOT(OR(EXACT($J35,"independent_current"),EXACT($J35,"one_decision"),EXACT($J35,"shared_records"),EXACT($J35,"contradictory"),EXACT($J35,"incomplete_capture"),EXACT($J35,"stale")))),ISFORMULA($K35),AND($K35&lt;&gt;"",NOT(OR(EXACT($K35,"vendor"),EXACT($K35,"product"),EXACT($K35,"consultancy"),EXACT($K35,"agency"),EXACT($K35,"internal_build"),EXACT($K35,"spreadsheet"),EXACT($K35,"incumbent"),EXACT($K35,"open_source"),EXACT($K35,"free_tool"),EXACT($K35,"no_decision"),EXACT($K35,"status_quo"),EXACT($K35,"unknown")))),ISFORMULA($L35),AND($L35&lt;&gt;"",NOT(OR(EXACT($L35,"direct"),EXACT($L35,"indirect"),EXACT($L35,"substitute"),EXACT($L35,"reference"),EXACT($L35,"unknown")))),ISFORMULA($M35),AND($M35&lt;&gt;"",NOT(OR(EXACT($M35,"current"),EXACT($M35,"stale"),EXACT($M35,"unknown")))),ISFORMULA($N35),AND($N35&lt;&gt;"",NOT(OR(EXACT($N35,"none"),EXACT($N35,"material"),EXACT($N35,"unknown")))),ISFORMULA($O35),AND($O35&lt;&gt;"",NOT(OR(EXACT($O35,"two_plus"),EXACT($O35,"one"),EXACT($O35,"shared"),EXACT($O35,"unknown")))),ISFORMULA($P35),AND($P35&lt;&gt;"",NOT(OR(EXACT($P35,"balanced"),EXACT($P35,"only_wins"),EXACT($P35,"only_losses"),EXACT($P35,"one_segment"),EXACT($P35,"incomplete_crm"),EXACT($P35,"limited")))),ISFORMULA($Q35),AND($Q35&lt;&gt;"",NOT(OR(EXACT($Q35,"none"),EXACT($Q35,"review_due"),EXACT($Q35,"new_evidence")))),ISFORMULA($R35),AND($R35&lt;&gt;"",NOT(OR(EXACT($R35,"yes"),EXACT($R35,"no")))),ISFORMULA($S35),AND($S35&lt;&gt;"",NOT(OR(EXACT($S35,"yes"),EXACT($S35,"no"),EXACT($S35,"unknown")))),ISFORMULA($T35),AND($T35&lt;&gt;"",NOT(OR(EXACT($T35,"yes"),EXACT($T35,"no")))),ISFORMULA($U35),AND($U35&lt;&gt;"",NOT(OR(EXACT($U35,"yes"),EXACT($U35,"no"),EXACT($U35,"unknown")))))</x:f>
      </x:c>
      <x:c r="AO35">
        <x:f>OR(LEN(TRIM($C35&amp;""))=0,LEN(TRIM($D35&amp;""))=0,LEN(TRIM($E35&amp;""))=0,LEN(TRIM($F35&amp;""))=0,LEN(TRIM($G35&amp;""))=0,LEN(TRIM($H35&amp;""))=0,LEN(TRIM($I35&amp;""))=0,LEN(TRIM($J35&amp;""))=0)</x:f>
      </x:c>
      <x:c r="AP35">
        <x:f>IF($O35&lt;&gt;"",$O35,IF($J35="independent_current","two_plus",IF($J35="one_decision","one",IF($J35="shared_records","shared","unknown"))))</x:f>
      </x:c>
      <x:c r="AQ35">
        <x:f>IF($M35&lt;&gt;"",$M35,IF($J35="stale","stale",IF($J35="incomplete_capture","unknown",IF($J35&lt;&gt;"","current",""))))</x:f>
      </x:c>
      <x:c r="AR35">
        <x:f>IF($N35&lt;&gt;"",$N35,IF($J35="contradictory","material",IF($J35&lt;&gt;"","none","")))</x:f>
      </x:c>
      <x:c r="AS35">
        <x:f>IF($P35&lt;&gt;"",$P35,IF($J35="incomplete_capture","incomplete_crm",IF($J35="independent_current","balanced",IF($J35&lt;&gt;"","limited",""))))</x:f>
      </x:c>
      <x:c r="AT35">
        <x:f>OR($G35="buyer_event",$G35="mixed")</x:f>
      </x:c>
      <x:c r="AU35">
        <x:f>OR($D35="battlecard",$D35="shortlist",$D35="procurement",$D35="pricing",$D35="renewal",$D35="strategy",$D35="product_comparison")</x:f>
      </x:c>
      <x:c r="AV35">
        <x:f>OR($D35="seo",$D35="content",$D35="paid_search",$D35="market_monitoring")</x:f>
      </x:c>
      <x:c r="AW35">
        <x:f>IF(OR($K35="vendor",$K35="product"),"direct",IF(OR($K35="consultancy",$K35="agency"),"indirect",IF(OR($K35="internal_build",$K35="spreadsheet",$K35="incumbent",$K35="open_source",$K35="free_tool",$K35="no_decision",$K35="status_quo"),"substitute","")))</x:f>
      </x:c>
      <x:c r="AX35">
        <x:f>IF(OR($K35="vendor",$K35="product"),"Direct competitor",IF(OR($K35="consultancy",$K35="agency"),"Service alternative",IF($K35="incumbent","Incumbent / substitute",IF($K35="no_decision","No-decision alternative",IF($K35="status_quo","Status-quo alternative",IF(OR($K35="internal_build",$K35="spreadsheet",$K35="open_source",$K35="free_tool"),"Substitute",""))))))</x:f>
      </x:c>
      <x:c r="AY35">
        <x:f>OR($G35="none",$G35="seller_only",$AP35&lt;&gt;"two_plus",$AS35="only_wins",$AS35="only_losses",$AS35="one_segment",$AS35="incomplete_crm",$AS35="limited",$T35="yes",$AQ35&lt;&gt;"current")</x:f>
      </x:c>
      <x:c r="AZ35">
        <x:f>IF(ISFORMULA($C35),"candidateName, ","")&amp;IF(OR(ISFORMULA($D35),AND($D35&lt;&gt;"",NOT(OR(EXACT($D35,"seo"),EXACT($D35,"content"),EXACT($D35,"paid_search"),EXACT($D35,"market_monitoring"),EXACT($D35,"battlecard"),EXACT($D35,"product_comparison"),EXACT($D35,"shortlist"),EXACT($D35,"procurement"),EXACT($D35,"pricing"),EXACT($D35,"renewal"),EXACT($D35,"strategy"))))),"decisionUse, ","")&amp;IF(OR(ISFORMULA($E35),AND($E35&lt;&gt;"",NOT(OR(EXACT($E35,"yes"),EXACT($E35,"no"))))),"candidateInSet, ","")&amp;IF(OR(ISFORMULA($F35),AND($F35&lt;&gt;"",NOT(OR(EXACT($F35,"yes"),EXACT($F35,"no"))))),"publicEvidence, ","")&amp;IF(OR(ISFORMULA($G35),AND($G35&lt;&gt;"",NOT(OR(EXACT($G35,"none"),EXACT($G35,"seller_only"),EXACT($G35,"buyer_event"),EXACT($G35,"mixed"))))),"firstPartyEvidence, ","")&amp;IF(OR(ISFORMULA($H35),AND($H35&lt;&gt;"",NOT(OR(EXACT($H35,"yes"),EXACT($H35,"no"),EXACT($H35,"unknown"))))),"realDecision, ","")&amp;IF(OR(ISFORMULA($I35),AND($I35&lt;&gt;"",NOT(OR(EXACT($I35,"full"),EXACT($I35,"partial"),EXACT($I35,"mismatch"),EXACT($I35,"unknown"))))),"scopeMatch, ","")&amp;IF(OR(ISFORMULA($J35),AND($J35&lt;&gt;"",NOT(OR(EXACT($J35,"independent_current"),EXACT($J35,"one_decision"),EXACT($J35,"shared_records"),EXACT($J35,"contradictory"),EXACT($J35,"incomplete_capture"),EXACT($J35,"stale"))))),"evidenceQuality, ","")&amp;IF(OR(ISFORMULA($K35),AND($K35&lt;&gt;"",NOT(OR(EXACT($K35,"vendor"),EXACT($K35,"product"),EXACT($K35,"consultancy"),EXACT($K35,"agency"),EXACT($K35,"internal_build"),EXACT($K35,"spreadsheet"),EXACT($K35,"incumbent"),EXACT($K35,"open_source"),EXACT($K35,"free_tool"),EXACT($K35,"no_decision"),EXACT($K35,"status_quo"),EXACT($K35,"unknown"))))),"alternativeType, ","")&amp;IF(OR(ISFORMULA($L35),AND($L35&lt;&gt;"",NOT(OR(EXACT($L35,"direct"),EXACT($L35,"indirect"),EXACT($L35,"substitute"),EXACT($L35,"reference"),EXACT($L35,"unknown"))))),"currentRole, ","")&amp;IF(OR(ISFORMULA($M35),AND($M35&lt;&gt;"",NOT(OR(EXACT($M35,"current"),EXACT($M35,"stale"),EXACT($M35,"unknown"))))),"freshness, ","")&amp;IF(OR(ISFORMULA($N35),AND($N35&lt;&gt;"",NOT(OR(EXACT($N35,"none"),EXACT($N35,"material"),EXACT($N35,"unknown"))))),"contradiction, ","")&amp;IF(OR(ISFORMULA($O35),AND($O35&lt;&gt;"",NOT(OR(EXACT($O35,"two_plus"),EXACT($O35,"one"),EXACT($O35,"shared"),EXACT($O35,"unknown"))))),"provenance, ","")&amp;IF(OR(ISFORMULA($P35),AND($P35&lt;&gt;"",NOT(OR(EXACT($P35,"balanced"),EXACT($P35,"only_wins"),EXACT($P35,"only_losses"),EXACT($P35,"one_segment"),EXACT($P35,"incomplete_crm"),EXACT($P35,"limited"))))),"sampleCoverage, ","")&amp;IF(OR(ISFORMULA($Q35),AND($Q35&lt;&gt;"",NOT(OR(EXACT($Q35,"none"),EXACT($Q35,"review_due"),EXACT($Q35,"new_evidence"))))),"previousValidation, ","")&amp;IF(OR(ISFORMULA($R35),AND($R35&lt;&gt;"",NOT(OR(EXACT($R35,"yes"),EXACT($R35,"no"))))),"newMaterialEvidence, ","")&amp;IF(OR(ISFORMULA($S35),AND($S35&lt;&gt;"",NOT(OR(EXACT($S35,"yes"),EXACT($S35,"no"),EXACT($S35,"unknown"))))),"serviceability, ","")&amp;IF(OR(ISFORMULA($T35),AND($T35&lt;&gt;"",NOT(OR(EXACT($T35,"yes"),EXACT($T35,"no"))))),"historicalBackfill, ","")&amp;IF(OR(ISFORMULA($U35),AND($U35&lt;&gt;"",NOT(OR(EXACT($U35,"yes"),EXACT($U35,"no"),EXACT($U35,"unknown"))))),"commercialNonParticipation, ","")</x:f>
      </x:c>
      <x:c r="BA35">
        <x:f>IF(LEN(TRIM($C35&amp;""))=0,"candidateName, ","")&amp;IF(LEN(TRIM($D35&amp;""))=0,"decisionUse, ","")&amp;IF(LEN(TRIM($E35&amp;""))=0,"candidateInSet, ","")&amp;IF(LEN(TRIM($F35&amp;""))=0,"publicEvidence, ","")&amp;IF(LEN(TRIM($G35&amp;""))=0,"firstPartyEvidence, ","")&amp;IF(LEN(TRIM($H35&amp;""))=0,"realDecision, ","")&amp;IF(LEN(TRIM($I35&amp;""))=0,"scopeMatch, ","")&amp;IF(LEN(TRIM($J35&amp;""))=0,"evidenceQuality, ","")</x:f>
      </x:c>
      <x:c r="BB35">
        <x:f>IF($AM35=0,"EMPTY",IF($AN35=TRUE,"INVALID INPUT",IF($AO35=TRUE,"INVALID INPUT",IF(OR(NOT(ISTEXT($C35)),LEN(TRIM($C35&amp;""))&lt;2),"INVALID INPUT",IF(OR($Q35="review_due",$Q35="new_evidence",$R35="yes"),"REOPEN",IF(OR($AR35="material",$AR35="unknown"),"RESOLVE EVIDENCE",IF(OR($I35="unknown",$H35="unknown"),"RESOLVE EVIDENCE",IF(AND($AU35=TRUE,OR($S35="",$S35="unknown")),"RESOLVE EVIDENCE",IF(AND($E35="no",OR($K35="",$K35="unknown")),"RESOLVE EVIDENCE",IF(AND($E35="yes",OR($L35="",$L35="unknown")),"RESOLVE EVIDENCE",IF(AND($E35="yes",OR($I35="partial",$I35="mismatch",$AQ35="stale")),"DOWNGRADE",IF(AND($AU35=TRUE,$AY35=TRUE),"RESOLVE EVIDENCE",IF(AND($S35="no",$E35="yes",$H35="no",$U35="yes",$AP35="two_plus",$I35="full",$AQ35="current"),"EXCLUDE FROM THIS COMMERCIAL VIEW",IF(AND($S35="no",$E35="yes",$H35="yes"),"DOWNGRADE",IF(AND($S35="no",OR($F35="yes",$AV35=TRUE)),"RETAIN FOR DISCOVERY / REFERENCE",IF($S35="no","RESOLVE EVIDENCE",IF(AND($E35="no",$H35="yes",$AT35=TRUE,$I35="full",$AW35=""),"RESOLVE EVIDENCE",IF(AND($E35="no",$H35="yes",$AT35=TRUE,$I35="full",$AU35=TRUE,OR($AP35&lt;&gt;"two_plus",$AQ35&lt;&gt;"current",$S35&lt;&gt;"yes")),"RESOLVE EVIDENCE",IF(AND($E35="no",$H35="yes",$AT35=TRUE,$I35="full"),"ADD",IF(AND($AW35&lt;&gt;"",$E35="yes",$H35="yes",$I35="full",$L35&lt;&gt;$AW35),"RECLASSIFY",IF(AND($AP35="shared",$AV35=TRUE),"RETAIN FOR DISCOVERY / REFERENCE",IF(AND($AV35=TRUE,$F35="yes",OR($H35="no",$G35="none")),"RETAIN FOR DISCOVERY / REFERENCE",IF(AND($E35="yes",$H35="no",$U35="yes",$AP35="two_plus",$I35="full",$AQ35="current"),"EXCLUDE FROM THIS COMMERCIAL VIEW",IF(AND($E35="yes",$H35="yes",$AT35=TRUE,$I35="full",$AP35="two_plus",$AQ35="current",$AW35=""),"RESOLVE EVIDENCE",IF(AND($E35="yes",$H35="yes",$AT35=TRUE,$I35="full",$AP35="two_plus",$AQ35="current",$AU35=TRUE,$S35&lt;&gt;"yes"),"RESOLVE EVIDENCE",IF(AND($E35="yes",$H35="yes",$AT35=TRUE,$I35="full",$AP35="two_plus",$AQ35="current",$L35&lt;&gt;$AW35),"RECLASSIFY",IF(AND($E35="yes",$H35="yes",$AT35=TRUE,$I35="full",$AP35="two_plus",$AQ35="current"),"CONFIRM","RESOLVE EVIDENCE")))))))))))))))))))))))))))</x:f>
      </x:c>
      <x:c r="BC35">
        <x:f>IF($AM35=0,"EMPTY",IF($AN35=TRUE,"CONTROLLED_INPUT_INVALID",IF($AO35=TRUE,"REQUIRED_FIELDS_MISSING",IF(OR(NOT(ISTEXT($C35)),LEN(TRIM($C35&amp;""))&lt;2),"IDENTITY_MALFORMED",IF(OR($Q35="review_due",$Q35="new_evidence",$R35="yes"),"LIFECYCLE_TRIGGER",IF(OR($AR35="material",$AR35="unknown"),"MATERIAL_CONTRADICTION",IF(OR($I35="unknown",$H35="unknown"),"SCOPE_OR_EVENT_UNRESOLVED",IF(AND($AU35=TRUE,OR($S35="",$S35="unknown")),"SERVICEABILITY_UNRESOLVED",IF(AND($E35="no",OR($K35="",$K35="unknown")),"MISSING_ALTERNATIVE_ROLE_UNRESOLVED",IF(AND($E35="yes",OR($L35="",$L35="unknown")),"CURRENT_ROLE_UNRESOLVED",IF(AND($E35="yes",OR($I35="partial",$I35="mismatch",$AQ35="stale")),"SCOPE_OR_FRESHNESS_LIMIT",IF(AND($AU35=TRUE,$AY35=TRUE),"COMMERCIAL_EVIDENCE_LIMITED",IF(AND($S35="no",$E35="yes",$H35="no",$U35="yes",$AP35="two_plus",$I35="full",$AQ35="current"),"SCOPED_NON_SERVICEABILITY",IF(AND($S35="no",$E35="yes",$H35="yes"),"SERVICEABILITY_LIMIT",IF(AND($S35="no",OR($F35="yes",$AV35=TRUE)),"NOT_SERVICEABLE_FOR_COMMERCIAL_VIEW",IF($S35="no","SERVICEABILITY_NEGATIVE_ROLE_EFFECT_UNRESOLVED",IF(AND($E35="no",$H35="yes",$AT35=TRUE,$I35="full",$AW35=""),"MISSING_ALTERNATIVE_ROLE_UNRESOLVED",IF(AND($E35="no",$H35="yes",$AT35=TRUE,$I35="full",$AU35=TRUE,OR($AP35&lt;&gt;"two_plus",$AQ35&lt;&gt;"current",$S35&lt;&gt;"yes")),"MISSING_ALTERNATIVE_EVIDENCE_LIMITED",IF(AND($E35="no",$H35="yes",$AT35=TRUE,$I35="full"),"COMMERCIAL_ALTERNATIVE_MISSING",IF(AND($AW35&lt;&gt;"",$E35="yes",$H35="yes",$I35="full",$L35&lt;&gt;$AW35),"ROLE_MISMATCH",IF(AND($AP35="shared",$AV35=TRUE),"PUBLIC_SIGNAL_SHARED_PROVENANCE",IF(AND($AV35=TRUE,$F35="yes",OR($H35="no",$G35="none")),"DISCOVERY_ONLY_RELATIONSHIP",IF(AND($E35="yes",$H35="no",$U35="yes",$AP35="two_plus",$I35="full",$AQ35="current"),"SCOPED_NON_PARTICIPATION",IF(AND($E35="yes",$H35="yes",$AT35=TRUE,$I35="full",$AP35="two_plus",$AQ35="current",$AW35=""),"ALTERNATIVE_TYPE_UNRESOLVED",IF(AND($E35="yes",$H35="yes",$AT35=TRUE,$I35="full",$AP35="two_plus",$AQ35="current",$AU35=TRUE,$S35&lt;&gt;"yes"),"SERVICEABILITY_UNRESOLVED",IF(AND($E35="yes",$H35="yes",$AT35=TRUE,$I35="full",$AP35="two_plus",$AQ35="current",$L35&lt;&gt;$AW35),"ROLE_MISMATCH",IF(AND($E35="yes",$H35="yes",$AT35=TRUE,$I35="full",$AP35="two_plus",$AQ35="current"),"SCOPED_COMMERCIAL_RELEVANCE","DEFAULT_EVIDENCE_GAP")))))))))))))))))))))))))))</x:f>
      </x:c>
    </x:row>
    <x:row r="36">
      <x:c r="A36" s="103"/>
      <x:c r="B36" s="103"/>
      <x:c r="C36" s="103"/>
      <x:c r="D36" s="103"/>
      <x:c r="E36" s="103"/>
      <x:c r="F36" s="103"/>
      <x:c r="G36" s="103"/>
      <x:c r="H36" s="103"/>
      <x:c r="I36" s="103"/>
      <x:c r="J36" s="103"/>
      <x:c r="K36" s="103"/>
      <x:c r="L36" s="103"/>
      <x:c r="M36" s="103"/>
      <x:c r="N36" s="103"/>
      <x:c r="O36" s="103"/>
      <x:c r="P36" s="103"/>
      <x:c r="Q36" s="103"/>
      <x:c r="R36" s="103"/>
      <x:c r="S36" s="103"/>
      <x:c r="T36" s="103"/>
      <x:c r="U36" s="103"/>
      <x:c r="V36" s="103"/>
      <x:c r="W36" s="104"/>
      <x:c r="X36" s="103"/>
      <x:c r="Y36" s="86">
        <x:f>IF($BB36="EMPTY","",IF($AN36=TRUE,"INVALID",IF($AO36=TRUE,"INCOMPLETE",IF(OR(NOT(ISTEXT($C36)),LEN(TRIM($C36&amp;""))&lt;2),"INVALID","VALID"))))</x:f>
      </x:c>
      <x:c r="Z36" s="86">
        <x:f>IF($BB36="EMPTY","",$BB36)</x:f>
      </x:c>
      <x:c r="AA36" s="86">
        <x:f>IF($BB36="EMPTY","",IFERROR(VLOOKUP($BC36,'Method Notes'!$AN$5:$AW$50,2,FALSE),""))</x:f>
      </x:c>
      <x:c r="AB36" s="86">
        <x:f>IF($BB36="EMPTY","",IF($BC36="CONTROLLED_INPUT_INVALID","Unsupported values were supplied for: "&amp;LEFT($AZ36,MAX(0,LEN($AZ36)-2))&amp;". The engine does not convert them to a safe default.",IF($BC36="REQUIRED_FIELDS_MISSING","Required information is missing: "&amp;LEFT($BA36,MAX(0,LEN($BA36)-2))&amp;".",IFERROR(VLOOKUP($BC36,'Method Notes'!$AN$5:$AW$50,3,FALSE),""))))</x:f>
      </x:c>
      <x:c r="AC36" s="86">
        <x:f>IF($BB36="EMPTY","",IF($BC36="COMMERCIAL_ALTERNATIVE_MISSING","Add as "&amp;$AX36&amp;" in this scoped view.",IF($BC36="ROLE_MISMATCH","Reclassify as "&amp;$AX36&amp;" for this view.",IFERROR(VLOOKUP($BC36,'Method Notes'!$AN$5:$AW$50,4,FALSE),""))))</x:f>
      </x:c>
      <x:c r="AD36" s="86">
        <x:f>IF($BB36="EMPTY","",$BC36)</x:f>
      </x:c>
      <x:c r="AE36" s="86">
        <x:f>IF($BB36="EMPTY","",IFERROR(VLOOKUP($BC36,'Method Notes'!$AN$5:$AW$50,5,FALSE),""))</x:f>
      </x:c>
      <x:c r="AF36" s="86">
        <x:f>IF($BB36="EMPTY","",IFERROR(VLOOKUP($BC36,'Method Notes'!$AN$5:$AW$50,6,FALSE),""))</x:f>
      </x:c>
      <x:c r="AG36" s="86">
        <x:f>IF($BB36="EMPTY","",IF($BC36="COMMERCIAL_EVIDENCE_LIMITED",IF($AT36=TRUE,"Add independent decisions and missing segments.","Collect direct buyer or recorded commercial-event evidence tied to the same scope."),IFERROR(VLOOKUP($BC36,'Method Notes'!$AN$5:$AW$50,7,FALSE),"")))</x:f>
      </x:c>
      <x:c r="AH36" s="86">
        <x:f>IF($BB36="EMPTY","",IFERROR(VLOOKUP($BC36,'Method Notes'!$AN$5:$AW$50,8,FALSE),""))</x:f>
      </x:c>
      <x:c r="AI36" s="86">
        <x:f>IF($BB36="EMPTY","",IF(OR($BC36="COMMERCIAL_EVIDENCE_LIMITED",$BC36="COMMERCIAL_ALTERNATIVE_MISSING",$BC36="ROLE_MISMATCH",$BC36="SCOPE_OR_FRESHNESS_LIMIT"),IF($AP36="shared","PROVENANCE NOT INDEPENDENT",IF($AP36="one","ONE INDEPENDENT DECISION ONLY",IF($AS36="incomplete_crm","CRM CAPTURE INCOMPLETE",IF(OR($AS36="only_wins",$AS36="only_losses",$AS36="one_segment",$AS36="limited"),"SAMPLE COVERAGE LIMITED",IF($T36="yes","HISTORICAL BACKFILL UNRELIABLE",IF($AQ36="stale","EVIDENCE STALE","Evidence is scoped to the tested view.")))))),IFERROR(VLOOKUP($BC36,'Method Notes'!$AN$5:$AW$50,9,FALSE),"")))</x:f>
      </x:c>
      <x:c r="AJ36" s="86">
        <x:f>IF($BB36="EMPTY","",IFERROR(VLOOKUP($BC36,'Method Notes'!$AN$5:$AW$50,10,FALSE),""))</x:f>
      </x:c>
      <x:c r="AK36" s="86">
        <x:f>IF(COUNTA($A36:$X36)=0,"",IF(AND($B36&lt;&gt;"",COUNTIF($B$6:$B36,$B36)&gt;1),"POSSIBLE DUPLICATE CANDIDATE ID",""))</x:f>
      </x:c>
      <x:c r="AL36" s="86">
        <x:f>IF(COUNTA($A36:$X36)=0,"",IF(OR($Q36="review_due",$Q36="new_evidence",$R36="yes"),"REOPEN / SUPERSEDE PRIOR VERSION",IF(OR($Q36="",$Q36="none"),"CURRENT OR FIRST REVIEW","PRIOR REVIEW RECORDED")))</x:f>
      </x:c>
      <x:c r="AM36">
        <x:f>IF(COUNTA($C36:$U36)&gt;0,1,0)</x:f>
      </x:c>
      <x:c r="AN36">
        <x:f>OR(ISFORMULA($C36),ISFORMULA($D36),AND($D36&lt;&gt;"",NOT(OR(EXACT($D36,"seo"),EXACT($D36,"content"),EXACT($D36,"paid_search"),EXACT($D36,"market_monitoring"),EXACT($D36,"battlecard"),EXACT($D36,"product_comparison"),EXACT($D36,"shortlist"),EXACT($D36,"procurement"),EXACT($D36,"pricing"),EXACT($D36,"renewal"),EXACT($D36,"strategy")))),ISFORMULA($E36),AND($E36&lt;&gt;"",NOT(OR(EXACT($E36,"yes"),EXACT($E36,"no")))),ISFORMULA($F36),AND($F36&lt;&gt;"",NOT(OR(EXACT($F36,"yes"),EXACT($F36,"no")))),ISFORMULA($G36),AND($G36&lt;&gt;"",NOT(OR(EXACT($G36,"none"),EXACT($G36,"seller_only"),EXACT($G36,"buyer_event"),EXACT($G36,"mixed")))),ISFORMULA($H36),AND($H36&lt;&gt;"",NOT(OR(EXACT($H36,"yes"),EXACT($H36,"no"),EXACT($H36,"unknown")))),ISFORMULA($I36),AND($I36&lt;&gt;"",NOT(OR(EXACT($I36,"full"),EXACT($I36,"partial"),EXACT($I36,"mismatch"),EXACT($I36,"unknown")))),ISFORMULA($J36),AND($J36&lt;&gt;"",NOT(OR(EXACT($J36,"independent_current"),EXACT($J36,"one_decision"),EXACT($J36,"shared_records"),EXACT($J36,"contradictory"),EXACT($J36,"incomplete_capture"),EXACT($J36,"stale")))),ISFORMULA($K36),AND($K36&lt;&gt;"",NOT(OR(EXACT($K36,"vendor"),EXACT($K36,"product"),EXACT($K36,"consultancy"),EXACT($K36,"agency"),EXACT($K36,"internal_build"),EXACT($K36,"spreadsheet"),EXACT($K36,"incumbent"),EXACT($K36,"open_source"),EXACT($K36,"free_tool"),EXACT($K36,"no_decision"),EXACT($K36,"status_quo"),EXACT($K36,"unknown")))),ISFORMULA($L36),AND($L36&lt;&gt;"",NOT(OR(EXACT($L36,"direct"),EXACT($L36,"indirect"),EXACT($L36,"substitute"),EXACT($L36,"reference"),EXACT($L36,"unknown")))),ISFORMULA($M36),AND($M36&lt;&gt;"",NOT(OR(EXACT($M36,"current"),EXACT($M36,"stale"),EXACT($M36,"unknown")))),ISFORMULA($N36),AND($N36&lt;&gt;"",NOT(OR(EXACT($N36,"none"),EXACT($N36,"material"),EXACT($N36,"unknown")))),ISFORMULA($O36),AND($O36&lt;&gt;"",NOT(OR(EXACT($O36,"two_plus"),EXACT($O36,"one"),EXACT($O36,"shared"),EXACT($O36,"unknown")))),ISFORMULA($P36),AND($P36&lt;&gt;"",NOT(OR(EXACT($P36,"balanced"),EXACT($P36,"only_wins"),EXACT($P36,"only_losses"),EXACT($P36,"one_segment"),EXACT($P36,"incomplete_crm"),EXACT($P36,"limited")))),ISFORMULA($Q36),AND($Q36&lt;&gt;"",NOT(OR(EXACT($Q36,"none"),EXACT($Q36,"review_due"),EXACT($Q36,"new_evidence")))),ISFORMULA($R36),AND($R36&lt;&gt;"",NOT(OR(EXACT($R36,"yes"),EXACT($R36,"no")))),ISFORMULA($S36),AND($S36&lt;&gt;"",NOT(OR(EXACT($S36,"yes"),EXACT($S36,"no"),EXACT($S36,"unknown")))),ISFORMULA($T36),AND($T36&lt;&gt;"",NOT(OR(EXACT($T36,"yes"),EXACT($T36,"no")))),ISFORMULA($U36),AND($U36&lt;&gt;"",NOT(OR(EXACT($U36,"yes"),EXACT($U36,"no"),EXACT($U36,"unknown")))))</x:f>
      </x:c>
      <x:c r="AO36">
        <x:f>OR(LEN(TRIM($C36&amp;""))=0,LEN(TRIM($D36&amp;""))=0,LEN(TRIM($E36&amp;""))=0,LEN(TRIM($F36&amp;""))=0,LEN(TRIM($G36&amp;""))=0,LEN(TRIM($H36&amp;""))=0,LEN(TRIM($I36&amp;""))=0,LEN(TRIM($J36&amp;""))=0)</x:f>
      </x:c>
      <x:c r="AP36">
        <x:f>IF($O36&lt;&gt;"",$O36,IF($J36="independent_current","two_plus",IF($J36="one_decision","one",IF($J36="shared_records","shared","unknown"))))</x:f>
      </x:c>
      <x:c r="AQ36">
        <x:f>IF($M36&lt;&gt;"",$M36,IF($J36="stale","stale",IF($J36="incomplete_capture","unknown",IF($J36&lt;&gt;"","current",""))))</x:f>
      </x:c>
      <x:c r="AR36">
        <x:f>IF($N36&lt;&gt;"",$N36,IF($J36="contradictory","material",IF($J36&lt;&gt;"","none","")))</x:f>
      </x:c>
      <x:c r="AS36">
        <x:f>IF($P36&lt;&gt;"",$P36,IF($J36="incomplete_capture","incomplete_crm",IF($J36="independent_current","balanced",IF($J36&lt;&gt;"","limited",""))))</x:f>
      </x:c>
      <x:c r="AT36">
        <x:f>OR($G36="buyer_event",$G36="mixed")</x:f>
      </x:c>
      <x:c r="AU36">
        <x:f>OR($D36="battlecard",$D36="shortlist",$D36="procurement",$D36="pricing",$D36="renewal",$D36="strategy",$D36="product_comparison")</x:f>
      </x:c>
      <x:c r="AV36">
        <x:f>OR($D36="seo",$D36="content",$D36="paid_search",$D36="market_monitoring")</x:f>
      </x:c>
      <x:c r="AW36">
        <x:f>IF(OR($K36="vendor",$K36="product"),"direct",IF(OR($K36="consultancy",$K36="agency"),"indirect",IF(OR($K36="internal_build",$K36="spreadsheet",$K36="incumbent",$K36="open_source",$K36="free_tool",$K36="no_decision",$K36="status_quo"),"substitute","")))</x:f>
      </x:c>
      <x:c r="AX36">
        <x:f>IF(OR($K36="vendor",$K36="product"),"Direct competitor",IF(OR($K36="consultancy",$K36="agency"),"Service alternative",IF($K36="incumbent","Incumbent / substitute",IF($K36="no_decision","No-decision alternative",IF($K36="status_quo","Status-quo alternative",IF(OR($K36="internal_build",$K36="spreadsheet",$K36="open_source",$K36="free_tool"),"Substitute",""))))))</x:f>
      </x:c>
      <x:c r="AY36">
        <x:f>OR($G36="none",$G36="seller_only",$AP36&lt;&gt;"two_plus",$AS36="only_wins",$AS36="only_losses",$AS36="one_segment",$AS36="incomplete_crm",$AS36="limited",$T36="yes",$AQ36&lt;&gt;"current")</x:f>
      </x:c>
      <x:c r="AZ36">
        <x:f>IF(ISFORMULA($C36),"candidateName, ","")&amp;IF(OR(ISFORMULA($D36),AND($D36&lt;&gt;"",NOT(OR(EXACT($D36,"seo"),EXACT($D36,"content"),EXACT($D36,"paid_search"),EXACT($D36,"market_monitoring"),EXACT($D36,"battlecard"),EXACT($D36,"product_comparison"),EXACT($D36,"shortlist"),EXACT($D36,"procurement"),EXACT($D36,"pricing"),EXACT($D36,"renewal"),EXACT($D36,"strategy"))))),"decisionUse, ","")&amp;IF(OR(ISFORMULA($E36),AND($E36&lt;&gt;"",NOT(OR(EXACT($E36,"yes"),EXACT($E36,"no"))))),"candidateInSet, ","")&amp;IF(OR(ISFORMULA($F36),AND($F36&lt;&gt;"",NOT(OR(EXACT($F36,"yes"),EXACT($F36,"no"))))),"publicEvidence, ","")&amp;IF(OR(ISFORMULA($G36),AND($G36&lt;&gt;"",NOT(OR(EXACT($G36,"none"),EXACT($G36,"seller_only"),EXACT($G36,"buyer_event"),EXACT($G36,"mixed"))))),"firstPartyEvidence, ","")&amp;IF(OR(ISFORMULA($H36),AND($H36&lt;&gt;"",NOT(OR(EXACT($H36,"yes"),EXACT($H36,"no"),EXACT($H36,"unknown"))))),"realDecision, ","")&amp;IF(OR(ISFORMULA($I36),AND($I36&lt;&gt;"",NOT(OR(EXACT($I36,"full"),EXACT($I36,"partial"),EXACT($I36,"mismatch"),EXACT($I36,"unknown"))))),"scopeMatch, ","")&amp;IF(OR(ISFORMULA($J36),AND($J36&lt;&gt;"",NOT(OR(EXACT($J36,"independent_current"),EXACT($J36,"one_decision"),EXACT($J36,"shared_records"),EXACT($J36,"contradictory"),EXACT($J36,"incomplete_capture"),EXACT($J36,"stale"))))),"evidenceQuality, ","")&amp;IF(OR(ISFORMULA($K36),AND($K36&lt;&gt;"",NOT(OR(EXACT($K36,"vendor"),EXACT($K36,"product"),EXACT($K36,"consultancy"),EXACT($K36,"agency"),EXACT($K36,"internal_build"),EXACT($K36,"spreadsheet"),EXACT($K36,"incumbent"),EXACT($K36,"open_source"),EXACT($K36,"free_tool"),EXACT($K36,"no_decision"),EXACT($K36,"status_quo"),EXACT($K36,"unknown"))))),"alternativeType, ","")&amp;IF(OR(ISFORMULA($L36),AND($L36&lt;&gt;"",NOT(OR(EXACT($L36,"direct"),EXACT($L36,"indirect"),EXACT($L36,"substitute"),EXACT($L36,"reference"),EXACT($L36,"unknown"))))),"currentRole, ","")&amp;IF(OR(ISFORMULA($M36),AND($M36&lt;&gt;"",NOT(OR(EXACT($M36,"current"),EXACT($M36,"stale"),EXACT($M36,"unknown"))))),"freshness, ","")&amp;IF(OR(ISFORMULA($N36),AND($N36&lt;&gt;"",NOT(OR(EXACT($N36,"none"),EXACT($N36,"material"),EXACT($N36,"unknown"))))),"contradiction, ","")&amp;IF(OR(ISFORMULA($O36),AND($O36&lt;&gt;"",NOT(OR(EXACT($O36,"two_plus"),EXACT($O36,"one"),EXACT($O36,"shared"),EXACT($O36,"unknown"))))),"provenance, ","")&amp;IF(OR(ISFORMULA($P36),AND($P36&lt;&gt;"",NOT(OR(EXACT($P36,"balanced"),EXACT($P36,"only_wins"),EXACT($P36,"only_losses"),EXACT($P36,"one_segment"),EXACT($P36,"incomplete_crm"),EXACT($P36,"limited"))))),"sampleCoverage, ","")&amp;IF(OR(ISFORMULA($Q36),AND($Q36&lt;&gt;"",NOT(OR(EXACT($Q36,"none"),EXACT($Q36,"review_due"),EXACT($Q36,"new_evidence"))))),"previousValidation, ","")&amp;IF(OR(ISFORMULA($R36),AND($R36&lt;&gt;"",NOT(OR(EXACT($R36,"yes"),EXACT($R36,"no"))))),"newMaterialEvidence, ","")&amp;IF(OR(ISFORMULA($S36),AND($S36&lt;&gt;"",NOT(OR(EXACT($S36,"yes"),EXACT($S36,"no"),EXACT($S36,"unknown"))))),"serviceability, ","")&amp;IF(OR(ISFORMULA($T36),AND($T36&lt;&gt;"",NOT(OR(EXACT($T36,"yes"),EXACT($T36,"no"))))),"historicalBackfill, ","")&amp;IF(OR(ISFORMULA($U36),AND($U36&lt;&gt;"",NOT(OR(EXACT($U36,"yes"),EXACT($U36,"no"),EXACT($U36,"unknown"))))),"commercialNonParticipation, ","")</x:f>
      </x:c>
      <x:c r="BA36">
        <x:f>IF(LEN(TRIM($C36&amp;""))=0,"candidateName, ","")&amp;IF(LEN(TRIM($D36&amp;""))=0,"decisionUse, ","")&amp;IF(LEN(TRIM($E36&amp;""))=0,"candidateInSet, ","")&amp;IF(LEN(TRIM($F36&amp;""))=0,"publicEvidence, ","")&amp;IF(LEN(TRIM($G36&amp;""))=0,"firstPartyEvidence, ","")&amp;IF(LEN(TRIM($H36&amp;""))=0,"realDecision, ","")&amp;IF(LEN(TRIM($I36&amp;""))=0,"scopeMatch, ","")&amp;IF(LEN(TRIM($J36&amp;""))=0,"evidenceQuality, ","")</x:f>
      </x:c>
      <x:c r="BB36">
        <x:f>IF($AM36=0,"EMPTY",IF($AN36=TRUE,"INVALID INPUT",IF($AO36=TRUE,"INVALID INPUT",IF(OR(NOT(ISTEXT($C36)),LEN(TRIM($C36&amp;""))&lt;2),"INVALID INPUT",IF(OR($Q36="review_due",$Q36="new_evidence",$R36="yes"),"REOPEN",IF(OR($AR36="material",$AR36="unknown"),"RESOLVE EVIDENCE",IF(OR($I36="unknown",$H36="unknown"),"RESOLVE EVIDENCE",IF(AND($AU36=TRUE,OR($S36="",$S36="unknown")),"RESOLVE EVIDENCE",IF(AND($E36="no",OR($K36="",$K36="unknown")),"RESOLVE EVIDENCE",IF(AND($E36="yes",OR($L36="",$L36="unknown")),"RESOLVE EVIDENCE",IF(AND($E36="yes",OR($I36="partial",$I36="mismatch",$AQ36="stale")),"DOWNGRADE",IF(AND($AU36=TRUE,$AY36=TRUE),"RESOLVE EVIDENCE",IF(AND($S36="no",$E36="yes",$H36="no",$U36="yes",$AP36="two_plus",$I36="full",$AQ36="current"),"EXCLUDE FROM THIS COMMERCIAL VIEW",IF(AND($S36="no",$E36="yes",$H36="yes"),"DOWNGRADE",IF(AND($S36="no",OR($F36="yes",$AV36=TRUE)),"RETAIN FOR DISCOVERY / REFERENCE",IF($S36="no","RESOLVE EVIDENCE",IF(AND($E36="no",$H36="yes",$AT36=TRUE,$I36="full",$AW36=""),"RESOLVE EVIDENCE",IF(AND($E36="no",$H36="yes",$AT36=TRUE,$I36="full",$AU36=TRUE,OR($AP36&lt;&gt;"two_plus",$AQ36&lt;&gt;"current",$S36&lt;&gt;"yes")),"RESOLVE EVIDENCE",IF(AND($E36="no",$H36="yes",$AT36=TRUE,$I36="full"),"ADD",IF(AND($AW36&lt;&gt;"",$E36="yes",$H36="yes",$I36="full",$L36&lt;&gt;$AW36),"RECLASSIFY",IF(AND($AP36="shared",$AV36=TRUE),"RETAIN FOR DISCOVERY / REFERENCE",IF(AND($AV36=TRUE,$F36="yes",OR($H36="no",$G36="none")),"RETAIN FOR DISCOVERY / REFERENCE",IF(AND($E36="yes",$H36="no",$U36="yes",$AP36="two_plus",$I36="full",$AQ36="current"),"EXCLUDE FROM THIS COMMERCIAL VIEW",IF(AND($E36="yes",$H36="yes",$AT36=TRUE,$I36="full",$AP36="two_plus",$AQ36="current",$AW36=""),"RESOLVE EVIDENCE",IF(AND($E36="yes",$H36="yes",$AT36=TRUE,$I36="full",$AP36="two_plus",$AQ36="current",$AU36=TRUE,$S36&lt;&gt;"yes"),"RESOLVE EVIDENCE",IF(AND($E36="yes",$H36="yes",$AT36=TRUE,$I36="full",$AP36="two_plus",$AQ36="current",$L36&lt;&gt;$AW36),"RECLASSIFY",IF(AND($E36="yes",$H36="yes",$AT36=TRUE,$I36="full",$AP36="two_plus",$AQ36="current"),"CONFIRM","RESOLVE EVIDENCE")))))))))))))))))))))))))))</x:f>
      </x:c>
      <x:c r="BC36">
        <x:f>IF($AM36=0,"EMPTY",IF($AN36=TRUE,"CONTROLLED_INPUT_INVALID",IF($AO36=TRUE,"REQUIRED_FIELDS_MISSING",IF(OR(NOT(ISTEXT($C36)),LEN(TRIM($C36&amp;""))&lt;2),"IDENTITY_MALFORMED",IF(OR($Q36="review_due",$Q36="new_evidence",$R36="yes"),"LIFECYCLE_TRIGGER",IF(OR($AR36="material",$AR36="unknown"),"MATERIAL_CONTRADICTION",IF(OR($I36="unknown",$H36="unknown"),"SCOPE_OR_EVENT_UNRESOLVED",IF(AND($AU36=TRUE,OR($S36="",$S36="unknown")),"SERVICEABILITY_UNRESOLVED",IF(AND($E36="no",OR($K36="",$K36="unknown")),"MISSING_ALTERNATIVE_ROLE_UNRESOLVED",IF(AND($E36="yes",OR($L36="",$L36="unknown")),"CURRENT_ROLE_UNRESOLVED",IF(AND($E36="yes",OR($I36="partial",$I36="mismatch",$AQ36="stale")),"SCOPE_OR_FRESHNESS_LIMIT",IF(AND($AU36=TRUE,$AY36=TRUE),"COMMERCIAL_EVIDENCE_LIMITED",IF(AND($S36="no",$E36="yes",$H36="no",$U36="yes",$AP36="two_plus",$I36="full",$AQ36="current"),"SCOPED_NON_SERVICEABILITY",IF(AND($S36="no",$E36="yes",$H36="yes"),"SERVICEABILITY_LIMIT",IF(AND($S36="no",OR($F36="yes",$AV36=TRUE)),"NOT_SERVICEABLE_FOR_COMMERCIAL_VIEW",IF($S36="no","SERVICEABILITY_NEGATIVE_ROLE_EFFECT_UNRESOLVED",IF(AND($E36="no",$H36="yes",$AT36=TRUE,$I36="full",$AW36=""),"MISSING_ALTERNATIVE_ROLE_UNRESOLVED",IF(AND($E36="no",$H36="yes",$AT36=TRUE,$I36="full",$AU36=TRUE,OR($AP36&lt;&gt;"two_plus",$AQ36&lt;&gt;"current",$S36&lt;&gt;"yes")),"MISSING_ALTERNATIVE_EVIDENCE_LIMITED",IF(AND($E36="no",$H36="yes",$AT36=TRUE,$I36="full"),"COMMERCIAL_ALTERNATIVE_MISSING",IF(AND($AW36&lt;&gt;"",$E36="yes",$H36="yes",$I36="full",$L36&lt;&gt;$AW36),"ROLE_MISMATCH",IF(AND($AP36="shared",$AV36=TRUE),"PUBLIC_SIGNAL_SHARED_PROVENANCE",IF(AND($AV36=TRUE,$F36="yes",OR($H36="no",$G36="none")),"DISCOVERY_ONLY_RELATIONSHIP",IF(AND($E36="yes",$H36="no",$U36="yes",$AP36="two_plus",$I36="full",$AQ36="current"),"SCOPED_NON_PARTICIPATION",IF(AND($E36="yes",$H36="yes",$AT36=TRUE,$I36="full",$AP36="two_plus",$AQ36="current",$AW36=""),"ALTERNATIVE_TYPE_UNRESOLVED",IF(AND($E36="yes",$H36="yes",$AT36=TRUE,$I36="full",$AP36="two_plus",$AQ36="current",$AU36=TRUE,$S36&lt;&gt;"yes"),"SERVICEABILITY_UNRESOLVED",IF(AND($E36="yes",$H36="yes",$AT36=TRUE,$I36="full",$AP36="two_plus",$AQ36="current",$L36&lt;&gt;$AW36),"ROLE_MISMATCH",IF(AND($E36="yes",$H36="yes",$AT36=TRUE,$I36="full",$AP36="two_plus",$AQ36="current"),"SCOPED_COMMERCIAL_RELEVANCE","DEFAULT_EVIDENCE_GAP")))))))))))))))))))))))))))</x:f>
      </x:c>
    </x:row>
    <x:row r="37">
      <x:c r="A37" s="103"/>
      <x:c r="B37" s="103"/>
      <x:c r="C37" s="103"/>
      <x:c r="D37" s="103"/>
      <x:c r="E37" s="103"/>
      <x:c r="F37" s="103"/>
      <x:c r="G37" s="103"/>
      <x:c r="H37" s="103"/>
      <x:c r="I37" s="103"/>
      <x:c r="J37" s="103"/>
      <x:c r="K37" s="103"/>
      <x:c r="L37" s="103"/>
      <x:c r="M37" s="103"/>
      <x:c r="N37" s="103"/>
      <x:c r="O37" s="103"/>
      <x:c r="P37" s="103"/>
      <x:c r="Q37" s="103"/>
      <x:c r="R37" s="103"/>
      <x:c r="S37" s="103"/>
      <x:c r="T37" s="103"/>
      <x:c r="U37" s="103"/>
      <x:c r="V37" s="103"/>
      <x:c r="W37" s="104"/>
      <x:c r="X37" s="103"/>
      <x:c r="Y37" s="86">
        <x:f>IF($BB37="EMPTY","",IF($AN37=TRUE,"INVALID",IF($AO37=TRUE,"INCOMPLETE",IF(OR(NOT(ISTEXT($C37)),LEN(TRIM($C37&amp;""))&lt;2),"INVALID","VALID"))))</x:f>
      </x:c>
      <x:c r="Z37" s="86">
        <x:f>IF($BB37="EMPTY","",$BB37)</x:f>
      </x:c>
      <x:c r="AA37" s="86">
        <x:f>IF($BB37="EMPTY","",IFERROR(VLOOKUP($BC37,'Method Notes'!$AN$5:$AW$50,2,FALSE),""))</x:f>
      </x:c>
      <x:c r="AB37" s="86">
        <x:f>IF($BB37="EMPTY","",IF($BC37="CONTROLLED_INPUT_INVALID","Unsupported values were supplied for: "&amp;LEFT($AZ37,MAX(0,LEN($AZ37)-2))&amp;". The engine does not convert them to a safe default.",IF($BC37="REQUIRED_FIELDS_MISSING","Required information is missing: "&amp;LEFT($BA37,MAX(0,LEN($BA37)-2))&amp;".",IFERROR(VLOOKUP($BC37,'Method Notes'!$AN$5:$AW$50,3,FALSE),""))))</x:f>
      </x:c>
      <x:c r="AC37" s="86">
        <x:f>IF($BB37="EMPTY","",IF($BC37="COMMERCIAL_ALTERNATIVE_MISSING","Add as "&amp;$AX37&amp;" in this scoped view.",IF($BC37="ROLE_MISMATCH","Reclassify as "&amp;$AX37&amp;" for this view.",IFERROR(VLOOKUP($BC37,'Method Notes'!$AN$5:$AW$50,4,FALSE),""))))</x:f>
      </x:c>
      <x:c r="AD37" s="86">
        <x:f>IF($BB37="EMPTY","",$BC37)</x:f>
      </x:c>
      <x:c r="AE37" s="86">
        <x:f>IF($BB37="EMPTY","",IFERROR(VLOOKUP($BC37,'Method Notes'!$AN$5:$AW$50,5,FALSE),""))</x:f>
      </x:c>
      <x:c r="AF37" s="86">
        <x:f>IF($BB37="EMPTY","",IFERROR(VLOOKUP($BC37,'Method Notes'!$AN$5:$AW$50,6,FALSE),""))</x:f>
      </x:c>
      <x:c r="AG37" s="86">
        <x:f>IF($BB37="EMPTY","",IF($BC37="COMMERCIAL_EVIDENCE_LIMITED",IF($AT37=TRUE,"Add independent decisions and missing segments.","Collect direct buyer or recorded commercial-event evidence tied to the same scope."),IFERROR(VLOOKUP($BC37,'Method Notes'!$AN$5:$AW$50,7,FALSE),"")))</x:f>
      </x:c>
      <x:c r="AH37" s="86">
        <x:f>IF($BB37="EMPTY","",IFERROR(VLOOKUP($BC37,'Method Notes'!$AN$5:$AW$50,8,FALSE),""))</x:f>
      </x:c>
      <x:c r="AI37" s="86">
        <x:f>IF($BB37="EMPTY","",IF(OR($BC37="COMMERCIAL_EVIDENCE_LIMITED",$BC37="COMMERCIAL_ALTERNATIVE_MISSING",$BC37="ROLE_MISMATCH",$BC37="SCOPE_OR_FRESHNESS_LIMIT"),IF($AP37="shared","PROVENANCE NOT INDEPENDENT",IF($AP37="one","ONE INDEPENDENT DECISION ONLY",IF($AS37="incomplete_crm","CRM CAPTURE INCOMPLETE",IF(OR($AS37="only_wins",$AS37="only_losses",$AS37="one_segment",$AS37="limited"),"SAMPLE COVERAGE LIMITED",IF($T37="yes","HISTORICAL BACKFILL UNRELIABLE",IF($AQ37="stale","EVIDENCE STALE","Evidence is scoped to the tested view.")))))),IFERROR(VLOOKUP($BC37,'Method Notes'!$AN$5:$AW$50,9,FALSE),"")))</x:f>
      </x:c>
      <x:c r="AJ37" s="86">
        <x:f>IF($BB37="EMPTY","",IFERROR(VLOOKUP($BC37,'Method Notes'!$AN$5:$AW$50,10,FALSE),""))</x:f>
      </x:c>
      <x:c r="AK37" s="86">
        <x:f>IF(COUNTA($A37:$X37)=0,"",IF(AND($B37&lt;&gt;"",COUNTIF($B$6:$B37,$B37)&gt;1),"POSSIBLE DUPLICATE CANDIDATE ID",""))</x:f>
      </x:c>
      <x:c r="AL37" s="86">
        <x:f>IF(COUNTA($A37:$X37)=0,"",IF(OR($Q37="review_due",$Q37="new_evidence",$R37="yes"),"REOPEN / SUPERSEDE PRIOR VERSION",IF(OR($Q37="",$Q37="none"),"CURRENT OR FIRST REVIEW","PRIOR REVIEW RECORDED")))</x:f>
      </x:c>
      <x:c r="AM37">
        <x:f>IF(COUNTA($C37:$U37)&gt;0,1,0)</x:f>
      </x:c>
      <x:c r="AN37">
        <x:f>OR(ISFORMULA($C37),ISFORMULA($D37),AND($D37&lt;&gt;"",NOT(OR(EXACT($D37,"seo"),EXACT($D37,"content"),EXACT($D37,"paid_search"),EXACT($D37,"market_monitoring"),EXACT($D37,"battlecard"),EXACT($D37,"product_comparison"),EXACT($D37,"shortlist"),EXACT($D37,"procurement"),EXACT($D37,"pricing"),EXACT($D37,"renewal"),EXACT($D37,"strategy")))),ISFORMULA($E37),AND($E37&lt;&gt;"",NOT(OR(EXACT($E37,"yes"),EXACT($E37,"no")))),ISFORMULA($F37),AND($F37&lt;&gt;"",NOT(OR(EXACT($F37,"yes"),EXACT($F37,"no")))),ISFORMULA($G37),AND($G37&lt;&gt;"",NOT(OR(EXACT($G37,"none"),EXACT($G37,"seller_only"),EXACT($G37,"buyer_event"),EXACT($G37,"mixed")))),ISFORMULA($H37),AND($H37&lt;&gt;"",NOT(OR(EXACT($H37,"yes"),EXACT($H37,"no"),EXACT($H37,"unknown")))),ISFORMULA($I37),AND($I37&lt;&gt;"",NOT(OR(EXACT($I37,"full"),EXACT($I37,"partial"),EXACT($I37,"mismatch"),EXACT($I37,"unknown")))),ISFORMULA($J37),AND($J37&lt;&gt;"",NOT(OR(EXACT($J37,"independent_current"),EXACT($J37,"one_decision"),EXACT($J37,"shared_records"),EXACT($J37,"contradictory"),EXACT($J37,"incomplete_capture"),EXACT($J37,"stale")))),ISFORMULA($K37),AND($K37&lt;&gt;"",NOT(OR(EXACT($K37,"vendor"),EXACT($K37,"product"),EXACT($K37,"consultancy"),EXACT($K37,"agency"),EXACT($K37,"internal_build"),EXACT($K37,"spreadsheet"),EXACT($K37,"incumbent"),EXACT($K37,"open_source"),EXACT($K37,"free_tool"),EXACT($K37,"no_decision"),EXACT($K37,"status_quo"),EXACT($K37,"unknown")))),ISFORMULA($L37),AND($L37&lt;&gt;"",NOT(OR(EXACT($L37,"direct"),EXACT($L37,"indirect"),EXACT($L37,"substitute"),EXACT($L37,"reference"),EXACT($L37,"unknown")))),ISFORMULA($M37),AND($M37&lt;&gt;"",NOT(OR(EXACT($M37,"current"),EXACT($M37,"stale"),EXACT($M37,"unknown")))),ISFORMULA($N37),AND($N37&lt;&gt;"",NOT(OR(EXACT($N37,"none"),EXACT($N37,"material"),EXACT($N37,"unknown")))),ISFORMULA($O37),AND($O37&lt;&gt;"",NOT(OR(EXACT($O37,"two_plus"),EXACT($O37,"one"),EXACT($O37,"shared"),EXACT($O37,"unknown")))),ISFORMULA($P37),AND($P37&lt;&gt;"",NOT(OR(EXACT($P37,"balanced"),EXACT($P37,"only_wins"),EXACT($P37,"only_losses"),EXACT($P37,"one_segment"),EXACT($P37,"incomplete_crm"),EXACT($P37,"limited")))),ISFORMULA($Q37),AND($Q37&lt;&gt;"",NOT(OR(EXACT($Q37,"none"),EXACT($Q37,"review_due"),EXACT($Q37,"new_evidence")))),ISFORMULA($R37),AND($R37&lt;&gt;"",NOT(OR(EXACT($R37,"yes"),EXACT($R37,"no")))),ISFORMULA($S37),AND($S37&lt;&gt;"",NOT(OR(EXACT($S37,"yes"),EXACT($S37,"no"),EXACT($S37,"unknown")))),ISFORMULA($T37),AND($T37&lt;&gt;"",NOT(OR(EXACT($T37,"yes"),EXACT($T37,"no")))),ISFORMULA($U37),AND($U37&lt;&gt;"",NOT(OR(EXACT($U37,"yes"),EXACT($U37,"no"),EXACT($U37,"unknown")))))</x:f>
      </x:c>
      <x:c r="AO37">
        <x:f>OR(LEN(TRIM($C37&amp;""))=0,LEN(TRIM($D37&amp;""))=0,LEN(TRIM($E37&amp;""))=0,LEN(TRIM($F37&amp;""))=0,LEN(TRIM($G37&amp;""))=0,LEN(TRIM($H37&amp;""))=0,LEN(TRIM($I37&amp;""))=0,LEN(TRIM($J37&amp;""))=0)</x:f>
      </x:c>
      <x:c r="AP37">
        <x:f>IF($O37&lt;&gt;"",$O37,IF($J37="independent_current","two_plus",IF($J37="one_decision","one",IF($J37="shared_records","shared","unknown"))))</x:f>
      </x:c>
      <x:c r="AQ37">
        <x:f>IF($M37&lt;&gt;"",$M37,IF($J37="stale","stale",IF($J37="incomplete_capture","unknown",IF($J37&lt;&gt;"","current",""))))</x:f>
      </x:c>
      <x:c r="AR37">
        <x:f>IF($N37&lt;&gt;"",$N37,IF($J37="contradictory","material",IF($J37&lt;&gt;"","none","")))</x:f>
      </x:c>
      <x:c r="AS37">
        <x:f>IF($P37&lt;&gt;"",$P37,IF($J37="incomplete_capture","incomplete_crm",IF($J37="independent_current","balanced",IF($J37&lt;&gt;"","limited",""))))</x:f>
      </x:c>
      <x:c r="AT37">
        <x:f>OR($G37="buyer_event",$G37="mixed")</x:f>
      </x:c>
      <x:c r="AU37">
        <x:f>OR($D37="battlecard",$D37="shortlist",$D37="procurement",$D37="pricing",$D37="renewal",$D37="strategy",$D37="product_comparison")</x:f>
      </x:c>
      <x:c r="AV37">
        <x:f>OR($D37="seo",$D37="content",$D37="paid_search",$D37="market_monitoring")</x:f>
      </x:c>
      <x:c r="AW37">
        <x:f>IF(OR($K37="vendor",$K37="product"),"direct",IF(OR($K37="consultancy",$K37="agency"),"indirect",IF(OR($K37="internal_build",$K37="spreadsheet",$K37="incumbent",$K37="open_source",$K37="free_tool",$K37="no_decision",$K37="status_quo"),"substitute","")))</x:f>
      </x:c>
      <x:c r="AX37">
        <x:f>IF(OR($K37="vendor",$K37="product"),"Direct competitor",IF(OR($K37="consultancy",$K37="agency"),"Service alternative",IF($K37="incumbent","Incumbent / substitute",IF($K37="no_decision","No-decision alternative",IF($K37="status_quo","Status-quo alternative",IF(OR($K37="internal_build",$K37="spreadsheet",$K37="open_source",$K37="free_tool"),"Substitute",""))))))</x:f>
      </x:c>
      <x:c r="AY37">
        <x:f>OR($G37="none",$G37="seller_only",$AP37&lt;&gt;"two_plus",$AS37="only_wins",$AS37="only_losses",$AS37="one_segment",$AS37="incomplete_crm",$AS37="limited",$T37="yes",$AQ37&lt;&gt;"current")</x:f>
      </x:c>
      <x:c r="AZ37">
        <x:f>IF(ISFORMULA($C37),"candidateName, ","")&amp;IF(OR(ISFORMULA($D37),AND($D37&lt;&gt;"",NOT(OR(EXACT($D37,"seo"),EXACT($D37,"content"),EXACT($D37,"paid_search"),EXACT($D37,"market_monitoring"),EXACT($D37,"battlecard"),EXACT($D37,"product_comparison"),EXACT($D37,"shortlist"),EXACT($D37,"procurement"),EXACT($D37,"pricing"),EXACT($D37,"renewal"),EXACT($D37,"strategy"))))),"decisionUse, ","")&amp;IF(OR(ISFORMULA($E37),AND($E37&lt;&gt;"",NOT(OR(EXACT($E37,"yes"),EXACT($E37,"no"))))),"candidateInSet, ","")&amp;IF(OR(ISFORMULA($F37),AND($F37&lt;&gt;"",NOT(OR(EXACT($F37,"yes"),EXACT($F37,"no"))))),"publicEvidence, ","")&amp;IF(OR(ISFORMULA($G37),AND($G37&lt;&gt;"",NOT(OR(EXACT($G37,"none"),EXACT($G37,"seller_only"),EXACT($G37,"buyer_event"),EXACT($G37,"mixed"))))),"firstPartyEvidence, ","")&amp;IF(OR(ISFORMULA($H37),AND($H37&lt;&gt;"",NOT(OR(EXACT($H37,"yes"),EXACT($H37,"no"),EXACT($H37,"unknown"))))),"realDecision, ","")&amp;IF(OR(ISFORMULA($I37),AND($I37&lt;&gt;"",NOT(OR(EXACT($I37,"full"),EXACT($I37,"partial"),EXACT($I37,"mismatch"),EXACT($I37,"unknown"))))),"scopeMatch, ","")&amp;IF(OR(ISFORMULA($J37),AND($J37&lt;&gt;"",NOT(OR(EXACT($J37,"independent_current"),EXACT($J37,"one_decision"),EXACT($J37,"shared_records"),EXACT($J37,"contradictory"),EXACT($J37,"incomplete_capture"),EXACT($J37,"stale"))))),"evidenceQuality, ","")&amp;IF(OR(ISFORMULA($K37),AND($K37&lt;&gt;"",NOT(OR(EXACT($K37,"vendor"),EXACT($K37,"product"),EXACT($K37,"consultancy"),EXACT($K37,"agency"),EXACT($K37,"internal_build"),EXACT($K37,"spreadsheet"),EXACT($K37,"incumbent"),EXACT($K37,"open_source"),EXACT($K37,"free_tool"),EXACT($K37,"no_decision"),EXACT($K37,"status_quo"),EXACT($K37,"unknown"))))),"alternativeType, ","")&amp;IF(OR(ISFORMULA($L37),AND($L37&lt;&gt;"",NOT(OR(EXACT($L37,"direct"),EXACT($L37,"indirect"),EXACT($L37,"substitute"),EXACT($L37,"reference"),EXACT($L37,"unknown"))))),"currentRole, ","")&amp;IF(OR(ISFORMULA($M37),AND($M37&lt;&gt;"",NOT(OR(EXACT($M37,"current"),EXACT($M37,"stale"),EXACT($M37,"unknown"))))),"freshness, ","")&amp;IF(OR(ISFORMULA($N37),AND($N37&lt;&gt;"",NOT(OR(EXACT($N37,"none"),EXACT($N37,"material"),EXACT($N37,"unknown"))))),"contradiction, ","")&amp;IF(OR(ISFORMULA($O37),AND($O37&lt;&gt;"",NOT(OR(EXACT($O37,"two_plus"),EXACT($O37,"one"),EXACT($O37,"shared"),EXACT($O37,"unknown"))))),"provenance, ","")&amp;IF(OR(ISFORMULA($P37),AND($P37&lt;&gt;"",NOT(OR(EXACT($P37,"balanced"),EXACT($P37,"only_wins"),EXACT($P37,"only_losses"),EXACT($P37,"one_segment"),EXACT($P37,"incomplete_crm"),EXACT($P37,"limited"))))),"sampleCoverage, ","")&amp;IF(OR(ISFORMULA($Q37),AND($Q37&lt;&gt;"",NOT(OR(EXACT($Q37,"none"),EXACT($Q37,"review_due"),EXACT($Q37,"new_evidence"))))),"previousValidation, ","")&amp;IF(OR(ISFORMULA($R37),AND($R37&lt;&gt;"",NOT(OR(EXACT($R37,"yes"),EXACT($R37,"no"))))),"newMaterialEvidence, ","")&amp;IF(OR(ISFORMULA($S37),AND($S37&lt;&gt;"",NOT(OR(EXACT($S37,"yes"),EXACT($S37,"no"),EXACT($S37,"unknown"))))),"serviceability, ","")&amp;IF(OR(ISFORMULA($T37),AND($T37&lt;&gt;"",NOT(OR(EXACT($T37,"yes"),EXACT($T37,"no"))))),"historicalBackfill, ","")&amp;IF(OR(ISFORMULA($U37),AND($U37&lt;&gt;"",NOT(OR(EXACT($U37,"yes"),EXACT($U37,"no"),EXACT($U37,"unknown"))))),"commercialNonParticipation, ","")</x:f>
      </x:c>
      <x:c r="BA37">
        <x:f>IF(LEN(TRIM($C37&amp;""))=0,"candidateName, ","")&amp;IF(LEN(TRIM($D37&amp;""))=0,"decisionUse, ","")&amp;IF(LEN(TRIM($E37&amp;""))=0,"candidateInSet, ","")&amp;IF(LEN(TRIM($F37&amp;""))=0,"publicEvidence, ","")&amp;IF(LEN(TRIM($G37&amp;""))=0,"firstPartyEvidence, ","")&amp;IF(LEN(TRIM($H37&amp;""))=0,"realDecision, ","")&amp;IF(LEN(TRIM($I37&amp;""))=0,"scopeMatch, ","")&amp;IF(LEN(TRIM($J37&amp;""))=0,"evidenceQuality, ","")</x:f>
      </x:c>
      <x:c r="BB37">
        <x:f>IF($AM37=0,"EMPTY",IF($AN37=TRUE,"INVALID INPUT",IF($AO37=TRUE,"INVALID INPUT",IF(OR(NOT(ISTEXT($C37)),LEN(TRIM($C37&amp;""))&lt;2),"INVALID INPUT",IF(OR($Q37="review_due",$Q37="new_evidence",$R37="yes"),"REOPEN",IF(OR($AR37="material",$AR37="unknown"),"RESOLVE EVIDENCE",IF(OR($I37="unknown",$H37="unknown"),"RESOLVE EVIDENCE",IF(AND($AU37=TRUE,OR($S37="",$S37="unknown")),"RESOLVE EVIDENCE",IF(AND($E37="no",OR($K37="",$K37="unknown")),"RESOLVE EVIDENCE",IF(AND($E37="yes",OR($L37="",$L37="unknown")),"RESOLVE EVIDENCE",IF(AND($E37="yes",OR($I37="partial",$I37="mismatch",$AQ37="stale")),"DOWNGRADE",IF(AND($AU37=TRUE,$AY37=TRUE),"RESOLVE EVIDENCE",IF(AND($S37="no",$E37="yes",$H37="no",$U37="yes",$AP37="two_plus",$I37="full",$AQ37="current"),"EXCLUDE FROM THIS COMMERCIAL VIEW",IF(AND($S37="no",$E37="yes",$H37="yes"),"DOWNGRADE",IF(AND($S37="no",OR($F37="yes",$AV37=TRUE)),"RETAIN FOR DISCOVERY / REFERENCE",IF($S37="no","RESOLVE EVIDENCE",IF(AND($E37="no",$H37="yes",$AT37=TRUE,$I37="full",$AW37=""),"RESOLVE EVIDENCE",IF(AND($E37="no",$H37="yes",$AT37=TRUE,$I37="full",$AU37=TRUE,OR($AP37&lt;&gt;"two_plus",$AQ37&lt;&gt;"current",$S37&lt;&gt;"yes")),"RESOLVE EVIDENCE",IF(AND($E37="no",$H37="yes",$AT37=TRUE,$I37="full"),"ADD",IF(AND($AW37&lt;&gt;"",$E37="yes",$H37="yes",$I37="full",$L37&lt;&gt;$AW37),"RECLASSIFY",IF(AND($AP37="shared",$AV37=TRUE),"RETAIN FOR DISCOVERY / REFERENCE",IF(AND($AV37=TRUE,$F37="yes",OR($H37="no",$G37="none")),"RETAIN FOR DISCOVERY / REFERENCE",IF(AND($E37="yes",$H37="no",$U37="yes",$AP37="two_plus",$I37="full",$AQ37="current"),"EXCLUDE FROM THIS COMMERCIAL VIEW",IF(AND($E37="yes",$H37="yes",$AT37=TRUE,$I37="full",$AP37="two_plus",$AQ37="current",$AW37=""),"RESOLVE EVIDENCE",IF(AND($E37="yes",$H37="yes",$AT37=TRUE,$I37="full",$AP37="two_plus",$AQ37="current",$AU37=TRUE,$S37&lt;&gt;"yes"),"RESOLVE EVIDENCE",IF(AND($E37="yes",$H37="yes",$AT37=TRUE,$I37="full",$AP37="two_plus",$AQ37="current",$L37&lt;&gt;$AW37),"RECLASSIFY",IF(AND($E37="yes",$H37="yes",$AT37=TRUE,$I37="full",$AP37="two_plus",$AQ37="current"),"CONFIRM","RESOLVE EVIDENCE")))))))))))))))))))))))))))</x:f>
      </x:c>
      <x:c r="BC37">
        <x:f>IF($AM37=0,"EMPTY",IF($AN37=TRUE,"CONTROLLED_INPUT_INVALID",IF($AO37=TRUE,"REQUIRED_FIELDS_MISSING",IF(OR(NOT(ISTEXT($C37)),LEN(TRIM($C37&amp;""))&lt;2),"IDENTITY_MALFORMED",IF(OR($Q37="review_due",$Q37="new_evidence",$R37="yes"),"LIFECYCLE_TRIGGER",IF(OR($AR37="material",$AR37="unknown"),"MATERIAL_CONTRADICTION",IF(OR($I37="unknown",$H37="unknown"),"SCOPE_OR_EVENT_UNRESOLVED",IF(AND($AU37=TRUE,OR($S37="",$S37="unknown")),"SERVICEABILITY_UNRESOLVED",IF(AND($E37="no",OR($K37="",$K37="unknown")),"MISSING_ALTERNATIVE_ROLE_UNRESOLVED",IF(AND($E37="yes",OR($L37="",$L37="unknown")),"CURRENT_ROLE_UNRESOLVED",IF(AND($E37="yes",OR($I37="partial",$I37="mismatch",$AQ37="stale")),"SCOPE_OR_FRESHNESS_LIMIT",IF(AND($AU37=TRUE,$AY37=TRUE),"COMMERCIAL_EVIDENCE_LIMITED",IF(AND($S37="no",$E37="yes",$H37="no",$U37="yes",$AP37="two_plus",$I37="full",$AQ37="current"),"SCOPED_NON_SERVICEABILITY",IF(AND($S37="no",$E37="yes",$H37="yes"),"SERVICEABILITY_LIMIT",IF(AND($S37="no",OR($F37="yes",$AV37=TRUE)),"NOT_SERVICEABLE_FOR_COMMERCIAL_VIEW",IF($S37="no","SERVICEABILITY_NEGATIVE_ROLE_EFFECT_UNRESOLVED",IF(AND($E37="no",$H37="yes",$AT37=TRUE,$I37="full",$AW37=""),"MISSING_ALTERNATIVE_ROLE_UNRESOLVED",IF(AND($E37="no",$H37="yes",$AT37=TRUE,$I37="full",$AU37=TRUE,OR($AP37&lt;&gt;"two_plus",$AQ37&lt;&gt;"current",$S37&lt;&gt;"yes")),"MISSING_ALTERNATIVE_EVIDENCE_LIMITED",IF(AND($E37="no",$H37="yes",$AT37=TRUE,$I37="full"),"COMMERCIAL_ALTERNATIVE_MISSING",IF(AND($AW37&lt;&gt;"",$E37="yes",$H37="yes",$I37="full",$L37&lt;&gt;$AW37),"ROLE_MISMATCH",IF(AND($AP37="shared",$AV37=TRUE),"PUBLIC_SIGNAL_SHARED_PROVENANCE",IF(AND($AV37=TRUE,$F37="yes",OR($H37="no",$G37="none")),"DISCOVERY_ONLY_RELATIONSHIP",IF(AND($E37="yes",$H37="no",$U37="yes",$AP37="two_plus",$I37="full",$AQ37="current"),"SCOPED_NON_PARTICIPATION",IF(AND($E37="yes",$H37="yes",$AT37=TRUE,$I37="full",$AP37="two_plus",$AQ37="current",$AW37=""),"ALTERNATIVE_TYPE_UNRESOLVED",IF(AND($E37="yes",$H37="yes",$AT37=TRUE,$I37="full",$AP37="two_plus",$AQ37="current",$AU37=TRUE,$S37&lt;&gt;"yes"),"SERVICEABILITY_UNRESOLVED",IF(AND($E37="yes",$H37="yes",$AT37=TRUE,$I37="full",$AP37="two_plus",$AQ37="current",$L37&lt;&gt;$AW37),"ROLE_MISMATCH",IF(AND($E37="yes",$H37="yes",$AT37=TRUE,$I37="full",$AP37="two_plus",$AQ37="current"),"SCOPED_COMMERCIAL_RELEVANCE","DEFAULT_EVIDENCE_GAP")))))))))))))))))))))))))))</x:f>
      </x:c>
    </x:row>
    <x:row r="38">
      <x:c r="A38" s="103"/>
      <x:c r="B38" s="103"/>
      <x:c r="C38" s="103"/>
      <x:c r="D38" s="103"/>
      <x:c r="E38" s="103"/>
      <x:c r="F38" s="103"/>
      <x:c r="G38" s="103"/>
      <x:c r="H38" s="103"/>
      <x:c r="I38" s="103"/>
      <x:c r="J38" s="103"/>
      <x:c r="K38" s="103"/>
      <x:c r="L38" s="103"/>
      <x:c r="M38" s="103"/>
      <x:c r="N38" s="103"/>
      <x:c r="O38" s="103"/>
      <x:c r="P38" s="103"/>
      <x:c r="Q38" s="103"/>
      <x:c r="R38" s="103"/>
      <x:c r="S38" s="103"/>
      <x:c r="T38" s="103"/>
      <x:c r="U38" s="103"/>
      <x:c r="V38" s="103"/>
      <x:c r="W38" s="104"/>
      <x:c r="X38" s="103"/>
      <x:c r="Y38" s="86">
        <x:f>IF($BB38="EMPTY","",IF($AN38=TRUE,"INVALID",IF($AO38=TRUE,"INCOMPLETE",IF(OR(NOT(ISTEXT($C38)),LEN(TRIM($C38&amp;""))&lt;2),"INVALID","VALID"))))</x:f>
      </x:c>
      <x:c r="Z38" s="86">
        <x:f>IF($BB38="EMPTY","",$BB38)</x:f>
      </x:c>
      <x:c r="AA38" s="86">
        <x:f>IF($BB38="EMPTY","",IFERROR(VLOOKUP($BC38,'Method Notes'!$AN$5:$AW$50,2,FALSE),""))</x:f>
      </x:c>
      <x:c r="AB38" s="86">
        <x:f>IF($BB38="EMPTY","",IF($BC38="CONTROLLED_INPUT_INVALID","Unsupported values were supplied for: "&amp;LEFT($AZ38,MAX(0,LEN($AZ38)-2))&amp;". The engine does not convert them to a safe default.",IF($BC38="REQUIRED_FIELDS_MISSING","Required information is missing: "&amp;LEFT($BA38,MAX(0,LEN($BA38)-2))&amp;".",IFERROR(VLOOKUP($BC38,'Method Notes'!$AN$5:$AW$50,3,FALSE),""))))</x:f>
      </x:c>
      <x:c r="AC38" s="86">
        <x:f>IF($BB38="EMPTY","",IF($BC38="COMMERCIAL_ALTERNATIVE_MISSING","Add as "&amp;$AX38&amp;" in this scoped view.",IF($BC38="ROLE_MISMATCH","Reclassify as "&amp;$AX38&amp;" for this view.",IFERROR(VLOOKUP($BC38,'Method Notes'!$AN$5:$AW$50,4,FALSE),""))))</x:f>
      </x:c>
      <x:c r="AD38" s="86">
        <x:f>IF($BB38="EMPTY","",$BC38)</x:f>
      </x:c>
      <x:c r="AE38" s="86">
        <x:f>IF($BB38="EMPTY","",IFERROR(VLOOKUP($BC38,'Method Notes'!$AN$5:$AW$50,5,FALSE),""))</x:f>
      </x:c>
      <x:c r="AF38" s="86">
        <x:f>IF($BB38="EMPTY","",IFERROR(VLOOKUP($BC38,'Method Notes'!$AN$5:$AW$50,6,FALSE),""))</x:f>
      </x:c>
      <x:c r="AG38" s="86">
        <x:f>IF($BB38="EMPTY","",IF($BC38="COMMERCIAL_EVIDENCE_LIMITED",IF($AT38=TRUE,"Add independent decisions and missing segments.","Collect direct buyer or recorded commercial-event evidence tied to the same scope."),IFERROR(VLOOKUP($BC38,'Method Notes'!$AN$5:$AW$50,7,FALSE),"")))</x:f>
      </x:c>
      <x:c r="AH38" s="86">
        <x:f>IF($BB38="EMPTY","",IFERROR(VLOOKUP($BC38,'Method Notes'!$AN$5:$AW$50,8,FALSE),""))</x:f>
      </x:c>
      <x:c r="AI38" s="86">
        <x:f>IF($BB38="EMPTY","",IF(OR($BC38="COMMERCIAL_EVIDENCE_LIMITED",$BC38="COMMERCIAL_ALTERNATIVE_MISSING",$BC38="ROLE_MISMATCH",$BC38="SCOPE_OR_FRESHNESS_LIMIT"),IF($AP38="shared","PROVENANCE NOT INDEPENDENT",IF($AP38="one","ONE INDEPENDENT DECISION ONLY",IF($AS38="incomplete_crm","CRM CAPTURE INCOMPLETE",IF(OR($AS38="only_wins",$AS38="only_losses",$AS38="one_segment",$AS38="limited"),"SAMPLE COVERAGE LIMITED",IF($T38="yes","HISTORICAL BACKFILL UNRELIABLE",IF($AQ38="stale","EVIDENCE STALE","Evidence is scoped to the tested view.")))))),IFERROR(VLOOKUP($BC38,'Method Notes'!$AN$5:$AW$50,9,FALSE),"")))</x:f>
      </x:c>
      <x:c r="AJ38" s="86">
        <x:f>IF($BB38="EMPTY","",IFERROR(VLOOKUP($BC38,'Method Notes'!$AN$5:$AW$50,10,FALSE),""))</x:f>
      </x:c>
      <x:c r="AK38" s="86">
        <x:f>IF(COUNTA($A38:$X38)=0,"",IF(AND($B38&lt;&gt;"",COUNTIF($B$6:$B38,$B38)&gt;1),"POSSIBLE DUPLICATE CANDIDATE ID",""))</x:f>
      </x:c>
      <x:c r="AL38" s="86">
        <x:f>IF(COUNTA($A38:$X38)=0,"",IF(OR($Q38="review_due",$Q38="new_evidence",$R38="yes"),"REOPEN / SUPERSEDE PRIOR VERSION",IF(OR($Q38="",$Q38="none"),"CURRENT OR FIRST REVIEW","PRIOR REVIEW RECORDED")))</x:f>
      </x:c>
      <x:c r="AM38">
        <x:f>IF(COUNTA($C38:$U38)&gt;0,1,0)</x:f>
      </x:c>
      <x:c r="AN38">
        <x:f>OR(ISFORMULA($C38),ISFORMULA($D38),AND($D38&lt;&gt;"",NOT(OR(EXACT($D38,"seo"),EXACT($D38,"content"),EXACT($D38,"paid_search"),EXACT($D38,"market_monitoring"),EXACT($D38,"battlecard"),EXACT($D38,"product_comparison"),EXACT($D38,"shortlist"),EXACT($D38,"procurement"),EXACT($D38,"pricing"),EXACT($D38,"renewal"),EXACT($D38,"strategy")))),ISFORMULA($E38),AND($E38&lt;&gt;"",NOT(OR(EXACT($E38,"yes"),EXACT($E38,"no")))),ISFORMULA($F38),AND($F38&lt;&gt;"",NOT(OR(EXACT($F38,"yes"),EXACT($F38,"no")))),ISFORMULA($G38),AND($G38&lt;&gt;"",NOT(OR(EXACT($G38,"none"),EXACT($G38,"seller_only"),EXACT($G38,"buyer_event"),EXACT($G38,"mixed")))),ISFORMULA($H38),AND($H38&lt;&gt;"",NOT(OR(EXACT($H38,"yes"),EXACT($H38,"no"),EXACT($H38,"unknown")))),ISFORMULA($I38),AND($I38&lt;&gt;"",NOT(OR(EXACT($I38,"full"),EXACT($I38,"partial"),EXACT($I38,"mismatch"),EXACT($I38,"unknown")))),ISFORMULA($J38),AND($J38&lt;&gt;"",NOT(OR(EXACT($J38,"independent_current"),EXACT($J38,"one_decision"),EXACT($J38,"shared_records"),EXACT($J38,"contradictory"),EXACT($J38,"incomplete_capture"),EXACT($J38,"stale")))),ISFORMULA($K38),AND($K38&lt;&gt;"",NOT(OR(EXACT($K38,"vendor"),EXACT($K38,"product"),EXACT($K38,"consultancy"),EXACT($K38,"agency"),EXACT($K38,"internal_build"),EXACT($K38,"spreadsheet"),EXACT($K38,"incumbent"),EXACT($K38,"open_source"),EXACT($K38,"free_tool"),EXACT($K38,"no_decision"),EXACT($K38,"status_quo"),EXACT($K38,"unknown")))),ISFORMULA($L38),AND($L38&lt;&gt;"",NOT(OR(EXACT($L38,"direct"),EXACT($L38,"indirect"),EXACT($L38,"substitute"),EXACT($L38,"reference"),EXACT($L38,"unknown")))),ISFORMULA($M38),AND($M38&lt;&gt;"",NOT(OR(EXACT($M38,"current"),EXACT($M38,"stale"),EXACT($M38,"unknown")))),ISFORMULA($N38),AND($N38&lt;&gt;"",NOT(OR(EXACT($N38,"none"),EXACT($N38,"material"),EXACT($N38,"unknown")))),ISFORMULA($O38),AND($O38&lt;&gt;"",NOT(OR(EXACT($O38,"two_plus"),EXACT($O38,"one"),EXACT($O38,"shared"),EXACT($O38,"unknown")))),ISFORMULA($P38),AND($P38&lt;&gt;"",NOT(OR(EXACT($P38,"balanced"),EXACT($P38,"only_wins"),EXACT($P38,"only_losses"),EXACT($P38,"one_segment"),EXACT($P38,"incomplete_crm"),EXACT($P38,"limited")))),ISFORMULA($Q38),AND($Q38&lt;&gt;"",NOT(OR(EXACT($Q38,"none"),EXACT($Q38,"review_due"),EXACT($Q38,"new_evidence")))),ISFORMULA($R38),AND($R38&lt;&gt;"",NOT(OR(EXACT($R38,"yes"),EXACT($R38,"no")))),ISFORMULA($S38),AND($S38&lt;&gt;"",NOT(OR(EXACT($S38,"yes"),EXACT($S38,"no"),EXACT($S38,"unknown")))),ISFORMULA($T38),AND($T38&lt;&gt;"",NOT(OR(EXACT($T38,"yes"),EXACT($T38,"no")))),ISFORMULA($U38),AND($U38&lt;&gt;"",NOT(OR(EXACT($U38,"yes"),EXACT($U38,"no"),EXACT($U38,"unknown")))))</x:f>
      </x:c>
      <x:c r="AO38">
        <x:f>OR(LEN(TRIM($C38&amp;""))=0,LEN(TRIM($D38&amp;""))=0,LEN(TRIM($E38&amp;""))=0,LEN(TRIM($F38&amp;""))=0,LEN(TRIM($G38&amp;""))=0,LEN(TRIM($H38&amp;""))=0,LEN(TRIM($I38&amp;""))=0,LEN(TRIM($J38&amp;""))=0)</x:f>
      </x:c>
      <x:c r="AP38">
        <x:f>IF($O38&lt;&gt;"",$O38,IF($J38="independent_current","two_plus",IF($J38="one_decision","one",IF($J38="shared_records","shared","unknown"))))</x:f>
      </x:c>
      <x:c r="AQ38">
        <x:f>IF($M38&lt;&gt;"",$M38,IF($J38="stale","stale",IF($J38="incomplete_capture","unknown",IF($J38&lt;&gt;"","current",""))))</x:f>
      </x:c>
      <x:c r="AR38">
        <x:f>IF($N38&lt;&gt;"",$N38,IF($J38="contradictory","material",IF($J38&lt;&gt;"","none","")))</x:f>
      </x:c>
      <x:c r="AS38">
        <x:f>IF($P38&lt;&gt;"",$P38,IF($J38="incomplete_capture","incomplete_crm",IF($J38="independent_current","balanced",IF($J38&lt;&gt;"","limited",""))))</x:f>
      </x:c>
      <x:c r="AT38">
        <x:f>OR($G38="buyer_event",$G38="mixed")</x:f>
      </x:c>
      <x:c r="AU38">
        <x:f>OR($D38="battlecard",$D38="shortlist",$D38="procurement",$D38="pricing",$D38="renewal",$D38="strategy",$D38="product_comparison")</x:f>
      </x:c>
      <x:c r="AV38">
        <x:f>OR($D38="seo",$D38="content",$D38="paid_search",$D38="market_monitoring")</x:f>
      </x:c>
      <x:c r="AW38">
        <x:f>IF(OR($K38="vendor",$K38="product"),"direct",IF(OR($K38="consultancy",$K38="agency"),"indirect",IF(OR($K38="internal_build",$K38="spreadsheet",$K38="incumbent",$K38="open_source",$K38="free_tool",$K38="no_decision",$K38="status_quo"),"substitute","")))</x:f>
      </x:c>
      <x:c r="AX38">
        <x:f>IF(OR($K38="vendor",$K38="product"),"Direct competitor",IF(OR($K38="consultancy",$K38="agency"),"Service alternative",IF($K38="incumbent","Incumbent / substitute",IF($K38="no_decision","No-decision alternative",IF($K38="status_quo","Status-quo alternative",IF(OR($K38="internal_build",$K38="spreadsheet",$K38="open_source",$K38="free_tool"),"Substitute",""))))))</x:f>
      </x:c>
      <x:c r="AY38">
        <x:f>OR($G38="none",$G38="seller_only",$AP38&lt;&gt;"two_plus",$AS38="only_wins",$AS38="only_losses",$AS38="one_segment",$AS38="incomplete_crm",$AS38="limited",$T38="yes",$AQ38&lt;&gt;"current")</x:f>
      </x:c>
      <x:c r="AZ38">
        <x:f>IF(ISFORMULA($C38),"candidateName, ","")&amp;IF(OR(ISFORMULA($D38),AND($D38&lt;&gt;"",NOT(OR(EXACT($D38,"seo"),EXACT($D38,"content"),EXACT($D38,"paid_search"),EXACT($D38,"market_monitoring"),EXACT($D38,"battlecard"),EXACT($D38,"product_comparison"),EXACT($D38,"shortlist"),EXACT($D38,"procurement"),EXACT($D38,"pricing"),EXACT($D38,"renewal"),EXACT($D38,"strategy"))))),"decisionUse, ","")&amp;IF(OR(ISFORMULA($E38),AND($E38&lt;&gt;"",NOT(OR(EXACT($E38,"yes"),EXACT($E38,"no"))))),"candidateInSet, ","")&amp;IF(OR(ISFORMULA($F38),AND($F38&lt;&gt;"",NOT(OR(EXACT($F38,"yes"),EXACT($F38,"no"))))),"publicEvidence, ","")&amp;IF(OR(ISFORMULA($G38),AND($G38&lt;&gt;"",NOT(OR(EXACT($G38,"none"),EXACT($G38,"seller_only"),EXACT($G38,"buyer_event"),EXACT($G38,"mixed"))))),"firstPartyEvidence, ","")&amp;IF(OR(ISFORMULA($H38),AND($H38&lt;&gt;"",NOT(OR(EXACT($H38,"yes"),EXACT($H38,"no"),EXACT($H38,"unknown"))))),"realDecision, ","")&amp;IF(OR(ISFORMULA($I38),AND($I38&lt;&gt;"",NOT(OR(EXACT($I38,"full"),EXACT($I38,"partial"),EXACT($I38,"mismatch"),EXACT($I38,"unknown"))))),"scopeMatch, ","")&amp;IF(OR(ISFORMULA($J38),AND($J38&lt;&gt;"",NOT(OR(EXACT($J38,"independent_current"),EXACT($J38,"one_decision"),EXACT($J38,"shared_records"),EXACT($J38,"contradictory"),EXACT($J38,"incomplete_capture"),EXACT($J38,"stale"))))),"evidenceQuality, ","")&amp;IF(OR(ISFORMULA($K38),AND($K38&lt;&gt;"",NOT(OR(EXACT($K38,"vendor"),EXACT($K38,"product"),EXACT($K38,"consultancy"),EXACT($K38,"agency"),EXACT($K38,"internal_build"),EXACT($K38,"spreadsheet"),EXACT($K38,"incumbent"),EXACT($K38,"open_source"),EXACT($K38,"free_tool"),EXACT($K38,"no_decision"),EXACT($K38,"status_quo"),EXACT($K38,"unknown"))))),"alternativeType, ","")&amp;IF(OR(ISFORMULA($L38),AND($L38&lt;&gt;"",NOT(OR(EXACT($L38,"direct"),EXACT($L38,"indirect"),EXACT($L38,"substitute"),EXACT($L38,"reference"),EXACT($L38,"unknown"))))),"currentRole, ","")&amp;IF(OR(ISFORMULA($M38),AND($M38&lt;&gt;"",NOT(OR(EXACT($M38,"current"),EXACT($M38,"stale"),EXACT($M38,"unknown"))))),"freshness, ","")&amp;IF(OR(ISFORMULA($N38),AND($N38&lt;&gt;"",NOT(OR(EXACT($N38,"none"),EXACT($N38,"material"),EXACT($N38,"unknown"))))),"contradiction, ","")&amp;IF(OR(ISFORMULA($O38),AND($O38&lt;&gt;"",NOT(OR(EXACT($O38,"two_plus"),EXACT($O38,"one"),EXACT($O38,"shared"),EXACT($O38,"unknown"))))),"provenance, ","")&amp;IF(OR(ISFORMULA($P38),AND($P38&lt;&gt;"",NOT(OR(EXACT($P38,"balanced"),EXACT($P38,"only_wins"),EXACT($P38,"only_losses"),EXACT($P38,"one_segment"),EXACT($P38,"incomplete_crm"),EXACT($P38,"limited"))))),"sampleCoverage, ","")&amp;IF(OR(ISFORMULA($Q38),AND($Q38&lt;&gt;"",NOT(OR(EXACT($Q38,"none"),EXACT($Q38,"review_due"),EXACT($Q38,"new_evidence"))))),"previousValidation, ","")&amp;IF(OR(ISFORMULA($R38),AND($R38&lt;&gt;"",NOT(OR(EXACT($R38,"yes"),EXACT($R38,"no"))))),"newMaterialEvidence, ","")&amp;IF(OR(ISFORMULA($S38),AND($S38&lt;&gt;"",NOT(OR(EXACT($S38,"yes"),EXACT($S38,"no"),EXACT($S38,"unknown"))))),"serviceability, ","")&amp;IF(OR(ISFORMULA($T38),AND($T38&lt;&gt;"",NOT(OR(EXACT($T38,"yes"),EXACT($T38,"no"))))),"historicalBackfill, ","")&amp;IF(OR(ISFORMULA($U38),AND($U38&lt;&gt;"",NOT(OR(EXACT($U38,"yes"),EXACT($U38,"no"),EXACT($U38,"unknown"))))),"commercialNonParticipation, ","")</x:f>
      </x:c>
      <x:c r="BA38">
        <x:f>IF(LEN(TRIM($C38&amp;""))=0,"candidateName, ","")&amp;IF(LEN(TRIM($D38&amp;""))=0,"decisionUse, ","")&amp;IF(LEN(TRIM($E38&amp;""))=0,"candidateInSet, ","")&amp;IF(LEN(TRIM($F38&amp;""))=0,"publicEvidence, ","")&amp;IF(LEN(TRIM($G38&amp;""))=0,"firstPartyEvidence, ","")&amp;IF(LEN(TRIM($H38&amp;""))=0,"realDecision, ","")&amp;IF(LEN(TRIM($I38&amp;""))=0,"scopeMatch, ","")&amp;IF(LEN(TRIM($J38&amp;""))=0,"evidenceQuality, ","")</x:f>
      </x:c>
      <x:c r="BB38">
        <x:f>IF($AM38=0,"EMPTY",IF($AN38=TRUE,"INVALID INPUT",IF($AO38=TRUE,"INVALID INPUT",IF(OR(NOT(ISTEXT($C38)),LEN(TRIM($C38&amp;""))&lt;2),"INVALID INPUT",IF(OR($Q38="review_due",$Q38="new_evidence",$R38="yes"),"REOPEN",IF(OR($AR38="material",$AR38="unknown"),"RESOLVE EVIDENCE",IF(OR($I38="unknown",$H38="unknown"),"RESOLVE EVIDENCE",IF(AND($AU38=TRUE,OR($S38="",$S38="unknown")),"RESOLVE EVIDENCE",IF(AND($E38="no",OR($K38="",$K38="unknown")),"RESOLVE EVIDENCE",IF(AND($E38="yes",OR($L38="",$L38="unknown")),"RESOLVE EVIDENCE",IF(AND($E38="yes",OR($I38="partial",$I38="mismatch",$AQ38="stale")),"DOWNGRADE",IF(AND($AU38=TRUE,$AY38=TRUE),"RESOLVE EVIDENCE",IF(AND($S38="no",$E38="yes",$H38="no",$U38="yes",$AP38="two_plus",$I38="full",$AQ38="current"),"EXCLUDE FROM THIS COMMERCIAL VIEW",IF(AND($S38="no",$E38="yes",$H38="yes"),"DOWNGRADE",IF(AND($S38="no",OR($F38="yes",$AV38=TRUE)),"RETAIN FOR DISCOVERY / REFERENCE",IF($S38="no","RESOLVE EVIDENCE",IF(AND($E38="no",$H38="yes",$AT38=TRUE,$I38="full",$AW38=""),"RESOLVE EVIDENCE",IF(AND($E38="no",$H38="yes",$AT38=TRUE,$I38="full",$AU38=TRUE,OR($AP38&lt;&gt;"two_plus",$AQ38&lt;&gt;"current",$S38&lt;&gt;"yes")),"RESOLVE EVIDENCE",IF(AND($E38="no",$H38="yes",$AT38=TRUE,$I38="full"),"ADD",IF(AND($AW38&lt;&gt;"",$E38="yes",$H38="yes",$I38="full",$L38&lt;&gt;$AW38),"RECLASSIFY",IF(AND($AP38="shared",$AV38=TRUE),"RETAIN FOR DISCOVERY / REFERENCE",IF(AND($AV38=TRUE,$F38="yes",OR($H38="no",$G38="none")),"RETAIN FOR DISCOVERY / REFERENCE",IF(AND($E38="yes",$H38="no",$U38="yes",$AP38="two_plus",$I38="full",$AQ38="current"),"EXCLUDE FROM THIS COMMERCIAL VIEW",IF(AND($E38="yes",$H38="yes",$AT38=TRUE,$I38="full",$AP38="two_plus",$AQ38="current",$AW38=""),"RESOLVE EVIDENCE",IF(AND($E38="yes",$H38="yes",$AT38=TRUE,$I38="full",$AP38="two_plus",$AQ38="current",$AU38=TRUE,$S38&lt;&gt;"yes"),"RESOLVE EVIDENCE",IF(AND($E38="yes",$H38="yes",$AT38=TRUE,$I38="full",$AP38="two_plus",$AQ38="current",$L38&lt;&gt;$AW38),"RECLASSIFY",IF(AND($E38="yes",$H38="yes",$AT38=TRUE,$I38="full",$AP38="two_plus",$AQ38="current"),"CONFIRM","RESOLVE EVIDENCE")))))))))))))))))))))))))))</x:f>
      </x:c>
      <x:c r="BC38">
        <x:f>IF($AM38=0,"EMPTY",IF($AN38=TRUE,"CONTROLLED_INPUT_INVALID",IF($AO38=TRUE,"REQUIRED_FIELDS_MISSING",IF(OR(NOT(ISTEXT($C38)),LEN(TRIM($C38&amp;""))&lt;2),"IDENTITY_MALFORMED",IF(OR($Q38="review_due",$Q38="new_evidence",$R38="yes"),"LIFECYCLE_TRIGGER",IF(OR($AR38="material",$AR38="unknown"),"MATERIAL_CONTRADICTION",IF(OR($I38="unknown",$H38="unknown"),"SCOPE_OR_EVENT_UNRESOLVED",IF(AND($AU38=TRUE,OR($S38="",$S38="unknown")),"SERVICEABILITY_UNRESOLVED",IF(AND($E38="no",OR($K38="",$K38="unknown")),"MISSING_ALTERNATIVE_ROLE_UNRESOLVED",IF(AND($E38="yes",OR($L38="",$L38="unknown")),"CURRENT_ROLE_UNRESOLVED",IF(AND($E38="yes",OR($I38="partial",$I38="mismatch",$AQ38="stale")),"SCOPE_OR_FRESHNESS_LIMIT",IF(AND($AU38=TRUE,$AY38=TRUE),"COMMERCIAL_EVIDENCE_LIMITED",IF(AND($S38="no",$E38="yes",$H38="no",$U38="yes",$AP38="two_plus",$I38="full",$AQ38="current"),"SCOPED_NON_SERVICEABILITY",IF(AND($S38="no",$E38="yes",$H38="yes"),"SERVICEABILITY_LIMIT",IF(AND($S38="no",OR($F38="yes",$AV38=TRUE)),"NOT_SERVICEABLE_FOR_COMMERCIAL_VIEW",IF($S38="no","SERVICEABILITY_NEGATIVE_ROLE_EFFECT_UNRESOLVED",IF(AND($E38="no",$H38="yes",$AT38=TRUE,$I38="full",$AW38=""),"MISSING_ALTERNATIVE_ROLE_UNRESOLVED",IF(AND($E38="no",$H38="yes",$AT38=TRUE,$I38="full",$AU38=TRUE,OR($AP38&lt;&gt;"two_plus",$AQ38&lt;&gt;"current",$S38&lt;&gt;"yes")),"MISSING_ALTERNATIVE_EVIDENCE_LIMITED",IF(AND($E38="no",$H38="yes",$AT38=TRUE,$I38="full"),"COMMERCIAL_ALTERNATIVE_MISSING",IF(AND($AW38&lt;&gt;"",$E38="yes",$H38="yes",$I38="full",$L38&lt;&gt;$AW38),"ROLE_MISMATCH",IF(AND($AP38="shared",$AV38=TRUE),"PUBLIC_SIGNAL_SHARED_PROVENANCE",IF(AND($AV38=TRUE,$F38="yes",OR($H38="no",$G38="none")),"DISCOVERY_ONLY_RELATIONSHIP",IF(AND($E38="yes",$H38="no",$U38="yes",$AP38="two_plus",$I38="full",$AQ38="current"),"SCOPED_NON_PARTICIPATION",IF(AND($E38="yes",$H38="yes",$AT38=TRUE,$I38="full",$AP38="two_plus",$AQ38="current",$AW38=""),"ALTERNATIVE_TYPE_UNRESOLVED",IF(AND($E38="yes",$H38="yes",$AT38=TRUE,$I38="full",$AP38="two_plus",$AQ38="current",$AU38=TRUE,$S38&lt;&gt;"yes"),"SERVICEABILITY_UNRESOLVED",IF(AND($E38="yes",$H38="yes",$AT38=TRUE,$I38="full",$AP38="two_plus",$AQ38="current",$L38&lt;&gt;$AW38),"ROLE_MISMATCH",IF(AND($E38="yes",$H38="yes",$AT38=TRUE,$I38="full",$AP38="two_plus",$AQ38="current"),"SCOPED_COMMERCIAL_RELEVANCE","DEFAULT_EVIDENCE_GAP")))))))))))))))))))))))))))</x:f>
      </x:c>
    </x:row>
    <x:row r="39">
      <x:c r="A39" s="103"/>
      <x:c r="B39" s="103"/>
      <x:c r="C39" s="103"/>
      <x:c r="D39" s="103"/>
      <x:c r="E39" s="103"/>
      <x:c r="F39" s="103"/>
      <x:c r="G39" s="103"/>
      <x:c r="H39" s="103"/>
      <x:c r="I39" s="103"/>
      <x:c r="J39" s="103"/>
      <x:c r="K39" s="103"/>
      <x:c r="L39" s="103"/>
      <x:c r="M39" s="103"/>
      <x:c r="N39" s="103"/>
      <x:c r="O39" s="103"/>
      <x:c r="P39" s="103"/>
      <x:c r="Q39" s="103"/>
      <x:c r="R39" s="103"/>
      <x:c r="S39" s="103"/>
      <x:c r="T39" s="103"/>
      <x:c r="U39" s="103"/>
      <x:c r="V39" s="103"/>
      <x:c r="W39" s="104"/>
      <x:c r="X39" s="103"/>
      <x:c r="Y39" s="86">
        <x:f>IF($BB39="EMPTY","",IF($AN39=TRUE,"INVALID",IF($AO39=TRUE,"INCOMPLETE",IF(OR(NOT(ISTEXT($C39)),LEN(TRIM($C39&amp;""))&lt;2),"INVALID","VALID"))))</x:f>
      </x:c>
      <x:c r="Z39" s="86">
        <x:f>IF($BB39="EMPTY","",$BB39)</x:f>
      </x:c>
      <x:c r="AA39" s="86">
        <x:f>IF($BB39="EMPTY","",IFERROR(VLOOKUP($BC39,'Method Notes'!$AN$5:$AW$50,2,FALSE),""))</x:f>
      </x:c>
      <x:c r="AB39" s="86">
        <x:f>IF($BB39="EMPTY","",IF($BC39="CONTROLLED_INPUT_INVALID","Unsupported values were supplied for: "&amp;LEFT($AZ39,MAX(0,LEN($AZ39)-2))&amp;". The engine does not convert them to a safe default.",IF($BC39="REQUIRED_FIELDS_MISSING","Required information is missing: "&amp;LEFT($BA39,MAX(0,LEN($BA39)-2))&amp;".",IFERROR(VLOOKUP($BC39,'Method Notes'!$AN$5:$AW$50,3,FALSE),""))))</x:f>
      </x:c>
      <x:c r="AC39" s="86">
        <x:f>IF($BB39="EMPTY","",IF($BC39="COMMERCIAL_ALTERNATIVE_MISSING","Add as "&amp;$AX39&amp;" in this scoped view.",IF($BC39="ROLE_MISMATCH","Reclassify as "&amp;$AX39&amp;" for this view.",IFERROR(VLOOKUP($BC39,'Method Notes'!$AN$5:$AW$50,4,FALSE),""))))</x:f>
      </x:c>
      <x:c r="AD39" s="86">
        <x:f>IF($BB39="EMPTY","",$BC39)</x:f>
      </x:c>
      <x:c r="AE39" s="86">
        <x:f>IF($BB39="EMPTY","",IFERROR(VLOOKUP($BC39,'Method Notes'!$AN$5:$AW$50,5,FALSE),""))</x:f>
      </x:c>
      <x:c r="AF39" s="86">
        <x:f>IF($BB39="EMPTY","",IFERROR(VLOOKUP($BC39,'Method Notes'!$AN$5:$AW$50,6,FALSE),""))</x:f>
      </x:c>
      <x:c r="AG39" s="86">
        <x:f>IF($BB39="EMPTY","",IF($BC39="COMMERCIAL_EVIDENCE_LIMITED",IF($AT39=TRUE,"Add independent decisions and missing segments.","Collect direct buyer or recorded commercial-event evidence tied to the same scope."),IFERROR(VLOOKUP($BC39,'Method Notes'!$AN$5:$AW$50,7,FALSE),"")))</x:f>
      </x:c>
      <x:c r="AH39" s="86">
        <x:f>IF($BB39="EMPTY","",IFERROR(VLOOKUP($BC39,'Method Notes'!$AN$5:$AW$50,8,FALSE),""))</x:f>
      </x:c>
      <x:c r="AI39" s="86">
        <x:f>IF($BB39="EMPTY","",IF(OR($BC39="COMMERCIAL_EVIDENCE_LIMITED",$BC39="COMMERCIAL_ALTERNATIVE_MISSING",$BC39="ROLE_MISMATCH",$BC39="SCOPE_OR_FRESHNESS_LIMIT"),IF($AP39="shared","PROVENANCE NOT INDEPENDENT",IF($AP39="one","ONE INDEPENDENT DECISION ONLY",IF($AS39="incomplete_crm","CRM CAPTURE INCOMPLETE",IF(OR($AS39="only_wins",$AS39="only_losses",$AS39="one_segment",$AS39="limited"),"SAMPLE COVERAGE LIMITED",IF($T39="yes","HISTORICAL BACKFILL UNRELIABLE",IF($AQ39="stale","EVIDENCE STALE","Evidence is scoped to the tested view.")))))),IFERROR(VLOOKUP($BC39,'Method Notes'!$AN$5:$AW$50,9,FALSE),"")))</x:f>
      </x:c>
      <x:c r="AJ39" s="86">
        <x:f>IF($BB39="EMPTY","",IFERROR(VLOOKUP($BC39,'Method Notes'!$AN$5:$AW$50,10,FALSE),""))</x:f>
      </x:c>
      <x:c r="AK39" s="86">
        <x:f>IF(COUNTA($A39:$X39)=0,"",IF(AND($B39&lt;&gt;"",COUNTIF($B$6:$B39,$B39)&gt;1),"POSSIBLE DUPLICATE CANDIDATE ID",""))</x:f>
      </x:c>
      <x:c r="AL39" s="86">
        <x:f>IF(COUNTA($A39:$X39)=0,"",IF(OR($Q39="review_due",$Q39="new_evidence",$R39="yes"),"REOPEN / SUPERSEDE PRIOR VERSION",IF(OR($Q39="",$Q39="none"),"CURRENT OR FIRST REVIEW","PRIOR REVIEW RECORDED")))</x:f>
      </x:c>
      <x:c r="AM39">
        <x:f>IF(COUNTA($C39:$U39)&gt;0,1,0)</x:f>
      </x:c>
      <x:c r="AN39">
        <x:f>OR(ISFORMULA($C39),ISFORMULA($D39),AND($D39&lt;&gt;"",NOT(OR(EXACT($D39,"seo"),EXACT($D39,"content"),EXACT($D39,"paid_search"),EXACT($D39,"market_monitoring"),EXACT($D39,"battlecard"),EXACT($D39,"product_comparison"),EXACT($D39,"shortlist"),EXACT($D39,"procurement"),EXACT($D39,"pricing"),EXACT($D39,"renewal"),EXACT($D39,"strategy")))),ISFORMULA($E39),AND($E39&lt;&gt;"",NOT(OR(EXACT($E39,"yes"),EXACT($E39,"no")))),ISFORMULA($F39),AND($F39&lt;&gt;"",NOT(OR(EXACT($F39,"yes"),EXACT($F39,"no")))),ISFORMULA($G39),AND($G39&lt;&gt;"",NOT(OR(EXACT($G39,"none"),EXACT($G39,"seller_only"),EXACT($G39,"buyer_event"),EXACT($G39,"mixed")))),ISFORMULA($H39),AND($H39&lt;&gt;"",NOT(OR(EXACT($H39,"yes"),EXACT($H39,"no"),EXACT($H39,"unknown")))),ISFORMULA($I39),AND($I39&lt;&gt;"",NOT(OR(EXACT($I39,"full"),EXACT($I39,"partial"),EXACT($I39,"mismatch"),EXACT($I39,"unknown")))),ISFORMULA($J39),AND($J39&lt;&gt;"",NOT(OR(EXACT($J39,"independent_current"),EXACT($J39,"one_decision"),EXACT($J39,"shared_records"),EXACT($J39,"contradictory"),EXACT($J39,"incomplete_capture"),EXACT($J39,"stale")))),ISFORMULA($K39),AND($K39&lt;&gt;"",NOT(OR(EXACT($K39,"vendor"),EXACT($K39,"product"),EXACT($K39,"consultancy"),EXACT($K39,"agency"),EXACT($K39,"internal_build"),EXACT($K39,"spreadsheet"),EXACT($K39,"incumbent"),EXACT($K39,"open_source"),EXACT($K39,"free_tool"),EXACT($K39,"no_decision"),EXACT($K39,"status_quo"),EXACT($K39,"unknown")))),ISFORMULA($L39),AND($L39&lt;&gt;"",NOT(OR(EXACT($L39,"direct"),EXACT($L39,"indirect"),EXACT($L39,"substitute"),EXACT($L39,"reference"),EXACT($L39,"unknown")))),ISFORMULA($M39),AND($M39&lt;&gt;"",NOT(OR(EXACT($M39,"current"),EXACT($M39,"stale"),EXACT($M39,"unknown")))),ISFORMULA($N39),AND($N39&lt;&gt;"",NOT(OR(EXACT($N39,"none"),EXACT($N39,"material"),EXACT($N39,"unknown")))),ISFORMULA($O39),AND($O39&lt;&gt;"",NOT(OR(EXACT($O39,"two_plus"),EXACT($O39,"one"),EXACT($O39,"shared"),EXACT($O39,"unknown")))),ISFORMULA($P39),AND($P39&lt;&gt;"",NOT(OR(EXACT($P39,"balanced"),EXACT($P39,"only_wins"),EXACT($P39,"only_losses"),EXACT($P39,"one_segment"),EXACT($P39,"incomplete_crm"),EXACT($P39,"limited")))),ISFORMULA($Q39),AND($Q39&lt;&gt;"",NOT(OR(EXACT($Q39,"none"),EXACT($Q39,"review_due"),EXACT($Q39,"new_evidence")))),ISFORMULA($R39),AND($R39&lt;&gt;"",NOT(OR(EXACT($R39,"yes"),EXACT($R39,"no")))),ISFORMULA($S39),AND($S39&lt;&gt;"",NOT(OR(EXACT($S39,"yes"),EXACT($S39,"no"),EXACT($S39,"unknown")))),ISFORMULA($T39),AND($T39&lt;&gt;"",NOT(OR(EXACT($T39,"yes"),EXACT($T39,"no")))),ISFORMULA($U39),AND($U39&lt;&gt;"",NOT(OR(EXACT($U39,"yes"),EXACT($U39,"no"),EXACT($U39,"unknown")))))</x:f>
      </x:c>
      <x:c r="AO39">
        <x:f>OR(LEN(TRIM($C39&amp;""))=0,LEN(TRIM($D39&amp;""))=0,LEN(TRIM($E39&amp;""))=0,LEN(TRIM($F39&amp;""))=0,LEN(TRIM($G39&amp;""))=0,LEN(TRIM($H39&amp;""))=0,LEN(TRIM($I39&amp;""))=0,LEN(TRIM($J39&amp;""))=0)</x:f>
      </x:c>
      <x:c r="AP39">
        <x:f>IF($O39&lt;&gt;"",$O39,IF($J39="independent_current","two_plus",IF($J39="one_decision","one",IF($J39="shared_records","shared","unknown"))))</x:f>
      </x:c>
      <x:c r="AQ39">
        <x:f>IF($M39&lt;&gt;"",$M39,IF($J39="stale","stale",IF($J39="incomplete_capture","unknown",IF($J39&lt;&gt;"","current",""))))</x:f>
      </x:c>
      <x:c r="AR39">
        <x:f>IF($N39&lt;&gt;"",$N39,IF($J39="contradictory","material",IF($J39&lt;&gt;"","none","")))</x:f>
      </x:c>
      <x:c r="AS39">
        <x:f>IF($P39&lt;&gt;"",$P39,IF($J39="incomplete_capture","incomplete_crm",IF($J39="independent_current","balanced",IF($J39&lt;&gt;"","limited",""))))</x:f>
      </x:c>
      <x:c r="AT39">
        <x:f>OR($G39="buyer_event",$G39="mixed")</x:f>
      </x:c>
      <x:c r="AU39">
        <x:f>OR($D39="battlecard",$D39="shortlist",$D39="procurement",$D39="pricing",$D39="renewal",$D39="strategy",$D39="product_comparison")</x:f>
      </x:c>
      <x:c r="AV39">
        <x:f>OR($D39="seo",$D39="content",$D39="paid_search",$D39="market_monitoring")</x:f>
      </x:c>
      <x:c r="AW39">
        <x:f>IF(OR($K39="vendor",$K39="product"),"direct",IF(OR($K39="consultancy",$K39="agency"),"indirect",IF(OR($K39="internal_build",$K39="spreadsheet",$K39="incumbent",$K39="open_source",$K39="free_tool",$K39="no_decision",$K39="status_quo"),"substitute","")))</x:f>
      </x:c>
      <x:c r="AX39">
        <x:f>IF(OR($K39="vendor",$K39="product"),"Direct competitor",IF(OR($K39="consultancy",$K39="agency"),"Service alternative",IF($K39="incumbent","Incumbent / substitute",IF($K39="no_decision","No-decision alternative",IF($K39="status_quo","Status-quo alternative",IF(OR($K39="internal_build",$K39="spreadsheet",$K39="open_source",$K39="free_tool"),"Substitute",""))))))</x:f>
      </x:c>
      <x:c r="AY39">
        <x:f>OR($G39="none",$G39="seller_only",$AP39&lt;&gt;"two_plus",$AS39="only_wins",$AS39="only_losses",$AS39="one_segment",$AS39="incomplete_crm",$AS39="limited",$T39="yes",$AQ39&lt;&gt;"current")</x:f>
      </x:c>
      <x:c r="AZ39">
        <x:f>IF(ISFORMULA($C39),"candidateName, ","")&amp;IF(OR(ISFORMULA($D39),AND($D39&lt;&gt;"",NOT(OR(EXACT($D39,"seo"),EXACT($D39,"content"),EXACT($D39,"paid_search"),EXACT($D39,"market_monitoring"),EXACT($D39,"battlecard"),EXACT($D39,"product_comparison"),EXACT($D39,"shortlist"),EXACT($D39,"procurement"),EXACT($D39,"pricing"),EXACT($D39,"renewal"),EXACT($D39,"strategy"))))),"decisionUse, ","")&amp;IF(OR(ISFORMULA($E39),AND($E39&lt;&gt;"",NOT(OR(EXACT($E39,"yes"),EXACT($E39,"no"))))),"candidateInSet, ","")&amp;IF(OR(ISFORMULA($F39),AND($F39&lt;&gt;"",NOT(OR(EXACT($F39,"yes"),EXACT($F39,"no"))))),"publicEvidence, ","")&amp;IF(OR(ISFORMULA($G39),AND($G39&lt;&gt;"",NOT(OR(EXACT($G39,"none"),EXACT($G39,"seller_only"),EXACT($G39,"buyer_event"),EXACT($G39,"mixed"))))),"firstPartyEvidence, ","")&amp;IF(OR(ISFORMULA($H39),AND($H39&lt;&gt;"",NOT(OR(EXACT($H39,"yes"),EXACT($H39,"no"),EXACT($H39,"unknown"))))),"realDecision, ","")&amp;IF(OR(ISFORMULA($I39),AND($I39&lt;&gt;"",NOT(OR(EXACT($I39,"full"),EXACT($I39,"partial"),EXACT($I39,"mismatch"),EXACT($I39,"unknown"))))),"scopeMatch, ","")&amp;IF(OR(ISFORMULA($J39),AND($J39&lt;&gt;"",NOT(OR(EXACT($J39,"independent_current"),EXACT($J39,"one_decision"),EXACT($J39,"shared_records"),EXACT($J39,"contradictory"),EXACT($J39,"incomplete_capture"),EXACT($J39,"stale"))))),"evidenceQuality, ","")&amp;IF(OR(ISFORMULA($K39),AND($K39&lt;&gt;"",NOT(OR(EXACT($K39,"vendor"),EXACT($K39,"product"),EXACT($K39,"consultancy"),EXACT($K39,"agency"),EXACT($K39,"internal_build"),EXACT($K39,"spreadsheet"),EXACT($K39,"incumbent"),EXACT($K39,"open_source"),EXACT($K39,"free_tool"),EXACT($K39,"no_decision"),EXACT($K39,"status_quo"),EXACT($K39,"unknown"))))),"alternativeType, ","")&amp;IF(OR(ISFORMULA($L39),AND($L39&lt;&gt;"",NOT(OR(EXACT($L39,"direct"),EXACT($L39,"indirect"),EXACT($L39,"substitute"),EXACT($L39,"reference"),EXACT($L39,"unknown"))))),"currentRole, ","")&amp;IF(OR(ISFORMULA($M39),AND($M39&lt;&gt;"",NOT(OR(EXACT($M39,"current"),EXACT($M39,"stale"),EXACT($M39,"unknown"))))),"freshness, ","")&amp;IF(OR(ISFORMULA($N39),AND($N39&lt;&gt;"",NOT(OR(EXACT($N39,"none"),EXACT($N39,"material"),EXACT($N39,"unknown"))))),"contradiction, ","")&amp;IF(OR(ISFORMULA($O39),AND($O39&lt;&gt;"",NOT(OR(EXACT($O39,"two_plus"),EXACT($O39,"one"),EXACT($O39,"shared"),EXACT($O39,"unknown"))))),"provenance, ","")&amp;IF(OR(ISFORMULA($P39),AND($P39&lt;&gt;"",NOT(OR(EXACT($P39,"balanced"),EXACT($P39,"only_wins"),EXACT($P39,"only_losses"),EXACT($P39,"one_segment"),EXACT($P39,"incomplete_crm"),EXACT($P39,"limited"))))),"sampleCoverage, ","")&amp;IF(OR(ISFORMULA($Q39),AND($Q39&lt;&gt;"",NOT(OR(EXACT($Q39,"none"),EXACT($Q39,"review_due"),EXACT($Q39,"new_evidence"))))),"previousValidation, ","")&amp;IF(OR(ISFORMULA($R39),AND($R39&lt;&gt;"",NOT(OR(EXACT($R39,"yes"),EXACT($R39,"no"))))),"newMaterialEvidence, ","")&amp;IF(OR(ISFORMULA($S39),AND($S39&lt;&gt;"",NOT(OR(EXACT($S39,"yes"),EXACT($S39,"no"),EXACT($S39,"unknown"))))),"serviceability, ","")&amp;IF(OR(ISFORMULA($T39),AND($T39&lt;&gt;"",NOT(OR(EXACT($T39,"yes"),EXACT($T39,"no"))))),"historicalBackfill, ","")&amp;IF(OR(ISFORMULA($U39),AND($U39&lt;&gt;"",NOT(OR(EXACT($U39,"yes"),EXACT($U39,"no"),EXACT($U39,"unknown"))))),"commercialNonParticipation, ","")</x:f>
      </x:c>
      <x:c r="BA39">
        <x:f>IF(LEN(TRIM($C39&amp;""))=0,"candidateName, ","")&amp;IF(LEN(TRIM($D39&amp;""))=0,"decisionUse, ","")&amp;IF(LEN(TRIM($E39&amp;""))=0,"candidateInSet, ","")&amp;IF(LEN(TRIM($F39&amp;""))=0,"publicEvidence, ","")&amp;IF(LEN(TRIM($G39&amp;""))=0,"firstPartyEvidence, ","")&amp;IF(LEN(TRIM($H39&amp;""))=0,"realDecision, ","")&amp;IF(LEN(TRIM($I39&amp;""))=0,"scopeMatch, ","")&amp;IF(LEN(TRIM($J39&amp;""))=0,"evidenceQuality, ","")</x:f>
      </x:c>
      <x:c r="BB39">
        <x:f>IF($AM39=0,"EMPTY",IF($AN39=TRUE,"INVALID INPUT",IF($AO39=TRUE,"INVALID INPUT",IF(OR(NOT(ISTEXT($C39)),LEN(TRIM($C39&amp;""))&lt;2),"INVALID INPUT",IF(OR($Q39="review_due",$Q39="new_evidence",$R39="yes"),"REOPEN",IF(OR($AR39="material",$AR39="unknown"),"RESOLVE EVIDENCE",IF(OR($I39="unknown",$H39="unknown"),"RESOLVE EVIDENCE",IF(AND($AU39=TRUE,OR($S39="",$S39="unknown")),"RESOLVE EVIDENCE",IF(AND($E39="no",OR($K39="",$K39="unknown")),"RESOLVE EVIDENCE",IF(AND($E39="yes",OR($L39="",$L39="unknown")),"RESOLVE EVIDENCE",IF(AND($E39="yes",OR($I39="partial",$I39="mismatch",$AQ39="stale")),"DOWNGRADE",IF(AND($AU39=TRUE,$AY39=TRUE),"RESOLVE EVIDENCE",IF(AND($S39="no",$E39="yes",$H39="no",$U39="yes",$AP39="two_plus",$I39="full",$AQ39="current"),"EXCLUDE FROM THIS COMMERCIAL VIEW",IF(AND($S39="no",$E39="yes",$H39="yes"),"DOWNGRADE",IF(AND($S39="no",OR($F39="yes",$AV39=TRUE)),"RETAIN FOR DISCOVERY / REFERENCE",IF($S39="no","RESOLVE EVIDENCE",IF(AND($E39="no",$H39="yes",$AT39=TRUE,$I39="full",$AW39=""),"RESOLVE EVIDENCE",IF(AND($E39="no",$H39="yes",$AT39=TRUE,$I39="full",$AU39=TRUE,OR($AP39&lt;&gt;"two_plus",$AQ39&lt;&gt;"current",$S39&lt;&gt;"yes")),"RESOLVE EVIDENCE",IF(AND($E39="no",$H39="yes",$AT39=TRUE,$I39="full"),"ADD",IF(AND($AW39&lt;&gt;"",$E39="yes",$H39="yes",$I39="full",$L39&lt;&gt;$AW39),"RECLASSIFY",IF(AND($AP39="shared",$AV39=TRUE),"RETAIN FOR DISCOVERY / REFERENCE",IF(AND($AV39=TRUE,$F39="yes",OR($H39="no",$G39="none")),"RETAIN FOR DISCOVERY / REFERENCE",IF(AND($E39="yes",$H39="no",$U39="yes",$AP39="two_plus",$I39="full",$AQ39="current"),"EXCLUDE FROM THIS COMMERCIAL VIEW",IF(AND($E39="yes",$H39="yes",$AT39=TRUE,$I39="full",$AP39="two_plus",$AQ39="current",$AW39=""),"RESOLVE EVIDENCE",IF(AND($E39="yes",$H39="yes",$AT39=TRUE,$I39="full",$AP39="two_plus",$AQ39="current",$AU39=TRUE,$S39&lt;&gt;"yes"),"RESOLVE EVIDENCE",IF(AND($E39="yes",$H39="yes",$AT39=TRUE,$I39="full",$AP39="two_plus",$AQ39="current",$L39&lt;&gt;$AW39),"RECLASSIFY",IF(AND($E39="yes",$H39="yes",$AT39=TRUE,$I39="full",$AP39="two_plus",$AQ39="current"),"CONFIRM","RESOLVE EVIDENCE")))))))))))))))))))))))))))</x:f>
      </x:c>
      <x:c r="BC39">
        <x:f>IF($AM39=0,"EMPTY",IF($AN39=TRUE,"CONTROLLED_INPUT_INVALID",IF($AO39=TRUE,"REQUIRED_FIELDS_MISSING",IF(OR(NOT(ISTEXT($C39)),LEN(TRIM($C39&amp;""))&lt;2),"IDENTITY_MALFORMED",IF(OR($Q39="review_due",$Q39="new_evidence",$R39="yes"),"LIFECYCLE_TRIGGER",IF(OR($AR39="material",$AR39="unknown"),"MATERIAL_CONTRADICTION",IF(OR($I39="unknown",$H39="unknown"),"SCOPE_OR_EVENT_UNRESOLVED",IF(AND($AU39=TRUE,OR($S39="",$S39="unknown")),"SERVICEABILITY_UNRESOLVED",IF(AND($E39="no",OR($K39="",$K39="unknown")),"MISSING_ALTERNATIVE_ROLE_UNRESOLVED",IF(AND($E39="yes",OR($L39="",$L39="unknown")),"CURRENT_ROLE_UNRESOLVED",IF(AND($E39="yes",OR($I39="partial",$I39="mismatch",$AQ39="stale")),"SCOPE_OR_FRESHNESS_LIMIT",IF(AND($AU39=TRUE,$AY39=TRUE),"COMMERCIAL_EVIDENCE_LIMITED",IF(AND($S39="no",$E39="yes",$H39="no",$U39="yes",$AP39="two_plus",$I39="full",$AQ39="current"),"SCOPED_NON_SERVICEABILITY",IF(AND($S39="no",$E39="yes",$H39="yes"),"SERVICEABILITY_LIMIT",IF(AND($S39="no",OR($F39="yes",$AV39=TRUE)),"NOT_SERVICEABLE_FOR_COMMERCIAL_VIEW",IF($S39="no","SERVICEABILITY_NEGATIVE_ROLE_EFFECT_UNRESOLVED",IF(AND($E39="no",$H39="yes",$AT39=TRUE,$I39="full",$AW39=""),"MISSING_ALTERNATIVE_ROLE_UNRESOLVED",IF(AND($E39="no",$H39="yes",$AT39=TRUE,$I39="full",$AU39=TRUE,OR($AP39&lt;&gt;"two_plus",$AQ39&lt;&gt;"current",$S39&lt;&gt;"yes")),"MISSING_ALTERNATIVE_EVIDENCE_LIMITED",IF(AND($E39="no",$H39="yes",$AT39=TRUE,$I39="full"),"COMMERCIAL_ALTERNATIVE_MISSING",IF(AND($AW39&lt;&gt;"",$E39="yes",$H39="yes",$I39="full",$L39&lt;&gt;$AW39),"ROLE_MISMATCH",IF(AND($AP39="shared",$AV39=TRUE),"PUBLIC_SIGNAL_SHARED_PROVENANCE",IF(AND($AV39=TRUE,$F39="yes",OR($H39="no",$G39="none")),"DISCOVERY_ONLY_RELATIONSHIP",IF(AND($E39="yes",$H39="no",$U39="yes",$AP39="two_plus",$I39="full",$AQ39="current"),"SCOPED_NON_PARTICIPATION",IF(AND($E39="yes",$H39="yes",$AT39=TRUE,$I39="full",$AP39="two_plus",$AQ39="current",$AW39=""),"ALTERNATIVE_TYPE_UNRESOLVED",IF(AND($E39="yes",$H39="yes",$AT39=TRUE,$I39="full",$AP39="two_plus",$AQ39="current",$AU39=TRUE,$S39&lt;&gt;"yes"),"SERVICEABILITY_UNRESOLVED",IF(AND($E39="yes",$H39="yes",$AT39=TRUE,$I39="full",$AP39="two_plus",$AQ39="current",$L39&lt;&gt;$AW39),"ROLE_MISMATCH",IF(AND($E39="yes",$H39="yes",$AT39=TRUE,$I39="full",$AP39="two_plus",$AQ39="current"),"SCOPED_COMMERCIAL_RELEVANCE","DEFAULT_EVIDENCE_GAP")))))))))))))))))))))))))))</x:f>
      </x:c>
    </x:row>
    <x:row r="40">
      <x:c r="A40" s="103"/>
      <x:c r="B40" s="103"/>
      <x:c r="C40" s="103"/>
      <x:c r="D40" s="103"/>
      <x:c r="E40" s="103"/>
      <x:c r="F40" s="103"/>
      <x:c r="G40" s="103"/>
      <x:c r="H40" s="103"/>
      <x:c r="I40" s="103"/>
      <x:c r="J40" s="103"/>
      <x:c r="K40" s="103"/>
      <x:c r="L40" s="103"/>
      <x:c r="M40" s="103"/>
      <x:c r="N40" s="103"/>
      <x:c r="O40" s="103"/>
      <x:c r="P40" s="103"/>
      <x:c r="Q40" s="103"/>
      <x:c r="R40" s="103"/>
      <x:c r="S40" s="103"/>
      <x:c r="T40" s="103"/>
      <x:c r="U40" s="103"/>
      <x:c r="V40" s="103"/>
      <x:c r="W40" s="104"/>
      <x:c r="X40" s="103"/>
      <x:c r="Y40" s="86">
        <x:f>IF($BB40="EMPTY","",IF($AN40=TRUE,"INVALID",IF($AO40=TRUE,"INCOMPLETE",IF(OR(NOT(ISTEXT($C40)),LEN(TRIM($C40&amp;""))&lt;2),"INVALID","VALID"))))</x:f>
      </x:c>
      <x:c r="Z40" s="86">
        <x:f>IF($BB40="EMPTY","",$BB40)</x:f>
      </x:c>
      <x:c r="AA40" s="86">
        <x:f>IF($BB40="EMPTY","",IFERROR(VLOOKUP($BC40,'Method Notes'!$AN$5:$AW$50,2,FALSE),""))</x:f>
      </x:c>
      <x:c r="AB40" s="86">
        <x:f>IF($BB40="EMPTY","",IF($BC40="CONTROLLED_INPUT_INVALID","Unsupported values were supplied for: "&amp;LEFT($AZ40,MAX(0,LEN($AZ40)-2))&amp;". The engine does not convert them to a safe default.",IF($BC40="REQUIRED_FIELDS_MISSING","Required information is missing: "&amp;LEFT($BA40,MAX(0,LEN($BA40)-2))&amp;".",IFERROR(VLOOKUP($BC40,'Method Notes'!$AN$5:$AW$50,3,FALSE),""))))</x:f>
      </x:c>
      <x:c r="AC40" s="86">
        <x:f>IF($BB40="EMPTY","",IF($BC40="COMMERCIAL_ALTERNATIVE_MISSING","Add as "&amp;$AX40&amp;" in this scoped view.",IF($BC40="ROLE_MISMATCH","Reclassify as "&amp;$AX40&amp;" for this view.",IFERROR(VLOOKUP($BC40,'Method Notes'!$AN$5:$AW$50,4,FALSE),""))))</x:f>
      </x:c>
      <x:c r="AD40" s="86">
        <x:f>IF($BB40="EMPTY","",$BC40)</x:f>
      </x:c>
      <x:c r="AE40" s="86">
        <x:f>IF($BB40="EMPTY","",IFERROR(VLOOKUP($BC40,'Method Notes'!$AN$5:$AW$50,5,FALSE),""))</x:f>
      </x:c>
      <x:c r="AF40" s="86">
        <x:f>IF($BB40="EMPTY","",IFERROR(VLOOKUP($BC40,'Method Notes'!$AN$5:$AW$50,6,FALSE),""))</x:f>
      </x:c>
      <x:c r="AG40" s="86">
        <x:f>IF($BB40="EMPTY","",IF($BC40="COMMERCIAL_EVIDENCE_LIMITED",IF($AT40=TRUE,"Add independent decisions and missing segments.","Collect direct buyer or recorded commercial-event evidence tied to the same scope."),IFERROR(VLOOKUP($BC40,'Method Notes'!$AN$5:$AW$50,7,FALSE),"")))</x:f>
      </x:c>
      <x:c r="AH40" s="86">
        <x:f>IF($BB40="EMPTY","",IFERROR(VLOOKUP($BC40,'Method Notes'!$AN$5:$AW$50,8,FALSE),""))</x:f>
      </x:c>
      <x:c r="AI40" s="86">
        <x:f>IF($BB40="EMPTY","",IF(OR($BC40="COMMERCIAL_EVIDENCE_LIMITED",$BC40="COMMERCIAL_ALTERNATIVE_MISSING",$BC40="ROLE_MISMATCH",$BC40="SCOPE_OR_FRESHNESS_LIMIT"),IF($AP40="shared","PROVENANCE NOT INDEPENDENT",IF($AP40="one","ONE INDEPENDENT DECISION ONLY",IF($AS40="incomplete_crm","CRM CAPTURE INCOMPLETE",IF(OR($AS40="only_wins",$AS40="only_losses",$AS40="one_segment",$AS40="limited"),"SAMPLE COVERAGE LIMITED",IF($T40="yes","HISTORICAL BACKFILL UNRELIABLE",IF($AQ40="stale","EVIDENCE STALE","Evidence is scoped to the tested view.")))))),IFERROR(VLOOKUP($BC40,'Method Notes'!$AN$5:$AW$50,9,FALSE),"")))</x:f>
      </x:c>
      <x:c r="AJ40" s="86">
        <x:f>IF($BB40="EMPTY","",IFERROR(VLOOKUP($BC40,'Method Notes'!$AN$5:$AW$50,10,FALSE),""))</x:f>
      </x:c>
      <x:c r="AK40" s="86">
        <x:f>IF(COUNTA($A40:$X40)=0,"",IF(AND($B40&lt;&gt;"",COUNTIF($B$6:$B40,$B40)&gt;1),"POSSIBLE DUPLICATE CANDIDATE ID",""))</x:f>
      </x:c>
      <x:c r="AL40" s="86">
        <x:f>IF(COUNTA($A40:$X40)=0,"",IF(OR($Q40="review_due",$Q40="new_evidence",$R40="yes"),"REOPEN / SUPERSEDE PRIOR VERSION",IF(OR($Q40="",$Q40="none"),"CURRENT OR FIRST REVIEW","PRIOR REVIEW RECORDED")))</x:f>
      </x:c>
      <x:c r="AM40">
        <x:f>IF(COUNTA($C40:$U40)&gt;0,1,0)</x:f>
      </x:c>
      <x:c r="AN40">
        <x:f>OR(ISFORMULA($C40),ISFORMULA($D40),AND($D40&lt;&gt;"",NOT(OR(EXACT($D40,"seo"),EXACT($D40,"content"),EXACT($D40,"paid_search"),EXACT($D40,"market_monitoring"),EXACT($D40,"battlecard"),EXACT($D40,"product_comparison"),EXACT($D40,"shortlist"),EXACT($D40,"procurement"),EXACT($D40,"pricing"),EXACT($D40,"renewal"),EXACT($D40,"strategy")))),ISFORMULA($E40),AND($E40&lt;&gt;"",NOT(OR(EXACT($E40,"yes"),EXACT($E40,"no")))),ISFORMULA($F40),AND($F40&lt;&gt;"",NOT(OR(EXACT($F40,"yes"),EXACT($F40,"no")))),ISFORMULA($G40),AND($G40&lt;&gt;"",NOT(OR(EXACT($G40,"none"),EXACT($G40,"seller_only"),EXACT($G40,"buyer_event"),EXACT($G40,"mixed")))),ISFORMULA($H40),AND($H40&lt;&gt;"",NOT(OR(EXACT($H40,"yes"),EXACT($H40,"no"),EXACT($H40,"unknown")))),ISFORMULA($I40),AND($I40&lt;&gt;"",NOT(OR(EXACT($I40,"full"),EXACT($I40,"partial"),EXACT($I40,"mismatch"),EXACT($I40,"unknown")))),ISFORMULA($J40),AND($J40&lt;&gt;"",NOT(OR(EXACT($J40,"independent_current"),EXACT($J40,"one_decision"),EXACT($J40,"shared_records"),EXACT($J40,"contradictory"),EXACT($J40,"incomplete_capture"),EXACT($J40,"stale")))),ISFORMULA($K40),AND($K40&lt;&gt;"",NOT(OR(EXACT($K40,"vendor"),EXACT($K40,"product"),EXACT($K40,"consultancy"),EXACT($K40,"agency"),EXACT($K40,"internal_build"),EXACT($K40,"spreadsheet"),EXACT($K40,"incumbent"),EXACT($K40,"open_source"),EXACT($K40,"free_tool"),EXACT($K40,"no_decision"),EXACT($K40,"status_quo"),EXACT($K40,"unknown")))),ISFORMULA($L40),AND($L40&lt;&gt;"",NOT(OR(EXACT($L40,"direct"),EXACT($L40,"indirect"),EXACT($L40,"substitute"),EXACT($L40,"reference"),EXACT($L40,"unknown")))),ISFORMULA($M40),AND($M40&lt;&gt;"",NOT(OR(EXACT($M40,"current"),EXACT($M40,"stale"),EXACT($M40,"unknown")))),ISFORMULA($N40),AND($N40&lt;&gt;"",NOT(OR(EXACT($N40,"none"),EXACT($N40,"material"),EXACT($N40,"unknown")))),ISFORMULA($O40),AND($O40&lt;&gt;"",NOT(OR(EXACT($O40,"two_plus"),EXACT($O40,"one"),EXACT($O40,"shared"),EXACT($O40,"unknown")))),ISFORMULA($P40),AND($P40&lt;&gt;"",NOT(OR(EXACT($P40,"balanced"),EXACT($P40,"only_wins"),EXACT($P40,"only_losses"),EXACT($P40,"one_segment"),EXACT($P40,"incomplete_crm"),EXACT($P40,"limited")))),ISFORMULA($Q40),AND($Q40&lt;&gt;"",NOT(OR(EXACT($Q40,"none"),EXACT($Q40,"review_due"),EXACT($Q40,"new_evidence")))),ISFORMULA($R40),AND($R40&lt;&gt;"",NOT(OR(EXACT($R40,"yes"),EXACT($R40,"no")))),ISFORMULA($S40),AND($S40&lt;&gt;"",NOT(OR(EXACT($S40,"yes"),EXACT($S40,"no"),EXACT($S40,"unknown")))),ISFORMULA($T40),AND($T40&lt;&gt;"",NOT(OR(EXACT($T40,"yes"),EXACT($T40,"no")))),ISFORMULA($U40),AND($U40&lt;&gt;"",NOT(OR(EXACT($U40,"yes"),EXACT($U40,"no"),EXACT($U40,"unknown")))))</x:f>
      </x:c>
      <x:c r="AO40">
        <x:f>OR(LEN(TRIM($C40&amp;""))=0,LEN(TRIM($D40&amp;""))=0,LEN(TRIM($E40&amp;""))=0,LEN(TRIM($F40&amp;""))=0,LEN(TRIM($G40&amp;""))=0,LEN(TRIM($H40&amp;""))=0,LEN(TRIM($I40&amp;""))=0,LEN(TRIM($J40&amp;""))=0)</x:f>
      </x:c>
      <x:c r="AP40">
        <x:f>IF($O40&lt;&gt;"",$O40,IF($J40="independent_current","two_plus",IF($J40="one_decision","one",IF($J40="shared_records","shared","unknown"))))</x:f>
      </x:c>
      <x:c r="AQ40">
        <x:f>IF($M40&lt;&gt;"",$M40,IF($J40="stale","stale",IF($J40="incomplete_capture","unknown",IF($J40&lt;&gt;"","current",""))))</x:f>
      </x:c>
      <x:c r="AR40">
        <x:f>IF($N40&lt;&gt;"",$N40,IF($J40="contradictory","material",IF($J40&lt;&gt;"","none","")))</x:f>
      </x:c>
      <x:c r="AS40">
        <x:f>IF($P40&lt;&gt;"",$P40,IF($J40="incomplete_capture","incomplete_crm",IF($J40="independent_current","balanced",IF($J40&lt;&gt;"","limited",""))))</x:f>
      </x:c>
      <x:c r="AT40">
        <x:f>OR($G40="buyer_event",$G40="mixed")</x:f>
      </x:c>
      <x:c r="AU40">
        <x:f>OR($D40="battlecard",$D40="shortlist",$D40="procurement",$D40="pricing",$D40="renewal",$D40="strategy",$D40="product_comparison")</x:f>
      </x:c>
      <x:c r="AV40">
        <x:f>OR($D40="seo",$D40="content",$D40="paid_search",$D40="market_monitoring")</x:f>
      </x:c>
      <x:c r="AW40">
        <x:f>IF(OR($K40="vendor",$K40="product"),"direct",IF(OR($K40="consultancy",$K40="agency"),"indirect",IF(OR($K40="internal_build",$K40="spreadsheet",$K40="incumbent",$K40="open_source",$K40="free_tool",$K40="no_decision",$K40="status_quo"),"substitute","")))</x:f>
      </x:c>
      <x:c r="AX40">
        <x:f>IF(OR($K40="vendor",$K40="product"),"Direct competitor",IF(OR($K40="consultancy",$K40="agency"),"Service alternative",IF($K40="incumbent","Incumbent / substitute",IF($K40="no_decision","No-decision alternative",IF($K40="status_quo","Status-quo alternative",IF(OR($K40="internal_build",$K40="spreadsheet",$K40="open_source",$K40="free_tool"),"Substitute",""))))))</x:f>
      </x:c>
      <x:c r="AY40">
        <x:f>OR($G40="none",$G40="seller_only",$AP40&lt;&gt;"two_plus",$AS40="only_wins",$AS40="only_losses",$AS40="one_segment",$AS40="incomplete_crm",$AS40="limited",$T40="yes",$AQ40&lt;&gt;"current")</x:f>
      </x:c>
      <x:c r="AZ40">
        <x:f>IF(ISFORMULA($C40),"candidateName, ","")&amp;IF(OR(ISFORMULA($D40),AND($D40&lt;&gt;"",NOT(OR(EXACT($D40,"seo"),EXACT($D40,"content"),EXACT($D40,"paid_search"),EXACT($D40,"market_monitoring"),EXACT($D40,"battlecard"),EXACT($D40,"product_comparison"),EXACT($D40,"shortlist"),EXACT($D40,"procurement"),EXACT($D40,"pricing"),EXACT($D40,"renewal"),EXACT($D40,"strategy"))))),"decisionUse, ","")&amp;IF(OR(ISFORMULA($E40),AND($E40&lt;&gt;"",NOT(OR(EXACT($E40,"yes"),EXACT($E40,"no"))))),"candidateInSet, ","")&amp;IF(OR(ISFORMULA($F40),AND($F40&lt;&gt;"",NOT(OR(EXACT($F40,"yes"),EXACT($F40,"no"))))),"publicEvidence, ","")&amp;IF(OR(ISFORMULA($G40),AND($G40&lt;&gt;"",NOT(OR(EXACT($G40,"none"),EXACT($G40,"seller_only"),EXACT($G40,"buyer_event"),EXACT($G40,"mixed"))))),"firstPartyEvidence, ","")&amp;IF(OR(ISFORMULA($H40),AND($H40&lt;&gt;"",NOT(OR(EXACT($H40,"yes"),EXACT($H40,"no"),EXACT($H40,"unknown"))))),"realDecision, ","")&amp;IF(OR(ISFORMULA($I40),AND($I40&lt;&gt;"",NOT(OR(EXACT($I40,"full"),EXACT($I40,"partial"),EXACT($I40,"mismatch"),EXACT($I40,"unknown"))))),"scopeMatch, ","")&amp;IF(OR(ISFORMULA($J40),AND($J40&lt;&gt;"",NOT(OR(EXACT($J40,"independent_current"),EXACT($J40,"one_decision"),EXACT($J40,"shared_records"),EXACT($J40,"contradictory"),EXACT($J40,"incomplete_capture"),EXACT($J40,"stale"))))),"evidenceQuality, ","")&amp;IF(OR(ISFORMULA($K40),AND($K40&lt;&gt;"",NOT(OR(EXACT($K40,"vendor"),EXACT($K40,"product"),EXACT($K40,"consultancy"),EXACT($K40,"agency"),EXACT($K40,"internal_build"),EXACT($K40,"spreadsheet"),EXACT($K40,"incumbent"),EXACT($K40,"open_source"),EXACT($K40,"free_tool"),EXACT($K40,"no_decision"),EXACT($K40,"status_quo"),EXACT($K40,"unknown"))))),"alternativeType, ","")&amp;IF(OR(ISFORMULA($L40),AND($L40&lt;&gt;"",NOT(OR(EXACT($L40,"direct"),EXACT($L40,"indirect"),EXACT($L40,"substitute"),EXACT($L40,"reference"),EXACT($L40,"unknown"))))),"currentRole, ","")&amp;IF(OR(ISFORMULA($M40),AND($M40&lt;&gt;"",NOT(OR(EXACT($M40,"current"),EXACT($M40,"stale"),EXACT($M40,"unknown"))))),"freshness, ","")&amp;IF(OR(ISFORMULA($N40),AND($N40&lt;&gt;"",NOT(OR(EXACT($N40,"none"),EXACT($N40,"material"),EXACT($N40,"unknown"))))),"contradiction, ","")&amp;IF(OR(ISFORMULA($O40),AND($O40&lt;&gt;"",NOT(OR(EXACT($O40,"two_plus"),EXACT($O40,"one"),EXACT($O40,"shared"),EXACT($O40,"unknown"))))),"provenance, ","")&amp;IF(OR(ISFORMULA($P40),AND($P40&lt;&gt;"",NOT(OR(EXACT($P40,"balanced"),EXACT($P40,"only_wins"),EXACT($P40,"only_losses"),EXACT($P40,"one_segment"),EXACT($P40,"incomplete_crm"),EXACT($P40,"limited"))))),"sampleCoverage, ","")&amp;IF(OR(ISFORMULA($Q40),AND($Q40&lt;&gt;"",NOT(OR(EXACT($Q40,"none"),EXACT($Q40,"review_due"),EXACT($Q40,"new_evidence"))))),"previousValidation, ","")&amp;IF(OR(ISFORMULA($R40),AND($R40&lt;&gt;"",NOT(OR(EXACT($R40,"yes"),EXACT($R40,"no"))))),"newMaterialEvidence, ","")&amp;IF(OR(ISFORMULA($S40),AND($S40&lt;&gt;"",NOT(OR(EXACT($S40,"yes"),EXACT($S40,"no"),EXACT($S40,"unknown"))))),"serviceability, ","")&amp;IF(OR(ISFORMULA($T40),AND($T40&lt;&gt;"",NOT(OR(EXACT($T40,"yes"),EXACT($T40,"no"))))),"historicalBackfill, ","")&amp;IF(OR(ISFORMULA($U40),AND($U40&lt;&gt;"",NOT(OR(EXACT($U40,"yes"),EXACT($U40,"no"),EXACT($U40,"unknown"))))),"commercialNonParticipation, ","")</x:f>
      </x:c>
      <x:c r="BA40">
        <x:f>IF(LEN(TRIM($C40&amp;""))=0,"candidateName, ","")&amp;IF(LEN(TRIM($D40&amp;""))=0,"decisionUse, ","")&amp;IF(LEN(TRIM($E40&amp;""))=0,"candidateInSet, ","")&amp;IF(LEN(TRIM($F40&amp;""))=0,"publicEvidence, ","")&amp;IF(LEN(TRIM($G40&amp;""))=0,"firstPartyEvidence, ","")&amp;IF(LEN(TRIM($H40&amp;""))=0,"realDecision, ","")&amp;IF(LEN(TRIM($I40&amp;""))=0,"scopeMatch, ","")&amp;IF(LEN(TRIM($J40&amp;""))=0,"evidenceQuality, ","")</x:f>
      </x:c>
      <x:c r="BB40">
        <x:f>IF($AM40=0,"EMPTY",IF($AN40=TRUE,"INVALID INPUT",IF($AO40=TRUE,"INVALID INPUT",IF(OR(NOT(ISTEXT($C40)),LEN(TRIM($C40&amp;""))&lt;2),"INVALID INPUT",IF(OR($Q40="review_due",$Q40="new_evidence",$R40="yes"),"REOPEN",IF(OR($AR40="material",$AR40="unknown"),"RESOLVE EVIDENCE",IF(OR($I40="unknown",$H40="unknown"),"RESOLVE EVIDENCE",IF(AND($AU40=TRUE,OR($S40="",$S40="unknown")),"RESOLVE EVIDENCE",IF(AND($E40="no",OR($K40="",$K40="unknown")),"RESOLVE EVIDENCE",IF(AND($E40="yes",OR($L40="",$L40="unknown")),"RESOLVE EVIDENCE",IF(AND($E40="yes",OR($I40="partial",$I40="mismatch",$AQ40="stale")),"DOWNGRADE",IF(AND($AU40=TRUE,$AY40=TRUE),"RESOLVE EVIDENCE",IF(AND($S40="no",$E40="yes",$H40="no",$U40="yes",$AP40="two_plus",$I40="full",$AQ40="current"),"EXCLUDE FROM THIS COMMERCIAL VIEW",IF(AND($S40="no",$E40="yes",$H40="yes"),"DOWNGRADE",IF(AND($S40="no",OR($F40="yes",$AV40=TRUE)),"RETAIN FOR DISCOVERY / REFERENCE",IF($S40="no","RESOLVE EVIDENCE",IF(AND($E40="no",$H40="yes",$AT40=TRUE,$I40="full",$AW40=""),"RESOLVE EVIDENCE",IF(AND($E40="no",$H40="yes",$AT40=TRUE,$I40="full",$AU40=TRUE,OR($AP40&lt;&gt;"two_plus",$AQ40&lt;&gt;"current",$S40&lt;&gt;"yes")),"RESOLVE EVIDENCE",IF(AND($E40="no",$H40="yes",$AT40=TRUE,$I40="full"),"ADD",IF(AND($AW40&lt;&gt;"",$E40="yes",$H40="yes",$I40="full",$L40&lt;&gt;$AW40),"RECLASSIFY",IF(AND($AP40="shared",$AV40=TRUE),"RETAIN FOR DISCOVERY / REFERENCE",IF(AND($AV40=TRUE,$F40="yes",OR($H40="no",$G40="none")),"RETAIN FOR DISCOVERY / REFERENCE",IF(AND($E40="yes",$H40="no",$U40="yes",$AP40="two_plus",$I40="full",$AQ40="current"),"EXCLUDE FROM THIS COMMERCIAL VIEW",IF(AND($E40="yes",$H40="yes",$AT40=TRUE,$I40="full",$AP40="two_plus",$AQ40="current",$AW40=""),"RESOLVE EVIDENCE",IF(AND($E40="yes",$H40="yes",$AT40=TRUE,$I40="full",$AP40="two_plus",$AQ40="current",$AU40=TRUE,$S40&lt;&gt;"yes"),"RESOLVE EVIDENCE",IF(AND($E40="yes",$H40="yes",$AT40=TRUE,$I40="full",$AP40="two_plus",$AQ40="current",$L40&lt;&gt;$AW40),"RECLASSIFY",IF(AND($E40="yes",$H40="yes",$AT40=TRUE,$I40="full",$AP40="two_plus",$AQ40="current"),"CONFIRM","RESOLVE EVIDENCE")))))))))))))))))))))))))))</x:f>
      </x:c>
      <x:c r="BC40">
        <x:f>IF($AM40=0,"EMPTY",IF($AN40=TRUE,"CONTROLLED_INPUT_INVALID",IF($AO40=TRUE,"REQUIRED_FIELDS_MISSING",IF(OR(NOT(ISTEXT($C40)),LEN(TRIM($C40&amp;""))&lt;2),"IDENTITY_MALFORMED",IF(OR($Q40="review_due",$Q40="new_evidence",$R40="yes"),"LIFECYCLE_TRIGGER",IF(OR($AR40="material",$AR40="unknown"),"MATERIAL_CONTRADICTION",IF(OR($I40="unknown",$H40="unknown"),"SCOPE_OR_EVENT_UNRESOLVED",IF(AND($AU40=TRUE,OR($S40="",$S40="unknown")),"SERVICEABILITY_UNRESOLVED",IF(AND($E40="no",OR($K40="",$K40="unknown")),"MISSING_ALTERNATIVE_ROLE_UNRESOLVED",IF(AND($E40="yes",OR($L40="",$L40="unknown")),"CURRENT_ROLE_UNRESOLVED",IF(AND($E40="yes",OR($I40="partial",$I40="mismatch",$AQ40="stale")),"SCOPE_OR_FRESHNESS_LIMIT",IF(AND($AU40=TRUE,$AY40=TRUE),"COMMERCIAL_EVIDENCE_LIMITED",IF(AND($S40="no",$E40="yes",$H40="no",$U40="yes",$AP40="two_plus",$I40="full",$AQ40="current"),"SCOPED_NON_SERVICEABILITY",IF(AND($S40="no",$E40="yes",$H40="yes"),"SERVICEABILITY_LIMIT",IF(AND($S40="no",OR($F40="yes",$AV40=TRUE)),"NOT_SERVICEABLE_FOR_COMMERCIAL_VIEW",IF($S40="no","SERVICEABILITY_NEGATIVE_ROLE_EFFECT_UNRESOLVED",IF(AND($E40="no",$H40="yes",$AT40=TRUE,$I40="full",$AW40=""),"MISSING_ALTERNATIVE_ROLE_UNRESOLVED",IF(AND($E40="no",$H40="yes",$AT40=TRUE,$I40="full",$AU40=TRUE,OR($AP40&lt;&gt;"two_plus",$AQ40&lt;&gt;"current",$S40&lt;&gt;"yes")),"MISSING_ALTERNATIVE_EVIDENCE_LIMITED",IF(AND($E40="no",$H40="yes",$AT40=TRUE,$I40="full"),"COMMERCIAL_ALTERNATIVE_MISSING",IF(AND($AW40&lt;&gt;"",$E40="yes",$H40="yes",$I40="full",$L40&lt;&gt;$AW40),"ROLE_MISMATCH",IF(AND($AP40="shared",$AV40=TRUE),"PUBLIC_SIGNAL_SHARED_PROVENANCE",IF(AND($AV40=TRUE,$F40="yes",OR($H40="no",$G40="none")),"DISCOVERY_ONLY_RELATIONSHIP",IF(AND($E40="yes",$H40="no",$U40="yes",$AP40="two_plus",$I40="full",$AQ40="current"),"SCOPED_NON_PARTICIPATION",IF(AND($E40="yes",$H40="yes",$AT40=TRUE,$I40="full",$AP40="two_plus",$AQ40="current",$AW40=""),"ALTERNATIVE_TYPE_UNRESOLVED",IF(AND($E40="yes",$H40="yes",$AT40=TRUE,$I40="full",$AP40="two_plus",$AQ40="current",$AU40=TRUE,$S40&lt;&gt;"yes"),"SERVICEABILITY_UNRESOLVED",IF(AND($E40="yes",$H40="yes",$AT40=TRUE,$I40="full",$AP40="two_plus",$AQ40="current",$L40&lt;&gt;$AW40),"ROLE_MISMATCH",IF(AND($E40="yes",$H40="yes",$AT40=TRUE,$I40="full",$AP40="two_plus",$AQ40="current"),"SCOPED_COMMERCIAL_RELEVANCE","DEFAULT_EVIDENCE_GAP")))))))))))))))))))))))))))</x:f>
      </x:c>
    </x:row>
    <x:row r="41">
      <x:c r="A41" s="103"/>
      <x:c r="B41" s="103"/>
      <x:c r="C41" s="103"/>
      <x:c r="D41" s="103"/>
      <x:c r="E41" s="103"/>
      <x:c r="F41" s="103"/>
      <x:c r="G41" s="103"/>
      <x:c r="H41" s="103"/>
      <x:c r="I41" s="103"/>
      <x:c r="J41" s="103"/>
      <x:c r="K41" s="103"/>
      <x:c r="L41" s="103"/>
      <x:c r="M41" s="103"/>
      <x:c r="N41" s="103"/>
      <x:c r="O41" s="103"/>
      <x:c r="P41" s="103"/>
      <x:c r="Q41" s="103"/>
      <x:c r="R41" s="103"/>
      <x:c r="S41" s="103"/>
      <x:c r="T41" s="103"/>
      <x:c r="U41" s="103"/>
      <x:c r="V41" s="103"/>
      <x:c r="W41" s="104"/>
      <x:c r="X41" s="103"/>
      <x:c r="Y41" s="86">
        <x:f>IF($BB41="EMPTY","",IF($AN41=TRUE,"INVALID",IF($AO41=TRUE,"INCOMPLETE",IF(OR(NOT(ISTEXT($C41)),LEN(TRIM($C41&amp;""))&lt;2),"INVALID","VALID"))))</x:f>
      </x:c>
      <x:c r="Z41" s="86">
        <x:f>IF($BB41="EMPTY","",$BB41)</x:f>
      </x:c>
      <x:c r="AA41" s="86">
        <x:f>IF($BB41="EMPTY","",IFERROR(VLOOKUP($BC41,'Method Notes'!$AN$5:$AW$50,2,FALSE),""))</x:f>
      </x:c>
      <x:c r="AB41" s="86">
        <x:f>IF($BB41="EMPTY","",IF($BC41="CONTROLLED_INPUT_INVALID","Unsupported values were supplied for: "&amp;LEFT($AZ41,MAX(0,LEN($AZ41)-2))&amp;". The engine does not convert them to a safe default.",IF($BC41="REQUIRED_FIELDS_MISSING","Required information is missing: "&amp;LEFT($BA41,MAX(0,LEN($BA41)-2))&amp;".",IFERROR(VLOOKUP($BC41,'Method Notes'!$AN$5:$AW$50,3,FALSE),""))))</x:f>
      </x:c>
      <x:c r="AC41" s="86">
        <x:f>IF($BB41="EMPTY","",IF($BC41="COMMERCIAL_ALTERNATIVE_MISSING","Add as "&amp;$AX41&amp;" in this scoped view.",IF($BC41="ROLE_MISMATCH","Reclassify as "&amp;$AX41&amp;" for this view.",IFERROR(VLOOKUP($BC41,'Method Notes'!$AN$5:$AW$50,4,FALSE),""))))</x:f>
      </x:c>
      <x:c r="AD41" s="86">
        <x:f>IF($BB41="EMPTY","",$BC41)</x:f>
      </x:c>
      <x:c r="AE41" s="86">
        <x:f>IF($BB41="EMPTY","",IFERROR(VLOOKUP($BC41,'Method Notes'!$AN$5:$AW$50,5,FALSE),""))</x:f>
      </x:c>
      <x:c r="AF41" s="86">
        <x:f>IF($BB41="EMPTY","",IFERROR(VLOOKUP($BC41,'Method Notes'!$AN$5:$AW$50,6,FALSE),""))</x:f>
      </x:c>
      <x:c r="AG41" s="86">
        <x:f>IF($BB41="EMPTY","",IF($BC41="COMMERCIAL_EVIDENCE_LIMITED",IF($AT41=TRUE,"Add independent decisions and missing segments.","Collect direct buyer or recorded commercial-event evidence tied to the same scope."),IFERROR(VLOOKUP($BC41,'Method Notes'!$AN$5:$AW$50,7,FALSE),"")))</x:f>
      </x:c>
      <x:c r="AH41" s="86">
        <x:f>IF($BB41="EMPTY","",IFERROR(VLOOKUP($BC41,'Method Notes'!$AN$5:$AW$50,8,FALSE),""))</x:f>
      </x:c>
      <x:c r="AI41" s="86">
        <x:f>IF($BB41="EMPTY","",IF(OR($BC41="COMMERCIAL_EVIDENCE_LIMITED",$BC41="COMMERCIAL_ALTERNATIVE_MISSING",$BC41="ROLE_MISMATCH",$BC41="SCOPE_OR_FRESHNESS_LIMIT"),IF($AP41="shared","PROVENANCE NOT INDEPENDENT",IF($AP41="one","ONE INDEPENDENT DECISION ONLY",IF($AS41="incomplete_crm","CRM CAPTURE INCOMPLETE",IF(OR($AS41="only_wins",$AS41="only_losses",$AS41="one_segment",$AS41="limited"),"SAMPLE COVERAGE LIMITED",IF($T41="yes","HISTORICAL BACKFILL UNRELIABLE",IF($AQ41="stale","EVIDENCE STALE","Evidence is scoped to the tested view.")))))),IFERROR(VLOOKUP($BC41,'Method Notes'!$AN$5:$AW$50,9,FALSE),"")))</x:f>
      </x:c>
      <x:c r="AJ41" s="86">
        <x:f>IF($BB41="EMPTY","",IFERROR(VLOOKUP($BC41,'Method Notes'!$AN$5:$AW$50,10,FALSE),""))</x:f>
      </x:c>
      <x:c r="AK41" s="86">
        <x:f>IF(COUNTA($A41:$X41)=0,"",IF(AND($B41&lt;&gt;"",COUNTIF($B$6:$B41,$B41)&gt;1),"POSSIBLE DUPLICATE CANDIDATE ID",""))</x:f>
      </x:c>
      <x:c r="AL41" s="86">
        <x:f>IF(COUNTA($A41:$X41)=0,"",IF(OR($Q41="review_due",$Q41="new_evidence",$R41="yes"),"REOPEN / SUPERSEDE PRIOR VERSION",IF(OR($Q41="",$Q41="none"),"CURRENT OR FIRST REVIEW","PRIOR REVIEW RECORDED")))</x:f>
      </x:c>
      <x:c r="AM41">
        <x:f>IF(COUNTA($C41:$U41)&gt;0,1,0)</x:f>
      </x:c>
      <x:c r="AN41">
        <x:f>OR(ISFORMULA($C41),ISFORMULA($D41),AND($D41&lt;&gt;"",NOT(OR(EXACT($D41,"seo"),EXACT($D41,"content"),EXACT($D41,"paid_search"),EXACT($D41,"market_monitoring"),EXACT($D41,"battlecard"),EXACT($D41,"product_comparison"),EXACT($D41,"shortlist"),EXACT($D41,"procurement"),EXACT($D41,"pricing"),EXACT($D41,"renewal"),EXACT($D41,"strategy")))),ISFORMULA($E41),AND($E41&lt;&gt;"",NOT(OR(EXACT($E41,"yes"),EXACT($E41,"no")))),ISFORMULA($F41),AND($F41&lt;&gt;"",NOT(OR(EXACT($F41,"yes"),EXACT($F41,"no")))),ISFORMULA($G41),AND($G41&lt;&gt;"",NOT(OR(EXACT($G41,"none"),EXACT($G41,"seller_only"),EXACT($G41,"buyer_event"),EXACT($G41,"mixed")))),ISFORMULA($H41),AND($H41&lt;&gt;"",NOT(OR(EXACT($H41,"yes"),EXACT($H41,"no"),EXACT($H41,"unknown")))),ISFORMULA($I41),AND($I41&lt;&gt;"",NOT(OR(EXACT($I41,"full"),EXACT($I41,"partial"),EXACT($I41,"mismatch"),EXACT($I41,"unknown")))),ISFORMULA($J41),AND($J41&lt;&gt;"",NOT(OR(EXACT($J41,"independent_current"),EXACT($J41,"one_decision"),EXACT($J41,"shared_records"),EXACT($J41,"contradictory"),EXACT($J41,"incomplete_capture"),EXACT($J41,"stale")))),ISFORMULA($K41),AND($K41&lt;&gt;"",NOT(OR(EXACT($K41,"vendor"),EXACT($K41,"product"),EXACT($K41,"consultancy"),EXACT($K41,"agency"),EXACT($K41,"internal_build"),EXACT($K41,"spreadsheet"),EXACT($K41,"incumbent"),EXACT($K41,"open_source"),EXACT($K41,"free_tool"),EXACT($K41,"no_decision"),EXACT($K41,"status_quo"),EXACT($K41,"unknown")))),ISFORMULA($L41),AND($L41&lt;&gt;"",NOT(OR(EXACT($L41,"direct"),EXACT($L41,"indirect"),EXACT($L41,"substitute"),EXACT($L41,"reference"),EXACT($L41,"unknown")))),ISFORMULA($M41),AND($M41&lt;&gt;"",NOT(OR(EXACT($M41,"current"),EXACT($M41,"stale"),EXACT($M41,"unknown")))),ISFORMULA($N41),AND($N41&lt;&gt;"",NOT(OR(EXACT($N41,"none"),EXACT($N41,"material"),EXACT($N41,"unknown")))),ISFORMULA($O41),AND($O41&lt;&gt;"",NOT(OR(EXACT($O41,"two_plus"),EXACT($O41,"one"),EXACT($O41,"shared"),EXACT($O41,"unknown")))),ISFORMULA($P41),AND($P41&lt;&gt;"",NOT(OR(EXACT($P41,"balanced"),EXACT($P41,"only_wins"),EXACT($P41,"only_losses"),EXACT($P41,"one_segment"),EXACT($P41,"incomplete_crm"),EXACT($P41,"limited")))),ISFORMULA($Q41),AND($Q41&lt;&gt;"",NOT(OR(EXACT($Q41,"none"),EXACT($Q41,"review_due"),EXACT($Q41,"new_evidence")))),ISFORMULA($R41),AND($R41&lt;&gt;"",NOT(OR(EXACT($R41,"yes"),EXACT($R41,"no")))),ISFORMULA($S41),AND($S41&lt;&gt;"",NOT(OR(EXACT($S41,"yes"),EXACT($S41,"no"),EXACT($S41,"unknown")))),ISFORMULA($T41),AND($T41&lt;&gt;"",NOT(OR(EXACT($T41,"yes"),EXACT($T41,"no")))),ISFORMULA($U41),AND($U41&lt;&gt;"",NOT(OR(EXACT($U41,"yes"),EXACT($U41,"no"),EXACT($U41,"unknown")))))</x:f>
      </x:c>
      <x:c r="AO41">
        <x:f>OR(LEN(TRIM($C41&amp;""))=0,LEN(TRIM($D41&amp;""))=0,LEN(TRIM($E41&amp;""))=0,LEN(TRIM($F41&amp;""))=0,LEN(TRIM($G41&amp;""))=0,LEN(TRIM($H41&amp;""))=0,LEN(TRIM($I41&amp;""))=0,LEN(TRIM($J41&amp;""))=0)</x:f>
      </x:c>
      <x:c r="AP41">
        <x:f>IF($O41&lt;&gt;"",$O41,IF($J41="independent_current","two_plus",IF($J41="one_decision","one",IF($J41="shared_records","shared","unknown"))))</x:f>
      </x:c>
      <x:c r="AQ41">
        <x:f>IF($M41&lt;&gt;"",$M41,IF($J41="stale","stale",IF($J41="incomplete_capture","unknown",IF($J41&lt;&gt;"","current",""))))</x:f>
      </x:c>
      <x:c r="AR41">
        <x:f>IF($N41&lt;&gt;"",$N41,IF($J41="contradictory","material",IF($J41&lt;&gt;"","none","")))</x:f>
      </x:c>
      <x:c r="AS41">
        <x:f>IF($P41&lt;&gt;"",$P41,IF($J41="incomplete_capture","incomplete_crm",IF($J41="independent_current","balanced",IF($J41&lt;&gt;"","limited",""))))</x:f>
      </x:c>
      <x:c r="AT41">
        <x:f>OR($G41="buyer_event",$G41="mixed")</x:f>
      </x:c>
      <x:c r="AU41">
        <x:f>OR($D41="battlecard",$D41="shortlist",$D41="procurement",$D41="pricing",$D41="renewal",$D41="strategy",$D41="product_comparison")</x:f>
      </x:c>
      <x:c r="AV41">
        <x:f>OR($D41="seo",$D41="content",$D41="paid_search",$D41="market_monitoring")</x:f>
      </x:c>
      <x:c r="AW41">
        <x:f>IF(OR($K41="vendor",$K41="product"),"direct",IF(OR($K41="consultancy",$K41="agency"),"indirect",IF(OR($K41="internal_build",$K41="spreadsheet",$K41="incumbent",$K41="open_source",$K41="free_tool",$K41="no_decision",$K41="status_quo"),"substitute","")))</x:f>
      </x:c>
      <x:c r="AX41">
        <x:f>IF(OR($K41="vendor",$K41="product"),"Direct competitor",IF(OR($K41="consultancy",$K41="agency"),"Service alternative",IF($K41="incumbent","Incumbent / substitute",IF($K41="no_decision","No-decision alternative",IF($K41="status_quo","Status-quo alternative",IF(OR($K41="internal_build",$K41="spreadsheet",$K41="open_source",$K41="free_tool"),"Substitute",""))))))</x:f>
      </x:c>
      <x:c r="AY41">
        <x:f>OR($G41="none",$G41="seller_only",$AP41&lt;&gt;"two_plus",$AS41="only_wins",$AS41="only_losses",$AS41="one_segment",$AS41="incomplete_crm",$AS41="limited",$T41="yes",$AQ41&lt;&gt;"current")</x:f>
      </x:c>
      <x:c r="AZ41">
        <x:f>IF(ISFORMULA($C41),"candidateName, ","")&amp;IF(OR(ISFORMULA($D41),AND($D41&lt;&gt;"",NOT(OR(EXACT($D41,"seo"),EXACT($D41,"content"),EXACT($D41,"paid_search"),EXACT($D41,"market_monitoring"),EXACT($D41,"battlecard"),EXACT($D41,"product_comparison"),EXACT($D41,"shortlist"),EXACT($D41,"procurement"),EXACT($D41,"pricing"),EXACT($D41,"renewal"),EXACT($D41,"strategy"))))),"decisionUse, ","")&amp;IF(OR(ISFORMULA($E41),AND($E41&lt;&gt;"",NOT(OR(EXACT($E41,"yes"),EXACT($E41,"no"))))),"candidateInSet, ","")&amp;IF(OR(ISFORMULA($F41),AND($F41&lt;&gt;"",NOT(OR(EXACT($F41,"yes"),EXACT($F41,"no"))))),"publicEvidence, ","")&amp;IF(OR(ISFORMULA($G41),AND($G41&lt;&gt;"",NOT(OR(EXACT($G41,"none"),EXACT($G41,"seller_only"),EXACT($G41,"buyer_event"),EXACT($G41,"mixed"))))),"firstPartyEvidence, ","")&amp;IF(OR(ISFORMULA($H41),AND($H41&lt;&gt;"",NOT(OR(EXACT($H41,"yes"),EXACT($H41,"no"),EXACT($H41,"unknown"))))),"realDecision, ","")&amp;IF(OR(ISFORMULA($I41),AND($I41&lt;&gt;"",NOT(OR(EXACT($I41,"full"),EXACT($I41,"partial"),EXACT($I41,"mismatch"),EXACT($I41,"unknown"))))),"scopeMatch, ","")&amp;IF(OR(ISFORMULA($J41),AND($J41&lt;&gt;"",NOT(OR(EXACT($J41,"independent_current"),EXACT($J41,"one_decision"),EXACT($J41,"shared_records"),EXACT($J41,"contradictory"),EXACT($J41,"incomplete_capture"),EXACT($J41,"stale"))))),"evidenceQuality, ","")&amp;IF(OR(ISFORMULA($K41),AND($K41&lt;&gt;"",NOT(OR(EXACT($K41,"vendor"),EXACT($K41,"product"),EXACT($K41,"consultancy"),EXACT($K41,"agency"),EXACT($K41,"internal_build"),EXACT($K41,"spreadsheet"),EXACT($K41,"incumbent"),EXACT($K41,"open_source"),EXACT($K41,"free_tool"),EXACT($K41,"no_decision"),EXACT($K41,"status_quo"),EXACT($K41,"unknown"))))),"alternativeType, ","")&amp;IF(OR(ISFORMULA($L41),AND($L41&lt;&gt;"",NOT(OR(EXACT($L41,"direct"),EXACT($L41,"indirect"),EXACT($L41,"substitute"),EXACT($L41,"reference"),EXACT($L41,"unknown"))))),"currentRole, ","")&amp;IF(OR(ISFORMULA($M41),AND($M41&lt;&gt;"",NOT(OR(EXACT($M41,"current"),EXACT($M41,"stale"),EXACT($M41,"unknown"))))),"freshness, ","")&amp;IF(OR(ISFORMULA($N41),AND($N41&lt;&gt;"",NOT(OR(EXACT($N41,"none"),EXACT($N41,"material"),EXACT($N41,"unknown"))))),"contradiction, ","")&amp;IF(OR(ISFORMULA($O41),AND($O41&lt;&gt;"",NOT(OR(EXACT($O41,"two_plus"),EXACT($O41,"one"),EXACT($O41,"shared"),EXACT($O41,"unknown"))))),"provenance, ","")&amp;IF(OR(ISFORMULA($P41),AND($P41&lt;&gt;"",NOT(OR(EXACT($P41,"balanced"),EXACT($P41,"only_wins"),EXACT($P41,"only_losses"),EXACT($P41,"one_segment"),EXACT($P41,"incomplete_crm"),EXACT($P41,"limited"))))),"sampleCoverage, ","")&amp;IF(OR(ISFORMULA($Q41),AND($Q41&lt;&gt;"",NOT(OR(EXACT($Q41,"none"),EXACT($Q41,"review_due"),EXACT($Q41,"new_evidence"))))),"previousValidation, ","")&amp;IF(OR(ISFORMULA($R41),AND($R41&lt;&gt;"",NOT(OR(EXACT($R41,"yes"),EXACT($R41,"no"))))),"newMaterialEvidence, ","")&amp;IF(OR(ISFORMULA($S41),AND($S41&lt;&gt;"",NOT(OR(EXACT($S41,"yes"),EXACT($S41,"no"),EXACT($S41,"unknown"))))),"serviceability, ","")&amp;IF(OR(ISFORMULA($T41),AND($T41&lt;&gt;"",NOT(OR(EXACT($T41,"yes"),EXACT($T41,"no"))))),"historicalBackfill, ","")&amp;IF(OR(ISFORMULA($U41),AND($U41&lt;&gt;"",NOT(OR(EXACT($U41,"yes"),EXACT($U41,"no"),EXACT($U41,"unknown"))))),"commercialNonParticipation, ","")</x:f>
      </x:c>
      <x:c r="BA41">
        <x:f>IF(LEN(TRIM($C41&amp;""))=0,"candidateName, ","")&amp;IF(LEN(TRIM($D41&amp;""))=0,"decisionUse, ","")&amp;IF(LEN(TRIM($E41&amp;""))=0,"candidateInSet, ","")&amp;IF(LEN(TRIM($F41&amp;""))=0,"publicEvidence, ","")&amp;IF(LEN(TRIM($G41&amp;""))=0,"firstPartyEvidence, ","")&amp;IF(LEN(TRIM($H41&amp;""))=0,"realDecision, ","")&amp;IF(LEN(TRIM($I41&amp;""))=0,"scopeMatch, ","")&amp;IF(LEN(TRIM($J41&amp;""))=0,"evidenceQuality, ","")</x:f>
      </x:c>
      <x:c r="BB41">
        <x:f>IF($AM41=0,"EMPTY",IF($AN41=TRUE,"INVALID INPUT",IF($AO41=TRUE,"INVALID INPUT",IF(OR(NOT(ISTEXT($C41)),LEN(TRIM($C41&amp;""))&lt;2),"INVALID INPUT",IF(OR($Q41="review_due",$Q41="new_evidence",$R41="yes"),"REOPEN",IF(OR($AR41="material",$AR41="unknown"),"RESOLVE EVIDENCE",IF(OR($I41="unknown",$H41="unknown"),"RESOLVE EVIDENCE",IF(AND($AU41=TRUE,OR($S41="",$S41="unknown")),"RESOLVE EVIDENCE",IF(AND($E41="no",OR($K41="",$K41="unknown")),"RESOLVE EVIDENCE",IF(AND($E41="yes",OR($L41="",$L41="unknown")),"RESOLVE EVIDENCE",IF(AND($E41="yes",OR($I41="partial",$I41="mismatch",$AQ41="stale")),"DOWNGRADE",IF(AND($AU41=TRUE,$AY41=TRUE),"RESOLVE EVIDENCE",IF(AND($S41="no",$E41="yes",$H41="no",$U41="yes",$AP41="two_plus",$I41="full",$AQ41="current"),"EXCLUDE FROM THIS COMMERCIAL VIEW",IF(AND($S41="no",$E41="yes",$H41="yes"),"DOWNGRADE",IF(AND($S41="no",OR($F41="yes",$AV41=TRUE)),"RETAIN FOR DISCOVERY / REFERENCE",IF($S41="no","RESOLVE EVIDENCE",IF(AND($E41="no",$H41="yes",$AT41=TRUE,$I41="full",$AW41=""),"RESOLVE EVIDENCE",IF(AND($E41="no",$H41="yes",$AT41=TRUE,$I41="full",$AU41=TRUE,OR($AP41&lt;&gt;"two_plus",$AQ41&lt;&gt;"current",$S41&lt;&gt;"yes")),"RESOLVE EVIDENCE",IF(AND($E41="no",$H41="yes",$AT41=TRUE,$I41="full"),"ADD",IF(AND($AW41&lt;&gt;"",$E41="yes",$H41="yes",$I41="full",$L41&lt;&gt;$AW41),"RECLASSIFY",IF(AND($AP41="shared",$AV41=TRUE),"RETAIN FOR DISCOVERY / REFERENCE",IF(AND($AV41=TRUE,$F41="yes",OR($H41="no",$G41="none")),"RETAIN FOR DISCOVERY / REFERENCE",IF(AND($E41="yes",$H41="no",$U41="yes",$AP41="two_plus",$I41="full",$AQ41="current"),"EXCLUDE FROM THIS COMMERCIAL VIEW",IF(AND($E41="yes",$H41="yes",$AT41=TRUE,$I41="full",$AP41="two_plus",$AQ41="current",$AW41=""),"RESOLVE EVIDENCE",IF(AND($E41="yes",$H41="yes",$AT41=TRUE,$I41="full",$AP41="two_plus",$AQ41="current",$AU41=TRUE,$S41&lt;&gt;"yes"),"RESOLVE EVIDENCE",IF(AND($E41="yes",$H41="yes",$AT41=TRUE,$I41="full",$AP41="two_plus",$AQ41="current",$L41&lt;&gt;$AW41),"RECLASSIFY",IF(AND($E41="yes",$H41="yes",$AT41=TRUE,$I41="full",$AP41="two_plus",$AQ41="current"),"CONFIRM","RESOLVE EVIDENCE")))))))))))))))))))))))))))</x:f>
      </x:c>
      <x:c r="BC41">
        <x:f>IF($AM41=0,"EMPTY",IF($AN41=TRUE,"CONTROLLED_INPUT_INVALID",IF($AO41=TRUE,"REQUIRED_FIELDS_MISSING",IF(OR(NOT(ISTEXT($C41)),LEN(TRIM($C41&amp;""))&lt;2),"IDENTITY_MALFORMED",IF(OR($Q41="review_due",$Q41="new_evidence",$R41="yes"),"LIFECYCLE_TRIGGER",IF(OR($AR41="material",$AR41="unknown"),"MATERIAL_CONTRADICTION",IF(OR($I41="unknown",$H41="unknown"),"SCOPE_OR_EVENT_UNRESOLVED",IF(AND($AU41=TRUE,OR($S41="",$S41="unknown")),"SERVICEABILITY_UNRESOLVED",IF(AND($E41="no",OR($K41="",$K41="unknown")),"MISSING_ALTERNATIVE_ROLE_UNRESOLVED",IF(AND($E41="yes",OR($L41="",$L41="unknown")),"CURRENT_ROLE_UNRESOLVED",IF(AND($E41="yes",OR($I41="partial",$I41="mismatch",$AQ41="stale")),"SCOPE_OR_FRESHNESS_LIMIT",IF(AND($AU41=TRUE,$AY41=TRUE),"COMMERCIAL_EVIDENCE_LIMITED",IF(AND($S41="no",$E41="yes",$H41="no",$U41="yes",$AP41="two_plus",$I41="full",$AQ41="current"),"SCOPED_NON_SERVICEABILITY",IF(AND($S41="no",$E41="yes",$H41="yes"),"SERVICEABILITY_LIMIT",IF(AND($S41="no",OR($F41="yes",$AV41=TRUE)),"NOT_SERVICEABLE_FOR_COMMERCIAL_VIEW",IF($S41="no","SERVICEABILITY_NEGATIVE_ROLE_EFFECT_UNRESOLVED",IF(AND($E41="no",$H41="yes",$AT41=TRUE,$I41="full",$AW41=""),"MISSING_ALTERNATIVE_ROLE_UNRESOLVED",IF(AND($E41="no",$H41="yes",$AT41=TRUE,$I41="full",$AU41=TRUE,OR($AP41&lt;&gt;"two_plus",$AQ41&lt;&gt;"current",$S41&lt;&gt;"yes")),"MISSING_ALTERNATIVE_EVIDENCE_LIMITED",IF(AND($E41="no",$H41="yes",$AT41=TRUE,$I41="full"),"COMMERCIAL_ALTERNATIVE_MISSING",IF(AND($AW41&lt;&gt;"",$E41="yes",$H41="yes",$I41="full",$L41&lt;&gt;$AW41),"ROLE_MISMATCH",IF(AND($AP41="shared",$AV41=TRUE),"PUBLIC_SIGNAL_SHARED_PROVENANCE",IF(AND($AV41=TRUE,$F41="yes",OR($H41="no",$G41="none")),"DISCOVERY_ONLY_RELATIONSHIP",IF(AND($E41="yes",$H41="no",$U41="yes",$AP41="two_plus",$I41="full",$AQ41="current"),"SCOPED_NON_PARTICIPATION",IF(AND($E41="yes",$H41="yes",$AT41=TRUE,$I41="full",$AP41="two_plus",$AQ41="current",$AW41=""),"ALTERNATIVE_TYPE_UNRESOLVED",IF(AND($E41="yes",$H41="yes",$AT41=TRUE,$I41="full",$AP41="two_plus",$AQ41="current",$AU41=TRUE,$S41&lt;&gt;"yes"),"SERVICEABILITY_UNRESOLVED",IF(AND($E41="yes",$H41="yes",$AT41=TRUE,$I41="full",$AP41="two_plus",$AQ41="current",$L41&lt;&gt;$AW41),"ROLE_MISMATCH",IF(AND($E41="yes",$H41="yes",$AT41=TRUE,$I41="full",$AP41="two_plus",$AQ41="current"),"SCOPED_COMMERCIAL_RELEVANCE","DEFAULT_EVIDENCE_GAP")))))))))))))))))))))))))))</x:f>
      </x:c>
    </x:row>
    <x:row r="42">
      <x:c r="A42" s="103"/>
      <x:c r="B42" s="103"/>
      <x:c r="C42" s="103"/>
      <x:c r="D42" s="103"/>
      <x:c r="E42" s="103"/>
      <x:c r="F42" s="103"/>
      <x:c r="G42" s="103"/>
      <x:c r="H42" s="103"/>
      <x:c r="I42" s="103"/>
      <x:c r="J42" s="103"/>
      <x:c r="K42" s="103"/>
      <x:c r="L42" s="103"/>
      <x:c r="M42" s="103"/>
      <x:c r="N42" s="103"/>
      <x:c r="O42" s="103"/>
      <x:c r="P42" s="103"/>
      <x:c r="Q42" s="103"/>
      <x:c r="R42" s="103"/>
      <x:c r="S42" s="103"/>
      <x:c r="T42" s="103"/>
      <x:c r="U42" s="103"/>
      <x:c r="V42" s="103"/>
      <x:c r="W42" s="104"/>
      <x:c r="X42" s="103"/>
      <x:c r="Y42" s="86">
        <x:f>IF($BB42="EMPTY","",IF($AN42=TRUE,"INVALID",IF($AO42=TRUE,"INCOMPLETE",IF(OR(NOT(ISTEXT($C42)),LEN(TRIM($C42&amp;""))&lt;2),"INVALID","VALID"))))</x:f>
      </x:c>
      <x:c r="Z42" s="86">
        <x:f>IF($BB42="EMPTY","",$BB42)</x:f>
      </x:c>
      <x:c r="AA42" s="86">
        <x:f>IF($BB42="EMPTY","",IFERROR(VLOOKUP($BC42,'Method Notes'!$AN$5:$AW$50,2,FALSE),""))</x:f>
      </x:c>
      <x:c r="AB42" s="86">
        <x:f>IF($BB42="EMPTY","",IF($BC42="CONTROLLED_INPUT_INVALID","Unsupported values were supplied for: "&amp;LEFT($AZ42,MAX(0,LEN($AZ42)-2))&amp;". The engine does not convert them to a safe default.",IF($BC42="REQUIRED_FIELDS_MISSING","Required information is missing: "&amp;LEFT($BA42,MAX(0,LEN($BA42)-2))&amp;".",IFERROR(VLOOKUP($BC42,'Method Notes'!$AN$5:$AW$50,3,FALSE),""))))</x:f>
      </x:c>
      <x:c r="AC42" s="86">
        <x:f>IF($BB42="EMPTY","",IF($BC42="COMMERCIAL_ALTERNATIVE_MISSING","Add as "&amp;$AX42&amp;" in this scoped view.",IF($BC42="ROLE_MISMATCH","Reclassify as "&amp;$AX42&amp;" for this view.",IFERROR(VLOOKUP($BC42,'Method Notes'!$AN$5:$AW$50,4,FALSE),""))))</x:f>
      </x:c>
      <x:c r="AD42" s="86">
        <x:f>IF($BB42="EMPTY","",$BC42)</x:f>
      </x:c>
      <x:c r="AE42" s="86">
        <x:f>IF($BB42="EMPTY","",IFERROR(VLOOKUP($BC42,'Method Notes'!$AN$5:$AW$50,5,FALSE),""))</x:f>
      </x:c>
      <x:c r="AF42" s="86">
        <x:f>IF($BB42="EMPTY","",IFERROR(VLOOKUP($BC42,'Method Notes'!$AN$5:$AW$50,6,FALSE),""))</x:f>
      </x:c>
      <x:c r="AG42" s="86">
        <x:f>IF($BB42="EMPTY","",IF($BC42="COMMERCIAL_EVIDENCE_LIMITED",IF($AT42=TRUE,"Add independent decisions and missing segments.","Collect direct buyer or recorded commercial-event evidence tied to the same scope."),IFERROR(VLOOKUP($BC42,'Method Notes'!$AN$5:$AW$50,7,FALSE),"")))</x:f>
      </x:c>
      <x:c r="AH42" s="86">
        <x:f>IF($BB42="EMPTY","",IFERROR(VLOOKUP($BC42,'Method Notes'!$AN$5:$AW$50,8,FALSE),""))</x:f>
      </x:c>
      <x:c r="AI42" s="86">
        <x:f>IF($BB42="EMPTY","",IF(OR($BC42="COMMERCIAL_EVIDENCE_LIMITED",$BC42="COMMERCIAL_ALTERNATIVE_MISSING",$BC42="ROLE_MISMATCH",$BC42="SCOPE_OR_FRESHNESS_LIMIT"),IF($AP42="shared","PROVENANCE NOT INDEPENDENT",IF($AP42="one","ONE INDEPENDENT DECISION ONLY",IF($AS42="incomplete_crm","CRM CAPTURE INCOMPLETE",IF(OR($AS42="only_wins",$AS42="only_losses",$AS42="one_segment",$AS42="limited"),"SAMPLE COVERAGE LIMITED",IF($T42="yes","HISTORICAL BACKFILL UNRELIABLE",IF($AQ42="stale","EVIDENCE STALE","Evidence is scoped to the tested view.")))))),IFERROR(VLOOKUP($BC42,'Method Notes'!$AN$5:$AW$50,9,FALSE),"")))</x:f>
      </x:c>
      <x:c r="AJ42" s="86">
        <x:f>IF($BB42="EMPTY","",IFERROR(VLOOKUP($BC42,'Method Notes'!$AN$5:$AW$50,10,FALSE),""))</x:f>
      </x:c>
      <x:c r="AK42" s="86">
        <x:f>IF(COUNTA($A42:$X42)=0,"",IF(AND($B42&lt;&gt;"",COUNTIF($B$6:$B42,$B42)&gt;1),"POSSIBLE DUPLICATE CANDIDATE ID",""))</x:f>
      </x:c>
      <x:c r="AL42" s="86">
        <x:f>IF(COUNTA($A42:$X42)=0,"",IF(OR($Q42="review_due",$Q42="new_evidence",$R42="yes"),"REOPEN / SUPERSEDE PRIOR VERSION",IF(OR($Q42="",$Q42="none"),"CURRENT OR FIRST REVIEW","PRIOR REVIEW RECORDED")))</x:f>
      </x:c>
      <x:c r="AM42">
        <x:f>IF(COUNTA($C42:$U42)&gt;0,1,0)</x:f>
      </x:c>
      <x:c r="AN42">
        <x:f>OR(ISFORMULA($C42),ISFORMULA($D42),AND($D42&lt;&gt;"",NOT(OR(EXACT($D42,"seo"),EXACT($D42,"content"),EXACT($D42,"paid_search"),EXACT($D42,"market_monitoring"),EXACT($D42,"battlecard"),EXACT($D42,"product_comparison"),EXACT($D42,"shortlist"),EXACT($D42,"procurement"),EXACT($D42,"pricing"),EXACT($D42,"renewal"),EXACT($D42,"strategy")))),ISFORMULA($E42),AND($E42&lt;&gt;"",NOT(OR(EXACT($E42,"yes"),EXACT($E42,"no")))),ISFORMULA($F42),AND($F42&lt;&gt;"",NOT(OR(EXACT($F42,"yes"),EXACT($F42,"no")))),ISFORMULA($G42),AND($G42&lt;&gt;"",NOT(OR(EXACT($G42,"none"),EXACT($G42,"seller_only"),EXACT($G42,"buyer_event"),EXACT($G42,"mixed")))),ISFORMULA($H42),AND($H42&lt;&gt;"",NOT(OR(EXACT($H42,"yes"),EXACT($H42,"no"),EXACT($H42,"unknown")))),ISFORMULA($I42),AND($I42&lt;&gt;"",NOT(OR(EXACT($I42,"full"),EXACT($I42,"partial"),EXACT($I42,"mismatch"),EXACT($I42,"unknown")))),ISFORMULA($J42),AND($J42&lt;&gt;"",NOT(OR(EXACT($J42,"independent_current"),EXACT($J42,"one_decision"),EXACT($J42,"shared_records"),EXACT($J42,"contradictory"),EXACT($J42,"incomplete_capture"),EXACT($J42,"stale")))),ISFORMULA($K42),AND($K42&lt;&gt;"",NOT(OR(EXACT($K42,"vendor"),EXACT($K42,"product"),EXACT($K42,"consultancy"),EXACT($K42,"agency"),EXACT($K42,"internal_build"),EXACT($K42,"spreadsheet"),EXACT($K42,"incumbent"),EXACT($K42,"open_source"),EXACT($K42,"free_tool"),EXACT($K42,"no_decision"),EXACT($K42,"status_quo"),EXACT($K42,"unknown")))),ISFORMULA($L42),AND($L42&lt;&gt;"",NOT(OR(EXACT($L42,"direct"),EXACT($L42,"indirect"),EXACT($L42,"substitute"),EXACT($L42,"reference"),EXACT($L42,"unknown")))),ISFORMULA($M42),AND($M42&lt;&gt;"",NOT(OR(EXACT($M42,"current"),EXACT($M42,"stale"),EXACT($M42,"unknown")))),ISFORMULA($N42),AND($N42&lt;&gt;"",NOT(OR(EXACT($N42,"none"),EXACT($N42,"material"),EXACT($N42,"unknown")))),ISFORMULA($O42),AND($O42&lt;&gt;"",NOT(OR(EXACT($O42,"two_plus"),EXACT($O42,"one"),EXACT($O42,"shared"),EXACT($O42,"unknown")))),ISFORMULA($P42),AND($P42&lt;&gt;"",NOT(OR(EXACT($P42,"balanced"),EXACT($P42,"only_wins"),EXACT($P42,"only_losses"),EXACT($P42,"one_segment"),EXACT($P42,"incomplete_crm"),EXACT($P42,"limited")))),ISFORMULA($Q42),AND($Q42&lt;&gt;"",NOT(OR(EXACT($Q42,"none"),EXACT($Q42,"review_due"),EXACT($Q42,"new_evidence")))),ISFORMULA($R42),AND($R42&lt;&gt;"",NOT(OR(EXACT($R42,"yes"),EXACT($R42,"no")))),ISFORMULA($S42),AND($S42&lt;&gt;"",NOT(OR(EXACT($S42,"yes"),EXACT($S42,"no"),EXACT($S42,"unknown")))),ISFORMULA($T42),AND($T42&lt;&gt;"",NOT(OR(EXACT($T42,"yes"),EXACT($T42,"no")))),ISFORMULA($U42),AND($U42&lt;&gt;"",NOT(OR(EXACT($U42,"yes"),EXACT($U42,"no"),EXACT($U42,"unknown")))))</x:f>
      </x:c>
      <x:c r="AO42">
        <x:f>OR(LEN(TRIM($C42&amp;""))=0,LEN(TRIM($D42&amp;""))=0,LEN(TRIM($E42&amp;""))=0,LEN(TRIM($F42&amp;""))=0,LEN(TRIM($G42&amp;""))=0,LEN(TRIM($H42&amp;""))=0,LEN(TRIM($I42&amp;""))=0,LEN(TRIM($J42&amp;""))=0)</x:f>
      </x:c>
      <x:c r="AP42">
        <x:f>IF($O42&lt;&gt;"",$O42,IF($J42="independent_current","two_plus",IF($J42="one_decision","one",IF($J42="shared_records","shared","unknown"))))</x:f>
      </x:c>
      <x:c r="AQ42">
        <x:f>IF($M42&lt;&gt;"",$M42,IF($J42="stale","stale",IF($J42="incomplete_capture","unknown",IF($J42&lt;&gt;"","current",""))))</x:f>
      </x:c>
      <x:c r="AR42">
        <x:f>IF($N42&lt;&gt;"",$N42,IF($J42="contradictory","material",IF($J42&lt;&gt;"","none","")))</x:f>
      </x:c>
      <x:c r="AS42">
        <x:f>IF($P42&lt;&gt;"",$P42,IF($J42="incomplete_capture","incomplete_crm",IF($J42="independent_current","balanced",IF($J42&lt;&gt;"","limited",""))))</x:f>
      </x:c>
      <x:c r="AT42">
        <x:f>OR($G42="buyer_event",$G42="mixed")</x:f>
      </x:c>
      <x:c r="AU42">
        <x:f>OR($D42="battlecard",$D42="shortlist",$D42="procurement",$D42="pricing",$D42="renewal",$D42="strategy",$D42="product_comparison")</x:f>
      </x:c>
      <x:c r="AV42">
        <x:f>OR($D42="seo",$D42="content",$D42="paid_search",$D42="market_monitoring")</x:f>
      </x:c>
      <x:c r="AW42">
        <x:f>IF(OR($K42="vendor",$K42="product"),"direct",IF(OR($K42="consultancy",$K42="agency"),"indirect",IF(OR($K42="internal_build",$K42="spreadsheet",$K42="incumbent",$K42="open_source",$K42="free_tool",$K42="no_decision",$K42="status_quo"),"substitute","")))</x:f>
      </x:c>
      <x:c r="AX42">
        <x:f>IF(OR($K42="vendor",$K42="product"),"Direct competitor",IF(OR($K42="consultancy",$K42="agency"),"Service alternative",IF($K42="incumbent","Incumbent / substitute",IF($K42="no_decision","No-decision alternative",IF($K42="status_quo","Status-quo alternative",IF(OR($K42="internal_build",$K42="spreadsheet",$K42="open_source",$K42="free_tool"),"Substitute",""))))))</x:f>
      </x:c>
      <x:c r="AY42">
        <x:f>OR($G42="none",$G42="seller_only",$AP42&lt;&gt;"two_plus",$AS42="only_wins",$AS42="only_losses",$AS42="one_segment",$AS42="incomplete_crm",$AS42="limited",$T42="yes",$AQ42&lt;&gt;"current")</x:f>
      </x:c>
      <x:c r="AZ42">
        <x:f>IF(ISFORMULA($C42),"candidateName, ","")&amp;IF(OR(ISFORMULA($D42),AND($D42&lt;&gt;"",NOT(OR(EXACT($D42,"seo"),EXACT($D42,"content"),EXACT($D42,"paid_search"),EXACT($D42,"market_monitoring"),EXACT($D42,"battlecard"),EXACT($D42,"product_comparison"),EXACT($D42,"shortlist"),EXACT($D42,"procurement"),EXACT($D42,"pricing"),EXACT($D42,"renewal"),EXACT($D42,"strategy"))))),"decisionUse, ","")&amp;IF(OR(ISFORMULA($E42),AND($E42&lt;&gt;"",NOT(OR(EXACT($E42,"yes"),EXACT($E42,"no"))))),"candidateInSet, ","")&amp;IF(OR(ISFORMULA($F42),AND($F42&lt;&gt;"",NOT(OR(EXACT($F42,"yes"),EXACT($F42,"no"))))),"publicEvidence, ","")&amp;IF(OR(ISFORMULA($G42),AND($G42&lt;&gt;"",NOT(OR(EXACT($G42,"none"),EXACT($G42,"seller_only"),EXACT($G42,"buyer_event"),EXACT($G42,"mixed"))))),"firstPartyEvidence, ","")&amp;IF(OR(ISFORMULA($H42),AND($H42&lt;&gt;"",NOT(OR(EXACT($H42,"yes"),EXACT($H42,"no"),EXACT($H42,"unknown"))))),"realDecision, ","")&amp;IF(OR(ISFORMULA($I42),AND($I42&lt;&gt;"",NOT(OR(EXACT($I42,"full"),EXACT($I42,"partial"),EXACT($I42,"mismatch"),EXACT($I42,"unknown"))))),"scopeMatch, ","")&amp;IF(OR(ISFORMULA($J42),AND($J42&lt;&gt;"",NOT(OR(EXACT($J42,"independent_current"),EXACT($J42,"one_decision"),EXACT($J42,"shared_records"),EXACT($J42,"contradictory"),EXACT($J42,"incomplete_capture"),EXACT($J42,"stale"))))),"evidenceQuality, ","")&amp;IF(OR(ISFORMULA($K42),AND($K42&lt;&gt;"",NOT(OR(EXACT($K42,"vendor"),EXACT($K42,"product"),EXACT($K42,"consultancy"),EXACT($K42,"agency"),EXACT($K42,"internal_build"),EXACT($K42,"spreadsheet"),EXACT($K42,"incumbent"),EXACT($K42,"open_source"),EXACT($K42,"free_tool"),EXACT($K42,"no_decision"),EXACT($K42,"status_quo"),EXACT($K42,"unknown"))))),"alternativeType, ","")&amp;IF(OR(ISFORMULA($L42),AND($L42&lt;&gt;"",NOT(OR(EXACT($L42,"direct"),EXACT($L42,"indirect"),EXACT($L42,"substitute"),EXACT($L42,"reference"),EXACT($L42,"unknown"))))),"currentRole, ","")&amp;IF(OR(ISFORMULA($M42),AND($M42&lt;&gt;"",NOT(OR(EXACT($M42,"current"),EXACT($M42,"stale"),EXACT($M42,"unknown"))))),"freshness, ","")&amp;IF(OR(ISFORMULA($N42),AND($N42&lt;&gt;"",NOT(OR(EXACT($N42,"none"),EXACT($N42,"material"),EXACT($N42,"unknown"))))),"contradiction, ","")&amp;IF(OR(ISFORMULA($O42),AND($O42&lt;&gt;"",NOT(OR(EXACT($O42,"two_plus"),EXACT($O42,"one"),EXACT($O42,"shared"),EXACT($O42,"unknown"))))),"provenance, ","")&amp;IF(OR(ISFORMULA($P42),AND($P42&lt;&gt;"",NOT(OR(EXACT($P42,"balanced"),EXACT($P42,"only_wins"),EXACT($P42,"only_losses"),EXACT($P42,"one_segment"),EXACT($P42,"incomplete_crm"),EXACT($P42,"limited"))))),"sampleCoverage, ","")&amp;IF(OR(ISFORMULA($Q42),AND($Q42&lt;&gt;"",NOT(OR(EXACT($Q42,"none"),EXACT($Q42,"review_due"),EXACT($Q42,"new_evidence"))))),"previousValidation, ","")&amp;IF(OR(ISFORMULA($R42),AND($R42&lt;&gt;"",NOT(OR(EXACT($R42,"yes"),EXACT($R42,"no"))))),"newMaterialEvidence, ","")&amp;IF(OR(ISFORMULA($S42),AND($S42&lt;&gt;"",NOT(OR(EXACT($S42,"yes"),EXACT($S42,"no"),EXACT($S42,"unknown"))))),"serviceability, ","")&amp;IF(OR(ISFORMULA($T42),AND($T42&lt;&gt;"",NOT(OR(EXACT($T42,"yes"),EXACT($T42,"no"))))),"historicalBackfill, ","")&amp;IF(OR(ISFORMULA($U42),AND($U42&lt;&gt;"",NOT(OR(EXACT($U42,"yes"),EXACT($U42,"no"),EXACT($U42,"unknown"))))),"commercialNonParticipation, ","")</x:f>
      </x:c>
      <x:c r="BA42">
        <x:f>IF(LEN(TRIM($C42&amp;""))=0,"candidateName, ","")&amp;IF(LEN(TRIM($D42&amp;""))=0,"decisionUse, ","")&amp;IF(LEN(TRIM($E42&amp;""))=0,"candidateInSet, ","")&amp;IF(LEN(TRIM($F42&amp;""))=0,"publicEvidence, ","")&amp;IF(LEN(TRIM($G42&amp;""))=0,"firstPartyEvidence, ","")&amp;IF(LEN(TRIM($H42&amp;""))=0,"realDecision, ","")&amp;IF(LEN(TRIM($I42&amp;""))=0,"scopeMatch, ","")&amp;IF(LEN(TRIM($J42&amp;""))=0,"evidenceQuality, ","")</x:f>
      </x:c>
      <x:c r="BB42">
        <x:f>IF($AM42=0,"EMPTY",IF($AN42=TRUE,"INVALID INPUT",IF($AO42=TRUE,"INVALID INPUT",IF(OR(NOT(ISTEXT($C42)),LEN(TRIM($C42&amp;""))&lt;2),"INVALID INPUT",IF(OR($Q42="review_due",$Q42="new_evidence",$R42="yes"),"REOPEN",IF(OR($AR42="material",$AR42="unknown"),"RESOLVE EVIDENCE",IF(OR($I42="unknown",$H42="unknown"),"RESOLVE EVIDENCE",IF(AND($AU42=TRUE,OR($S42="",$S42="unknown")),"RESOLVE EVIDENCE",IF(AND($E42="no",OR($K42="",$K42="unknown")),"RESOLVE EVIDENCE",IF(AND($E42="yes",OR($L42="",$L42="unknown")),"RESOLVE EVIDENCE",IF(AND($E42="yes",OR($I42="partial",$I42="mismatch",$AQ42="stale")),"DOWNGRADE",IF(AND($AU42=TRUE,$AY42=TRUE),"RESOLVE EVIDENCE",IF(AND($S42="no",$E42="yes",$H42="no",$U42="yes",$AP42="two_plus",$I42="full",$AQ42="current"),"EXCLUDE FROM THIS COMMERCIAL VIEW",IF(AND($S42="no",$E42="yes",$H42="yes"),"DOWNGRADE",IF(AND($S42="no",OR($F42="yes",$AV42=TRUE)),"RETAIN FOR DISCOVERY / REFERENCE",IF($S42="no","RESOLVE EVIDENCE",IF(AND($E42="no",$H42="yes",$AT42=TRUE,$I42="full",$AW42=""),"RESOLVE EVIDENCE",IF(AND($E42="no",$H42="yes",$AT42=TRUE,$I42="full",$AU42=TRUE,OR($AP42&lt;&gt;"two_plus",$AQ42&lt;&gt;"current",$S42&lt;&gt;"yes")),"RESOLVE EVIDENCE",IF(AND($E42="no",$H42="yes",$AT42=TRUE,$I42="full"),"ADD",IF(AND($AW42&lt;&gt;"",$E42="yes",$H42="yes",$I42="full",$L42&lt;&gt;$AW42),"RECLASSIFY",IF(AND($AP42="shared",$AV42=TRUE),"RETAIN FOR DISCOVERY / REFERENCE",IF(AND($AV42=TRUE,$F42="yes",OR($H42="no",$G42="none")),"RETAIN FOR DISCOVERY / REFERENCE",IF(AND($E42="yes",$H42="no",$U42="yes",$AP42="two_plus",$I42="full",$AQ42="current"),"EXCLUDE FROM THIS COMMERCIAL VIEW",IF(AND($E42="yes",$H42="yes",$AT42=TRUE,$I42="full",$AP42="two_plus",$AQ42="current",$AW42=""),"RESOLVE EVIDENCE",IF(AND($E42="yes",$H42="yes",$AT42=TRUE,$I42="full",$AP42="two_plus",$AQ42="current",$AU42=TRUE,$S42&lt;&gt;"yes"),"RESOLVE EVIDENCE",IF(AND($E42="yes",$H42="yes",$AT42=TRUE,$I42="full",$AP42="two_plus",$AQ42="current",$L42&lt;&gt;$AW42),"RECLASSIFY",IF(AND($E42="yes",$H42="yes",$AT42=TRUE,$I42="full",$AP42="two_plus",$AQ42="current"),"CONFIRM","RESOLVE EVIDENCE")))))))))))))))))))))))))))</x:f>
      </x:c>
      <x:c r="BC42">
        <x:f>IF($AM42=0,"EMPTY",IF($AN42=TRUE,"CONTROLLED_INPUT_INVALID",IF($AO42=TRUE,"REQUIRED_FIELDS_MISSING",IF(OR(NOT(ISTEXT($C42)),LEN(TRIM($C42&amp;""))&lt;2),"IDENTITY_MALFORMED",IF(OR($Q42="review_due",$Q42="new_evidence",$R42="yes"),"LIFECYCLE_TRIGGER",IF(OR($AR42="material",$AR42="unknown"),"MATERIAL_CONTRADICTION",IF(OR($I42="unknown",$H42="unknown"),"SCOPE_OR_EVENT_UNRESOLVED",IF(AND($AU42=TRUE,OR($S42="",$S42="unknown")),"SERVICEABILITY_UNRESOLVED",IF(AND($E42="no",OR($K42="",$K42="unknown")),"MISSING_ALTERNATIVE_ROLE_UNRESOLVED",IF(AND($E42="yes",OR($L42="",$L42="unknown")),"CURRENT_ROLE_UNRESOLVED",IF(AND($E42="yes",OR($I42="partial",$I42="mismatch",$AQ42="stale")),"SCOPE_OR_FRESHNESS_LIMIT",IF(AND($AU42=TRUE,$AY42=TRUE),"COMMERCIAL_EVIDENCE_LIMITED",IF(AND($S42="no",$E42="yes",$H42="no",$U42="yes",$AP42="two_plus",$I42="full",$AQ42="current"),"SCOPED_NON_SERVICEABILITY",IF(AND($S42="no",$E42="yes",$H42="yes"),"SERVICEABILITY_LIMIT",IF(AND($S42="no",OR($F42="yes",$AV42=TRUE)),"NOT_SERVICEABLE_FOR_COMMERCIAL_VIEW",IF($S42="no","SERVICEABILITY_NEGATIVE_ROLE_EFFECT_UNRESOLVED",IF(AND($E42="no",$H42="yes",$AT42=TRUE,$I42="full",$AW42=""),"MISSING_ALTERNATIVE_ROLE_UNRESOLVED",IF(AND($E42="no",$H42="yes",$AT42=TRUE,$I42="full",$AU42=TRUE,OR($AP42&lt;&gt;"two_plus",$AQ42&lt;&gt;"current",$S42&lt;&gt;"yes")),"MISSING_ALTERNATIVE_EVIDENCE_LIMITED",IF(AND($E42="no",$H42="yes",$AT42=TRUE,$I42="full"),"COMMERCIAL_ALTERNATIVE_MISSING",IF(AND($AW42&lt;&gt;"",$E42="yes",$H42="yes",$I42="full",$L42&lt;&gt;$AW42),"ROLE_MISMATCH",IF(AND($AP42="shared",$AV42=TRUE),"PUBLIC_SIGNAL_SHARED_PROVENANCE",IF(AND($AV42=TRUE,$F42="yes",OR($H42="no",$G42="none")),"DISCOVERY_ONLY_RELATIONSHIP",IF(AND($E42="yes",$H42="no",$U42="yes",$AP42="two_plus",$I42="full",$AQ42="current"),"SCOPED_NON_PARTICIPATION",IF(AND($E42="yes",$H42="yes",$AT42=TRUE,$I42="full",$AP42="two_plus",$AQ42="current",$AW42=""),"ALTERNATIVE_TYPE_UNRESOLVED",IF(AND($E42="yes",$H42="yes",$AT42=TRUE,$I42="full",$AP42="two_plus",$AQ42="current",$AU42=TRUE,$S42&lt;&gt;"yes"),"SERVICEABILITY_UNRESOLVED",IF(AND($E42="yes",$H42="yes",$AT42=TRUE,$I42="full",$AP42="two_plus",$AQ42="current",$L42&lt;&gt;$AW42),"ROLE_MISMATCH",IF(AND($E42="yes",$H42="yes",$AT42=TRUE,$I42="full",$AP42="two_plus",$AQ42="current"),"SCOPED_COMMERCIAL_RELEVANCE","DEFAULT_EVIDENCE_GAP")))))))))))))))))))))))))))</x:f>
      </x:c>
    </x:row>
    <x:row r="43">
      <x:c r="A43" s="103"/>
      <x:c r="B43" s="103"/>
      <x:c r="C43" s="103"/>
      <x:c r="D43" s="103"/>
      <x:c r="E43" s="103"/>
      <x:c r="F43" s="103"/>
      <x:c r="G43" s="103"/>
      <x:c r="H43" s="103"/>
      <x:c r="I43" s="103"/>
      <x:c r="J43" s="103"/>
      <x:c r="K43" s="103"/>
      <x:c r="L43" s="103"/>
      <x:c r="M43" s="103"/>
      <x:c r="N43" s="103"/>
      <x:c r="O43" s="103"/>
      <x:c r="P43" s="103"/>
      <x:c r="Q43" s="103"/>
      <x:c r="R43" s="103"/>
      <x:c r="S43" s="103"/>
      <x:c r="T43" s="103"/>
      <x:c r="U43" s="103"/>
      <x:c r="V43" s="103"/>
      <x:c r="W43" s="104"/>
      <x:c r="X43" s="103"/>
      <x:c r="Y43" s="86">
        <x:f>IF($BB43="EMPTY","",IF($AN43=TRUE,"INVALID",IF($AO43=TRUE,"INCOMPLETE",IF(OR(NOT(ISTEXT($C43)),LEN(TRIM($C43&amp;""))&lt;2),"INVALID","VALID"))))</x:f>
      </x:c>
      <x:c r="Z43" s="86">
        <x:f>IF($BB43="EMPTY","",$BB43)</x:f>
      </x:c>
      <x:c r="AA43" s="86">
        <x:f>IF($BB43="EMPTY","",IFERROR(VLOOKUP($BC43,'Method Notes'!$AN$5:$AW$50,2,FALSE),""))</x:f>
      </x:c>
      <x:c r="AB43" s="86">
        <x:f>IF($BB43="EMPTY","",IF($BC43="CONTROLLED_INPUT_INVALID","Unsupported values were supplied for: "&amp;LEFT($AZ43,MAX(0,LEN($AZ43)-2))&amp;". The engine does not convert them to a safe default.",IF($BC43="REQUIRED_FIELDS_MISSING","Required information is missing: "&amp;LEFT($BA43,MAX(0,LEN($BA43)-2))&amp;".",IFERROR(VLOOKUP($BC43,'Method Notes'!$AN$5:$AW$50,3,FALSE),""))))</x:f>
      </x:c>
      <x:c r="AC43" s="86">
        <x:f>IF($BB43="EMPTY","",IF($BC43="COMMERCIAL_ALTERNATIVE_MISSING","Add as "&amp;$AX43&amp;" in this scoped view.",IF($BC43="ROLE_MISMATCH","Reclassify as "&amp;$AX43&amp;" for this view.",IFERROR(VLOOKUP($BC43,'Method Notes'!$AN$5:$AW$50,4,FALSE),""))))</x:f>
      </x:c>
      <x:c r="AD43" s="86">
        <x:f>IF($BB43="EMPTY","",$BC43)</x:f>
      </x:c>
      <x:c r="AE43" s="86">
        <x:f>IF($BB43="EMPTY","",IFERROR(VLOOKUP($BC43,'Method Notes'!$AN$5:$AW$50,5,FALSE),""))</x:f>
      </x:c>
      <x:c r="AF43" s="86">
        <x:f>IF($BB43="EMPTY","",IFERROR(VLOOKUP($BC43,'Method Notes'!$AN$5:$AW$50,6,FALSE),""))</x:f>
      </x:c>
      <x:c r="AG43" s="86">
        <x:f>IF($BB43="EMPTY","",IF($BC43="COMMERCIAL_EVIDENCE_LIMITED",IF($AT43=TRUE,"Add independent decisions and missing segments.","Collect direct buyer or recorded commercial-event evidence tied to the same scope."),IFERROR(VLOOKUP($BC43,'Method Notes'!$AN$5:$AW$50,7,FALSE),"")))</x:f>
      </x:c>
      <x:c r="AH43" s="86">
        <x:f>IF($BB43="EMPTY","",IFERROR(VLOOKUP($BC43,'Method Notes'!$AN$5:$AW$50,8,FALSE),""))</x:f>
      </x:c>
      <x:c r="AI43" s="86">
        <x:f>IF($BB43="EMPTY","",IF(OR($BC43="COMMERCIAL_EVIDENCE_LIMITED",$BC43="COMMERCIAL_ALTERNATIVE_MISSING",$BC43="ROLE_MISMATCH",$BC43="SCOPE_OR_FRESHNESS_LIMIT"),IF($AP43="shared","PROVENANCE NOT INDEPENDENT",IF($AP43="one","ONE INDEPENDENT DECISION ONLY",IF($AS43="incomplete_crm","CRM CAPTURE INCOMPLETE",IF(OR($AS43="only_wins",$AS43="only_losses",$AS43="one_segment",$AS43="limited"),"SAMPLE COVERAGE LIMITED",IF($T43="yes","HISTORICAL BACKFILL UNRELIABLE",IF($AQ43="stale","EVIDENCE STALE","Evidence is scoped to the tested view.")))))),IFERROR(VLOOKUP($BC43,'Method Notes'!$AN$5:$AW$50,9,FALSE),"")))</x:f>
      </x:c>
      <x:c r="AJ43" s="86">
        <x:f>IF($BB43="EMPTY","",IFERROR(VLOOKUP($BC43,'Method Notes'!$AN$5:$AW$50,10,FALSE),""))</x:f>
      </x:c>
      <x:c r="AK43" s="86">
        <x:f>IF(COUNTA($A43:$X43)=0,"",IF(AND($B43&lt;&gt;"",COUNTIF($B$6:$B43,$B43)&gt;1),"POSSIBLE DUPLICATE CANDIDATE ID",""))</x:f>
      </x:c>
      <x:c r="AL43" s="86">
        <x:f>IF(COUNTA($A43:$X43)=0,"",IF(OR($Q43="review_due",$Q43="new_evidence",$R43="yes"),"REOPEN / SUPERSEDE PRIOR VERSION",IF(OR($Q43="",$Q43="none"),"CURRENT OR FIRST REVIEW","PRIOR REVIEW RECORDED")))</x:f>
      </x:c>
      <x:c r="AM43">
        <x:f>IF(COUNTA($C43:$U43)&gt;0,1,0)</x:f>
      </x:c>
      <x:c r="AN43">
        <x:f>OR(ISFORMULA($C43),ISFORMULA($D43),AND($D43&lt;&gt;"",NOT(OR(EXACT($D43,"seo"),EXACT($D43,"content"),EXACT($D43,"paid_search"),EXACT($D43,"market_monitoring"),EXACT($D43,"battlecard"),EXACT($D43,"product_comparison"),EXACT($D43,"shortlist"),EXACT($D43,"procurement"),EXACT($D43,"pricing"),EXACT($D43,"renewal"),EXACT($D43,"strategy")))),ISFORMULA($E43),AND($E43&lt;&gt;"",NOT(OR(EXACT($E43,"yes"),EXACT($E43,"no")))),ISFORMULA($F43),AND($F43&lt;&gt;"",NOT(OR(EXACT($F43,"yes"),EXACT($F43,"no")))),ISFORMULA($G43),AND($G43&lt;&gt;"",NOT(OR(EXACT($G43,"none"),EXACT($G43,"seller_only"),EXACT($G43,"buyer_event"),EXACT($G43,"mixed")))),ISFORMULA($H43),AND($H43&lt;&gt;"",NOT(OR(EXACT($H43,"yes"),EXACT($H43,"no"),EXACT($H43,"unknown")))),ISFORMULA($I43),AND($I43&lt;&gt;"",NOT(OR(EXACT($I43,"full"),EXACT($I43,"partial"),EXACT($I43,"mismatch"),EXACT($I43,"unknown")))),ISFORMULA($J43),AND($J43&lt;&gt;"",NOT(OR(EXACT($J43,"independent_current"),EXACT($J43,"one_decision"),EXACT($J43,"shared_records"),EXACT($J43,"contradictory"),EXACT($J43,"incomplete_capture"),EXACT($J43,"stale")))),ISFORMULA($K43),AND($K43&lt;&gt;"",NOT(OR(EXACT($K43,"vendor"),EXACT($K43,"product"),EXACT($K43,"consultancy"),EXACT($K43,"agency"),EXACT($K43,"internal_build"),EXACT($K43,"spreadsheet"),EXACT($K43,"incumbent"),EXACT($K43,"open_source"),EXACT($K43,"free_tool"),EXACT($K43,"no_decision"),EXACT($K43,"status_quo"),EXACT($K43,"unknown")))),ISFORMULA($L43),AND($L43&lt;&gt;"",NOT(OR(EXACT($L43,"direct"),EXACT($L43,"indirect"),EXACT($L43,"substitute"),EXACT($L43,"reference"),EXACT($L43,"unknown")))),ISFORMULA($M43),AND($M43&lt;&gt;"",NOT(OR(EXACT($M43,"current"),EXACT($M43,"stale"),EXACT($M43,"unknown")))),ISFORMULA($N43),AND($N43&lt;&gt;"",NOT(OR(EXACT($N43,"none"),EXACT($N43,"material"),EXACT($N43,"unknown")))),ISFORMULA($O43),AND($O43&lt;&gt;"",NOT(OR(EXACT($O43,"two_plus"),EXACT($O43,"one"),EXACT($O43,"shared"),EXACT($O43,"unknown")))),ISFORMULA($P43),AND($P43&lt;&gt;"",NOT(OR(EXACT($P43,"balanced"),EXACT($P43,"only_wins"),EXACT($P43,"only_losses"),EXACT($P43,"one_segment"),EXACT($P43,"incomplete_crm"),EXACT($P43,"limited")))),ISFORMULA($Q43),AND($Q43&lt;&gt;"",NOT(OR(EXACT($Q43,"none"),EXACT($Q43,"review_due"),EXACT($Q43,"new_evidence")))),ISFORMULA($R43),AND($R43&lt;&gt;"",NOT(OR(EXACT($R43,"yes"),EXACT($R43,"no")))),ISFORMULA($S43),AND($S43&lt;&gt;"",NOT(OR(EXACT($S43,"yes"),EXACT($S43,"no"),EXACT($S43,"unknown")))),ISFORMULA($T43),AND($T43&lt;&gt;"",NOT(OR(EXACT($T43,"yes"),EXACT($T43,"no")))),ISFORMULA($U43),AND($U43&lt;&gt;"",NOT(OR(EXACT($U43,"yes"),EXACT($U43,"no"),EXACT($U43,"unknown")))))</x:f>
      </x:c>
      <x:c r="AO43">
        <x:f>OR(LEN(TRIM($C43&amp;""))=0,LEN(TRIM($D43&amp;""))=0,LEN(TRIM($E43&amp;""))=0,LEN(TRIM($F43&amp;""))=0,LEN(TRIM($G43&amp;""))=0,LEN(TRIM($H43&amp;""))=0,LEN(TRIM($I43&amp;""))=0,LEN(TRIM($J43&amp;""))=0)</x:f>
      </x:c>
      <x:c r="AP43">
        <x:f>IF($O43&lt;&gt;"",$O43,IF($J43="independent_current","two_plus",IF($J43="one_decision","one",IF($J43="shared_records","shared","unknown"))))</x:f>
      </x:c>
      <x:c r="AQ43">
        <x:f>IF($M43&lt;&gt;"",$M43,IF($J43="stale","stale",IF($J43="incomplete_capture","unknown",IF($J43&lt;&gt;"","current",""))))</x:f>
      </x:c>
      <x:c r="AR43">
        <x:f>IF($N43&lt;&gt;"",$N43,IF($J43="contradictory","material",IF($J43&lt;&gt;"","none","")))</x:f>
      </x:c>
      <x:c r="AS43">
        <x:f>IF($P43&lt;&gt;"",$P43,IF($J43="incomplete_capture","incomplete_crm",IF($J43="independent_current","balanced",IF($J43&lt;&gt;"","limited",""))))</x:f>
      </x:c>
      <x:c r="AT43">
        <x:f>OR($G43="buyer_event",$G43="mixed")</x:f>
      </x:c>
      <x:c r="AU43">
        <x:f>OR($D43="battlecard",$D43="shortlist",$D43="procurement",$D43="pricing",$D43="renewal",$D43="strategy",$D43="product_comparison")</x:f>
      </x:c>
      <x:c r="AV43">
        <x:f>OR($D43="seo",$D43="content",$D43="paid_search",$D43="market_monitoring")</x:f>
      </x:c>
      <x:c r="AW43">
        <x:f>IF(OR($K43="vendor",$K43="product"),"direct",IF(OR($K43="consultancy",$K43="agency"),"indirect",IF(OR($K43="internal_build",$K43="spreadsheet",$K43="incumbent",$K43="open_source",$K43="free_tool",$K43="no_decision",$K43="status_quo"),"substitute","")))</x:f>
      </x:c>
      <x:c r="AX43">
        <x:f>IF(OR($K43="vendor",$K43="product"),"Direct competitor",IF(OR($K43="consultancy",$K43="agency"),"Service alternative",IF($K43="incumbent","Incumbent / substitute",IF($K43="no_decision","No-decision alternative",IF($K43="status_quo","Status-quo alternative",IF(OR($K43="internal_build",$K43="spreadsheet",$K43="open_source",$K43="free_tool"),"Substitute",""))))))</x:f>
      </x:c>
      <x:c r="AY43">
        <x:f>OR($G43="none",$G43="seller_only",$AP43&lt;&gt;"two_plus",$AS43="only_wins",$AS43="only_losses",$AS43="one_segment",$AS43="incomplete_crm",$AS43="limited",$T43="yes",$AQ43&lt;&gt;"current")</x:f>
      </x:c>
      <x:c r="AZ43">
        <x:f>IF(ISFORMULA($C43),"candidateName, ","")&amp;IF(OR(ISFORMULA($D43),AND($D43&lt;&gt;"",NOT(OR(EXACT($D43,"seo"),EXACT($D43,"content"),EXACT($D43,"paid_search"),EXACT($D43,"market_monitoring"),EXACT($D43,"battlecard"),EXACT($D43,"product_comparison"),EXACT($D43,"shortlist"),EXACT($D43,"procurement"),EXACT($D43,"pricing"),EXACT($D43,"renewal"),EXACT($D43,"strategy"))))),"decisionUse, ","")&amp;IF(OR(ISFORMULA($E43),AND($E43&lt;&gt;"",NOT(OR(EXACT($E43,"yes"),EXACT($E43,"no"))))),"candidateInSet, ","")&amp;IF(OR(ISFORMULA($F43),AND($F43&lt;&gt;"",NOT(OR(EXACT($F43,"yes"),EXACT($F43,"no"))))),"publicEvidence, ","")&amp;IF(OR(ISFORMULA($G43),AND($G43&lt;&gt;"",NOT(OR(EXACT($G43,"none"),EXACT($G43,"seller_only"),EXACT($G43,"buyer_event"),EXACT($G43,"mixed"))))),"firstPartyEvidence, ","")&amp;IF(OR(ISFORMULA($H43),AND($H43&lt;&gt;"",NOT(OR(EXACT($H43,"yes"),EXACT($H43,"no"),EXACT($H43,"unknown"))))),"realDecision, ","")&amp;IF(OR(ISFORMULA($I43),AND($I43&lt;&gt;"",NOT(OR(EXACT($I43,"full"),EXACT($I43,"partial"),EXACT($I43,"mismatch"),EXACT($I43,"unknown"))))),"scopeMatch, ","")&amp;IF(OR(ISFORMULA($J43),AND($J43&lt;&gt;"",NOT(OR(EXACT($J43,"independent_current"),EXACT($J43,"one_decision"),EXACT($J43,"shared_records"),EXACT($J43,"contradictory"),EXACT($J43,"incomplete_capture"),EXACT($J43,"stale"))))),"evidenceQuality, ","")&amp;IF(OR(ISFORMULA($K43),AND($K43&lt;&gt;"",NOT(OR(EXACT($K43,"vendor"),EXACT($K43,"product"),EXACT($K43,"consultancy"),EXACT($K43,"agency"),EXACT($K43,"internal_build"),EXACT($K43,"spreadsheet"),EXACT($K43,"incumbent"),EXACT($K43,"open_source"),EXACT($K43,"free_tool"),EXACT($K43,"no_decision"),EXACT($K43,"status_quo"),EXACT($K43,"unknown"))))),"alternativeType, ","")&amp;IF(OR(ISFORMULA($L43),AND($L43&lt;&gt;"",NOT(OR(EXACT($L43,"direct"),EXACT($L43,"indirect"),EXACT($L43,"substitute"),EXACT($L43,"reference"),EXACT($L43,"unknown"))))),"currentRole, ","")&amp;IF(OR(ISFORMULA($M43),AND($M43&lt;&gt;"",NOT(OR(EXACT($M43,"current"),EXACT($M43,"stale"),EXACT($M43,"unknown"))))),"freshness, ","")&amp;IF(OR(ISFORMULA($N43),AND($N43&lt;&gt;"",NOT(OR(EXACT($N43,"none"),EXACT($N43,"material"),EXACT($N43,"unknown"))))),"contradiction, ","")&amp;IF(OR(ISFORMULA($O43),AND($O43&lt;&gt;"",NOT(OR(EXACT($O43,"two_plus"),EXACT($O43,"one"),EXACT($O43,"shared"),EXACT($O43,"unknown"))))),"provenance, ","")&amp;IF(OR(ISFORMULA($P43),AND($P43&lt;&gt;"",NOT(OR(EXACT($P43,"balanced"),EXACT($P43,"only_wins"),EXACT($P43,"only_losses"),EXACT($P43,"one_segment"),EXACT($P43,"incomplete_crm"),EXACT($P43,"limited"))))),"sampleCoverage, ","")&amp;IF(OR(ISFORMULA($Q43),AND($Q43&lt;&gt;"",NOT(OR(EXACT($Q43,"none"),EXACT($Q43,"review_due"),EXACT($Q43,"new_evidence"))))),"previousValidation, ","")&amp;IF(OR(ISFORMULA($R43),AND($R43&lt;&gt;"",NOT(OR(EXACT($R43,"yes"),EXACT($R43,"no"))))),"newMaterialEvidence, ","")&amp;IF(OR(ISFORMULA($S43),AND($S43&lt;&gt;"",NOT(OR(EXACT($S43,"yes"),EXACT($S43,"no"),EXACT($S43,"unknown"))))),"serviceability, ","")&amp;IF(OR(ISFORMULA($T43),AND($T43&lt;&gt;"",NOT(OR(EXACT($T43,"yes"),EXACT($T43,"no"))))),"historicalBackfill, ","")&amp;IF(OR(ISFORMULA($U43),AND($U43&lt;&gt;"",NOT(OR(EXACT($U43,"yes"),EXACT($U43,"no"),EXACT($U43,"unknown"))))),"commercialNonParticipation, ","")</x:f>
      </x:c>
      <x:c r="BA43">
        <x:f>IF(LEN(TRIM($C43&amp;""))=0,"candidateName, ","")&amp;IF(LEN(TRIM($D43&amp;""))=0,"decisionUse, ","")&amp;IF(LEN(TRIM($E43&amp;""))=0,"candidateInSet, ","")&amp;IF(LEN(TRIM($F43&amp;""))=0,"publicEvidence, ","")&amp;IF(LEN(TRIM($G43&amp;""))=0,"firstPartyEvidence, ","")&amp;IF(LEN(TRIM($H43&amp;""))=0,"realDecision, ","")&amp;IF(LEN(TRIM($I43&amp;""))=0,"scopeMatch, ","")&amp;IF(LEN(TRIM($J43&amp;""))=0,"evidenceQuality, ","")</x:f>
      </x:c>
      <x:c r="BB43">
        <x:f>IF($AM43=0,"EMPTY",IF($AN43=TRUE,"INVALID INPUT",IF($AO43=TRUE,"INVALID INPUT",IF(OR(NOT(ISTEXT($C43)),LEN(TRIM($C43&amp;""))&lt;2),"INVALID INPUT",IF(OR($Q43="review_due",$Q43="new_evidence",$R43="yes"),"REOPEN",IF(OR($AR43="material",$AR43="unknown"),"RESOLVE EVIDENCE",IF(OR($I43="unknown",$H43="unknown"),"RESOLVE EVIDENCE",IF(AND($AU43=TRUE,OR($S43="",$S43="unknown")),"RESOLVE EVIDENCE",IF(AND($E43="no",OR($K43="",$K43="unknown")),"RESOLVE EVIDENCE",IF(AND($E43="yes",OR($L43="",$L43="unknown")),"RESOLVE EVIDENCE",IF(AND($E43="yes",OR($I43="partial",$I43="mismatch",$AQ43="stale")),"DOWNGRADE",IF(AND($AU43=TRUE,$AY43=TRUE),"RESOLVE EVIDENCE",IF(AND($S43="no",$E43="yes",$H43="no",$U43="yes",$AP43="two_plus",$I43="full",$AQ43="current"),"EXCLUDE FROM THIS COMMERCIAL VIEW",IF(AND($S43="no",$E43="yes",$H43="yes"),"DOWNGRADE",IF(AND($S43="no",OR($F43="yes",$AV43=TRUE)),"RETAIN FOR DISCOVERY / REFERENCE",IF($S43="no","RESOLVE EVIDENCE",IF(AND($E43="no",$H43="yes",$AT43=TRUE,$I43="full",$AW43=""),"RESOLVE EVIDENCE",IF(AND($E43="no",$H43="yes",$AT43=TRUE,$I43="full",$AU43=TRUE,OR($AP43&lt;&gt;"two_plus",$AQ43&lt;&gt;"current",$S43&lt;&gt;"yes")),"RESOLVE EVIDENCE",IF(AND($E43="no",$H43="yes",$AT43=TRUE,$I43="full"),"ADD",IF(AND($AW43&lt;&gt;"",$E43="yes",$H43="yes",$I43="full",$L43&lt;&gt;$AW43),"RECLASSIFY",IF(AND($AP43="shared",$AV43=TRUE),"RETAIN FOR DISCOVERY / REFERENCE",IF(AND($AV43=TRUE,$F43="yes",OR($H43="no",$G43="none")),"RETAIN FOR DISCOVERY / REFERENCE",IF(AND($E43="yes",$H43="no",$U43="yes",$AP43="two_plus",$I43="full",$AQ43="current"),"EXCLUDE FROM THIS COMMERCIAL VIEW",IF(AND($E43="yes",$H43="yes",$AT43=TRUE,$I43="full",$AP43="two_plus",$AQ43="current",$AW43=""),"RESOLVE EVIDENCE",IF(AND($E43="yes",$H43="yes",$AT43=TRUE,$I43="full",$AP43="two_plus",$AQ43="current",$AU43=TRUE,$S43&lt;&gt;"yes"),"RESOLVE EVIDENCE",IF(AND($E43="yes",$H43="yes",$AT43=TRUE,$I43="full",$AP43="two_plus",$AQ43="current",$L43&lt;&gt;$AW43),"RECLASSIFY",IF(AND($E43="yes",$H43="yes",$AT43=TRUE,$I43="full",$AP43="two_plus",$AQ43="current"),"CONFIRM","RESOLVE EVIDENCE")))))))))))))))))))))))))))</x:f>
      </x:c>
      <x:c r="BC43">
        <x:f>IF($AM43=0,"EMPTY",IF($AN43=TRUE,"CONTROLLED_INPUT_INVALID",IF($AO43=TRUE,"REQUIRED_FIELDS_MISSING",IF(OR(NOT(ISTEXT($C43)),LEN(TRIM($C43&amp;""))&lt;2),"IDENTITY_MALFORMED",IF(OR($Q43="review_due",$Q43="new_evidence",$R43="yes"),"LIFECYCLE_TRIGGER",IF(OR($AR43="material",$AR43="unknown"),"MATERIAL_CONTRADICTION",IF(OR($I43="unknown",$H43="unknown"),"SCOPE_OR_EVENT_UNRESOLVED",IF(AND($AU43=TRUE,OR($S43="",$S43="unknown")),"SERVICEABILITY_UNRESOLVED",IF(AND($E43="no",OR($K43="",$K43="unknown")),"MISSING_ALTERNATIVE_ROLE_UNRESOLVED",IF(AND($E43="yes",OR($L43="",$L43="unknown")),"CURRENT_ROLE_UNRESOLVED",IF(AND($E43="yes",OR($I43="partial",$I43="mismatch",$AQ43="stale")),"SCOPE_OR_FRESHNESS_LIMIT",IF(AND($AU43=TRUE,$AY43=TRUE),"COMMERCIAL_EVIDENCE_LIMITED",IF(AND($S43="no",$E43="yes",$H43="no",$U43="yes",$AP43="two_plus",$I43="full",$AQ43="current"),"SCOPED_NON_SERVICEABILITY",IF(AND($S43="no",$E43="yes",$H43="yes"),"SERVICEABILITY_LIMIT",IF(AND($S43="no",OR($F43="yes",$AV43=TRUE)),"NOT_SERVICEABLE_FOR_COMMERCIAL_VIEW",IF($S43="no","SERVICEABILITY_NEGATIVE_ROLE_EFFECT_UNRESOLVED",IF(AND($E43="no",$H43="yes",$AT43=TRUE,$I43="full",$AW43=""),"MISSING_ALTERNATIVE_ROLE_UNRESOLVED",IF(AND($E43="no",$H43="yes",$AT43=TRUE,$I43="full",$AU43=TRUE,OR($AP43&lt;&gt;"two_plus",$AQ43&lt;&gt;"current",$S43&lt;&gt;"yes")),"MISSING_ALTERNATIVE_EVIDENCE_LIMITED",IF(AND($E43="no",$H43="yes",$AT43=TRUE,$I43="full"),"COMMERCIAL_ALTERNATIVE_MISSING",IF(AND($AW43&lt;&gt;"",$E43="yes",$H43="yes",$I43="full",$L43&lt;&gt;$AW43),"ROLE_MISMATCH",IF(AND($AP43="shared",$AV43=TRUE),"PUBLIC_SIGNAL_SHARED_PROVENANCE",IF(AND($AV43=TRUE,$F43="yes",OR($H43="no",$G43="none")),"DISCOVERY_ONLY_RELATIONSHIP",IF(AND($E43="yes",$H43="no",$U43="yes",$AP43="two_plus",$I43="full",$AQ43="current"),"SCOPED_NON_PARTICIPATION",IF(AND($E43="yes",$H43="yes",$AT43=TRUE,$I43="full",$AP43="two_plus",$AQ43="current",$AW43=""),"ALTERNATIVE_TYPE_UNRESOLVED",IF(AND($E43="yes",$H43="yes",$AT43=TRUE,$I43="full",$AP43="two_plus",$AQ43="current",$AU43=TRUE,$S43&lt;&gt;"yes"),"SERVICEABILITY_UNRESOLVED",IF(AND($E43="yes",$H43="yes",$AT43=TRUE,$I43="full",$AP43="two_plus",$AQ43="current",$L43&lt;&gt;$AW43),"ROLE_MISMATCH",IF(AND($E43="yes",$H43="yes",$AT43=TRUE,$I43="full",$AP43="two_plus",$AQ43="current"),"SCOPED_COMMERCIAL_RELEVANCE","DEFAULT_EVIDENCE_GAP")))))))))))))))))))))))))))</x:f>
      </x:c>
    </x:row>
    <x:row r="44">
      <x:c r="A44" s="103"/>
      <x:c r="B44" s="103"/>
      <x:c r="C44" s="103"/>
      <x:c r="D44" s="103"/>
      <x:c r="E44" s="103"/>
      <x:c r="F44" s="103"/>
      <x:c r="G44" s="103"/>
      <x:c r="H44" s="103"/>
      <x:c r="I44" s="103"/>
      <x:c r="J44" s="103"/>
      <x:c r="K44" s="103"/>
      <x:c r="L44" s="103"/>
      <x:c r="M44" s="103"/>
      <x:c r="N44" s="103"/>
      <x:c r="O44" s="103"/>
      <x:c r="P44" s="103"/>
      <x:c r="Q44" s="103"/>
      <x:c r="R44" s="103"/>
      <x:c r="S44" s="103"/>
      <x:c r="T44" s="103"/>
      <x:c r="U44" s="103"/>
      <x:c r="V44" s="103"/>
      <x:c r="W44" s="104"/>
      <x:c r="X44" s="103"/>
      <x:c r="Y44" s="86">
        <x:f>IF($BB44="EMPTY","",IF($AN44=TRUE,"INVALID",IF($AO44=TRUE,"INCOMPLETE",IF(OR(NOT(ISTEXT($C44)),LEN(TRIM($C44&amp;""))&lt;2),"INVALID","VALID"))))</x:f>
      </x:c>
      <x:c r="Z44" s="86">
        <x:f>IF($BB44="EMPTY","",$BB44)</x:f>
      </x:c>
      <x:c r="AA44" s="86">
        <x:f>IF($BB44="EMPTY","",IFERROR(VLOOKUP($BC44,'Method Notes'!$AN$5:$AW$50,2,FALSE),""))</x:f>
      </x:c>
      <x:c r="AB44" s="86">
        <x:f>IF($BB44="EMPTY","",IF($BC44="CONTROLLED_INPUT_INVALID","Unsupported values were supplied for: "&amp;LEFT($AZ44,MAX(0,LEN($AZ44)-2))&amp;". The engine does not convert them to a safe default.",IF($BC44="REQUIRED_FIELDS_MISSING","Required information is missing: "&amp;LEFT($BA44,MAX(0,LEN($BA44)-2))&amp;".",IFERROR(VLOOKUP($BC44,'Method Notes'!$AN$5:$AW$50,3,FALSE),""))))</x:f>
      </x:c>
      <x:c r="AC44" s="86">
        <x:f>IF($BB44="EMPTY","",IF($BC44="COMMERCIAL_ALTERNATIVE_MISSING","Add as "&amp;$AX44&amp;" in this scoped view.",IF($BC44="ROLE_MISMATCH","Reclassify as "&amp;$AX44&amp;" for this view.",IFERROR(VLOOKUP($BC44,'Method Notes'!$AN$5:$AW$50,4,FALSE),""))))</x:f>
      </x:c>
      <x:c r="AD44" s="86">
        <x:f>IF($BB44="EMPTY","",$BC44)</x:f>
      </x:c>
      <x:c r="AE44" s="86">
        <x:f>IF($BB44="EMPTY","",IFERROR(VLOOKUP($BC44,'Method Notes'!$AN$5:$AW$50,5,FALSE),""))</x:f>
      </x:c>
      <x:c r="AF44" s="86">
        <x:f>IF($BB44="EMPTY","",IFERROR(VLOOKUP($BC44,'Method Notes'!$AN$5:$AW$50,6,FALSE),""))</x:f>
      </x:c>
      <x:c r="AG44" s="86">
        <x:f>IF($BB44="EMPTY","",IF($BC44="COMMERCIAL_EVIDENCE_LIMITED",IF($AT44=TRUE,"Add independent decisions and missing segments.","Collect direct buyer or recorded commercial-event evidence tied to the same scope."),IFERROR(VLOOKUP($BC44,'Method Notes'!$AN$5:$AW$50,7,FALSE),"")))</x:f>
      </x:c>
      <x:c r="AH44" s="86">
        <x:f>IF($BB44="EMPTY","",IFERROR(VLOOKUP($BC44,'Method Notes'!$AN$5:$AW$50,8,FALSE),""))</x:f>
      </x:c>
      <x:c r="AI44" s="86">
        <x:f>IF($BB44="EMPTY","",IF(OR($BC44="COMMERCIAL_EVIDENCE_LIMITED",$BC44="COMMERCIAL_ALTERNATIVE_MISSING",$BC44="ROLE_MISMATCH",$BC44="SCOPE_OR_FRESHNESS_LIMIT"),IF($AP44="shared","PROVENANCE NOT INDEPENDENT",IF($AP44="one","ONE INDEPENDENT DECISION ONLY",IF($AS44="incomplete_crm","CRM CAPTURE INCOMPLETE",IF(OR($AS44="only_wins",$AS44="only_losses",$AS44="one_segment",$AS44="limited"),"SAMPLE COVERAGE LIMITED",IF($T44="yes","HISTORICAL BACKFILL UNRELIABLE",IF($AQ44="stale","EVIDENCE STALE","Evidence is scoped to the tested view.")))))),IFERROR(VLOOKUP($BC44,'Method Notes'!$AN$5:$AW$50,9,FALSE),"")))</x:f>
      </x:c>
      <x:c r="AJ44" s="86">
        <x:f>IF($BB44="EMPTY","",IFERROR(VLOOKUP($BC44,'Method Notes'!$AN$5:$AW$50,10,FALSE),""))</x:f>
      </x:c>
      <x:c r="AK44" s="86">
        <x:f>IF(COUNTA($A44:$X44)=0,"",IF(AND($B44&lt;&gt;"",COUNTIF($B$6:$B44,$B44)&gt;1),"POSSIBLE DUPLICATE CANDIDATE ID",""))</x:f>
      </x:c>
      <x:c r="AL44" s="86">
        <x:f>IF(COUNTA($A44:$X44)=0,"",IF(OR($Q44="review_due",$Q44="new_evidence",$R44="yes"),"REOPEN / SUPERSEDE PRIOR VERSION",IF(OR($Q44="",$Q44="none"),"CURRENT OR FIRST REVIEW","PRIOR REVIEW RECORDED")))</x:f>
      </x:c>
      <x:c r="AM44">
        <x:f>IF(COUNTA($C44:$U44)&gt;0,1,0)</x:f>
      </x:c>
      <x:c r="AN44">
        <x:f>OR(ISFORMULA($C44),ISFORMULA($D44),AND($D44&lt;&gt;"",NOT(OR(EXACT($D44,"seo"),EXACT($D44,"content"),EXACT($D44,"paid_search"),EXACT($D44,"market_monitoring"),EXACT($D44,"battlecard"),EXACT($D44,"product_comparison"),EXACT($D44,"shortlist"),EXACT($D44,"procurement"),EXACT($D44,"pricing"),EXACT($D44,"renewal"),EXACT($D44,"strategy")))),ISFORMULA($E44),AND($E44&lt;&gt;"",NOT(OR(EXACT($E44,"yes"),EXACT($E44,"no")))),ISFORMULA($F44),AND($F44&lt;&gt;"",NOT(OR(EXACT($F44,"yes"),EXACT($F44,"no")))),ISFORMULA($G44),AND($G44&lt;&gt;"",NOT(OR(EXACT($G44,"none"),EXACT($G44,"seller_only"),EXACT($G44,"buyer_event"),EXACT($G44,"mixed")))),ISFORMULA($H44),AND($H44&lt;&gt;"",NOT(OR(EXACT($H44,"yes"),EXACT($H44,"no"),EXACT($H44,"unknown")))),ISFORMULA($I44),AND($I44&lt;&gt;"",NOT(OR(EXACT($I44,"full"),EXACT($I44,"partial"),EXACT($I44,"mismatch"),EXACT($I44,"unknown")))),ISFORMULA($J44),AND($J44&lt;&gt;"",NOT(OR(EXACT($J44,"independent_current"),EXACT($J44,"one_decision"),EXACT($J44,"shared_records"),EXACT($J44,"contradictory"),EXACT($J44,"incomplete_capture"),EXACT($J44,"stale")))),ISFORMULA($K44),AND($K44&lt;&gt;"",NOT(OR(EXACT($K44,"vendor"),EXACT($K44,"product"),EXACT($K44,"consultancy"),EXACT($K44,"agency"),EXACT($K44,"internal_build"),EXACT($K44,"spreadsheet"),EXACT($K44,"incumbent"),EXACT($K44,"open_source"),EXACT($K44,"free_tool"),EXACT($K44,"no_decision"),EXACT($K44,"status_quo"),EXACT($K44,"unknown")))),ISFORMULA($L44),AND($L44&lt;&gt;"",NOT(OR(EXACT($L44,"direct"),EXACT($L44,"indirect"),EXACT($L44,"substitute"),EXACT($L44,"reference"),EXACT($L44,"unknown")))),ISFORMULA($M44),AND($M44&lt;&gt;"",NOT(OR(EXACT($M44,"current"),EXACT($M44,"stale"),EXACT($M44,"unknown")))),ISFORMULA($N44),AND($N44&lt;&gt;"",NOT(OR(EXACT($N44,"none"),EXACT($N44,"material"),EXACT($N44,"unknown")))),ISFORMULA($O44),AND($O44&lt;&gt;"",NOT(OR(EXACT($O44,"two_plus"),EXACT($O44,"one"),EXACT($O44,"shared"),EXACT($O44,"unknown")))),ISFORMULA($P44),AND($P44&lt;&gt;"",NOT(OR(EXACT($P44,"balanced"),EXACT($P44,"only_wins"),EXACT($P44,"only_losses"),EXACT($P44,"one_segment"),EXACT($P44,"incomplete_crm"),EXACT($P44,"limited")))),ISFORMULA($Q44),AND($Q44&lt;&gt;"",NOT(OR(EXACT($Q44,"none"),EXACT($Q44,"review_due"),EXACT($Q44,"new_evidence")))),ISFORMULA($R44),AND($R44&lt;&gt;"",NOT(OR(EXACT($R44,"yes"),EXACT($R44,"no")))),ISFORMULA($S44),AND($S44&lt;&gt;"",NOT(OR(EXACT($S44,"yes"),EXACT($S44,"no"),EXACT($S44,"unknown")))),ISFORMULA($T44),AND($T44&lt;&gt;"",NOT(OR(EXACT($T44,"yes"),EXACT($T44,"no")))),ISFORMULA($U44),AND($U44&lt;&gt;"",NOT(OR(EXACT($U44,"yes"),EXACT($U44,"no"),EXACT($U44,"unknown")))))</x:f>
      </x:c>
      <x:c r="AO44">
        <x:f>OR(LEN(TRIM($C44&amp;""))=0,LEN(TRIM($D44&amp;""))=0,LEN(TRIM($E44&amp;""))=0,LEN(TRIM($F44&amp;""))=0,LEN(TRIM($G44&amp;""))=0,LEN(TRIM($H44&amp;""))=0,LEN(TRIM($I44&amp;""))=0,LEN(TRIM($J44&amp;""))=0)</x:f>
      </x:c>
      <x:c r="AP44">
        <x:f>IF($O44&lt;&gt;"",$O44,IF($J44="independent_current","two_plus",IF($J44="one_decision","one",IF($J44="shared_records","shared","unknown"))))</x:f>
      </x:c>
      <x:c r="AQ44">
        <x:f>IF($M44&lt;&gt;"",$M44,IF($J44="stale","stale",IF($J44="incomplete_capture","unknown",IF($J44&lt;&gt;"","current",""))))</x:f>
      </x:c>
      <x:c r="AR44">
        <x:f>IF($N44&lt;&gt;"",$N44,IF($J44="contradictory","material",IF($J44&lt;&gt;"","none","")))</x:f>
      </x:c>
      <x:c r="AS44">
        <x:f>IF($P44&lt;&gt;"",$P44,IF($J44="incomplete_capture","incomplete_crm",IF($J44="independent_current","balanced",IF($J44&lt;&gt;"","limited",""))))</x:f>
      </x:c>
      <x:c r="AT44">
        <x:f>OR($G44="buyer_event",$G44="mixed")</x:f>
      </x:c>
      <x:c r="AU44">
        <x:f>OR($D44="battlecard",$D44="shortlist",$D44="procurement",$D44="pricing",$D44="renewal",$D44="strategy",$D44="product_comparison")</x:f>
      </x:c>
      <x:c r="AV44">
        <x:f>OR($D44="seo",$D44="content",$D44="paid_search",$D44="market_monitoring")</x:f>
      </x:c>
      <x:c r="AW44">
        <x:f>IF(OR($K44="vendor",$K44="product"),"direct",IF(OR($K44="consultancy",$K44="agency"),"indirect",IF(OR($K44="internal_build",$K44="spreadsheet",$K44="incumbent",$K44="open_source",$K44="free_tool",$K44="no_decision",$K44="status_quo"),"substitute","")))</x:f>
      </x:c>
      <x:c r="AX44">
        <x:f>IF(OR($K44="vendor",$K44="product"),"Direct competitor",IF(OR($K44="consultancy",$K44="agency"),"Service alternative",IF($K44="incumbent","Incumbent / substitute",IF($K44="no_decision","No-decision alternative",IF($K44="status_quo","Status-quo alternative",IF(OR($K44="internal_build",$K44="spreadsheet",$K44="open_source",$K44="free_tool"),"Substitute",""))))))</x:f>
      </x:c>
      <x:c r="AY44">
        <x:f>OR($G44="none",$G44="seller_only",$AP44&lt;&gt;"two_plus",$AS44="only_wins",$AS44="only_losses",$AS44="one_segment",$AS44="incomplete_crm",$AS44="limited",$T44="yes",$AQ44&lt;&gt;"current")</x:f>
      </x:c>
      <x:c r="AZ44">
        <x:f>IF(ISFORMULA($C44),"candidateName, ","")&amp;IF(OR(ISFORMULA($D44),AND($D44&lt;&gt;"",NOT(OR(EXACT($D44,"seo"),EXACT($D44,"content"),EXACT($D44,"paid_search"),EXACT($D44,"market_monitoring"),EXACT($D44,"battlecard"),EXACT($D44,"product_comparison"),EXACT($D44,"shortlist"),EXACT($D44,"procurement"),EXACT($D44,"pricing"),EXACT($D44,"renewal"),EXACT($D44,"strategy"))))),"decisionUse, ","")&amp;IF(OR(ISFORMULA($E44),AND($E44&lt;&gt;"",NOT(OR(EXACT($E44,"yes"),EXACT($E44,"no"))))),"candidateInSet, ","")&amp;IF(OR(ISFORMULA($F44),AND($F44&lt;&gt;"",NOT(OR(EXACT($F44,"yes"),EXACT($F44,"no"))))),"publicEvidence, ","")&amp;IF(OR(ISFORMULA($G44),AND($G44&lt;&gt;"",NOT(OR(EXACT($G44,"none"),EXACT($G44,"seller_only"),EXACT($G44,"buyer_event"),EXACT($G44,"mixed"))))),"firstPartyEvidence, ","")&amp;IF(OR(ISFORMULA($H44),AND($H44&lt;&gt;"",NOT(OR(EXACT($H44,"yes"),EXACT($H44,"no"),EXACT($H44,"unknown"))))),"realDecision, ","")&amp;IF(OR(ISFORMULA($I44),AND($I44&lt;&gt;"",NOT(OR(EXACT($I44,"full"),EXACT($I44,"partial"),EXACT($I44,"mismatch"),EXACT($I44,"unknown"))))),"scopeMatch, ","")&amp;IF(OR(ISFORMULA($J44),AND($J44&lt;&gt;"",NOT(OR(EXACT($J44,"independent_current"),EXACT($J44,"one_decision"),EXACT($J44,"shared_records"),EXACT($J44,"contradictory"),EXACT($J44,"incomplete_capture"),EXACT($J44,"stale"))))),"evidenceQuality, ","")&amp;IF(OR(ISFORMULA($K44),AND($K44&lt;&gt;"",NOT(OR(EXACT($K44,"vendor"),EXACT($K44,"product"),EXACT($K44,"consultancy"),EXACT($K44,"agency"),EXACT($K44,"internal_build"),EXACT($K44,"spreadsheet"),EXACT($K44,"incumbent"),EXACT($K44,"open_source"),EXACT($K44,"free_tool"),EXACT($K44,"no_decision"),EXACT($K44,"status_quo"),EXACT($K44,"unknown"))))),"alternativeType, ","")&amp;IF(OR(ISFORMULA($L44),AND($L44&lt;&gt;"",NOT(OR(EXACT($L44,"direct"),EXACT($L44,"indirect"),EXACT($L44,"substitute"),EXACT($L44,"reference"),EXACT($L44,"unknown"))))),"currentRole, ","")&amp;IF(OR(ISFORMULA($M44),AND($M44&lt;&gt;"",NOT(OR(EXACT($M44,"current"),EXACT($M44,"stale"),EXACT($M44,"unknown"))))),"freshness, ","")&amp;IF(OR(ISFORMULA($N44),AND($N44&lt;&gt;"",NOT(OR(EXACT($N44,"none"),EXACT($N44,"material"),EXACT($N44,"unknown"))))),"contradiction, ","")&amp;IF(OR(ISFORMULA($O44),AND($O44&lt;&gt;"",NOT(OR(EXACT($O44,"two_plus"),EXACT($O44,"one"),EXACT($O44,"shared"),EXACT($O44,"unknown"))))),"provenance, ","")&amp;IF(OR(ISFORMULA($P44),AND($P44&lt;&gt;"",NOT(OR(EXACT($P44,"balanced"),EXACT($P44,"only_wins"),EXACT($P44,"only_losses"),EXACT($P44,"one_segment"),EXACT($P44,"incomplete_crm"),EXACT($P44,"limited"))))),"sampleCoverage, ","")&amp;IF(OR(ISFORMULA($Q44),AND($Q44&lt;&gt;"",NOT(OR(EXACT($Q44,"none"),EXACT($Q44,"review_due"),EXACT($Q44,"new_evidence"))))),"previousValidation, ","")&amp;IF(OR(ISFORMULA($R44),AND($R44&lt;&gt;"",NOT(OR(EXACT($R44,"yes"),EXACT($R44,"no"))))),"newMaterialEvidence, ","")&amp;IF(OR(ISFORMULA($S44),AND($S44&lt;&gt;"",NOT(OR(EXACT($S44,"yes"),EXACT($S44,"no"),EXACT($S44,"unknown"))))),"serviceability, ","")&amp;IF(OR(ISFORMULA($T44),AND($T44&lt;&gt;"",NOT(OR(EXACT($T44,"yes"),EXACT($T44,"no"))))),"historicalBackfill, ","")&amp;IF(OR(ISFORMULA($U44),AND($U44&lt;&gt;"",NOT(OR(EXACT($U44,"yes"),EXACT($U44,"no"),EXACT($U44,"unknown"))))),"commercialNonParticipation, ","")</x:f>
      </x:c>
      <x:c r="BA44">
        <x:f>IF(LEN(TRIM($C44&amp;""))=0,"candidateName, ","")&amp;IF(LEN(TRIM($D44&amp;""))=0,"decisionUse, ","")&amp;IF(LEN(TRIM($E44&amp;""))=0,"candidateInSet, ","")&amp;IF(LEN(TRIM($F44&amp;""))=0,"publicEvidence, ","")&amp;IF(LEN(TRIM($G44&amp;""))=0,"firstPartyEvidence, ","")&amp;IF(LEN(TRIM($H44&amp;""))=0,"realDecision, ","")&amp;IF(LEN(TRIM($I44&amp;""))=0,"scopeMatch, ","")&amp;IF(LEN(TRIM($J44&amp;""))=0,"evidenceQuality, ","")</x:f>
      </x:c>
      <x:c r="BB44">
        <x:f>IF($AM44=0,"EMPTY",IF($AN44=TRUE,"INVALID INPUT",IF($AO44=TRUE,"INVALID INPUT",IF(OR(NOT(ISTEXT($C44)),LEN(TRIM($C44&amp;""))&lt;2),"INVALID INPUT",IF(OR($Q44="review_due",$Q44="new_evidence",$R44="yes"),"REOPEN",IF(OR($AR44="material",$AR44="unknown"),"RESOLVE EVIDENCE",IF(OR($I44="unknown",$H44="unknown"),"RESOLVE EVIDENCE",IF(AND($AU44=TRUE,OR($S44="",$S44="unknown")),"RESOLVE EVIDENCE",IF(AND($E44="no",OR($K44="",$K44="unknown")),"RESOLVE EVIDENCE",IF(AND($E44="yes",OR($L44="",$L44="unknown")),"RESOLVE EVIDENCE",IF(AND($E44="yes",OR($I44="partial",$I44="mismatch",$AQ44="stale")),"DOWNGRADE",IF(AND($AU44=TRUE,$AY44=TRUE),"RESOLVE EVIDENCE",IF(AND($S44="no",$E44="yes",$H44="no",$U44="yes",$AP44="two_plus",$I44="full",$AQ44="current"),"EXCLUDE FROM THIS COMMERCIAL VIEW",IF(AND($S44="no",$E44="yes",$H44="yes"),"DOWNGRADE",IF(AND($S44="no",OR($F44="yes",$AV44=TRUE)),"RETAIN FOR DISCOVERY / REFERENCE",IF($S44="no","RESOLVE EVIDENCE",IF(AND($E44="no",$H44="yes",$AT44=TRUE,$I44="full",$AW44=""),"RESOLVE EVIDENCE",IF(AND($E44="no",$H44="yes",$AT44=TRUE,$I44="full",$AU44=TRUE,OR($AP44&lt;&gt;"two_plus",$AQ44&lt;&gt;"current",$S44&lt;&gt;"yes")),"RESOLVE EVIDENCE",IF(AND($E44="no",$H44="yes",$AT44=TRUE,$I44="full"),"ADD",IF(AND($AW44&lt;&gt;"",$E44="yes",$H44="yes",$I44="full",$L44&lt;&gt;$AW44),"RECLASSIFY",IF(AND($AP44="shared",$AV44=TRUE),"RETAIN FOR DISCOVERY / REFERENCE",IF(AND($AV44=TRUE,$F44="yes",OR($H44="no",$G44="none")),"RETAIN FOR DISCOVERY / REFERENCE",IF(AND($E44="yes",$H44="no",$U44="yes",$AP44="two_plus",$I44="full",$AQ44="current"),"EXCLUDE FROM THIS COMMERCIAL VIEW",IF(AND($E44="yes",$H44="yes",$AT44=TRUE,$I44="full",$AP44="two_plus",$AQ44="current",$AW44=""),"RESOLVE EVIDENCE",IF(AND($E44="yes",$H44="yes",$AT44=TRUE,$I44="full",$AP44="two_plus",$AQ44="current",$AU44=TRUE,$S44&lt;&gt;"yes"),"RESOLVE EVIDENCE",IF(AND($E44="yes",$H44="yes",$AT44=TRUE,$I44="full",$AP44="two_plus",$AQ44="current",$L44&lt;&gt;$AW44),"RECLASSIFY",IF(AND($E44="yes",$H44="yes",$AT44=TRUE,$I44="full",$AP44="two_plus",$AQ44="current"),"CONFIRM","RESOLVE EVIDENCE")))))))))))))))))))))))))))</x:f>
      </x:c>
      <x:c r="BC44">
        <x:f>IF($AM44=0,"EMPTY",IF($AN44=TRUE,"CONTROLLED_INPUT_INVALID",IF($AO44=TRUE,"REQUIRED_FIELDS_MISSING",IF(OR(NOT(ISTEXT($C44)),LEN(TRIM($C44&amp;""))&lt;2),"IDENTITY_MALFORMED",IF(OR($Q44="review_due",$Q44="new_evidence",$R44="yes"),"LIFECYCLE_TRIGGER",IF(OR($AR44="material",$AR44="unknown"),"MATERIAL_CONTRADICTION",IF(OR($I44="unknown",$H44="unknown"),"SCOPE_OR_EVENT_UNRESOLVED",IF(AND($AU44=TRUE,OR($S44="",$S44="unknown")),"SERVICEABILITY_UNRESOLVED",IF(AND($E44="no",OR($K44="",$K44="unknown")),"MISSING_ALTERNATIVE_ROLE_UNRESOLVED",IF(AND($E44="yes",OR($L44="",$L44="unknown")),"CURRENT_ROLE_UNRESOLVED",IF(AND($E44="yes",OR($I44="partial",$I44="mismatch",$AQ44="stale")),"SCOPE_OR_FRESHNESS_LIMIT",IF(AND($AU44=TRUE,$AY44=TRUE),"COMMERCIAL_EVIDENCE_LIMITED",IF(AND($S44="no",$E44="yes",$H44="no",$U44="yes",$AP44="two_plus",$I44="full",$AQ44="current"),"SCOPED_NON_SERVICEABILITY",IF(AND($S44="no",$E44="yes",$H44="yes"),"SERVICEABILITY_LIMIT",IF(AND($S44="no",OR($F44="yes",$AV44=TRUE)),"NOT_SERVICEABLE_FOR_COMMERCIAL_VIEW",IF($S44="no","SERVICEABILITY_NEGATIVE_ROLE_EFFECT_UNRESOLVED",IF(AND($E44="no",$H44="yes",$AT44=TRUE,$I44="full",$AW44=""),"MISSING_ALTERNATIVE_ROLE_UNRESOLVED",IF(AND($E44="no",$H44="yes",$AT44=TRUE,$I44="full",$AU44=TRUE,OR($AP44&lt;&gt;"two_plus",$AQ44&lt;&gt;"current",$S44&lt;&gt;"yes")),"MISSING_ALTERNATIVE_EVIDENCE_LIMITED",IF(AND($E44="no",$H44="yes",$AT44=TRUE,$I44="full"),"COMMERCIAL_ALTERNATIVE_MISSING",IF(AND($AW44&lt;&gt;"",$E44="yes",$H44="yes",$I44="full",$L44&lt;&gt;$AW44),"ROLE_MISMATCH",IF(AND($AP44="shared",$AV44=TRUE),"PUBLIC_SIGNAL_SHARED_PROVENANCE",IF(AND($AV44=TRUE,$F44="yes",OR($H44="no",$G44="none")),"DISCOVERY_ONLY_RELATIONSHIP",IF(AND($E44="yes",$H44="no",$U44="yes",$AP44="two_plus",$I44="full",$AQ44="current"),"SCOPED_NON_PARTICIPATION",IF(AND($E44="yes",$H44="yes",$AT44=TRUE,$I44="full",$AP44="two_plus",$AQ44="current",$AW44=""),"ALTERNATIVE_TYPE_UNRESOLVED",IF(AND($E44="yes",$H44="yes",$AT44=TRUE,$I44="full",$AP44="two_plus",$AQ44="current",$AU44=TRUE,$S44&lt;&gt;"yes"),"SERVICEABILITY_UNRESOLVED",IF(AND($E44="yes",$H44="yes",$AT44=TRUE,$I44="full",$AP44="two_plus",$AQ44="current",$L44&lt;&gt;$AW44),"ROLE_MISMATCH",IF(AND($E44="yes",$H44="yes",$AT44=TRUE,$I44="full",$AP44="two_plus",$AQ44="current"),"SCOPED_COMMERCIAL_RELEVANCE","DEFAULT_EVIDENCE_GAP")))))))))))))))))))))))))))</x:f>
      </x:c>
    </x:row>
    <x:row r="45">
      <x:c r="A45" s="103"/>
      <x:c r="B45" s="103"/>
      <x:c r="C45" s="103"/>
      <x:c r="D45" s="103"/>
      <x:c r="E45" s="103"/>
      <x:c r="F45" s="103"/>
      <x:c r="G45" s="103"/>
      <x:c r="H45" s="103"/>
      <x:c r="I45" s="103"/>
      <x:c r="J45" s="103"/>
      <x:c r="K45" s="103"/>
      <x:c r="L45" s="103"/>
      <x:c r="M45" s="103"/>
      <x:c r="N45" s="103"/>
      <x:c r="O45" s="103"/>
      <x:c r="P45" s="103"/>
      <x:c r="Q45" s="103"/>
      <x:c r="R45" s="103"/>
      <x:c r="S45" s="103"/>
      <x:c r="T45" s="103"/>
      <x:c r="U45" s="103"/>
      <x:c r="V45" s="103"/>
      <x:c r="W45" s="104"/>
      <x:c r="X45" s="103"/>
      <x:c r="Y45" s="86">
        <x:f>IF($BB45="EMPTY","",IF($AN45=TRUE,"INVALID",IF($AO45=TRUE,"INCOMPLETE",IF(OR(NOT(ISTEXT($C45)),LEN(TRIM($C45&amp;""))&lt;2),"INVALID","VALID"))))</x:f>
      </x:c>
      <x:c r="Z45" s="86">
        <x:f>IF($BB45="EMPTY","",$BB45)</x:f>
      </x:c>
      <x:c r="AA45" s="86">
        <x:f>IF($BB45="EMPTY","",IFERROR(VLOOKUP($BC45,'Method Notes'!$AN$5:$AW$50,2,FALSE),""))</x:f>
      </x:c>
      <x:c r="AB45" s="86">
        <x:f>IF($BB45="EMPTY","",IF($BC45="CONTROLLED_INPUT_INVALID","Unsupported values were supplied for: "&amp;LEFT($AZ45,MAX(0,LEN($AZ45)-2))&amp;". The engine does not convert them to a safe default.",IF($BC45="REQUIRED_FIELDS_MISSING","Required information is missing: "&amp;LEFT($BA45,MAX(0,LEN($BA45)-2))&amp;".",IFERROR(VLOOKUP($BC45,'Method Notes'!$AN$5:$AW$50,3,FALSE),""))))</x:f>
      </x:c>
      <x:c r="AC45" s="86">
        <x:f>IF($BB45="EMPTY","",IF($BC45="COMMERCIAL_ALTERNATIVE_MISSING","Add as "&amp;$AX45&amp;" in this scoped view.",IF($BC45="ROLE_MISMATCH","Reclassify as "&amp;$AX45&amp;" for this view.",IFERROR(VLOOKUP($BC45,'Method Notes'!$AN$5:$AW$50,4,FALSE),""))))</x:f>
      </x:c>
      <x:c r="AD45" s="86">
        <x:f>IF($BB45="EMPTY","",$BC45)</x:f>
      </x:c>
      <x:c r="AE45" s="86">
        <x:f>IF($BB45="EMPTY","",IFERROR(VLOOKUP($BC45,'Method Notes'!$AN$5:$AW$50,5,FALSE),""))</x:f>
      </x:c>
      <x:c r="AF45" s="86">
        <x:f>IF($BB45="EMPTY","",IFERROR(VLOOKUP($BC45,'Method Notes'!$AN$5:$AW$50,6,FALSE),""))</x:f>
      </x:c>
      <x:c r="AG45" s="86">
        <x:f>IF($BB45="EMPTY","",IF($BC45="COMMERCIAL_EVIDENCE_LIMITED",IF($AT45=TRUE,"Add independent decisions and missing segments.","Collect direct buyer or recorded commercial-event evidence tied to the same scope."),IFERROR(VLOOKUP($BC45,'Method Notes'!$AN$5:$AW$50,7,FALSE),"")))</x:f>
      </x:c>
      <x:c r="AH45" s="86">
        <x:f>IF($BB45="EMPTY","",IFERROR(VLOOKUP($BC45,'Method Notes'!$AN$5:$AW$50,8,FALSE),""))</x:f>
      </x:c>
      <x:c r="AI45" s="86">
        <x:f>IF($BB45="EMPTY","",IF(OR($BC45="COMMERCIAL_EVIDENCE_LIMITED",$BC45="COMMERCIAL_ALTERNATIVE_MISSING",$BC45="ROLE_MISMATCH",$BC45="SCOPE_OR_FRESHNESS_LIMIT"),IF($AP45="shared","PROVENANCE NOT INDEPENDENT",IF($AP45="one","ONE INDEPENDENT DECISION ONLY",IF($AS45="incomplete_crm","CRM CAPTURE INCOMPLETE",IF(OR($AS45="only_wins",$AS45="only_losses",$AS45="one_segment",$AS45="limited"),"SAMPLE COVERAGE LIMITED",IF($T45="yes","HISTORICAL BACKFILL UNRELIABLE",IF($AQ45="stale","EVIDENCE STALE","Evidence is scoped to the tested view.")))))),IFERROR(VLOOKUP($BC45,'Method Notes'!$AN$5:$AW$50,9,FALSE),"")))</x:f>
      </x:c>
      <x:c r="AJ45" s="86">
        <x:f>IF($BB45="EMPTY","",IFERROR(VLOOKUP($BC45,'Method Notes'!$AN$5:$AW$50,10,FALSE),""))</x:f>
      </x:c>
      <x:c r="AK45" s="86">
        <x:f>IF(COUNTA($A45:$X45)=0,"",IF(AND($B45&lt;&gt;"",COUNTIF($B$6:$B45,$B45)&gt;1),"POSSIBLE DUPLICATE CANDIDATE ID",""))</x:f>
      </x:c>
      <x:c r="AL45" s="86">
        <x:f>IF(COUNTA($A45:$X45)=0,"",IF(OR($Q45="review_due",$Q45="new_evidence",$R45="yes"),"REOPEN / SUPERSEDE PRIOR VERSION",IF(OR($Q45="",$Q45="none"),"CURRENT OR FIRST REVIEW","PRIOR REVIEW RECORDED")))</x:f>
      </x:c>
      <x:c r="AM45">
        <x:f>IF(COUNTA($C45:$U45)&gt;0,1,0)</x:f>
      </x:c>
      <x:c r="AN45">
        <x:f>OR(ISFORMULA($C45),ISFORMULA($D45),AND($D45&lt;&gt;"",NOT(OR(EXACT($D45,"seo"),EXACT($D45,"content"),EXACT($D45,"paid_search"),EXACT($D45,"market_monitoring"),EXACT($D45,"battlecard"),EXACT($D45,"product_comparison"),EXACT($D45,"shortlist"),EXACT($D45,"procurement"),EXACT($D45,"pricing"),EXACT($D45,"renewal"),EXACT($D45,"strategy")))),ISFORMULA($E45),AND($E45&lt;&gt;"",NOT(OR(EXACT($E45,"yes"),EXACT($E45,"no")))),ISFORMULA($F45),AND($F45&lt;&gt;"",NOT(OR(EXACT($F45,"yes"),EXACT($F45,"no")))),ISFORMULA($G45),AND($G45&lt;&gt;"",NOT(OR(EXACT($G45,"none"),EXACT($G45,"seller_only"),EXACT($G45,"buyer_event"),EXACT($G45,"mixed")))),ISFORMULA($H45),AND($H45&lt;&gt;"",NOT(OR(EXACT($H45,"yes"),EXACT($H45,"no"),EXACT($H45,"unknown")))),ISFORMULA($I45),AND($I45&lt;&gt;"",NOT(OR(EXACT($I45,"full"),EXACT($I45,"partial"),EXACT($I45,"mismatch"),EXACT($I45,"unknown")))),ISFORMULA($J45),AND($J45&lt;&gt;"",NOT(OR(EXACT($J45,"independent_current"),EXACT($J45,"one_decision"),EXACT($J45,"shared_records"),EXACT($J45,"contradictory"),EXACT($J45,"incomplete_capture"),EXACT($J45,"stale")))),ISFORMULA($K45),AND($K45&lt;&gt;"",NOT(OR(EXACT($K45,"vendor"),EXACT($K45,"product"),EXACT($K45,"consultancy"),EXACT($K45,"agency"),EXACT($K45,"internal_build"),EXACT($K45,"spreadsheet"),EXACT($K45,"incumbent"),EXACT($K45,"open_source"),EXACT($K45,"free_tool"),EXACT($K45,"no_decision"),EXACT($K45,"status_quo"),EXACT($K45,"unknown")))),ISFORMULA($L45),AND($L45&lt;&gt;"",NOT(OR(EXACT($L45,"direct"),EXACT($L45,"indirect"),EXACT($L45,"substitute"),EXACT($L45,"reference"),EXACT($L45,"unknown")))),ISFORMULA($M45),AND($M45&lt;&gt;"",NOT(OR(EXACT($M45,"current"),EXACT($M45,"stale"),EXACT($M45,"unknown")))),ISFORMULA($N45),AND($N45&lt;&gt;"",NOT(OR(EXACT($N45,"none"),EXACT($N45,"material"),EXACT($N45,"unknown")))),ISFORMULA($O45),AND($O45&lt;&gt;"",NOT(OR(EXACT($O45,"two_plus"),EXACT($O45,"one"),EXACT($O45,"shared"),EXACT($O45,"unknown")))),ISFORMULA($P45),AND($P45&lt;&gt;"",NOT(OR(EXACT($P45,"balanced"),EXACT($P45,"only_wins"),EXACT($P45,"only_losses"),EXACT($P45,"one_segment"),EXACT($P45,"incomplete_crm"),EXACT($P45,"limited")))),ISFORMULA($Q45),AND($Q45&lt;&gt;"",NOT(OR(EXACT($Q45,"none"),EXACT($Q45,"review_due"),EXACT($Q45,"new_evidence")))),ISFORMULA($R45),AND($R45&lt;&gt;"",NOT(OR(EXACT($R45,"yes"),EXACT($R45,"no")))),ISFORMULA($S45),AND($S45&lt;&gt;"",NOT(OR(EXACT($S45,"yes"),EXACT($S45,"no"),EXACT($S45,"unknown")))),ISFORMULA($T45),AND($T45&lt;&gt;"",NOT(OR(EXACT($T45,"yes"),EXACT($T45,"no")))),ISFORMULA($U45),AND($U45&lt;&gt;"",NOT(OR(EXACT($U45,"yes"),EXACT($U45,"no"),EXACT($U45,"unknown")))))</x:f>
      </x:c>
      <x:c r="AO45">
        <x:f>OR(LEN(TRIM($C45&amp;""))=0,LEN(TRIM($D45&amp;""))=0,LEN(TRIM($E45&amp;""))=0,LEN(TRIM($F45&amp;""))=0,LEN(TRIM($G45&amp;""))=0,LEN(TRIM($H45&amp;""))=0,LEN(TRIM($I45&amp;""))=0,LEN(TRIM($J45&amp;""))=0)</x:f>
      </x:c>
      <x:c r="AP45">
        <x:f>IF($O45&lt;&gt;"",$O45,IF($J45="independent_current","two_plus",IF($J45="one_decision","one",IF($J45="shared_records","shared","unknown"))))</x:f>
      </x:c>
      <x:c r="AQ45">
        <x:f>IF($M45&lt;&gt;"",$M45,IF($J45="stale","stale",IF($J45="incomplete_capture","unknown",IF($J45&lt;&gt;"","current",""))))</x:f>
      </x:c>
      <x:c r="AR45">
        <x:f>IF($N45&lt;&gt;"",$N45,IF($J45="contradictory","material",IF($J45&lt;&gt;"","none","")))</x:f>
      </x:c>
      <x:c r="AS45">
        <x:f>IF($P45&lt;&gt;"",$P45,IF($J45="incomplete_capture","incomplete_crm",IF($J45="independent_current","balanced",IF($J45&lt;&gt;"","limited",""))))</x:f>
      </x:c>
      <x:c r="AT45">
        <x:f>OR($G45="buyer_event",$G45="mixed")</x:f>
      </x:c>
      <x:c r="AU45">
        <x:f>OR($D45="battlecard",$D45="shortlist",$D45="procurement",$D45="pricing",$D45="renewal",$D45="strategy",$D45="product_comparison")</x:f>
      </x:c>
      <x:c r="AV45">
        <x:f>OR($D45="seo",$D45="content",$D45="paid_search",$D45="market_monitoring")</x:f>
      </x:c>
      <x:c r="AW45">
        <x:f>IF(OR($K45="vendor",$K45="product"),"direct",IF(OR($K45="consultancy",$K45="agency"),"indirect",IF(OR($K45="internal_build",$K45="spreadsheet",$K45="incumbent",$K45="open_source",$K45="free_tool",$K45="no_decision",$K45="status_quo"),"substitute","")))</x:f>
      </x:c>
      <x:c r="AX45">
        <x:f>IF(OR($K45="vendor",$K45="product"),"Direct competitor",IF(OR($K45="consultancy",$K45="agency"),"Service alternative",IF($K45="incumbent","Incumbent / substitute",IF($K45="no_decision","No-decision alternative",IF($K45="status_quo","Status-quo alternative",IF(OR($K45="internal_build",$K45="spreadsheet",$K45="open_source",$K45="free_tool"),"Substitute",""))))))</x:f>
      </x:c>
      <x:c r="AY45">
        <x:f>OR($G45="none",$G45="seller_only",$AP45&lt;&gt;"two_plus",$AS45="only_wins",$AS45="only_losses",$AS45="one_segment",$AS45="incomplete_crm",$AS45="limited",$T45="yes",$AQ45&lt;&gt;"current")</x:f>
      </x:c>
      <x:c r="AZ45">
        <x:f>IF(ISFORMULA($C45),"candidateName, ","")&amp;IF(OR(ISFORMULA($D45),AND($D45&lt;&gt;"",NOT(OR(EXACT($D45,"seo"),EXACT($D45,"content"),EXACT($D45,"paid_search"),EXACT($D45,"market_monitoring"),EXACT($D45,"battlecard"),EXACT($D45,"product_comparison"),EXACT($D45,"shortlist"),EXACT($D45,"procurement"),EXACT($D45,"pricing"),EXACT($D45,"renewal"),EXACT($D45,"strategy"))))),"decisionUse, ","")&amp;IF(OR(ISFORMULA($E45),AND($E45&lt;&gt;"",NOT(OR(EXACT($E45,"yes"),EXACT($E45,"no"))))),"candidateInSet, ","")&amp;IF(OR(ISFORMULA($F45),AND($F45&lt;&gt;"",NOT(OR(EXACT($F45,"yes"),EXACT($F45,"no"))))),"publicEvidence, ","")&amp;IF(OR(ISFORMULA($G45),AND($G45&lt;&gt;"",NOT(OR(EXACT($G45,"none"),EXACT($G45,"seller_only"),EXACT($G45,"buyer_event"),EXACT($G45,"mixed"))))),"firstPartyEvidence, ","")&amp;IF(OR(ISFORMULA($H45),AND($H45&lt;&gt;"",NOT(OR(EXACT($H45,"yes"),EXACT($H45,"no"),EXACT($H45,"unknown"))))),"realDecision, ","")&amp;IF(OR(ISFORMULA($I45),AND($I45&lt;&gt;"",NOT(OR(EXACT($I45,"full"),EXACT($I45,"partial"),EXACT($I45,"mismatch"),EXACT($I45,"unknown"))))),"scopeMatch, ","")&amp;IF(OR(ISFORMULA($J45),AND($J45&lt;&gt;"",NOT(OR(EXACT($J45,"independent_current"),EXACT($J45,"one_decision"),EXACT($J45,"shared_records"),EXACT($J45,"contradictory"),EXACT($J45,"incomplete_capture"),EXACT($J45,"stale"))))),"evidenceQuality, ","")&amp;IF(OR(ISFORMULA($K45),AND($K45&lt;&gt;"",NOT(OR(EXACT($K45,"vendor"),EXACT($K45,"product"),EXACT($K45,"consultancy"),EXACT($K45,"agency"),EXACT($K45,"internal_build"),EXACT($K45,"spreadsheet"),EXACT($K45,"incumbent"),EXACT($K45,"open_source"),EXACT($K45,"free_tool"),EXACT($K45,"no_decision"),EXACT($K45,"status_quo"),EXACT($K45,"unknown"))))),"alternativeType, ","")&amp;IF(OR(ISFORMULA($L45),AND($L45&lt;&gt;"",NOT(OR(EXACT($L45,"direct"),EXACT($L45,"indirect"),EXACT($L45,"substitute"),EXACT($L45,"reference"),EXACT($L45,"unknown"))))),"currentRole, ","")&amp;IF(OR(ISFORMULA($M45),AND($M45&lt;&gt;"",NOT(OR(EXACT($M45,"current"),EXACT($M45,"stale"),EXACT($M45,"unknown"))))),"freshness, ","")&amp;IF(OR(ISFORMULA($N45),AND($N45&lt;&gt;"",NOT(OR(EXACT($N45,"none"),EXACT($N45,"material"),EXACT($N45,"unknown"))))),"contradiction, ","")&amp;IF(OR(ISFORMULA($O45),AND($O45&lt;&gt;"",NOT(OR(EXACT($O45,"two_plus"),EXACT($O45,"one"),EXACT($O45,"shared"),EXACT($O45,"unknown"))))),"provenance, ","")&amp;IF(OR(ISFORMULA($P45),AND($P45&lt;&gt;"",NOT(OR(EXACT($P45,"balanced"),EXACT($P45,"only_wins"),EXACT($P45,"only_losses"),EXACT($P45,"one_segment"),EXACT($P45,"incomplete_crm"),EXACT($P45,"limited"))))),"sampleCoverage, ","")&amp;IF(OR(ISFORMULA($Q45),AND($Q45&lt;&gt;"",NOT(OR(EXACT($Q45,"none"),EXACT($Q45,"review_due"),EXACT($Q45,"new_evidence"))))),"previousValidation, ","")&amp;IF(OR(ISFORMULA($R45),AND($R45&lt;&gt;"",NOT(OR(EXACT($R45,"yes"),EXACT($R45,"no"))))),"newMaterialEvidence, ","")&amp;IF(OR(ISFORMULA($S45),AND($S45&lt;&gt;"",NOT(OR(EXACT($S45,"yes"),EXACT($S45,"no"),EXACT($S45,"unknown"))))),"serviceability, ","")&amp;IF(OR(ISFORMULA($T45),AND($T45&lt;&gt;"",NOT(OR(EXACT($T45,"yes"),EXACT($T45,"no"))))),"historicalBackfill, ","")&amp;IF(OR(ISFORMULA($U45),AND($U45&lt;&gt;"",NOT(OR(EXACT($U45,"yes"),EXACT($U45,"no"),EXACT($U45,"unknown"))))),"commercialNonParticipation, ","")</x:f>
      </x:c>
      <x:c r="BA45">
        <x:f>IF(LEN(TRIM($C45&amp;""))=0,"candidateName, ","")&amp;IF(LEN(TRIM($D45&amp;""))=0,"decisionUse, ","")&amp;IF(LEN(TRIM($E45&amp;""))=0,"candidateInSet, ","")&amp;IF(LEN(TRIM($F45&amp;""))=0,"publicEvidence, ","")&amp;IF(LEN(TRIM($G45&amp;""))=0,"firstPartyEvidence, ","")&amp;IF(LEN(TRIM($H45&amp;""))=0,"realDecision, ","")&amp;IF(LEN(TRIM($I45&amp;""))=0,"scopeMatch, ","")&amp;IF(LEN(TRIM($J45&amp;""))=0,"evidenceQuality, ","")</x:f>
      </x:c>
      <x:c r="BB45">
        <x:f>IF($AM45=0,"EMPTY",IF($AN45=TRUE,"INVALID INPUT",IF($AO45=TRUE,"INVALID INPUT",IF(OR(NOT(ISTEXT($C45)),LEN(TRIM($C45&amp;""))&lt;2),"INVALID INPUT",IF(OR($Q45="review_due",$Q45="new_evidence",$R45="yes"),"REOPEN",IF(OR($AR45="material",$AR45="unknown"),"RESOLVE EVIDENCE",IF(OR($I45="unknown",$H45="unknown"),"RESOLVE EVIDENCE",IF(AND($AU45=TRUE,OR($S45="",$S45="unknown")),"RESOLVE EVIDENCE",IF(AND($E45="no",OR($K45="",$K45="unknown")),"RESOLVE EVIDENCE",IF(AND($E45="yes",OR($L45="",$L45="unknown")),"RESOLVE EVIDENCE",IF(AND($E45="yes",OR($I45="partial",$I45="mismatch",$AQ45="stale")),"DOWNGRADE",IF(AND($AU45=TRUE,$AY45=TRUE),"RESOLVE EVIDENCE",IF(AND($S45="no",$E45="yes",$H45="no",$U45="yes",$AP45="two_plus",$I45="full",$AQ45="current"),"EXCLUDE FROM THIS COMMERCIAL VIEW",IF(AND($S45="no",$E45="yes",$H45="yes"),"DOWNGRADE",IF(AND($S45="no",OR($F45="yes",$AV45=TRUE)),"RETAIN FOR DISCOVERY / REFERENCE",IF($S45="no","RESOLVE EVIDENCE",IF(AND($E45="no",$H45="yes",$AT45=TRUE,$I45="full",$AW45=""),"RESOLVE EVIDENCE",IF(AND($E45="no",$H45="yes",$AT45=TRUE,$I45="full",$AU45=TRUE,OR($AP45&lt;&gt;"two_plus",$AQ45&lt;&gt;"current",$S45&lt;&gt;"yes")),"RESOLVE EVIDENCE",IF(AND($E45="no",$H45="yes",$AT45=TRUE,$I45="full"),"ADD",IF(AND($AW45&lt;&gt;"",$E45="yes",$H45="yes",$I45="full",$L45&lt;&gt;$AW45),"RECLASSIFY",IF(AND($AP45="shared",$AV45=TRUE),"RETAIN FOR DISCOVERY / REFERENCE",IF(AND($AV45=TRUE,$F45="yes",OR($H45="no",$G45="none")),"RETAIN FOR DISCOVERY / REFERENCE",IF(AND($E45="yes",$H45="no",$U45="yes",$AP45="two_plus",$I45="full",$AQ45="current"),"EXCLUDE FROM THIS COMMERCIAL VIEW",IF(AND($E45="yes",$H45="yes",$AT45=TRUE,$I45="full",$AP45="two_plus",$AQ45="current",$AW45=""),"RESOLVE EVIDENCE",IF(AND($E45="yes",$H45="yes",$AT45=TRUE,$I45="full",$AP45="two_plus",$AQ45="current",$AU45=TRUE,$S45&lt;&gt;"yes"),"RESOLVE EVIDENCE",IF(AND($E45="yes",$H45="yes",$AT45=TRUE,$I45="full",$AP45="two_plus",$AQ45="current",$L45&lt;&gt;$AW45),"RECLASSIFY",IF(AND($E45="yes",$H45="yes",$AT45=TRUE,$I45="full",$AP45="two_plus",$AQ45="current"),"CONFIRM","RESOLVE EVIDENCE")))))))))))))))))))))))))))</x:f>
      </x:c>
      <x:c r="BC45">
        <x:f>IF($AM45=0,"EMPTY",IF($AN45=TRUE,"CONTROLLED_INPUT_INVALID",IF($AO45=TRUE,"REQUIRED_FIELDS_MISSING",IF(OR(NOT(ISTEXT($C45)),LEN(TRIM($C45&amp;""))&lt;2),"IDENTITY_MALFORMED",IF(OR($Q45="review_due",$Q45="new_evidence",$R45="yes"),"LIFECYCLE_TRIGGER",IF(OR($AR45="material",$AR45="unknown"),"MATERIAL_CONTRADICTION",IF(OR($I45="unknown",$H45="unknown"),"SCOPE_OR_EVENT_UNRESOLVED",IF(AND($AU45=TRUE,OR($S45="",$S45="unknown")),"SERVICEABILITY_UNRESOLVED",IF(AND($E45="no",OR($K45="",$K45="unknown")),"MISSING_ALTERNATIVE_ROLE_UNRESOLVED",IF(AND($E45="yes",OR($L45="",$L45="unknown")),"CURRENT_ROLE_UNRESOLVED",IF(AND($E45="yes",OR($I45="partial",$I45="mismatch",$AQ45="stale")),"SCOPE_OR_FRESHNESS_LIMIT",IF(AND($AU45=TRUE,$AY45=TRUE),"COMMERCIAL_EVIDENCE_LIMITED",IF(AND($S45="no",$E45="yes",$H45="no",$U45="yes",$AP45="two_plus",$I45="full",$AQ45="current"),"SCOPED_NON_SERVICEABILITY",IF(AND($S45="no",$E45="yes",$H45="yes"),"SERVICEABILITY_LIMIT",IF(AND($S45="no",OR($F45="yes",$AV45=TRUE)),"NOT_SERVICEABLE_FOR_COMMERCIAL_VIEW",IF($S45="no","SERVICEABILITY_NEGATIVE_ROLE_EFFECT_UNRESOLVED",IF(AND($E45="no",$H45="yes",$AT45=TRUE,$I45="full",$AW45=""),"MISSING_ALTERNATIVE_ROLE_UNRESOLVED",IF(AND($E45="no",$H45="yes",$AT45=TRUE,$I45="full",$AU45=TRUE,OR($AP45&lt;&gt;"two_plus",$AQ45&lt;&gt;"current",$S45&lt;&gt;"yes")),"MISSING_ALTERNATIVE_EVIDENCE_LIMITED",IF(AND($E45="no",$H45="yes",$AT45=TRUE,$I45="full"),"COMMERCIAL_ALTERNATIVE_MISSING",IF(AND($AW45&lt;&gt;"",$E45="yes",$H45="yes",$I45="full",$L45&lt;&gt;$AW45),"ROLE_MISMATCH",IF(AND($AP45="shared",$AV45=TRUE),"PUBLIC_SIGNAL_SHARED_PROVENANCE",IF(AND($AV45=TRUE,$F45="yes",OR($H45="no",$G45="none")),"DISCOVERY_ONLY_RELATIONSHIP",IF(AND($E45="yes",$H45="no",$U45="yes",$AP45="two_plus",$I45="full",$AQ45="current"),"SCOPED_NON_PARTICIPATION",IF(AND($E45="yes",$H45="yes",$AT45=TRUE,$I45="full",$AP45="two_plus",$AQ45="current",$AW45=""),"ALTERNATIVE_TYPE_UNRESOLVED",IF(AND($E45="yes",$H45="yes",$AT45=TRUE,$I45="full",$AP45="two_plus",$AQ45="current",$AU45=TRUE,$S45&lt;&gt;"yes"),"SERVICEABILITY_UNRESOLVED",IF(AND($E45="yes",$H45="yes",$AT45=TRUE,$I45="full",$AP45="two_plus",$AQ45="current",$L45&lt;&gt;$AW45),"ROLE_MISMATCH",IF(AND($E45="yes",$H45="yes",$AT45=TRUE,$I45="full",$AP45="two_plus",$AQ45="current"),"SCOPED_COMMERCIAL_RELEVANCE","DEFAULT_EVIDENCE_GAP")))))))))))))))))))))))))))</x:f>
      </x:c>
    </x:row>
    <x:row r="46">
      <x:c r="A46" s="103"/>
      <x:c r="B46" s="103"/>
      <x:c r="C46" s="103"/>
      <x:c r="D46" s="103"/>
      <x:c r="E46" s="103"/>
      <x:c r="F46" s="103"/>
      <x:c r="G46" s="103"/>
      <x:c r="H46" s="103"/>
      <x:c r="I46" s="103"/>
      <x:c r="J46" s="103"/>
      <x:c r="K46" s="103"/>
      <x:c r="L46" s="103"/>
      <x:c r="M46" s="103"/>
      <x:c r="N46" s="103"/>
      <x:c r="O46" s="103"/>
      <x:c r="P46" s="103"/>
      <x:c r="Q46" s="103"/>
      <x:c r="R46" s="103"/>
      <x:c r="S46" s="103"/>
      <x:c r="T46" s="103"/>
      <x:c r="U46" s="103"/>
      <x:c r="V46" s="103"/>
      <x:c r="W46" s="104"/>
      <x:c r="X46" s="103"/>
      <x:c r="Y46" s="86">
        <x:f>IF($BB46="EMPTY","",IF($AN46=TRUE,"INVALID",IF($AO46=TRUE,"INCOMPLETE",IF(OR(NOT(ISTEXT($C46)),LEN(TRIM($C46&amp;""))&lt;2),"INVALID","VALID"))))</x:f>
      </x:c>
      <x:c r="Z46" s="86">
        <x:f>IF($BB46="EMPTY","",$BB46)</x:f>
      </x:c>
      <x:c r="AA46" s="86">
        <x:f>IF($BB46="EMPTY","",IFERROR(VLOOKUP($BC46,'Method Notes'!$AN$5:$AW$50,2,FALSE),""))</x:f>
      </x:c>
      <x:c r="AB46" s="86">
        <x:f>IF($BB46="EMPTY","",IF($BC46="CONTROLLED_INPUT_INVALID","Unsupported values were supplied for: "&amp;LEFT($AZ46,MAX(0,LEN($AZ46)-2))&amp;". The engine does not convert them to a safe default.",IF($BC46="REQUIRED_FIELDS_MISSING","Required information is missing: "&amp;LEFT($BA46,MAX(0,LEN($BA46)-2))&amp;".",IFERROR(VLOOKUP($BC46,'Method Notes'!$AN$5:$AW$50,3,FALSE),""))))</x:f>
      </x:c>
      <x:c r="AC46" s="86">
        <x:f>IF($BB46="EMPTY","",IF($BC46="COMMERCIAL_ALTERNATIVE_MISSING","Add as "&amp;$AX46&amp;" in this scoped view.",IF($BC46="ROLE_MISMATCH","Reclassify as "&amp;$AX46&amp;" for this view.",IFERROR(VLOOKUP($BC46,'Method Notes'!$AN$5:$AW$50,4,FALSE),""))))</x:f>
      </x:c>
      <x:c r="AD46" s="86">
        <x:f>IF($BB46="EMPTY","",$BC46)</x:f>
      </x:c>
      <x:c r="AE46" s="86">
        <x:f>IF($BB46="EMPTY","",IFERROR(VLOOKUP($BC46,'Method Notes'!$AN$5:$AW$50,5,FALSE),""))</x:f>
      </x:c>
      <x:c r="AF46" s="86">
        <x:f>IF($BB46="EMPTY","",IFERROR(VLOOKUP($BC46,'Method Notes'!$AN$5:$AW$50,6,FALSE),""))</x:f>
      </x:c>
      <x:c r="AG46" s="86">
        <x:f>IF($BB46="EMPTY","",IF($BC46="COMMERCIAL_EVIDENCE_LIMITED",IF($AT46=TRUE,"Add independent decisions and missing segments.","Collect direct buyer or recorded commercial-event evidence tied to the same scope."),IFERROR(VLOOKUP($BC46,'Method Notes'!$AN$5:$AW$50,7,FALSE),"")))</x:f>
      </x:c>
      <x:c r="AH46" s="86">
        <x:f>IF($BB46="EMPTY","",IFERROR(VLOOKUP($BC46,'Method Notes'!$AN$5:$AW$50,8,FALSE),""))</x:f>
      </x:c>
      <x:c r="AI46" s="86">
        <x:f>IF($BB46="EMPTY","",IF(OR($BC46="COMMERCIAL_EVIDENCE_LIMITED",$BC46="COMMERCIAL_ALTERNATIVE_MISSING",$BC46="ROLE_MISMATCH",$BC46="SCOPE_OR_FRESHNESS_LIMIT"),IF($AP46="shared","PROVENANCE NOT INDEPENDENT",IF($AP46="one","ONE INDEPENDENT DECISION ONLY",IF($AS46="incomplete_crm","CRM CAPTURE INCOMPLETE",IF(OR($AS46="only_wins",$AS46="only_losses",$AS46="one_segment",$AS46="limited"),"SAMPLE COVERAGE LIMITED",IF($T46="yes","HISTORICAL BACKFILL UNRELIABLE",IF($AQ46="stale","EVIDENCE STALE","Evidence is scoped to the tested view.")))))),IFERROR(VLOOKUP($BC46,'Method Notes'!$AN$5:$AW$50,9,FALSE),"")))</x:f>
      </x:c>
      <x:c r="AJ46" s="86">
        <x:f>IF($BB46="EMPTY","",IFERROR(VLOOKUP($BC46,'Method Notes'!$AN$5:$AW$50,10,FALSE),""))</x:f>
      </x:c>
      <x:c r="AK46" s="86">
        <x:f>IF(COUNTA($A46:$X46)=0,"",IF(AND($B46&lt;&gt;"",COUNTIF($B$6:$B46,$B46)&gt;1),"POSSIBLE DUPLICATE CANDIDATE ID",""))</x:f>
      </x:c>
      <x:c r="AL46" s="86">
        <x:f>IF(COUNTA($A46:$X46)=0,"",IF(OR($Q46="review_due",$Q46="new_evidence",$R46="yes"),"REOPEN / SUPERSEDE PRIOR VERSION",IF(OR($Q46="",$Q46="none"),"CURRENT OR FIRST REVIEW","PRIOR REVIEW RECORDED")))</x:f>
      </x:c>
      <x:c r="AM46">
        <x:f>IF(COUNTA($C46:$U46)&gt;0,1,0)</x:f>
      </x:c>
      <x:c r="AN46">
        <x:f>OR(ISFORMULA($C46),ISFORMULA($D46),AND($D46&lt;&gt;"",NOT(OR(EXACT($D46,"seo"),EXACT($D46,"content"),EXACT($D46,"paid_search"),EXACT($D46,"market_monitoring"),EXACT($D46,"battlecard"),EXACT($D46,"product_comparison"),EXACT($D46,"shortlist"),EXACT($D46,"procurement"),EXACT($D46,"pricing"),EXACT($D46,"renewal"),EXACT($D46,"strategy")))),ISFORMULA($E46),AND($E46&lt;&gt;"",NOT(OR(EXACT($E46,"yes"),EXACT($E46,"no")))),ISFORMULA($F46),AND($F46&lt;&gt;"",NOT(OR(EXACT($F46,"yes"),EXACT($F46,"no")))),ISFORMULA($G46),AND($G46&lt;&gt;"",NOT(OR(EXACT($G46,"none"),EXACT($G46,"seller_only"),EXACT($G46,"buyer_event"),EXACT($G46,"mixed")))),ISFORMULA($H46),AND($H46&lt;&gt;"",NOT(OR(EXACT($H46,"yes"),EXACT($H46,"no"),EXACT($H46,"unknown")))),ISFORMULA($I46),AND($I46&lt;&gt;"",NOT(OR(EXACT($I46,"full"),EXACT($I46,"partial"),EXACT($I46,"mismatch"),EXACT($I46,"unknown")))),ISFORMULA($J46),AND($J46&lt;&gt;"",NOT(OR(EXACT($J46,"independent_current"),EXACT($J46,"one_decision"),EXACT($J46,"shared_records"),EXACT($J46,"contradictory"),EXACT($J46,"incomplete_capture"),EXACT($J46,"stale")))),ISFORMULA($K46),AND($K46&lt;&gt;"",NOT(OR(EXACT($K46,"vendor"),EXACT($K46,"product"),EXACT($K46,"consultancy"),EXACT($K46,"agency"),EXACT($K46,"internal_build"),EXACT($K46,"spreadsheet"),EXACT($K46,"incumbent"),EXACT($K46,"open_source"),EXACT($K46,"free_tool"),EXACT($K46,"no_decision"),EXACT($K46,"status_quo"),EXACT($K46,"unknown")))),ISFORMULA($L46),AND($L46&lt;&gt;"",NOT(OR(EXACT($L46,"direct"),EXACT($L46,"indirect"),EXACT($L46,"substitute"),EXACT($L46,"reference"),EXACT($L46,"unknown")))),ISFORMULA($M46),AND($M46&lt;&gt;"",NOT(OR(EXACT($M46,"current"),EXACT($M46,"stale"),EXACT($M46,"unknown")))),ISFORMULA($N46),AND($N46&lt;&gt;"",NOT(OR(EXACT($N46,"none"),EXACT($N46,"material"),EXACT($N46,"unknown")))),ISFORMULA($O46),AND($O46&lt;&gt;"",NOT(OR(EXACT($O46,"two_plus"),EXACT($O46,"one"),EXACT($O46,"shared"),EXACT($O46,"unknown")))),ISFORMULA($P46),AND($P46&lt;&gt;"",NOT(OR(EXACT($P46,"balanced"),EXACT($P46,"only_wins"),EXACT($P46,"only_losses"),EXACT($P46,"one_segment"),EXACT($P46,"incomplete_crm"),EXACT($P46,"limited")))),ISFORMULA($Q46),AND($Q46&lt;&gt;"",NOT(OR(EXACT($Q46,"none"),EXACT($Q46,"review_due"),EXACT($Q46,"new_evidence")))),ISFORMULA($R46),AND($R46&lt;&gt;"",NOT(OR(EXACT($R46,"yes"),EXACT($R46,"no")))),ISFORMULA($S46),AND($S46&lt;&gt;"",NOT(OR(EXACT($S46,"yes"),EXACT($S46,"no"),EXACT($S46,"unknown")))),ISFORMULA($T46),AND($T46&lt;&gt;"",NOT(OR(EXACT($T46,"yes"),EXACT($T46,"no")))),ISFORMULA($U46),AND($U46&lt;&gt;"",NOT(OR(EXACT($U46,"yes"),EXACT($U46,"no"),EXACT($U46,"unknown")))))</x:f>
      </x:c>
      <x:c r="AO46">
        <x:f>OR(LEN(TRIM($C46&amp;""))=0,LEN(TRIM($D46&amp;""))=0,LEN(TRIM($E46&amp;""))=0,LEN(TRIM($F46&amp;""))=0,LEN(TRIM($G46&amp;""))=0,LEN(TRIM($H46&amp;""))=0,LEN(TRIM($I46&amp;""))=0,LEN(TRIM($J46&amp;""))=0)</x:f>
      </x:c>
      <x:c r="AP46">
        <x:f>IF($O46&lt;&gt;"",$O46,IF($J46="independent_current","two_plus",IF($J46="one_decision","one",IF($J46="shared_records","shared","unknown"))))</x:f>
      </x:c>
      <x:c r="AQ46">
        <x:f>IF($M46&lt;&gt;"",$M46,IF($J46="stale","stale",IF($J46="incomplete_capture","unknown",IF($J46&lt;&gt;"","current",""))))</x:f>
      </x:c>
      <x:c r="AR46">
        <x:f>IF($N46&lt;&gt;"",$N46,IF($J46="contradictory","material",IF($J46&lt;&gt;"","none","")))</x:f>
      </x:c>
      <x:c r="AS46">
        <x:f>IF($P46&lt;&gt;"",$P46,IF($J46="incomplete_capture","incomplete_crm",IF($J46="independent_current","balanced",IF($J46&lt;&gt;"","limited",""))))</x:f>
      </x:c>
      <x:c r="AT46">
        <x:f>OR($G46="buyer_event",$G46="mixed")</x:f>
      </x:c>
      <x:c r="AU46">
        <x:f>OR($D46="battlecard",$D46="shortlist",$D46="procurement",$D46="pricing",$D46="renewal",$D46="strategy",$D46="product_comparison")</x:f>
      </x:c>
      <x:c r="AV46">
        <x:f>OR($D46="seo",$D46="content",$D46="paid_search",$D46="market_monitoring")</x:f>
      </x:c>
      <x:c r="AW46">
        <x:f>IF(OR($K46="vendor",$K46="product"),"direct",IF(OR($K46="consultancy",$K46="agency"),"indirect",IF(OR($K46="internal_build",$K46="spreadsheet",$K46="incumbent",$K46="open_source",$K46="free_tool",$K46="no_decision",$K46="status_quo"),"substitute","")))</x:f>
      </x:c>
      <x:c r="AX46">
        <x:f>IF(OR($K46="vendor",$K46="product"),"Direct competitor",IF(OR($K46="consultancy",$K46="agency"),"Service alternative",IF($K46="incumbent","Incumbent / substitute",IF($K46="no_decision","No-decision alternative",IF($K46="status_quo","Status-quo alternative",IF(OR($K46="internal_build",$K46="spreadsheet",$K46="open_source",$K46="free_tool"),"Substitute",""))))))</x:f>
      </x:c>
      <x:c r="AY46">
        <x:f>OR($G46="none",$G46="seller_only",$AP46&lt;&gt;"two_plus",$AS46="only_wins",$AS46="only_losses",$AS46="one_segment",$AS46="incomplete_crm",$AS46="limited",$T46="yes",$AQ46&lt;&gt;"current")</x:f>
      </x:c>
      <x:c r="AZ46">
        <x:f>IF(ISFORMULA($C46),"candidateName, ","")&amp;IF(OR(ISFORMULA($D46),AND($D46&lt;&gt;"",NOT(OR(EXACT($D46,"seo"),EXACT($D46,"content"),EXACT($D46,"paid_search"),EXACT($D46,"market_monitoring"),EXACT($D46,"battlecard"),EXACT($D46,"product_comparison"),EXACT($D46,"shortlist"),EXACT($D46,"procurement"),EXACT($D46,"pricing"),EXACT($D46,"renewal"),EXACT($D46,"strategy"))))),"decisionUse, ","")&amp;IF(OR(ISFORMULA($E46),AND($E46&lt;&gt;"",NOT(OR(EXACT($E46,"yes"),EXACT($E46,"no"))))),"candidateInSet, ","")&amp;IF(OR(ISFORMULA($F46),AND($F46&lt;&gt;"",NOT(OR(EXACT($F46,"yes"),EXACT($F46,"no"))))),"publicEvidence, ","")&amp;IF(OR(ISFORMULA($G46),AND($G46&lt;&gt;"",NOT(OR(EXACT($G46,"none"),EXACT($G46,"seller_only"),EXACT($G46,"buyer_event"),EXACT($G46,"mixed"))))),"firstPartyEvidence, ","")&amp;IF(OR(ISFORMULA($H46),AND($H46&lt;&gt;"",NOT(OR(EXACT($H46,"yes"),EXACT($H46,"no"),EXACT($H46,"unknown"))))),"realDecision, ","")&amp;IF(OR(ISFORMULA($I46),AND($I46&lt;&gt;"",NOT(OR(EXACT($I46,"full"),EXACT($I46,"partial"),EXACT($I46,"mismatch"),EXACT($I46,"unknown"))))),"scopeMatch, ","")&amp;IF(OR(ISFORMULA($J46),AND($J46&lt;&gt;"",NOT(OR(EXACT($J46,"independent_current"),EXACT($J46,"one_decision"),EXACT($J46,"shared_records"),EXACT($J46,"contradictory"),EXACT($J46,"incomplete_capture"),EXACT($J46,"stale"))))),"evidenceQuality, ","")&amp;IF(OR(ISFORMULA($K46),AND($K46&lt;&gt;"",NOT(OR(EXACT($K46,"vendor"),EXACT($K46,"product"),EXACT($K46,"consultancy"),EXACT($K46,"agency"),EXACT($K46,"internal_build"),EXACT($K46,"spreadsheet"),EXACT($K46,"incumbent"),EXACT($K46,"open_source"),EXACT($K46,"free_tool"),EXACT($K46,"no_decision"),EXACT($K46,"status_quo"),EXACT($K46,"unknown"))))),"alternativeType, ","")&amp;IF(OR(ISFORMULA($L46),AND($L46&lt;&gt;"",NOT(OR(EXACT($L46,"direct"),EXACT($L46,"indirect"),EXACT($L46,"substitute"),EXACT($L46,"reference"),EXACT($L46,"unknown"))))),"currentRole, ","")&amp;IF(OR(ISFORMULA($M46),AND($M46&lt;&gt;"",NOT(OR(EXACT($M46,"current"),EXACT($M46,"stale"),EXACT($M46,"unknown"))))),"freshness, ","")&amp;IF(OR(ISFORMULA($N46),AND($N46&lt;&gt;"",NOT(OR(EXACT($N46,"none"),EXACT($N46,"material"),EXACT($N46,"unknown"))))),"contradiction, ","")&amp;IF(OR(ISFORMULA($O46),AND($O46&lt;&gt;"",NOT(OR(EXACT($O46,"two_plus"),EXACT($O46,"one"),EXACT($O46,"shared"),EXACT($O46,"unknown"))))),"provenance, ","")&amp;IF(OR(ISFORMULA($P46),AND($P46&lt;&gt;"",NOT(OR(EXACT($P46,"balanced"),EXACT($P46,"only_wins"),EXACT($P46,"only_losses"),EXACT($P46,"one_segment"),EXACT($P46,"incomplete_crm"),EXACT($P46,"limited"))))),"sampleCoverage, ","")&amp;IF(OR(ISFORMULA($Q46),AND($Q46&lt;&gt;"",NOT(OR(EXACT($Q46,"none"),EXACT($Q46,"review_due"),EXACT($Q46,"new_evidence"))))),"previousValidation, ","")&amp;IF(OR(ISFORMULA($R46),AND($R46&lt;&gt;"",NOT(OR(EXACT($R46,"yes"),EXACT($R46,"no"))))),"newMaterialEvidence, ","")&amp;IF(OR(ISFORMULA($S46),AND($S46&lt;&gt;"",NOT(OR(EXACT($S46,"yes"),EXACT($S46,"no"),EXACT($S46,"unknown"))))),"serviceability, ","")&amp;IF(OR(ISFORMULA($T46),AND($T46&lt;&gt;"",NOT(OR(EXACT($T46,"yes"),EXACT($T46,"no"))))),"historicalBackfill, ","")&amp;IF(OR(ISFORMULA($U46),AND($U46&lt;&gt;"",NOT(OR(EXACT($U46,"yes"),EXACT($U46,"no"),EXACT($U46,"unknown"))))),"commercialNonParticipation, ","")</x:f>
      </x:c>
      <x:c r="BA46">
        <x:f>IF(LEN(TRIM($C46&amp;""))=0,"candidateName, ","")&amp;IF(LEN(TRIM($D46&amp;""))=0,"decisionUse, ","")&amp;IF(LEN(TRIM($E46&amp;""))=0,"candidateInSet, ","")&amp;IF(LEN(TRIM($F46&amp;""))=0,"publicEvidence, ","")&amp;IF(LEN(TRIM($G46&amp;""))=0,"firstPartyEvidence, ","")&amp;IF(LEN(TRIM($H46&amp;""))=0,"realDecision, ","")&amp;IF(LEN(TRIM($I46&amp;""))=0,"scopeMatch, ","")&amp;IF(LEN(TRIM($J46&amp;""))=0,"evidenceQuality, ","")</x:f>
      </x:c>
      <x:c r="BB46">
        <x:f>IF($AM46=0,"EMPTY",IF($AN46=TRUE,"INVALID INPUT",IF($AO46=TRUE,"INVALID INPUT",IF(OR(NOT(ISTEXT($C46)),LEN(TRIM($C46&amp;""))&lt;2),"INVALID INPUT",IF(OR($Q46="review_due",$Q46="new_evidence",$R46="yes"),"REOPEN",IF(OR($AR46="material",$AR46="unknown"),"RESOLVE EVIDENCE",IF(OR($I46="unknown",$H46="unknown"),"RESOLVE EVIDENCE",IF(AND($AU46=TRUE,OR($S46="",$S46="unknown")),"RESOLVE EVIDENCE",IF(AND($E46="no",OR($K46="",$K46="unknown")),"RESOLVE EVIDENCE",IF(AND($E46="yes",OR($L46="",$L46="unknown")),"RESOLVE EVIDENCE",IF(AND($E46="yes",OR($I46="partial",$I46="mismatch",$AQ46="stale")),"DOWNGRADE",IF(AND($AU46=TRUE,$AY46=TRUE),"RESOLVE EVIDENCE",IF(AND($S46="no",$E46="yes",$H46="no",$U46="yes",$AP46="two_plus",$I46="full",$AQ46="current"),"EXCLUDE FROM THIS COMMERCIAL VIEW",IF(AND($S46="no",$E46="yes",$H46="yes"),"DOWNGRADE",IF(AND($S46="no",OR($F46="yes",$AV46=TRUE)),"RETAIN FOR DISCOVERY / REFERENCE",IF($S46="no","RESOLVE EVIDENCE",IF(AND($E46="no",$H46="yes",$AT46=TRUE,$I46="full",$AW46=""),"RESOLVE EVIDENCE",IF(AND($E46="no",$H46="yes",$AT46=TRUE,$I46="full",$AU46=TRUE,OR($AP46&lt;&gt;"two_plus",$AQ46&lt;&gt;"current",$S46&lt;&gt;"yes")),"RESOLVE EVIDENCE",IF(AND($E46="no",$H46="yes",$AT46=TRUE,$I46="full"),"ADD",IF(AND($AW46&lt;&gt;"",$E46="yes",$H46="yes",$I46="full",$L46&lt;&gt;$AW46),"RECLASSIFY",IF(AND($AP46="shared",$AV46=TRUE),"RETAIN FOR DISCOVERY / REFERENCE",IF(AND($AV46=TRUE,$F46="yes",OR($H46="no",$G46="none")),"RETAIN FOR DISCOVERY / REFERENCE",IF(AND($E46="yes",$H46="no",$U46="yes",$AP46="two_plus",$I46="full",$AQ46="current"),"EXCLUDE FROM THIS COMMERCIAL VIEW",IF(AND($E46="yes",$H46="yes",$AT46=TRUE,$I46="full",$AP46="two_plus",$AQ46="current",$AW46=""),"RESOLVE EVIDENCE",IF(AND($E46="yes",$H46="yes",$AT46=TRUE,$I46="full",$AP46="two_plus",$AQ46="current",$AU46=TRUE,$S46&lt;&gt;"yes"),"RESOLVE EVIDENCE",IF(AND($E46="yes",$H46="yes",$AT46=TRUE,$I46="full",$AP46="two_plus",$AQ46="current",$L46&lt;&gt;$AW46),"RECLASSIFY",IF(AND($E46="yes",$H46="yes",$AT46=TRUE,$I46="full",$AP46="two_plus",$AQ46="current"),"CONFIRM","RESOLVE EVIDENCE")))))))))))))))))))))))))))</x:f>
      </x:c>
      <x:c r="BC46">
        <x:f>IF($AM46=0,"EMPTY",IF($AN46=TRUE,"CONTROLLED_INPUT_INVALID",IF($AO46=TRUE,"REQUIRED_FIELDS_MISSING",IF(OR(NOT(ISTEXT($C46)),LEN(TRIM($C46&amp;""))&lt;2),"IDENTITY_MALFORMED",IF(OR($Q46="review_due",$Q46="new_evidence",$R46="yes"),"LIFECYCLE_TRIGGER",IF(OR($AR46="material",$AR46="unknown"),"MATERIAL_CONTRADICTION",IF(OR($I46="unknown",$H46="unknown"),"SCOPE_OR_EVENT_UNRESOLVED",IF(AND($AU46=TRUE,OR($S46="",$S46="unknown")),"SERVICEABILITY_UNRESOLVED",IF(AND($E46="no",OR($K46="",$K46="unknown")),"MISSING_ALTERNATIVE_ROLE_UNRESOLVED",IF(AND($E46="yes",OR($L46="",$L46="unknown")),"CURRENT_ROLE_UNRESOLVED",IF(AND($E46="yes",OR($I46="partial",$I46="mismatch",$AQ46="stale")),"SCOPE_OR_FRESHNESS_LIMIT",IF(AND($AU46=TRUE,$AY46=TRUE),"COMMERCIAL_EVIDENCE_LIMITED",IF(AND($S46="no",$E46="yes",$H46="no",$U46="yes",$AP46="two_plus",$I46="full",$AQ46="current"),"SCOPED_NON_SERVICEABILITY",IF(AND($S46="no",$E46="yes",$H46="yes"),"SERVICEABILITY_LIMIT",IF(AND($S46="no",OR($F46="yes",$AV46=TRUE)),"NOT_SERVICEABLE_FOR_COMMERCIAL_VIEW",IF($S46="no","SERVICEABILITY_NEGATIVE_ROLE_EFFECT_UNRESOLVED",IF(AND($E46="no",$H46="yes",$AT46=TRUE,$I46="full",$AW46=""),"MISSING_ALTERNATIVE_ROLE_UNRESOLVED",IF(AND($E46="no",$H46="yes",$AT46=TRUE,$I46="full",$AU46=TRUE,OR($AP46&lt;&gt;"two_plus",$AQ46&lt;&gt;"current",$S46&lt;&gt;"yes")),"MISSING_ALTERNATIVE_EVIDENCE_LIMITED",IF(AND($E46="no",$H46="yes",$AT46=TRUE,$I46="full"),"COMMERCIAL_ALTERNATIVE_MISSING",IF(AND($AW46&lt;&gt;"",$E46="yes",$H46="yes",$I46="full",$L46&lt;&gt;$AW46),"ROLE_MISMATCH",IF(AND($AP46="shared",$AV46=TRUE),"PUBLIC_SIGNAL_SHARED_PROVENANCE",IF(AND($AV46=TRUE,$F46="yes",OR($H46="no",$G46="none")),"DISCOVERY_ONLY_RELATIONSHIP",IF(AND($E46="yes",$H46="no",$U46="yes",$AP46="two_plus",$I46="full",$AQ46="current"),"SCOPED_NON_PARTICIPATION",IF(AND($E46="yes",$H46="yes",$AT46=TRUE,$I46="full",$AP46="two_plus",$AQ46="current",$AW46=""),"ALTERNATIVE_TYPE_UNRESOLVED",IF(AND($E46="yes",$H46="yes",$AT46=TRUE,$I46="full",$AP46="two_plus",$AQ46="current",$AU46=TRUE,$S46&lt;&gt;"yes"),"SERVICEABILITY_UNRESOLVED",IF(AND($E46="yes",$H46="yes",$AT46=TRUE,$I46="full",$AP46="two_plus",$AQ46="current",$L46&lt;&gt;$AW46),"ROLE_MISMATCH",IF(AND($E46="yes",$H46="yes",$AT46=TRUE,$I46="full",$AP46="two_plus",$AQ46="current"),"SCOPED_COMMERCIAL_RELEVANCE","DEFAULT_EVIDENCE_GAP")))))))))))))))))))))))))))</x:f>
      </x:c>
    </x:row>
    <x:row r="47">
      <x:c r="A47" s="103"/>
      <x:c r="B47" s="103"/>
      <x:c r="C47" s="103"/>
      <x:c r="D47" s="103"/>
      <x:c r="E47" s="103"/>
      <x:c r="F47" s="103"/>
      <x:c r="G47" s="103"/>
      <x:c r="H47" s="103"/>
      <x:c r="I47" s="103"/>
      <x:c r="J47" s="103"/>
      <x:c r="K47" s="103"/>
      <x:c r="L47" s="103"/>
      <x:c r="M47" s="103"/>
      <x:c r="N47" s="103"/>
      <x:c r="O47" s="103"/>
      <x:c r="P47" s="103"/>
      <x:c r="Q47" s="103"/>
      <x:c r="R47" s="103"/>
      <x:c r="S47" s="103"/>
      <x:c r="T47" s="103"/>
      <x:c r="U47" s="103"/>
      <x:c r="V47" s="103"/>
      <x:c r="W47" s="104"/>
      <x:c r="X47" s="103"/>
      <x:c r="Y47" s="86">
        <x:f>IF($BB47="EMPTY","",IF($AN47=TRUE,"INVALID",IF($AO47=TRUE,"INCOMPLETE",IF(OR(NOT(ISTEXT($C47)),LEN(TRIM($C47&amp;""))&lt;2),"INVALID","VALID"))))</x:f>
      </x:c>
      <x:c r="Z47" s="86">
        <x:f>IF($BB47="EMPTY","",$BB47)</x:f>
      </x:c>
      <x:c r="AA47" s="86">
        <x:f>IF($BB47="EMPTY","",IFERROR(VLOOKUP($BC47,'Method Notes'!$AN$5:$AW$50,2,FALSE),""))</x:f>
      </x:c>
      <x:c r="AB47" s="86">
        <x:f>IF($BB47="EMPTY","",IF($BC47="CONTROLLED_INPUT_INVALID","Unsupported values were supplied for: "&amp;LEFT($AZ47,MAX(0,LEN($AZ47)-2))&amp;". The engine does not convert them to a safe default.",IF($BC47="REQUIRED_FIELDS_MISSING","Required information is missing: "&amp;LEFT($BA47,MAX(0,LEN($BA47)-2))&amp;".",IFERROR(VLOOKUP($BC47,'Method Notes'!$AN$5:$AW$50,3,FALSE),""))))</x:f>
      </x:c>
      <x:c r="AC47" s="86">
        <x:f>IF($BB47="EMPTY","",IF($BC47="COMMERCIAL_ALTERNATIVE_MISSING","Add as "&amp;$AX47&amp;" in this scoped view.",IF($BC47="ROLE_MISMATCH","Reclassify as "&amp;$AX47&amp;" for this view.",IFERROR(VLOOKUP($BC47,'Method Notes'!$AN$5:$AW$50,4,FALSE),""))))</x:f>
      </x:c>
      <x:c r="AD47" s="86">
        <x:f>IF($BB47="EMPTY","",$BC47)</x:f>
      </x:c>
      <x:c r="AE47" s="86">
        <x:f>IF($BB47="EMPTY","",IFERROR(VLOOKUP($BC47,'Method Notes'!$AN$5:$AW$50,5,FALSE),""))</x:f>
      </x:c>
      <x:c r="AF47" s="86">
        <x:f>IF($BB47="EMPTY","",IFERROR(VLOOKUP($BC47,'Method Notes'!$AN$5:$AW$50,6,FALSE),""))</x:f>
      </x:c>
      <x:c r="AG47" s="86">
        <x:f>IF($BB47="EMPTY","",IF($BC47="COMMERCIAL_EVIDENCE_LIMITED",IF($AT47=TRUE,"Add independent decisions and missing segments.","Collect direct buyer or recorded commercial-event evidence tied to the same scope."),IFERROR(VLOOKUP($BC47,'Method Notes'!$AN$5:$AW$50,7,FALSE),"")))</x:f>
      </x:c>
      <x:c r="AH47" s="86">
        <x:f>IF($BB47="EMPTY","",IFERROR(VLOOKUP($BC47,'Method Notes'!$AN$5:$AW$50,8,FALSE),""))</x:f>
      </x:c>
      <x:c r="AI47" s="86">
        <x:f>IF($BB47="EMPTY","",IF(OR($BC47="COMMERCIAL_EVIDENCE_LIMITED",$BC47="COMMERCIAL_ALTERNATIVE_MISSING",$BC47="ROLE_MISMATCH",$BC47="SCOPE_OR_FRESHNESS_LIMIT"),IF($AP47="shared","PROVENANCE NOT INDEPENDENT",IF($AP47="one","ONE INDEPENDENT DECISION ONLY",IF($AS47="incomplete_crm","CRM CAPTURE INCOMPLETE",IF(OR($AS47="only_wins",$AS47="only_losses",$AS47="one_segment",$AS47="limited"),"SAMPLE COVERAGE LIMITED",IF($T47="yes","HISTORICAL BACKFILL UNRELIABLE",IF($AQ47="stale","EVIDENCE STALE","Evidence is scoped to the tested view.")))))),IFERROR(VLOOKUP($BC47,'Method Notes'!$AN$5:$AW$50,9,FALSE),"")))</x:f>
      </x:c>
      <x:c r="AJ47" s="86">
        <x:f>IF($BB47="EMPTY","",IFERROR(VLOOKUP($BC47,'Method Notes'!$AN$5:$AW$50,10,FALSE),""))</x:f>
      </x:c>
      <x:c r="AK47" s="86">
        <x:f>IF(COUNTA($A47:$X47)=0,"",IF(AND($B47&lt;&gt;"",COUNTIF($B$6:$B47,$B47)&gt;1),"POSSIBLE DUPLICATE CANDIDATE ID",""))</x:f>
      </x:c>
      <x:c r="AL47" s="86">
        <x:f>IF(COUNTA($A47:$X47)=0,"",IF(OR($Q47="review_due",$Q47="new_evidence",$R47="yes"),"REOPEN / SUPERSEDE PRIOR VERSION",IF(OR($Q47="",$Q47="none"),"CURRENT OR FIRST REVIEW","PRIOR REVIEW RECORDED")))</x:f>
      </x:c>
      <x:c r="AM47">
        <x:f>IF(COUNTA($C47:$U47)&gt;0,1,0)</x:f>
      </x:c>
      <x:c r="AN47">
        <x:f>OR(ISFORMULA($C47),ISFORMULA($D47),AND($D47&lt;&gt;"",NOT(OR(EXACT($D47,"seo"),EXACT($D47,"content"),EXACT($D47,"paid_search"),EXACT($D47,"market_monitoring"),EXACT($D47,"battlecard"),EXACT($D47,"product_comparison"),EXACT($D47,"shortlist"),EXACT($D47,"procurement"),EXACT($D47,"pricing"),EXACT($D47,"renewal"),EXACT($D47,"strategy")))),ISFORMULA($E47),AND($E47&lt;&gt;"",NOT(OR(EXACT($E47,"yes"),EXACT($E47,"no")))),ISFORMULA($F47),AND($F47&lt;&gt;"",NOT(OR(EXACT($F47,"yes"),EXACT($F47,"no")))),ISFORMULA($G47),AND($G47&lt;&gt;"",NOT(OR(EXACT($G47,"none"),EXACT($G47,"seller_only"),EXACT($G47,"buyer_event"),EXACT($G47,"mixed")))),ISFORMULA($H47),AND($H47&lt;&gt;"",NOT(OR(EXACT($H47,"yes"),EXACT($H47,"no"),EXACT($H47,"unknown")))),ISFORMULA($I47),AND($I47&lt;&gt;"",NOT(OR(EXACT($I47,"full"),EXACT($I47,"partial"),EXACT($I47,"mismatch"),EXACT($I47,"unknown")))),ISFORMULA($J47),AND($J47&lt;&gt;"",NOT(OR(EXACT($J47,"independent_current"),EXACT($J47,"one_decision"),EXACT($J47,"shared_records"),EXACT($J47,"contradictory"),EXACT($J47,"incomplete_capture"),EXACT($J47,"stale")))),ISFORMULA($K47),AND($K47&lt;&gt;"",NOT(OR(EXACT($K47,"vendor"),EXACT($K47,"product"),EXACT($K47,"consultancy"),EXACT($K47,"agency"),EXACT($K47,"internal_build"),EXACT($K47,"spreadsheet"),EXACT($K47,"incumbent"),EXACT($K47,"open_source"),EXACT($K47,"free_tool"),EXACT($K47,"no_decision"),EXACT($K47,"status_quo"),EXACT($K47,"unknown")))),ISFORMULA($L47),AND($L47&lt;&gt;"",NOT(OR(EXACT($L47,"direct"),EXACT($L47,"indirect"),EXACT($L47,"substitute"),EXACT($L47,"reference"),EXACT($L47,"unknown")))),ISFORMULA($M47),AND($M47&lt;&gt;"",NOT(OR(EXACT($M47,"current"),EXACT($M47,"stale"),EXACT($M47,"unknown")))),ISFORMULA($N47),AND($N47&lt;&gt;"",NOT(OR(EXACT($N47,"none"),EXACT($N47,"material"),EXACT($N47,"unknown")))),ISFORMULA($O47),AND($O47&lt;&gt;"",NOT(OR(EXACT($O47,"two_plus"),EXACT($O47,"one"),EXACT($O47,"shared"),EXACT($O47,"unknown")))),ISFORMULA($P47),AND($P47&lt;&gt;"",NOT(OR(EXACT($P47,"balanced"),EXACT($P47,"only_wins"),EXACT($P47,"only_losses"),EXACT($P47,"one_segment"),EXACT($P47,"incomplete_crm"),EXACT($P47,"limited")))),ISFORMULA($Q47),AND($Q47&lt;&gt;"",NOT(OR(EXACT($Q47,"none"),EXACT($Q47,"review_due"),EXACT($Q47,"new_evidence")))),ISFORMULA($R47),AND($R47&lt;&gt;"",NOT(OR(EXACT($R47,"yes"),EXACT($R47,"no")))),ISFORMULA($S47),AND($S47&lt;&gt;"",NOT(OR(EXACT($S47,"yes"),EXACT($S47,"no"),EXACT($S47,"unknown")))),ISFORMULA($T47),AND($T47&lt;&gt;"",NOT(OR(EXACT($T47,"yes"),EXACT($T47,"no")))),ISFORMULA($U47),AND($U47&lt;&gt;"",NOT(OR(EXACT($U47,"yes"),EXACT($U47,"no"),EXACT($U47,"unknown")))))</x:f>
      </x:c>
      <x:c r="AO47">
        <x:f>OR(LEN(TRIM($C47&amp;""))=0,LEN(TRIM($D47&amp;""))=0,LEN(TRIM($E47&amp;""))=0,LEN(TRIM($F47&amp;""))=0,LEN(TRIM($G47&amp;""))=0,LEN(TRIM($H47&amp;""))=0,LEN(TRIM($I47&amp;""))=0,LEN(TRIM($J47&amp;""))=0)</x:f>
      </x:c>
      <x:c r="AP47">
        <x:f>IF($O47&lt;&gt;"",$O47,IF($J47="independent_current","two_plus",IF($J47="one_decision","one",IF($J47="shared_records","shared","unknown"))))</x:f>
      </x:c>
      <x:c r="AQ47">
        <x:f>IF($M47&lt;&gt;"",$M47,IF($J47="stale","stale",IF($J47="incomplete_capture","unknown",IF($J47&lt;&gt;"","current",""))))</x:f>
      </x:c>
      <x:c r="AR47">
        <x:f>IF($N47&lt;&gt;"",$N47,IF($J47="contradictory","material",IF($J47&lt;&gt;"","none","")))</x:f>
      </x:c>
      <x:c r="AS47">
        <x:f>IF($P47&lt;&gt;"",$P47,IF($J47="incomplete_capture","incomplete_crm",IF($J47="independent_current","balanced",IF($J47&lt;&gt;"","limited",""))))</x:f>
      </x:c>
      <x:c r="AT47">
        <x:f>OR($G47="buyer_event",$G47="mixed")</x:f>
      </x:c>
      <x:c r="AU47">
        <x:f>OR($D47="battlecard",$D47="shortlist",$D47="procurement",$D47="pricing",$D47="renewal",$D47="strategy",$D47="product_comparison")</x:f>
      </x:c>
      <x:c r="AV47">
        <x:f>OR($D47="seo",$D47="content",$D47="paid_search",$D47="market_monitoring")</x:f>
      </x:c>
      <x:c r="AW47">
        <x:f>IF(OR($K47="vendor",$K47="product"),"direct",IF(OR($K47="consultancy",$K47="agency"),"indirect",IF(OR($K47="internal_build",$K47="spreadsheet",$K47="incumbent",$K47="open_source",$K47="free_tool",$K47="no_decision",$K47="status_quo"),"substitute","")))</x:f>
      </x:c>
      <x:c r="AX47">
        <x:f>IF(OR($K47="vendor",$K47="product"),"Direct competitor",IF(OR($K47="consultancy",$K47="agency"),"Service alternative",IF($K47="incumbent","Incumbent / substitute",IF($K47="no_decision","No-decision alternative",IF($K47="status_quo","Status-quo alternative",IF(OR($K47="internal_build",$K47="spreadsheet",$K47="open_source",$K47="free_tool"),"Substitute",""))))))</x:f>
      </x:c>
      <x:c r="AY47">
        <x:f>OR($G47="none",$G47="seller_only",$AP47&lt;&gt;"two_plus",$AS47="only_wins",$AS47="only_losses",$AS47="one_segment",$AS47="incomplete_crm",$AS47="limited",$T47="yes",$AQ47&lt;&gt;"current")</x:f>
      </x:c>
      <x:c r="AZ47">
        <x:f>IF(ISFORMULA($C47),"candidateName, ","")&amp;IF(OR(ISFORMULA($D47),AND($D47&lt;&gt;"",NOT(OR(EXACT($D47,"seo"),EXACT($D47,"content"),EXACT($D47,"paid_search"),EXACT($D47,"market_monitoring"),EXACT($D47,"battlecard"),EXACT($D47,"product_comparison"),EXACT($D47,"shortlist"),EXACT($D47,"procurement"),EXACT($D47,"pricing"),EXACT($D47,"renewal"),EXACT($D47,"strategy"))))),"decisionUse, ","")&amp;IF(OR(ISFORMULA($E47),AND($E47&lt;&gt;"",NOT(OR(EXACT($E47,"yes"),EXACT($E47,"no"))))),"candidateInSet, ","")&amp;IF(OR(ISFORMULA($F47),AND($F47&lt;&gt;"",NOT(OR(EXACT($F47,"yes"),EXACT($F47,"no"))))),"publicEvidence, ","")&amp;IF(OR(ISFORMULA($G47),AND($G47&lt;&gt;"",NOT(OR(EXACT($G47,"none"),EXACT($G47,"seller_only"),EXACT($G47,"buyer_event"),EXACT($G47,"mixed"))))),"firstPartyEvidence, ","")&amp;IF(OR(ISFORMULA($H47),AND($H47&lt;&gt;"",NOT(OR(EXACT($H47,"yes"),EXACT($H47,"no"),EXACT($H47,"unknown"))))),"realDecision, ","")&amp;IF(OR(ISFORMULA($I47),AND($I47&lt;&gt;"",NOT(OR(EXACT($I47,"full"),EXACT($I47,"partial"),EXACT($I47,"mismatch"),EXACT($I47,"unknown"))))),"scopeMatch, ","")&amp;IF(OR(ISFORMULA($J47),AND($J47&lt;&gt;"",NOT(OR(EXACT($J47,"independent_current"),EXACT($J47,"one_decision"),EXACT($J47,"shared_records"),EXACT($J47,"contradictory"),EXACT($J47,"incomplete_capture"),EXACT($J47,"stale"))))),"evidenceQuality, ","")&amp;IF(OR(ISFORMULA($K47),AND($K47&lt;&gt;"",NOT(OR(EXACT($K47,"vendor"),EXACT($K47,"product"),EXACT($K47,"consultancy"),EXACT($K47,"agency"),EXACT($K47,"internal_build"),EXACT($K47,"spreadsheet"),EXACT($K47,"incumbent"),EXACT($K47,"open_source"),EXACT($K47,"free_tool"),EXACT($K47,"no_decision"),EXACT($K47,"status_quo"),EXACT($K47,"unknown"))))),"alternativeType, ","")&amp;IF(OR(ISFORMULA($L47),AND($L47&lt;&gt;"",NOT(OR(EXACT($L47,"direct"),EXACT($L47,"indirect"),EXACT($L47,"substitute"),EXACT($L47,"reference"),EXACT($L47,"unknown"))))),"currentRole, ","")&amp;IF(OR(ISFORMULA($M47),AND($M47&lt;&gt;"",NOT(OR(EXACT($M47,"current"),EXACT($M47,"stale"),EXACT($M47,"unknown"))))),"freshness, ","")&amp;IF(OR(ISFORMULA($N47),AND($N47&lt;&gt;"",NOT(OR(EXACT($N47,"none"),EXACT($N47,"material"),EXACT($N47,"unknown"))))),"contradiction, ","")&amp;IF(OR(ISFORMULA($O47),AND($O47&lt;&gt;"",NOT(OR(EXACT($O47,"two_plus"),EXACT($O47,"one"),EXACT($O47,"shared"),EXACT($O47,"unknown"))))),"provenance, ","")&amp;IF(OR(ISFORMULA($P47),AND($P47&lt;&gt;"",NOT(OR(EXACT($P47,"balanced"),EXACT($P47,"only_wins"),EXACT($P47,"only_losses"),EXACT($P47,"one_segment"),EXACT($P47,"incomplete_crm"),EXACT($P47,"limited"))))),"sampleCoverage, ","")&amp;IF(OR(ISFORMULA($Q47),AND($Q47&lt;&gt;"",NOT(OR(EXACT($Q47,"none"),EXACT($Q47,"review_due"),EXACT($Q47,"new_evidence"))))),"previousValidation, ","")&amp;IF(OR(ISFORMULA($R47),AND($R47&lt;&gt;"",NOT(OR(EXACT($R47,"yes"),EXACT($R47,"no"))))),"newMaterialEvidence, ","")&amp;IF(OR(ISFORMULA($S47),AND($S47&lt;&gt;"",NOT(OR(EXACT($S47,"yes"),EXACT($S47,"no"),EXACT($S47,"unknown"))))),"serviceability, ","")&amp;IF(OR(ISFORMULA($T47),AND($T47&lt;&gt;"",NOT(OR(EXACT($T47,"yes"),EXACT($T47,"no"))))),"historicalBackfill, ","")&amp;IF(OR(ISFORMULA($U47),AND($U47&lt;&gt;"",NOT(OR(EXACT($U47,"yes"),EXACT($U47,"no"),EXACT($U47,"unknown"))))),"commercialNonParticipation, ","")</x:f>
      </x:c>
      <x:c r="BA47">
        <x:f>IF(LEN(TRIM($C47&amp;""))=0,"candidateName, ","")&amp;IF(LEN(TRIM($D47&amp;""))=0,"decisionUse, ","")&amp;IF(LEN(TRIM($E47&amp;""))=0,"candidateInSet, ","")&amp;IF(LEN(TRIM($F47&amp;""))=0,"publicEvidence, ","")&amp;IF(LEN(TRIM($G47&amp;""))=0,"firstPartyEvidence, ","")&amp;IF(LEN(TRIM($H47&amp;""))=0,"realDecision, ","")&amp;IF(LEN(TRIM($I47&amp;""))=0,"scopeMatch, ","")&amp;IF(LEN(TRIM($J47&amp;""))=0,"evidenceQuality, ","")</x:f>
      </x:c>
      <x:c r="BB47">
        <x:f>IF($AM47=0,"EMPTY",IF($AN47=TRUE,"INVALID INPUT",IF($AO47=TRUE,"INVALID INPUT",IF(OR(NOT(ISTEXT($C47)),LEN(TRIM($C47&amp;""))&lt;2),"INVALID INPUT",IF(OR($Q47="review_due",$Q47="new_evidence",$R47="yes"),"REOPEN",IF(OR($AR47="material",$AR47="unknown"),"RESOLVE EVIDENCE",IF(OR($I47="unknown",$H47="unknown"),"RESOLVE EVIDENCE",IF(AND($AU47=TRUE,OR($S47="",$S47="unknown")),"RESOLVE EVIDENCE",IF(AND($E47="no",OR($K47="",$K47="unknown")),"RESOLVE EVIDENCE",IF(AND($E47="yes",OR($L47="",$L47="unknown")),"RESOLVE EVIDENCE",IF(AND($E47="yes",OR($I47="partial",$I47="mismatch",$AQ47="stale")),"DOWNGRADE",IF(AND($AU47=TRUE,$AY47=TRUE),"RESOLVE EVIDENCE",IF(AND($S47="no",$E47="yes",$H47="no",$U47="yes",$AP47="two_plus",$I47="full",$AQ47="current"),"EXCLUDE FROM THIS COMMERCIAL VIEW",IF(AND($S47="no",$E47="yes",$H47="yes"),"DOWNGRADE",IF(AND($S47="no",OR($F47="yes",$AV47=TRUE)),"RETAIN FOR DISCOVERY / REFERENCE",IF($S47="no","RESOLVE EVIDENCE",IF(AND($E47="no",$H47="yes",$AT47=TRUE,$I47="full",$AW47=""),"RESOLVE EVIDENCE",IF(AND($E47="no",$H47="yes",$AT47=TRUE,$I47="full",$AU47=TRUE,OR($AP47&lt;&gt;"two_plus",$AQ47&lt;&gt;"current",$S47&lt;&gt;"yes")),"RESOLVE EVIDENCE",IF(AND($E47="no",$H47="yes",$AT47=TRUE,$I47="full"),"ADD",IF(AND($AW47&lt;&gt;"",$E47="yes",$H47="yes",$I47="full",$L47&lt;&gt;$AW47),"RECLASSIFY",IF(AND($AP47="shared",$AV47=TRUE),"RETAIN FOR DISCOVERY / REFERENCE",IF(AND($AV47=TRUE,$F47="yes",OR($H47="no",$G47="none")),"RETAIN FOR DISCOVERY / REFERENCE",IF(AND($E47="yes",$H47="no",$U47="yes",$AP47="two_plus",$I47="full",$AQ47="current"),"EXCLUDE FROM THIS COMMERCIAL VIEW",IF(AND($E47="yes",$H47="yes",$AT47=TRUE,$I47="full",$AP47="two_plus",$AQ47="current",$AW47=""),"RESOLVE EVIDENCE",IF(AND($E47="yes",$H47="yes",$AT47=TRUE,$I47="full",$AP47="two_plus",$AQ47="current",$AU47=TRUE,$S47&lt;&gt;"yes"),"RESOLVE EVIDENCE",IF(AND($E47="yes",$H47="yes",$AT47=TRUE,$I47="full",$AP47="two_plus",$AQ47="current",$L47&lt;&gt;$AW47),"RECLASSIFY",IF(AND($E47="yes",$H47="yes",$AT47=TRUE,$I47="full",$AP47="two_plus",$AQ47="current"),"CONFIRM","RESOLVE EVIDENCE")))))))))))))))))))))))))))</x:f>
      </x:c>
      <x:c r="BC47">
        <x:f>IF($AM47=0,"EMPTY",IF($AN47=TRUE,"CONTROLLED_INPUT_INVALID",IF($AO47=TRUE,"REQUIRED_FIELDS_MISSING",IF(OR(NOT(ISTEXT($C47)),LEN(TRIM($C47&amp;""))&lt;2),"IDENTITY_MALFORMED",IF(OR($Q47="review_due",$Q47="new_evidence",$R47="yes"),"LIFECYCLE_TRIGGER",IF(OR($AR47="material",$AR47="unknown"),"MATERIAL_CONTRADICTION",IF(OR($I47="unknown",$H47="unknown"),"SCOPE_OR_EVENT_UNRESOLVED",IF(AND($AU47=TRUE,OR($S47="",$S47="unknown")),"SERVICEABILITY_UNRESOLVED",IF(AND($E47="no",OR($K47="",$K47="unknown")),"MISSING_ALTERNATIVE_ROLE_UNRESOLVED",IF(AND($E47="yes",OR($L47="",$L47="unknown")),"CURRENT_ROLE_UNRESOLVED",IF(AND($E47="yes",OR($I47="partial",$I47="mismatch",$AQ47="stale")),"SCOPE_OR_FRESHNESS_LIMIT",IF(AND($AU47=TRUE,$AY47=TRUE),"COMMERCIAL_EVIDENCE_LIMITED",IF(AND($S47="no",$E47="yes",$H47="no",$U47="yes",$AP47="two_plus",$I47="full",$AQ47="current"),"SCOPED_NON_SERVICEABILITY",IF(AND($S47="no",$E47="yes",$H47="yes"),"SERVICEABILITY_LIMIT",IF(AND($S47="no",OR($F47="yes",$AV47=TRUE)),"NOT_SERVICEABLE_FOR_COMMERCIAL_VIEW",IF($S47="no","SERVICEABILITY_NEGATIVE_ROLE_EFFECT_UNRESOLVED",IF(AND($E47="no",$H47="yes",$AT47=TRUE,$I47="full",$AW47=""),"MISSING_ALTERNATIVE_ROLE_UNRESOLVED",IF(AND($E47="no",$H47="yes",$AT47=TRUE,$I47="full",$AU47=TRUE,OR($AP47&lt;&gt;"two_plus",$AQ47&lt;&gt;"current",$S47&lt;&gt;"yes")),"MISSING_ALTERNATIVE_EVIDENCE_LIMITED",IF(AND($E47="no",$H47="yes",$AT47=TRUE,$I47="full"),"COMMERCIAL_ALTERNATIVE_MISSING",IF(AND($AW47&lt;&gt;"",$E47="yes",$H47="yes",$I47="full",$L47&lt;&gt;$AW47),"ROLE_MISMATCH",IF(AND($AP47="shared",$AV47=TRUE),"PUBLIC_SIGNAL_SHARED_PROVENANCE",IF(AND($AV47=TRUE,$F47="yes",OR($H47="no",$G47="none")),"DISCOVERY_ONLY_RELATIONSHIP",IF(AND($E47="yes",$H47="no",$U47="yes",$AP47="two_plus",$I47="full",$AQ47="current"),"SCOPED_NON_PARTICIPATION",IF(AND($E47="yes",$H47="yes",$AT47=TRUE,$I47="full",$AP47="two_plus",$AQ47="current",$AW47=""),"ALTERNATIVE_TYPE_UNRESOLVED",IF(AND($E47="yes",$H47="yes",$AT47=TRUE,$I47="full",$AP47="two_plus",$AQ47="current",$AU47=TRUE,$S47&lt;&gt;"yes"),"SERVICEABILITY_UNRESOLVED",IF(AND($E47="yes",$H47="yes",$AT47=TRUE,$I47="full",$AP47="two_plus",$AQ47="current",$L47&lt;&gt;$AW47),"ROLE_MISMATCH",IF(AND($E47="yes",$H47="yes",$AT47=TRUE,$I47="full",$AP47="two_plus",$AQ47="current"),"SCOPED_COMMERCIAL_RELEVANCE","DEFAULT_EVIDENCE_GAP")))))))))))))))))))))))))))</x:f>
      </x:c>
    </x:row>
    <x:row r="48">
      <x:c r="A48" s="103"/>
      <x:c r="B48" s="103"/>
      <x:c r="C48" s="103"/>
      <x:c r="D48" s="103"/>
      <x:c r="E48" s="103"/>
      <x:c r="F48" s="103"/>
      <x:c r="G48" s="103"/>
      <x:c r="H48" s="103"/>
      <x:c r="I48" s="103"/>
      <x:c r="J48" s="103"/>
      <x:c r="K48" s="103"/>
      <x:c r="L48" s="103"/>
      <x:c r="M48" s="103"/>
      <x:c r="N48" s="103"/>
      <x:c r="O48" s="103"/>
      <x:c r="P48" s="103"/>
      <x:c r="Q48" s="103"/>
      <x:c r="R48" s="103"/>
      <x:c r="S48" s="103"/>
      <x:c r="T48" s="103"/>
      <x:c r="U48" s="103"/>
      <x:c r="V48" s="103"/>
      <x:c r="W48" s="104"/>
      <x:c r="X48" s="103"/>
      <x:c r="Y48" s="86">
        <x:f>IF($BB48="EMPTY","",IF($AN48=TRUE,"INVALID",IF($AO48=TRUE,"INCOMPLETE",IF(OR(NOT(ISTEXT($C48)),LEN(TRIM($C48&amp;""))&lt;2),"INVALID","VALID"))))</x:f>
      </x:c>
      <x:c r="Z48" s="86">
        <x:f>IF($BB48="EMPTY","",$BB48)</x:f>
      </x:c>
      <x:c r="AA48" s="86">
        <x:f>IF($BB48="EMPTY","",IFERROR(VLOOKUP($BC48,'Method Notes'!$AN$5:$AW$50,2,FALSE),""))</x:f>
      </x:c>
      <x:c r="AB48" s="86">
        <x:f>IF($BB48="EMPTY","",IF($BC48="CONTROLLED_INPUT_INVALID","Unsupported values were supplied for: "&amp;LEFT($AZ48,MAX(0,LEN($AZ48)-2))&amp;". The engine does not convert them to a safe default.",IF($BC48="REQUIRED_FIELDS_MISSING","Required information is missing: "&amp;LEFT($BA48,MAX(0,LEN($BA48)-2))&amp;".",IFERROR(VLOOKUP($BC48,'Method Notes'!$AN$5:$AW$50,3,FALSE),""))))</x:f>
      </x:c>
      <x:c r="AC48" s="86">
        <x:f>IF($BB48="EMPTY","",IF($BC48="COMMERCIAL_ALTERNATIVE_MISSING","Add as "&amp;$AX48&amp;" in this scoped view.",IF($BC48="ROLE_MISMATCH","Reclassify as "&amp;$AX48&amp;" for this view.",IFERROR(VLOOKUP($BC48,'Method Notes'!$AN$5:$AW$50,4,FALSE),""))))</x:f>
      </x:c>
      <x:c r="AD48" s="86">
        <x:f>IF($BB48="EMPTY","",$BC48)</x:f>
      </x:c>
      <x:c r="AE48" s="86">
        <x:f>IF($BB48="EMPTY","",IFERROR(VLOOKUP($BC48,'Method Notes'!$AN$5:$AW$50,5,FALSE),""))</x:f>
      </x:c>
      <x:c r="AF48" s="86">
        <x:f>IF($BB48="EMPTY","",IFERROR(VLOOKUP($BC48,'Method Notes'!$AN$5:$AW$50,6,FALSE),""))</x:f>
      </x:c>
      <x:c r="AG48" s="86">
        <x:f>IF($BB48="EMPTY","",IF($BC48="COMMERCIAL_EVIDENCE_LIMITED",IF($AT48=TRUE,"Add independent decisions and missing segments.","Collect direct buyer or recorded commercial-event evidence tied to the same scope."),IFERROR(VLOOKUP($BC48,'Method Notes'!$AN$5:$AW$50,7,FALSE),"")))</x:f>
      </x:c>
      <x:c r="AH48" s="86">
        <x:f>IF($BB48="EMPTY","",IFERROR(VLOOKUP($BC48,'Method Notes'!$AN$5:$AW$50,8,FALSE),""))</x:f>
      </x:c>
      <x:c r="AI48" s="86">
        <x:f>IF($BB48="EMPTY","",IF(OR($BC48="COMMERCIAL_EVIDENCE_LIMITED",$BC48="COMMERCIAL_ALTERNATIVE_MISSING",$BC48="ROLE_MISMATCH",$BC48="SCOPE_OR_FRESHNESS_LIMIT"),IF($AP48="shared","PROVENANCE NOT INDEPENDENT",IF($AP48="one","ONE INDEPENDENT DECISION ONLY",IF($AS48="incomplete_crm","CRM CAPTURE INCOMPLETE",IF(OR($AS48="only_wins",$AS48="only_losses",$AS48="one_segment",$AS48="limited"),"SAMPLE COVERAGE LIMITED",IF($T48="yes","HISTORICAL BACKFILL UNRELIABLE",IF($AQ48="stale","EVIDENCE STALE","Evidence is scoped to the tested view.")))))),IFERROR(VLOOKUP($BC48,'Method Notes'!$AN$5:$AW$50,9,FALSE),"")))</x:f>
      </x:c>
      <x:c r="AJ48" s="86">
        <x:f>IF($BB48="EMPTY","",IFERROR(VLOOKUP($BC48,'Method Notes'!$AN$5:$AW$50,10,FALSE),""))</x:f>
      </x:c>
      <x:c r="AK48" s="86">
        <x:f>IF(COUNTA($A48:$X48)=0,"",IF(AND($B48&lt;&gt;"",COUNTIF($B$6:$B48,$B48)&gt;1),"POSSIBLE DUPLICATE CANDIDATE ID",""))</x:f>
      </x:c>
      <x:c r="AL48" s="86">
        <x:f>IF(COUNTA($A48:$X48)=0,"",IF(OR($Q48="review_due",$Q48="new_evidence",$R48="yes"),"REOPEN / SUPERSEDE PRIOR VERSION",IF(OR($Q48="",$Q48="none"),"CURRENT OR FIRST REVIEW","PRIOR REVIEW RECORDED")))</x:f>
      </x:c>
      <x:c r="AM48">
        <x:f>IF(COUNTA($C48:$U48)&gt;0,1,0)</x:f>
      </x:c>
      <x:c r="AN48">
        <x:f>OR(ISFORMULA($C48),ISFORMULA($D48),AND($D48&lt;&gt;"",NOT(OR(EXACT($D48,"seo"),EXACT($D48,"content"),EXACT($D48,"paid_search"),EXACT($D48,"market_monitoring"),EXACT($D48,"battlecard"),EXACT($D48,"product_comparison"),EXACT($D48,"shortlist"),EXACT($D48,"procurement"),EXACT($D48,"pricing"),EXACT($D48,"renewal"),EXACT($D48,"strategy")))),ISFORMULA($E48),AND($E48&lt;&gt;"",NOT(OR(EXACT($E48,"yes"),EXACT($E48,"no")))),ISFORMULA($F48),AND($F48&lt;&gt;"",NOT(OR(EXACT($F48,"yes"),EXACT($F48,"no")))),ISFORMULA($G48),AND($G48&lt;&gt;"",NOT(OR(EXACT($G48,"none"),EXACT($G48,"seller_only"),EXACT($G48,"buyer_event"),EXACT($G48,"mixed")))),ISFORMULA($H48),AND($H48&lt;&gt;"",NOT(OR(EXACT($H48,"yes"),EXACT($H48,"no"),EXACT($H48,"unknown")))),ISFORMULA($I48),AND($I48&lt;&gt;"",NOT(OR(EXACT($I48,"full"),EXACT($I48,"partial"),EXACT($I48,"mismatch"),EXACT($I48,"unknown")))),ISFORMULA($J48),AND($J48&lt;&gt;"",NOT(OR(EXACT($J48,"independent_current"),EXACT($J48,"one_decision"),EXACT($J48,"shared_records"),EXACT($J48,"contradictory"),EXACT($J48,"incomplete_capture"),EXACT($J48,"stale")))),ISFORMULA($K48),AND($K48&lt;&gt;"",NOT(OR(EXACT($K48,"vendor"),EXACT($K48,"product"),EXACT($K48,"consultancy"),EXACT($K48,"agency"),EXACT($K48,"internal_build"),EXACT($K48,"spreadsheet"),EXACT($K48,"incumbent"),EXACT($K48,"open_source"),EXACT($K48,"free_tool"),EXACT($K48,"no_decision"),EXACT($K48,"status_quo"),EXACT($K48,"unknown")))),ISFORMULA($L48),AND($L48&lt;&gt;"",NOT(OR(EXACT($L48,"direct"),EXACT($L48,"indirect"),EXACT($L48,"substitute"),EXACT($L48,"reference"),EXACT($L48,"unknown")))),ISFORMULA($M48),AND($M48&lt;&gt;"",NOT(OR(EXACT($M48,"current"),EXACT($M48,"stale"),EXACT($M48,"unknown")))),ISFORMULA($N48),AND($N48&lt;&gt;"",NOT(OR(EXACT($N48,"none"),EXACT($N48,"material"),EXACT($N48,"unknown")))),ISFORMULA($O48),AND($O48&lt;&gt;"",NOT(OR(EXACT($O48,"two_plus"),EXACT($O48,"one"),EXACT($O48,"shared"),EXACT($O48,"unknown")))),ISFORMULA($P48),AND($P48&lt;&gt;"",NOT(OR(EXACT($P48,"balanced"),EXACT($P48,"only_wins"),EXACT($P48,"only_losses"),EXACT($P48,"one_segment"),EXACT($P48,"incomplete_crm"),EXACT($P48,"limited")))),ISFORMULA($Q48),AND($Q48&lt;&gt;"",NOT(OR(EXACT($Q48,"none"),EXACT($Q48,"review_due"),EXACT($Q48,"new_evidence")))),ISFORMULA($R48),AND($R48&lt;&gt;"",NOT(OR(EXACT($R48,"yes"),EXACT($R48,"no")))),ISFORMULA($S48),AND($S48&lt;&gt;"",NOT(OR(EXACT($S48,"yes"),EXACT($S48,"no"),EXACT($S48,"unknown")))),ISFORMULA($T48),AND($T48&lt;&gt;"",NOT(OR(EXACT($T48,"yes"),EXACT($T48,"no")))),ISFORMULA($U48),AND($U48&lt;&gt;"",NOT(OR(EXACT($U48,"yes"),EXACT($U48,"no"),EXACT($U48,"unknown")))))</x:f>
      </x:c>
      <x:c r="AO48">
        <x:f>OR(LEN(TRIM($C48&amp;""))=0,LEN(TRIM($D48&amp;""))=0,LEN(TRIM($E48&amp;""))=0,LEN(TRIM($F48&amp;""))=0,LEN(TRIM($G48&amp;""))=0,LEN(TRIM($H48&amp;""))=0,LEN(TRIM($I48&amp;""))=0,LEN(TRIM($J48&amp;""))=0)</x:f>
      </x:c>
      <x:c r="AP48">
        <x:f>IF($O48&lt;&gt;"",$O48,IF($J48="independent_current","two_plus",IF($J48="one_decision","one",IF($J48="shared_records","shared","unknown"))))</x:f>
      </x:c>
      <x:c r="AQ48">
        <x:f>IF($M48&lt;&gt;"",$M48,IF($J48="stale","stale",IF($J48="incomplete_capture","unknown",IF($J48&lt;&gt;"","current",""))))</x:f>
      </x:c>
      <x:c r="AR48">
        <x:f>IF($N48&lt;&gt;"",$N48,IF($J48="contradictory","material",IF($J48&lt;&gt;"","none","")))</x:f>
      </x:c>
      <x:c r="AS48">
        <x:f>IF($P48&lt;&gt;"",$P48,IF($J48="incomplete_capture","incomplete_crm",IF($J48="independent_current","balanced",IF($J48&lt;&gt;"","limited",""))))</x:f>
      </x:c>
      <x:c r="AT48">
        <x:f>OR($G48="buyer_event",$G48="mixed")</x:f>
      </x:c>
      <x:c r="AU48">
        <x:f>OR($D48="battlecard",$D48="shortlist",$D48="procurement",$D48="pricing",$D48="renewal",$D48="strategy",$D48="product_comparison")</x:f>
      </x:c>
      <x:c r="AV48">
        <x:f>OR($D48="seo",$D48="content",$D48="paid_search",$D48="market_monitoring")</x:f>
      </x:c>
      <x:c r="AW48">
        <x:f>IF(OR($K48="vendor",$K48="product"),"direct",IF(OR($K48="consultancy",$K48="agency"),"indirect",IF(OR($K48="internal_build",$K48="spreadsheet",$K48="incumbent",$K48="open_source",$K48="free_tool",$K48="no_decision",$K48="status_quo"),"substitute","")))</x:f>
      </x:c>
      <x:c r="AX48">
        <x:f>IF(OR($K48="vendor",$K48="product"),"Direct competitor",IF(OR($K48="consultancy",$K48="agency"),"Service alternative",IF($K48="incumbent","Incumbent / substitute",IF($K48="no_decision","No-decision alternative",IF($K48="status_quo","Status-quo alternative",IF(OR($K48="internal_build",$K48="spreadsheet",$K48="open_source",$K48="free_tool"),"Substitute",""))))))</x:f>
      </x:c>
      <x:c r="AY48">
        <x:f>OR($G48="none",$G48="seller_only",$AP48&lt;&gt;"two_plus",$AS48="only_wins",$AS48="only_losses",$AS48="one_segment",$AS48="incomplete_crm",$AS48="limited",$T48="yes",$AQ48&lt;&gt;"current")</x:f>
      </x:c>
      <x:c r="AZ48">
        <x:f>IF(ISFORMULA($C48),"candidateName, ","")&amp;IF(OR(ISFORMULA($D48),AND($D48&lt;&gt;"",NOT(OR(EXACT($D48,"seo"),EXACT($D48,"content"),EXACT($D48,"paid_search"),EXACT($D48,"market_monitoring"),EXACT($D48,"battlecard"),EXACT($D48,"product_comparison"),EXACT($D48,"shortlist"),EXACT($D48,"procurement"),EXACT($D48,"pricing"),EXACT($D48,"renewal"),EXACT($D48,"strategy"))))),"decisionUse, ","")&amp;IF(OR(ISFORMULA($E48),AND($E48&lt;&gt;"",NOT(OR(EXACT($E48,"yes"),EXACT($E48,"no"))))),"candidateInSet, ","")&amp;IF(OR(ISFORMULA($F48),AND($F48&lt;&gt;"",NOT(OR(EXACT($F48,"yes"),EXACT($F48,"no"))))),"publicEvidence, ","")&amp;IF(OR(ISFORMULA($G48),AND($G48&lt;&gt;"",NOT(OR(EXACT($G48,"none"),EXACT($G48,"seller_only"),EXACT($G48,"buyer_event"),EXACT($G48,"mixed"))))),"firstPartyEvidence, ","")&amp;IF(OR(ISFORMULA($H48),AND($H48&lt;&gt;"",NOT(OR(EXACT($H48,"yes"),EXACT($H48,"no"),EXACT($H48,"unknown"))))),"realDecision, ","")&amp;IF(OR(ISFORMULA($I48),AND($I48&lt;&gt;"",NOT(OR(EXACT($I48,"full"),EXACT($I48,"partial"),EXACT($I48,"mismatch"),EXACT($I48,"unknown"))))),"scopeMatch, ","")&amp;IF(OR(ISFORMULA($J48),AND($J48&lt;&gt;"",NOT(OR(EXACT($J48,"independent_current"),EXACT($J48,"one_decision"),EXACT($J48,"shared_records"),EXACT($J48,"contradictory"),EXACT($J48,"incomplete_capture"),EXACT($J48,"stale"))))),"evidenceQuality, ","")&amp;IF(OR(ISFORMULA($K48),AND($K48&lt;&gt;"",NOT(OR(EXACT($K48,"vendor"),EXACT($K48,"product"),EXACT($K48,"consultancy"),EXACT($K48,"agency"),EXACT($K48,"internal_build"),EXACT($K48,"spreadsheet"),EXACT($K48,"incumbent"),EXACT($K48,"open_source"),EXACT($K48,"free_tool"),EXACT($K48,"no_decision"),EXACT($K48,"status_quo"),EXACT($K48,"unknown"))))),"alternativeType, ","")&amp;IF(OR(ISFORMULA($L48),AND($L48&lt;&gt;"",NOT(OR(EXACT($L48,"direct"),EXACT($L48,"indirect"),EXACT($L48,"substitute"),EXACT($L48,"reference"),EXACT($L48,"unknown"))))),"currentRole, ","")&amp;IF(OR(ISFORMULA($M48),AND($M48&lt;&gt;"",NOT(OR(EXACT($M48,"current"),EXACT($M48,"stale"),EXACT($M48,"unknown"))))),"freshness, ","")&amp;IF(OR(ISFORMULA($N48),AND($N48&lt;&gt;"",NOT(OR(EXACT($N48,"none"),EXACT($N48,"material"),EXACT($N48,"unknown"))))),"contradiction, ","")&amp;IF(OR(ISFORMULA($O48),AND($O48&lt;&gt;"",NOT(OR(EXACT($O48,"two_plus"),EXACT($O48,"one"),EXACT($O48,"shared"),EXACT($O48,"unknown"))))),"provenance, ","")&amp;IF(OR(ISFORMULA($P48),AND($P48&lt;&gt;"",NOT(OR(EXACT($P48,"balanced"),EXACT($P48,"only_wins"),EXACT($P48,"only_losses"),EXACT($P48,"one_segment"),EXACT($P48,"incomplete_crm"),EXACT($P48,"limited"))))),"sampleCoverage, ","")&amp;IF(OR(ISFORMULA($Q48),AND($Q48&lt;&gt;"",NOT(OR(EXACT($Q48,"none"),EXACT($Q48,"review_due"),EXACT($Q48,"new_evidence"))))),"previousValidation, ","")&amp;IF(OR(ISFORMULA($R48),AND($R48&lt;&gt;"",NOT(OR(EXACT($R48,"yes"),EXACT($R48,"no"))))),"newMaterialEvidence, ","")&amp;IF(OR(ISFORMULA($S48),AND($S48&lt;&gt;"",NOT(OR(EXACT($S48,"yes"),EXACT($S48,"no"),EXACT($S48,"unknown"))))),"serviceability, ","")&amp;IF(OR(ISFORMULA($T48),AND($T48&lt;&gt;"",NOT(OR(EXACT($T48,"yes"),EXACT($T48,"no"))))),"historicalBackfill, ","")&amp;IF(OR(ISFORMULA($U48),AND($U48&lt;&gt;"",NOT(OR(EXACT($U48,"yes"),EXACT($U48,"no"),EXACT($U48,"unknown"))))),"commercialNonParticipation, ","")</x:f>
      </x:c>
      <x:c r="BA48">
        <x:f>IF(LEN(TRIM($C48&amp;""))=0,"candidateName, ","")&amp;IF(LEN(TRIM($D48&amp;""))=0,"decisionUse, ","")&amp;IF(LEN(TRIM($E48&amp;""))=0,"candidateInSet, ","")&amp;IF(LEN(TRIM($F48&amp;""))=0,"publicEvidence, ","")&amp;IF(LEN(TRIM($G48&amp;""))=0,"firstPartyEvidence, ","")&amp;IF(LEN(TRIM($H48&amp;""))=0,"realDecision, ","")&amp;IF(LEN(TRIM($I48&amp;""))=0,"scopeMatch, ","")&amp;IF(LEN(TRIM($J48&amp;""))=0,"evidenceQuality, ","")</x:f>
      </x:c>
      <x:c r="BB48">
        <x:f>IF($AM48=0,"EMPTY",IF($AN48=TRUE,"INVALID INPUT",IF($AO48=TRUE,"INVALID INPUT",IF(OR(NOT(ISTEXT($C48)),LEN(TRIM($C48&amp;""))&lt;2),"INVALID INPUT",IF(OR($Q48="review_due",$Q48="new_evidence",$R48="yes"),"REOPEN",IF(OR($AR48="material",$AR48="unknown"),"RESOLVE EVIDENCE",IF(OR($I48="unknown",$H48="unknown"),"RESOLVE EVIDENCE",IF(AND($AU48=TRUE,OR($S48="",$S48="unknown")),"RESOLVE EVIDENCE",IF(AND($E48="no",OR($K48="",$K48="unknown")),"RESOLVE EVIDENCE",IF(AND($E48="yes",OR($L48="",$L48="unknown")),"RESOLVE EVIDENCE",IF(AND($E48="yes",OR($I48="partial",$I48="mismatch",$AQ48="stale")),"DOWNGRADE",IF(AND($AU48=TRUE,$AY48=TRUE),"RESOLVE EVIDENCE",IF(AND($S48="no",$E48="yes",$H48="no",$U48="yes",$AP48="two_plus",$I48="full",$AQ48="current"),"EXCLUDE FROM THIS COMMERCIAL VIEW",IF(AND($S48="no",$E48="yes",$H48="yes"),"DOWNGRADE",IF(AND($S48="no",OR($F48="yes",$AV48=TRUE)),"RETAIN FOR DISCOVERY / REFERENCE",IF($S48="no","RESOLVE EVIDENCE",IF(AND($E48="no",$H48="yes",$AT48=TRUE,$I48="full",$AW48=""),"RESOLVE EVIDENCE",IF(AND($E48="no",$H48="yes",$AT48=TRUE,$I48="full",$AU48=TRUE,OR($AP48&lt;&gt;"two_plus",$AQ48&lt;&gt;"current",$S48&lt;&gt;"yes")),"RESOLVE EVIDENCE",IF(AND($E48="no",$H48="yes",$AT48=TRUE,$I48="full"),"ADD",IF(AND($AW48&lt;&gt;"",$E48="yes",$H48="yes",$I48="full",$L48&lt;&gt;$AW48),"RECLASSIFY",IF(AND($AP48="shared",$AV48=TRUE),"RETAIN FOR DISCOVERY / REFERENCE",IF(AND($AV48=TRUE,$F48="yes",OR($H48="no",$G48="none")),"RETAIN FOR DISCOVERY / REFERENCE",IF(AND($E48="yes",$H48="no",$U48="yes",$AP48="two_plus",$I48="full",$AQ48="current"),"EXCLUDE FROM THIS COMMERCIAL VIEW",IF(AND($E48="yes",$H48="yes",$AT48=TRUE,$I48="full",$AP48="two_plus",$AQ48="current",$AW48=""),"RESOLVE EVIDENCE",IF(AND($E48="yes",$H48="yes",$AT48=TRUE,$I48="full",$AP48="two_plus",$AQ48="current",$AU48=TRUE,$S48&lt;&gt;"yes"),"RESOLVE EVIDENCE",IF(AND($E48="yes",$H48="yes",$AT48=TRUE,$I48="full",$AP48="two_plus",$AQ48="current",$L48&lt;&gt;$AW48),"RECLASSIFY",IF(AND($E48="yes",$H48="yes",$AT48=TRUE,$I48="full",$AP48="two_plus",$AQ48="current"),"CONFIRM","RESOLVE EVIDENCE")))))))))))))))))))))))))))</x:f>
      </x:c>
      <x:c r="BC48">
        <x:f>IF($AM48=0,"EMPTY",IF($AN48=TRUE,"CONTROLLED_INPUT_INVALID",IF($AO48=TRUE,"REQUIRED_FIELDS_MISSING",IF(OR(NOT(ISTEXT($C48)),LEN(TRIM($C48&amp;""))&lt;2),"IDENTITY_MALFORMED",IF(OR($Q48="review_due",$Q48="new_evidence",$R48="yes"),"LIFECYCLE_TRIGGER",IF(OR($AR48="material",$AR48="unknown"),"MATERIAL_CONTRADICTION",IF(OR($I48="unknown",$H48="unknown"),"SCOPE_OR_EVENT_UNRESOLVED",IF(AND($AU48=TRUE,OR($S48="",$S48="unknown")),"SERVICEABILITY_UNRESOLVED",IF(AND($E48="no",OR($K48="",$K48="unknown")),"MISSING_ALTERNATIVE_ROLE_UNRESOLVED",IF(AND($E48="yes",OR($L48="",$L48="unknown")),"CURRENT_ROLE_UNRESOLVED",IF(AND($E48="yes",OR($I48="partial",$I48="mismatch",$AQ48="stale")),"SCOPE_OR_FRESHNESS_LIMIT",IF(AND($AU48=TRUE,$AY48=TRUE),"COMMERCIAL_EVIDENCE_LIMITED",IF(AND($S48="no",$E48="yes",$H48="no",$U48="yes",$AP48="two_plus",$I48="full",$AQ48="current"),"SCOPED_NON_SERVICEABILITY",IF(AND($S48="no",$E48="yes",$H48="yes"),"SERVICEABILITY_LIMIT",IF(AND($S48="no",OR($F48="yes",$AV48=TRUE)),"NOT_SERVICEABLE_FOR_COMMERCIAL_VIEW",IF($S48="no","SERVICEABILITY_NEGATIVE_ROLE_EFFECT_UNRESOLVED",IF(AND($E48="no",$H48="yes",$AT48=TRUE,$I48="full",$AW48=""),"MISSING_ALTERNATIVE_ROLE_UNRESOLVED",IF(AND($E48="no",$H48="yes",$AT48=TRUE,$I48="full",$AU48=TRUE,OR($AP48&lt;&gt;"two_plus",$AQ48&lt;&gt;"current",$S48&lt;&gt;"yes")),"MISSING_ALTERNATIVE_EVIDENCE_LIMITED",IF(AND($E48="no",$H48="yes",$AT48=TRUE,$I48="full"),"COMMERCIAL_ALTERNATIVE_MISSING",IF(AND($AW48&lt;&gt;"",$E48="yes",$H48="yes",$I48="full",$L48&lt;&gt;$AW48),"ROLE_MISMATCH",IF(AND($AP48="shared",$AV48=TRUE),"PUBLIC_SIGNAL_SHARED_PROVENANCE",IF(AND($AV48=TRUE,$F48="yes",OR($H48="no",$G48="none")),"DISCOVERY_ONLY_RELATIONSHIP",IF(AND($E48="yes",$H48="no",$U48="yes",$AP48="two_plus",$I48="full",$AQ48="current"),"SCOPED_NON_PARTICIPATION",IF(AND($E48="yes",$H48="yes",$AT48=TRUE,$I48="full",$AP48="two_plus",$AQ48="current",$AW48=""),"ALTERNATIVE_TYPE_UNRESOLVED",IF(AND($E48="yes",$H48="yes",$AT48=TRUE,$I48="full",$AP48="two_plus",$AQ48="current",$AU48=TRUE,$S48&lt;&gt;"yes"),"SERVICEABILITY_UNRESOLVED",IF(AND($E48="yes",$H48="yes",$AT48=TRUE,$I48="full",$AP48="two_plus",$AQ48="current",$L48&lt;&gt;$AW48),"ROLE_MISMATCH",IF(AND($E48="yes",$H48="yes",$AT48=TRUE,$I48="full",$AP48="two_plus",$AQ48="current"),"SCOPED_COMMERCIAL_RELEVANCE","DEFAULT_EVIDENCE_GAP")))))))))))))))))))))))))))</x:f>
      </x:c>
    </x:row>
    <x:row r="49">
      <x:c r="A49" s="103"/>
      <x:c r="B49" s="103"/>
      <x:c r="C49" s="103"/>
      <x:c r="D49" s="103"/>
      <x:c r="E49" s="103"/>
      <x:c r="F49" s="103"/>
      <x:c r="G49" s="103"/>
      <x:c r="H49" s="103"/>
      <x:c r="I49" s="103"/>
      <x:c r="J49" s="103"/>
      <x:c r="K49" s="103"/>
      <x:c r="L49" s="103"/>
      <x:c r="M49" s="103"/>
      <x:c r="N49" s="103"/>
      <x:c r="O49" s="103"/>
      <x:c r="P49" s="103"/>
      <x:c r="Q49" s="103"/>
      <x:c r="R49" s="103"/>
      <x:c r="S49" s="103"/>
      <x:c r="T49" s="103"/>
      <x:c r="U49" s="103"/>
      <x:c r="V49" s="103"/>
      <x:c r="W49" s="104"/>
      <x:c r="X49" s="103"/>
      <x:c r="Y49" s="86">
        <x:f>IF($BB49="EMPTY","",IF($AN49=TRUE,"INVALID",IF($AO49=TRUE,"INCOMPLETE",IF(OR(NOT(ISTEXT($C49)),LEN(TRIM($C49&amp;""))&lt;2),"INVALID","VALID"))))</x:f>
      </x:c>
      <x:c r="Z49" s="86">
        <x:f>IF($BB49="EMPTY","",$BB49)</x:f>
      </x:c>
      <x:c r="AA49" s="86">
        <x:f>IF($BB49="EMPTY","",IFERROR(VLOOKUP($BC49,'Method Notes'!$AN$5:$AW$50,2,FALSE),""))</x:f>
      </x:c>
      <x:c r="AB49" s="86">
        <x:f>IF($BB49="EMPTY","",IF($BC49="CONTROLLED_INPUT_INVALID","Unsupported values were supplied for: "&amp;LEFT($AZ49,MAX(0,LEN($AZ49)-2))&amp;". The engine does not convert them to a safe default.",IF($BC49="REQUIRED_FIELDS_MISSING","Required information is missing: "&amp;LEFT($BA49,MAX(0,LEN($BA49)-2))&amp;".",IFERROR(VLOOKUP($BC49,'Method Notes'!$AN$5:$AW$50,3,FALSE),""))))</x:f>
      </x:c>
      <x:c r="AC49" s="86">
        <x:f>IF($BB49="EMPTY","",IF($BC49="COMMERCIAL_ALTERNATIVE_MISSING","Add as "&amp;$AX49&amp;" in this scoped view.",IF($BC49="ROLE_MISMATCH","Reclassify as "&amp;$AX49&amp;" for this view.",IFERROR(VLOOKUP($BC49,'Method Notes'!$AN$5:$AW$50,4,FALSE),""))))</x:f>
      </x:c>
      <x:c r="AD49" s="86">
        <x:f>IF($BB49="EMPTY","",$BC49)</x:f>
      </x:c>
      <x:c r="AE49" s="86">
        <x:f>IF($BB49="EMPTY","",IFERROR(VLOOKUP($BC49,'Method Notes'!$AN$5:$AW$50,5,FALSE),""))</x:f>
      </x:c>
      <x:c r="AF49" s="86">
        <x:f>IF($BB49="EMPTY","",IFERROR(VLOOKUP($BC49,'Method Notes'!$AN$5:$AW$50,6,FALSE),""))</x:f>
      </x:c>
      <x:c r="AG49" s="86">
        <x:f>IF($BB49="EMPTY","",IF($BC49="COMMERCIAL_EVIDENCE_LIMITED",IF($AT49=TRUE,"Add independent decisions and missing segments.","Collect direct buyer or recorded commercial-event evidence tied to the same scope."),IFERROR(VLOOKUP($BC49,'Method Notes'!$AN$5:$AW$50,7,FALSE),"")))</x:f>
      </x:c>
      <x:c r="AH49" s="86">
        <x:f>IF($BB49="EMPTY","",IFERROR(VLOOKUP($BC49,'Method Notes'!$AN$5:$AW$50,8,FALSE),""))</x:f>
      </x:c>
      <x:c r="AI49" s="86">
        <x:f>IF($BB49="EMPTY","",IF(OR($BC49="COMMERCIAL_EVIDENCE_LIMITED",$BC49="COMMERCIAL_ALTERNATIVE_MISSING",$BC49="ROLE_MISMATCH",$BC49="SCOPE_OR_FRESHNESS_LIMIT"),IF($AP49="shared","PROVENANCE NOT INDEPENDENT",IF($AP49="one","ONE INDEPENDENT DECISION ONLY",IF($AS49="incomplete_crm","CRM CAPTURE INCOMPLETE",IF(OR($AS49="only_wins",$AS49="only_losses",$AS49="one_segment",$AS49="limited"),"SAMPLE COVERAGE LIMITED",IF($T49="yes","HISTORICAL BACKFILL UNRELIABLE",IF($AQ49="stale","EVIDENCE STALE","Evidence is scoped to the tested view.")))))),IFERROR(VLOOKUP($BC49,'Method Notes'!$AN$5:$AW$50,9,FALSE),"")))</x:f>
      </x:c>
      <x:c r="AJ49" s="86">
        <x:f>IF($BB49="EMPTY","",IFERROR(VLOOKUP($BC49,'Method Notes'!$AN$5:$AW$50,10,FALSE),""))</x:f>
      </x:c>
      <x:c r="AK49" s="86">
        <x:f>IF(COUNTA($A49:$X49)=0,"",IF(AND($B49&lt;&gt;"",COUNTIF($B$6:$B49,$B49)&gt;1),"POSSIBLE DUPLICATE CANDIDATE ID",""))</x:f>
      </x:c>
      <x:c r="AL49" s="86">
        <x:f>IF(COUNTA($A49:$X49)=0,"",IF(OR($Q49="review_due",$Q49="new_evidence",$R49="yes"),"REOPEN / SUPERSEDE PRIOR VERSION",IF(OR($Q49="",$Q49="none"),"CURRENT OR FIRST REVIEW","PRIOR REVIEW RECORDED")))</x:f>
      </x:c>
      <x:c r="AM49">
        <x:f>IF(COUNTA($C49:$U49)&gt;0,1,0)</x:f>
      </x:c>
      <x:c r="AN49">
        <x:f>OR(ISFORMULA($C49),ISFORMULA($D49),AND($D49&lt;&gt;"",NOT(OR(EXACT($D49,"seo"),EXACT($D49,"content"),EXACT($D49,"paid_search"),EXACT($D49,"market_monitoring"),EXACT($D49,"battlecard"),EXACT($D49,"product_comparison"),EXACT($D49,"shortlist"),EXACT($D49,"procurement"),EXACT($D49,"pricing"),EXACT($D49,"renewal"),EXACT($D49,"strategy")))),ISFORMULA($E49),AND($E49&lt;&gt;"",NOT(OR(EXACT($E49,"yes"),EXACT($E49,"no")))),ISFORMULA($F49),AND($F49&lt;&gt;"",NOT(OR(EXACT($F49,"yes"),EXACT($F49,"no")))),ISFORMULA($G49),AND($G49&lt;&gt;"",NOT(OR(EXACT($G49,"none"),EXACT($G49,"seller_only"),EXACT($G49,"buyer_event"),EXACT($G49,"mixed")))),ISFORMULA($H49),AND($H49&lt;&gt;"",NOT(OR(EXACT($H49,"yes"),EXACT($H49,"no"),EXACT($H49,"unknown")))),ISFORMULA($I49),AND($I49&lt;&gt;"",NOT(OR(EXACT($I49,"full"),EXACT($I49,"partial"),EXACT($I49,"mismatch"),EXACT($I49,"unknown")))),ISFORMULA($J49),AND($J49&lt;&gt;"",NOT(OR(EXACT($J49,"independent_current"),EXACT($J49,"one_decision"),EXACT($J49,"shared_records"),EXACT($J49,"contradictory"),EXACT($J49,"incomplete_capture"),EXACT($J49,"stale")))),ISFORMULA($K49),AND($K49&lt;&gt;"",NOT(OR(EXACT($K49,"vendor"),EXACT($K49,"product"),EXACT($K49,"consultancy"),EXACT($K49,"agency"),EXACT($K49,"internal_build"),EXACT($K49,"spreadsheet"),EXACT($K49,"incumbent"),EXACT($K49,"open_source"),EXACT($K49,"free_tool"),EXACT($K49,"no_decision"),EXACT($K49,"status_quo"),EXACT($K49,"unknown")))),ISFORMULA($L49),AND($L49&lt;&gt;"",NOT(OR(EXACT($L49,"direct"),EXACT($L49,"indirect"),EXACT($L49,"substitute"),EXACT($L49,"reference"),EXACT($L49,"unknown")))),ISFORMULA($M49),AND($M49&lt;&gt;"",NOT(OR(EXACT($M49,"current"),EXACT($M49,"stale"),EXACT($M49,"unknown")))),ISFORMULA($N49),AND($N49&lt;&gt;"",NOT(OR(EXACT($N49,"none"),EXACT($N49,"material"),EXACT($N49,"unknown")))),ISFORMULA($O49),AND($O49&lt;&gt;"",NOT(OR(EXACT($O49,"two_plus"),EXACT($O49,"one"),EXACT($O49,"shared"),EXACT($O49,"unknown")))),ISFORMULA($P49),AND($P49&lt;&gt;"",NOT(OR(EXACT($P49,"balanced"),EXACT($P49,"only_wins"),EXACT($P49,"only_losses"),EXACT($P49,"one_segment"),EXACT($P49,"incomplete_crm"),EXACT($P49,"limited")))),ISFORMULA($Q49),AND($Q49&lt;&gt;"",NOT(OR(EXACT($Q49,"none"),EXACT($Q49,"review_due"),EXACT($Q49,"new_evidence")))),ISFORMULA($R49),AND($R49&lt;&gt;"",NOT(OR(EXACT($R49,"yes"),EXACT($R49,"no")))),ISFORMULA($S49),AND($S49&lt;&gt;"",NOT(OR(EXACT($S49,"yes"),EXACT($S49,"no"),EXACT($S49,"unknown")))),ISFORMULA($T49),AND($T49&lt;&gt;"",NOT(OR(EXACT($T49,"yes"),EXACT($T49,"no")))),ISFORMULA($U49),AND($U49&lt;&gt;"",NOT(OR(EXACT($U49,"yes"),EXACT($U49,"no"),EXACT($U49,"unknown")))))</x:f>
      </x:c>
      <x:c r="AO49">
        <x:f>OR(LEN(TRIM($C49&amp;""))=0,LEN(TRIM($D49&amp;""))=0,LEN(TRIM($E49&amp;""))=0,LEN(TRIM($F49&amp;""))=0,LEN(TRIM($G49&amp;""))=0,LEN(TRIM($H49&amp;""))=0,LEN(TRIM($I49&amp;""))=0,LEN(TRIM($J49&amp;""))=0)</x:f>
      </x:c>
      <x:c r="AP49">
        <x:f>IF($O49&lt;&gt;"",$O49,IF($J49="independent_current","two_plus",IF($J49="one_decision","one",IF($J49="shared_records","shared","unknown"))))</x:f>
      </x:c>
      <x:c r="AQ49">
        <x:f>IF($M49&lt;&gt;"",$M49,IF($J49="stale","stale",IF($J49="incomplete_capture","unknown",IF($J49&lt;&gt;"","current",""))))</x:f>
      </x:c>
      <x:c r="AR49">
        <x:f>IF($N49&lt;&gt;"",$N49,IF($J49="contradictory","material",IF($J49&lt;&gt;"","none","")))</x:f>
      </x:c>
      <x:c r="AS49">
        <x:f>IF($P49&lt;&gt;"",$P49,IF($J49="incomplete_capture","incomplete_crm",IF($J49="independent_current","balanced",IF($J49&lt;&gt;"","limited",""))))</x:f>
      </x:c>
      <x:c r="AT49">
        <x:f>OR($G49="buyer_event",$G49="mixed")</x:f>
      </x:c>
      <x:c r="AU49">
        <x:f>OR($D49="battlecard",$D49="shortlist",$D49="procurement",$D49="pricing",$D49="renewal",$D49="strategy",$D49="product_comparison")</x:f>
      </x:c>
      <x:c r="AV49">
        <x:f>OR($D49="seo",$D49="content",$D49="paid_search",$D49="market_monitoring")</x:f>
      </x:c>
      <x:c r="AW49">
        <x:f>IF(OR($K49="vendor",$K49="product"),"direct",IF(OR($K49="consultancy",$K49="agency"),"indirect",IF(OR($K49="internal_build",$K49="spreadsheet",$K49="incumbent",$K49="open_source",$K49="free_tool",$K49="no_decision",$K49="status_quo"),"substitute","")))</x:f>
      </x:c>
      <x:c r="AX49">
        <x:f>IF(OR($K49="vendor",$K49="product"),"Direct competitor",IF(OR($K49="consultancy",$K49="agency"),"Service alternative",IF($K49="incumbent","Incumbent / substitute",IF($K49="no_decision","No-decision alternative",IF($K49="status_quo","Status-quo alternative",IF(OR($K49="internal_build",$K49="spreadsheet",$K49="open_source",$K49="free_tool"),"Substitute",""))))))</x:f>
      </x:c>
      <x:c r="AY49">
        <x:f>OR($G49="none",$G49="seller_only",$AP49&lt;&gt;"two_plus",$AS49="only_wins",$AS49="only_losses",$AS49="one_segment",$AS49="incomplete_crm",$AS49="limited",$T49="yes",$AQ49&lt;&gt;"current")</x:f>
      </x:c>
      <x:c r="AZ49">
        <x:f>IF(ISFORMULA($C49),"candidateName, ","")&amp;IF(OR(ISFORMULA($D49),AND($D49&lt;&gt;"",NOT(OR(EXACT($D49,"seo"),EXACT($D49,"content"),EXACT($D49,"paid_search"),EXACT($D49,"market_monitoring"),EXACT($D49,"battlecard"),EXACT($D49,"product_comparison"),EXACT($D49,"shortlist"),EXACT($D49,"procurement"),EXACT($D49,"pricing"),EXACT($D49,"renewal"),EXACT($D49,"strategy"))))),"decisionUse, ","")&amp;IF(OR(ISFORMULA($E49),AND($E49&lt;&gt;"",NOT(OR(EXACT($E49,"yes"),EXACT($E49,"no"))))),"candidateInSet, ","")&amp;IF(OR(ISFORMULA($F49),AND($F49&lt;&gt;"",NOT(OR(EXACT($F49,"yes"),EXACT($F49,"no"))))),"publicEvidence, ","")&amp;IF(OR(ISFORMULA($G49),AND($G49&lt;&gt;"",NOT(OR(EXACT($G49,"none"),EXACT($G49,"seller_only"),EXACT($G49,"buyer_event"),EXACT($G49,"mixed"))))),"firstPartyEvidence, ","")&amp;IF(OR(ISFORMULA($H49),AND($H49&lt;&gt;"",NOT(OR(EXACT($H49,"yes"),EXACT($H49,"no"),EXACT($H49,"unknown"))))),"realDecision, ","")&amp;IF(OR(ISFORMULA($I49),AND($I49&lt;&gt;"",NOT(OR(EXACT($I49,"full"),EXACT($I49,"partial"),EXACT($I49,"mismatch"),EXACT($I49,"unknown"))))),"scopeMatch, ","")&amp;IF(OR(ISFORMULA($J49),AND($J49&lt;&gt;"",NOT(OR(EXACT($J49,"independent_current"),EXACT($J49,"one_decision"),EXACT($J49,"shared_records"),EXACT($J49,"contradictory"),EXACT($J49,"incomplete_capture"),EXACT($J49,"stale"))))),"evidenceQuality, ","")&amp;IF(OR(ISFORMULA($K49),AND($K49&lt;&gt;"",NOT(OR(EXACT($K49,"vendor"),EXACT($K49,"product"),EXACT($K49,"consultancy"),EXACT($K49,"agency"),EXACT($K49,"internal_build"),EXACT($K49,"spreadsheet"),EXACT($K49,"incumbent"),EXACT($K49,"open_source"),EXACT($K49,"free_tool"),EXACT($K49,"no_decision"),EXACT($K49,"status_quo"),EXACT($K49,"unknown"))))),"alternativeType, ","")&amp;IF(OR(ISFORMULA($L49),AND($L49&lt;&gt;"",NOT(OR(EXACT($L49,"direct"),EXACT($L49,"indirect"),EXACT($L49,"substitute"),EXACT($L49,"reference"),EXACT($L49,"unknown"))))),"currentRole, ","")&amp;IF(OR(ISFORMULA($M49),AND($M49&lt;&gt;"",NOT(OR(EXACT($M49,"current"),EXACT($M49,"stale"),EXACT($M49,"unknown"))))),"freshness, ","")&amp;IF(OR(ISFORMULA($N49),AND($N49&lt;&gt;"",NOT(OR(EXACT($N49,"none"),EXACT($N49,"material"),EXACT($N49,"unknown"))))),"contradiction, ","")&amp;IF(OR(ISFORMULA($O49),AND($O49&lt;&gt;"",NOT(OR(EXACT($O49,"two_plus"),EXACT($O49,"one"),EXACT($O49,"shared"),EXACT($O49,"unknown"))))),"provenance, ","")&amp;IF(OR(ISFORMULA($P49),AND($P49&lt;&gt;"",NOT(OR(EXACT($P49,"balanced"),EXACT($P49,"only_wins"),EXACT($P49,"only_losses"),EXACT($P49,"one_segment"),EXACT($P49,"incomplete_crm"),EXACT($P49,"limited"))))),"sampleCoverage, ","")&amp;IF(OR(ISFORMULA($Q49),AND($Q49&lt;&gt;"",NOT(OR(EXACT($Q49,"none"),EXACT($Q49,"review_due"),EXACT($Q49,"new_evidence"))))),"previousValidation, ","")&amp;IF(OR(ISFORMULA($R49),AND($R49&lt;&gt;"",NOT(OR(EXACT($R49,"yes"),EXACT($R49,"no"))))),"newMaterialEvidence, ","")&amp;IF(OR(ISFORMULA($S49),AND($S49&lt;&gt;"",NOT(OR(EXACT($S49,"yes"),EXACT($S49,"no"),EXACT($S49,"unknown"))))),"serviceability, ","")&amp;IF(OR(ISFORMULA($T49),AND($T49&lt;&gt;"",NOT(OR(EXACT($T49,"yes"),EXACT($T49,"no"))))),"historicalBackfill, ","")&amp;IF(OR(ISFORMULA($U49),AND($U49&lt;&gt;"",NOT(OR(EXACT($U49,"yes"),EXACT($U49,"no"),EXACT($U49,"unknown"))))),"commercialNonParticipation, ","")</x:f>
      </x:c>
      <x:c r="BA49">
        <x:f>IF(LEN(TRIM($C49&amp;""))=0,"candidateName, ","")&amp;IF(LEN(TRIM($D49&amp;""))=0,"decisionUse, ","")&amp;IF(LEN(TRIM($E49&amp;""))=0,"candidateInSet, ","")&amp;IF(LEN(TRIM($F49&amp;""))=0,"publicEvidence, ","")&amp;IF(LEN(TRIM($G49&amp;""))=0,"firstPartyEvidence, ","")&amp;IF(LEN(TRIM($H49&amp;""))=0,"realDecision, ","")&amp;IF(LEN(TRIM($I49&amp;""))=0,"scopeMatch, ","")&amp;IF(LEN(TRIM($J49&amp;""))=0,"evidenceQuality, ","")</x:f>
      </x:c>
      <x:c r="BB49">
        <x:f>IF($AM49=0,"EMPTY",IF($AN49=TRUE,"INVALID INPUT",IF($AO49=TRUE,"INVALID INPUT",IF(OR(NOT(ISTEXT($C49)),LEN(TRIM($C49&amp;""))&lt;2),"INVALID INPUT",IF(OR($Q49="review_due",$Q49="new_evidence",$R49="yes"),"REOPEN",IF(OR($AR49="material",$AR49="unknown"),"RESOLVE EVIDENCE",IF(OR($I49="unknown",$H49="unknown"),"RESOLVE EVIDENCE",IF(AND($AU49=TRUE,OR($S49="",$S49="unknown")),"RESOLVE EVIDENCE",IF(AND($E49="no",OR($K49="",$K49="unknown")),"RESOLVE EVIDENCE",IF(AND($E49="yes",OR($L49="",$L49="unknown")),"RESOLVE EVIDENCE",IF(AND($E49="yes",OR($I49="partial",$I49="mismatch",$AQ49="stale")),"DOWNGRADE",IF(AND($AU49=TRUE,$AY49=TRUE),"RESOLVE EVIDENCE",IF(AND($S49="no",$E49="yes",$H49="no",$U49="yes",$AP49="two_plus",$I49="full",$AQ49="current"),"EXCLUDE FROM THIS COMMERCIAL VIEW",IF(AND($S49="no",$E49="yes",$H49="yes"),"DOWNGRADE",IF(AND($S49="no",OR($F49="yes",$AV49=TRUE)),"RETAIN FOR DISCOVERY / REFERENCE",IF($S49="no","RESOLVE EVIDENCE",IF(AND($E49="no",$H49="yes",$AT49=TRUE,$I49="full",$AW49=""),"RESOLVE EVIDENCE",IF(AND($E49="no",$H49="yes",$AT49=TRUE,$I49="full",$AU49=TRUE,OR($AP49&lt;&gt;"two_plus",$AQ49&lt;&gt;"current",$S49&lt;&gt;"yes")),"RESOLVE EVIDENCE",IF(AND($E49="no",$H49="yes",$AT49=TRUE,$I49="full"),"ADD",IF(AND($AW49&lt;&gt;"",$E49="yes",$H49="yes",$I49="full",$L49&lt;&gt;$AW49),"RECLASSIFY",IF(AND($AP49="shared",$AV49=TRUE),"RETAIN FOR DISCOVERY / REFERENCE",IF(AND($AV49=TRUE,$F49="yes",OR($H49="no",$G49="none")),"RETAIN FOR DISCOVERY / REFERENCE",IF(AND($E49="yes",$H49="no",$U49="yes",$AP49="two_plus",$I49="full",$AQ49="current"),"EXCLUDE FROM THIS COMMERCIAL VIEW",IF(AND($E49="yes",$H49="yes",$AT49=TRUE,$I49="full",$AP49="two_plus",$AQ49="current",$AW49=""),"RESOLVE EVIDENCE",IF(AND($E49="yes",$H49="yes",$AT49=TRUE,$I49="full",$AP49="two_plus",$AQ49="current",$AU49=TRUE,$S49&lt;&gt;"yes"),"RESOLVE EVIDENCE",IF(AND($E49="yes",$H49="yes",$AT49=TRUE,$I49="full",$AP49="two_plus",$AQ49="current",$L49&lt;&gt;$AW49),"RECLASSIFY",IF(AND($E49="yes",$H49="yes",$AT49=TRUE,$I49="full",$AP49="two_plus",$AQ49="current"),"CONFIRM","RESOLVE EVIDENCE")))))))))))))))))))))))))))</x:f>
      </x:c>
      <x:c r="BC49">
        <x:f>IF($AM49=0,"EMPTY",IF($AN49=TRUE,"CONTROLLED_INPUT_INVALID",IF($AO49=TRUE,"REQUIRED_FIELDS_MISSING",IF(OR(NOT(ISTEXT($C49)),LEN(TRIM($C49&amp;""))&lt;2),"IDENTITY_MALFORMED",IF(OR($Q49="review_due",$Q49="new_evidence",$R49="yes"),"LIFECYCLE_TRIGGER",IF(OR($AR49="material",$AR49="unknown"),"MATERIAL_CONTRADICTION",IF(OR($I49="unknown",$H49="unknown"),"SCOPE_OR_EVENT_UNRESOLVED",IF(AND($AU49=TRUE,OR($S49="",$S49="unknown")),"SERVICEABILITY_UNRESOLVED",IF(AND($E49="no",OR($K49="",$K49="unknown")),"MISSING_ALTERNATIVE_ROLE_UNRESOLVED",IF(AND($E49="yes",OR($L49="",$L49="unknown")),"CURRENT_ROLE_UNRESOLVED",IF(AND($E49="yes",OR($I49="partial",$I49="mismatch",$AQ49="stale")),"SCOPE_OR_FRESHNESS_LIMIT",IF(AND($AU49=TRUE,$AY49=TRUE),"COMMERCIAL_EVIDENCE_LIMITED",IF(AND($S49="no",$E49="yes",$H49="no",$U49="yes",$AP49="two_plus",$I49="full",$AQ49="current"),"SCOPED_NON_SERVICEABILITY",IF(AND($S49="no",$E49="yes",$H49="yes"),"SERVICEABILITY_LIMIT",IF(AND($S49="no",OR($F49="yes",$AV49=TRUE)),"NOT_SERVICEABLE_FOR_COMMERCIAL_VIEW",IF($S49="no","SERVICEABILITY_NEGATIVE_ROLE_EFFECT_UNRESOLVED",IF(AND($E49="no",$H49="yes",$AT49=TRUE,$I49="full",$AW49=""),"MISSING_ALTERNATIVE_ROLE_UNRESOLVED",IF(AND($E49="no",$H49="yes",$AT49=TRUE,$I49="full",$AU49=TRUE,OR($AP49&lt;&gt;"two_plus",$AQ49&lt;&gt;"current",$S49&lt;&gt;"yes")),"MISSING_ALTERNATIVE_EVIDENCE_LIMITED",IF(AND($E49="no",$H49="yes",$AT49=TRUE,$I49="full"),"COMMERCIAL_ALTERNATIVE_MISSING",IF(AND($AW49&lt;&gt;"",$E49="yes",$H49="yes",$I49="full",$L49&lt;&gt;$AW49),"ROLE_MISMATCH",IF(AND($AP49="shared",$AV49=TRUE),"PUBLIC_SIGNAL_SHARED_PROVENANCE",IF(AND($AV49=TRUE,$F49="yes",OR($H49="no",$G49="none")),"DISCOVERY_ONLY_RELATIONSHIP",IF(AND($E49="yes",$H49="no",$U49="yes",$AP49="two_plus",$I49="full",$AQ49="current"),"SCOPED_NON_PARTICIPATION",IF(AND($E49="yes",$H49="yes",$AT49=TRUE,$I49="full",$AP49="two_plus",$AQ49="current",$AW49=""),"ALTERNATIVE_TYPE_UNRESOLVED",IF(AND($E49="yes",$H49="yes",$AT49=TRUE,$I49="full",$AP49="two_plus",$AQ49="current",$AU49=TRUE,$S49&lt;&gt;"yes"),"SERVICEABILITY_UNRESOLVED",IF(AND($E49="yes",$H49="yes",$AT49=TRUE,$I49="full",$AP49="two_plus",$AQ49="current",$L49&lt;&gt;$AW49),"ROLE_MISMATCH",IF(AND($E49="yes",$H49="yes",$AT49=TRUE,$I49="full",$AP49="two_plus",$AQ49="current"),"SCOPED_COMMERCIAL_RELEVANCE","DEFAULT_EVIDENCE_GAP")))))))))))))))))))))))))))</x:f>
      </x:c>
    </x:row>
    <x:row r="50">
      <x:c r="A50" s="103"/>
      <x:c r="B50" s="103"/>
      <x:c r="C50" s="103"/>
      <x:c r="D50" s="103"/>
      <x:c r="E50" s="103"/>
      <x:c r="F50" s="103"/>
      <x:c r="G50" s="103"/>
      <x:c r="H50" s="103"/>
      <x:c r="I50" s="103"/>
      <x:c r="J50" s="103"/>
      <x:c r="K50" s="103"/>
      <x:c r="L50" s="103"/>
      <x:c r="M50" s="103"/>
      <x:c r="N50" s="103"/>
      <x:c r="O50" s="103"/>
      <x:c r="P50" s="103"/>
      <x:c r="Q50" s="103"/>
      <x:c r="R50" s="103"/>
      <x:c r="S50" s="103"/>
      <x:c r="T50" s="103"/>
      <x:c r="U50" s="103"/>
      <x:c r="V50" s="103"/>
      <x:c r="W50" s="104"/>
      <x:c r="X50" s="103"/>
      <x:c r="Y50" s="86">
        <x:f>IF($BB50="EMPTY","",IF($AN50=TRUE,"INVALID",IF($AO50=TRUE,"INCOMPLETE",IF(OR(NOT(ISTEXT($C50)),LEN(TRIM($C50&amp;""))&lt;2),"INVALID","VALID"))))</x:f>
      </x:c>
      <x:c r="Z50" s="86">
        <x:f>IF($BB50="EMPTY","",$BB50)</x:f>
      </x:c>
      <x:c r="AA50" s="86">
        <x:f>IF($BB50="EMPTY","",IFERROR(VLOOKUP($BC50,'Method Notes'!$AN$5:$AW$50,2,FALSE),""))</x:f>
      </x:c>
      <x:c r="AB50" s="86">
        <x:f>IF($BB50="EMPTY","",IF($BC50="CONTROLLED_INPUT_INVALID","Unsupported values were supplied for: "&amp;LEFT($AZ50,MAX(0,LEN($AZ50)-2))&amp;". The engine does not convert them to a safe default.",IF($BC50="REQUIRED_FIELDS_MISSING","Required information is missing: "&amp;LEFT($BA50,MAX(0,LEN($BA50)-2))&amp;".",IFERROR(VLOOKUP($BC50,'Method Notes'!$AN$5:$AW$50,3,FALSE),""))))</x:f>
      </x:c>
      <x:c r="AC50" s="86">
        <x:f>IF($BB50="EMPTY","",IF($BC50="COMMERCIAL_ALTERNATIVE_MISSING","Add as "&amp;$AX50&amp;" in this scoped view.",IF($BC50="ROLE_MISMATCH","Reclassify as "&amp;$AX50&amp;" for this view.",IFERROR(VLOOKUP($BC50,'Method Notes'!$AN$5:$AW$50,4,FALSE),""))))</x:f>
      </x:c>
      <x:c r="AD50" s="86">
        <x:f>IF($BB50="EMPTY","",$BC50)</x:f>
      </x:c>
      <x:c r="AE50" s="86">
        <x:f>IF($BB50="EMPTY","",IFERROR(VLOOKUP($BC50,'Method Notes'!$AN$5:$AW$50,5,FALSE),""))</x:f>
      </x:c>
      <x:c r="AF50" s="86">
        <x:f>IF($BB50="EMPTY","",IFERROR(VLOOKUP($BC50,'Method Notes'!$AN$5:$AW$50,6,FALSE),""))</x:f>
      </x:c>
      <x:c r="AG50" s="86">
        <x:f>IF($BB50="EMPTY","",IF($BC50="COMMERCIAL_EVIDENCE_LIMITED",IF($AT50=TRUE,"Add independent decisions and missing segments.","Collect direct buyer or recorded commercial-event evidence tied to the same scope."),IFERROR(VLOOKUP($BC50,'Method Notes'!$AN$5:$AW$50,7,FALSE),"")))</x:f>
      </x:c>
      <x:c r="AH50" s="86">
        <x:f>IF($BB50="EMPTY","",IFERROR(VLOOKUP($BC50,'Method Notes'!$AN$5:$AW$50,8,FALSE),""))</x:f>
      </x:c>
      <x:c r="AI50" s="86">
        <x:f>IF($BB50="EMPTY","",IF(OR($BC50="COMMERCIAL_EVIDENCE_LIMITED",$BC50="COMMERCIAL_ALTERNATIVE_MISSING",$BC50="ROLE_MISMATCH",$BC50="SCOPE_OR_FRESHNESS_LIMIT"),IF($AP50="shared","PROVENANCE NOT INDEPENDENT",IF($AP50="one","ONE INDEPENDENT DECISION ONLY",IF($AS50="incomplete_crm","CRM CAPTURE INCOMPLETE",IF(OR($AS50="only_wins",$AS50="only_losses",$AS50="one_segment",$AS50="limited"),"SAMPLE COVERAGE LIMITED",IF($T50="yes","HISTORICAL BACKFILL UNRELIABLE",IF($AQ50="stale","EVIDENCE STALE","Evidence is scoped to the tested view.")))))),IFERROR(VLOOKUP($BC50,'Method Notes'!$AN$5:$AW$50,9,FALSE),"")))</x:f>
      </x:c>
      <x:c r="AJ50" s="86">
        <x:f>IF($BB50="EMPTY","",IFERROR(VLOOKUP($BC50,'Method Notes'!$AN$5:$AW$50,10,FALSE),""))</x:f>
      </x:c>
      <x:c r="AK50" s="86">
        <x:f>IF(COUNTA($A50:$X50)=0,"",IF(AND($B50&lt;&gt;"",COUNTIF($B$6:$B50,$B50)&gt;1),"POSSIBLE DUPLICATE CANDIDATE ID",""))</x:f>
      </x:c>
      <x:c r="AL50" s="86">
        <x:f>IF(COUNTA($A50:$X50)=0,"",IF(OR($Q50="review_due",$Q50="new_evidence",$R50="yes"),"REOPEN / SUPERSEDE PRIOR VERSION",IF(OR($Q50="",$Q50="none"),"CURRENT OR FIRST REVIEW","PRIOR REVIEW RECORDED")))</x:f>
      </x:c>
      <x:c r="AM50">
        <x:f>IF(COUNTA($C50:$U50)&gt;0,1,0)</x:f>
      </x:c>
      <x:c r="AN50">
        <x:f>OR(ISFORMULA($C50),ISFORMULA($D50),AND($D50&lt;&gt;"",NOT(OR(EXACT($D50,"seo"),EXACT($D50,"content"),EXACT($D50,"paid_search"),EXACT($D50,"market_monitoring"),EXACT($D50,"battlecard"),EXACT($D50,"product_comparison"),EXACT($D50,"shortlist"),EXACT($D50,"procurement"),EXACT($D50,"pricing"),EXACT($D50,"renewal"),EXACT($D50,"strategy")))),ISFORMULA($E50),AND($E50&lt;&gt;"",NOT(OR(EXACT($E50,"yes"),EXACT($E50,"no")))),ISFORMULA($F50),AND($F50&lt;&gt;"",NOT(OR(EXACT($F50,"yes"),EXACT($F50,"no")))),ISFORMULA($G50),AND($G50&lt;&gt;"",NOT(OR(EXACT($G50,"none"),EXACT($G50,"seller_only"),EXACT($G50,"buyer_event"),EXACT($G50,"mixed")))),ISFORMULA($H50),AND($H50&lt;&gt;"",NOT(OR(EXACT($H50,"yes"),EXACT($H50,"no"),EXACT($H50,"unknown")))),ISFORMULA($I50),AND($I50&lt;&gt;"",NOT(OR(EXACT($I50,"full"),EXACT($I50,"partial"),EXACT($I50,"mismatch"),EXACT($I50,"unknown")))),ISFORMULA($J50),AND($J50&lt;&gt;"",NOT(OR(EXACT($J50,"independent_current"),EXACT($J50,"one_decision"),EXACT($J50,"shared_records"),EXACT($J50,"contradictory"),EXACT($J50,"incomplete_capture"),EXACT($J50,"stale")))),ISFORMULA($K50),AND($K50&lt;&gt;"",NOT(OR(EXACT($K50,"vendor"),EXACT($K50,"product"),EXACT($K50,"consultancy"),EXACT($K50,"agency"),EXACT($K50,"internal_build"),EXACT($K50,"spreadsheet"),EXACT($K50,"incumbent"),EXACT($K50,"open_source"),EXACT($K50,"free_tool"),EXACT($K50,"no_decision"),EXACT($K50,"status_quo"),EXACT($K50,"unknown")))),ISFORMULA($L50),AND($L50&lt;&gt;"",NOT(OR(EXACT($L50,"direct"),EXACT($L50,"indirect"),EXACT($L50,"substitute"),EXACT($L50,"reference"),EXACT($L50,"unknown")))),ISFORMULA($M50),AND($M50&lt;&gt;"",NOT(OR(EXACT($M50,"current"),EXACT($M50,"stale"),EXACT($M50,"unknown")))),ISFORMULA($N50),AND($N50&lt;&gt;"",NOT(OR(EXACT($N50,"none"),EXACT($N50,"material"),EXACT($N50,"unknown")))),ISFORMULA($O50),AND($O50&lt;&gt;"",NOT(OR(EXACT($O50,"two_plus"),EXACT($O50,"one"),EXACT($O50,"shared"),EXACT($O50,"unknown")))),ISFORMULA($P50),AND($P50&lt;&gt;"",NOT(OR(EXACT($P50,"balanced"),EXACT($P50,"only_wins"),EXACT($P50,"only_losses"),EXACT($P50,"one_segment"),EXACT($P50,"incomplete_crm"),EXACT($P50,"limited")))),ISFORMULA($Q50),AND($Q50&lt;&gt;"",NOT(OR(EXACT($Q50,"none"),EXACT($Q50,"review_due"),EXACT($Q50,"new_evidence")))),ISFORMULA($R50),AND($R50&lt;&gt;"",NOT(OR(EXACT($R50,"yes"),EXACT($R50,"no")))),ISFORMULA($S50),AND($S50&lt;&gt;"",NOT(OR(EXACT($S50,"yes"),EXACT($S50,"no"),EXACT($S50,"unknown")))),ISFORMULA($T50),AND($T50&lt;&gt;"",NOT(OR(EXACT($T50,"yes"),EXACT($T50,"no")))),ISFORMULA($U50),AND($U50&lt;&gt;"",NOT(OR(EXACT($U50,"yes"),EXACT($U50,"no"),EXACT($U50,"unknown")))))</x:f>
      </x:c>
      <x:c r="AO50">
        <x:f>OR(LEN(TRIM($C50&amp;""))=0,LEN(TRIM($D50&amp;""))=0,LEN(TRIM($E50&amp;""))=0,LEN(TRIM($F50&amp;""))=0,LEN(TRIM($G50&amp;""))=0,LEN(TRIM($H50&amp;""))=0,LEN(TRIM($I50&amp;""))=0,LEN(TRIM($J50&amp;""))=0)</x:f>
      </x:c>
      <x:c r="AP50">
        <x:f>IF($O50&lt;&gt;"",$O50,IF($J50="independent_current","two_plus",IF($J50="one_decision","one",IF($J50="shared_records","shared","unknown"))))</x:f>
      </x:c>
      <x:c r="AQ50">
        <x:f>IF($M50&lt;&gt;"",$M50,IF($J50="stale","stale",IF($J50="incomplete_capture","unknown",IF($J50&lt;&gt;"","current",""))))</x:f>
      </x:c>
      <x:c r="AR50">
        <x:f>IF($N50&lt;&gt;"",$N50,IF($J50="contradictory","material",IF($J50&lt;&gt;"","none","")))</x:f>
      </x:c>
      <x:c r="AS50">
        <x:f>IF($P50&lt;&gt;"",$P50,IF($J50="incomplete_capture","incomplete_crm",IF($J50="independent_current","balanced",IF($J50&lt;&gt;"","limited",""))))</x:f>
      </x:c>
      <x:c r="AT50">
        <x:f>OR($G50="buyer_event",$G50="mixed")</x:f>
      </x:c>
      <x:c r="AU50">
        <x:f>OR($D50="battlecard",$D50="shortlist",$D50="procurement",$D50="pricing",$D50="renewal",$D50="strategy",$D50="product_comparison")</x:f>
      </x:c>
      <x:c r="AV50">
        <x:f>OR($D50="seo",$D50="content",$D50="paid_search",$D50="market_monitoring")</x:f>
      </x:c>
      <x:c r="AW50">
        <x:f>IF(OR($K50="vendor",$K50="product"),"direct",IF(OR($K50="consultancy",$K50="agency"),"indirect",IF(OR($K50="internal_build",$K50="spreadsheet",$K50="incumbent",$K50="open_source",$K50="free_tool",$K50="no_decision",$K50="status_quo"),"substitute","")))</x:f>
      </x:c>
      <x:c r="AX50">
        <x:f>IF(OR($K50="vendor",$K50="product"),"Direct competitor",IF(OR($K50="consultancy",$K50="agency"),"Service alternative",IF($K50="incumbent","Incumbent / substitute",IF($K50="no_decision","No-decision alternative",IF($K50="status_quo","Status-quo alternative",IF(OR($K50="internal_build",$K50="spreadsheet",$K50="open_source",$K50="free_tool"),"Substitute",""))))))</x:f>
      </x:c>
      <x:c r="AY50">
        <x:f>OR($G50="none",$G50="seller_only",$AP50&lt;&gt;"two_plus",$AS50="only_wins",$AS50="only_losses",$AS50="one_segment",$AS50="incomplete_crm",$AS50="limited",$T50="yes",$AQ50&lt;&gt;"current")</x:f>
      </x:c>
      <x:c r="AZ50">
        <x:f>IF(ISFORMULA($C50),"candidateName, ","")&amp;IF(OR(ISFORMULA($D50),AND($D50&lt;&gt;"",NOT(OR(EXACT($D50,"seo"),EXACT($D50,"content"),EXACT($D50,"paid_search"),EXACT($D50,"market_monitoring"),EXACT($D50,"battlecard"),EXACT($D50,"product_comparison"),EXACT($D50,"shortlist"),EXACT($D50,"procurement"),EXACT($D50,"pricing"),EXACT($D50,"renewal"),EXACT($D50,"strategy"))))),"decisionUse, ","")&amp;IF(OR(ISFORMULA($E50),AND($E50&lt;&gt;"",NOT(OR(EXACT($E50,"yes"),EXACT($E50,"no"))))),"candidateInSet, ","")&amp;IF(OR(ISFORMULA($F50),AND($F50&lt;&gt;"",NOT(OR(EXACT($F50,"yes"),EXACT($F50,"no"))))),"publicEvidence, ","")&amp;IF(OR(ISFORMULA($G50),AND($G50&lt;&gt;"",NOT(OR(EXACT($G50,"none"),EXACT($G50,"seller_only"),EXACT($G50,"buyer_event"),EXACT($G50,"mixed"))))),"firstPartyEvidence, ","")&amp;IF(OR(ISFORMULA($H50),AND($H50&lt;&gt;"",NOT(OR(EXACT($H50,"yes"),EXACT($H50,"no"),EXACT($H50,"unknown"))))),"realDecision, ","")&amp;IF(OR(ISFORMULA($I50),AND($I50&lt;&gt;"",NOT(OR(EXACT($I50,"full"),EXACT($I50,"partial"),EXACT($I50,"mismatch"),EXACT($I50,"unknown"))))),"scopeMatch, ","")&amp;IF(OR(ISFORMULA($J50),AND($J50&lt;&gt;"",NOT(OR(EXACT($J50,"independent_current"),EXACT($J50,"one_decision"),EXACT($J50,"shared_records"),EXACT($J50,"contradictory"),EXACT($J50,"incomplete_capture"),EXACT($J50,"stale"))))),"evidenceQuality, ","")&amp;IF(OR(ISFORMULA($K50),AND($K50&lt;&gt;"",NOT(OR(EXACT($K50,"vendor"),EXACT($K50,"product"),EXACT($K50,"consultancy"),EXACT($K50,"agency"),EXACT($K50,"internal_build"),EXACT($K50,"spreadsheet"),EXACT($K50,"incumbent"),EXACT($K50,"open_source"),EXACT($K50,"free_tool"),EXACT($K50,"no_decision"),EXACT($K50,"status_quo"),EXACT($K50,"unknown"))))),"alternativeType, ","")&amp;IF(OR(ISFORMULA($L50),AND($L50&lt;&gt;"",NOT(OR(EXACT($L50,"direct"),EXACT($L50,"indirect"),EXACT($L50,"substitute"),EXACT($L50,"reference"),EXACT($L50,"unknown"))))),"currentRole, ","")&amp;IF(OR(ISFORMULA($M50),AND($M50&lt;&gt;"",NOT(OR(EXACT($M50,"current"),EXACT($M50,"stale"),EXACT($M50,"unknown"))))),"freshness, ","")&amp;IF(OR(ISFORMULA($N50),AND($N50&lt;&gt;"",NOT(OR(EXACT($N50,"none"),EXACT($N50,"material"),EXACT($N50,"unknown"))))),"contradiction, ","")&amp;IF(OR(ISFORMULA($O50),AND($O50&lt;&gt;"",NOT(OR(EXACT($O50,"two_plus"),EXACT($O50,"one"),EXACT($O50,"shared"),EXACT($O50,"unknown"))))),"provenance, ","")&amp;IF(OR(ISFORMULA($P50),AND($P50&lt;&gt;"",NOT(OR(EXACT($P50,"balanced"),EXACT($P50,"only_wins"),EXACT($P50,"only_losses"),EXACT($P50,"one_segment"),EXACT($P50,"incomplete_crm"),EXACT($P50,"limited"))))),"sampleCoverage, ","")&amp;IF(OR(ISFORMULA($Q50),AND($Q50&lt;&gt;"",NOT(OR(EXACT($Q50,"none"),EXACT($Q50,"review_due"),EXACT($Q50,"new_evidence"))))),"previousValidation, ","")&amp;IF(OR(ISFORMULA($R50),AND($R50&lt;&gt;"",NOT(OR(EXACT($R50,"yes"),EXACT($R50,"no"))))),"newMaterialEvidence, ","")&amp;IF(OR(ISFORMULA($S50),AND($S50&lt;&gt;"",NOT(OR(EXACT($S50,"yes"),EXACT($S50,"no"),EXACT($S50,"unknown"))))),"serviceability, ","")&amp;IF(OR(ISFORMULA($T50),AND($T50&lt;&gt;"",NOT(OR(EXACT($T50,"yes"),EXACT($T50,"no"))))),"historicalBackfill, ","")&amp;IF(OR(ISFORMULA($U50),AND($U50&lt;&gt;"",NOT(OR(EXACT($U50,"yes"),EXACT($U50,"no"),EXACT($U50,"unknown"))))),"commercialNonParticipation, ","")</x:f>
      </x:c>
      <x:c r="BA50">
        <x:f>IF(LEN(TRIM($C50&amp;""))=0,"candidateName, ","")&amp;IF(LEN(TRIM($D50&amp;""))=0,"decisionUse, ","")&amp;IF(LEN(TRIM($E50&amp;""))=0,"candidateInSet, ","")&amp;IF(LEN(TRIM($F50&amp;""))=0,"publicEvidence, ","")&amp;IF(LEN(TRIM($G50&amp;""))=0,"firstPartyEvidence, ","")&amp;IF(LEN(TRIM($H50&amp;""))=0,"realDecision, ","")&amp;IF(LEN(TRIM($I50&amp;""))=0,"scopeMatch, ","")&amp;IF(LEN(TRIM($J50&amp;""))=0,"evidenceQuality, ","")</x:f>
      </x:c>
      <x:c r="BB50">
        <x:f>IF($AM50=0,"EMPTY",IF($AN50=TRUE,"INVALID INPUT",IF($AO50=TRUE,"INVALID INPUT",IF(OR(NOT(ISTEXT($C50)),LEN(TRIM($C50&amp;""))&lt;2),"INVALID INPUT",IF(OR($Q50="review_due",$Q50="new_evidence",$R50="yes"),"REOPEN",IF(OR($AR50="material",$AR50="unknown"),"RESOLVE EVIDENCE",IF(OR($I50="unknown",$H50="unknown"),"RESOLVE EVIDENCE",IF(AND($AU50=TRUE,OR($S50="",$S50="unknown")),"RESOLVE EVIDENCE",IF(AND($E50="no",OR($K50="",$K50="unknown")),"RESOLVE EVIDENCE",IF(AND($E50="yes",OR($L50="",$L50="unknown")),"RESOLVE EVIDENCE",IF(AND($E50="yes",OR($I50="partial",$I50="mismatch",$AQ50="stale")),"DOWNGRADE",IF(AND($AU50=TRUE,$AY50=TRUE),"RESOLVE EVIDENCE",IF(AND($S50="no",$E50="yes",$H50="no",$U50="yes",$AP50="two_plus",$I50="full",$AQ50="current"),"EXCLUDE FROM THIS COMMERCIAL VIEW",IF(AND($S50="no",$E50="yes",$H50="yes"),"DOWNGRADE",IF(AND($S50="no",OR($F50="yes",$AV50=TRUE)),"RETAIN FOR DISCOVERY / REFERENCE",IF($S50="no","RESOLVE EVIDENCE",IF(AND($E50="no",$H50="yes",$AT50=TRUE,$I50="full",$AW50=""),"RESOLVE EVIDENCE",IF(AND($E50="no",$H50="yes",$AT50=TRUE,$I50="full",$AU50=TRUE,OR($AP50&lt;&gt;"two_plus",$AQ50&lt;&gt;"current",$S50&lt;&gt;"yes")),"RESOLVE EVIDENCE",IF(AND($E50="no",$H50="yes",$AT50=TRUE,$I50="full"),"ADD",IF(AND($AW50&lt;&gt;"",$E50="yes",$H50="yes",$I50="full",$L50&lt;&gt;$AW50),"RECLASSIFY",IF(AND($AP50="shared",$AV50=TRUE),"RETAIN FOR DISCOVERY / REFERENCE",IF(AND($AV50=TRUE,$F50="yes",OR($H50="no",$G50="none")),"RETAIN FOR DISCOVERY / REFERENCE",IF(AND($E50="yes",$H50="no",$U50="yes",$AP50="two_plus",$I50="full",$AQ50="current"),"EXCLUDE FROM THIS COMMERCIAL VIEW",IF(AND($E50="yes",$H50="yes",$AT50=TRUE,$I50="full",$AP50="two_plus",$AQ50="current",$AW50=""),"RESOLVE EVIDENCE",IF(AND($E50="yes",$H50="yes",$AT50=TRUE,$I50="full",$AP50="two_plus",$AQ50="current",$AU50=TRUE,$S50&lt;&gt;"yes"),"RESOLVE EVIDENCE",IF(AND($E50="yes",$H50="yes",$AT50=TRUE,$I50="full",$AP50="two_plus",$AQ50="current",$L50&lt;&gt;$AW50),"RECLASSIFY",IF(AND($E50="yes",$H50="yes",$AT50=TRUE,$I50="full",$AP50="two_plus",$AQ50="current"),"CONFIRM","RESOLVE EVIDENCE")))))))))))))))))))))))))))</x:f>
      </x:c>
      <x:c r="BC50">
        <x:f>IF($AM50=0,"EMPTY",IF($AN50=TRUE,"CONTROLLED_INPUT_INVALID",IF($AO50=TRUE,"REQUIRED_FIELDS_MISSING",IF(OR(NOT(ISTEXT($C50)),LEN(TRIM($C50&amp;""))&lt;2),"IDENTITY_MALFORMED",IF(OR($Q50="review_due",$Q50="new_evidence",$R50="yes"),"LIFECYCLE_TRIGGER",IF(OR($AR50="material",$AR50="unknown"),"MATERIAL_CONTRADICTION",IF(OR($I50="unknown",$H50="unknown"),"SCOPE_OR_EVENT_UNRESOLVED",IF(AND($AU50=TRUE,OR($S50="",$S50="unknown")),"SERVICEABILITY_UNRESOLVED",IF(AND($E50="no",OR($K50="",$K50="unknown")),"MISSING_ALTERNATIVE_ROLE_UNRESOLVED",IF(AND($E50="yes",OR($L50="",$L50="unknown")),"CURRENT_ROLE_UNRESOLVED",IF(AND($E50="yes",OR($I50="partial",$I50="mismatch",$AQ50="stale")),"SCOPE_OR_FRESHNESS_LIMIT",IF(AND($AU50=TRUE,$AY50=TRUE),"COMMERCIAL_EVIDENCE_LIMITED",IF(AND($S50="no",$E50="yes",$H50="no",$U50="yes",$AP50="two_plus",$I50="full",$AQ50="current"),"SCOPED_NON_SERVICEABILITY",IF(AND($S50="no",$E50="yes",$H50="yes"),"SERVICEABILITY_LIMIT",IF(AND($S50="no",OR($F50="yes",$AV50=TRUE)),"NOT_SERVICEABLE_FOR_COMMERCIAL_VIEW",IF($S50="no","SERVICEABILITY_NEGATIVE_ROLE_EFFECT_UNRESOLVED",IF(AND($E50="no",$H50="yes",$AT50=TRUE,$I50="full",$AW50=""),"MISSING_ALTERNATIVE_ROLE_UNRESOLVED",IF(AND($E50="no",$H50="yes",$AT50=TRUE,$I50="full",$AU50=TRUE,OR($AP50&lt;&gt;"two_plus",$AQ50&lt;&gt;"current",$S50&lt;&gt;"yes")),"MISSING_ALTERNATIVE_EVIDENCE_LIMITED",IF(AND($E50="no",$H50="yes",$AT50=TRUE,$I50="full"),"COMMERCIAL_ALTERNATIVE_MISSING",IF(AND($AW50&lt;&gt;"",$E50="yes",$H50="yes",$I50="full",$L50&lt;&gt;$AW50),"ROLE_MISMATCH",IF(AND($AP50="shared",$AV50=TRUE),"PUBLIC_SIGNAL_SHARED_PROVENANCE",IF(AND($AV50=TRUE,$F50="yes",OR($H50="no",$G50="none")),"DISCOVERY_ONLY_RELATIONSHIP",IF(AND($E50="yes",$H50="no",$U50="yes",$AP50="two_plus",$I50="full",$AQ50="current"),"SCOPED_NON_PARTICIPATION",IF(AND($E50="yes",$H50="yes",$AT50=TRUE,$I50="full",$AP50="two_plus",$AQ50="current",$AW50=""),"ALTERNATIVE_TYPE_UNRESOLVED",IF(AND($E50="yes",$H50="yes",$AT50=TRUE,$I50="full",$AP50="two_plus",$AQ50="current",$AU50=TRUE,$S50&lt;&gt;"yes"),"SERVICEABILITY_UNRESOLVED",IF(AND($E50="yes",$H50="yes",$AT50=TRUE,$I50="full",$AP50="two_plus",$AQ50="current",$L50&lt;&gt;$AW50),"ROLE_MISMATCH",IF(AND($E50="yes",$H50="yes",$AT50=TRUE,$I50="full",$AP50="two_plus",$AQ50="current"),"SCOPED_COMMERCIAL_RELEVANCE","DEFAULT_EVIDENCE_GAP")))))))))))))))))))))))))))</x:f>
      </x:c>
    </x:row>
    <x:row r="51">
      <x:c r="A51" s="103"/>
      <x:c r="B51" s="103"/>
      <x:c r="C51" s="103"/>
      <x:c r="D51" s="103"/>
      <x:c r="E51" s="103"/>
      <x:c r="F51" s="103"/>
      <x:c r="G51" s="103"/>
      <x:c r="H51" s="103"/>
      <x:c r="I51" s="103"/>
      <x:c r="J51" s="103"/>
      <x:c r="K51" s="103"/>
      <x:c r="L51" s="103"/>
      <x:c r="M51" s="103"/>
      <x:c r="N51" s="103"/>
      <x:c r="O51" s="103"/>
      <x:c r="P51" s="103"/>
      <x:c r="Q51" s="103"/>
      <x:c r="R51" s="103"/>
      <x:c r="S51" s="103"/>
      <x:c r="T51" s="103"/>
      <x:c r="U51" s="103"/>
      <x:c r="V51" s="103"/>
      <x:c r="W51" s="104"/>
      <x:c r="X51" s="103"/>
      <x:c r="Y51" s="86">
        <x:f>IF($BB51="EMPTY","",IF($AN51=TRUE,"INVALID",IF($AO51=TRUE,"INCOMPLETE",IF(OR(NOT(ISTEXT($C51)),LEN(TRIM($C51&amp;""))&lt;2),"INVALID","VALID"))))</x:f>
      </x:c>
      <x:c r="Z51" s="86">
        <x:f>IF($BB51="EMPTY","",$BB51)</x:f>
      </x:c>
      <x:c r="AA51" s="86">
        <x:f>IF($BB51="EMPTY","",IFERROR(VLOOKUP($BC51,'Method Notes'!$AN$5:$AW$50,2,FALSE),""))</x:f>
      </x:c>
      <x:c r="AB51" s="86">
        <x:f>IF($BB51="EMPTY","",IF($BC51="CONTROLLED_INPUT_INVALID","Unsupported values were supplied for: "&amp;LEFT($AZ51,MAX(0,LEN($AZ51)-2))&amp;". The engine does not convert them to a safe default.",IF($BC51="REQUIRED_FIELDS_MISSING","Required information is missing: "&amp;LEFT($BA51,MAX(0,LEN($BA51)-2))&amp;".",IFERROR(VLOOKUP($BC51,'Method Notes'!$AN$5:$AW$50,3,FALSE),""))))</x:f>
      </x:c>
      <x:c r="AC51" s="86">
        <x:f>IF($BB51="EMPTY","",IF($BC51="COMMERCIAL_ALTERNATIVE_MISSING","Add as "&amp;$AX51&amp;" in this scoped view.",IF($BC51="ROLE_MISMATCH","Reclassify as "&amp;$AX51&amp;" for this view.",IFERROR(VLOOKUP($BC51,'Method Notes'!$AN$5:$AW$50,4,FALSE),""))))</x:f>
      </x:c>
      <x:c r="AD51" s="86">
        <x:f>IF($BB51="EMPTY","",$BC51)</x:f>
      </x:c>
      <x:c r="AE51" s="86">
        <x:f>IF($BB51="EMPTY","",IFERROR(VLOOKUP($BC51,'Method Notes'!$AN$5:$AW$50,5,FALSE),""))</x:f>
      </x:c>
      <x:c r="AF51" s="86">
        <x:f>IF($BB51="EMPTY","",IFERROR(VLOOKUP($BC51,'Method Notes'!$AN$5:$AW$50,6,FALSE),""))</x:f>
      </x:c>
      <x:c r="AG51" s="86">
        <x:f>IF($BB51="EMPTY","",IF($BC51="COMMERCIAL_EVIDENCE_LIMITED",IF($AT51=TRUE,"Add independent decisions and missing segments.","Collect direct buyer or recorded commercial-event evidence tied to the same scope."),IFERROR(VLOOKUP($BC51,'Method Notes'!$AN$5:$AW$50,7,FALSE),"")))</x:f>
      </x:c>
      <x:c r="AH51" s="86">
        <x:f>IF($BB51="EMPTY","",IFERROR(VLOOKUP($BC51,'Method Notes'!$AN$5:$AW$50,8,FALSE),""))</x:f>
      </x:c>
      <x:c r="AI51" s="86">
        <x:f>IF($BB51="EMPTY","",IF(OR($BC51="COMMERCIAL_EVIDENCE_LIMITED",$BC51="COMMERCIAL_ALTERNATIVE_MISSING",$BC51="ROLE_MISMATCH",$BC51="SCOPE_OR_FRESHNESS_LIMIT"),IF($AP51="shared","PROVENANCE NOT INDEPENDENT",IF($AP51="one","ONE INDEPENDENT DECISION ONLY",IF($AS51="incomplete_crm","CRM CAPTURE INCOMPLETE",IF(OR($AS51="only_wins",$AS51="only_losses",$AS51="one_segment",$AS51="limited"),"SAMPLE COVERAGE LIMITED",IF($T51="yes","HISTORICAL BACKFILL UNRELIABLE",IF($AQ51="stale","EVIDENCE STALE","Evidence is scoped to the tested view.")))))),IFERROR(VLOOKUP($BC51,'Method Notes'!$AN$5:$AW$50,9,FALSE),"")))</x:f>
      </x:c>
      <x:c r="AJ51" s="86">
        <x:f>IF($BB51="EMPTY","",IFERROR(VLOOKUP($BC51,'Method Notes'!$AN$5:$AW$50,10,FALSE),""))</x:f>
      </x:c>
      <x:c r="AK51" s="86">
        <x:f>IF(COUNTA($A51:$X51)=0,"",IF(AND($B51&lt;&gt;"",COUNTIF($B$6:$B51,$B51)&gt;1),"POSSIBLE DUPLICATE CANDIDATE ID",""))</x:f>
      </x:c>
      <x:c r="AL51" s="86">
        <x:f>IF(COUNTA($A51:$X51)=0,"",IF(OR($Q51="review_due",$Q51="new_evidence",$R51="yes"),"REOPEN / SUPERSEDE PRIOR VERSION",IF(OR($Q51="",$Q51="none"),"CURRENT OR FIRST REVIEW","PRIOR REVIEW RECORDED")))</x:f>
      </x:c>
      <x:c r="AM51">
        <x:f>IF(COUNTA($C51:$U51)&gt;0,1,0)</x:f>
      </x:c>
      <x:c r="AN51">
        <x:f>OR(ISFORMULA($C51),ISFORMULA($D51),AND($D51&lt;&gt;"",NOT(OR(EXACT($D51,"seo"),EXACT($D51,"content"),EXACT($D51,"paid_search"),EXACT($D51,"market_monitoring"),EXACT($D51,"battlecard"),EXACT($D51,"product_comparison"),EXACT($D51,"shortlist"),EXACT($D51,"procurement"),EXACT($D51,"pricing"),EXACT($D51,"renewal"),EXACT($D51,"strategy")))),ISFORMULA($E51),AND($E51&lt;&gt;"",NOT(OR(EXACT($E51,"yes"),EXACT($E51,"no")))),ISFORMULA($F51),AND($F51&lt;&gt;"",NOT(OR(EXACT($F51,"yes"),EXACT($F51,"no")))),ISFORMULA($G51),AND($G51&lt;&gt;"",NOT(OR(EXACT($G51,"none"),EXACT($G51,"seller_only"),EXACT($G51,"buyer_event"),EXACT($G51,"mixed")))),ISFORMULA($H51),AND($H51&lt;&gt;"",NOT(OR(EXACT($H51,"yes"),EXACT($H51,"no"),EXACT($H51,"unknown")))),ISFORMULA($I51),AND($I51&lt;&gt;"",NOT(OR(EXACT($I51,"full"),EXACT($I51,"partial"),EXACT($I51,"mismatch"),EXACT($I51,"unknown")))),ISFORMULA($J51),AND($J51&lt;&gt;"",NOT(OR(EXACT($J51,"independent_current"),EXACT($J51,"one_decision"),EXACT($J51,"shared_records"),EXACT($J51,"contradictory"),EXACT($J51,"incomplete_capture"),EXACT($J51,"stale")))),ISFORMULA($K51),AND($K51&lt;&gt;"",NOT(OR(EXACT($K51,"vendor"),EXACT($K51,"product"),EXACT($K51,"consultancy"),EXACT($K51,"agency"),EXACT($K51,"internal_build"),EXACT($K51,"spreadsheet"),EXACT($K51,"incumbent"),EXACT($K51,"open_source"),EXACT($K51,"free_tool"),EXACT($K51,"no_decision"),EXACT($K51,"status_quo"),EXACT($K51,"unknown")))),ISFORMULA($L51),AND($L51&lt;&gt;"",NOT(OR(EXACT($L51,"direct"),EXACT($L51,"indirect"),EXACT($L51,"substitute"),EXACT($L51,"reference"),EXACT($L51,"unknown")))),ISFORMULA($M51),AND($M51&lt;&gt;"",NOT(OR(EXACT($M51,"current"),EXACT($M51,"stale"),EXACT($M51,"unknown")))),ISFORMULA($N51),AND($N51&lt;&gt;"",NOT(OR(EXACT($N51,"none"),EXACT($N51,"material"),EXACT($N51,"unknown")))),ISFORMULA($O51),AND($O51&lt;&gt;"",NOT(OR(EXACT($O51,"two_plus"),EXACT($O51,"one"),EXACT($O51,"shared"),EXACT($O51,"unknown")))),ISFORMULA($P51),AND($P51&lt;&gt;"",NOT(OR(EXACT($P51,"balanced"),EXACT($P51,"only_wins"),EXACT($P51,"only_losses"),EXACT($P51,"one_segment"),EXACT($P51,"incomplete_crm"),EXACT($P51,"limited")))),ISFORMULA($Q51),AND($Q51&lt;&gt;"",NOT(OR(EXACT($Q51,"none"),EXACT($Q51,"review_due"),EXACT($Q51,"new_evidence")))),ISFORMULA($R51),AND($R51&lt;&gt;"",NOT(OR(EXACT($R51,"yes"),EXACT($R51,"no")))),ISFORMULA($S51),AND($S51&lt;&gt;"",NOT(OR(EXACT($S51,"yes"),EXACT($S51,"no"),EXACT($S51,"unknown")))),ISFORMULA($T51),AND($T51&lt;&gt;"",NOT(OR(EXACT($T51,"yes"),EXACT($T51,"no")))),ISFORMULA($U51),AND($U51&lt;&gt;"",NOT(OR(EXACT($U51,"yes"),EXACT($U51,"no"),EXACT($U51,"unknown")))))</x:f>
      </x:c>
      <x:c r="AO51">
        <x:f>OR(LEN(TRIM($C51&amp;""))=0,LEN(TRIM($D51&amp;""))=0,LEN(TRIM($E51&amp;""))=0,LEN(TRIM($F51&amp;""))=0,LEN(TRIM($G51&amp;""))=0,LEN(TRIM($H51&amp;""))=0,LEN(TRIM($I51&amp;""))=0,LEN(TRIM($J51&amp;""))=0)</x:f>
      </x:c>
      <x:c r="AP51">
        <x:f>IF($O51&lt;&gt;"",$O51,IF($J51="independent_current","two_plus",IF($J51="one_decision","one",IF($J51="shared_records","shared","unknown"))))</x:f>
      </x:c>
      <x:c r="AQ51">
        <x:f>IF($M51&lt;&gt;"",$M51,IF($J51="stale","stale",IF($J51="incomplete_capture","unknown",IF($J51&lt;&gt;"","current",""))))</x:f>
      </x:c>
      <x:c r="AR51">
        <x:f>IF($N51&lt;&gt;"",$N51,IF($J51="contradictory","material",IF($J51&lt;&gt;"","none","")))</x:f>
      </x:c>
      <x:c r="AS51">
        <x:f>IF($P51&lt;&gt;"",$P51,IF($J51="incomplete_capture","incomplete_crm",IF($J51="independent_current","balanced",IF($J51&lt;&gt;"","limited",""))))</x:f>
      </x:c>
      <x:c r="AT51">
        <x:f>OR($G51="buyer_event",$G51="mixed")</x:f>
      </x:c>
      <x:c r="AU51">
        <x:f>OR($D51="battlecard",$D51="shortlist",$D51="procurement",$D51="pricing",$D51="renewal",$D51="strategy",$D51="product_comparison")</x:f>
      </x:c>
      <x:c r="AV51">
        <x:f>OR($D51="seo",$D51="content",$D51="paid_search",$D51="market_monitoring")</x:f>
      </x:c>
      <x:c r="AW51">
        <x:f>IF(OR($K51="vendor",$K51="product"),"direct",IF(OR($K51="consultancy",$K51="agency"),"indirect",IF(OR($K51="internal_build",$K51="spreadsheet",$K51="incumbent",$K51="open_source",$K51="free_tool",$K51="no_decision",$K51="status_quo"),"substitute","")))</x:f>
      </x:c>
      <x:c r="AX51">
        <x:f>IF(OR($K51="vendor",$K51="product"),"Direct competitor",IF(OR($K51="consultancy",$K51="agency"),"Service alternative",IF($K51="incumbent","Incumbent / substitute",IF($K51="no_decision","No-decision alternative",IF($K51="status_quo","Status-quo alternative",IF(OR($K51="internal_build",$K51="spreadsheet",$K51="open_source",$K51="free_tool"),"Substitute",""))))))</x:f>
      </x:c>
      <x:c r="AY51">
        <x:f>OR($G51="none",$G51="seller_only",$AP51&lt;&gt;"two_plus",$AS51="only_wins",$AS51="only_losses",$AS51="one_segment",$AS51="incomplete_crm",$AS51="limited",$T51="yes",$AQ51&lt;&gt;"current")</x:f>
      </x:c>
      <x:c r="AZ51">
        <x:f>IF(ISFORMULA($C51),"candidateName, ","")&amp;IF(OR(ISFORMULA($D51),AND($D51&lt;&gt;"",NOT(OR(EXACT($D51,"seo"),EXACT($D51,"content"),EXACT($D51,"paid_search"),EXACT($D51,"market_monitoring"),EXACT($D51,"battlecard"),EXACT($D51,"product_comparison"),EXACT($D51,"shortlist"),EXACT($D51,"procurement"),EXACT($D51,"pricing"),EXACT($D51,"renewal"),EXACT($D51,"strategy"))))),"decisionUse, ","")&amp;IF(OR(ISFORMULA($E51),AND($E51&lt;&gt;"",NOT(OR(EXACT($E51,"yes"),EXACT($E51,"no"))))),"candidateInSet, ","")&amp;IF(OR(ISFORMULA($F51),AND($F51&lt;&gt;"",NOT(OR(EXACT($F51,"yes"),EXACT($F51,"no"))))),"publicEvidence, ","")&amp;IF(OR(ISFORMULA($G51),AND($G51&lt;&gt;"",NOT(OR(EXACT($G51,"none"),EXACT($G51,"seller_only"),EXACT($G51,"buyer_event"),EXACT($G51,"mixed"))))),"firstPartyEvidence, ","")&amp;IF(OR(ISFORMULA($H51),AND($H51&lt;&gt;"",NOT(OR(EXACT($H51,"yes"),EXACT($H51,"no"),EXACT($H51,"unknown"))))),"realDecision, ","")&amp;IF(OR(ISFORMULA($I51),AND($I51&lt;&gt;"",NOT(OR(EXACT($I51,"full"),EXACT($I51,"partial"),EXACT($I51,"mismatch"),EXACT($I51,"unknown"))))),"scopeMatch, ","")&amp;IF(OR(ISFORMULA($J51),AND($J51&lt;&gt;"",NOT(OR(EXACT($J51,"independent_current"),EXACT($J51,"one_decision"),EXACT($J51,"shared_records"),EXACT($J51,"contradictory"),EXACT($J51,"incomplete_capture"),EXACT($J51,"stale"))))),"evidenceQuality, ","")&amp;IF(OR(ISFORMULA($K51),AND($K51&lt;&gt;"",NOT(OR(EXACT($K51,"vendor"),EXACT($K51,"product"),EXACT($K51,"consultancy"),EXACT($K51,"agency"),EXACT($K51,"internal_build"),EXACT($K51,"spreadsheet"),EXACT($K51,"incumbent"),EXACT($K51,"open_source"),EXACT($K51,"free_tool"),EXACT($K51,"no_decision"),EXACT($K51,"status_quo"),EXACT($K51,"unknown"))))),"alternativeType, ","")&amp;IF(OR(ISFORMULA($L51),AND($L51&lt;&gt;"",NOT(OR(EXACT($L51,"direct"),EXACT($L51,"indirect"),EXACT($L51,"substitute"),EXACT($L51,"reference"),EXACT($L51,"unknown"))))),"currentRole, ","")&amp;IF(OR(ISFORMULA($M51),AND($M51&lt;&gt;"",NOT(OR(EXACT($M51,"current"),EXACT($M51,"stale"),EXACT($M51,"unknown"))))),"freshness, ","")&amp;IF(OR(ISFORMULA($N51),AND($N51&lt;&gt;"",NOT(OR(EXACT($N51,"none"),EXACT($N51,"material"),EXACT($N51,"unknown"))))),"contradiction, ","")&amp;IF(OR(ISFORMULA($O51),AND($O51&lt;&gt;"",NOT(OR(EXACT($O51,"two_plus"),EXACT($O51,"one"),EXACT($O51,"shared"),EXACT($O51,"unknown"))))),"provenance, ","")&amp;IF(OR(ISFORMULA($P51),AND($P51&lt;&gt;"",NOT(OR(EXACT($P51,"balanced"),EXACT($P51,"only_wins"),EXACT($P51,"only_losses"),EXACT($P51,"one_segment"),EXACT($P51,"incomplete_crm"),EXACT($P51,"limited"))))),"sampleCoverage, ","")&amp;IF(OR(ISFORMULA($Q51),AND($Q51&lt;&gt;"",NOT(OR(EXACT($Q51,"none"),EXACT($Q51,"review_due"),EXACT($Q51,"new_evidence"))))),"previousValidation, ","")&amp;IF(OR(ISFORMULA($R51),AND($R51&lt;&gt;"",NOT(OR(EXACT($R51,"yes"),EXACT($R51,"no"))))),"newMaterialEvidence, ","")&amp;IF(OR(ISFORMULA($S51),AND($S51&lt;&gt;"",NOT(OR(EXACT($S51,"yes"),EXACT($S51,"no"),EXACT($S51,"unknown"))))),"serviceability, ","")&amp;IF(OR(ISFORMULA($T51),AND($T51&lt;&gt;"",NOT(OR(EXACT($T51,"yes"),EXACT($T51,"no"))))),"historicalBackfill, ","")&amp;IF(OR(ISFORMULA($U51),AND($U51&lt;&gt;"",NOT(OR(EXACT($U51,"yes"),EXACT($U51,"no"),EXACT($U51,"unknown"))))),"commercialNonParticipation, ","")</x:f>
      </x:c>
      <x:c r="BA51">
        <x:f>IF(LEN(TRIM($C51&amp;""))=0,"candidateName, ","")&amp;IF(LEN(TRIM($D51&amp;""))=0,"decisionUse, ","")&amp;IF(LEN(TRIM($E51&amp;""))=0,"candidateInSet, ","")&amp;IF(LEN(TRIM($F51&amp;""))=0,"publicEvidence, ","")&amp;IF(LEN(TRIM($G51&amp;""))=0,"firstPartyEvidence, ","")&amp;IF(LEN(TRIM($H51&amp;""))=0,"realDecision, ","")&amp;IF(LEN(TRIM($I51&amp;""))=0,"scopeMatch, ","")&amp;IF(LEN(TRIM($J51&amp;""))=0,"evidenceQuality, ","")</x:f>
      </x:c>
      <x:c r="BB51">
        <x:f>IF($AM51=0,"EMPTY",IF($AN51=TRUE,"INVALID INPUT",IF($AO51=TRUE,"INVALID INPUT",IF(OR(NOT(ISTEXT($C51)),LEN(TRIM($C51&amp;""))&lt;2),"INVALID INPUT",IF(OR($Q51="review_due",$Q51="new_evidence",$R51="yes"),"REOPEN",IF(OR($AR51="material",$AR51="unknown"),"RESOLVE EVIDENCE",IF(OR($I51="unknown",$H51="unknown"),"RESOLVE EVIDENCE",IF(AND($AU51=TRUE,OR($S51="",$S51="unknown")),"RESOLVE EVIDENCE",IF(AND($E51="no",OR($K51="",$K51="unknown")),"RESOLVE EVIDENCE",IF(AND($E51="yes",OR($L51="",$L51="unknown")),"RESOLVE EVIDENCE",IF(AND($E51="yes",OR($I51="partial",$I51="mismatch",$AQ51="stale")),"DOWNGRADE",IF(AND($AU51=TRUE,$AY51=TRUE),"RESOLVE EVIDENCE",IF(AND($S51="no",$E51="yes",$H51="no",$U51="yes",$AP51="two_plus",$I51="full",$AQ51="current"),"EXCLUDE FROM THIS COMMERCIAL VIEW",IF(AND($S51="no",$E51="yes",$H51="yes"),"DOWNGRADE",IF(AND($S51="no",OR($F51="yes",$AV51=TRUE)),"RETAIN FOR DISCOVERY / REFERENCE",IF($S51="no","RESOLVE EVIDENCE",IF(AND($E51="no",$H51="yes",$AT51=TRUE,$I51="full",$AW51=""),"RESOLVE EVIDENCE",IF(AND($E51="no",$H51="yes",$AT51=TRUE,$I51="full",$AU51=TRUE,OR($AP51&lt;&gt;"two_plus",$AQ51&lt;&gt;"current",$S51&lt;&gt;"yes")),"RESOLVE EVIDENCE",IF(AND($E51="no",$H51="yes",$AT51=TRUE,$I51="full"),"ADD",IF(AND($AW51&lt;&gt;"",$E51="yes",$H51="yes",$I51="full",$L51&lt;&gt;$AW51),"RECLASSIFY",IF(AND($AP51="shared",$AV51=TRUE),"RETAIN FOR DISCOVERY / REFERENCE",IF(AND($AV51=TRUE,$F51="yes",OR($H51="no",$G51="none")),"RETAIN FOR DISCOVERY / REFERENCE",IF(AND($E51="yes",$H51="no",$U51="yes",$AP51="two_plus",$I51="full",$AQ51="current"),"EXCLUDE FROM THIS COMMERCIAL VIEW",IF(AND($E51="yes",$H51="yes",$AT51=TRUE,$I51="full",$AP51="two_plus",$AQ51="current",$AW51=""),"RESOLVE EVIDENCE",IF(AND($E51="yes",$H51="yes",$AT51=TRUE,$I51="full",$AP51="two_plus",$AQ51="current",$AU51=TRUE,$S51&lt;&gt;"yes"),"RESOLVE EVIDENCE",IF(AND($E51="yes",$H51="yes",$AT51=TRUE,$I51="full",$AP51="two_plus",$AQ51="current",$L51&lt;&gt;$AW51),"RECLASSIFY",IF(AND($E51="yes",$H51="yes",$AT51=TRUE,$I51="full",$AP51="two_plus",$AQ51="current"),"CONFIRM","RESOLVE EVIDENCE")))))))))))))))))))))))))))</x:f>
      </x:c>
      <x:c r="BC51">
        <x:f>IF($AM51=0,"EMPTY",IF($AN51=TRUE,"CONTROLLED_INPUT_INVALID",IF($AO51=TRUE,"REQUIRED_FIELDS_MISSING",IF(OR(NOT(ISTEXT($C51)),LEN(TRIM($C51&amp;""))&lt;2),"IDENTITY_MALFORMED",IF(OR($Q51="review_due",$Q51="new_evidence",$R51="yes"),"LIFECYCLE_TRIGGER",IF(OR($AR51="material",$AR51="unknown"),"MATERIAL_CONTRADICTION",IF(OR($I51="unknown",$H51="unknown"),"SCOPE_OR_EVENT_UNRESOLVED",IF(AND($AU51=TRUE,OR($S51="",$S51="unknown")),"SERVICEABILITY_UNRESOLVED",IF(AND($E51="no",OR($K51="",$K51="unknown")),"MISSING_ALTERNATIVE_ROLE_UNRESOLVED",IF(AND($E51="yes",OR($L51="",$L51="unknown")),"CURRENT_ROLE_UNRESOLVED",IF(AND($E51="yes",OR($I51="partial",$I51="mismatch",$AQ51="stale")),"SCOPE_OR_FRESHNESS_LIMIT",IF(AND($AU51=TRUE,$AY51=TRUE),"COMMERCIAL_EVIDENCE_LIMITED",IF(AND($S51="no",$E51="yes",$H51="no",$U51="yes",$AP51="two_plus",$I51="full",$AQ51="current"),"SCOPED_NON_SERVICEABILITY",IF(AND($S51="no",$E51="yes",$H51="yes"),"SERVICEABILITY_LIMIT",IF(AND($S51="no",OR($F51="yes",$AV51=TRUE)),"NOT_SERVICEABLE_FOR_COMMERCIAL_VIEW",IF($S51="no","SERVICEABILITY_NEGATIVE_ROLE_EFFECT_UNRESOLVED",IF(AND($E51="no",$H51="yes",$AT51=TRUE,$I51="full",$AW51=""),"MISSING_ALTERNATIVE_ROLE_UNRESOLVED",IF(AND($E51="no",$H51="yes",$AT51=TRUE,$I51="full",$AU51=TRUE,OR($AP51&lt;&gt;"two_plus",$AQ51&lt;&gt;"current",$S51&lt;&gt;"yes")),"MISSING_ALTERNATIVE_EVIDENCE_LIMITED",IF(AND($E51="no",$H51="yes",$AT51=TRUE,$I51="full"),"COMMERCIAL_ALTERNATIVE_MISSING",IF(AND($AW51&lt;&gt;"",$E51="yes",$H51="yes",$I51="full",$L51&lt;&gt;$AW51),"ROLE_MISMATCH",IF(AND($AP51="shared",$AV51=TRUE),"PUBLIC_SIGNAL_SHARED_PROVENANCE",IF(AND($AV51=TRUE,$F51="yes",OR($H51="no",$G51="none")),"DISCOVERY_ONLY_RELATIONSHIP",IF(AND($E51="yes",$H51="no",$U51="yes",$AP51="two_plus",$I51="full",$AQ51="current"),"SCOPED_NON_PARTICIPATION",IF(AND($E51="yes",$H51="yes",$AT51=TRUE,$I51="full",$AP51="two_plus",$AQ51="current",$AW51=""),"ALTERNATIVE_TYPE_UNRESOLVED",IF(AND($E51="yes",$H51="yes",$AT51=TRUE,$I51="full",$AP51="two_plus",$AQ51="current",$AU51=TRUE,$S51&lt;&gt;"yes"),"SERVICEABILITY_UNRESOLVED",IF(AND($E51="yes",$H51="yes",$AT51=TRUE,$I51="full",$AP51="two_plus",$AQ51="current",$L51&lt;&gt;$AW51),"ROLE_MISMATCH",IF(AND($E51="yes",$H51="yes",$AT51=TRUE,$I51="full",$AP51="two_plus",$AQ51="current"),"SCOPED_COMMERCIAL_RELEVANCE","DEFAULT_EVIDENCE_GAP")))))))))))))))))))))))))))</x:f>
      </x:c>
    </x:row>
    <x:row r="52">
      <x:c r="A52" s="103"/>
      <x:c r="B52" s="103"/>
      <x:c r="C52" s="103"/>
      <x:c r="D52" s="103"/>
      <x:c r="E52" s="103"/>
      <x:c r="F52" s="103"/>
      <x:c r="G52" s="103"/>
      <x:c r="H52" s="103"/>
      <x:c r="I52" s="103"/>
      <x:c r="J52" s="103"/>
      <x:c r="K52" s="103"/>
      <x:c r="L52" s="103"/>
      <x:c r="M52" s="103"/>
      <x:c r="N52" s="103"/>
      <x:c r="O52" s="103"/>
      <x:c r="P52" s="103"/>
      <x:c r="Q52" s="103"/>
      <x:c r="R52" s="103"/>
      <x:c r="S52" s="103"/>
      <x:c r="T52" s="103"/>
      <x:c r="U52" s="103"/>
      <x:c r="V52" s="103"/>
      <x:c r="W52" s="104"/>
      <x:c r="X52" s="103"/>
      <x:c r="Y52" s="86">
        <x:f>IF($BB52="EMPTY","",IF($AN52=TRUE,"INVALID",IF($AO52=TRUE,"INCOMPLETE",IF(OR(NOT(ISTEXT($C52)),LEN(TRIM($C52&amp;""))&lt;2),"INVALID","VALID"))))</x:f>
      </x:c>
      <x:c r="Z52" s="86">
        <x:f>IF($BB52="EMPTY","",$BB52)</x:f>
      </x:c>
      <x:c r="AA52" s="86">
        <x:f>IF($BB52="EMPTY","",IFERROR(VLOOKUP($BC52,'Method Notes'!$AN$5:$AW$50,2,FALSE),""))</x:f>
      </x:c>
      <x:c r="AB52" s="86">
        <x:f>IF($BB52="EMPTY","",IF($BC52="CONTROLLED_INPUT_INVALID","Unsupported values were supplied for: "&amp;LEFT($AZ52,MAX(0,LEN($AZ52)-2))&amp;". The engine does not convert them to a safe default.",IF($BC52="REQUIRED_FIELDS_MISSING","Required information is missing: "&amp;LEFT($BA52,MAX(0,LEN($BA52)-2))&amp;".",IFERROR(VLOOKUP($BC52,'Method Notes'!$AN$5:$AW$50,3,FALSE),""))))</x:f>
      </x:c>
      <x:c r="AC52" s="86">
        <x:f>IF($BB52="EMPTY","",IF($BC52="COMMERCIAL_ALTERNATIVE_MISSING","Add as "&amp;$AX52&amp;" in this scoped view.",IF($BC52="ROLE_MISMATCH","Reclassify as "&amp;$AX52&amp;" for this view.",IFERROR(VLOOKUP($BC52,'Method Notes'!$AN$5:$AW$50,4,FALSE),""))))</x:f>
      </x:c>
      <x:c r="AD52" s="86">
        <x:f>IF($BB52="EMPTY","",$BC52)</x:f>
      </x:c>
      <x:c r="AE52" s="86">
        <x:f>IF($BB52="EMPTY","",IFERROR(VLOOKUP($BC52,'Method Notes'!$AN$5:$AW$50,5,FALSE),""))</x:f>
      </x:c>
      <x:c r="AF52" s="86">
        <x:f>IF($BB52="EMPTY","",IFERROR(VLOOKUP($BC52,'Method Notes'!$AN$5:$AW$50,6,FALSE),""))</x:f>
      </x:c>
      <x:c r="AG52" s="86">
        <x:f>IF($BB52="EMPTY","",IF($BC52="COMMERCIAL_EVIDENCE_LIMITED",IF($AT52=TRUE,"Add independent decisions and missing segments.","Collect direct buyer or recorded commercial-event evidence tied to the same scope."),IFERROR(VLOOKUP($BC52,'Method Notes'!$AN$5:$AW$50,7,FALSE),"")))</x:f>
      </x:c>
      <x:c r="AH52" s="86">
        <x:f>IF($BB52="EMPTY","",IFERROR(VLOOKUP($BC52,'Method Notes'!$AN$5:$AW$50,8,FALSE),""))</x:f>
      </x:c>
      <x:c r="AI52" s="86">
        <x:f>IF($BB52="EMPTY","",IF(OR($BC52="COMMERCIAL_EVIDENCE_LIMITED",$BC52="COMMERCIAL_ALTERNATIVE_MISSING",$BC52="ROLE_MISMATCH",$BC52="SCOPE_OR_FRESHNESS_LIMIT"),IF($AP52="shared","PROVENANCE NOT INDEPENDENT",IF($AP52="one","ONE INDEPENDENT DECISION ONLY",IF($AS52="incomplete_crm","CRM CAPTURE INCOMPLETE",IF(OR($AS52="only_wins",$AS52="only_losses",$AS52="one_segment",$AS52="limited"),"SAMPLE COVERAGE LIMITED",IF($T52="yes","HISTORICAL BACKFILL UNRELIABLE",IF($AQ52="stale","EVIDENCE STALE","Evidence is scoped to the tested view.")))))),IFERROR(VLOOKUP($BC52,'Method Notes'!$AN$5:$AW$50,9,FALSE),"")))</x:f>
      </x:c>
      <x:c r="AJ52" s="86">
        <x:f>IF($BB52="EMPTY","",IFERROR(VLOOKUP($BC52,'Method Notes'!$AN$5:$AW$50,10,FALSE),""))</x:f>
      </x:c>
      <x:c r="AK52" s="86">
        <x:f>IF(COUNTA($A52:$X52)=0,"",IF(AND($B52&lt;&gt;"",COUNTIF($B$6:$B52,$B52)&gt;1),"POSSIBLE DUPLICATE CANDIDATE ID",""))</x:f>
      </x:c>
      <x:c r="AL52" s="86">
        <x:f>IF(COUNTA($A52:$X52)=0,"",IF(OR($Q52="review_due",$Q52="new_evidence",$R52="yes"),"REOPEN / SUPERSEDE PRIOR VERSION",IF(OR($Q52="",$Q52="none"),"CURRENT OR FIRST REVIEW","PRIOR REVIEW RECORDED")))</x:f>
      </x:c>
      <x:c r="AM52">
        <x:f>IF(COUNTA($C52:$U52)&gt;0,1,0)</x:f>
      </x:c>
      <x:c r="AN52">
        <x:f>OR(ISFORMULA($C52),ISFORMULA($D52),AND($D52&lt;&gt;"",NOT(OR(EXACT($D52,"seo"),EXACT($D52,"content"),EXACT($D52,"paid_search"),EXACT($D52,"market_monitoring"),EXACT($D52,"battlecard"),EXACT($D52,"product_comparison"),EXACT($D52,"shortlist"),EXACT($D52,"procurement"),EXACT($D52,"pricing"),EXACT($D52,"renewal"),EXACT($D52,"strategy")))),ISFORMULA($E52),AND($E52&lt;&gt;"",NOT(OR(EXACT($E52,"yes"),EXACT($E52,"no")))),ISFORMULA($F52),AND($F52&lt;&gt;"",NOT(OR(EXACT($F52,"yes"),EXACT($F52,"no")))),ISFORMULA($G52),AND($G52&lt;&gt;"",NOT(OR(EXACT($G52,"none"),EXACT($G52,"seller_only"),EXACT($G52,"buyer_event"),EXACT($G52,"mixed")))),ISFORMULA($H52),AND($H52&lt;&gt;"",NOT(OR(EXACT($H52,"yes"),EXACT($H52,"no"),EXACT($H52,"unknown")))),ISFORMULA($I52),AND($I52&lt;&gt;"",NOT(OR(EXACT($I52,"full"),EXACT($I52,"partial"),EXACT($I52,"mismatch"),EXACT($I52,"unknown")))),ISFORMULA($J52),AND($J52&lt;&gt;"",NOT(OR(EXACT($J52,"independent_current"),EXACT($J52,"one_decision"),EXACT($J52,"shared_records"),EXACT($J52,"contradictory"),EXACT($J52,"incomplete_capture"),EXACT($J52,"stale")))),ISFORMULA($K52),AND($K52&lt;&gt;"",NOT(OR(EXACT($K52,"vendor"),EXACT($K52,"product"),EXACT($K52,"consultancy"),EXACT($K52,"agency"),EXACT($K52,"internal_build"),EXACT($K52,"spreadsheet"),EXACT($K52,"incumbent"),EXACT($K52,"open_source"),EXACT($K52,"free_tool"),EXACT($K52,"no_decision"),EXACT($K52,"status_quo"),EXACT($K52,"unknown")))),ISFORMULA($L52),AND($L52&lt;&gt;"",NOT(OR(EXACT($L52,"direct"),EXACT($L52,"indirect"),EXACT($L52,"substitute"),EXACT($L52,"reference"),EXACT($L52,"unknown")))),ISFORMULA($M52),AND($M52&lt;&gt;"",NOT(OR(EXACT($M52,"current"),EXACT($M52,"stale"),EXACT($M52,"unknown")))),ISFORMULA($N52),AND($N52&lt;&gt;"",NOT(OR(EXACT($N52,"none"),EXACT($N52,"material"),EXACT($N52,"unknown")))),ISFORMULA($O52),AND($O52&lt;&gt;"",NOT(OR(EXACT($O52,"two_plus"),EXACT($O52,"one"),EXACT($O52,"shared"),EXACT($O52,"unknown")))),ISFORMULA($P52),AND($P52&lt;&gt;"",NOT(OR(EXACT($P52,"balanced"),EXACT($P52,"only_wins"),EXACT($P52,"only_losses"),EXACT($P52,"one_segment"),EXACT($P52,"incomplete_crm"),EXACT($P52,"limited")))),ISFORMULA($Q52),AND($Q52&lt;&gt;"",NOT(OR(EXACT($Q52,"none"),EXACT($Q52,"review_due"),EXACT($Q52,"new_evidence")))),ISFORMULA($R52),AND($R52&lt;&gt;"",NOT(OR(EXACT($R52,"yes"),EXACT($R52,"no")))),ISFORMULA($S52),AND($S52&lt;&gt;"",NOT(OR(EXACT($S52,"yes"),EXACT($S52,"no"),EXACT($S52,"unknown")))),ISFORMULA($T52),AND($T52&lt;&gt;"",NOT(OR(EXACT($T52,"yes"),EXACT($T52,"no")))),ISFORMULA($U52),AND($U52&lt;&gt;"",NOT(OR(EXACT($U52,"yes"),EXACT($U52,"no"),EXACT($U52,"unknown")))))</x:f>
      </x:c>
      <x:c r="AO52">
        <x:f>OR(LEN(TRIM($C52&amp;""))=0,LEN(TRIM($D52&amp;""))=0,LEN(TRIM($E52&amp;""))=0,LEN(TRIM($F52&amp;""))=0,LEN(TRIM($G52&amp;""))=0,LEN(TRIM($H52&amp;""))=0,LEN(TRIM($I52&amp;""))=0,LEN(TRIM($J52&amp;""))=0)</x:f>
      </x:c>
      <x:c r="AP52">
        <x:f>IF($O52&lt;&gt;"",$O52,IF($J52="independent_current","two_plus",IF($J52="one_decision","one",IF($J52="shared_records","shared","unknown"))))</x:f>
      </x:c>
      <x:c r="AQ52">
        <x:f>IF($M52&lt;&gt;"",$M52,IF($J52="stale","stale",IF($J52="incomplete_capture","unknown",IF($J52&lt;&gt;"","current",""))))</x:f>
      </x:c>
      <x:c r="AR52">
        <x:f>IF($N52&lt;&gt;"",$N52,IF($J52="contradictory","material",IF($J52&lt;&gt;"","none","")))</x:f>
      </x:c>
      <x:c r="AS52">
        <x:f>IF($P52&lt;&gt;"",$P52,IF($J52="incomplete_capture","incomplete_crm",IF($J52="independent_current","balanced",IF($J52&lt;&gt;"","limited",""))))</x:f>
      </x:c>
      <x:c r="AT52">
        <x:f>OR($G52="buyer_event",$G52="mixed")</x:f>
      </x:c>
      <x:c r="AU52">
        <x:f>OR($D52="battlecard",$D52="shortlist",$D52="procurement",$D52="pricing",$D52="renewal",$D52="strategy",$D52="product_comparison")</x:f>
      </x:c>
      <x:c r="AV52">
        <x:f>OR($D52="seo",$D52="content",$D52="paid_search",$D52="market_monitoring")</x:f>
      </x:c>
      <x:c r="AW52">
        <x:f>IF(OR($K52="vendor",$K52="product"),"direct",IF(OR($K52="consultancy",$K52="agency"),"indirect",IF(OR($K52="internal_build",$K52="spreadsheet",$K52="incumbent",$K52="open_source",$K52="free_tool",$K52="no_decision",$K52="status_quo"),"substitute","")))</x:f>
      </x:c>
      <x:c r="AX52">
        <x:f>IF(OR($K52="vendor",$K52="product"),"Direct competitor",IF(OR($K52="consultancy",$K52="agency"),"Service alternative",IF($K52="incumbent","Incumbent / substitute",IF($K52="no_decision","No-decision alternative",IF($K52="status_quo","Status-quo alternative",IF(OR($K52="internal_build",$K52="spreadsheet",$K52="open_source",$K52="free_tool"),"Substitute",""))))))</x:f>
      </x:c>
      <x:c r="AY52">
        <x:f>OR($G52="none",$G52="seller_only",$AP52&lt;&gt;"two_plus",$AS52="only_wins",$AS52="only_losses",$AS52="one_segment",$AS52="incomplete_crm",$AS52="limited",$T52="yes",$AQ52&lt;&gt;"current")</x:f>
      </x:c>
      <x:c r="AZ52">
        <x:f>IF(ISFORMULA($C52),"candidateName, ","")&amp;IF(OR(ISFORMULA($D52),AND($D52&lt;&gt;"",NOT(OR(EXACT($D52,"seo"),EXACT($D52,"content"),EXACT($D52,"paid_search"),EXACT($D52,"market_monitoring"),EXACT($D52,"battlecard"),EXACT($D52,"product_comparison"),EXACT($D52,"shortlist"),EXACT($D52,"procurement"),EXACT($D52,"pricing"),EXACT($D52,"renewal"),EXACT($D52,"strategy"))))),"decisionUse, ","")&amp;IF(OR(ISFORMULA($E52),AND($E52&lt;&gt;"",NOT(OR(EXACT($E52,"yes"),EXACT($E52,"no"))))),"candidateInSet, ","")&amp;IF(OR(ISFORMULA($F52),AND($F52&lt;&gt;"",NOT(OR(EXACT($F52,"yes"),EXACT($F52,"no"))))),"publicEvidence, ","")&amp;IF(OR(ISFORMULA($G52),AND($G52&lt;&gt;"",NOT(OR(EXACT($G52,"none"),EXACT($G52,"seller_only"),EXACT($G52,"buyer_event"),EXACT($G52,"mixed"))))),"firstPartyEvidence, ","")&amp;IF(OR(ISFORMULA($H52),AND($H52&lt;&gt;"",NOT(OR(EXACT($H52,"yes"),EXACT($H52,"no"),EXACT($H52,"unknown"))))),"realDecision, ","")&amp;IF(OR(ISFORMULA($I52),AND($I52&lt;&gt;"",NOT(OR(EXACT($I52,"full"),EXACT($I52,"partial"),EXACT($I52,"mismatch"),EXACT($I52,"unknown"))))),"scopeMatch, ","")&amp;IF(OR(ISFORMULA($J52),AND($J52&lt;&gt;"",NOT(OR(EXACT($J52,"independent_current"),EXACT($J52,"one_decision"),EXACT($J52,"shared_records"),EXACT($J52,"contradictory"),EXACT($J52,"incomplete_capture"),EXACT($J52,"stale"))))),"evidenceQuality, ","")&amp;IF(OR(ISFORMULA($K52),AND($K52&lt;&gt;"",NOT(OR(EXACT($K52,"vendor"),EXACT($K52,"product"),EXACT($K52,"consultancy"),EXACT($K52,"agency"),EXACT($K52,"internal_build"),EXACT($K52,"spreadsheet"),EXACT($K52,"incumbent"),EXACT($K52,"open_source"),EXACT($K52,"free_tool"),EXACT($K52,"no_decision"),EXACT($K52,"status_quo"),EXACT($K52,"unknown"))))),"alternativeType, ","")&amp;IF(OR(ISFORMULA($L52),AND($L52&lt;&gt;"",NOT(OR(EXACT($L52,"direct"),EXACT($L52,"indirect"),EXACT($L52,"substitute"),EXACT($L52,"reference"),EXACT($L52,"unknown"))))),"currentRole, ","")&amp;IF(OR(ISFORMULA($M52),AND($M52&lt;&gt;"",NOT(OR(EXACT($M52,"current"),EXACT($M52,"stale"),EXACT($M52,"unknown"))))),"freshness, ","")&amp;IF(OR(ISFORMULA($N52),AND($N52&lt;&gt;"",NOT(OR(EXACT($N52,"none"),EXACT($N52,"material"),EXACT($N52,"unknown"))))),"contradiction, ","")&amp;IF(OR(ISFORMULA($O52),AND($O52&lt;&gt;"",NOT(OR(EXACT($O52,"two_plus"),EXACT($O52,"one"),EXACT($O52,"shared"),EXACT($O52,"unknown"))))),"provenance, ","")&amp;IF(OR(ISFORMULA($P52),AND($P52&lt;&gt;"",NOT(OR(EXACT($P52,"balanced"),EXACT($P52,"only_wins"),EXACT($P52,"only_losses"),EXACT($P52,"one_segment"),EXACT($P52,"incomplete_crm"),EXACT($P52,"limited"))))),"sampleCoverage, ","")&amp;IF(OR(ISFORMULA($Q52),AND($Q52&lt;&gt;"",NOT(OR(EXACT($Q52,"none"),EXACT($Q52,"review_due"),EXACT($Q52,"new_evidence"))))),"previousValidation, ","")&amp;IF(OR(ISFORMULA($R52),AND($R52&lt;&gt;"",NOT(OR(EXACT($R52,"yes"),EXACT($R52,"no"))))),"newMaterialEvidence, ","")&amp;IF(OR(ISFORMULA($S52),AND($S52&lt;&gt;"",NOT(OR(EXACT($S52,"yes"),EXACT($S52,"no"),EXACT($S52,"unknown"))))),"serviceability, ","")&amp;IF(OR(ISFORMULA($T52),AND($T52&lt;&gt;"",NOT(OR(EXACT($T52,"yes"),EXACT($T52,"no"))))),"historicalBackfill, ","")&amp;IF(OR(ISFORMULA($U52),AND($U52&lt;&gt;"",NOT(OR(EXACT($U52,"yes"),EXACT($U52,"no"),EXACT($U52,"unknown"))))),"commercialNonParticipation, ","")</x:f>
      </x:c>
      <x:c r="BA52">
        <x:f>IF(LEN(TRIM($C52&amp;""))=0,"candidateName, ","")&amp;IF(LEN(TRIM($D52&amp;""))=0,"decisionUse, ","")&amp;IF(LEN(TRIM($E52&amp;""))=0,"candidateInSet, ","")&amp;IF(LEN(TRIM($F52&amp;""))=0,"publicEvidence, ","")&amp;IF(LEN(TRIM($G52&amp;""))=0,"firstPartyEvidence, ","")&amp;IF(LEN(TRIM($H52&amp;""))=0,"realDecision, ","")&amp;IF(LEN(TRIM($I52&amp;""))=0,"scopeMatch, ","")&amp;IF(LEN(TRIM($J52&amp;""))=0,"evidenceQuality, ","")</x:f>
      </x:c>
      <x:c r="BB52">
        <x:f>IF($AM52=0,"EMPTY",IF($AN52=TRUE,"INVALID INPUT",IF($AO52=TRUE,"INVALID INPUT",IF(OR(NOT(ISTEXT($C52)),LEN(TRIM($C52&amp;""))&lt;2),"INVALID INPUT",IF(OR($Q52="review_due",$Q52="new_evidence",$R52="yes"),"REOPEN",IF(OR($AR52="material",$AR52="unknown"),"RESOLVE EVIDENCE",IF(OR($I52="unknown",$H52="unknown"),"RESOLVE EVIDENCE",IF(AND($AU52=TRUE,OR($S52="",$S52="unknown")),"RESOLVE EVIDENCE",IF(AND($E52="no",OR($K52="",$K52="unknown")),"RESOLVE EVIDENCE",IF(AND($E52="yes",OR($L52="",$L52="unknown")),"RESOLVE EVIDENCE",IF(AND($E52="yes",OR($I52="partial",$I52="mismatch",$AQ52="stale")),"DOWNGRADE",IF(AND($AU52=TRUE,$AY52=TRUE),"RESOLVE EVIDENCE",IF(AND($S52="no",$E52="yes",$H52="no",$U52="yes",$AP52="two_plus",$I52="full",$AQ52="current"),"EXCLUDE FROM THIS COMMERCIAL VIEW",IF(AND($S52="no",$E52="yes",$H52="yes"),"DOWNGRADE",IF(AND($S52="no",OR($F52="yes",$AV52=TRUE)),"RETAIN FOR DISCOVERY / REFERENCE",IF($S52="no","RESOLVE EVIDENCE",IF(AND($E52="no",$H52="yes",$AT52=TRUE,$I52="full",$AW52=""),"RESOLVE EVIDENCE",IF(AND($E52="no",$H52="yes",$AT52=TRUE,$I52="full",$AU52=TRUE,OR($AP52&lt;&gt;"two_plus",$AQ52&lt;&gt;"current",$S52&lt;&gt;"yes")),"RESOLVE EVIDENCE",IF(AND($E52="no",$H52="yes",$AT52=TRUE,$I52="full"),"ADD",IF(AND($AW52&lt;&gt;"",$E52="yes",$H52="yes",$I52="full",$L52&lt;&gt;$AW52),"RECLASSIFY",IF(AND($AP52="shared",$AV52=TRUE),"RETAIN FOR DISCOVERY / REFERENCE",IF(AND($AV52=TRUE,$F52="yes",OR($H52="no",$G52="none")),"RETAIN FOR DISCOVERY / REFERENCE",IF(AND($E52="yes",$H52="no",$U52="yes",$AP52="two_plus",$I52="full",$AQ52="current"),"EXCLUDE FROM THIS COMMERCIAL VIEW",IF(AND($E52="yes",$H52="yes",$AT52=TRUE,$I52="full",$AP52="two_plus",$AQ52="current",$AW52=""),"RESOLVE EVIDENCE",IF(AND($E52="yes",$H52="yes",$AT52=TRUE,$I52="full",$AP52="two_plus",$AQ52="current",$AU52=TRUE,$S52&lt;&gt;"yes"),"RESOLVE EVIDENCE",IF(AND($E52="yes",$H52="yes",$AT52=TRUE,$I52="full",$AP52="two_plus",$AQ52="current",$L52&lt;&gt;$AW52),"RECLASSIFY",IF(AND($E52="yes",$H52="yes",$AT52=TRUE,$I52="full",$AP52="two_plus",$AQ52="current"),"CONFIRM","RESOLVE EVIDENCE")))))))))))))))))))))))))))</x:f>
      </x:c>
      <x:c r="BC52">
        <x:f>IF($AM52=0,"EMPTY",IF($AN52=TRUE,"CONTROLLED_INPUT_INVALID",IF($AO52=TRUE,"REQUIRED_FIELDS_MISSING",IF(OR(NOT(ISTEXT($C52)),LEN(TRIM($C52&amp;""))&lt;2),"IDENTITY_MALFORMED",IF(OR($Q52="review_due",$Q52="new_evidence",$R52="yes"),"LIFECYCLE_TRIGGER",IF(OR($AR52="material",$AR52="unknown"),"MATERIAL_CONTRADICTION",IF(OR($I52="unknown",$H52="unknown"),"SCOPE_OR_EVENT_UNRESOLVED",IF(AND($AU52=TRUE,OR($S52="",$S52="unknown")),"SERVICEABILITY_UNRESOLVED",IF(AND($E52="no",OR($K52="",$K52="unknown")),"MISSING_ALTERNATIVE_ROLE_UNRESOLVED",IF(AND($E52="yes",OR($L52="",$L52="unknown")),"CURRENT_ROLE_UNRESOLVED",IF(AND($E52="yes",OR($I52="partial",$I52="mismatch",$AQ52="stale")),"SCOPE_OR_FRESHNESS_LIMIT",IF(AND($AU52=TRUE,$AY52=TRUE),"COMMERCIAL_EVIDENCE_LIMITED",IF(AND($S52="no",$E52="yes",$H52="no",$U52="yes",$AP52="two_plus",$I52="full",$AQ52="current"),"SCOPED_NON_SERVICEABILITY",IF(AND($S52="no",$E52="yes",$H52="yes"),"SERVICEABILITY_LIMIT",IF(AND($S52="no",OR($F52="yes",$AV52=TRUE)),"NOT_SERVICEABLE_FOR_COMMERCIAL_VIEW",IF($S52="no","SERVICEABILITY_NEGATIVE_ROLE_EFFECT_UNRESOLVED",IF(AND($E52="no",$H52="yes",$AT52=TRUE,$I52="full",$AW52=""),"MISSING_ALTERNATIVE_ROLE_UNRESOLVED",IF(AND($E52="no",$H52="yes",$AT52=TRUE,$I52="full",$AU52=TRUE,OR($AP52&lt;&gt;"two_plus",$AQ52&lt;&gt;"current",$S52&lt;&gt;"yes")),"MISSING_ALTERNATIVE_EVIDENCE_LIMITED",IF(AND($E52="no",$H52="yes",$AT52=TRUE,$I52="full"),"COMMERCIAL_ALTERNATIVE_MISSING",IF(AND($AW52&lt;&gt;"",$E52="yes",$H52="yes",$I52="full",$L52&lt;&gt;$AW52),"ROLE_MISMATCH",IF(AND($AP52="shared",$AV52=TRUE),"PUBLIC_SIGNAL_SHARED_PROVENANCE",IF(AND($AV52=TRUE,$F52="yes",OR($H52="no",$G52="none")),"DISCOVERY_ONLY_RELATIONSHIP",IF(AND($E52="yes",$H52="no",$U52="yes",$AP52="two_plus",$I52="full",$AQ52="current"),"SCOPED_NON_PARTICIPATION",IF(AND($E52="yes",$H52="yes",$AT52=TRUE,$I52="full",$AP52="two_plus",$AQ52="current",$AW52=""),"ALTERNATIVE_TYPE_UNRESOLVED",IF(AND($E52="yes",$H52="yes",$AT52=TRUE,$I52="full",$AP52="two_plus",$AQ52="current",$AU52=TRUE,$S52&lt;&gt;"yes"),"SERVICEABILITY_UNRESOLVED",IF(AND($E52="yes",$H52="yes",$AT52=TRUE,$I52="full",$AP52="two_plus",$AQ52="current",$L52&lt;&gt;$AW52),"ROLE_MISMATCH",IF(AND($E52="yes",$H52="yes",$AT52=TRUE,$I52="full",$AP52="two_plus",$AQ52="current"),"SCOPED_COMMERCIAL_RELEVANCE","DEFAULT_EVIDENCE_GAP")))))))))))))))))))))))))))</x:f>
      </x:c>
    </x:row>
    <x:row r="53">
      <x:c r="A53" s="103"/>
      <x:c r="B53" s="103"/>
      <x:c r="C53" s="103"/>
      <x:c r="D53" s="103"/>
      <x:c r="E53" s="103"/>
      <x:c r="F53" s="103"/>
      <x:c r="G53" s="103"/>
      <x:c r="H53" s="103"/>
      <x:c r="I53" s="103"/>
      <x:c r="J53" s="103"/>
      <x:c r="K53" s="103"/>
      <x:c r="L53" s="103"/>
      <x:c r="M53" s="103"/>
      <x:c r="N53" s="103"/>
      <x:c r="O53" s="103"/>
      <x:c r="P53" s="103"/>
      <x:c r="Q53" s="103"/>
      <x:c r="R53" s="103"/>
      <x:c r="S53" s="103"/>
      <x:c r="T53" s="103"/>
      <x:c r="U53" s="103"/>
      <x:c r="V53" s="103"/>
      <x:c r="W53" s="104"/>
      <x:c r="X53" s="103"/>
      <x:c r="Y53" s="86">
        <x:f>IF($BB53="EMPTY","",IF($AN53=TRUE,"INVALID",IF($AO53=TRUE,"INCOMPLETE",IF(OR(NOT(ISTEXT($C53)),LEN(TRIM($C53&amp;""))&lt;2),"INVALID","VALID"))))</x:f>
      </x:c>
      <x:c r="Z53" s="86">
        <x:f>IF($BB53="EMPTY","",$BB53)</x:f>
      </x:c>
      <x:c r="AA53" s="86">
        <x:f>IF($BB53="EMPTY","",IFERROR(VLOOKUP($BC53,'Method Notes'!$AN$5:$AW$50,2,FALSE),""))</x:f>
      </x:c>
      <x:c r="AB53" s="86">
        <x:f>IF($BB53="EMPTY","",IF($BC53="CONTROLLED_INPUT_INVALID","Unsupported values were supplied for: "&amp;LEFT($AZ53,MAX(0,LEN($AZ53)-2))&amp;". The engine does not convert them to a safe default.",IF($BC53="REQUIRED_FIELDS_MISSING","Required information is missing: "&amp;LEFT($BA53,MAX(0,LEN($BA53)-2))&amp;".",IFERROR(VLOOKUP($BC53,'Method Notes'!$AN$5:$AW$50,3,FALSE),""))))</x:f>
      </x:c>
      <x:c r="AC53" s="86">
        <x:f>IF($BB53="EMPTY","",IF($BC53="COMMERCIAL_ALTERNATIVE_MISSING","Add as "&amp;$AX53&amp;" in this scoped view.",IF($BC53="ROLE_MISMATCH","Reclassify as "&amp;$AX53&amp;" for this view.",IFERROR(VLOOKUP($BC53,'Method Notes'!$AN$5:$AW$50,4,FALSE),""))))</x:f>
      </x:c>
      <x:c r="AD53" s="86">
        <x:f>IF($BB53="EMPTY","",$BC53)</x:f>
      </x:c>
      <x:c r="AE53" s="86">
        <x:f>IF($BB53="EMPTY","",IFERROR(VLOOKUP($BC53,'Method Notes'!$AN$5:$AW$50,5,FALSE),""))</x:f>
      </x:c>
      <x:c r="AF53" s="86">
        <x:f>IF($BB53="EMPTY","",IFERROR(VLOOKUP($BC53,'Method Notes'!$AN$5:$AW$50,6,FALSE),""))</x:f>
      </x:c>
      <x:c r="AG53" s="86">
        <x:f>IF($BB53="EMPTY","",IF($BC53="COMMERCIAL_EVIDENCE_LIMITED",IF($AT53=TRUE,"Add independent decisions and missing segments.","Collect direct buyer or recorded commercial-event evidence tied to the same scope."),IFERROR(VLOOKUP($BC53,'Method Notes'!$AN$5:$AW$50,7,FALSE),"")))</x:f>
      </x:c>
      <x:c r="AH53" s="86">
        <x:f>IF($BB53="EMPTY","",IFERROR(VLOOKUP($BC53,'Method Notes'!$AN$5:$AW$50,8,FALSE),""))</x:f>
      </x:c>
      <x:c r="AI53" s="86">
        <x:f>IF($BB53="EMPTY","",IF(OR($BC53="COMMERCIAL_EVIDENCE_LIMITED",$BC53="COMMERCIAL_ALTERNATIVE_MISSING",$BC53="ROLE_MISMATCH",$BC53="SCOPE_OR_FRESHNESS_LIMIT"),IF($AP53="shared","PROVENANCE NOT INDEPENDENT",IF($AP53="one","ONE INDEPENDENT DECISION ONLY",IF($AS53="incomplete_crm","CRM CAPTURE INCOMPLETE",IF(OR($AS53="only_wins",$AS53="only_losses",$AS53="one_segment",$AS53="limited"),"SAMPLE COVERAGE LIMITED",IF($T53="yes","HISTORICAL BACKFILL UNRELIABLE",IF($AQ53="stale","EVIDENCE STALE","Evidence is scoped to the tested view.")))))),IFERROR(VLOOKUP($BC53,'Method Notes'!$AN$5:$AW$50,9,FALSE),"")))</x:f>
      </x:c>
      <x:c r="AJ53" s="86">
        <x:f>IF($BB53="EMPTY","",IFERROR(VLOOKUP($BC53,'Method Notes'!$AN$5:$AW$50,10,FALSE),""))</x:f>
      </x:c>
      <x:c r="AK53" s="86">
        <x:f>IF(COUNTA($A53:$X53)=0,"",IF(AND($B53&lt;&gt;"",COUNTIF($B$6:$B53,$B53)&gt;1),"POSSIBLE DUPLICATE CANDIDATE ID",""))</x:f>
      </x:c>
      <x:c r="AL53" s="86">
        <x:f>IF(COUNTA($A53:$X53)=0,"",IF(OR($Q53="review_due",$Q53="new_evidence",$R53="yes"),"REOPEN / SUPERSEDE PRIOR VERSION",IF(OR($Q53="",$Q53="none"),"CURRENT OR FIRST REVIEW","PRIOR REVIEW RECORDED")))</x:f>
      </x:c>
      <x:c r="AM53">
        <x:f>IF(COUNTA($C53:$U53)&gt;0,1,0)</x:f>
      </x:c>
      <x:c r="AN53">
        <x:f>OR(ISFORMULA($C53),ISFORMULA($D53),AND($D53&lt;&gt;"",NOT(OR(EXACT($D53,"seo"),EXACT($D53,"content"),EXACT($D53,"paid_search"),EXACT($D53,"market_monitoring"),EXACT($D53,"battlecard"),EXACT($D53,"product_comparison"),EXACT($D53,"shortlist"),EXACT($D53,"procurement"),EXACT($D53,"pricing"),EXACT($D53,"renewal"),EXACT($D53,"strategy")))),ISFORMULA($E53),AND($E53&lt;&gt;"",NOT(OR(EXACT($E53,"yes"),EXACT($E53,"no")))),ISFORMULA($F53),AND($F53&lt;&gt;"",NOT(OR(EXACT($F53,"yes"),EXACT($F53,"no")))),ISFORMULA($G53),AND($G53&lt;&gt;"",NOT(OR(EXACT($G53,"none"),EXACT($G53,"seller_only"),EXACT($G53,"buyer_event"),EXACT($G53,"mixed")))),ISFORMULA($H53),AND($H53&lt;&gt;"",NOT(OR(EXACT($H53,"yes"),EXACT($H53,"no"),EXACT($H53,"unknown")))),ISFORMULA($I53),AND($I53&lt;&gt;"",NOT(OR(EXACT($I53,"full"),EXACT($I53,"partial"),EXACT($I53,"mismatch"),EXACT($I53,"unknown")))),ISFORMULA($J53),AND($J53&lt;&gt;"",NOT(OR(EXACT($J53,"independent_current"),EXACT($J53,"one_decision"),EXACT($J53,"shared_records"),EXACT($J53,"contradictory"),EXACT($J53,"incomplete_capture"),EXACT($J53,"stale")))),ISFORMULA($K53),AND($K53&lt;&gt;"",NOT(OR(EXACT($K53,"vendor"),EXACT($K53,"product"),EXACT($K53,"consultancy"),EXACT($K53,"agency"),EXACT($K53,"internal_build"),EXACT($K53,"spreadsheet"),EXACT($K53,"incumbent"),EXACT($K53,"open_source"),EXACT($K53,"free_tool"),EXACT($K53,"no_decision"),EXACT($K53,"status_quo"),EXACT($K53,"unknown")))),ISFORMULA($L53),AND($L53&lt;&gt;"",NOT(OR(EXACT($L53,"direct"),EXACT($L53,"indirect"),EXACT($L53,"substitute"),EXACT($L53,"reference"),EXACT($L53,"unknown")))),ISFORMULA($M53),AND($M53&lt;&gt;"",NOT(OR(EXACT($M53,"current"),EXACT($M53,"stale"),EXACT($M53,"unknown")))),ISFORMULA($N53),AND($N53&lt;&gt;"",NOT(OR(EXACT($N53,"none"),EXACT($N53,"material"),EXACT($N53,"unknown")))),ISFORMULA($O53),AND($O53&lt;&gt;"",NOT(OR(EXACT($O53,"two_plus"),EXACT($O53,"one"),EXACT($O53,"shared"),EXACT($O53,"unknown")))),ISFORMULA($P53),AND($P53&lt;&gt;"",NOT(OR(EXACT($P53,"balanced"),EXACT($P53,"only_wins"),EXACT($P53,"only_losses"),EXACT($P53,"one_segment"),EXACT($P53,"incomplete_crm"),EXACT($P53,"limited")))),ISFORMULA($Q53),AND($Q53&lt;&gt;"",NOT(OR(EXACT($Q53,"none"),EXACT($Q53,"review_due"),EXACT($Q53,"new_evidence")))),ISFORMULA($R53),AND($R53&lt;&gt;"",NOT(OR(EXACT($R53,"yes"),EXACT($R53,"no")))),ISFORMULA($S53),AND($S53&lt;&gt;"",NOT(OR(EXACT($S53,"yes"),EXACT($S53,"no"),EXACT($S53,"unknown")))),ISFORMULA($T53),AND($T53&lt;&gt;"",NOT(OR(EXACT($T53,"yes"),EXACT($T53,"no")))),ISFORMULA($U53),AND($U53&lt;&gt;"",NOT(OR(EXACT($U53,"yes"),EXACT($U53,"no"),EXACT($U53,"unknown")))))</x:f>
      </x:c>
      <x:c r="AO53">
        <x:f>OR(LEN(TRIM($C53&amp;""))=0,LEN(TRIM($D53&amp;""))=0,LEN(TRIM($E53&amp;""))=0,LEN(TRIM($F53&amp;""))=0,LEN(TRIM($G53&amp;""))=0,LEN(TRIM($H53&amp;""))=0,LEN(TRIM($I53&amp;""))=0,LEN(TRIM($J53&amp;""))=0)</x:f>
      </x:c>
      <x:c r="AP53">
        <x:f>IF($O53&lt;&gt;"",$O53,IF($J53="independent_current","two_plus",IF($J53="one_decision","one",IF($J53="shared_records","shared","unknown"))))</x:f>
      </x:c>
      <x:c r="AQ53">
        <x:f>IF($M53&lt;&gt;"",$M53,IF($J53="stale","stale",IF($J53="incomplete_capture","unknown",IF($J53&lt;&gt;"","current",""))))</x:f>
      </x:c>
      <x:c r="AR53">
        <x:f>IF($N53&lt;&gt;"",$N53,IF($J53="contradictory","material",IF($J53&lt;&gt;"","none","")))</x:f>
      </x:c>
      <x:c r="AS53">
        <x:f>IF($P53&lt;&gt;"",$P53,IF($J53="incomplete_capture","incomplete_crm",IF($J53="independent_current","balanced",IF($J53&lt;&gt;"","limited",""))))</x:f>
      </x:c>
      <x:c r="AT53">
        <x:f>OR($G53="buyer_event",$G53="mixed")</x:f>
      </x:c>
      <x:c r="AU53">
        <x:f>OR($D53="battlecard",$D53="shortlist",$D53="procurement",$D53="pricing",$D53="renewal",$D53="strategy",$D53="product_comparison")</x:f>
      </x:c>
      <x:c r="AV53">
        <x:f>OR($D53="seo",$D53="content",$D53="paid_search",$D53="market_monitoring")</x:f>
      </x:c>
      <x:c r="AW53">
        <x:f>IF(OR($K53="vendor",$K53="product"),"direct",IF(OR($K53="consultancy",$K53="agency"),"indirect",IF(OR($K53="internal_build",$K53="spreadsheet",$K53="incumbent",$K53="open_source",$K53="free_tool",$K53="no_decision",$K53="status_quo"),"substitute","")))</x:f>
      </x:c>
      <x:c r="AX53">
        <x:f>IF(OR($K53="vendor",$K53="product"),"Direct competitor",IF(OR($K53="consultancy",$K53="agency"),"Service alternative",IF($K53="incumbent","Incumbent / substitute",IF($K53="no_decision","No-decision alternative",IF($K53="status_quo","Status-quo alternative",IF(OR($K53="internal_build",$K53="spreadsheet",$K53="open_source",$K53="free_tool"),"Substitute",""))))))</x:f>
      </x:c>
      <x:c r="AY53">
        <x:f>OR($G53="none",$G53="seller_only",$AP53&lt;&gt;"two_plus",$AS53="only_wins",$AS53="only_losses",$AS53="one_segment",$AS53="incomplete_crm",$AS53="limited",$T53="yes",$AQ53&lt;&gt;"current")</x:f>
      </x:c>
      <x:c r="AZ53">
        <x:f>IF(ISFORMULA($C53),"candidateName, ","")&amp;IF(OR(ISFORMULA($D53),AND($D53&lt;&gt;"",NOT(OR(EXACT($D53,"seo"),EXACT($D53,"content"),EXACT($D53,"paid_search"),EXACT($D53,"market_monitoring"),EXACT($D53,"battlecard"),EXACT($D53,"product_comparison"),EXACT($D53,"shortlist"),EXACT($D53,"procurement"),EXACT($D53,"pricing"),EXACT($D53,"renewal"),EXACT($D53,"strategy"))))),"decisionUse, ","")&amp;IF(OR(ISFORMULA($E53),AND($E53&lt;&gt;"",NOT(OR(EXACT($E53,"yes"),EXACT($E53,"no"))))),"candidateInSet, ","")&amp;IF(OR(ISFORMULA($F53),AND($F53&lt;&gt;"",NOT(OR(EXACT($F53,"yes"),EXACT($F53,"no"))))),"publicEvidence, ","")&amp;IF(OR(ISFORMULA($G53),AND($G53&lt;&gt;"",NOT(OR(EXACT($G53,"none"),EXACT($G53,"seller_only"),EXACT($G53,"buyer_event"),EXACT($G53,"mixed"))))),"firstPartyEvidence, ","")&amp;IF(OR(ISFORMULA($H53),AND($H53&lt;&gt;"",NOT(OR(EXACT($H53,"yes"),EXACT($H53,"no"),EXACT($H53,"unknown"))))),"realDecision, ","")&amp;IF(OR(ISFORMULA($I53),AND($I53&lt;&gt;"",NOT(OR(EXACT($I53,"full"),EXACT($I53,"partial"),EXACT($I53,"mismatch"),EXACT($I53,"unknown"))))),"scopeMatch, ","")&amp;IF(OR(ISFORMULA($J53),AND($J53&lt;&gt;"",NOT(OR(EXACT($J53,"independent_current"),EXACT($J53,"one_decision"),EXACT($J53,"shared_records"),EXACT($J53,"contradictory"),EXACT($J53,"incomplete_capture"),EXACT($J53,"stale"))))),"evidenceQuality, ","")&amp;IF(OR(ISFORMULA($K53),AND($K53&lt;&gt;"",NOT(OR(EXACT($K53,"vendor"),EXACT($K53,"product"),EXACT($K53,"consultancy"),EXACT($K53,"agency"),EXACT($K53,"internal_build"),EXACT($K53,"spreadsheet"),EXACT($K53,"incumbent"),EXACT($K53,"open_source"),EXACT($K53,"free_tool"),EXACT($K53,"no_decision"),EXACT($K53,"status_quo"),EXACT($K53,"unknown"))))),"alternativeType, ","")&amp;IF(OR(ISFORMULA($L53),AND($L53&lt;&gt;"",NOT(OR(EXACT($L53,"direct"),EXACT($L53,"indirect"),EXACT($L53,"substitute"),EXACT($L53,"reference"),EXACT($L53,"unknown"))))),"currentRole, ","")&amp;IF(OR(ISFORMULA($M53),AND($M53&lt;&gt;"",NOT(OR(EXACT($M53,"current"),EXACT($M53,"stale"),EXACT($M53,"unknown"))))),"freshness, ","")&amp;IF(OR(ISFORMULA($N53),AND($N53&lt;&gt;"",NOT(OR(EXACT($N53,"none"),EXACT($N53,"material"),EXACT($N53,"unknown"))))),"contradiction, ","")&amp;IF(OR(ISFORMULA($O53),AND($O53&lt;&gt;"",NOT(OR(EXACT($O53,"two_plus"),EXACT($O53,"one"),EXACT($O53,"shared"),EXACT($O53,"unknown"))))),"provenance, ","")&amp;IF(OR(ISFORMULA($P53),AND($P53&lt;&gt;"",NOT(OR(EXACT($P53,"balanced"),EXACT($P53,"only_wins"),EXACT($P53,"only_losses"),EXACT($P53,"one_segment"),EXACT($P53,"incomplete_crm"),EXACT($P53,"limited"))))),"sampleCoverage, ","")&amp;IF(OR(ISFORMULA($Q53),AND($Q53&lt;&gt;"",NOT(OR(EXACT($Q53,"none"),EXACT($Q53,"review_due"),EXACT($Q53,"new_evidence"))))),"previousValidation, ","")&amp;IF(OR(ISFORMULA($R53),AND($R53&lt;&gt;"",NOT(OR(EXACT($R53,"yes"),EXACT($R53,"no"))))),"newMaterialEvidence, ","")&amp;IF(OR(ISFORMULA($S53),AND($S53&lt;&gt;"",NOT(OR(EXACT($S53,"yes"),EXACT($S53,"no"),EXACT($S53,"unknown"))))),"serviceability, ","")&amp;IF(OR(ISFORMULA($T53),AND($T53&lt;&gt;"",NOT(OR(EXACT($T53,"yes"),EXACT($T53,"no"))))),"historicalBackfill, ","")&amp;IF(OR(ISFORMULA($U53),AND($U53&lt;&gt;"",NOT(OR(EXACT($U53,"yes"),EXACT($U53,"no"),EXACT($U53,"unknown"))))),"commercialNonParticipation, ","")</x:f>
      </x:c>
      <x:c r="BA53">
        <x:f>IF(LEN(TRIM($C53&amp;""))=0,"candidateName, ","")&amp;IF(LEN(TRIM($D53&amp;""))=0,"decisionUse, ","")&amp;IF(LEN(TRIM($E53&amp;""))=0,"candidateInSet, ","")&amp;IF(LEN(TRIM($F53&amp;""))=0,"publicEvidence, ","")&amp;IF(LEN(TRIM($G53&amp;""))=0,"firstPartyEvidence, ","")&amp;IF(LEN(TRIM($H53&amp;""))=0,"realDecision, ","")&amp;IF(LEN(TRIM($I53&amp;""))=0,"scopeMatch, ","")&amp;IF(LEN(TRIM($J53&amp;""))=0,"evidenceQuality, ","")</x:f>
      </x:c>
      <x:c r="BB53">
        <x:f>IF($AM53=0,"EMPTY",IF($AN53=TRUE,"INVALID INPUT",IF($AO53=TRUE,"INVALID INPUT",IF(OR(NOT(ISTEXT($C53)),LEN(TRIM($C53&amp;""))&lt;2),"INVALID INPUT",IF(OR($Q53="review_due",$Q53="new_evidence",$R53="yes"),"REOPEN",IF(OR($AR53="material",$AR53="unknown"),"RESOLVE EVIDENCE",IF(OR($I53="unknown",$H53="unknown"),"RESOLVE EVIDENCE",IF(AND($AU53=TRUE,OR($S53="",$S53="unknown")),"RESOLVE EVIDENCE",IF(AND($E53="no",OR($K53="",$K53="unknown")),"RESOLVE EVIDENCE",IF(AND($E53="yes",OR($L53="",$L53="unknown")),"RESOLVE EVIDENCE",IF(AND($E53="yes",OR($I53="partial",$I53="mismatch",$AQ53="stale")),"DOWNGRADE",IF(AND($AU53=TRUE,$AY53=TRUE),"RESOLVE EVIDENCE",IF(AND($S53="no",$E53="yes",$H53="no",$U53="yes",$AP53="two_plus",$I53="full",$AQ53="current"),"EXCLUDE FROM THIS COMMERCIAL VIEW",IF(AND($S53="no",$E53="yes",$H53="yes"),"DOWNGRADE",IF(AND($S53="no",OR($F53="yes",$AV53=TRUE)),"RETAIN FOR DISCOVERY / REFERENCE",IF($S53="no","RESOLVE EVIDENCE",IF(AND($E53="no",$H53="yes",$AT53=TRUE,$I53="full",$AW53=""),"RESOLVE EVIDENCE",IF(AND($E53="no",$H53="yes",$AT53=TRUE,$I53="full",$AU53=TRUE,OR($AP53&lt;&gt;"two_plus",$AQ53&lt;&gt;"current",$S53&lt;&gt;"yes")),"RESOLVE EVIDENCE",IF(AND($E53="no",$H53="yes",$AT53=TRUE,$I53="full"),"ADD",IF(AND($AW53&lt;&gt;"",$E53="yes",$H53="yes",$I53="full",$L53&lt;&gt;$AW53),"RECLASSIFY",IF(AND($AP53="shared",$AV53=TRUE),"RETAIN FOR DISCOVERY / REFERENCE",IF(AND($AV53=TRUE,$F53="yes",OR($H53="no",$G53="none")),"RETAIN FOR DISCOVERY / REFERENCE",IF(AND($E53="yes",$H53="no",$U53="yes",$AP53="two_plus",$I53="full",$AQ53="current"),"EXCLUDE FROM THIS COMMERCIAL VIEW",IF(AND($E53="yes",$H53="yes",$AT53=TRUE,$I53="full",$AP53="two_plus",$AQ53="current",$AW53=""),"RESOLVE EVIDENCE",IF(AND($E53="yes",$H53="yes",$AT53=TRUE,$I53="full",$AP53="two_plus",$AQ53="current",$AU53=TRUE,$S53&lt;&gt;"yes"),"RESOLVE EVIDENCE",IF(AND($E53="yes",$H53="yes",$AT53=TRUE,$I53="full",$AP53="two_plus",$AQ53="current",$L53&lt;&gt;$AW53),"RECLASSIFY",IF(AND($E53="yes",$H53="yes",$AT53=TRUE,$I53="full",$AP53="two_plus",$AQ53="current"),"CONFIRM","RESOLVE EVIDENCE")))))))))))))))))))))))))))</x:f>
      </x:c>
      <x:c r="BC53">
        <x:f>IF($AM53=0,"EMPTY",IF($AN53=TRUE,"CONTROLLED_INPUT_INVALID",IF($AO53=TRUE,"REQUIRED_FIELDS_MISSING",IF(OR(NOT(ISTEXT($C53)),LEN(TRIM($C53&amp;""))&lt;2),"IDENTITY_MALFORMED",IF(OR($Q53="review_due",$Q53="new_evidence",$R53="yes"),"LIFECYCLE_TRIGGER",IF(OR($AR53="material",$AR53="unknown"),"MATERIAL_CONTRADICTION",IF(OR($I53="unknown",$H53="unknown"),"SCOPE_OR_EVENT_UNRESOLVED",IF(AND($AU53=TRUE,OR($S53="",$S53="unknown")),"SERVICEABILITY_UNRESOLVED",IF(AND($E53="no",OR($K53="",$K53="unknown")),"MISSING_ALTERNATIVE_ROLE_UNRESOLVED",IF(AND($E53="yes",OR($L53="",$L53="unknown")),"CURRENT_ROLE_UNRESOLVED",IF(AND($E53="yes",OR($I53="partial",$I53="mismatch",$AQ53="stale")),"SCOPE_OR_FRESHNESS_LIMIT",IF(AND($AU53=TRUE,$AY53=TRUE),"COMMERCIAL_EVIDENCE_LIMITED",IF(AND($S53="no",$E53="yes",$H53="no",$U53="yes",$AP53="two_plus",$I53="full",$AQ53="current"),"SCOPED_NON_SERVICEABILITY",IF(AND($S53="no",$E53="yes",$H53="yes"),"SERVICEABILITY_LIMIT",IF(AND($S53="no",OR($F53="yes",$AV53=TRUE)),"NOT_SERVICEABLE_FOR_COMMERCIAL_VIEW",IF($S53="no","SERVICEABILITY_NEGATIVE_ROLE_EFFECT_UNRESOLVED",IF(AND($E53="no",$H53="yes",$AT53=TRUE,$I53="full",$AW53=""),"MISSING_ALTERNATIVE_ROLE_UNRESOLVED",IF(AND($E53="no",$H53="yes",$AT53=TRUE,$I53="full",$AU53=TRUE,OR($AP53&lt;&gt;"two_plus",$AQ53&lt;&gt;"current",$S53&lt;&gt;"yes")),"MISSING_ALTERNATIVE_EVIDENCE_LIMITED",IF(AND($E53="no",$H53="yes",$AT53=TRUE,$I53="full"),"COMMERCIAL_ALTERNATIVE_MISSING",IF(AND($AW53&lt;&gt;"",$E53="yes",$H53="yes",$I53="full",$L53&lt;&gt;$AW53),"ROLE_MISMATCH",IF(AND($AP53="shared",$AV53=TRUE),"PUBLIC_SIGNAL_SHARED_PROVENANCE",IF(AND($AV53=TRUE,$F53="yes",OR($H53="no",$G53="none")),"DISCOVERY_ONLY_RELATIONSHIP",IF(AND($E53="yes",$H53="no",$U53="yes",$AP53="two_plus",$I53="full",$AQ53="current"),"SCOPED_NON_PARTICIPATION",IF(AND($E53="yes",$H53="yes",$AT53=TRUE,$I53="full",$AP53="two_plus",$AQ53="current",$AW53=""),"ALTERNATIVE_TYPE_UNRESOLVED",IF(AND($E53="yes",$H53="yes",$AT53=TRUE,$I53="full",$AP53="two_plus",$AQ53="current",$AU53=TRUE,$S53&lt;&gt;"yes"),"SERVICEABILITY_UNRESOLVED",IF(AND($E53="yes",$H53="yes",$AT53=TRUE,$I53="full",$AP53="two_plus",$AQ53="current",$L53&lt;&gt;$AW53),"ROLE_MISMATCH",IF(AND($E53="yes",$H53="yes",$AT53=TRUE,$I53="full",$AP53="two_plus",$AQ53="current"),"SCOPED_COMMERCIAL_RELEVANCE","DEFAULT_EVIDENCE_GAP")))))))))))))))))))))))))))</x:f>
      </x:c>
    </x:row>
    <x:row r="54">
      <x:c r="A54" s="103"/>
      <x:c r="B54" s="103"/>
      <x:c r="C54" s="103"/>
      <x:c r="D54" s="103"/>
      <x:c r="E54" s="103"/>
      <x:c r="F54" s="103"/>
      <x:c r="G54" s="103"/>
      <x:c r="H54" s="103"/>
      <x:c r="I54" s="103"/>
      <x:c r="J54" s="103"/>
      <x:c r="K54" s="103"/>
      <x:c r="L54" s="103"/>
      <x:c r="M54" s="103"/>
      <x:c r="N54" s="103"/>
      <x:c r="O54" s="103"/>
      <x:c r="P54" s="103"/>
      <x:c r="Q54" s="103"/>
      <x:c r="R54" s="103"/>
      <x:c r="S54" s="103"/>
      <x:c r="T54" s="103"/>
      <x:c r="U54" s="103"/>
      <x:c r="V54" s="103"/>
      <x:c r="W54" s="104"/>
      <x:c r="X54" s="103"/>
      <x:c r="Y54" s="86">
        <x:f>IF($BB54="EMPTY","",IF($AN54=TRUE,"INVALID",IF($AO54=TRUE,"INCOMPLETE",IF(OR(NOT(ISTEXT($C54)),LEN(TRIM($C54&amp;""))&lt;2),"INVALID","VALID"))))</x:f>
      </x:c>
      <x:c r="Z54" s="86">
        <x:f>IF($BB54="EMPTY","",$BB54)</x:f>
      </x:c>
      <x:c r="AA54" s="86">
        <x:f>IF($BB54="EMPTY","",IFERROR(VLOOKUP($BC54,'Method Notes'!$AN$5:$AW$50,2,FALSE),""))</x:f>
      </x:c>
      <x:c r="AB54" s="86">
        <x:f>IF($BB54="EMPTY","",IF($BC54="CONTROLLED_INPUT_INVALID","Unsupported values were supplied for: "&amp;LEFT($AZ54,MAX(0,LEN($AZ54)-2))&amp;". The engine does not convert them to a safe default.",IF($BC54="REQUIRED_FIELDS_MISSING","Required information is missing: "&amp;LEFT($BA54,MAX(0,LEN($BA54)-2))&amp;".",IFERROR(VLOOKUP($BC54,'Method Notes'!$AN$5:$AW$50,3,FALSE),""))))</x:f>
      </x:c>
      <x:c r="AC54" s="86">
        <x:f>IF($BB54="EMPTY","",IF($BC54="COMMERCIAL_ALTERNATIVE_MISSING","Add as "&amp;$AX54&amp;" in this scoped view.",IF($BC54="ROLE_MISMATCH","Reclassify as "&amp;$AX54&amp;" for this view.",IFERROR(VLOOKUP($BC54,'Method Notes'!$AN$5:$AW$50,4,FALSE),""))))</x:f>
      </x:c>
      <x:c r="AD54" s="86">
        <x:f>IF($BB54="EMPTY","",$BC54)</x:f>
      </x:c>
      <x:c r="AE54" s="86">
        <x:f>IF($BB54="EMPTY","",IFERROR(VLOOKUP($BC54,'Method Notes'!$AN$5:$AW$50,5,FALSE),""))</x:f>
      </x:c>
      <x:c r="AF54" s="86">
        <x:f>IF($BB54="EMPTY","",IFERROR(VLOOKUP($BC54,'Method Notes'!$AN$5:$AW$50,6,FALSE),""))</x:f>
      </x:c>
      <x:c r="AG54" s="86">
        <x:f>IF($BB54="EMPTY","",IF($BC54="COMMERCIAL_EVIDENCE_LIMITED",IF($AT54=TRUE,"Add independent decisions and missing segments.","Collect direct buyer or recorded commercial-event evidence tied to the same scope."),IFERROR(VLOOKUP($BC54,'Method Notes'!$AN$5:$AW$50,7,FALSE),"")))</x:f>
      </x:c>
      <x:c r="AH54" s="86">
        <x:f>IF($BB54="EMPTY","",IFERROR(VLOOKUP($BC54,'Method Notes'!$AN$5:$AW$50,8,FALSE),""))</x:f>
      </x:c>
      <x:c r="AI54" s="86">
        <x:f>IF($BB54="EMPTY","",IF(OR($BC54="COMMERCIAL_EVIDENCE_LIMITED",$BC54="COMMERCIAL_ALTERNATIVE_MISSING",$BC54="ROLE_MISMATCH",$BC54="SCOPE_OR_FRESHNESS_LIMIT"),IF($AP54="shared","PROVENANCE NOT INDEPENDENT",IF($AP54="one","ONE INDEPENDENT DECISION ONLY",IF($AS54="incomplete_crm","CRM CAPTURE INCOMPLETE",IF(OR($AS54="only_wins",$AS54="only_losses",$AS54="one_segment",$AS54="limited"),"SAMPLE COVERAGE LIMITED",IF($T54="yes","HISTORICAL BACKFILL UNRELIABLE",IF($AQ54="stale","EVIDENCE STALE","Evidence is scoped to the tested view.")))))),IFERROR(VLOOKUP($BC54,'Method Notes'!$AN$5:$AW$50,9,FALSE),"")))</x:f>
      </x:c>
      <x:c r="AJ54" s="86">
        <x:f>IF($BB54="EMPTY","",IFERROR(VLOOKUP($BC54,'Method Notes'!$AN$5:$AW$50,10,FALSE),""))</x:f>
      </x:c>
      <x:c r="AK54" s="86">
        <x:f>IF(COUNTA($A54:$X54)=0,"",IF(AND($B54&lt;&gt;"",COUNTIF($B$6:$B54,$B54)&gt;1),"POSSIBLE DUPLICATE CANDIDATE ID",""))</x:f>
      </x:c>
      <x:c r="AL54" s="86">
        <x:f>IF(COUNTA($A54:$X54)=0,"",IF(OR($Q54="review_due",$Q54="new_evidence",$R54="yes"),"REOPEN / SUPERSEDE PRIOR VERSION",IF(OR($Q54="",$Q54="none"),"CURRENT OR FIRST REVIEW","PRIOR REVIEW RECORDED")))</x:f>
      </x:c>
      <x:c r="AM54">
        <x:f>IF(COUNTA($C54:$U54)&gt;0,1,0)</x:f>
      </x:c>
      <x:c r="AN54">
        <x:f>OR(ISFORMULA($C54),ISFORMULA($D54),AND($D54&lt;&gt;"",NOT(OR(EXACT($D54,"seo"),EXACT($D54,"content"),EXACT($D54,"paid_search"),EXACT($D54,"market_monitoring"),EXACT($D54,"battlecard"),EXACT($D54,"product_comparison"),EXACT($D54,"shortlist"),EXACT($D54,"procurement"),EXACT($D54,"pricing"),EXACT($D54,"renewal"),EXACT($D54,"strategy")))),ISFORMULA($E54),AND($E54&lt;&gt;"",NOT(OR(EXACT($E54,"yes"),EXACT($E54,"no")))),ISFORMULA($F54),AND($F54&lt;&gt;"",NOT(OR(EXACT($F54,"yes"),EXACT($F54,"no")))),ISFORMULA($G54),AND($G54&lt;&gt;"",NOT(OR(EXACT($G54,"none"),EXACT($G54,"seller_only"),EXACT($G54,"buyer_event"),EXACT($G54,"mixed")))),ISFORMULA($H54),AND($H54&lt;&gt;"",NOT(OR(EXACT($H54,"yes"),EXACT($H54,"no"),EXACT($H54,"unknown")))),ISFORMULA($I54),AND($I54&lt;&gt;"",NOT(OR(EXACT($I54,"full"),EXACT($I54,"partial"),EXACT($I54,"mismatch"),EXACT($I54,"unknown")))),ISFORMULA($J54),AND($J54&lt;&gt;"",NOT(OR(EXACT($J54,"independent_current"),EXACT($J54,"one_decision"),EXACT($J54,"shared_records"),EXACT($J54,"contradictory"),EXACT($J54,"incomplete_capture"),EXACT($J54,"stale")))),ISFORMULA($K54),AND($K54&lt;&gt;"",NOT(OR(EXACT($K54,"vendor"),EXACT($K54,"product"),EXACT($K54,"consultancy"),EXACT($K54,"agency"),EXACT($K54,"internal_build"),EXACT($K54,"spreadsheet"),EXACT($K54,"incumbent"),EXACT($K54,"open_source"),EXACT($K54,"free_tool"),EXACT($K54,"no_decision"),EXACT($K54,"status_quo"),EXACT($K54,"unknown")))),ISFORMULA($L54),AND($L54&lt;&gt;"",NOT(OR(EXACT($L54,"direct"),EXACT($L54,"indirect"),EXACT($L54,"substitute"),EXACT($L54,"reference"),EXACT($L54,"unknown")))),ISFORMULA($M54),AND($M54&lt;&gt;"",NOT(OR(EXACT($M54,"current"),EXACT($M54,"stale"),EXACT($M54,"unknown")))),ISFORMULA($N54),AND($N54&lt;&gt;"",NOT(OR(EXACT($N54,"none"),EXACT($N54,"material"),EXACT($N54,"unknown")))),ISFORMULA($O54),AND($O54&lt;&gt;"",NOT(OR(EXACT($O54,"two_plus"),EXACT($O54,"one"),EXACT($O54,"shared"),EXACT($O54,"unknown")))),ISFORMULA($P54),AND($P54&lt;&gt;"",NOT(OR(EXACT($P54,"balanced"),EXACT($P54,"only_wins"),EXACT($P54,"only_losses"),EXACT($P54,"one_segment"),EXACT($P54,"incomplete_crm"),EXACT($P54,"limited")))),ISFORMULA($Q54),AND($Q54&lt;&gt;"",NOT(OR(EXACT($Q54,"none"),EXACT($Q54,"review_due"),EXACT($Q54,"new_evidence")))),ISFORMULA($R54),AND($R54&lt;&gt;"",NOT(OR(EXACT($R54,"yes"),EXACT($R54,"no")))),ISFORMULA($S54),AND($S54&lt;&gt;"",NOT(OR(EXACT($S54,"yes"),EXACT($S54,"no"),EXACT($S54,"unknown")))),ISFORMULA($T54),AND($T54&lt;&gt;"",NOT(OR(EXACT($T54,"yes"),EXACT($T54,"no")))),ISFORMULA($U54),AND($U54&lt;&gt;"",NOT(OR(EXACT($U54,"yes"),EXACT($U54,"no"),EXACT($U54,"unknown")))))</x:f>
      </x:c>
      <x:c r="AO54">
        <x:f>OR(LEN(TRIM($C54&amp;""))=0,LEN(TRIM($D54&amp;""))=0,LEN(TRIM($E54&amp;""))=0,LEN(TRIM($F54&amp;""))=0,LEN(TRIM($G54&amp;""))=0,LEN(TRIM($H54&amp;""))=0,LEN(TRIM($I54&amp;""))=0,LEN(TRIM($J54&amp;""))=0)</x:f>
      </x:c>
      <x:c r="AP54">
        <x:f>IF($O54&lt;&gt;"",$O54,IF($J54="independent_current","two_plus",IF($J54="one_decision","one",IF($J54="shared_records","shared","unknown"))))</x:f>
      </x:c>
      <x:c r="AQ54">
        <x:f>IF($M54&lt;&gt;"",$M54,IF($J54="stale","stale",IF($J54="incomplete_capture","unknown",IF($J54&lt;&gt;"","current",""))))</x:f>
      </x:c>
      <x:c r="AR54">
        <x:f>IF($N54&lt;&gt;"",$N54,IF($J54="contradictory","material",IF($J54&lt;&gt;"","none","")))</x:f>
      </x:c>
      <x:c r="AS54">
        <x:f>IF($P54&lt;&gt;"",$P54,IF($J54="incomplete_capture","incomplete_crm",IF($J54="independent_current","balanced",IF($J54&lt;&gt;"","limited",""))))</x:f>
      </x:c>
      <x:c r="AT54">
        <x:f>OR($G54="buyer_event",$G54="mixed")</x:f>
      </x:c>
      <x:c r="AU54">
        <x:f>OR($D54="battlecard",$D54="shortlist",$D54="procurement",$D54="pricing",$D54="renewal",$D54="strategy",$D54="product_comparison")</x:f>
      </x:c>
      <x:c r="AV54">
        <x:f>OR($D54="seo",$D54="content",$D54="paid_search",$D54="market_monitoring")</x:f>
      </x:c>
      <x:c r="AW54">
        <x:f>IF(OR($K54="vendor",$K54="product"),"direct",IF(OR($K54="consultancy",$K54="agency"),"indirect",IF(OR($K54="internal_build",$K54="spreadsheet",$K54="incumbent",$K54="open_source",$K54="free_tool",$K54="no_decision",$K54="status_quo"),"substitute","")))</x:f>
      </x:c>
      <x:c r="AX54">
        <x:f>IF(OR($K54="vendor",$K54="product"),"Direct competitor",IF(OR($K54="consultancy",$K54="agency"),"Service alternative",IF($K54="incumbent","Incumbent / substitute",IF($K54="no_decision","No-decision alternative",IF($K54="status_quo","Status-quo alternative",IF(OR($K54="internal_build",$K54="spreadsheet",$K54="open_source",$K54="free_tool"),"Substitute",""))))))</x:f>
      </x:c>
      <x:c r="AY54">
        <x:f>OR($G54="none",$G54="seller_only",$AP54&lt;&gt;"two_plus",$AS54="only_wins",$AS54="only_losses",$AS54="one_segment",$AS54="incomplete_crm",$AS54="limited",$T54="yes",$AQ54&lt;&gt;"current")</x:f>
      </x:c>
      <x:c r="AZ54">
        <x:f>IF(ISFORMULA($C54),"candidateName, ","")&amp;IF(OR(ISFORMULA($D54),AND($D54&lt;&gt;"",NOT(OR(EXACT($D54,"seo"),EXACT($D54,"content"),EXACT($D54,"paid_search"),EXACT($D54,"market_monitoring"),EXACT($D54,"battlecard"),EXACT($D54,"product_comparison"),EXACT($D54,"shortlist"),EXACT($D54,"procurement"),EXACT($D54,"pricing"),EXACT($D54,"renewal"),EXACT($D54,"strategy"))))),"decisionUse, ","")&amp;IF(OR(ISFORMULA($E54),AND($E54&lt;&gt;"",NOT(OR(EXACT($E54,"yes"),EXACT($E54,"no"))))),"candidateInSet, ","")&amp;IF(OR(ISFORMULA($F54),AND($F54&lt;&gt;"",NOT(OR(EXACT($F54,"yes"),EXACT($F54,"no"))))),"publicEvidence, ","")&amp;IF(OR(ISFORMULA($G54),AND($G54&lt;&gt;"",NOT(OR(EXACT($G54,"none"),EXACT($G54,"seller_only"),EXACT($G54,"buyer_event"),EXACT($G54,"mixed"))))),"firstPartyEvidence, ","")&amp;IF(OR(ISFORMULA($H54),AND($H54&lt;&gt;"",NOT(OR(EXACT($H54,"yes"),EXACT($H54,"no"),EXACT($H54,"unknown"))))),"realDecision, ","")&amp;IF(OR(ISFORMULA($I54),AND($I54&lt;&gt;"",NOT(OR(EXACT($I54,"full"),EXACT($I54,"partial"),EXACT($I54,"mismatch"),EXACT($I54,"unknown"))))),"scopeMatch, ","")&amp;IF(OR(ISFORMULA($J54),AND($J54&lt;&gt;"",NOT(OR(EXACT($J54,"independent_current"),EXACT($J54,"one_decision"),EXACT($J54,"shared_records"),EXACT($J54,"contradictory"),EXACT($J54,"incomplete_capture"),EXACT($J54,"stale"))))),"evidenceQuality, ","")&amp;IF(OR(ISFORMULA($K54),AND($K54&lt;&gt;"",NOT(OR(EXACT($K54,"vendor"),EXACT($K54,"product"),EXACT($K54,"consultancy"),EXACT($K54,"agency"),EXACT($K54,"internal_build"),EXACT($K54,"spreadsheet"),EXACT($K54,"incumbent"),EXACT($K54,"open_source"),EXACT($K54,"free_tool"),EXACT($K54,"no_decision"),EXACT($K54,"status_quo"),EXACT($K54,"unknown"))))),"alternativeType, ","")&amp;IF(OR(ISFORMULA($L54),AND($L54&lt;&gt;"",NOT(OR(EXACT($L54,"direct"),EXACT($L54,"indirect"),EXACT($L54,"substitute"),EXACT($L54,"reference"),EXACT($L54,"unknown"))))),"currentRole, ","")&amp;IF(OR(ISFORMULA($M54),AND($M54&lt;&gt;"",NOT(OR(EXACT($M54,"current"),EXACT($M54,"stale"),EXACT($M54,"unknown"))))),"freshness, ","")&amp;IF(OR(ISFORMULA($N54),AND($N54&lt;&gt;"",NOT(OR(EXACT($N54,"none"),EXACT($N54,"material"),EXACT($N54,"unknown"))))),"contradiction, ","")&amp;IF(OR(ISFORMULA($O54),AND($O54&lt;&gt;"",NOT(OR(EXACT($O54,"two_plus"),EXACT($O54,"one"),EXACT($O54,"shared"),EXACT($O54,"unknown"))))),"provenance, ","")&amp;IF(OR(ISFORMULA($P54),AND($P54&lt;&gt;"",NOT(OR(EXACT($P54,"balanced"),EXACT($P54,"only_wins"),EXACT($P54,"only_losses"),EXACT($P54,"one_segment"),EXACT($P54,"incomplete_crm"),EXACT($P54,"limited"))))),"sampleCoverage, ","")&amp;IF(OR(ISFORMULA($Q54),AND($Q54&lt;&gt;"",NOT(OR(EXACT($Q54,"none"),EXACT($Q54,"review_due"),EXACT($Q54,"new_evidence"))))),"previousValidation, ","")&amp;IF(OR(ISFORMULA($R54),AND($R54&lt;&gt;"",NOT(OR(EXACT($R54,"yes"),EXACT($R54,"no"))))),"newMaterialEvidence, ","")&amp;IF(OR(ISFORMULA($S54),AND($S54&lt;&gt;"",NOT(OR(EXACT($S54,"yes"),EXACT($S54,"no"),EXACT($S54,"unknown"))))),"serviceability, ","")&amp;IF(OR(ISFORMULA($T54),AND($T54&lt;&gt;"",NOT(OR(EXACT($T54,"yes"),EXACT($T54,"no"))))),"historicalBackfill, ","")&amp;IF(OR(ISFORMULA($U54),AND($U54&lt;&gt;"",NOT(OR(EXACT($U54,"yes"),EXACT($U54,"no"),EXACT($U54,"unknown"))))),"commercialNonParticipation, ","")</x:f>
      </x:c>
      <x:c r="BA54">
        <x:f>IF(LEN(TRIM($C54&amp;""))=0,"candidateName, ","")&amp;IF(LEN(TRIM($D54&amp;""))=0,"decisionUse, ","")&amp;IF(LEN(TRIM($E54&amp;""))=0,"candidateInSet, ","")&amp;IF(LEN(TRIM($F54&amp;""))=0,"publicEvidence, ","")&amp;IF(LEN(TRIM($G54&amp;""))=0,"firstPartyEvidence, ","")&amp;IF(LEN(TRIM($H54&amp;""))=0,"realDecision, ","")&amp;IF(LEN(TRIM($I54&amp;""))=0,"scopeMatch, ","")&amp;IF(LEN(TRIM($J54&amp;""))=0,"evidenceQuality, ","")</x:f>
      </x:c>
      <x:c r="BB54">
        <x:f>IF($AM54=0,"EMPTY",IF($AN54=TRUE,"INVALID INPUT",IF($AO54=TRUE,"INVALID INPUT",IF(OR(NOT(ISTEXT($C54)),LEN(TRIM($C54&amp;""))&lt;2),"INVALID INPUT",IF(OR($Q54="review_due",$Q54="new_evidence",$R54="yes"),"REOPEN",IF(OR($AR54="material",$AR54="unknown"),"RESOLVE EVIDENCE",IF(OR($I54="unknown",$H54="unknown"),"RESOLVE EVIDENCE",IF(AND($AU54=TRUE,OR($S54="",$S54="unknown")),"RESOLVE EVIDENCE",IF(AND($E54="no",OR($K54="",$K54="unknown")),"RESOLVE EVIDENCE",IF(AND($E54="yes",OR($L54="",$L54="unknown")),"RESOLVE EVIDENCE",IF(AND($E54="yes",OR($I54="partial",$I54="mismatch",$AQ54="stale")),"DOWNGRADE",IF(AND($AU54=TRUE,$AY54=TRUE),"RESOLVE EVIDENCE",IF(AND($S54="no",$E54="yes",$H54="no",$U54="yes",$AP54="two_plus",$I54="full",$AQ54="current"),"EXCLUDE FROM THIS COMMERCIAL VIEW",IF(AND($S54="no",$E54="yes",$H54="yes"),"DOWNGRADE",IF(AND($S54="no",OR($F54="yes",$AV54=TRUE)),"RETAIN FOR DISCOVERY / REFERENCE",IF($S54="no","RESOLVE EVIDENCE",IF(AND($E54="no",$H54="yes",$AT54=TRUE,$I54="full",$AW54=""),"RESOLVE EVIDENCE",IF(AND($E54="no",$H54="yes",$AT54=TRUE,$I54="full",$AU54=TRUE,OR($AP54&lt;&gt;"two_plus",$AQ54&lt;&gt;"current",$S54&lt;&gt;"yes")),"RESOLVE EVIDENCE",IF(AND($E54="no",$H54="yes",$AT54=TRUE,$I54="full"),"ADD",IF(AND($AW54&lt;&gt;"",$E54="yes",$H54="yes",$I54="full",$L54&lt;&gt;$AW54),"RECLASSIFY",IF(AND($AP54="shared",$AV54=TRUE),"RETAIN FOR DISCOVERY / REFERENCE",IF(AND($AV54=TRUE,$F54="yes",OR($H54="no",$G54="none")),"RETAIN FOR DISCOVERY / REFERENCE",IF(AND($E54="yes",$H54="no",$U54="yes",$AP54="two_plus",$I54="full",$AQ54="current"),"EXCLUDE FROM THIS COMMERCIAL VIEW",IF(AND($E54="yes",$H54="yes",$AT54=TRUE,$I54="full",$AP54="two_plus",$AQ54="current",$AW54=""),"RESOLVE EVIDENCE",IF(AND($E54="yes",$H54="yes",$AT54=TRUE,$I54="full",$AP54="two_plus",$AQ54="current",$AU54=TRUE,$S54&lt;&gt;"yes"),"RESOLVE EVIDENCE",IF(AND($E54="yes",$H54="yes",$AT54=TRUE,$I54="full",$AP54="two_plus",$AQ54="current",$L54&lt;&gt;$AW54),"RECLASSIFY",IF(AND($E54="yes",$H54="yes",$AT54=TRUE,$I54="full",$AP54="two_plus",$AQ54="current"),"CONFIRM","RESOLVE EVIDENCE")))))))))))))))))))))))))))</x:f>
      </x:c>
      <x:c r="BC54">
        <x:f>IF($AM54=0,"EMPTY",IF($AN54=TRUE,"CONTROLLED_INPUT_INVALID",IF($AO54=TRUE,"REQUIRED_FIELDS_MISSING",IF(OR(NOT(ISTEXT($C54)),LEN(TRIM($C54&amp;""))&lt;2),"IDENTITY_MALFORMED",IF(OR($Q54="review_due",$Q54="new_evidence",$R54="yes"),"LIFECYCLE_TRIGGER",IF(OR($AR54="material",$AR54="unknown"),"MATERIAL_CONTRADICTION",IF(OR($I54="unknown",$H54="unknown"),"SCOPE_OR_EVENT_UNRESOLVED",IF(AND($AU54=TRUE,OR($S54="",$S54="unknown")),"SERVICEABILITY_UNRESOLVED",IF(AND($E54="no",OR($K54="",$K54="unknown")),"MISSING_ALTERNATIVE_ROLE_UNRESOLVED",IF(AND($E54="yes",OR($L54="",$L54="unknown")),"CURRENT_ROLE_UNRESOLVED",IF(AND($E54="yes",OR($I54="partial",$I54="mismatch",$AQ54="stale")),"SCOPE_OR_FRESHNESS_LIMIT",IF(AND($AU54=TRUE,$AY54=TRUE),"COMMERCIAL_EVIDENCE_LIMITED",IF(AND($S54="no",$E54="yes",$H54="no",$U54="yes",$AP54="two_plus",$I54="full",$AQ54="current"),"SCOPED_NON_SERVICEABILITY",IF(AND($S54="no",$E54="yes",$H54="yes"),"SERVICEABILITY_LIMIT",IF(AND($S54="no",OR($F54="yes",$AV54=TRUE)),"NOT_SERVICEABLE_FOR_COMMERCIAL_VIEW",IF($S54="no","SERVICEABILITY_NEGATIVE_ROLE_EFFECT_UNRESOLVED",IF(AND($E54="no",$H54="yes",$AT54=TRUE,$I54="full",$AW54=""),"MISSING_ALTERNATIVE_ROLE_UNRESOLVED",IF(AND($E54="no",$H54="yes",$AT54=TRUE,$I54="full",$AU54=TRUE,OR($AP54&lt;&gt;"two_plus",$AQ54&lt;&gt;"current",$S54&lt;&gt;"yes")),"MISSING_ALTERNATIVE_EVIDENCE_LIMITED",IF(AND($E54="no",$H54="yes",$AT54=TRUE,$I54="full"),"COMMERCIAL_ALTERNATIVE_MISSING",IF(AND($AW54&lt;&gt;"",$E54="yes",$H54="yes",$I54="full",$L54&lt;&gt;$AW54),"ROLE_MISMATCH",IF(AND($AP54="shared",$AV54=TRUE),"PUBLIC_SIGNAL_SHARED_PROVENANCE",IF(AND($AV54=TRUE,$F54="yes",OR($H54="no",$G54="none")),"DISCOVERY_ONLY_RELATIONSHIP",IF(AND($E54="yes",$H54="no",$U54="yes",$AP54="two_plus",$I54="full",$AQ54="current"),"SCOPED_NON_PARTICIPATION",IF(AND($E54="yes",$H54="yes",$AT54=TRUE,$I54="full",$AP54="two_plus",$AQ54="current",$AW54=""),"ALTERNATIVE_TYPE_UNRESOLVED",IF(AND($E54="yes",$H54="yes",$AT54=TRUE,$I54="full",$AP54="two_plus",$AQ54="current",$AU54=TRUE,$S54&lt;&gt;"yes"),"SERVICEABILITY_UNRESOLVED",IF(AND($E54="yes",$H54="yes",$AT54=TRUE,$I54="full",$AP54="two_plus",$AQ54="current",$L54&lt;&gt;$AW54),"ROLE_MISMATCH",IF(AND($E54="yes",$H54="yes",$AT54=TRUE,$I54="full",$AP54="two_plus",$AQ54="current"),"SCOPED_COMMERCIAL_RELEVANCE","DEFAULT_EVIDENCE_GAP")))))))))))))))))))))))))))</x:f>
      </x:c>
    </x:row>
    <x:row r="55">
      <x:c r="A55" s="103"/>
      <x:c r="B55" s="103"/>
      <x:c r="C55" s="103"/>
      <x:c r="D55" s="103"/>
      <x:c r="E55" s="103"/>
      <x:c r="F55" s="103"/>
      <x:c r="G55" s="103"/>
      <x:c r="H55" s="103"/>
      <x:c r="I55" s="103"/>
      <x:c r="J55" s="103"/>
      <x:c r="K55" s="103"/>
      <x:c r="L55" s="103"/>
      <x:c r="M55" s="103"/>
      <x:c r="N55" s="103"/>
      <x:c r="O55" s="103"/>
      <x:c r="P55" s="103"/>
      <x:c r="Q55" s="103"/>
      <x:c r="R55" s="103"/>
      <x:c r="S55" s="103"/>
      <x:c r="T55" s="103"/>
      <x:c r="U55" s="103"/>
      <x:c r="V55" s="103"/>
      <x:c r="W55" s="104"/>
      <x:c r="X55" s="103"/>
      <x:c r="Y55" s="86">
        <x:f>IF($BB55="EMPTY","",IF($AN55=TRUE,"INVALID",IF($AO55=TRUE,"INCOMPLETE",IF(OR(NOT(ISTEXT($C55)),LEN(TRIM($C55&amp;""))&lt;2),"INVALID","VALID"))))</x:f>
      </x:c>
      <x:c r="Z55" s="86">
        <x:f>IF($BB55="EMPTY","",$BB55)</x:f>
      </x:c>
      <x:c r="AA55" s="86">
        <x:f>IF($BB55="EMPTY","",IFERROR(VLOOKUP($BC55,'Method Notes'!$AN$5:$AW$50,2,FALSE),""))</x:f>
      </x:c>
      <x:c r="AB55" s="86">
        <x:f>IF($BB55="EMPTY","",IF($BC55="CONTROLLED_INPUT_INVALID","Unsupported values were supplied for: "&amp;LEFT($AZ55,MAX(0,LEN($AZ55)-2))&amp;". The engine does not convert them to a safe default.",IF($BC55="REQUIRED_FIELDS_MISSING","Required information is missing: "&amp;LEFT($BA55,MAX(0,LEN($BA55)-2))&amp;".",IFERROR(VLOOKUP($BC55,'Method Notes'!$AN$5:$AW$50,3,FALSE),""))))</x:f>
      </x:c>
      <x:c r="AC55" s="86">
        <x:f>IF($BB55="EMPTY","",IF($BC55="COMMERCIAL_ALTERNATIVE_MISSING","Add as "&amp;$AX55&amp;" in this scoped view.",IF($BC55="ROLE_MISMATCH","Reclassify as "&amp;$AX55&amp;" for this view.",IFERROR(VLOOKUP($BC55,'Method Notes'!$AN$5:$AW$50,4,FALSE),""))))</x:f>
      </x:c>
      <x:c r="AD55" s="86">
        <x:f>IF($BB55="EMPTY","",$BC55)</x:f>
      </x:c>
      <x:c r="AE55" s="86">
        <x:f>IF($BB55="EMPTY","",IFERROR(VLOOKUP($BC55,'Method Notes'!$AN$5:$AW$50,5,FALSE),""))</x:f>
      </x:c>
      <x:c r="AF55" s="86">
        <x:f>IF($BB55="EMPTY","",IFERROR(VLOOKUP($BC55,'Method Notes'!$AN$5:$AW$50,6,FALSE),""))</x:f>
      </x:c>
      <x:c r="AG55" s="86">
        <x:f>IF($BB55="EMPTY","",IF($BC55="COMMERCIAL_EVIDENCE_LIMITED",IF($AT55=TRUE,"Add independent decisions and missing segments.","Collect direct buyer or recorded commercial-event evidence tied to the same scope."),IFERROR(VLOOKUP($BC55,'Method Notes'!$AN$5:$AW$50,7,FALSE),"")))</x:f>
      </x:c>
      <x:c r="AH55" s="86">
        <x:f>IF($BB55="EMPTY","",IFERROR(VLOOKUP($BC55,'Method Notes'!$AN$5:$AW$50,8,FALSE),""))</x:f>
      </x:c>
      <x:c r="AI55" s="86">
        <x:f>IF($BB55="EMPTY","",IF(OR($BC55="COMMERCIAL_EVIDENCE_LIMITED",$BC55="COMMERCIAL_ALTERNATIVE_MISSING",$BC55="ROLE_MISMATCH",$BC55="SCOPE_OR_FRESHNESS_LIMIT"),IF($AP55="shared","PROVENANCE NOT INDEPENDENT",IF($AP55="one","ONE INDEPENDENT DECISION ONLY",IF($AS55="incomplete_crm","CRM CAPTURE INCOMPLETE",IF(OR($AS55="only_wins",$AS55="only_losses",$AS55="one_segment",$AS55="limited"),"SAMPLE COVERAGE LIMITED",IF($T55="yes","HISTORICAL BACKFILL UNRELIABLE",IF($AQ55="stale","EVIDENCE STALE","Evidence is scoped to the tested view.")))))),IFERROR(VLOOKUP($BC55,'Method Notes'!$AN$5:$AW$50,9,FALSE),"")))</x:f>
      </x:c>
      <x:c r="AJ55" s="86">
        <x:f>IF($BB55="EMPTY","",IFERROR(VLOOKUP($BC55,'Method Notes'!$AN$5:$AW$50,10,FALSE),""))</x:f>
      </x:c>
      <x:c r="AK55" s="86">
        <x:f>IF(COUNTA($A55:$X55)=0,"",IF(AND($B55&lt;&gt;"",COUNTIF($B$6:$B55,$B55)&gt;1),"POSSIBLE DUPLICATE CANDIDATE ID",""))</x:f>
      </x:c>
      <x:c r="AL55" s="86">
        <x:f>IF(COUNTA($A55:$X55)=0,"",IF(OR($Q55="review_due",$Q55="new_evidence",$R55="yes"),"REOPEN / SUPERSEDE PRIOR VERSION",IF(OR($Q55="",$Q55="none"),"CURRENT OR FIRST REVIEW","PRIOR REVIEW RECORDED")))</x:f>
      </x:c>
      <x:c r="AM55">
        <x:f>IF(COUNTA($C55:$U55)&gt;0,1,0)</x:f>
      </x:c>
      <x:c r="AN55">
        <x:f>OR(ISFORMULA($C55),ISFORMULA($D55),AND($D55&lt;&gt;"",NOT(OR(EXACT($D55,"seo"),EXACT($D55,"content"),EXACT($D55,"paid_search"),EXACT($D55,"market_monitoring"),EXACT($D55,"battlecard"),EXACT($D55,"product_comparison"),EXACT($D55,"shortlist"),EXACT($D55,"procurement"),EXACT($D55,"pricing"),EXACT($D55,"renewal"),EXACT($D55,"strategy")))),ISFORMULA($E55),AND($E55&lt;&gt;"",NOT(OR(EXACT($E55,"yes"),EXACT($E55,"no")))),ISFORMULA($F55),AND($F55&lt;&gt;"",NOT(OR(EXACT($F55,"yes"),EXACT($F55,"no")))),ISFORMULA($G55),AND($G55&lt;&gt;"",NOT(OR(EXACT($G55,"none"),EXACT($G55,"seller_only"),EXACT($G55,"buyer_event"),EXACT($G55,"mixed")))),ISFORMULA($H55),AND($H55&lt;&gt;"",NOT(OR(EXACT($H55,"yes"),EXACT($H55,"no"),EXACT($H55,"unknown")))),ISFORMULA($I55),AND($I55&lt;&gt;"",NOT(OR(EXACT($I55,"full"),EXACT($I55,"partial"),EXACT($I55,"mismatch"),EXACT($I55,"unknown")))),ISFORMULA($J55),AND($J55&lt;&gt;"",NOT(OR(EXACT($J55,"independent_current"),EXACT($J55,"one_decision"),EXACT($J55,"shared_records"),EXACT($J55,"contradictory"),EXACT($J55,"incomplete_capture"),EXACT($J55,"stale")))),ISFORMULA($K55),AND($K55&lt;&gt;"",NOT(OR(EXACT($K55,"vendor"),EXACT($K55,"product"),EXACT($K55,"consultancy"),EXACT($K55,"agency"),EXACT($K55,"internal_build"),EXACT($K55,"spreadsheet"),EXACT($K55,"incumbent"),EXACT($K55,"open_source"),EXACT($K55,"free_tool"),EXACT($K55,"no_decision"),EXACT($K55,"status_quo"),EXACT($K55,"unknown")))),ISFORMULA($L55),AND($L55&lt;&gt;"",NOT(OR(EXACT($L55,"direct"),EXACT($L55,"indirect"),EXACT($L55,"substitute"),EXACT($L55,"reference"),EXACT($L55,"unknown")))),ISFORMULA($M55),AND($M55&lt;&gt;"",NOT(OR(EXACT($M55,"current"),EXACT($M55,"stale"),EXACT($M55,"unknown")))),ISFORMULA($N55),AND($N55&lt;&gt;"",NOT(OR(EXACT($N55,"none"),EXACT($N55,"material"),EXACT($N55,"unknown")))),ISFORMULA($O55),AND($O55&lt;&gt;"",NOT(OR(EXACT($O55,"two_plus"),EXACT($O55,"one"),EXACT($O55,"shared"),EXACT($O55,"unknown")))),ISFORMULA($P55),AND($P55&lt;&gt;"",NOT(OR(EXACT($P55,"balanced"),EXACT($P55,"only_wins"),EXACT($P55,"only_losses"),EXACT($P55,"one_segment"),EXACT($P55,"incomplete_crm"),EXACT($P55,"limited")))),ISFORMULA($Q55),AND($Q55&lt;&gt;"",NOT(OR(EXACT($Q55,"none"),EXACT($Q55,"review_due"),EXACT($Q55,"new_evidence")))),ISFORMULA($R55),AND($R55&lt;&gt;"",NOT(OR(EXACT($R55,"yes"),EXACT($R55,"no")))),ISFORMULA($S55),AND($S55&lt;&gt;"",NOT(OR(EXACT($S55,"yes"),EXACT($S55,"no"),EXACT($S55,"unknown")))),ISFORMULA($T55),AND($T55&lt;&gt;"",NOT(OR(EXACT($T55,"yes"),EXACT($T55,"no")))),ISFORMULA($U55),AND($U55&lt;&gt;"",NOT(OR(EXACT($U55,"yes"),EXACT($U55,"no"),EXACT($U55,"unknown")))))</x:f>
      </x:c>
      <x:c r="AO55">
        <x:f>OR(LEN(TRIM($C55&amp;""))=0,LEN(TRIM($D55&amp;""))=0,LEN(TRIM($E55&amp;""))=0,LEN(TRIM($F55&amp;""))=0,LEN(TRIM($G55&amp;""))=0,LEN(TRIM($H55&amp;""))=0,LEN(TRIM($I55&amp;""))=0,LEN(TRIM($J55&amp;""))=0)</x:f>
      </x:c>
      <x:c r="AP55">
        <x:f>IF($O55&lt;&gt;"",$O55,IF($J55="independent_current","two_plus",IF($J55="one_decision","one",IF($J55="shared_records","shared","unknown"))))</x:f>
      </x:c>
      <x:c r="AQ55">
        <x:f>IF($M55&lt;&gt;"",$M55,IF($J55="stale","stale",IF($J55="incomplete_capture","unknown",IF($J55&lt;&gt;"","current",""))))</x:f>
      </x:c>
      <x:c r="AR55">
        <x:f>IF($N55&lt;&gt;"",$N55,IF($J55="contradictory","material",IF($J55&lt;&gt;"","none","")))</x:f>
      </x:c>
      <x:c r="AS55">
        <x:f>IF($P55&lt;&gt;"",$P55,IF($J55="incomplete_capture","incomplete_crm",IF($J55="independent_current","balanced",IF($J55&lt;&gt;"","limited",""))))</x:f>
      </x:c>
      <x:c r="AT55">
        <x:f>OR($G55="buyer_event",$G55="mixed")</x:f>
      </x:c>
      <x:c r="AU55">
        <x:f>OR($D55="battlecard",$D55="shortlist",$D55="procurement",$D55="pricing",$D55="renewal",$D55="strategy",$D55="product_comparison")</x:f>
      </x:c>
      <x:c r="AV55">
        <x:f>OR($D55="seo",$D55="content",$D55="paid_search",$D55="market_monitoring")</x:f>
      </x:c>
      <x:c r="AW55">
        <x:f>IF(OR($K55="vendor",$K55="product"),"direct",IF(OR($K55="consultancy",$K55="agency"),"indirect",IF(OR($K55="internal_build",$K55="spreadsheet",$K55="incumbent",$K55="open_source",$K55="free_tool",$K55="no_decision",$K55="status_quo"),"substitute","")))</x:f>
      </x:c>
      <x:c r="AX55">
        <x:f>IF(OR($K55="vendor",$K55="product"),"Direct competitor",IF(OR($K55="consultancy",$K55="agency"),"Service alternative",IF($K55="incumbent","Incumbent / substitute",IF($K55="no_decision","No-decision alternative",IF($K55="status_quo","Status-quo alternative",IF(OR($K55="internal_build",$K55="spreadsheet",$K55="open_source",$K55="free_tool"),"Substitute",""))))))</x:f>
      </x:c>
      <x:c r="AY55">
        <x:f>OR($G55="none",$G55="seller_only",$AP55&lt;&gt;"two_plus",$AS55="only_wins",$AS55="only_losses",$AS55="one_segment",$AS55="incomplete_crm",$AS55="limited",$T55="yes",$AQ55&lt;&gt;"current")</x:f>
      </x:c>
      <x:c r="AZ55">
        <x:f>IF(ISFORMULA($C55),"candidateName, ","")&amp;IF(OR(ISFORMULA($D55),AND($D55&lt;&gt;"",NOT(OR(EXACT($D55,"seo"),EXACT($D55,"content"),EXACT($D55,"paid_search"),EXACT($D55,"market_monitoring"),EXACT($D55,"battlecard"),EXACT($D55,"product_comparison"),EXACT($D55,"shortlist"),EXACT($D55,"procurement"),EXACT($D55,"pricing"),EXACT($D55,"renewal"),EXACT($D55,"strategy"))))),"decisionUse, ","")&amp;IF(OR(ISFORMULA($E55),AND($E55&lt;&gt;"",NOT(OR(EXACT($E55,"yes"),EXACT($E55,"no"))))),"candidateInSet, ","")&amp;IF(OR(ISFORMULA($F55),AND($F55&lt;&gt;"",NOT(OR(EXACT($F55,"yes"),EXACT($F55,"no"))))),"publicEvidence, ","")&amp;IF(OR(ISFORMULA($G55),AND($G55&lt;&gt;"",NOT(OR(EXACT($G55,"none"),EXACT($G55,"seller_only"),EXACT($G55,"buyer_event"),EXACT($G55,"mixed"))))),"firstPartyEvidence, ","")&amp;IF(OR(ISFORMULA($H55),AND($H55&lt;&gt;"",NOT(OR(EXACT($H55,"yes"),EXACT($H55,"no"),EXACT($H55,"unknown"))))),"realDecision, ","")&amp;IF(OR(ISFORMULA($I55),AND($I55&lt;&gt;"",NOT(OR(EXACT($I55,"full"),EXACT($I55,"partial"),EXACT($I55,"mismatch"),EXACT($I55,"unknown"))))),"scopeMatch, ","")&amp;IF(OR(ISFORMULA($J55),AND($J55&lt;&gt;"",NOT(OR(EXACT($J55,"independent_current"),EXACT($J55,"one_decision"),EXACT($J55,"shared_records"),EXACT($J55,"contradictory"),EXACT($J55,"incomplete_capture"),EXACT($J55,"stale"))))),"evidenceQuality, ","")&amp;IF(OR(ISFORMULA($K55),AND($K55&lt;&gt;"",NOT(OR(EXACT($K55,"vendor"),EXACT($K55,"product"),EXACT($K55,"consultancy"),EXACT($K55,"agency"),EXACT($K55,"internal_build"),EXACT($K55,"spreadsheet"),EXACT($K55,"incumbent"),EXACT($K55,"open_source"),EXACT($K55,"free_tool"),EXACT($K55,"no_decision"),EXACT($K55,"status_quo"),EXACT($K55,"unknown"))))),"alternativeType, ","")&amp;IF(OR(ISFORMULA($L55),AND($L55&lt;&gt;"",NOT(OR(EXACT($L55,"direct"),EXACT($L55,"indirect"),EXACT($L55,"substitute"),EXACT($L55,"reference"),EXACT($L55,"unknown"))))),"currentRole, ","")&amp;IF(OR(ISFORMULA($M55),AND($M55&lt;&gt;"",NOT(OR(EXACT($M55,"current"),EXACT($M55,"stale"),EXACT($M55,"unknown"))))),"freshness, ","")&amp;IF(OR(ISFORMULA($N55),AND($N55&lt;&gt;"",NOT(OR(EXACT($N55,"none"),EXACT($N55,"material"),EXACT($N55,"unknown"))))),"contradiction, ","")&amp;IF(OR(ISFORMULA($O55),AND($O55&lt;&gt;"",NOT(OR(EXACT($O55,"two_plus"),EXACT($O55,"one"),EXACT($O55,"shared"),EXACT($O55,"unknown"))))),"provenance, ","")&amp;IF(OR(ISFORMULA($P55),AND($P55&lt;&gt;"",NOT(OR(EXACT($P55,"balanced"),EXACT($P55,"only_wins"),EXACT($P55,"only_losses"),EXACT($P55,"one_segment"),EXACT($P55,"incomplete_crm"),EXACT($P55,"limited"))))),"sampleCoverage, ","")&amp;IF(OR(ISFORMULA($Q55),AND($Q55&lt;&gt;"",NOT(OR(EXACT($Q55,"none"),EXACT($Q55,"review_due"),EXACT($Q55,"new_evidence"))))),"previousValidation, ","")&amp;IF(OR(ISFORMULA($R55),AND($R55&lt;&gt;"",NOT(OR(EXACT($R55,"yes"),EXACT($R55,"no"))))),"newMaterialEvidence, ","")&amp;IF(OR(ISFORMULA($S55),AND($S55&lt;&gt;"",NOT(OR(EXACT($S55,"yes"),EXACT($S55,"no"),EXACT($S55,"unknown"))))),"serviceability, ","")&amp;IF(OR(ISFORMULA($T55),AND($T55&lt;&gt;"",NOT(OR(EXACT($T55,"yes"),EXACT($T55,"no"))))),"historicalBackfill, ","")&amp;IF(OR(ISFORMULA($U55),AND($U55&lt;&gt;"",NOT(OR(EXACT($U55,"yes"),EXACT($U55,"no"),EXACT($U55,"unknown"))))),"commercialNonParticipation, ","")</x:f>
      </x:c>
      <x:c r="BA55">
        <x:f>IF(LEN(TRIM($C55&amp;""))=0,"candidateName, ","")&amp;IF(LEN(TRIM($D55&amp;""))=0,"decisionUse, ","")&amp;IF(LEN(TRIM($E55&amp;""))=0,"candidateInSet, ","")&amp;IF(LEN(TRIM($F55&amp;""))=0,"publicEvidence, ","")&amp;IF(LEN(TRIM($G55&amp;""))=0,"firstPartyEvidence, ","")&amp;IF(LEN(TRIM($H55&amp;""))=0,"realDecision, ","")&amp;IF(LEN(TRIM($I55&amp;""))=0,"scopeMatch, ","")&amp;IF(LEN(TRIM($J55&amp;""))=0,"evidenceQuality, ","")</x:f>
      </x:c>
      <x:c r="BB55">
        <x:f>IF($AM55=0,"EMPTY",IF($AN55=TRUE,"INVALID INPUT",IF($AO55=TRUE,"INVALID INPUT",IF(OR(NOT(ISTEXT($C55)),LEN(TRIM($C55&amp;""))&lt;2),"INVALID INPUT",IF(OR($Q55="review_due",$Q55="new_evidence",$R55="yes"),"REOPEN",IF(OR($AR55="material",$AR55="unknown"),"RESOLVE EVIDENCE",IF(OR($I55="unknown",$H55="unknown"),"RESOLVE EVIDENCE",IF(AND($AU55=TRUE,OR($S55="",$S55="unknown")),"RESOLVE EVIDENCE",IF(AND($E55="no",OR($K55="",$K55="unknown")),"RESOLVE EVIDENCE",IF(AND($E55="yes",OR($L55="",$L55="unknown")),"RESOLVE EVIDENCE",IF(AND($E55="yes",OR($I55="partial",$I55="mismatch",$AQ55="stale")),"DOWNGRADE",IF(AND($AU55=TRUE,$AY55=TRUE),"RESOLVE EVIDENCE",IF(AND($S55="no",$E55="yes",$H55="no",$U55="yes",$AP55="two_plus",$I55="full",$AQ55="current"),"EXCLUDE FROM THIS COMMERCIAL VIEW",IF(AND($S55="no",$E55="yes",$H55="yes"),"DOWNGRADE",IF(AND($S55="no",OR($F55="yes",$AV55=TRUE)),"RETAIN FOR DISCOVERY / REFERENCE",IF($S55="no","RESOLVE EVIDENCE",IF(AND($E55="no",$H55="yes",$AT55=TRUE,$I55="full",$AW55=""),"RESOLVE EVIDENCE",IF(AND($E55="no",$H55="yes",$AT55=TRUE,$I55="full",$AU55=TRUE,OR($AP55&lt;&gt;"two_plus",$AQ55&lt;&gt;"current",$S55&lt;&gt;"yes")),"RESOLVE EVIDENCE",IF(AND($E55="no",$H55="yes",$AT55=TRUE,$I55="full"),"ADD",IF(AND($AW55&lt;&gt;"",$E55="yes",$H55="yes",$I55="full",$L55&lt;&gt;$AW55),"RECLASSIFY",IF(AND($AP55="shared",$AV55=TRUE),"RETAIN FOR DISCOVERY / REFERENCE",IF(AND($AV55=TRUE,$F55="yes",OR($H55="no",$G55="none")),"RETAIN FOR DISCOVERY / REFERENCE",IF(AND($E55="yes",$H55="no",$U55="yes",$AP55="two_plus",$I55="full",$AQ55="current"),"EXCLUDE FROM THIS COMMERCIAL VIEW",IF(AND($E55="yes",$H55="yes",$AT55=TRUE,$I55="full",$AP55="two_plus",$AQ55="current",$AW55=""),"RESOLVE EVIDENCE",IF(AND($E55="yes",$H55="yes",$AT55=TRUE,$I55="full",$AP55="two_plus",$AQ55="current",$AU55=TRUE,$S55&lt;&gt;"yes"),"RESOLVE EVIDENCE",IF(AND($E55="yes",$H55="yes",$AT55=TRUE,$I55="full",$AP55="two_plus",$AQ55="current",$L55&lt;&gt;$AW55),"RECLASSIFY",IF(AND($E55="yes",$H55="yes",$AT55=TRUE,$I55="full",$AP55="two_plus",$AQ55="current"),"CONFIRM","RESOLVE EVIDENCE")))))))))))))))))))))))))))</x:f>
      </x:c>
      <x:c r="BC55">
        <x:f>IF($AM55=0,"EMPTY",IF($AN55=TRUE,"CONTROLLED_INPUT_INVALID",IF($AO55=TRUE,"REQUIRED_FIELDS_MISSING",IF(OR(NOT(ISTEXT($C55)),LEN(TRIM($C55&amp;""))&lt;2),"IDENTITY_MALFORMED",IF(OR($Q55="review_due",$Q55="new_evidence",$R55="yes"),"LIFECYCLE_TRIGGER",IF(OR($AR55="material",$AR55="unknown"),"MATERIAL_CONTRADICTION",IF(OR($I55="unknown",$H55="unknown"),"SCOPE_OR_EVENT_UNRESOLVED",IF(AND($AU55=TRUE,OR($S55="",$S55="unknown")),"SERVICEABILITY_UNRESOLVED",IF(AND($E55="no",OR($K55="",$K55="unknown")),"MISSING_ALTERNATIVE_ROLE_UNRESOLVED",IF(AND($E55="yes",OR($L55="",$L55="unknown")),"CURRENT_ROLE_UNRESOLVED",IF(AND($E55="yes",OR($I55="partial",$I55="mismatch",$AQ55="stale")),"SCOPE_OR_FRESHNESS_LIMIT",IF(AND($AU55=TRUE,$AY55=TRUE),"COMMERCIAL_EVIDENCE_LIMITED",IF(AND($S55="no",$E55="yes",$H55="no",$U55="yes",$AP55="two_plus",$I55="full",$AQ55="current"),"SCOPED_NON_SERVICEABILITY",IF(AND($S55="no",$E55="yes",$H55="yes"),"SERVICEABILITY_LIMIT",IF(AND($S55="no",OR($F55="yes",$AV55=TRUE)),"NOT_SERVICEABLE_FOR_COMMERCIAL_VIEW",IF($S55="no","SERVICEABILITY_NEGATIVE_ROLE_EFFECT_UNRESOLVED",IF(AND($E55="no",$H55="yes",$AT55=TRUE,$I55="full",$AW55=""),"MISSING_ALTERNATIVE_ROLE_UNRESOLVED",IF(AND($E55="no",$H55="yes",$AT55=TRUE,$I55="full",$AU55=TRUE,OR($AP55&lt;&gt;"two_plus",$AQ55&lt;&gt;"current",$S55&lt;&gt;"yes")),"MISSING_ALTERNATIVE_EVIDENCE_LIMITED",IF(AND($E55="no",$H55="yes",$AT55=TRUE,$I55="full"),"COMMERCIAL_ALTERNATIVE_MISSING",IF(AND($AW55&lt;&gt;"",$E55="yes",$H55="yes",$I55="full",$L55&lt;&gt;$AW55),"ROLE_MISMATCH",IF(AND($AP55="shared",$AV55=TRUE),"PUBLIC_SIGNAL_SHARED_PROVENANCE",IF(AND($AV55=TRUE,$F55="yes",OR($H55="no",$G55="none")),"DISCOVERY_ONLY_RELATIONSHIP",IF(AND($E55="yes",$H55="no",$U55="yes",$AP55="two_plus",$I55="full",$AQ55="current"),"SCOPED_NON_PARTICIPATION",IF(AND($E55="yes",$H55="yes",$AT55=TRUE,$I55="full",$AP55="two_plus",$AQ55="current",$AW55=""),"ALTERNATIVE_TYPE_UNRESOLVED",IF(AND($E55="yes",$H55="yes",$AT55=TRUE,$I55="full",$AP55="two_plus",$AQ55="current",$AU55=TRUE,$S55&lt;&gt;"yes"),"SERVICEABILITY_UNRESOLVED",IF(AND($E55="yes",$H55="yes",$AT55=TRUE,$I55="full",$AP55="two_plus",$AQ55="current",$L55&lt;&gt;$AW55),"ROLE_MISMATCH",IF(AND($E55="yes",$H55="yes",$AT55=TRUE,$I55="full",$AP55="two_plus",$AQ55="current"),"SCOPED_COMMERCIAL_RELEVANCE","DEFAULT_EVIDENCE_GAP")))))))))))))))))))))))))))</x:f>
      </x:c>
    </x:row>
    <x:row r="56">
      <x:c r="A56" s="103"/>
      <x:c r="B56" s="103"/>
      <x:c r="C56" s="103"/>
      <x:c r="D56" s="103"/>
      <x:c r="E56" s="103"/>
      <x:c r="F56" s="103"/>
      <x:c r="G56" s="103"/>
      <x:c r="H56" s="103"/>
      <x:c r="I56" s="103"/>
      <x:c r="J56" s="103"/>
      <x:c r="K56" s="103"/>
      <x:c r="L56" s="103"/>
      <x:c r="M56" s="103"/>
      <x:c r="N56" s="103"/>
      <x:c r="O56" s="103"/>
      <x:c r="P56" s="103"/>
      <x:c r="Q56" s="103"/>
      <x:c r="R56" s="103"/>
      <x:c r="S56" s="103"/>
      <x:c r="T56" s="103"/>
      <x:c r="U56" s="103"/>
      <x:c r="V56" s="103"/>
      <x:c r="W56" s="104"/>
      <x:c r="X56" s="103"/>
      <x:c r="Y56" s="86">
        <x:f>IF($BB56="EMPTY","",IF($AN56=TRUE,"INVALID",IF($AO56=TRUE,"INCOMPLETE",IF(OR(NOT(ISTEXT($C56)),LEN(TRIM($C56&amp;""))&lt;2),"INVALID","VALID"))))</x:f>
      </x:c>
      <x:c r="Z56" s="86">
        <x:f>IF($BB56="EMPTY","",$BB56)</x:f>
      </x:c>
      <x:c r="AA56" s="86">
        <x:f>IF($BB56="EMPTY","",IFERROR(VLOOKUP($BC56,'Method Notes'!$AN$5:$AW$50,2,FALSE),""))</x:f>
      </x:c>
      <x:c r="AB56" s="86">
        <x:f>IF($BB56="EMPTY","",IF($BC56="CONTROLLED_INPUT_INVALID","Unsupported values were supplied for: "&amp;LEFT($AZ56,MAX(0,LEN($AZ56)-2))&amp;". The engine does not convert them to a safe default.",IF($BC56="REQUIRED_FIELDS_MISSING","Required information is missing: "&amp;LEFT($BA56,MAX(0,LEN($BA56)-2))&amp;".",IFERROR(VLOOKUP($BC56,'Method Notes'!$AN$5:$AW$50,3,FALSE),""))))</x:f>
      </x:c>
      <x:c r="AC56" s="86">
        <x:f>IF($BB56="EMPTY","",IF($BC56="COMMERCIAL_ALTERNATIVE_MISSING","Add as "&amp;$AX56&amp;" in this scoped view.",IF($BC56="ROLE_MISMATCH","Reclassify as "&amp;$AX56&amp;" for this view.",IFERROR(VLOOKUP($BC56,'Method Notes'!$AN$5:$AW$50,4,FALSE),""))))</x:f>
      </x:c>
      <x:c r="AD56" s="86">
        <x:f>IF($BB56="EMPTY","",$BC56)</x:f>
      </x:c>
      <x:c r="AE56" s="86">
        <x:f>IF($BB56="EMPTY","",IFERROR(VLOOKUP($BC56,'Method Notes'!$AN$5:$AW$50,5,FALSE),""))</x:f>
      </x:c>
      <x:c r="AF56" s="86">
        <x:f>IF($BB56="EMPTY","",IFERROR(VLOOKUP($BC56,'Method Notes'!$AN$5:$AW$50,6,FALSE),""))</x:f>
      </x:c>
      <x:c r="AG56" s="86">
        <x:f>IF($BB56="EMPTY","",IF($BC56="COMMERCIAL_EVIDENCE_LIMITED",IF($AT56=TRUE,"Add independent decisions and missing segments.","Collect direct buyer or recorded commercial-event evidence tied to the same scope."),IFERROR(VLOOKUP($BC56,'Method Notes'!$AN$5:$AW$50,7,FALSE),"")))</x:f>
      </x:c>
      <x:c r="AH56" s="86">
        <x:f>IF($BB56="EMPTY","",IFERROR(VLOOKUP($BC56,'Method Notes'!$AN$5:$AW$50,8,FALSE),""))</x:f>
      </x:c>
      <x:c r="AI56" s="86">
        <x:f>IF($BB56="EMPTY","",IF(OR($BC56="COMMERCIAL_EVIDENCE_LIMITED",$BC56="COMMERCIAL_ALTERNATIVE_MISSING",$BC56="ROLE_MISMATCH",$BC56="SCOPE_OR_FRESHNESS_LIMIT"),IF($AP56="shared","PROVENANCE NOT INDEPENDENT",IF($AP56="one","ONE INDEPENDENT DECISION ONLY",IF($AS56="incomplete_crm","CRM CAPTURE INCOMPLETE",IF(OR($AS56="only_wins",$AS56="only_losses",$AS56="one_segment",$AS56="limited"),"SAMPLE COVERAGE LIMITED",IF($T56="yes","HISTORICAL BACKFILL UNRELIABLE",IF($AQ56="stale","EVIDENCE STALE","Evidence is scoped to the tested view.")))))),IFERROR(VLOOKUP($BC56,'Method Notes'!$AN$5:$AW$50,9,FALSE),"")))</x:f>
      </x:c>
      <x:c r="AJ56" s="86">
        <x:f>IF($BB56="EMPTY","",IFERROR(VLOOKUP($BC56,'Method Notes'!$AN$5:$AW$50,10,FALSE),""))</x:f>
      </x:c>
      <x:c r="AK56" s="86">
        <x:f>IF(COUNTA($A56:$X56)=0,"",IF(AND($B56&lt;&gt;"",COUNTIF($B$6:$B56,$B56)&gt;1),"POSSIBLE DUPLICATE CANDIDATE ID",""))</x:f>
      </x:c>
      <x:c r="AL56" s="86">
        <x:f>IF(COUNTA($A56:$X56)=0,"",IF(OR($Q56="review_due",$Q56="new_evidence",$R56="yes"),"REOPEN / SUPERSEDE PRIOR VERSION",IF(OR($Q56="",$Q56="none"),"CURRENT OR FIRST REVIEW","PRIOR REVIEW RECORDED")))</x:f>
      </x:c>
      <x:c r="AM56">
        <x:f>IF(COUNTA($C56:$U56)&gt;0,1,0)</x:f>
      </x:c>
      <x:c r="AN56">
        <x:f>OR(ISFORMULA($C56),ISFORMULA($D56),AND($D56&lt;&gt;"",NOT(OR(EXACT($D56,"seo"),EXACT($D56,"content"),EXACT($D56,"paid_search"),EXACT($D56,"market_monitoring"),EXACT($D56,"battlecard"),EXACT($D56,"product_comparison"),EXACT($D56,"shortlist"),EXACT($D56,"procurement"),EXACT($D56,"pricing"),EXACT($D56,"renewal"),EXACT($D56,"strategy")))),ISFORMULA($E56),AND($E56&lt;&gt;"",NOT(OR(EXACT($E56,"yes"),EXACT($E56,"no")))),ISFORMULA($F56),AND($F56&lt;&gt;"",NOT(OR(EXACT($F56,"yes"),EXACT($F56,"no")))),ISFORMULA($G56),AND($G56&lt;&gt;"",NOT(OR(EXACT($G56,"none"),EXACT($G56,"seller_only"),EXACT($G56,"buyer_event"),EXACT($G56,"mixed")))),ISFORMULA($H56),AND($H56&lt;&gt;"",NOT(OR(EXACT($H56,"yes"),EXACT($H56,"no"),EXACT($H56,"unknown")))),ISFORMULA($I56),AND($I56&lt;&gt;"",NOT(OR(EXACT($I56,"full"),EXACT($I56,"partial"),EXACT($I56,"mismatch"),EXACT($I56,"unknown")))),ISFORMULA($J56),AND($J56&lt;&gt;"",NOT(OR(EXACT($J56,"independent_current"),EXACT($J56,"one_decision"),EXACT($J56,"shared_records"),EXACT($J56,"contradictory"),EXACT($J56,"incomplete_capture"),EXACT($J56,"stale")))),ISFORMULA($K56),AND($K56&lt;&gt;"",NOT(OR(EXACT($K56,"vendor"),EXACT($K56,"product"),EXACT($K56,"consultancy"),EXACT($K56,"agency"),EXACT($K56,"internal_build"),EXACT($K56,"spreadsheet"),EXACT($K56,"incumbent"),EXACT($K56,"open_source"),EXACT($K56,"free_tool"),EXACT($K56,"no_decision"),EXACT($K56,"status_quo"),EXACT($K56,"unknown")))),ISFORMULA($L56),AND($L56&lt;&gt;"",NOT(OR(EXACT($L56,"direct"),EXACT($L56,"indirect"),EXACT($L56,"substitute"),EXACT($L56,"reference"),EXACT($L56,"unknown")))),ISFORMULA($M56),AND($M56&lt;&gt;"",NOT(OR(EXACT($M56,"current"),EXACT($M56,"stale"),EXACT($M56,"unknown")))),ISFORMULA($N56),AND($N56&lt;&gt;"",NOT(OR(EXACT($N56,"none"),EXACT($N56,"material"),EXACT($N56,"unknown")))),ISFORMULA($O56),AND($O56&lt;&gt;"",NOT(OR(EXACT($O56,"two_plus"),EXACT($O56,"one"),EXACT($O56,"shared"),EXACT($O56,"unknown")))),ISFORMULA($P56),AND($P56&lt;&gt;"",NOT(OR(EXACT($P56,"balanced"),EXACT($P56,"only_wins"),EXACT($P56,"only_losses"),EXACT($P56,"one_segment"),EXACT($P56,"incomplete_crm"),EXACT($P56,"limited")))),ISFORMULA($Q56),AND($Q56&lt;&gt;"",NOT(OR(EXACT($Q56,"none"),EXACT($Q56,"review_due"),EXACT($Q56,"new_evidence")))),ISFORMULA($R56),AND($R56&lt;&gt;"",NOT(OR(EXACT($R56,"yes"),EXACT($R56,"no")))),ISFORMULA($S56),AND($S56&lt;&gt;"",NOT(OR(EXACT($S56,"yes"),EXACT($S56,"no"),EXACT($S56,"unknown")))),ISFORMULA($T56),AND($T56&lt;&gt;"",NOT(OR(EXACT($T56,"yes"),EXACT($T56,"no")))),ISFORMULA($U56),AND($U56&lt;&gt;"",NOT(OR(EXACT($U56,"yes"),EXACT($U56,"no"),EXACT($U56,"unknown")))))</x:f>
      </x:c>
      <x:c r="AO56">
        <x:f>OR(LEN(TRIM($C56&amp;""))=0,LEN(TRIM($D56&amp;""))=0,LEN(TRIM($E56&amp;""))=0,LEN(TRIM($F56&amp;""))=0,LEN(TRIM($G56&amp;""))=0,LEN(TRIM($H56&amp;""))=0,LEN(TRIM($I56&amp;""))=0,LEN(TRIM($J56&amp;""))=0)</x:f>
      </x:c>
      <x:c r="AP56">
        <x:f>IF($O56&lt;&gt;"",$O56,IF($J56="independent_current","two_plus",IF($J56="one_decision","one",IF($J56="shared_records","shared","unknown"))))</x:f>
      </x:c>
      <x:c r="AQ56">
        <x:f>IF($M56&lt;&gt;"",$M56,IF($J56="stale","stale",IF($J56="incomplete_capture","unknown",IF($J56&lt;&gt;"","current",""))))</x:f>
      </x:c>
      <x:c r="AR56">
        <x:f>IF($N56&lt;&gt;"",$N56,IF($J56="contradictory","material",IF($J56&lt;&gt;"","none","")))</x:f>
      </x:c>
      <x:c r="AS56">
        <x:f>IF($P56&lt;&gt;"",$P56,IF($J56="incomplete_capture","incomplete_crm",IF($J56="independent_current","balanced",IF($J56&lt;&gt;"","limited",""))))</x:f>
      </x:c>
      <x:c r="AT56">
        <x:f>OR($G56="buyer_event",$G56="mixed")</x:f>
      </x:c>
      <x:c r="AU56">
        <x:f>OR($D56="battlecard",$D56="shortlist",$D56="procurement",$D56="pricing",$D56="renewal",$D56="strategy",$D56="product_comparison")</x:f>
      </x:c>
      <x:c r="AV56">
        <x:f>OR($D56="seo",$D56="content",$D56="paid_search",$D56="market_monitoring")</x:f>
      </x:c>
      <x:c r="AW56">
        <x:f>IF(OR($K56="vendor",$K56="product"),"direct",IF(OR($K56="consultancy",$K56="agency"),"indirect",IF(OR($K56="internal_build",$K56="spreadsheet",$K56="incumbent",$K56="open_source",$K56="free_tool",$K56="no_decision",$K56="status_quo"),"substitute","")))</x:f>
      </x:c>
      <x:c r="AX56">
        <x:f>IF(OR($K56="vendor",$K56="product"),"Direct competitor",IF(OR($K56="consultancy",$K56="agency"),"Service alternative",IF($K56="incumbent","Incumbent / substitute",IF($K56="no_decision","No-decision alternative",IF($K56="status_quo","Status-quo alternative",IF(OR($K56="internal_build",$K56="spreadsheet",$K56="open_source",$K56="free_tool"),"Substitute",""))))))</x:f>
      </x:c>
      <x:c r="AY56">
        <x:f>OR($G56="none",$G56="seller_only",$AP56&lt;&gt;"two_plus",$AS56="only_wins",$AS56="only_losses",$AS56="one_segment",$AS56="incomplete_crm",$AS56="limited",$T56="yes",$AQ56&lt;&gt;"current")</x:f>
      </x:c>
      <x:c r="AZ56">
        <x:f>IF(ISFORMULA($C56),"candidateName, ","")&amp;IF(OR(ISFORMULA($D56),AND($D56&lt;&gt;"",NOT(OR(EXACT($D56,"seo"),EXACT($D56,"content"),EXACT($D56,"paid_search"),EXACT($D56,"market_monitoring"),EXACT($D56,"battlecard"),EXACT($D56,"product_comparison"),EXACT($D56,"shortlist"),EXACT($D56,"procurement"),EXACT($D56,"pricing"),EXACT($D56,"renewal"),EXACT($D56,"strategy"))))),"decisionUse, ","")&amp;IF(OR(ISFORMULA($E56),AND($E56&lt;&gt;"",NOT(OR(EXACT($E56,"yes"),EXACT($E56,"no"))))),"candidateInSet, ","")&amp;IF(OR(ISFORMULA($F56),AND($F56&lt;&gt;"",NOT(OR(EXACT($F56,"yes"),EXACT($F56,"no"))))),"publicEvidence, ","")&amp;IF(OR(ISFORMULA($G56),AND($G56&lt;&gt;"",NOT(OR(EXACT($G56,"none"),EXACT($G56,"seller_only"),EXACT($G56,"buyer_event"),EXACT($G56,"mixed"))))),"firstPartyEvidence, ","")&amp;IF(OR(ISFORMULA($H56),AND($H56&lt;&gt;"",NOT(OR(EXACT($H56,"yes"),EXACT($H56,"no"),EXACT($H56,"unknown"))))),"realDecision, ","")&amp;IF(OR(ISFORMULA($I56),AND($I56&lt;&gt;"",NOT(OR(EXACT($I56,"full"),EXACT($I56,"partial"),EXACT($I56,"mismatch"),EXACT($I56,"unknown"))))),"scopeMatch, ","")&amp;IF(OR(ISFORMULA($J56),AND($J56&lt;&gt;"",NOT(OR(EXACT($J56,"independent_current"),EXACT($J56,"one_decision"),EXACT($J56,"shared_records"),EXACT($J56,"contradictory"),EXACT($J56,"incomplete_capture"),EXACT($J56,"stale"))))),"evidenceQuality, ","")&amp;IF(OR(ISFORMULA($K56),AND($K56&lt;&gt;"",NOT(OR(EXACT($K56,"vendor"),EXACT($K56,"product"),EXACT($K56,"consultancy"),EXACT($K56,"agency"),EXACT($K56,"internal_build"),EXACT($K56,"spreadsheet"),EXACT($K56,"incumbent"),EXACT($K56,"open_source"),EXACT($K56,"free_tool"),EXACT($K56,"no_decision"),EXACT($K56,"status_quo"),EXACT($K56,"unknown"))))),"alternativeType, ","")&amp;IF(OR(ISFORMULA($L56),AND($L56&lt;&gt;"",NOT(OR(EXACT($L56,"direct"),EXACT($L56,"indirect"),EXACT($L56,"substitute"),EXACT($L56,"reference"),EXACT($L56,"unknown"))))),"currentRole, ","")&amp;IF(OR(ISFORMULA($M56),AND($M56&lt;&gt;"",NOT(OR(EXACT($M56,"current"),EXACT($M56,"stale"),EXACT($M56,"unknown"))))),"freshness, ","")&amp;IF(OR(ISFORMULA($N56),AND($N56&lt;&gt;"",NOT(OR(EXACT($N56,"none"),EXACT($N56,"material"),EXACT($N56,"unknown"))))),"contradiction, ","")&amp;IF(OR(ISFORMULA($O56),AND($O56&lt;&gt;"",NOT(OR(EXACT($O56,"two_plus"),EXACT($O56,"one"),EXACT($O56,"shared"),EXACT($O56,"unknown"))))),"provenance, ","")&amp;IF(OR(ISFORMULA($P56),AND($P56&lt;&gt;"",NOT(OR(EXACT($P56,"balanced"),EXACT($P56,"only_wins"),EXACT($P56,"only_losses"),EXACT($P56,"one_segment"),EXACT($P56,"incomplete_crm"),EXACT($P56,"limited"))))),"sampleCoverage, ","")&amp;IF(OR(ISFORMULA($Q56),AND($Q56&lt;&gt;"",NOT(OR(EXACT($Q56,"none"),EXACT($Q56,"review_due"),EXACT($Q56,"new_evidence"))))),"previousValidation, ","")&amp;IF(OR(ISFORMULA($R56),AND($R56&lt;&gt;"",NOT(OR(EXACT($R56,"yes"),EXACT($R56,"no"))))),"newMaterialEvidence, ","")&amp;IF(OR(ISFORMULA($S56),AND($S56&lt;&gt;"",NOT(OR(EXACT($S56,"yes"),EXACT($S56,"no"),EXACT($S56,"unknown"))))),"serviceability, ","")&amp;IF(OR(ISFORMULA($T56),AND($T56&lt;&gt;"",NOT(OR(EXACT($T56,"yes"),EXACT($T56,"no"))))),"historicalBackfill, ","")&amp;IF(OR(ISFORMULA($U56),AND($U56&lt;&gt;"",NOT(OR(EXACT($U56,"yes"),EXACT($U56,"no"),EXACT($U56,"unknown"))))),"commercialNonParticipation, ","")</x:f>
      </x:c>
      <x:c r="BA56">
        <x:f>IF(LEN(TRIM($C56&amp;""))=0,"candidateName, ","")&amp;IF(LEN(TRIM($D56&amp;""))=0,"decisionUse, ","")&amp;IF(LEN(TRIM($E56&amp;""))=0,"candidateInSet, ","")&amp;IF(LEN(TRIM($F56&amp;""))=0,"publicEvidence, ","")&amp;IF(LEN(TRIM($G56&amp;""))=0,"firstPartyEvidence, ","")&amp;IF(LEN(TRIM($H56&amp;""))=0,"realDecision, ","")&amp;IF(LEN(TRIM($I56&amp;""))=0,"scopeMatch, ","")&amp;IF(LEN(TRIM($J56&amp;""))=0,"evidenceQuality, ","")</x:f>
      </x:c>
      <x:c r="BB56">
        <x:f>IF($AM56=0,"EMPTY",IF($AN56=TRUE,"INVALID INPUT",IF($AO56=TRUE,"INVALID INPUT",IF(OR(NOT(ISTEXT($C56)),LEN(TRIM($C56&amp;""))&lt;2),"INVALID INPUT",IF(OR($Q56="review_due",$Q56="new_evidence",$R56="yes"),"REOPEN",IF(OR($AR56="material",$AR56="unknown"),"RESOLVE EVIDENCE",IF(OR($I56="unknown",$H56="unknown"),"RESOLVE EVIDENCE",IF(AND($AU56=TRUE,OR($S56="",$S56="unknown")),"RESOLVE EVIDENCE",IF(AND($E56="no",OR($K56="",$K56="unknown")),"RESOLVE EVIDENCE",IF(AND($E56="yes",OR($L56="",$L56="unknown")),"RESOLVE EVIDENCE",IF(AND($E56="yes",OR($I56="partial",$I56="mismatch",$AQ56="stale")),"DOWNGRADE",IF(AND($AU56=TRUE,$AY56=TRUE),"RESOLVE EVIDENCE",IF(AND($S56="no",$E56="yes",$H56="no",$U56="yes",$AP56="two_plus",$I56="full",$AQ56="current"),"EXCLUDE FROM THIS COMMERCIAL VIEW",IF(AND($S56="no",$E56="yes",$H56="yes"),"DOWNGRADE",IF(AND($S56="no",OR($F56="yes",$AV56=TRUE)),"RETAIN FOR DISCOVERY / REFERENCE",IF($S56="no","RESOLVE EVIDENCE",IF(AND($E56="no",$H56="yes",$AT56=TRUE,$I56="full",$AW56=""),"RESOLVE EVIDENCE",IF(AND($E56="no",$H56="yes",$AT56=TRUE,$I56="full",$AU56=TRUE,OR($AP56&lt;&gt;"two_plus",$AQ56&lt;&gt;"current",$S56&lt;&gt;"yes")),"RESOLVE EVIDENCE",IF(AND($E56="no",$H56="yes",$AT56=TRUE,$I56="full"),"ADD",IF(AND($AW56&lt;&gt;"",$E56="yes",$H56="yes",$I56="full",$L56&lt;&gt;$AW56),"RECLASSIFY",IF(AND($AP56="shared",$AV56=TRUE),"RETAIN FOR DISCOVERY / REFERENCE",IF(AND($AV56=TRUE,$F56="yes",OR($H56="no",$G56="none")),"RETAIN FOR DISCOVERY / REFERENCE",IF(AND($E56="yes",$H56="no",$U56="yes",$AP56="two_plus",$I56="full",$AQ56="current"),"EXCLUDE FROM THIS COMMERCIAL VIEW",IF(AND($E56="yes",$H56="yes",$AT56=TRUE,$I56="full",$AP56="two_plus",$AQ56="current",$AW56=""),"RESOLVE EVIDENCE",IF(AND($E56="yes",$H56="yes",$AT56=TRUE,$I56="full",$AP56="two_plus",$AQ56="current",$AU56=TRUE,$S56&lt;&gt;"yes"),"RESOLVE EVIDENCE",IF(AND($E56="yes",$H56="yes",$AT56=TRUE,$I56="full",$AP56="two_plus",$AQ56="current",$L56&lt;&gt;$AW56),"RECLASSIFY",IF(AND($E56="yes",$H56="yes",$AT56=TRUE,$I56="full",$AP56="two_plus",$AQ56="current"),"CONFIRM","RESOLVE EVIDENCE")))))))))))))))))))))))))))</x:f>
      </x:c>
      <x:c r="BC56">
        <x:f>IF($AM56=0,"EMPTY",IF($AN56=TRUE,"CONTROLLED_INPUT_INVALID",IF($AO56=TRUE,"REQUIRED_FIELDS_MISSING",IF(OR(NOT(ISTEXT($C56)),LEN(TRIM($C56&amp;""))&lt;2),"IDENTITY_MALFORMED",IF(OR($Q56="review_due",$Q56="new_evidence",$R56="yes"),"LIFECYCLE_TRIGGER",IF(OR($AR56="material",$AR56="unknown"),"MATERIAL_CONTRADICTION",IF(OR($I56="unknown",$H56="unknown"),"SCOPE_OR_EVENT_UNRESOLVED",IF(AND($AU56=TRUE,OR($S56="",$S56="unknown")),"SERVICEABILITY_UNRESOLVED",IF(AND($E56="no",OR($K56="",$K56="unknown")),"MISSING_ALTERNATIVE_ROLE_UNRESOLVED",IF(AND($E56="yes",OR($L56="",$L56="unknown")),"CURRENT_ROLE_UNRESOLVED",IF(AND($E56="yes",OR($I56="partial",$I56="mismatch",$AQ56="stale")),"SCOPE_OR_FRESHNESS_LIMIT",IF(AND($AU56=TRUE,$AY56=TRUE),"COMMERCIAL_EVIDENCE_LIMITED",IF(AND($S56="no",$E56="yes",$H56="no",$U56="yes",$AP56="two_plus",$I56="full",$AQ56="current"),"SCOPED_NON_SERVICEABILITY",IF(AND($S56="no",$E56="yes",$H56="yes"),"SERVICEABILITY_LIMIT",IF(AND($S56="no",OR($F56="yes",$AV56=TRUE)),"NOT_SERVICEABLE_FOR_COMMERCIAL_VIEW",IF($S56="no","SERVICEABILITY_NEGATIVE_ROLE_EFFECT_UNRESOLVED",IF(AND($E56="no",$H56="yes",$AT56=TRUE,$I56="full",$AW56=""),"MISSING_ALTERNATIVE_ROLE_UNRESOLVED",IF(AND($E56="no",$H56="yes",$AT56=TRUE,$I56="full",$AU56=TRUE,OR($AP56&lt;&gt;"two_plus",$AQ56&lt;&gt;"current",$S56&lt;&gt;"yes")),"MISSING_ALTERNATIVE_EVIDENCE_LIMITED",IF(AND($E56="no",$H56="yes",$AT56=TRUE,$I56="full"),"COMMERCIAL_ALTERNATIVE_MISSING",IF(AND($AW56&lt;&gt;"",$E56="yes",$H56="yes",$I56="full",$L56&lt;&gt;$AW56),"ROLE_MISMATCH",IF(AND($AP56="shared",$AV56=TRUE),"PUBLIC_SIGNAL_SHARED_PROVENANCE",IF(AND($AV56=TRUE,$F56="yes",OR($H56="no",$G56="none")),"DISCOVERY_ONLY_RELATIONSHIP",IF(AND($E56="yes",$H56="no",$U56="yes",$AP56="two_plus",$I56="full",$AQ56="current"),"SCOPED_NON_PARTICIPATION",IF(AND($E56="yes",$H56="yes",$AT56=TRUE,$I56="full",$AP56="two_plus",$AQ56="current",$AW56=""),"ALTERNATIVE_TYPE_UNRESOLVED",IF(AND($E56="yes",$H56="yes",$AT56=TRUE,$I56="full",$AP56="two_plus",$AQ56="current",$AU56=TRUE,$S56&lt;&gt;"yes"),"SERVICEABILITY_UNRESOLVED",IF(AND($E56="yes",$H56="yes",$AT56=TRUE,$I56="full",$AP56="two_plus",$AQ56="current",$L56&lt;&gt;$AW56),"ROLE_MISMATCH",IF(AND($E56="yes",$H56="yes",$AT56=TRUE,$I56="full",$AP56="two_plus",$AQ56="current"),"SCOPED_COMMERCIAL_RELEVANCE","DEFAULT_EVIDENCE_GAP")))))))))))))))))))))))))))</x:f>
      </x:c>
    </x:row>
    <x:row r="57">
      <x:c r="A57" s="103"/>
      <x:c r="B57" s="103"/>
      <x:c r="C57" s="103"/>
      <x:c r="D57" s="103"/>
      <x:c r="E57" s="103"/>
      <x:c r="F57" s="103"/>
      <x:c r="G57" s="103"/>
      <x:c r="H57" s="103"/>
      <x:c r="I57" s="103"/>
      <x:c r="J57" s="103"/>
      <x:c r="K57" s="103"/>
      <x:c r="L57" s="103"/>
      <x:c r="M57" s="103"/>
      <x:c r="N57" s="103"/>
      <x:c r="O57" s="103"/>
      <x:c r="P57" s="103"/>
      <x:c r="Q57" s="103"/>
      <x:c r="R57" s="103"/>
      <x:c r="S57" s="103"/>
      <x:c r="T57" s="103"/>
      <x:c r="U57" s="103"/>
      <x:c r="V57" s="103"/>
      <x:c r="W57" s="104"/>
      <x:c r="X57" s="103"/>
      <x:c r="Y57" s="86">
        <x:f>IF($BB57="EMPTY","",IF($AN57=TRUE,"INVALID",IF($AO57=TRUE,"INCOMPLETE",IF(OR(NOT(ISTEXT($C57)),LEN(TRIM($C57&amp;""))&lt;2),"INVALID","VALID"))))</x:f>
      </x:c>
      <x:c r="Z57" s="86">
        <x:f>IF($BB57="EMPTY","",$BB57)</x:f>
      </x:c>
      <x:c r="AA57" s="86">
        <x:f>IF($BB57="EMPTY","",IFERROR(VLOOKUP($BC57,'Method Notes'!$AN$5:$AW$50,2,FALSE),""))</x:f>
      </x:c>
      <x:c r="AB57" s="86">
        <x:f>IF($BB57="EMPTY","",IF($BC57="CONTROLLED_INPUT_INVALID","Unsupported values were supplied for: "&amp;LEFT($AZ57,MAX(0,LEN($AZ57)-2))&amp;". The engine does not convert them to a safe default.",IF($BC57="REQUIRED_FIELDS_MISSING","Required information is missing: "&amp;LEFT($BA57,MAX(0,LEN($BA57)-2))&amp;".",IFERROR(VLOOKUP($BC57,'Method Notes'!$AN$5:$AW$50,3,FALSE),""))))</x:f>
      </x:c>
      <x:c r="AC57" s="86">
        <x:f>IF($BB57="EMPTY","",IF($BC57="COMMERCIAL_ALTERNATIVE_MISSING","Add as "&amp;$AX57&amp;" in this scoped view.",IF($BC57="ROLE_MISMATCH","Reclassify as "&amp;$AX57&amp;" for this view.",IFERROR(VLOOKUP($BC57,'Method Notes'!$AN$5:$AW$50,4,FALSE),""))))</x:f>
      </x:c>
      <x:c r="AD57" s="86">
        <x:f>IF($BB57="EMPTY","",$BC57)</x:f>
      </x:c>
      <x:c r="AE57" s="86">
        <x:f>IF($BB57="EMPTY","",IFERROR(VLOOKUP($BC57,'Method Notes'!$AN$5:$AW$50,5,FALSE),""))</x:f>
      </x:c>
      <x:c r="AF57" s="86">
        <x:f>IF($BB57="EMPTY","",IFERROR(VLOOKUP($BC57,'Method Notes'!$AN$5:$AW$50,6,FALSE),""))</x:f>
      </x:c>
      <x:c r="AG57" s="86">
        <x:f>IF($BB57="EMPTY","",IF($BC57="COMMERCIAL_EVIDENCE_LIMITED",IF($AT57=TRUE,"Add independent decisions and missing segments.","Collect direct buyer or recorded commercial-event evidence tied to the same scope."),IFERROR(VLOOKUP($BC57,'Method Notes'!$AN$5:$AW$50,7,FALSE),"")))</x:f>
      </x:c>
      <x:c r="AH57" s="86">
        <x:f>IF($BB57="EMPTY","",IFERROR(VLOOKUP($BC57,'Method Notes'!$AN$5:$AW$50,8,FALSE),""))</x:f>
      </x:c>
      <x:c r="AI57" s="86">
        <x:f>IF($BB57="EMPTY","",IF(OR($BC57="COMMERCIAL_EVIDENCE_LIMITED",$BC57="COMMERCIAL_ALTERNATIVE_MISSING",$BC57="ROLE_MISMATCH",$BC57="SCOPE_OR_FRESHNESS_LIMIT"),IF($AP57="shared","PROVENANCE NOT INDEPENDENT",IF($AP57="one","ONE INDEPENDENT DECISION ONLY",IF($AS57="incomplete_crm","CRM CAPTURE INCOMPLETE",IF(OR($AS57="only_wins",$AS57="only_losses",$AS57="one_segment",$AS57="limited"),"SAMPLE COVERAGE LIMITED",IF($T57="yes","HISTORICAL BACKFILL UNRELIABLE",IF($AQ57="stale","EVIDENCE STALE","Evidence is scoped to the tested view.")))))),IFERROR(VLOOKUP($BC57,'Method Notes'!$AN$5:$AW$50,9,FALSE),"")))</x:f>
      </x:c>
      <x:c r="AJ57" s="86">
        <x:f>IF($BB57="EMPTY","",IFERROR(VLOOKUP($BC57,'Method Notes'!$AN$5:$AW$50,10,FALSE),""))</x:f>
      </x:c>
      <x:c r="AK57" s="86">
        <x:f>IF(COUNTA($A57:$X57)=0,"",IF(AND($B57&lt;&gt;"",COUNTIF($B$6:$B57,$B57)&gt;1),"POSSIBLE DUPLICATE CANDIDATE ID",""))</x:f>
      </x:c>
      <x:c r="AL57" s="86">
        <x:f>IF(COUNTA($A57:$X57)=0,"",IF(OR($Q57="review_due",$Q57="new_evidence",$R57="yes"),"REOPEN / SUPERSEDE PRIOR VERSION",IF(OR($Q57="",$Q57="none"),"CURRENT OR FIRST REVIEW","PRIOR REVIEW RECORDED")))</x:f>
      </x:c>
      <x:c r="AM57">
        <x:f>IF(COUNTA($C57:$U57)&gt;0,1,0)</x:f>
      </x:c>
      <x:c r="AN57">
        <x:f>OR(ISFORMULA($C57),ISFORMULA($D57),AND($D57&lt;&gt;"",NOT(OR(EXACT($D57,"seo"),EXACT($D57,"content"),EXACT($D57,"paid_search"),EXACT($D57,"market_monitoring"),EXACT($D57,"battlecard"),EXACT($D57,"product_comparison"),EXACT($D57,"shortlist"),EXACT($D57,"procurement"),EXACT($D57,"pricing"),EXACT($D57,"renewal"),EXACT($D57,"strategy")))),ISFORMULA($E57),AND($E57&lt;&gt;"",NOT(OR(EXACT($E57,"yes"),EXACT($E57,"no")))),ISFORMULA($F57),AND($F57&lt;&gt;"",NOT(OR(EXACT($F57,"yes"),EXACT($F57,"no")))),ISFORMULA($G57),AND($G57&lt;&gt;"",NOT(OR(EXACT($G57,"none"),EXACT($G57,"seller_only"),EXACT($G57,"buyer_event"),EXACT($G57,"mixed")))),ISFORMULA($H57),AND($H57&lt;&gt;"",NOT(OR(EXACT($H57,"yes"),EXACT($H57,"no"),EXACT($H57,"unknown")))),ISFORMULA($I57),AND($I57&lt;&gt;"",NOT(OR(EXACT($I57,"full"),EXACT($I57,"partial"),EXACT($I57,"mismatch"),EXACT($I57,"unknown")))),ISFORMULA($J57),AND($J57&lt;&gt;"",NOT(OR(EXACT($J57,"independent_current"),EXACT($J57,"one_decision"),EXACT($J57,"shared_records"),EXACT($J57,"contradictory"),EXACT($J57,"incomplete_capture"),EXACT($J57,"stale")))),ISFORMULA($K57),AND($K57&lt;&gt;"",NOT(OR(EXACT($K57,"vendor"),EXACT($K57,"product"),EXACT($K57,"consultancy"),EXACT($K57,"agency"),EXACT($K57,"internal_build"),EXACT($K57,"spreadsheet"),EXACT($K57,"incumbent"),EXACT($K57,"open_source"),EXACT($K57,"free_tool"),EXACT($K57,"no_decision"),EXACT($K57,"status_quo"),EXACT($K57,"unknown")))),ISFORMULA($L57),AND($L57&lt;&gt;"",NOT(OR(EXACT($L57,"direct"),EXACT($L57,"indirect"),EXACT($L57,"substitute"),EXACT($L57,"reference"),EXACT($L57,"unknown")))),ISFORMULA($M57),AND($M57&lt;&gt;"",NOT(OR(EXACT($M57,"current"),EXACT($M57,"stale"),EXACT($M57,"unknown")))),ISFORMULA($N57),AND($N57&lt;&gt;"",NOT(OR(EXACT($N57,"none"),EXACT($N57,"material"),EXACT($N57,"unknown")))),ISFORMULA($O57),AND($O57&lt;&gt;"",NOT(OR(EXACT($O57,"two_plus"),EXACT($O57,"one"),EXACT($O57,"shared"),EXACT($O57,"unknown")))),ISFORMULA($P57),AND($P57&lt;&gt;"",NOT(OR(EXACT($P57,"balanced"),EXACT($P57,"only_wins"),EXACT($P57,"only_losses"),EXACT($P57,"one_segment"),EXACT($P57,"incomplete_crm"),EXACT($P57,"limited")))),ISFORMULA($Q57),AND($Q57&lt;&gt;"",NOT(OR(EXACT($Q57,"none"),EXACT($Q57,"review_due"),EXACT($Q57,"new_evidence")))),ISFORMULA($R57),AND($R57&lt;&gt;"",NOT(OR(EXACT($R57,"yes"),EXACT($R57,"no")))),ISFORMULA($S57),AND($S57&lt;&gt;"",NOT(OR(EXACT($S57,"yes"),EXACT($S57,"no"),EXACT($S57,"unknown")))),ISFORMULA($T57),AND($T57&lt;&gt;"",NOT(OR(EXACT($T57,"yes"),EXACT($T57,"no")))),ISFORMULA($U57),AND($U57&lt;&gt;"",NOT(OR(EXACT($U57,"yes"),EXACT($U57,"no"),EXACT($U57,"unknown")))))</x:f>
      </x:c>
      <x:c r="AO57">
        <x:f>OR(LEN(TRIM($C57&amp;""))=0,LEN(TRIM($D57&amp;""))=0,LEN(TRIM($E57&amp;""))=0,LEN(TRIM($F57&amp;""))=0,LEN(TRIM($G57&amp;""))=0,LEN(TRIM($H57&amp;""))=0,LEN(TRIM($I57&amp;""))=0,LEN(TRIM($J57&amp;""))=0)</x:f>
      </x:c>
      <x:c r="AP57">
        <x:f>IF($O57&lt;&gt;"",$O57,IF($J57="independent_current","two_plus",IF($J57="one_decision","one",IF($J57="shared_records","shared","unknown"))))</x:f>
      </x:c>
      <x:c r="AQ57">
        <x:f>IF($M57&lt;&gt;"",$M57,IF($J57="stale","stale",IF($J57="incomplete_capture","unknown",IF($J57&lt;&gt;"","current",""))))</x:f>
      </x:c>
      <x:c r="AR57">
        <x:f>IF($N57&lt;&gt;"",$N57,IF($J57="contradictory","material",IF($J57&lt;&gt;"","none","")))</x:f>
      </x:c>
      <x:c r="AS57">
        <x:f>IF($P57&lt;&gt;"",$P57,IF($J57="incomplete_capture","incomplete_crm",IF($J57="independent_current","balanced",IF($J57&lt;&gt;"","limited",""))))</x:f>
      </x:c>
      <x:c r="AT57">
        <x:f>OR($G57="buyer_event",$G57="mixed")</x:f>
      </x:c>
      <x:c r="AU57">
        <x:f>OR($D57="battlecard",$D57="shortlist",$D57="procurement",$D57="pricing",$D57="renewal",$D57="strategy",$D57="product_comparison")</x:f>
      </x:c>
      <x:c r="AV57">
        <x:f>OR($D57="seo",$D57="content",$D57="paid_search",$D57="market_monitoring")</x:f>
      </x:c>
      <x:c r="AW57">
        <x:f>IF(OR($K57="vendor",$K57="product"),"direct",IF(OR($K57="consultancy",$K57="agency"),"indirect",IF(OR($K57="internal_build",$K57="spreadsheet",$K57="incumbent",$K57="open_source",$K57="free_tool",$K57="no_decision",$K57="status_quo"),"substitute","")))</x:f>
      </x:c>
      <x:c r="AX57">
        <x:f>IF(OR($K57="vendor",$K57="product"),"Direct competitor",IF(OR($K57="consultancy",$K57="agency"),"Service alternative",IF($K57="incumbent","Incumbent / substitute",IF($K57="no_decision","No-decision alternative",IF($K57="status_quo","Status-quo alternative",IF(OR($K57="internal_build",$K57="spreadsheet",$K57="open_source",$K57="free_tool"),"Substitute",""))))))</x:f>
      </x:c>
      <x:c r="AY57">
        <x:f>OR($G57="none",$G57="seller_only",$AP57&lt;&gt;"two_plus",$AS57="only_wins",$AS57="only_losses",$AS57="one_segment",$AS57="incomplete_crm",$AS57="limited",$T57="yes",$AQ57&lt;&gt;"current")</x:f>
      </x:c>
      <x:c r="AZ57">
        <x:f>IF(ISFORMULA($C57),"candidateName, ","")&amp;IF(OR(ISFORMULA($D57),AND($D57&lt;&gt;"",NOT(OR(EXACT($D57,"seo"),EXACT($D57,"content"),EXACT($D57,"paid_search"),EXACT($D57,"market_monitoring"),EXACT($D57,"battlecard"),EXACT($D57,"product_comparison"),EXACT($D57,"shortlist"),EXACT($D57,"procurement"),EXACT($D57,"pricing"),EXACT($D57,"renewal"),EXACT($D57,"strategy"))))),"decisionUse, ","")&amp;IF(OR(ISFORMULA($E57),AND($E57&lt;&gt;"",NOT(OR(EXACT($E57,"yes"),EXACT($E57,"no"))))),"candidateInSet, ","")&amp;IF(OR(ISFORMULA($F57),AND($F57&lt;&gt;"",NOT(OR(EXACT($F57,"yes"),EXACT($F57,"no"))))),"publicEvidence, ","")&amp;IF(OR(ISFORMULA($G57),AND($G57&lt;&gt;"",NOT(OR(EXACT($G57,"none"),EXACT($G57,"seller_only"),EXACT($G57,"buyer_event"),EXACT($G57,"mixed"))))),"firstPartyEvidence, ","")&amp;IF(OR(ISFORMULA($H57),AND($H57&lt;&gt;"",NOT(OR(EXACT($H57,"yes"),EXACT($H57,"no"),EXACT($H57,"unknown"))))),"realDecision, ","")&amp;IF(OR(ISFORMULA($I57),AND($I57&lt;&gt;"",NOT(OR(EXACT($I57,"full"),EXACT($I57,"partial"),EXACT($I57,"mismatch"),EXACT($I57,"unknown"))))),"scopeMatch, ","")&amp;IF(OR(ISFORMULA($J57),AND($J57&lt;&gt;"",NOT(OR(EXACT($J57,"independent_current"),EXACT($J57,"one_decision"),EXACT($J57,"shared_records"),EXACT($J57,"contradictory"),EXACT($J57,"incomplete_capture"),EXACT($J57,"stale"))))),"evidenceQuality, ","")&amp;IF(OR(ISFORMULA($K57),AND($K57&lt;&gt;"",NOT(OR(EXACT($K57,"vendor"),EXACT($K57,"product"),EXACT($K57,"consultancy"),EXACT($K57,"agency"),EXACT($K57,"internal_build"),EXACT($K57,"spreadsheet"),EXACT($K57,"incumbent"),EXACT($K57,"open_source"),EXACT($K57,"free_tool"),EXACT($K57,"no_decision"),EXACT($K57,"status_quo"),EXACT($K57,"unknown"))))),"alternativeType, ","")&amp;IF(OR(ISFORMULA($L57),AND($L57&lt;&gt;"",NOT(OR(EXACT($L57,"direct"),EXACT($L57,"indirect"),EXACT($L57,"substitute"),EXACT($L57,"reference"),EXACT($L57,"unknown"))))),"currentRole, ","")&amp;IF(OR(ISFORMULA($M57),AND($M57&lt;&gt;"",NOT(OR(EXACT($M57,"current"),EXACT($M57,"stale"),EXACT($M57,"unknown"))))),"freshness, ","")&amp;IF(OR(ISFORMULA($N57),AND($N57&lt;&gt;"",NOT(OR(EXACT($N57,"none"),EXACT($N57,"material"),EXACT($N57,"unknown"))))),"contradiction, ","")&amp;IF(OR(ISFORMULA($O57),AND($O57&lt;&gt;"",NOT(OR(EXACT($O57,"two_plus"),EXACT($O57,"one"),EXACT($O57,"shared"),EXACT($O57,"unknown"))))),"provenance, ","")&amp;IF(OR(ISFORMULA($P57),AND($P57&lt;&gt;"",NOT(OR(EXACT($P57,"balanced"),EXACT($P57,"only_wins"),EXACT($P57,"only_losses"),EXACT($P57,"one_segment"),EXACT($P57,"incomplete_crm"),EXACT($P57,"limited"))))),"sampleCoverage, ","")&amp;IF(OR(ISFORMULA($Q57),AND($Q57&lt;&gt;"",NOT(OR(EXACT($Q57,"none"),EXACT($Q57,"review_due"),EXACT($Q57,"new_evidence"))))),"previousValidation, ","")&amp;IF(OR(ISFORMULA($R57),AND($R57&lt;&gt;"",NOT(OR(EXACT($R57,"yes"),EXACT($R57,"no"))))),"newMaterialEvidence, ","")&amp;IF(OR(ISFORMULA($S57),AND($S57&lt;&gt;"",NOT(OR(EXACT($S57,"yes"),EXACT($S57,"no"),EXACT($S57,"unknown"))))),"serviceability, ","")&amp;IF(OR(ISFORMULA($T57),AND($T57&lt;&gt;"",NOT(OR(EXACT($T57,"yes"),EXACT($T57,"no"))))),"historicalBackfill, ","")&amp;IF(OR(ISFORMULA($U57),AND($U57&lt;&gt;"",NOT(OR(EXACT($U57,"yes"),EXACT($U57,"no"),EXACT($U57,"unknown"))))),"commercialNonParticipation, ","")</x:f>
      </x:c>
      <x:c r="BA57">
        <x:f>IF(LEN(TRIM($C57&amp;""))=0,"candidateName, ","")&amp;IF(LEN(TRIM($D57&amp;""))=0,"decisionUse, ","")&amp;IF(LEN(TRIM($E57&amp;""))=0,"candidateInSet, ","")&amp;IF(LEN(TRIM($F57&amp;""))=0,"publicEvidence, ","")&amp;IF(LEN(TRIM($G57&amp;""))=0,"firstPartyEvidence, ","")&amp;IF(LEN(TRIM($H57&amp;""))=0,"realDecision, ","")&amp;IF(LEN(TRIM($I57&amp;""))=0,"scopeMatch, ","")&amp;IF(LEN(TRIM($J57&amp;""))=0,"evidenceQuality, ","")</x:f>
      </x:c>
      <x:c r="BB57">
        <x:f>IF($AM57=0,"EMPTY",IF($AN57=TRUE,"INVALID INPUT",IF($AO57=TRUE,"INVALID INPUT",IF(OR(NOT(ISTEXT($C57)),LEN(TRIM($C57&amp;""))&lt;2),"INVALID INPUT",IF(OR($Q57="review_due",$Q57="new_evidence",$R57="yes"),"REOPEN",IF(OR($AR57="material",$AR57="unknown"),"RESOLVE EVIDENCE",IF(OR($I57="unknown",$H57="unknown"),"RESOLVE EVIDENCE",IF(AND($AU57=TRUE,OR($S57="",$S57="unknown")),"RESOLVE EVIDENCE",IF(AND($E57="no",OR($K57="",$K57="unknown")),"RESOLVE EVIDENCE",IF(AND($E57="yes",OR($L57="",$L57="unknown")),"RESOLVE EVIDENCE",IF(AND($E57="yes",OR($I57="partial",$I57="mismatch",$AQ57="stale")),"DOWNGRADE",IF(AND($AU57=TRUE,$AY57=TRUE),"RESOLVE EVIDENCE",IF(AND($S57="no",$E57="yes",$H57="no",$U57="yes",$AP57="two_plus",$I57="full",$AQ57="current"),"EXCLUDE FROM THIS COMMERCIAL VIEW",IF(AND($S57="no",$E57="yes",$H57="yes"),"DOWNGRADE",IF(AND($S57="no",OR($F57="yes",$AV57=TRUE)),"RETAIN FOR DISCOVERY / REFERENCE",IF($S57="no","RESOLVE EVIDENCE",IF(AND($E57="no",$H57="yes",$AT57=TRUE,$I57="full",$AW57=""),"RESOLVE EVIDENCE",IF(AND($E57="no",$H57="yes",$AT57=TRUE,$I57="full",$AU57=TRUE,OR($AP57&lt;&gt;"two_plus",$AQ57&lt;&gt;"current",$S57&lt;&gt;"yes")),"RESOLVE EVIDENCE",IF(AND($E57="no",$H57="yes",$AT57=TRUE,$I57="full"),"ADD",IF(AND($AW57&lt;&gt;"",$E57="yes",$H57="yes",$I57="full",$L57&lt;&gt;$AW57),"RECLASSIFY",IF(AND($AP57="shared",$AV57=TRUE),"RETAIN FOR DISCOVERY / REFERENCE",IF(AND($AV57=TRUE,$F57="yes",OR($H57="no",$G57="none")),"RETAIN FOR DISCOVERY / REFERENCE",IF(AND($E57="yes",$H57="no",$U57="yes",$AP57="two_plus",$I57="full",$AQ57="current"),"EXCLUDE FROM THIS COMMERCIAL VIEW",IF(AND($E57="yes",$H57="yes",$AT57=TRUE,$I57="full",$AP57="two_plus",$AQ57="current",$AW57=""),"RESOLVE EVIDENCE",IF(AND($E57="yes",$H57="yes",$AT57=TRUE,$I57="full",$AP57="two_plus",$AQ57="current",$AU57=TRUE,$S57&lt;&gt;"yes"),"RESOLVE EVIDENCE",IF(AND($E57="yes",$H57="yes",$AT57=TRUE,$I57="full",$AP57="two_plus",$AQ57="current",$L57&lt;&gt;$AW57),"RECLASSIFY",IF(AND($E57="yes",$H57="yes",$AT57=TRUE,$I57="full",$AP57="two_plus",$AQ57="current"),"CONFIRM","RESOLVE EVIDENCE")))))))))))))))))))))))))))</x:f>
      </x:c>
      <x:c r="BC57">
        <x:f>IF($AM57=0,"EMPTY",IF($AN57=TRUE,"CONTROLLED_INPUT_INVALID",IF($AO57=TRUE,"REQUIRED_FIELDS_MISSING",IF(OR(NOT(ISTEXT($C57)),LEN(TRIM($C57&amp;""))&lt;2),"IDENTITY_MALFORMED",IF(OR($Q57="review_due",$Q57="new_evidence",$R57="yes"),"LIFECYCLE_TRIGGER",IF(OR($AR57="material",$AR57="unknown"),"MATERIAL_CONTRADICTION",IF(OR($I57="unknown",$H57="unknown"),"SCOPE_OR_EVENT_UNRESOLVED",IF(AND($AU57=TRUE,OR($S57="",$S57="unknown")),"SERVICEABILITY_UNRESOLVED",IF(AND($E57="no",OR($K57="",$K57="unknown")),"MISSING_ALTERNATIVE_ROLE_UNRESOLVED",IF(AND($E57="yes",OR($L57="",$L57="unknown")),"CURRENT_ROLE_UNRESOLVED",IF(AND($E57="yes",OR($I57="partial",$I57="mismatch",$AQ57="stale")),"SCOPE_OR_FRESHNESS_LIMIT",IF(AND($AU57=TRUE,$AY57=TRUE),"COMMERCIAL_EVIDENCE_LIMITED",IF(AND($S57="no",$E57="yes",$H57="no",$U57="yes",$AP57="two_plus",$I57="full",$AQ57="current"),"SCOPED_NON_SERVICEABILITY",IF(AND($S57="no",$E57="yes",$H57="yes"),"SERVICEABILITY_LIMIT",IF(AND($S57="no",OR($F57="yes",$AV57=TRUE)),"NOT_SERVICEABLE_FOR_COMMERCIAL_VIEW",IF($S57="no","SERVICEABILITY_NEGATIVE_ROLE_EFFECT_UNRESOLVED",IF(AND($E57="no",$H57="yes",$AT57=TRUE,$I57="full",$AW57=""),"MISSING_ALTERNATIVE_ROLE_UNRESOLVED",IF(AND($E57="no",$H57="yes",$AT57=TRUE,$I57="full",$AU57=TRUE,OR($AP57&lt;&gt;"two_plus",$AQ57&lt;&gt;"current",$S57&lt;&gt;"yes")),"MISSING_ALTERNATIVE_EVIDENCE_LIMITED",IF(AND($E57="no",$H57="yes",$AT57=TRUE,$I57="full"),"COMMERCIAL_ALTERNATIVE_MISSING",IF(AND($AW57&lt;&gt;"",$E57="yes",$H57="yes",$I57="full",$L57&lt;&gt;$AW57),"ROLE_MISMATCH",IF(AND($AP57="shared",$AV57=TRUE),"PUBLIC_SIGNAL_SHARED_PROVENANCE",IF(AND($AV57=TRUE,$F57="yes",OR($H57="no",$G57="none")),"DISCOVERY_ONLY_RELATIONSHIP",IF(AND($E57="yes",$H57="no",$U57="yes",$AP57="two_plus",$I57="full",$AQ57="current"),"SCOPED_NON_PARTICIPATION",IF(AND($E57="yes",$H57="yes",$AT57=TRUE,$I57="full",$AP57="two_plus",$AQ57="current",$AW57=""),"ALTERNATIVE_TYPE_UNRESOLVED",IF(AND($E57="yes",$H57="yes",$AT57=TRUE,$I57="full",$AP57="two_plus",$AQ57="current",$AU57=TRUE,$S57&lt;&gt;"yes"),"SERVICEABILITY_UNRESOLVED",IF(AND($E57="yes",$H57="yes",$AT57=TRUE,$I57="full",$AP57="two_plus",$AQ57="current",$L57&lt;&gt;$AW57),"ROLE_MISMATCH",IF(AND($E57="yes",$H57="yes",$AT57=TRUE,$I57="full",$AP57="two_plus",$AQ57="current"),"SCOPED_COMMERCIAL_RELEVANCE","DEFAULT_EVIDENCE_GAP")))))))))))))))))))))))))))</x:f>
      </x:c>
    </x:row>
    <x:row r="58">
      <x:c r="A58" s="103"/>
      <x:c r="B58" s="103"/>
      <x:c r="C58" s="103"/>
      <x:c r="D58" s="103"/>
      <x:c r="E58" s="103"/>
      <x:c r="F58" s="103"/>
      <x:c r="G58" s="103"/>
      <x:c r="H58" s="103"/>
      <x:c r="I58" s="103"/>
      <x:c r="J58" s="103"/>
      <x:c r="K58" s="103"/>
      <x:c r="L58" s="103"/>
      <x:c r="M58" s="103"/>
      <x:c r="N58" s="103"/>
      <x:c r="O58" s="103"/>
      <x:c r="P58" s="103"/>
      <x:c r="Q58" s="103"/>
      <x:c r="R58" s="103"/>
      <x:c r="S58" s="103"/>
      <x:c r="T58" s="103"/>
      <x:c r="U58" s="103"/>
      <x:c r="V58" s="103"/>
      <x:c r="W58" s="104"/>
      <x:c r="X58" s="103"/>
      <x:c r="Y58" s="86">
        <x:f>IF($BB58="EMPTY","",IF($AN58=TRUE,"INVALID",IF($AO58=TRUE,"INCOMPLETE",IF(OR(NOT(ISTEXT($C58)),LEN(TRIM($C58&amp;""))&lt;2),"INVALID","VALID"))))</x:f>
      </x:c>
      <x:c r="Z58" s="86">
        <x:f>IF($BB58="EMPTY","",$BB58)</x:f>
      </x:c>
      <x:c r="AA58" s="86">
        <x:f>IF($BB58="EMPTY","",IFERROR(VLOOKUP($BC58,'Method Notes'!$AN$5:$AW$50,2,FALSE),""))</x:f>
      </x:c>
      <x:c r="AB58" s="86">
        <x:f>IF($BB58="EMPTY","",IF($BC58="CONTROLLED_INPUT_INVALID","Unsupported values were supplied for: "&amp;LEFT($AZ58,MAX(0,LEN($AZ58)-2))&amp;". The engine does not convert them to a safe default.",IF($BC58="REQUIRED_FIELDS_MISSING","Required information is missing: "&amp;LEFT($BA58,MAX(0,LEN($BA58)-2))&amp;".",IFERROR(VLOOKUP($BC58,'Method Notes'!$AN$5:$AW$50,3,FALSE),""))))</x:f>
      </x:c>
      <x:c r="AC58" s="86">
        <x:f>IF($BB58="EMPTY","",IF($BC58="COMMERCIAL_ALTERNATIVE_MISSING","Add as "&amp;$AX58&amp;" in this scoped view.",IF($BC58="ROLE_MISMATCH","Reclassify as "&amp;$AX58&amp;" for this view.",IFERROR(VLOOKUP($BC58,'Method Notes'!$AN$5:$AW$50,4,FALSE),""))))</x:f>
      </x:c>
      <x:c r="AD58" s="86">
        <x:f>IF($BB58="EMPTY","",$BC58)</x:f>
      </x:c>
      <x:c r="AE58" s="86">
        <x:f>IF($BB58="EMPTY","",IFERROR(VLOOKUP($BC58,'Method Notes'!$AN$5:$AW$50,5,FALSE),""))</x:f>
      </x:c>
      <x:c r="AF58" s="86">
        <x:f>IF($BB58="EMPTY","",IFERROR(VLOOKUP($BC58,'Method Notes'!$AN$5:$AW$50,6,FALSE),""))</x:f>
      </x:c>
      <x:c r="AG58" s="86">
        <x:f>IF($BB58="EMPTY","",IF($BC58="COMMERCIAL_EVIDENCE_LIMITED",IF($AT58=TRUE,"Add independent decisions and missing segments.","Collect direct buyer or recorded commercial-event evidence tied to the same scope."),IFERROR(VLOOKUP($BC58,'Method Notes'!$AN$5:$AW$50,7,FALSE),"")))</x:f>
      </x:c>
      <x:c r="AH58" s="86">
        <x:f>IF($BB58="EMPTY","",IFERROR(VLOOKUP($BC58,'Method Notes'!$AN$5:$AW$50,8,FALSE),""))</x:f>
      </x:c>
      <x:c r="AI58" s="86">
        <x:f>IF($BB58="EMPTY","",IF(OR($BC58="COMMERCIAL_EVIDENCE_LIMITED",$BC58="COMMERCIAL_ALTERNATIVE_MISSING",$BC58="ROLE_MISMATCH",$BC58="SCOPE_OR_FRESHNESS_LIMIT"),IF($AP58="shared","PROVENANCE NOT INDEPENDENT",IF($AP58="one","ONE INDEPENDENT DECISION ONLY",IF($AS58="incomplete_crm","CRM CAPTURE INCOMPLETE",IF(OR($AS58="only_wins",$AS58="only_losses",$AS58="one_segment",$AS58="limited"),"SAMPLE COVERAGE LIMITED",IF($T58="yes","HISTORICAL BACKFILL UNRELIABLE",IF($AQ58="stale","EVIDENCE STALE","Evidence is scoped to the tested view.")))))),IFERROR(VLOOKUP($BC58,'Method Notes'!$AN$5:$AW$50,9,FALSE),"")))</x:f>
      </x:c>
      <x:c r="AJ58" s="86">
        <x:f>IF($BB58="EMPTY","",IFERROR(VLOOKUP($BC58,'Method Notes'!$AN$5:$AW$50,10,FALSE),""))</x:f>
      </x:c>
      <x:c r="AK58" s="86">
        <x:f>IF(COUNTA($A58:$X58)=0,"",IF(AND($B58&lt;&gt;"",COUNTIF($B$6:$B58,$B58)&gt;1),"POSSIBLE DUPLICATE CANDIDATE ID",""))</x:f>
      </x:c>
      <x:c r="AL58" s="86">
        <x:f>IF(COUNTA($A58:$X58)=0,"",IF(OR($Q58="review_due",$Q58="new_evidence",$R58="yes"),"REOPEN / SUPERSEDE PRIOR VERSION",IF(OR($Q58="",$Q58="none"),"CURRENT OR FIRST REVIEW","PRIOR REVIEW RECORDED")))</x:f>
      </x:c>
      <x:c r="AM58">
        <x:f>IF(COUNTA($C58:$U58)&gt;0,1,0)</x:f>
      </x:c>
      <x:c r="AN58">
        <x:f>OR(ISFORMULA($C58),ISFORMULA($D58),AND($D58&lt;&gt;"",NOT(OR(EXACT($D58,"seo"),EXACT($D58,"content"),EXACT($D58,"paid_search"),EXACT($D58,"market_monitoring"),EXACT($D58,"battlecard"),EXACT($D58,"product_comparison"),EXACT($D58,"shortlist"),EXACT($D58,"procurement"),EXACT($D58,"pricing"),EXACT($D58,"renewal"),EXACT($D58,"strategy")))),ISFORMULA($E58),AND($E58&lt;&gt;"",NOT(OR(EXACT($E58,"yes"),EXACT($E58,"no")))),ISFORMULA($F58),AND($F58&lt;&gt;"",NOT(OR(EXACT($F58,"yes"),EXACT($F58,"no")))),ISFORMULA($G58),AND($G58&lt;&gt;"",NOT(OR(EXACT($G58,"none"),EXACT($G58,"seller_only"),EXACT($G58,"buyer_event"),EXACT($G58,"mixed")))),ISFORMULA($H58),AND($H58&lt;&gt;"",NOT(OR(EXACT($H58,"yes"),EXACT($H58,"no"),EXACT($H58,"unknown")))),ISFORMULA($I58),AND($I58&lt;&gt;"",NOT(OR(EXACT($I58,"full"),EXACT($I58,"partial"),EXACT($I58,"mismatch"),EXACT($I58,"unknown")))),ISFORMULA($J58),AND($J58&lt;&gt;"",NOT(OR(EXACT($J58,"independent_current"),EXACT($J58,"one_decision"),EXACT($J58,"shared_records"),EXACT($J58,"contradictory"),EXACT($J58,"incomplete_capture"),EXACT($J58,"stale")))),ISFORMULA($K58),AND($K58&lt;&gt;"",NOT(OR(EXACT($K58,"vendor"),EXACT($K58,"product"),EXACT($K58,"consultancy"),EXACT($K58,"agency"),EXACT($K58,"internal_build"),EXACT($K58,"spreadsheet"),EXACT($K58,"incumbent"),EXACT($K58,"open_source"),EXACT($K58,"free_tool"),EXACT($K58,"no_decision"),EXACT($K58,"status_quo"),EXACT($K58,"unknown")))),ISFORMULA($L58),AND($L58&lt;&gt;"",NOT(OR(EXACT($L58,"direct"),EXACT($L58,"indirect"),EXACT($L58,"substitute"),EXACT($L58,"reference"),EXACT($L58,"unknown")))),ISFORMULA($M58),AND($M58&lt;&gt;"",NOT(OR(EXACT($M58,"current"),EXACT($M58,"stale"),EXACT($M58,"unknown")))),ISFORMULA($N58),AND($N58&lt;&gt;"",NOT(OR(EXACT($N58,"none"),EXACT($N58,"material"),EXACT($N58,"unknown")))),ISFORMULA($O58),AND($O58&lt;&gt;"",NOT(OR(EXACT($O58,"two_plus"),EXACT($O58,"one"),EXACT($O58,"shared"),EXACT($O58,"unknown")))),ISFORMULA($P58),AND($P58&lt;&gt;"",NOT(OR(EXACT($P58,"balanced"),EXACT($P58,"only_wins"),EXACT($P58,"only_losses"),EXACT($P58,"one_segment"),EXACT($P58,"incomplete_crm"),EXACT($P58,"limited")))),ISFORMULA($Q58),AND($Q58&lt;&gt;"",NOT(OR(EXACT($Q58,"none"),EXACT($Q58,"review_due"),EXACT($Q58,"new_evidence")))),ISFORMULA($R58),AND($R58&lt;&gt;"",NOT(OR(EXACT($R58,"yes"),EXACT($R58,"no")))),ISFORMULA($S58),AND($S58&lt;&gt;"",NOT(OR(EXACT($S58,"yes"),EXACT($S58,"no"),EXACT($S58,"unknown")))),ISFORMULA($T58),AND($T58&lt;&gt;"",NOT(OR(EXACT($T58,"yes"),EXACT($T58,"no")))),ISFORMULA($U58),AND($U58&lt;&gt;"",NOT(OR(EXACT($U58,"yes"),EXACT($U58,"no"),EXACT($U58,"unknown")))))</x:f>
      </x:c>
      <x:c r="AO58">
        <x:f>OR(LEN(TRIM($C58&amp;""))=0,LEN(TRIM($D58&amp;""))=0,LEN(TRIM($E58&amp;""))=0,LEN(TRIM($F58&amp;""))=0,LEN(TRIM($G58&amp;""))=0,LEN(TRIM($H58&amp;""))=0,LEN(TRIM($I58&amp;""))=0,LEN(TRIM($J58&amp;""))=0)</x:f>
      </x:c>
      <x:c r="AP58">
        <x:f>IF($O58&lt;&gt;"",$O58,IF($J58="independent_current","two_plus",IF($J58="one_decision","one",IF($J58="shared_records","shared","unknown"))))</x:f>
      </x:c>
      <x:c r="AQ58">
        <x:f>IF($M58&lt;&gt;"",$M58,IF($J58="stale","stale",IF($J58="incomplete_capture","unknown",IF($J58&lt;&gt;"","current",""))))</x:f>
      </x:c>
      <x:c r="AR58">
        <x:f>IF($N58&lt;&gt;"",$N58,IF($J58="contradictory","material",IF($J58&lt;&gt;"","none","")))</x:f>
      </x:c>
      <x:c r="AS58">
        <x:f>IF($P58&lt;&gt;"",$P58,IF($J58="incomplete_capture","incomplete_crm",IF($J58="independent_current","balanced",IF($J58&lt;&gt;"","limited",""))))</x:f>
      </x:c>
      <x:c r="AT58">
        <x:f>OR($G58="buyer_event",$G58="mixed")</x:f>
      </x:c>
      <x:c r="AU58">
        <x:f>OR($D58="battlecard",$D58="shortlist",$D58="procurement",$D58="pricing",$D58="renewal",$D58="strategy",$D58="product_comparison")</x:f>
      </x:c>
      <x:c r="AV58">
        <x:f>OR($D58="seo",$D58="content",$D58="paid_search",$D58="market_monitoring")</x:f>
      </x:c>
      <x:c r="AW58">
        <x:f>IF(OR($K58="vendor",$K58="product"),"direct",IF(OR($K58="consultancy",$K58="agency"),"indirect",IF(OR($K58="internal_build",$K58="spreadsheet",$K58="incumbent",$K58="open_source",$K58="free_tool",$K58="no_decision",$K58="status_quo"),"substitute","")))</x:f>
      </x:c>
      <x:c r="AX58">
        <x:f>IF(OR($K58="vendor",$K58="product"),"Direct competitor",IF(OR($K58="consultancy",$K58="agency"),"Service alternative",IF($K58="incumbent","Incumbent / substitute",IF($K58="no_decision","No-decision alternative",IF($K58="status_quo","Status-quo alternative",IF(OR($K58="internal_build",$K58="spreadsheet",$K58="open_source",$K58="free_tool"),"Substitute",""))))))</x:f>
      </x:c>
      <x:c r="AY58">
        <x:f>OR($G58="none",$G58="seller_only",$AP58&lt;&gt;"two_plus",$AS58="only_wins",$AS58="only_losses",$AS58="one_segment",$AS58="incomplete_crm",$AS58="limited",$T58="yes",$AQ58&lt;&gt;"current")</x:f>
      </x:c>
      <x:c r="AZ58">
        <x:f>IF(ISFORMULA($C58),"candidateName, ","")&amp;IF(OR(ISFORMULA($D58),AND($D58&lt;&gt;"",NOT(OR(EXACT($D58,"seo"),EXACT($D58,"content"),EXACT($D58,"paid_search"),EXACT($D58,"market_monitoring"),EXACT($D58,"battlecard"),EXACT($D58,"product_comparison"),EXACT($D58,"shortlist"),EXACT($D58,"procurement"),EXACT($D58,"pricing"),EXACT($D58,"renewal"),EXACT($D58,"strategy"))))),"decisionUse, ","")&amp;IF(OR(ISFORMULA($E58),AND($E58&lt;&gt;"",NOT(OR(EXACT($E58,"yes"),EXACT($E58,"no"))))),"candidateInSet, ","")&amp;IF(OR(ISFORMULA($F58),AND($F58&lt;&gt;"",NOT(OR(EXACT($F58,"yes"),EXACT($F58,"no"))))),"publicEvidence, ","")&amp;IF(OR(ISFORMULA($G58),AND($G58&lt;&gt;"",NOT(OR(EXACT($G58,"none"),EXACT($G58,"seller_only"),EXACT($G58,"buyer_event"),EXACT($G58,"mixed"))))),"firstPartyEvidence, ","")&amp;IF(OR(ISFORMULA($H58),AND($H58&lt;&gt;"",NOT(OR(EXACT($H58,"yes"),EXACT($H58,"no"),EXACT($H58,"unknown"))))),"realDecision, ","")&amp;IF(OR(ISFORMULA($I58),AND($I58&lt;&gt;"",NOT(OR(EXACT($I58,"full"),EXACT($I58,"partial"),EXACT($I58,"mismatch"),EXACT($I58,"unknown"))))),"scopeMatch, ","")&amp;IF(OR(ISFORMULA($J58),AND($J58&lt;&gt;"",NOT(OR(EXACT($J58,"independent_current"),EXACT($J58,"one_decision"),EXACT($J58,"shared_records"),EXACT($J58,"contradictory"),EXACT($J58,"incomplete_capture"),EXACT($J58,"stale"))))),"evidenceQuality, ","")&amp;IF(OR(ISFORMULA($K58),AND($K58&lt;&gt;"",NOT(OR(EXACT($K58,"vendor"),EXACT($K58,"product"),EXACT($K58,"consultancy"),EXACT($K58,"agency"),EXACT($K58,"internal_build"),EXACT($K58,"spreadsheet"),EXACT($K58,"incumbent"),EXACT($K58,"open_source"),EXACT($K58,"free_tool"),EXACT($K58,"no_decision"),EXACT($K58,"status_quo"),EXACT($K58,"unknown"))))),"alternativeType, ","")&amp;IF(OR(ISFORMULA($L58),AND($L58&lt;&gt;"",NOT(OR(EXACT($L58,"direct"),EXACT($L58,"indirect"),EXACT($L58,"substitute"),EXACT($L58,"reference"),EXACT($L58,"unknown"))))),"currentRole, ","")&amp;IF(OR(ISFORMULA($M58),AND($M58&lt;&gt;"",NOT(OR(EXACT($M58,"current"),EXACT($M58,"stale"),EXACT($M58,"unknown"))))),"freshness, ","")&amp;IF(OR(ISFORMULA($N58),AND($N58&lt;&gt;"",NOT(OR(EXACT($N58,"none"),EXACT($N58,"material"),EXACT($N58,"unknown"))))),"contradiction, ","")&amp;IF(OR(ISFORMULA($O58),AND($O58&lt;&gt;"",NOT(OR(EXACT($O58,"two_plus"),EXACT($O58,"one"),EXACT($O58,"shared"),EXACT($O58,"unknown"))))),"provenance, ","")&amp;IF(OR(ISFORMULA($P58),AND($P58&lt;&gt;"",NOT(OR(EXACT($P58,"balanced"),EXACT($P58,"only_wins"),EXACT($P58,"only_losses"),EXACT($P58,"one_segment"),EXACT($P58,"incomplete_crm"),EXACT($P58,"limited"))))),"sampleCoverage, ","")&amp;IF(OR(ISFORMULA($Q58),AND($Q58&lt;&gt;"",NOT(OR(EXACT($Q58,"none"),EXACT($Q58,"review_due"),EXACT($Q58,"new_evidence"))))),"previousValidation, ","")&amp;IF(OR(ISFORMULA($R58),AND($R58&lt;&gt;"",NOT(OR(EXACT($R58,"yes"),EXACT($R58,"no"))))),"newMaterialEvidence, ","")&amp;IF(OR(ISFORMULA($S58),AND($S58&lt;&gt;"",NOT(OR(EXACT($S58,"yes"),EXACT($S58,"no"),EXACT($S58,"unknown"))))),"serviceability, ","")&amp;IF(OR(ISFORMULA($T58),AND($T58&lt;&gt;"",NOT(OR(EXACT($T58,"yes"),EXACT($T58,"no"))))),"historicalBackfill, ","")&amp;IF(OR(ISFORMULA($U58),AND($U58&lt;&gt;"",NOT(OR(EXACT($U58,"yes"),EXACT($U58,"no"),EXACT($U58,"unknown"))))),"commercialNonParticipation, ","")</x:f>
      </x:c>
      <x:c r="BA58">
        <x:f>IF(LEN(TRIM($C58&amp;""))=0,"candidateName, ","")&amp;IF(LEN(TRIM($D58&amp;""))=0,"decisionUse, ","")&amp;IF(LEN(TRIM($E58&amp;""))=0,"candidateInSet, ","")&amp;IF(LEN(TRIM($F58&amp;""))=0,"publicEvidence, ","")&amp;IF(LEN(TRIM($G58&amp;""))=0,"firstPartyEvidence, ","")&amp;IF(LEN(TRIM($H58&amp;""))=0,"realDecision, ","")&amp;IF(LEN(TRIM($I58&amp;""))=0,"scopeMatch, ","")&amp;IF(LEN(TRIM($J58&amp;""))=0,"evidenceQuality, ","")</x:f>
      </x:c>
      <x:c r="BB58">
        <x:f>IF($AM58=0,"EMPTY",IF($AN58=TRUE,"INVALID INPUT",IF($AO58=TRUE,"INVALID INPUT",IF(OR(NOT(ISTEXT($C58)),LEN(TRIM($C58&amp;""))&lt;2),"INVALID INPUT",IF(OR($Q58="review_due",$Q58="new_evidence",$R58="yes"),"REOPEN",IF(OR($AR58="material",$AR58="unknown"),"RESOLVE EVIDENCE",IF(OR($I58="unknown",$H58="unknown"),"RESOLVE EVIDENCE",IF(AND($AU58=TRUE,OR($S58="",$S58="unknown")),"RESOLVE EVIDENCE",IF(AND($E58="no",OR($K58="",$K58="unknown")),"RESOLVE EVIDENCE",IF(AND($E58="yes",OR($L58="",$L58="unknown")),"RESOLVE EVIDENCE",IF(AND($E58="yes",OR($I58="partial",$I58="mismatch",$AQ58="stale")),"DOWNGRADE",IF(AND($AU58=TRUE,$AY58=TRUE),"RESOLVE EVIDENCE",IF(AND($S58="no",$E58="yes",$H58="no",$U58="yes",$AP58="two_plus",$I58="full",$AQ58="current"),"EXCLUDE FROM THIS COMMERCIAL VIEW",IF(AND($S58="no",$E58="yes",$H58="yes"),"DOWNGRADE",IF(AND($S58="no",OR($F58="yes",$AV58=TRUE)),"RETAIN FOR DISCOVERY / REFERENCE",IF($S58="no","RESOLVE EVIDENCE",IF(AND($E58="no",$H58="yes",$AT58=TRUE,$I58="full",$AW58=""),"RESOLVE EVIDENCE",IF(AND($E58="no",$H58="yes",$AT58=TRUE,$I58="full",$AU58=TRUE,OR($AP58&lt;&gt;"two_plus",$AQ58&lt;&gt;"current",$S58&lt;&gt;"yes")),"RESOLVE EVIDENCE",IF(AND($E58="no",$H58="yes",$AT58=TRUE,$I58="full"),"ADD",IF(AND($AW58&lt;&gt;"",$E58="yes",$H58="yes",$I58="full",$L58&lt;&gt;$AW58),"RECLASSIFY",IF(AND($AP58="shared",$AV58=TRUE),"RETAIN FOR DISCOVERY / REFERENCE",IF(AND($AV58=TRUE,$F58="yes",OR($H58="no",$G58="none")),"RETAIN FOR DISCOVERY / REFERENCE",IF(AND($E58="yes",$H58="no",$U58="yes",$AP58="two_plus",$I58="full",$AQ58="current"),"EXCLUDE FROM THIS COMMERCIAL VIEW",IF(AND($E58="yes",$H58="yes",$AT58=TRUE,$I58="full",$AP58="two_plus",$AQ58="current",$AW58=""),"RESOLVE EVIDENCE",IF(AND($E58="yes",$H58="yes",$AT58=TRUE,$I58="full",$AP58="two_plus",$AQ58="current",$AU58=TRUE,$S58&lt;&gt;"yes"),"RESOLVE EVIDENCE",IF(AND($E58="yes",$H58="yes",$AT58=TRUE,$I58="full",$AP58="two_plus",$AQ58="current",$L58&lt;&gt;$AW58),"RECLASSIFY",IF(AND($E58="yes",$H58="yes",$AT58=TRUE,$I58="full",$AP58="two_plus",$AQ58="current"),"CONFIRM","RESOLVE EVIDENCE")))))))))))))))))))))))))))</x:f>
      </x:c>
      <x:c r="BC58">
        <x:f>IF($AM58=0,"EMPTY",IF($AN58=TRUE,"CONTROLLED_INPUT_INVALID",IF($AO58=TRUE,"REQUIRED_FIELDS_MISSING",IF(OR(NOT(ISTEXT($C58)),LEN(TRIM($C58&amp;""))&lt;2),"IDENTITY_MALFORMED",IF(OR($Q58="review_due",$Q58="new_evidence",$R58="yes"),"LIFECYCLE_TRIGGER",IF(OR($AR58="material",$AR58="unknown"),"MATERIAL_CONTRADICTION",IF(OR($I58="unknown",$H58="unknown"),"SCOPE_OR_EVENT_UNRESOLVED",IF(AND($AU58=TRUE,OR($S58="",$S58="unknown")),"SERVICEABILITY_UNRESOLVED",IF(AND($E58="no",OR($K58="",$K58="unknown")),"MISSING_ALTERNATIVE_ROLE_UNRESOLVED",IF(AND($E58="yes",OR($L58="",$L58="unknown")),"CURRENT_ROLE_UNRESOLVED",IF(AND($E58="yes",OR($I58="partial",$I58="mismatch",$AQ58="stale")),"SCOPE_OR_FRESHNESS_LIMIT",IF(AND($AU58=TRUE,$AY58=TRUE),"COMMERCIAL_EVIDENCE_LIMITED",IF(AND($S58="no",$E58="yes",$H58="no",$U58="yes",$AP58="two_plus",$I58="full",$AQ58="current"),"SCOPED_NON_SERVICEABILITY",IF(AND($S58="no",$E58="yes",$H58="yes"),"SERVICEABILITY_LIMIT",IF(AND($S58="no",OR($F58="yes",$AV58=TRUE)),"NOT_SERVICEABLE_FOR_COMMERCIAL_VIEW",IF($S58="no","SERVICEABILITY_NEGATIVE_ROLE_EFFECT_UNRESOLVED",IF(AND($E58="no",$H58="yes",$AT58=TRUE,$I58="full",$AW58=""),"MISSING_ALTERNATIVE_ROLE_UNRESOLVED",IF(AND($E58="no",$H58="yes",$AT58=TRUE,$I58="full",$AU58=TRUE,OR($AP58&lt;&gt;"two_plus",$AQ58&lt;&gt;"current",$S58&lt;&gt;"yes")),"MISSING_ALTERNATIVE_EVIDENCE_LIMITED",IF(AND($E58="no",$H58="yes",$AT58=TRUE,$I58="full"),"COMMERCIAL_ALTERNATIVE_MISSING",IF(AND($AW58&lt;&gt;"",$E58="yes",$H58="yes",$I58="full",$L58&lt;&gt;$AW58),"ROLE_MISMATCH",IF(AND($AP58="shared",$AV58=TRUE),"PUBLIC_SIGNAL_SHARED_PROVENANCE",IF(AND($AV58=TRUE,$F58="yes",OR($H58="no",$G58="none")),"DISCOVERY_ONLY_RELATIONSHIP",IF(AND($E58="yes",$H58="no",$U58="yes",$AP58="two_plus",$I58="full",$AQ58="current"),"SCOPED_NON_PARTICIPATION",IF(AND($E58="yes",$H58="yes",$AT58=TRUE,$I58="full",$AP58="two_plus",$AQ58="current",$AW58=""),"ALTERNATIVE_TYPE_UNRESOLVED",IF(AND($E58="yes",$H58="yes",$AT58=TRUE,$I58="full",$AP58="two_plus",$AQ58="current",$AU58=TRUE,$S58&lt;&gt;"yes"),"SERVICEABILITY_UNRESOLVED",IF(AND($E58="yes",$H58="yes",$AT58=TRUE,$I58="full",$AP58="two_plus",$AQ58="current",$L58&lt;&gt;$AW58),"ROLE_MISMATCH",IF(AND($E58="yes",$H58="yes",$AT58=TRUE,$I58="full",$AP58="two_plus",$AQ58="current"),"SCOPED_COMMERCIAL_RELEVANCE","DEFAULT_EVIDENCE_GAP")))))))))))))))))))))))))))</x:f>
      </x:c>
    </x:row>
    <x:row r="59">
      <x:c r="A59" s="103"/>
      <x:c r="B59" s="103"/>
      <x:c r="C59" s="103"/>
      <x:c r="D59" s="103"/>
      <x:c r="E59" s="103"/>
      <x:c r="F59" s="103"/>
      <x:c r="G59" s="103"/>
      <x:c r="H59" s="103"/>
      <x:c r="I59" s="103"/>
      <x:c r="J59" s="103"/>
      <x:c r="K59" s="103"/>
      <x:c r="L59" s="103"/>
      <x:c r="M59" s="103"/>
      <x:c r="N59" s="103"/>
      <x:c r="O59" s="103"/>
      <x:c r="P59" s="103"/>
      <x:c r="Q59" s="103"/>
      <x:c r="R59" s="103"/>
      <x:c r="S59" s="103"/>
      <x:c r="T59" s="103"/>
      <x:c r="U59" s="103"/>
      <x:c r="V59" s="103"/>
      <x:c r="W59" s="104"/>
      <x:c r="X59" s="103"/>
      <x:c r="Y59" s="86">
        <x:f>IF($BB59="EMPTY","",IF($AN59=TRUE,"INVALID",IF($AO59=TRUE,"INCOMPLETE",IF(OR(NOT(ISTEXT($C59)),LEN(TRIM($C59&amp;""))&lt;2),"INVALID","VALID"))))</x:f>
      </x:c>
      <x:c r="Z59" s="86">
        <x:f>IF($BB59="EMPTY","",$BB59)</x:f>
      </x:c>
      <x:c r="AA59" s="86">
        <x:f>IF($BB59="EMPTY","",IFERROR(VLOOKUP($BC59,'Method Notes'!$AN$5:$AW$50,2,FALSE),""))</x:f>
      </x:c>
      <x:c r="AB59" s="86">
        <x:f>IF($BB59="EMPTY","",IF($BC59="CONTROLLED_INPUT_INVALID","Unsupported values were supplied for: "&amp;LEFT($AZ59,MAX(0,LEN($AZ59)-2))&amp;". The engine does not convert them to a safe default.",IF($BC59="REQUIRED_FIELDS_MISSING","Required information is missing: "&amp;LEFT($BA59,MAX(0,LEN($BA59)-2))&amp;".",IFERROR(VLOOKUP($BC59,'Method Notes'!$AN$5:$AW$50,3,FALSE),""))))</x:f>
      </x:c>
      <x:c r="AC59" s="86">
        <x:f>IF($BB59="EMPTY","",IF($BC59="COMMERCIAL_ALTERNATIVE_MISSING","Add as "&amp;$AX59&amp;" in this scoped view.",IF($BC59="ROLE_MISMATCH","Reclassify as "&amp;$AX59&amp;" for this view.",IFERROR(VLOOKUP($BC59,'Method Notes'!$AN$5:$AW$50,4,FALSE),""))))</x:f>
      </x:c>
      <x:c r="AD59" s="86">
        <x:f>IF($BB59="EMPTY","",$BC59)</x:f>
      </x:c>
      <x:c r="AE59" s="86">
        <x:f>IF($BB59="EMPTY","",IFERROR(VLOOKUP($BC59,'Method Notes'!$AN$5:$AW$50,5,FALSE),""))</x:f>
      </x:c>
      <x:c r="AF59" s="86">
        <x:f>IF($BB59="EMPTY","",IFERROR(VLOOKUP($BC59,'Method Notes'!$AN$5:$AW$50,6,FALSE),""))</x:f>
      </x:c>
      <x:c r="AG59" s="86">
        <x:f>IF($BB59="EMPTY","",IF($BC59="COMMERCIAL_EVIDENCE_LIMITED",IF($AT59=TRUE,"Add independent decisions and missing segments.","Collect direct buyer or recorded commercial-event evidence tied to the same scope."),IFERROR(VLOOKUP($BC59,'Method Notes'!$AN$5:$AW$50,7,FALSE),"")))</x:f>
      </x:c>
      <x:c r="AH59" s="86">
        <x:f>IF($BB59="EMPTY","",IFERROR(VLOOKUP($BC59,'Method Notes'!$AN$5:$AW$50,8,FALSE),""))</x:f>
      </x:c>
      <x:c r="AI59" s="86">
        <x:f>IF($BB59="EMPTY","",IF(OR($BC59="COMMERCIAL_EVIDENCE_LIMITED",$BC59="COMMERCIAL_ALTERNATIVE_MISSING",$BC59="ROLE_MISMATCH",$BC59="SCOPE_OR_FRESHNESS_LIMIT"),IF($AP59="shared","PROVENANCE NOT INDEPENDENT",IF($AP59="one","ONE INDEPENDENT DECISION ONLY",IF($AS59="incomplete_crm","CRM CAPTURE INCOMPLETE",IF(OR($AS59="only_wins",$AS59="only_losses",$AS59="one_segment",$AS59="limited"),"SAMPLE COVERAGE LIMITED",IF($T59="yes","HISTORICAL BACKFILL UNRELIABLE",IF($AQ59="stale","EVIDENCE STALE","Evidence is scoped to the tested view.")))))),IFERROR(VLOOKUP($BC59,'Method Notes'!$AN$5:$AW$50,9,FALSE),"")))</x:f>
      </x:c>
      <x:c r="AJ59" s="86">
        <x:f>IF($BB59="EMPTY","",IFERROR(VLOOKUP($BC59,'Method Notes'!$AN$5:$AW$50,10,FALSE),""))</x:f>
      </x:c>
      <x:c r="AK59" s="86">
        <x:f>IF(COUNTA($A59:$X59)=0,"",IF(AND($B59&lt;&gt;"",COUNTIF($B$6:$B59,$B59)&gt;1),"POSSIBLE DUPLICATE CANDIDATE ID",""))</x:f>
      </x:c>
      <x:c r="AL59" s="86">
        <x:f>IF(COUNTA($A59:$X59)=0,"",IF(OR($Q59="review_due",$Q59="new_evidence",$R59="yes"),"REOPEN / SUPERSEDE PRIOR VERSION",IF(OR($Q59="",$Q59="none"),"CURRENT OR FIRST REVIEW","PRIOR REVIEW RECORDED")))</x:f>
      </x:c>
      <x:c r="AM59">
        <x:f>IF(COUNTA($C59:$U59)&gt;0,1,0)</x:f>
      </x:c>
      <x:c r="AN59">
        <x:f>OR(ISFORMULA($C59),ISFORMULA($D59),AND($D59&lt;&gt;"",NOT(OR(EXACT($D59,"seo"),EXACT($D59,"content"),EXACT($D59,"paid_search"),EXACT($D59,"market_monitoring"),EXACT($D59,"battlecard"),EXACT($D59,"product_comparison"),EXACT($D59,"shortlist"),EXACT($D59,"procurement"),EXACT($D59,"pricing"),EXACT($D59,"renewal"),EXACT($D59,"strategy")))),ISFORMULA($E59),AND($E59&lt;&gt;"",NOT(OR(EXACT($E59,"yes"),EXACT($E59,"no")))),ISFORMULA($F59),AND($F59&lt;&gt;"",NOT(OR(EXACT($F59,"yes"),EXACT($F59,"no")))),ISFORMULA($G59),AND($G59&lt;&gt;"",NOT(OR(EXACT($G59,"none"),EXACT($G59,"seller_only"),EXACT($G59,"buyer_event"),EXACT($G59,"mixed")))),ISFORMULA($H59),AND($H59&lt;&gt;"",NOT(OR(EXACT($H59,"yes"),EXACT($H59,"no"),EXACT($H59,"unknown")))),ISFORMULA($I59),AND($I59&lt;&gt;"",NOT(OR(EXACT($I59,"full"),EXACT($I59,"partial"),EXACT($I59,"mismatch"),EXACT($I59,"unknown")))),ISFORMULA($J59),AND($J59&lt;&gt;"",NOT(OR(EXACT($J59,"independent_current"),EXACT($J59,"one_decision"),EXACT($J59,"shared_records"),EXACT($J59,"contradictory"),EXACT($J59,"incomplete_capture"),EXACT($J59,"stale")))),ISFORMULA($K59),AND($K59&lt;&gt;"",NOT(OR(EXACT($K59,"vendor"),EXACT($K59,"product"),EXACT($K59,"consultancy"),EXACT($K59,"agency"),EXACT($K59,"internal_build"),EXACT($K59,"spreadsheet"),EXACT($K59,"incumbent"),EXACT($K59,"open_source"),EXACT($K59,"free_tool"),EXACT($K59,"no_decision"),EXACT($K59,"status_quo"),EXACT($K59,"unknown")))),ISFORMULA($L59),AND($L59&lt;&gt;"",NOT(OR(EXACT($L59,"direct"),EXACT($L59,"indirect"),EXACT($L59,"substitute"),EXACT($L59,"reference"),EXACT($L59,"unknown")))),ISFORMULA($M59),AND($M59&lt;&gt;"",NOT(OR(EXACT($M59,"current"),EXACT($M59,"stale"),EXACT($M59,"unknown")))),ISFORMULA($N59),AND($N59&lt;&gt;"",NOT(OR(EXACT($N59,"none"),EXACT($N59,"material"),EXACT($N59,"unknown")))),ISFORMULA($O59),AND($O59&lt;&gt;"",NOT(OR(EXACT($O59,"two_plus"),EXACT($O59,"one"),EXACT($O59,"shared"),EXACT($O59,"unknown")))),ISFORMULA($P59),AND($P59&lt;&gt;"",NOT(OR(EXACT($P59,"balanced"),EXACT($P59,"only_wins"),EXACT($P59,"only_losses"),EXACT($P59,"one_segment"),EXACT($P59,"incomplete_crm"),EXACT($P59,"limited")))),ISFORMULA($Q59),AND($Q59&lt;&gt;"",NOT(OR(EXACT($Q59,"none"),EXACT($Q59,"review_due"),EXACT($Q59,"new_evidence")))),ISFORMULA($R59),AND($R59&lt;&gt;"",NOT(OR(EXACT($R59,"yes"),EXACT($R59,"no")))),ISFORMULA($S59),AND($S59&lt;&gt;"",NOT(OR(EXACT($S59,"yes"),EXACT($S59,"no"),EXACT($S59,"unknown")))),ISFORMULA($T59),AND($T59&lt;&gt;"",NOT(OR(EXACT($T59,"yes"),EXACT($T59,"no")))),ISFORMULA($U59),AND($U59&lt;&gt;"",NOT(OR(EXACT($U59,"yes"),EXACT($U59,"no"),EXACT($U59,"unknown")))))</x:f>
      </x:c>
      <x:c r="AO59">
        <x:f>OR(LEN(TRIM($C59&amp;""))=0,LEN(TRIM($D59&amp;""))=0,LEN(TRIM($E59&amp;""))=0,LEN(TRIM($F59&amp;""))=0,LEN(TRIM($G59&amp;""))=0,LEN(TRIM($H59&amp;""))=0,LEN(TRIM($I59&amp;""))=0,LEN(TRIM($J59&amp;""))=0)</x:f>
      </x:c>
      <x:c r="AP59">
        <x:f>IF($O59&lt;&gt;"",$O59,IF($J59="independent_current","two_plus",IF($J59="one_decision","one",IF($J59="shared_records","shared","unknown"))))</x:f>
      </x:c>
      <x:c r="AQ59">
        <x:f>IF($M59&lt;&gt;"",$M59,IF($J59="stale","stale",IF($J59="incomplete_capture","unknown",IF($J59&lt;&gt;"","current",""))))</x:f>
      </x:c>
      <x:c r="AR59">
        <x:f>IF($N59&lt;&gt;"",$N59,IF($J59="contradictory","material",IF($J59&lt;&gt;"","none","")))</x:f>
      </x:c>
      <x:c r="AS59">
        <x:f>IF($P59&lt;&gt;"",$P59,IF($J59="incomplete_capture","incomplete_crm",IF($J59="independent_current","balanced",IF($J59&lt;&gt;"","limited",""))))</x:f>
      </x:c>
      <x:c r="AT59">
        <x:f>OR($G59="buyer_event",$G59="mixed")</x:f>
      </x:c>
      <x:c r="AU59">
        <x:f>OR($D59="battlecard",$D59="shortlist",$D59="procurement",$D59="pricing",$D59="renewal",$D59="strategy",$D59="product_comparison")</x:f>
      </x:c>
      <x:c r="AV59">
        <x:f>OR($D59="seo",$D59="content",$D59="paid_search",$D59="market_monitoring")</x:f>
      </x:c>
      <x:c r="AW59">
        <x:f>IF(OR($K59="vendor",$K59="product"),"direct",IF(OR($K59="consultancy",$K59="agency"),"indirect",IF(OR($K59="internal_build",$K59="spreadsheet",$K59="incumbent",$K59="open_source",$K59="free_tool",$K59="no_decision",$K59="status_quo"),"substitute","")))</x:f>
      </x:c>
      <x:c r="AX59">
        <x:f>IF(OR($K59="vendor",$K59="product"),"Direct competitor",IF(OR($K59="consultancy",$K59="agency"),"Service alternative",IF($K59="incumbent","Incumbent / substitute",IF($K59="no_decision","No-decision alternative",IF($K59="status_quo","Status-quo alternative",IF(OR($K59="internal_build",$K59="spreadsheet",$K59="open_source",$K59="free_tool"),"Substitute",""))))))</x:f>
      </x:c>
      <x:c r="AY59">
        <x:f>OR($G59="none",$G59="seller_only",$AP59&lt;&gt;"two_plus",$AS59="only_wins",$AS59="only_losses",$AS59="one_segment",$AS59="incomplete_crm",$AS59="limited",$T59="yes",$AQ59&lt;&gt;"current")</x:f>
      </x:c>
      <x:c r="AZ59">
        <x:f>IF(ISFORMULA($C59),"candidateName, ","")&amp;IF(OR(ISFORMULA($D59),AND($D59&lt;&gt;"",NOT(OR(EXACT($D59,"seo"),EXACT($D59,"content"),EXACT($D59,"paid_search"),EXACT($D59,"market_monitoring"),EXACT($D59,"battlecard"),EXACT($D59,"product_comparison"),EXACT($D59,"shortlist"),EXACT($D59,"procurement"),EXACT($D59,"pricing"),EXACT($D59,"renewal"),EXACT($D59,"strategy"))))),"decisionUse, ","")&amp;IF(OR(ISFORMULA($E59),AND($E59&lt;&gt;"",NOT(OR(EXACT($E59,"yes"),EXACT($E59,"no"))))),"candidateInSet, ","")&amp;IF(OR(ISFORMULA($F59),AND($F59&lt;&gt;"",NOT(OR(EXACT($F59,"yes"),EXACT($F59,"no"))))),"publicEvidence, ","")&amp;IF(OR(ISFORMULA($G59),AND($G59&lt;&gt;"",NOT(OR(EXACT($G59,"none"),EXACT($G59,"seller_only"),EXACT($G59,"buyer_event"),EXACT($G59,"mixed"))))),"firstPartyEvidence, ","")&amp;IF(OR(ISFORMULA($H59),AND($H59&lt;&gt;"",NOT(OR(EXACT($H59,"yes"),EXACT($H59,"no"),EXACT($H59,"unknown"))))),"realDecision, ","")&amp;IF(OR(ISFORMULA($I59),AND($I59&lt;&gt;"",NOT(OR(EXACT($I59,"full"),EXACT($I59,"partial"),EXACT($I59,"mismatch"),EXACT($I59,"unknown"))))),"scopeMatch, ","")&amp;IF(OR(ISFORMULA($J59),AND($J59&lt;&gt;"",NOT(OR(EXACT($J59,"independent_current"),EXACT($J59,"one_decision"),EXACT($J59,"shared_records"),EXACT($J59,"contradictory"),EXACT($J59,"incomplete_capture"),EXACT($J59,"stale"))))),"evidenceQuality, ","")&amp;IF(OR(ISFORMULA($K59),AND($K59&lt;&gt;"",NOT(OR(EXACT($K59,"vendor"),EXACT($K59,"product"),EXACT($K59,"consultancy"),EXACT($K59,"agency"),EXACT($K59,"internal_build"),EXACT($K59,"spreadsheet"),EXACT($K59,"incumbent"),EXACT($K59,"open_source"),EXACT($K59,"free_tool"),EXACT($K59,"no_decision"),EXACT($K59,"status_quo"),EXACT($K59,"unknown"))))),"alternativeType, ","")&amp;IF(OR(ISFORMULA($L59),AND($L59&lt;&gt;"",NOT(OR(EXACT($L59,"direct"),EXACT($L59,"indirect"),EXACT($L59,"substitute"),EXACT($L59,"reference"),EXACT($L59,"unknown"))))),"currentRole, ","")&amp;IF(OR(ISFORMULA($M59),AND($M59&lt;&gt;"",NOT(OR(EXACT($M59,"current"),EXACT($M59,"stale"),EXACT($M59,"unknown"))))),"freshness, ","")&amp;IF(OR(ISFORMULA($N59),AND($N59&lt;&gt;"",NOT(OR(EXACT($N59,"none"),EXACT($N59,"material"),EXACT($N59,"unknown"))))),"contradiction, ","")&amp;IF(OR(ISFORMULA($O59),AND($O59&lt;&gt;"",NOT(OR(EXACT($O59,"two_plus"),EXACT($O59,"one"),EXACT($O59,"shared"),EXACT($O59,"unknown"))))),"provenance, ","")&amp;IF(OR(ISFORMULA($P59),AND($P59&lt;&gt;"",NOT(OR(EXACT($P59,"balanced"),EXACT($P59,"only_wins"),EXACT($P59,"only_losses"),EXACT($P59,"one_segment"),EXACT($P59,"incomplete_crm"),EXACT($P59,"limited"))))),"sampleCoverage, ","")&amp;IF(OR(ISFORMULA($Q59),AND($Q59&lt;&gt;"",NOT(OR(EXACT($Q59,"none"),EXACT($Q59,"review_due"),EXACT($Q59,"new_evidence"))))),"previousValidation, ","")&amp;IF(OR(ISFORMULA($R59),AND($R59&lt;&gt;"",NOT(OR(EXACT($R59,"yes"),EXACT($R59,"no"))))),"newMaterialEvidence, ","")&amp;IF(OR(ISFORMULA($S59),AND($S59&lt;&gt;"",NOT(OR(EXACT($S59,"yes"),EXACT($S59,"no"),EXACT($S59,"unknown"))))),"serviceability, ","")&amp;IF(OR(ISFORMULA($T59),AND($T59&lt;&gt;"",NOT(OR(EXACT($T59,"yes"),EXACT($T59,"no"))))),"historicalBackfill, ","")&amp;IF(OR(ISFORMULA($U59),AND($U59&lt;&gt;"",NOT(OR(EXACT($U59,"yes"),EXACT($U59,"no"),EXACT($U59,"unknown"))))),"commercialNonParticipation, ","")</x:f>
      </x:c>
      <x:c r="BA59">
        <x:f>IF(LEN(TRIM($C59&amp;""))=0,"candidateName, ","")&amp;IF(LEN(TRIM($D59&amp;""))=0,"decisionUse, ","")&amp;IF(LEN(TRIM($E59&amp;""))=0,"candidateInSet, ","")&amp;IF(LEN(TRIM($F59&amp;""))=0,"publicEvidence, ","")&amp;IF(LEN(TRIM($G59&amp;""))=0,"firstPartyEvidence, ","")&amp;IF(LEN(TRIM($H59&amp;""))=0,"realDecision, ","")&amp;IF(LEN(TRIM($I59&amp;""))=0,"scopeMatch, ","")&amp;IF(LEN(TRIM($J59&amp;""))=0,"evidenceQuality, ","")</x:f>
      </x:c>
      <x:c r="BB59">
        <x:f>IF($AM59=0,"EMPTY",IF($AN59=TRUE,"INVALID INPUT",IF($AO59=TRUE,"INVALID INPUT",IF(OR(NOT(ISTEXT($C59)),LEN(TRIM($C59&amp;""))&lt;2),"INVALID INPUT",IF(OR($Q59="review_due",$Q59="new_evidence",$R59="yes"),"REOPEN",IF(OR($AR59="material",$AR59="unknown"),"RESOLVE EVIDENCE",IF(OR($I59="unknown",$H59="unknown"),"RESOLVE EVIDENCE",IF(AND($AU59=TRUE,OR($S59="",$S59="unknown")),"RESOLVE EVIDENCE",IF(AND($E59="no",OR($K59="",$K59="unknown")),"RESOLVE EVIDENCE",IF(AND($E59="yes",OR($L59="",$L59="unknown")),"RESOLVE EVIDENCE",IF(AND($E59="yes",OR($I59="partial",$I59="mismatch",$AQ59="stale")),"DOWNGRADE",IF(AND($AU59=TRUE,$AY59=TRUE),"RESOLVE EVIDENCE",IF(AND($S59="no",$E59="yes",$H59="no",$U59="yes",$AP59="two_plus",$I59="full",$AQ59="current"),"EXCLUDE FROM THIS COMMERCIAL VIEW",IF(AND($S59="no",$E59="yes",$H59="yes"),"DOWNGRADE",IF(AND($S59="no",OR($F59="yes",$AV59=TRUE)),"RETAIN FOR DISCOVERY / REFERENCE",IF($S59="no","RESOLVE EVIDENCE",IF(AND($E59="no",$H59="yes",$AT59=TRUE,$I59="full",$AW59=""),"RESOLVE EVIDENCE",IF(AND($E59="no",$H59="yes",$AT59=TRUE,$I59="full",$AU59=TRUE,OR($AP59&lt;&gt;"two_plus",$AQ59&lt;&gt;"current",$S59&lt;&gt;"yes")),"RESOLVE EVIDENCE",IF(AND($E59="no",$H59="yes",$AT59=TRUE,$I59="full"),"ADD",IF(AND($AW59&lt;&gt;"",$E59="yes",$H59="yes",$I59="full",$L59&lt;&gt;$AW59),"RECLASSIFY",IF(AND($AP59="shared",$AV59=TRUE),"RETAIN FOR DISCOVERY / REFERENCE",IF(AND($AV59=TRUE,$F59="yes",OR($H59="no",$G59="none")),"RETAIN FOR DISCOVERY / REFERENCE",IF(AND($E59="yes",$H59="no",$U59="yes",$AP59="two_plus",$I59="full",$AQ59="current"),"EXCLUDE FROM THIS COMMERCIAL VIEW",IF(AND($E59="yes",$H59="yes",$AT59=TRUE,$I59="full",$AP59="two_plus",$AQ59="current",$AW59=""),"RESOLVE EVIDENCE",IF(AND($E59="yes",$H59="yes",$AT59=TRUE,$I59="full",$AP59="two_plus",$AQ59="current",$AU59=TRUE,$S59&lt;&gt;"yes"),"RESOLVE EVIDENCE",IF(AND($E59="yes",$H59="yes",$AT59=TRUE,$I59="full",$AP59="two_plus",$AQ59="current",$L59&lt;&gt;$AW59),"RECLASSIFY",IF(AND($E59="yes",$H59="yes",$AT59=TRUE,$I59="full",$AP59="two_plus",$AQ59="current"),"CONFIRM","RESOLVE EVIDENCE")))))))))))))))))))))))))))</x:f>
      </x:c>
      <x:c r="BC59">
        <x:f>IF($AM59=0,"EMPTY",IF($AN59=TRUE,"CONTROLLED_INPUT_INVALID",IF($AO59=TRUE,"REQUIRED_FIELDS_MISSING",IF(OR(NOT(ISTEXT($C59)),LEN(TRIM($C59&amp;""))&lt;2),"IDENTITY_MALFORMED",IF(OR($Q59="review_due",$Q59="new_evidence",$R59="yes"),"LIFECYCLE_TRIGGER",IF(OR($AR59="material",$AR59="unknown"),"MATERIAL_CONTRADICTION",IF(OR($I59="unknown",$H59="unknown"),"SCOPE_OR_EVENT_UNRESOLVED",IF(AND($AU59=TRUE,OR($S59="",$S59="unknown")),"SERVICEABILITY_UNRESOLVED",IF(AND($E59="no",OR($K59="",$K59="unknown")),"MISSING_ALTERNATIVE_ROLE_UNRESOLVED",IF(AND($E59="yes",OR($L59="",$L59="unknown")),"CURRENT_ROLE_UNRESOLVED",IF(AND($E59="yes",OR($I59="partial",$I59="mismatch",$AQ59="stale")),"SCOPE_OR_FRESHNESS_LIMIT",IF(AND($AU59=TRUE,$AY59=TRUE),"COMMERCIAL_EVIDENCE_LIMITED",IF(AND($S59="no",$E59="yes",$H59="no",$U59="yes",$AP59="two_plus",$I59="full",$AQ59="current"),"SCOPED_NON_SERVICEABILITY",IF(AND($S59="no",$E59="yes",$H59="yes"),"SERVICEABILITY_LIMIT",IF(AND($S59="no",OR($F59="yes",$AV59=TRUE)),"NOT_SERVICEABLE_FOR_COMMERCIAL_VIEW",IF($S59="no","SERVICEABILITY_NEGATIVE_ROLE_EFFECT_UNRESOLVED",IF(AND($E59="no",$H59="yes",$AT59=TRUE,$I59="full",$AW59=""),"MISSING_ALTERNATIVE_ROLE_UNRESOLVED",IF(AND($E59="no",$H59="yes",$AT59=TRUE,$I59="full",$AU59=TRUE,OR($AP59&lt;&gt;"two_plus",$AQ59&lt;&gt;"current",$S59&lt;&gt;"yes")),"MISSING_ALTERNATIVE_EVIDENCE_LIMITED",IF(AND($E59="no",$H59="yes",$AT59=TRUE,$I59="full"),"COMMERCIAL_ALTERNATIVE_MISSING",IF(AND($AW59&lt;&gt;"",$E59="yes",$H59="yes",$I59="full",$L59&lt;&gt;$AW59),"ROLE_MISMATCH",IF(AND($AP59="shared",$AV59=TRUE),"PUBLIC_SIGNAL_SHARED_PROVENANCE",IF(AND($AV59=TRUE,$F59="yes",OR($H59="no",$G59="none")),"DISCOVERY_ONLY_RELATIONSHIP",IF(AND($E59="yes",$H59="no",$U59="yes",$AP59="two_plus",$I59="full",$AQ59="current"),"SCOPED_NON_PARTICIPATION",IF(AND($E59="yes",$H59="yes",$AT59=TRUE,$I59="full",$AP59="two_plus",$AQ59="current",$AW59=""),"ALTERNATIVE_TYPE_UNRESOLVED",IF(AND($E59="yes",$H59="yes",$AT59=TRUE,$I59="full",$AP59="two_plus",$AQ59="current",$AU59=TRUE,$S59&lt;&gt;"yes"),"SERVICEABILITY_UNRESOLVED",IF(AND($E59="yes",$H59="yes",$AT59=TRUE,$I59="full",$AP59="two_plus",$AQ59="current",$L59&lt;&gt;$AW59),"ROLE_MISMATCH",IF(AND($E59="yes",$H59="yes",$AT59=TRUE,$I59="full",$AP59="two_plus",$AQ59="current"),"SCOPED_COMMERCIAL_RELEVANCE","DEFAULT_EVIDENCE_GAP")))))))))))))))))))))))))))</x:f>
      </x:c>
    </x:row>
    <x:row r="60">
      <x:c r="A60" s="103"/>
      <x:c r="B60" s="103"/>
      <x:c r="C60" s="103"/>
      <x:c r="D60" s="103"/>
      <x:c r="E60" s="103"/>
      <x:c r="F60" s="103"/>
      <x:c r="G60" s="103"/>
      <x:c r="H60" s="103"/>
      <x:c r="I60" s="103"/>
      <x:c r="J60" s="103"/>
      <x:c r="K60" s="103"/>
      <x:c r="L60" s="103"/>
      <x:c r="M60" s="103"/>
      <x:c r="N60" s="103"/>
      <x:c r="O60" s="103"/>
      <x:c r="P60" s="103"/>
      <x:c r="Q60" s="103"/>
      <x:c r="R60" s="103"/>
      <x:c r="S60" s="103"/>
      <x:c r="T60" s="103"/>
      <x:c r="U60" s="103"/>
      <x:c r="V60" s="103"/>
      <x:c r="W60" s="104"/>
      <x:c r="X60" s="103"/>
      <x:c r="Y60" s="86">
        <x:f>IF($BB60="EMPTY","",IF($AN60=TRUE,"INVALID",IF($AO60=TRUE,"INCOMPLETE",IF(OR(NOT(ISTEXT($C60)),LEN(TRIM($C60&amp;""))&lt;2),"INVALID","VALID"))))</x:f>
      </x:c>
      <x:c r="Z60" s="86">
        <x:f>IF($BB60="EMPTY","",$BB60)</x:f>
      </x:c>
      <x:c r="AA60" s="86">
        <x:f>IF($BB60="EMPTY","",IFERROR(VLOOKUP($BC60,'Method Notes'!$AN$5:$AW$50,2,FALSE),""))</x:f>
      </x:c>
      <x:c r="AB60" s="86">
        <x:f>IF($BB60="EMPTY","",IF($BC60="CONTROLLED_INPUT_INVALID","Unsupported values were supplied for: "&amp;LEFT($AZ60,MAX(0,LEN($AZ60)-2))&amp;". The engine does not convert them to a safe default.",IF($BC60="REQUIRED_FIELDS_MISSING","Required information is missing: "&amp;LEFT($BA60,MAX(0,LEN($BA60)-2))&amp;".",IFERROR(VLOOKUP($BC60,'Method Notes'!$AN$5:$AW$50,3,FALSE),""))))</x:f>
      </x:c>
      <x:c r="AC60" s="86">
        <x:f>IF($BB60="EMPTY","",IF($BC60="COMMERCIAL_ALTERNATIVE_MISSING","Add as "&amp;$AX60&amp;" in this scoped view.",IF($BC60="ROLE_MISMATCH","Reclassify as "&amp;$AX60&amp;" for this view.",IFERROR(VLOOKUP($BC60,'Method Notes'!$AN$5:$AW$50,4,FALSE),""))))</x:f>
      </x:c>
      <x:c r="AD60" s="86">
        <x:f>IF($BB60="EMPTY","",$BC60)</x:f>
      </x:c>
      <x:c r="AE60" s="86">
        <x:f>IF($BB60="EMPTY","",IFERROR(VLOOKUP($BC60,'Method Notes'!$AN$5:$AW$50,5,FALSE),""))</x:f>
      </x:c>
      <x:c r="AF60" s="86">
        <x:f>IF($BB60="EMPTY","",IFERROR(VLOOKUP($BC60,'Method Notes'!$AN$5:$AW$50,6,FALSE),""))</x:f>
      </x:c>
      <x:c r="AG60" s="86">
        <x:f>IF($BB60="EMPTY","",IF($BC60="COMMERCIAL_EVIDENCE_LIMITED",IF($AT60=TRUE,"Add independent decisions and missing segments.","Collect direct buyer or recorded commercial-event evidence tied to the same scope."),IFERROR(VLOOKUP($BC60,'Method Notes'!$AN$5:$AW$50,7,FALSE),"")))</x:f>
      </x:c>
      <x:c r="AH60" s="86">
        <x:f>IF($BB60="EMPTY","",IFERROR(VLOOKUP($BC60,'Method Notes'!$AN$5:$AW$50,8,FALSE),""))</x:f>
      </x:c>
      <x:c r="AI60" s="86">
        <x:f>IF($BB60="EMPTY","",IF(OR($BC60="COMMERCIAL_EVIDENCE_LIMITED",$BC60="COMMERCIAL_ALTERNATIVE_MISSING",$BC60="ROLE_MISMATCH",$BC60="SCOPE_OR_FRESHNESS_LIMIT"),IF($AP60="shared","PROVENANCE NOT INDEPENDENT",IF($AP60="one","ONE INDEPENDENT DECISION ONLY",IF($AS60="incomplete_crm","CRM CAPTURE INCOMPLETE",IF(OR($AS60="only_wins",$AS60="only_losses",$AS60="one_segment",$AS60="limited"),"SAMPLE COVERAGE LIMITED",IF($T60="yes","HISTORICAL BACKFILL UNRELIABLE",IF($AQ60="stale","EVIDENCE STALE","Evidence is scoped to the tested view.")))))),IFERROR(VLOOKUP($BC60,'Method Notes'!$AN$5:$AW$50,9,FALSE),"")))</x:f>
      </x:c>
      <x:c r="AJ60" s="86">
        <x:f>IF($BB60="EMPTY","",IFERROR(VLOOKUP($BC60,'Method Notes'!$AN$5:$AW$50,10,FALSE),""))</x:f>
      </x:c>
      <x:c r="AK60" s="86">
        <x:f>IF(COUNTA($A60:$X60)=0,"",IF(AND($B60&lt;&gt;"",COUNTIF($B$6:$B60,$B60)&gt;1),"POSSIBLE DUPLICATE CANDIDATE ID",""))</x:f>
      </x:c>
      <x:c r="AL60" s="86">
        <x:f>IF(COUNTA($A60:$X60)=0,"",IF(OR($Q60="review_due",$Q60="new_evidence",$R60="yes"),"REOPEN / SUPERSEDE PRIOR VERSION",IF(OR($Q60="",$Q60="none"),"CURRENT OR FIRST REVIEW","PRIOR REVIEW RECORDED")))</x:f>
      </x:c>
      <x:c r="AM60">
        <x:f>IF(COUNTA($C60:$U60)&gt;0,1,0)</x:f>
      </x:c>
      <x:c r="AN60">
        <x:f>OR(ISFORMULA($C60),ISFORMULA($D60),AND($D60&lt;&gt;"",NOT(OR(EXACT($D60,"seo"),EXACT($D60,"content"),EXACT($D60,"paid_search"),EXACT($D60,"market_monitoring"),EXACT($D60,"battlecard"),EXACT($D60,"product_comparison"),EXACT($D60,"shortlist"),EXACT($D60,"procurement"),EXACT($D60,"pricing"),EXACT($D60,"renewal"),EXACT($D60,"strategy")))),ISFORMULA($E60),AND($E60&lt;&gt;"",NOT(OR(EXACT($E60,"yes"),EXACT($E60,"no")))),ISFORMULA($F60),AND($F60&lt;&gt;"",NOT(OR(EXACT($F60,"yes"),EXACT($F60,"no")))),ISFORMULA($G60),AND($G60&lt;&gt;"",NOT(OR(EXACT($G60,"none"),EXACT($G60,"seller_only"),EXACT($G60,"buyer_event"),EXACT($G60,"mixed")))),ISFORMULA($H60),AND($H60&lt;&gt;"",NOT(OR(EXACT($H60,"yes"),EXACT($H60,"no"),EXACT($H60,"unknown")))),ISFORMULA($I60),AND($I60&lt;&gt;"",NOT(OR(EXACT($I60,"full"),EXACT($I60,"partial"),EXACT($I60,"mismatch"),EXACT($I60,"unknown")))),ISFORMULA($J60),AND($J60&lt;&gt;"",NOT(OR(EXACT($J60,"independent_current"),EXACT($J60,"one_decision"),EXACT($J60,"shared_records"),EXACT($J60,"contradictory"),EXACT($J60,"incomplete_capture"),EXACT($J60,"stale")))),ISFORMULA($K60),AND($K60&lt;&gt;"",NOT(OR(EXACT($K60,"vendor"),EXACT($K60,"product"),EXACT($K60,"consultancy"),EXACT($K60,"agency"),EXACT($K60,"internal_build"),EXACT($K60,"spreadsheet"),EXACT($K60,"incumbent"),EXACT($K60,"open_source"),EXACT($K60,"free_tool"),EXACT($K60,"no_decision"),EXACT($K60,"status_quo"),EXACT($K60,"unknown")))),ISFORMULA($L60),AND($L60&lt;&gt;"",NOT(OR(EXACT($L60,"direct"),EXACT($L60,"indirect"),EXACT($L60,"substitute"),EXACT($L60,"reference"),EXACT($L60,"unknown")))),ISFORMULA($M60),AND($M60&lt;&gt;"",NOT(OR(EXACT($M60,"current"),EXACT($M60,"stale"),EXACT($M60,"unknown")))),ISFORMULA($N60),AND($N60&lt;&gt;"",NOT(OR(EXACT($N60,"none"),EXACT($N60,"material"),EXACT($N60,"unknown")))),ISFORMULA($O60),AND($O60&lt;&gt;"",NOT(OR(EXACT($O60,"two_plus"),EXACT($O60,"one"),EXACT($O60,"shared"),EXACT($O60,"unknown")))),ISFORMULA($P60),AND($P60&lt;&gt;"",NOT(OR(EXACT($P60,"balanced"),EXACT($P60,"only_wins"),EXACT($P60,"only_losses"),EXACT($P60,"one_segment"),EXACT($P60,"incomplete_crm"),EXACT($P60,"limited")))),ISFORMULA($Q60),AND($Q60&lt;&gt;"",NOT(OR(EXACT($Q60,"none"),EXACT($Q60,"review_due"),EXACT($Q60,"new_evidence")))),ISFORMULA($R60),AND($R60&lt;&gt;"",NOT(OR(EXACT($R60,"yes"),EXACT($R60,"no")))),ISFORMULA($S60),AND($S60&lt;&gt;"",NOT(OR(EXACT($S60,"yes"),EXACT($S60,"no"),EXACT($S60,"unknown")))),ISFORMULA($T60),AND($T60&lt;&gt;"",NOT(OR(EXACT($T60,"yes"),EXACT($T60,"no")))),ISFORMULA($U60),AND($U60&lt;&gt;"",NOT(OR(EXACT($U60,"yes"),EXACT($U60,"no"),EXACT($U60,"unknown")))))</x:f>
      </x:c>
      <x:c r="AO60">
        <x:f>OR(LEN(TRIM($C60&amp;""))=0,LEN(TRIM($D60&amp;""))=0,LEN(TRIM($E60&amp;""))=0,LEN(TRIM($F60&amp;""))=0,LEN(TRIM($G60&amp;""))=0,LEN(TRIM($H60&amp;""))=0,LEN(TRIM($I60&amp;""))=0,LEN(TRIM($J60&amp;""))=0)</x:f>
      </x:c>
      <x:c r="AP60">
        <x:f>IF($O60&lt;&gt;"",$O60,IF($J60="independent_current","two_plus",IF($J60="one_decision","one",IF($J60="shared_records","shared","unknown"))))</x:f>
      </x:c>
      <x:c r="AQ60">
        <x:f>IF($M60&lt;&gt;"",$M60,IF($J60="stale","stale",IF($J60="incomplete_capture","unknown",IF($J60&lt;&gt;"","current",""))))</x:f>
      </x:c>
      <x:c r="AR60">
        <x:f>IF($N60&lt;&gt;"",$N60,IF($J60="contradictory","material",IF($J60&lt;&gt;"","none","")))</x:f>
      </x:c>
      <x:c r="AS60">
        <x:f>IF($P60&lt;&gt;"",$P60,IF($J60="incomplete_capture","incomplete_crm",IF($J60="independent_current","balanced",IF($J60&lt;&gt;"","limited",""))))</x:f>
      </x:c>
      <x:c r="AT60">
        <x:f>OR($G60="buyer_event",$G60="mixed")</x:f>
      </x:c>
      <x:c r="AU60">
        <x:f>OR($D60="battlecard",$D60="shortlist",$D60="procurement",$D60="pricing",$D60="renewal",$D60="strategy",$D60="product_comparison")</x:f>
      </x:c>
      <x:c r="AV60">
        <x:f>OR($D60="seo",$D60="content",$D60="paid_search",$D60="market_monitoring")</x:f>
      </x:c>
      <x:c r="AW60">
        <x:f>IF(OR($K60="vendor",$K60="product"),"direct",IF(OR($K60="consultancy",$K60="agency"),"indirect",IF(OR($K60="internal_build",$K60="spreadsheet",$K60="incumbent",$K60="open_source",$K60="free_tool",$K60="no_decision",$K60="status_quo"),"substitute","")))</x:f>
      </x:c>
      <x:c r="AX60">
        <x:f>IF(OR($K60="vendor",$K60="product"),"Direct competitor",IF(OR($K60="consultancy",$K60="agency"),"Service alternative",IF($K60="incumbent","Incumbent / substitute",IF($K60="no_decision","No-decision alternative",IF($K60="status_quo","Status-quo alternative",IF(OR($K60="internal_build",$K60="spreadsheet",$K60="open_source",$K60="free_tool"),"Substitute",""))))))</x:f>
      </x:c>
      <x:c r="AY60">
        <x:f>OR($G60="none",$G60="seller_only",$AP60&lt;&gt;"two_plus",$AS60="only_wins",$AS60="only_losses",$AS60="one_segment",$AS60="incomplete_crm",$AS60="limited",$T60="yes",$AQ60&lt;&gt;"current")</x:f>
      </x:c>
      <x:c r="AZ60">
        <x:f>IF(ISFORMULA($C60),"candidateName, ","")&amp;IF(OR(ISFORMULA($D60),AND($D60&lt;&gt;"",NOT(OR(EXACT($D60,"seo"),EXACT($D60,"content"),EXACT($D60,"paid_search"),EXACT($D60,"market_monitoring"),EXACT($D60,"battlecard"),EXACT($D60,"product_comparison"),EXACT($D60,"shortlist"),EXACT($D60,"procurement"),EXACT($D60,"pricing"),EXACT($D60,"renewal"),EXACT($D60,"strategy"))))),"decisionUse, ","")&amp;IF(OR(ISFORMULA($E60),AND($E60&lt;&gt;"",NOT(OR(EXACT($E60,"yes"),EXACT($E60,"no"))))),"candidateInSet, ","")&amp;IF(OR(ISFORMULA($F60),AND($F60&lt;&gt;"",NOT(OR(EXACT($F60,"yes"),EXACT($F60,"no"))))),"publicEvidence, ","")&amp;IF(OR(ISFORMULA($G60),AND($G60&lt;&gt;"",NOT(OR(EXACT($G60,"none"),EXACT($G60,"seller_only"),EXACT($G60,"buyer_event"),EXACT($G60,"mixed"))))),"firstPartyEvidence, ","")&amp;IF(OR(ISFORMULA($H60),AND($H60&lt;&gt;"",NOT(OR(EXACT($H60,"yes"),EXACT($H60,"no"),EXACT($H60,"unknown"))))),"realDecision, ","")&amp;IF(OR(ISFORMULA($I60),AND($I60&lt;&gt;"",NOT(OR(EXACT($I60,"full"),EXACT($I60,"partial"),EXACT($I60,"mismatch"),EXACT($I60,"unknown"))))),"scopeMatch, ","")&amp;IF(OR(ISFORMULA($J60),AND($J60&lt;&gt;"",NOT(OR(EXACT($J60,"independent_current"),EXACT($J60,"one_decision"),EXACT($J60,"shared_records"),EXACT($J60,"contradictory"),EXACT($J60,"incomplete_capture"),EXACT($J60,"stale"))))),"evidenceQuality, ","")&amp;IF(OR(ISFORMULA($K60),AND($K60&lt;&gt;"",NOT(OR(EXACT($K60,"vendor"),EXACT($K60,"product"),EXACT($K60,"consultancy"),EXACT($K60,"agency"),EXACT($K60,"internal_build"),EXACT($K60,"spreadsheet"),EXACT($K60,"incumbent"),EXACT($K60,"open_source"),EXACT($K60,"free_tool"),EXACT($K60,"no_decision"),EXACT($K60,"status_quo"),EXACT($K60,"unknown"))))),"alternativeType, ","")&amp;IF(OR(ISFORMULA($L60),AND($L60&lt;&gt;"",NOT(OR(EXACT($L60,"direct"),EXACT($L60,"indirect"),EXACT($L60,"substitute"),EXACT($L60,"reference"),EXACT($L60,"unknown"))))),"currentRole, ","")&amp;IF(OR(ISFORMULA($M60),AND($M60&lt;&gt;"",NOT(OR(EXACT($M60,"current"),EXACT($M60,"stale"),EXACT($M60,"unknown"))))),"freshness, ","")&amp;IF(OR(ISFORMULA($N60),AND($N60&lt;&gt;"",NOT(OR(EXACT($N60,"none"),EXACT($N60,"material"),EXACT($N60,"unknown"))))),"contradiction, ","")&amp;IF(OR(ISFORMULA($O60),AND($O60&lt;&gt;"",NOT(OR(EXACT($O60,"two_plus"),EXACT($O60,"one"),EXACT($O60,"shared"),EXACT($O60,"unknown"))))),"provenance, ","")&amp;IF(OR(ISFORMULA($P60),AND($P60&lt;&gt;"",NOT(OR(EXACT($P60,"balanced"),EXACT($P60,"only_wins"),EXACT($P60,"only_losses"),EXACT($P60,"one_segment"),EXACT($P60,"incomplete_crm"),EXACT($P60,"limited"))))),"sampleCoverage, ","")&amp;IF(OR(ISFORMULA($Q60),AND($Q60&lt;&gt;"",NOT(OR(EXACT($Q60,"none"),EXACT($Q60,"review_due"),EXACT($Q60,"new_evidence"))))),"previousValidation, ","")&amp;IF(OR(ISFORMULA($R60),AND($R60&lt;&gt;"",NOT(OR(EXACT($R60,"yes"),EXACT($R60,"no"))))),"newMaterialEvidence, ","")&amp;IF(OR(ISFORMULA($S60),AND($S60&lt;&gt;"",NOT(OR(EXACT($S60,"yes"),EXACT($S60,"no"),EXACT($S60,"unknown"))))),"serviceability, ","")&amp;IF(OR(ISFORMULA($T60),AND($T60&lt;&gt;"",NOT(OR(EXACT($T60,"yes"),EXACT($T60,"no"))))),"historicalBackfill, ","")&amp;IF(OR(ISFORMULA($U60),AND($U60&lt;&gt;"",NOT(OR(EXACT($U60,"yes"),EXACT($U60,"no"),EXACT($U60,"unknown"))))),"commercialNonParticipation, ","")</x:f>
      </x:c>
      <x:c r="BA60">
        <x:f>IF(LEN(TRIM($C60&amp;""))=0,"candidateName, ","")&amp;IF(LEN(TRIM($D60&amp;""))=0,"decisionUse, ","")&amp;IF(LEN(TRIM($E60&amp;""))=0,"candidateInSet, ","")&amp;IF(LEN(TRIM($F60&amp;""))=0,"publicEvidence, ","")&amp;IF(LEN(TRIM($G60&amp;""))=0,"firstPartyEvidence, ","")&amp;IF(LEN(TRIM($H60&amp;""))=0,"realDecision, ","")&amp;IF(LEN(TRIM($I60&amp;""))=0,"scopeMatch, ","")&amp;IF(LEN(TRIM($J60&amp;""))=0,"evidenceQuality, ","")</x:f>
      </x:c>
      <x:c r="BB60">
        <x:f>IF($AM60=0,"EMPTY",IF($AN60=TRUE,"INVALID INPUT",IF($AO60=TRUE,"INVALID INPUT",IF(OR(NOT(ISTEXT($C60)),LEN(TRIM($C60&amp;""))&lt;2),"INVALID INPUT",IF(OR($Q60="review_due",$Q60="new_evidence",$R60="yes"),"REOPEN",IF(OR($AR60="material",$AR60="unknown"),"RESOLVE EVIDENCE",IF(OR($I60="unknown",$H60="unknown"),"RESOLVE EVIDENCE",IF(AND($AU60=TRUE,OR($S60="",$S60="unknown")),"RESOLVE EVIDENCE",IF(AND($E60="no",OR($K60="",$K60="unknown")),"RESOLVE EVIDENCE",IF(AND($E60="yes",OR($L60="",$L60="unknown")),"RESOLVE EVIDENCE",IF(AND($E60="yes",OR($I60="partial",$I60="mismatch",$AQ60="stale")),"DOWNGRADE",IF(AND($AU60=TRUE,$AY60=TRUE),"RESOLVE EVIDENCE",IF(AND($S60="no",$E60="yes",$H60="no",$U60="yes",$AP60="two_plus",$I60="full",$AQ60="current"),"EXCLUDE FROM THIS COMMERCIAL VIEW",IF(AND($S60="no",$E60="yes",$H60="yes"),"DOWNGRADE",IF(AND($S60="no",OR($F60="yes",$AV60=TRUE)),"RETAIN FOR DISCOVERY / REFERENCE",IF($S60="no","RESOLVE EVIDENCE",IF(AND($E60="no",$H60="yes",$AT60=TRUE,$I60="full",$AW60=""),"RESOLVE EVIDENCE",IF(AND($E60="no",$H60="yes",$AT60=TRUE,$I60="full",$AU60=TRUE,OR($AP60&lt;&gt;"two_plus",$AQ60&lt;&gt;"current",$S60&lt;&gt;"yes")),"RESOLVE EVIDENCE",IF(AND($E60="no",$H60="yes",$AT60=TRUE,$I60="full"),"ADD",IF(AND($AW60&lt;&gt;"",$E60="yes",$H60="yes",$I60="full",$L60&lt;&gt;$AW60),"RECLASSIFY",IF(AND($AP60="shared",$AV60=TRUE),"RETAIN FOR DISCOVERY / REFERENCE",IF(AND($AV60=TRUE,$F60="yes",OR($H60="no",$G60="none")),"RETAIN FOR DISCOVERY / REFERENCE",IF(AND($E60="yes",$H60="no",$U60="yes",$AP60="two_plus",$I60="full",$AQ60="current"),"EXCLUDE FROM THIS COMMERCIAL VIEW",IF(AND($E60="yes",$H60="yes",$AT60=TRUE,$I60="full",$AP60="two_plus",$AQ60="current",$AW60=""),"RESOLVE EVIDENCE",IF(AND($E60="yes",$H60="yes",$AT60=TRUE,$I60="full",$AP60="two_plus",$AQ60="current",$AU60=TRUE,$S60&lt;&gt;"yes"),"RESOLVE EVIDENCE",IF(AND($E60="yes",$H60="yes",$AT60=TRUE,$I60="full",$AP60="two_plus",$AQ60="current",$L60&lt;&gt;$AW60),"RECLASSIFY",IF(AND($E60="yes",$H60="yes",$AT60=TRUE,$I60="full",$AP60="two_plus",$AQ60="current"),"CONFIRM","RESOLVE EVIDENCE")))))))))))))))))))))))))))</x:f>
      </x:c>
      <x:c r="BC60">
        <x:f>IF($AM60=0,"EMPTY",IF($AN60=TRUE,"CONTROLLED_INPUT_INVALID",IF($AO60=TRUE,"REQUIRED_FIELDS_MISSING",IF(OR(NOT(ISTEXT($C60)),LEN(TRIM($C60&amp;""))&lt;2),"IDENTITY_MALFORMED",IF(OR($Q60="review_due",$Q60="new_evidence",$R60="yes"),"LIFECYCLE_TRIGGER",IF(OR($AR60="material",$AR60="unknown"),"MATERIAL_CONTRADICTION",IF(OR($I60="unknown",$H60="unknown"),"SCOPE_OR_EVENT_UNRESOLVED",IF(AND($AU60=TRUE,OR($S60="",$S60="unknown")),"SERVICEABILITY_UNRESOLVED",IF(AND($E60="no",OR($K60="",$K60="unknown")),"MISSING_ALTERNATIVE_ROLE_UNRESOLVED",IF(AND($E60="yes",OR($L60="",$L60="unknown")),"CURRENT_ROLE_UNRESOLVED",IF(AND($E60="yes",OR($I60="partial",$I60="mismatch",$AQ60="stale")),"SCOPE_OR_FRESHNESS_LIMIT",IF(AND($AU60=TRUE,$AY60=TRUE),"COMMERCIAL_EVIDENCE_LIMITED",IF(AND($S60="no",$E60="yes",$H60="no",$U60="yes",$AP60="two_plus",$I60="full",$AQ60="current"),"SCOPED_NON_SERVICEABILITY",IF(AND($S60="no",$E60="yes",$H60="yes"),"SERVICEABILITY_LIMIT",IF(AND($S60="no",OR($F60="yes",$AV60=TRUE)),"NOT_SERVICEABLE_FOR_COMMERCIAL_VIEW",IF($S60="no","SERVICEABILITY_NEGATIVE_ROLE_EFFECT_UNRESOLVED",IF(AND($E60="no",$H60="yes",$AT60=TRUE,$I60="full",$AW60=""),"MISSING_ALTERNATIVE_ROLE_UNRESOLVED",IF(AND($E60="no",$H60="yes",$AT60=TRUE,$I60="full",$AU60=TRUE,OR($AP60&lt;&gt;"two_plus",$AQ60&lt;&gt;"current",$S60&lt;&gt;"yes")),"MISSING_ALTERNATIVE_EVIDENCE_LIMITED",IF(AND($E60="no",$H60="yes",$AT60=TRUE,$I60="full"),"COMMERCIAL_ALTERNATIVE_MISSING",IF(AND($AW60&lt;&gt;"",$E60="yes",$H60="yes",$I60="full",$L60&lt;&gt;$AW60),"ROLE_MISMATCH",IF(AND($AP60="shared",$AV60=TRUE),"PUBLIC_SIGNAL_SHARED_PROVENANCE",IF(AND($AV60=TRUE,$F60="yes",OR($H60="no",$G60="none")),"DISCOVERY_ONLY_RELATIONSHIP",IF(AND($E60="yes",$H60="no",$U60="yes",$AP60="two_plus",$I60="full",$AQ60="current"),"SCOPED_NON_PARTICIPATION",IF(AND($E60="yes",$H60="yes",$AT60=TRUE,$I60="full",$AP60="two_plus",$AQ60="current",$AW60=""),"ALTERNATIVE_TYPE_UNRESOLVED",IF(AND($E60="yes",$H60="yes",$AT60=TRUE,$I60="full",$AP60="two_plus",$AQ60="current",$AU60=TRUE,$S60&lt;&gt;"yes"),"SERVICEABILITY_UNRESOLVED",IF(AND($E60="yes",$H60="yes",$AT60=TRUE,$I60="full",$AP60="two_plus",$AQ60="current",$L60&lt;&gt;$AW60),"ROLE_MISMATCH",IF(AND($E60="yes",$H60="yes",$AT60=TRUE,$I60="full",$AP60="two_plus",$AQ60="current"),"SCOPED_COMMERCIAL_RELEVANCE","DEFAULT_EVIDENCE_GAP")))))))))))))))))))))))))))</x:f>
      </x:c>
    </x:row>
    <x:row r="61">
      <x:c r="A61" s="103"/>
      <x:c r="B61" s="103"/>
      <x:c r="C61" s="103"/>
      <x:c r="D61" s="103"/>
      <x:c r="E61" s="103"/>
      <x:c r="F61" s="103"/>
      <x:c r="G61" s="103"/>
      <x:c r="H61" s="103"/>
      <x:c r="I61" s="103"/>
      <x:c r="J61" s="103"/>
      <x:c r="K61" s="103"/>
      <x:c r="L61" s="103"/>
      <x:c r="M61" s="103"/>
      <x:c r="N61" s="103"/>
      <x:c r="O61" s="103"/>
      <x:c r="P61" s="103"/>
      <x:c r="Q61" s="103"/>
      <x:c r="R61" s="103"/>
      <x:c r="S61" s="103"/>
      <x:c r="T61" s="103"/>
      <x:c r="U61" s="103"/>
      <x:c r="V61" s="103"/>
      <x:c r="W61" s="104"/>
      <x:c r="X61" s="103"/>
      <x:c r="Y61" s="86">
        <x:f>IF($BB61="EMPTY","",IF($AN61=TRUE,"INVALID",IF($AO61=TRUE,"INCOMPLETE",IF(OR(NOT(ISTEXT($C61)),LEN(TRIM($C61&amp;""))&lt;2),"INVALID","VALID"))))</x:f>
      </x:c>
      <x:c r="Z61" s="86">
        <x:f>IF($BB61="EMPTY","",$BB61)</x:f>
      </x:c>
      <x:c r="AA61" s="86">
        <x:f>IF($BB61="EMPTY","",IFERROR(VLOOKUP($BC61,'Method Notes'!$AN$5:$AW$50,2,FALSE),""))</x:f>
      </x:c>
      <x:c r="AB61" s="86">
        <x:f>IF($BB61="EMPTY","",IF($BC61="CONTROLLED_INPUT_INVALID","Unsupported values were supplied for: "&amp;LEFT($AZ61,MAX(0,LEN($AZ61)-2))&amp;". The engine does not convert them to a safe default.",IF($BC61="REQUIRED_FIELDS_MISSING","Required information is missing: "&amp;LEFT($BA61,MAX(0,LEN($BA61)-2))&amp;".",IFERROR(VLOOKUP($BC61,'Method Notes'!$AN$5:$AW$50,3,FALSE),""))))</x:f>
      </x:c>
      <x:c r="AC61" s="86">
        <x:f>IF($BB61="EMPTY","",IF($BC61="COMMERCIAL_ALTERNATIVE_MISSING","Add as "&amp;$AX61&amp;" in this scoped view.",IF($BC61="ROLE_MISMATCH","Reclassify as "&amp;$AX61&amp;" for this view.",IFERROR(VLOOKUP($BC61,'Method Notes'!$AN$5:$AW$50,4,FALSE),""))))</x:f>
      </x:c>
      <x:c r="AD61" s="86">
        <x:f>IF($BB61="EMPTY","",$BC61)</x:f>
      </x:c>
      <x:c r="AE61" s="86">
        <x:f>IF($BB61="EMPTY","",IFERROR(VLOOKUP($BC61,'Method Notes'!$AN$5:$AW$50,5,FALSE),""))</x:f>
      </x:c>
      <x:c r="AF61" s="86">
        <x:f>IF($BB61="EMPTY","",IFERROR(VLOOKUP($BC61,'Method Notes'!$AN$5:$AW$50,6,FALSE),""))</x:f>
      </x:c>
      <x:c r="AG61" s="86">
        <x:f>IF($BB61="EMPTY","",IF($BC61="COMMERCIAL_EVIDENCE_LIMITED",IF($AT61=TRUE,"Add independent decisions and missing segments.","Collect direct buyer or recorded commercial-event evidence tied to the same scope."),IFERROR(VLOOKUP($BC61,'Method Notes'!$AN$5:$AW$50,7,FALSE),"")))</x:f>
      </x:c>
      <x:c r="AH61" s="86">
        <x:f>IF($BB61="EMPTY","",IFERROR(VLOOKUP($BC61,'Method Notes'!$AN$5:$AW$50,8,FALSE),""))</x:f>
      </x:c>
      <x:c r="AI61" s="86">
        <x:f>IF($BB61="EMPTY","",IF(OR($BC61="COMMERCIAL_EVIDENCE_LIMITED",$BC61="COMMERCIAL_ALTERNATIVE_MISSING",$BC61="ROLE_MISMATCH",$BC61="SCOPE_OR_FRESHNESS_LIMIT"),IF($AP61="shared","PROVENANCE NOT INDEPENDENT",IF($AP61="one","ONE INDEPENDENT DECISION ONLY",IF($AS61="incomplete_crm","CRM CAPTURE INCOMPLETE",IF(OR($AS61="only_wins",$AS61="only_losses",$AS61="one_segment",$AS61="limited"),"SAMPLE COVERAGE LIMITED",IF($T61="yes","HISTORICAL BACKFILL UNRELIABLE",IF($AQ61="stale","EVIDENCE STALE","Evidence is scoped to the tested view.")))))),IFERROR(VLOOKUP($BC61,'Method Notes'!$AN$5:$AW$50,9,FALSE),"")))</x:f>
      </x:c>
      <x:c r="AJ61" s="86">
        <x:f>IF($BB61="EMPTY","",IFERROR(VLOOKUP($BC61,'Method Notes'!$AN$5:$AW$50,10,FALSE),""))</x:f>
      </x:c>
      <x:c r="AK61" s="86">
        <x:f>IF(COUNTA($A61:$X61)=0,"",IF(AND($B61&lt;&gt;"",COUNTIF($B$6:$B61,$B61)&gt;1),"POSSIBLE DUPLICATE CANDIDATE ID",""))</x:f>
      </x:c>
      <x:c r="AL61" s="86">
        <x:f>IF(COUNTA($A61:$X61)=0,"",IF(OR($Q61="review_due",$Q61="new_evidence",$R61="yes"),"REOPEN / SUPERSEDE PRIOR VERSION",IF(OR($Q61="",$Q61="none"),"CURRENT OR FIRST REVIEW","PRIOR REVIEW RECORDED")))</x:f>
      </x:c>
      <x:c r="AM61">
        <x:f>IF(COUNTA($C61:$U61)&gt;0,1,0)</x:f>
      </x:c>
      <x:c r="AN61">
        <x:f>OR(ISFORMULA($C61),ISFORMULA($D61),AND($D61&lt;&gt;"",NOT(OR(EXACT($D61,"seo"),EXACT($D61,"content"),EXACT($D61,"paid_search"),EXACT($D61,"market_monitoring"),EXACT($D61,"battlecard"),EXACT($D61,"product_comparison"),EXACT($D61,"shortlist"),EXACT($D61,"procurement"),EXACT($D61,"pricing"),EXACT($D61,"renewal"),EXACT($D61,"strategy")))),ISFORMULA($E61),AND($E61&lt;&gt;"",NOT(OR(EXACT($E61,"yes"),EXACT($E61,"no")))),ISFORMULA($F61),AND($F61&lt;&gt;"",NOT(OR(EXACT($F61,"yes"),EXACT($F61,"no")))),ISFORMULA($G61),AND($G61&lt;&gt;"",NOT(OR(EXACT($G61,"none"),EXACT($G61,"seller_only"),EXACT($G61,"buyer_event"),EXACT($G61,"mixed")))),ISFORMULA($H61),AND($H61&lt;&gt;"",NOT(OR(EXACT($H61,"yes"),EXACT($H61,"no"),EXACT($H61,"unknown")))),ISFORMULA($I61),AND($I61&lt;&gt;"",NOT(OR(EXACT($I61,"full"),EXACT($I61,"partial"),EXACT($I61,"mismatch"),EXACT($I61,"unknown")))),ISFORMULA($J61),AND($J61&lt;&gt;"",NOT(OR(EXACT($J61,"independent_current"),EXACT($J61,"one_decision"),EXACT($J61,"shared_records"),EXACT($J61,"contradictory"),EXACT($J61,"incomplete_capture"),EXACT($J61,"stale")))),ISFORMULA($K61),AND($K61&lt;&gt;"",NOT(OR(EXACT($K61,"vendor"),EXACT($K61,"product"),EXACT($K61,"consultancy"),EXACT($K61,"agency"),EXACT($K61,"internal_build"),EXACT($K61,"spreadsheet"),EXACT($K61,"incumbent"),EXACT($K61,"open_source"),EXACT($K61,"free_tool"),EXACT($K61,"no_decision"),EXACT($K61,"status_quo"),EXACT($K61,"unknown")))),ISFORMULA($L61),AND($L61&lt;&gt;"",NOT(OR(EXACT($L61,"direct"),EXACT($L61,"indirect"),EXACT($L61,"substitute"),EXACT($L61,"reference"),EXACT($L61,"unknown")))),ISFORMULA($M61),AND($M61&lt;&gt;"",NOT(OR(EXACT($M61,"current"),EXACT($M61,"stale"),EXACT($M61,"unknown")))),ISFORMULA($N61),AND($N61&lt;&gt;"",NOT(OR(EXACT($N61,"none"),EXACT($N61,"material"),EXACT($N61,"unknown")))),ISFORMULA($O61),AND($O61&lt;&gt;"",NOT(OR(EXACT($O61,"two_plus"),EXACT($O61,"one"),EXACT($O61,"shared"),EXACT($O61,"unknown")))),ISFORMULA($P61),AND($P61&lt;&gt;"",NOT(OR(EXACT($P61,"balanced"),EXACT($P61,"only_wins"),EXACT($P61,"only_losses"),EXACT($P61,"one_segment"),EXACT($P61,"incomplete_crm"),EXACT($P61,"limited")))),ISFORMULA($Q61),AND($Q61&lt;&gt;"",NOT(OR(EXACT($Q61,"none"),EXACT($Q61,"review_due"),EXACT($Q61,"new_evidence")))),ISFORMULA($R61),AND($R61&lt;&gt;"",NOT(OR(EXACT($R61,"yes"),EXACT($R61,"no")))),ISFORMULA($S61),AND($S61&lt;&gt;"",NOT(OR(EXACT($S61,"yes"),EXACT($S61,"no"),EXACT($S61,"unknown")))),ISFORMULA($T61),AND($T61&lt;&gt;"",NOT(OR(EXACT($T61,"yes"),EXACT($T61,"no")))),ISFORMULA($U61),AND($U61&lt;&gt;"",NOT(OR(EXACT($U61,"yes"),EXACT($U61,"no"),EXACT($U61,"unknown")))))</x:f>
      </x:c>
      <x:c r="AO61">
        <x:f>OR(LEN(TRIM($C61&amp;""))=0,LEN(TRIM($D61&amp;""))=0,LEN(TRIM($E61&amp;""))=0,LEN(TRIM($F61&amp;""))=0,LEN(TRIM($G61&amp;""))=0,LEN(TRIM($H61&amp;""))=0,LEN(TRIM($I61&amp;""))=0,LEN(TRIM($J61&amp;""))=0)</x:f>
      </x:c>
      <x:c r="AP61">
        <x:f>IF($O61&lt;&gt;"",$O61,IF($J61="independent_current","two_plus",IF($J61="one_decision","one",IF($J61="shared_records","shared","unknown"))))</x:f>
      </x:c>
      <x:c r="AQ61">
        <x:f>IF($M61&lt;&gt;"",$M61,IF($J61="stale","stale",IF($J61="incomplete_capture","unknown",IF($J61&lt;&gt;"","current",""))))</x:f>
      </x:c>
      <x:c r="AR61">
        <x:f>IF($N61&lt;&gt;"",$N61,IF($J61="contradictory","material",IF($J61&lt;&gt;"","none","")))</x:f>
      </x:c>
      <x:c r="AS61">
        <x:f>IF($P61&lt;&gt;"",$P61,IF($J61="incomplete_capture","incomplete_crm",IF($J61="independent_current","balanced",IF($J61&lt;&gt;"","limited",""))))</x:f>
      </x:c>
      <x:c r="AT61">
        <x:f>OR($G61="buyer_event",$G61="mixed")</x:f>
      </x:c>
      <x:c r="AU61">
        <x:f>OR($D61="battlecard",$D61="shortlist",$D61="procurement",$D61="pricing",$D61="renewal",$D61="strategy",$D61="product_comparison")</x:f>
      </x:c>
      <x:c r="AV61">
        <x:f>OR($D61="seo",$D61="content",$D61="paid_search",$D61="market_monitoring")</x:f>
      </x:c>
      <x:c r="AW61">
        <x:f>IF(OR($K61="vendor",$K61="product"),"direct",IF(OR($K61="consultancy",$K61="agency"),"indirect",IF(OR($K61="internal_build",$K61="spreadsheet",$K61="incumbent",$K61="open_source",$K61="free_tool",$K61="no_decision",$K61="status_quo"),"substitute","")))</x:f>
      </x:c>
      <x:c r="AX61">
        <x:f>IF(OR($K61="vendor",$K61="product"),"Direct competitor",IF(OR($K61="consultancy",$K61="agency"),"Service alternative",IF($K61="incumbent","Incumbent / substitute",IF($K61="no_decision","No-decision alternative",IF($K61="status_quo","Status-quo alternative",IF(OR($K61="internal_build",$K61="spreadsheet",$K61="open_source",$K61="free_tool"),"Substitute",""))))))</x:f>
      </x:c>
      <x:c r="AY61">
        <x:f>OR($G61="none",$G61="seller_only",$AP61&lt;&gt;"two_plus",$AS61="only_wins",$AS61="only_losses",$AS61="one_segment",$AS61="incomplete_crm",$AS61="limited",$T61="yes",$AQ61&lt;&gt;"current")</x:f>
      </x:c>
      <x:c r="AZ61">
        <x:f>IF(ISFORMULA($C61),"candidateName, ","")&amp;IF(OR(ISFORMULA($D61),AND($D61&lt;&gt;"",NOT(OR(EXACT($D61,"seo"),EXACT($D61,"content"),EXACT($D61,"paid_search"),EXACT($D61,"market_monitoring"),EXACT($D61,"battlecard"),EXACT($D61,"product_comparison"),EXACT($D61,"shortlist"),EXACT($D61,"procurement"),EXACT($D61,"pricing"),EXACT($D61,"renewal"),EXACT($D61,"strategy"))))),"decisionUse, ","")&amp;IF(OR(ISFORMULA($E61),AND($E61&lt;&gt;"",NOT(OR(EXACT($E61,"yes"),EXACT($E61,"no"))))),"candidateInSet, ","")&amp;IF(OR(ISFORMULA($F61),AND($F61&lt;&gt;"",NOT(OR(EXACT($F61,"yes"),EXACT($F61,"no"))))),"publicEvidence, ","")&amp;IF(OR(ISFORMULA($G61),AND($G61&lt;&gt;"",NOT(OR(EXACT($G61,"none"),EXACT($G61,"seller_only"),EXACT($G61,"buyer_event"),EXACT($G61,"mixed"))))),"firstPartyEvidence, ","")&amp;IF(OR(ISFORMULA($H61),AND($H61&lt;&gt;"",NOT(OR(EXACT($H61,"yes"),EXACT($H61,"no"),EXACT($H61,"unknown"))))),"realDecision, ","")&amp;IF(OR(ISFORMULA($I61),AND($I61&lt;&gt;"",NOT(OR(EXACT($I61,"full"),EXACT($I61,"partial"),EXACT($I61,"mismatch"),EXACT($I61,"unknown"))))),"scopeMatch, ","")&amp;IF(OR(ISFORMULA($J61),AND($J61&lt;&gt;"",NOT(OR(EXACT($J61,"independent_current"),EXACT($J61,"one_decision"),EXACT($J61,"shared_records"),EXACT($J61,"contradictory"),EXACT($J61,"incomplete_capture"),EXACT($J61,"stale"))))),"evidenceQuality, ","")&amp;IF(OR(ISFORMULA($K61),AND($K61&lt;&gt;"",NOT(OR(EXACT($K61,"vendor"),EXACT($K61,"product"),EXACT($K61,"consultancy"),EXACT($K61,"agency"),EXACT($K61,"internal_build"),EXACT($K61,"spreadsheet"),EXACT($K61,"incumbent"),EXACT($K61,"open_source"),EXACT($K61,"free_tool"),EXACT($K61,"no_decision"),EXACT($K61,"status_quo"),EXACT($K61,"unknown"))))),"alternativeType, ","")&amp;IF(OR(ISFORMULA($L61),AND($L61&lt;&gt;"",NOT(OR(EXACT($L61,"direct"),EXACT($L61,"indirect"),EXACT($L61,"substitute"),EXACT($L61,"reference"),EXACT($L61,"unknown"))))),"currentRole, ","")&amp;IF(OR(ISFORMULA($M61),AND($M61&lt;&gt;"",NOT(OR(EXACT($M61,"current"),EXACT($M61,"stale"),EXACT($M61,"unknown"))))),"freshness, ","")&amp;IF(OR(ISFORMULA($N61),AND($N61&lt;&gt;"",NOT(OR(EXACT($N61,"none"),EXACT($N61,"material"),EXACT($N61,"unknown"))))),"contradiction, ","")&amp;IF(OR(ISFORMULA($O61),AND($O61&lt;&gt;"",NOT(OR(EXACT($O61,"two_plus"),EXACT($O61,"one"),EXACT($O61,"shared"),EXACT($O61,"unknown"))))),"provenance, ","")&amp;IF(OR(ISFORMULA($P61),AND($P61&lt;&gt;"",NOT(OR(EXACT($P61,"balanced"),EXACT($P61,"only_wins"),EXACT($P61,"only_losses"),EXACT($P61,"one_segment"),EXACT($P61,"incomplete_crm"),EXACT($P61,"limited"))))),"sampleCoverage, ","")&amp;IF(OR(ISFORMULA($Q61),AND($Q61&lt;&gt;"",NOT(OR(EXACT($Q61,"none"),EXACT($Q61,"review_due"),EXACT($Q61,"new_evidence"))))),"previousValidation, ","")&amp;IF(OR(ISFORMULA($R61),AND($R61&lt;&gt;"",NOT(OR(EXACT($R61,"yes"),EXACT($R61,"no"))))),"newMaterialEvidence, ","")&amp;IF(OR(ISFORMULA($S61),AND($S61&lt;&gt;"",NOT(OR(EXACT($S61,"yes"),EXACT($S61,"no"),EXACT($S61,"unknown"))))),"serviceability, ","")&amp;IF(OR(ISFORMULA($T61),AND($T61&lt;&gt;"",NOT(OR(EXACT($T61,"yes"),EXACT($T61,"no"))))),"historicalBackfill, ","")&amp;IF(OR(ISFORMULA($U61),AND($U61&lt;&gt;"",NOT(OR(EXACT($U61,"yes"),EXACT($U61,"no"),EXACT($U61,"unknown"))))),"commercialNonParticipation, ","")</x:f>
      </x:c>
      <x:c r="BA61">
        <x:f>IF(LEN(TRIM($C61&amp;""))=0,"candidateName, ","")&amp;IF(LEN(TRIM($D61&amp;""))=0,"decisionUse, ","")&amp;IF(LEN(TRIM($E61&amp;""))=0,"candidateInSet, ","")&amp;IF(LEN(TRIM($F61&amp;""))=0,"publicEvidence, ","")&amp;IF(LEN(TRIM($G61&amp;""))=0,"firstPartyEvidence, ","")&amp;IF(LEN(TRIM($H61&amp;""))=0,"realDecision, ","")&amp;IF(LEN(TRIM($I61&amp;""))=0,"scopeMatch, ","")&amp;IF(LEN(TRIM($J61&amp;""))=0,"evidenceQuality, ","")</x:f>
      </x:c>
      <x:c r="BB61">
        <x:f>IF($AM61=0,"EMPTY",IF($AN61=TRUE,"INVALID INPUT",IF($AO61=TRUE,"INVALID INPUT",IF(OR(NOT(ISTEXT($C61)),LEN(TRIM($C61&amp;""))&lt;2),"INVALID INPUT",IF(OR($Q61="review_due",$Q61="new_evidence",$R61="yes"),"REOPEN",IF(OR($AR61="material",$AR61="unknown"),"RESOLVE EVIDENCE",IF(OR($I61="unknown",$H61="unknown"),"RESOLVE EVIDENCE",IF(AND($AU61=TRUE,OR($S61="",$S61="unknown")),"RESOLVE EVIDENCE",IF(AND($E61="no",OR($K61="",$K61="unknown")),"RESOLVE EVIDENCE",IF(AND($E61="yes",OR($L61="",$L61="unknown")),"RESOLVE EVIDENCE",IF(AND($E61="yes",OR($I61="partial",$I61="mismatch",$AQ61="stale")),"DOWNGRADE",IF(AND($AU61=TRUE,$AY61=TRUE),"RESOLVE EVIDENCE",IF(AND($S61="no",$E61="yes",$H61="no",$U61="yes",$AP61="two_plus",$I61="full",$AQ61="current"),"EXCLUDE FROM THIS COMMERCIAL VIEW",IF(AND($S61="no",$E61="yes",$H61="yes"),"DOWNGRADE",IF(AND($S61="no",OR($F61="yes",$AV61=TRUE)),"RETAIN FOR DISCOVERY / REFERENCE",IF($S61="no","RESOLVE EVIDENCE",IF(AND($E61="no",$H61="yes",$AT61=TRUE,$I61="full",$AW61=""),"RESOLVE EVIDENCE",IF(AND($E61="no",$H61="yes",$AT61=TRUE,$I61="full",$AU61=TRUE,OR($AP61&lt;&gt;"two_plus",$AQ61&lt;&gt;"current",$S61&lt;&gt;"yes")),"RESOLVE EVIDENCE",IF(AND($E61="no",$H61="yes",$AT61=TRUE,$I61="full"),"ADD",IF(AND($AW61&lt;&gt;"",$E61="yes",$H61="yes",$I61="full",$L61&lt;&gt;$AW61),"RECLASSIFY",IF(AND($AP61="shared",$AV61=TRUE),"RETAIN FOR DISCOVERY / REFERENCE",IF(AND($AV61=TRUE,$F61="yes",OR($H61="no",$G61="none")),"RETAIN FOR DISCOVERY / REFERENCE",IF(AND($E61="yes",$H61="no",$U61="yes",$AP61="two_plus",$I61="full",$AQ61="current"),"EXCLUDE FROM THIS COMMERCIAL VIEW",IF(AND($E61="yes",$H61="yes",$AT61=TRUE,$I61="full",$AP61="two_plus",$AQ61="current",$AW61=""),"RESOLVE EVIDENCE",IF(AND($E61="yes",$H61="yes",$AT61=TRUE,$I61="full",$AP61="two_plus",$AQ61="current",$AU61=TRUE,$S61&lt;&gt;"yes"),"RESOLVE EVIDENCE",IF(AND($E61="yes",$H61="yes",$AT61=TRUE,$I61="full",$AP61="two_plus",$AQ61="current",$L61&lt;&gt;$AW61),"RECLASSIFY",IF(AND($E61="yes",$H61="yes",$AT61=TRUE,$I61="full",$AP61="two_plus",$AQ61="current"),"CONFIRM","RESOLVE EVIDENCE")))))))))))))))))))))))))))</x:f>
      </x:c>
      <x:c r="BC61">
        <x:f>IF($AM61=0,"EMPTY",IF($AN61=TRUE,"CONTROLLED_INPUT_INVALID",IF($AO61=TRUE,"REQUIRED_FIELDS_MISSING",IF(OR(NOT(ISTEXT($C61)),LEN(TRIM($C61&amp;""))&lt;2),"IDENTITY_MALFORMED",IF(OR($Q61="review_due",$Q61="new_evidence",$R61="yes"),"LIFECYCLE_TRIGGER",IF(OR($AR61="material",$AR61="unknown"),"MATERIAL_CONTRADICTION",IF(OR($I61="unknown",$H61="unknown"),"SCOPE_OR_EVENT_UNRESOLVED",IF(AND($AU61=TRUE,OR($S61="",$S61="unknown")),"SERVICEABILITY_UNRESOLVED",IF(AND($E61="no",OR($K61="",$K61="unknown")),"MISSING_ALTERNATIVE_ROLE_UNRESOLVED",IF(AND($E61="yes",OR($L61="",$L61="unknown")),"CURRENT_ROLE_UNRESOLVED",IF(AND($E61="yes",OR($I61="partial",$I61="mismatch",$AQ61="stale")),"SCOPE_OR_FRESHNESS_LIMIT",IF(AND($AU61=TRUE,$AY61=TRUE),"COMMERCIAL_EVIDENCE_LIMITED",IF(AND($S61="no",$E61="yes",$H61="no",$U61="yes",$AP61="two_plus",$I61="full",$AQ61="current"),"SCOPED_NON_SERVICEABILITY",IF(AND($S61="no",$E61="yes",$H61="yes"),"SERVICEABILITY_LIMIT",IF(AND($S61="no",OR($F61="yes",$AV61=TRUE)),"NOT_SERVICEABLE_FOR_COMMERCIAL_VIEW",IF($S61="no","SERVICEABILITY_NEGATIVE_ROLE_EFFECT_UNRESOLVED",IF(AND($E61="no",$H61="yes",$AT61=TRUE,$I61="full",$AW61=""),"MISSING_ALTERNATIVE_ROLE_UNRESOLVED",IF(AND($E61="no",$H61="yes",$AT61=TRUE,$I61="full",$AU61=TRUE,OR($AP61&lt;&gt;"two_plus",$AQ61&lt;&gt;"current",$S61&lt;&gt;"yes")),"MISSING_ALTERNATIVE_EVIDENCE_LIMITED",IF(AND($E61="no",$H61="yes",$AT61=TRUE,$I61="full"),"COMMERCIAL_ALTERNATIVE_MISSING",IF(AND($AW61&lt;&gt;"",$E61="yes",$H61="yes",$I61="full",$L61&lt;&gt;$AW61),"ROLE_MISMATCH",IF(AND($AP61="shared",$AV61=TRUE),"PUBLIC_SIGNAL_SHARED_PROVENANCE",IF(AND($AV61=TRUE,$F61="yes",OR($H61="no",$G61="none")),"DISCOVERY_ONLY_RELATIONSHIP",IF(AND($E61="yes",$H61="no",$U61="yes",$AP61="two_plus",$I61="full",$AQ61="current"),"SCOPED_NON_PARTICIPATION",IF(AND($E61="yes",$H61="yes",$AT61=TRUE,$I61="full",$AP61="two_plus",$AQ61="current",$AW61=""),"ALTERNATIVE_TYPE_UNRESOLVED",IF(AND($E61="yes",$H61="yes",$AT61=TRUE,$I61="full",$AP61="two_plus",$AQ61="current",$AU61=TRUE,$S61&lt;&gt;"yes"),"SERVICEABILITY_UNRESOLVED",IF(AND($E61="yes",$H61="yes",$AT61=TRUE,$I61="full",$AP61="two_plus",$AQ61="current",$L61&lt;&gt;$AW61),"ROLE_MISMATCH",IF(AND($E61="yes",$H61="yes",$AT61=TRUE,$I61="full",$AP61="two_plus",$AQ61="current"),"SCOPED_COMMERCIAL_RELEVANCE","DEFAULT_EVIDENCE_GAP")))))))))))))))))))))))))))</x:f>
      </x:c>
    </x:row>
    <x:row r="62">
      <x:c r="A62" s="103"/>
      <x:c r="B62" s="103"/>
      <x:c r="C62" s="103"/>
      <x:c r="D62" s="103"/>
      <x:c r="E62" s="103"/>
      <x:c r="F62" s="103"/>
      <x:c r="G62" s="103"/>
      <x:c r="H62" s="103"/>
      <x:c r="I62" s="103"/>
      <x:c r="J62" s="103"/>
      <x:c r="K62" s="103"/>
      <x:c r="L62" s="103"/>
      <x:c r="M62" s="103"/>
      <x:c r="N62" s="103"/>
      <x:c r="O62" s="103"/>
      <x:c r="P62" s="103"/>
      <x:c r="Q62" s="103"/>
      <x:c r="R62" s="103"/>
      <x:c r="S62" s="103"/>
      <x:c r="T62" s="103"/>
      <x:c r="U62" s="103"/>
      <x:c r="V62" s="103"/>
      <x:c r="W62" s="104"/>
      <x:c r="X62" s="103"/>
      <x:c r="Y62" s="86">
        <x:f>IF($BB62="EMPTY","",IF($AN62=TRUE,"INVALID",IF($AO62=TRUE,"INCOMPLETE",IF(OR(NOT(ISTEXT($C62)),LEN(TRIM($C62&amp;""))&lt;2),"INVALID","VALID"))))</x:f>
      </x:c>
      <x:c r="Z62" s="86">
        <x:f>IF($BB62="EMPTY","",$BB62)</x:f>
      </x:c>
      <x:c r="AA62" s="86">
        <x:f>IF($BB62="EMPTY","",IFERROR(VLOOKUP($BC62,'Method Notes'!$AN$5:$AW$50,2,FALSE),""))</x:f>
      </x:c>
      <x:c r="AB62" s="86">
        <x:f>IF($BB62="EMPTY","",IF($BC62="CONTROLLED_INPUT_INVALID","Unsupported values were supplied for: "&amp;LEFT($AZ62,MAX(0,LEN($AZ62)-2))&amp;". The engine does not convert them to a safe default.",IF($BC62="REQUIRED_FIELDS_MISSING","Required information is missing: "&amp;LEFT($BA62,MAX(0,LEN($BA62)-2))&amp;".",IFERROR(VLOOKUP($BC62,'Method Notes'!$AN$5:$AW$50,3,FALSE),""))))</x:f>
      </x:c>
      <x:c r="AC62" s="86">
        <x:f>IF($BB62="EMPTY","",IF($BC62="COMMERCIAL_ALTERNATIVE_MISSING","Add as "&amp;$AX62&amp;" in this scoped view.",IF($BC62="ROLE_MISMATCH","Reclassify as "&amp;$AX62&amp;" for this view.",IFERROR(VLOOKUP($BC62,'Method Notes'!$AN$5:$AW$50,4,FALSE),""))))</x:f>
      </x:c>
      <x:c r="AD62" s="86">
        <x:f>IF($BB62="EMPTY","",$BC62)</x:f>
      </x:c>
      <x:c r="AE62" s="86">
        <x:f>IF($BB62="EMPTY","",IFERROR(VLOOKUP($BC62,'Method Notes'!$AN$5:$AW$50,5,FALSE),""))</x:f>
      </x:c>
      <x:c r="AF62" s="86">
        <x:f>IF($BB62="EMPTY","",IFERROR(VLOOKUP($BC62,'Method Notes'!$AN$5:$AW$50,6,FALSE),""))</x:f>
      </x:c>
      <x:c r="AG62" s="86">
        <x:f>IF($BB62="EMPTY","",IF($BC62="COMMERCIAL_EVIDENCE_LIMITED",IF($AT62=TRUE,"Add independent decisions and missing segments.","Collect direct buyer or recorded commercial-event evidence tied to the same scope."),IFERROR(VLOOKUP($BC62,'Method Notes'!$AN$5:$AW$50,7,FALSE),"")))</x:f>
      </x:c>
      <x:c r="AH62" s="86">
        <x:f>IF($BB62="EMPTY","",IFERROR(VLOOKUP($BC62,'Method Notes'!$AN$5:$AW$50,8,FALSE),""))</x:f>
      </x:c>
      <x:c r="AI62" s="86">
        <x:f>IF($BB62="EMPTY","",IF(OR($BC62="COMMERCIAL_EVIDENCE_LIMITED",$BC62="COMMERCIAL_ALTERNATIVE_MISSING",$BC62="ROLE_MISMATCH",$BC62="SCOPE_OR_FRESHNESS_LIMIT"),IF($AP62="shared","PROVENANCE NOT INDEPENDENT",IF($AP62="one","ONE INDEPENDENT DECISION ONLY",IF($AS62="incomplete_crm","CRM CAPTURE INCOMPLETE",IF(OR($AS62="only_wins",$AS62="only_losses",$AS62="one_segment",$AS62="limited"),"SAMPLE COVERAGE LIMITED",IF($T62="yes","HISTORICAL BACKFILL UNRELIABLE",IF($AQ62="stale","EVIDENCE STALE","Evidence is scoped to the tested view.")))))),IFERROR(VLOOKUP($BC62,'Method Notes'!$AN$5:$AW$50,9,FALSE),"")))</x:f>
      </x:c>
      <x:c r="AJ62" s="86">
        <x:f>IF($BB62="EMPTY","",IFERROR(VLOOKUP($BC62,'Method Notes'!$AN$5:$AW$50,10,FALSE),""))</x:f>
      </x:c>
      <x:c r="AK62" s="86">
        <x:f>IF(COUNTA($A62:$X62)=0,"",IF(AND($B62&lt;&gt;"",COUNTIF($B$6:$B62,$B62)&gt;1),"POSSIBLE DUPLICATE CANDIDATE ID",""))</x:f>
      </x:c>
      <x:c r="AL62" s="86">
        <x:f>IF(COUNTA($A62:$X62)=0,"",IF(OR($Q62="review_due",$Q62="new_evidence",$R62="yes"),"REOPEN / SUPERSEDE PRIOR VERSION",IF(OR($Q62="",$Q62="none"),"CURRENT OR FIRST REVIEW","PRIOR REVIEW RECORDED")))</x:f>
      </x:c>
      <x:c r="AM62">
        <x:f>IF(COUNTA($C62:$U62)&gt;0,1,0)</x:f>
      </x:c>
      <x:c r="AN62">
        <x:f>OR(ISFORMULA($C62),ISFORMULA($D62),AND($D62&lt;&gt;"",NOT(OR(EXACT($D62,"seo"),EXACT($D62,"content"),EXACT($D62,"paid_search"),EXACT($D62,"market_monitoring"),EXACT($D62,"battlecard"),EXACT($D62,"product_comparison"),EXACT($D62,"shortlist"),EXACT($D62,"procurement"),EXACT($D62,"pricing"),EXACT($D62,"renewal"),EXACT($D62,"strategy")))),ISFORMULA($E62),AND($E62&lt;&gt;"",NOT(OR(EXACT($E62,"yes"),EXACT($E62,"no")))),ISFORMULA($F62),AND($F62&lt;&gt;"",NOT(OR(EXACT($F62,"yes"),EXACT($F62,"no")))),ISFORMULA($G62),AND($G62&lt;&gt;"",NOT(OR(EXACT($G62,"none"),EXACT($G62,"seller_only"),EXACT($G62,"buyer_event"),EXACT($G62,"mixed")))),ISFORMULA($H62),AND($H62&lt;&gt;"",NOT(OR(EXACT($H62,"yes"),EXACT($H62,"no"),EXACT($H62,"unknown")))),ISFORMULA($I62),AND($I62&lt;&gt;"",NOT(OR(EXACT($I62,"full"),EXACT($I62,"partial"),EXACT($I62,"mismatch"),EXACT($I62,"unknown")))),ISFORMULA($J62),AND($J62&lt;&gt;"",NOT(OR(EXACT($J62,"independent_current"),EXACT($J62,"one_decision"),EXACT($J62,"shared_records"),EXACT($J62,"contradictory"),EXACT($J62,"incomplete_capture"),EXACT($J62,"stale")))),ISFORMULA($K62),AND($K62&lt;&gt;"",NOT(OR(EXACT($K62,"vendor"),EXACT($K62,"product"),EXACT($K62,"consultancy"),EXACT($K62,"agency"),EXACT($K62,"internal_build"),EXACT($K62,"spreadsheet"),EXACT($K62,"incumbent"),EXACT($K62,"open_source"),EXACT($K62,"free_tool"),EXACT($K62,"no_decision"),EXACT($K62,"status_quo"),EXACT($K62,"unknown")))),ISFORMULA($L62),AND($L62&lt;&gt;"",NOT(OR(EXACT($L62,"direct"),EXACT($L62,"indirect"),EXACT($L62,"substitute"),EXACT($L62,"reference"),EXACT($L62,"unknown")))),ISFORMULA($M62),AND($M62&lt;&gt;"",NOT(OR(EXACT($M62,"current"),EXACT($M62,"stale"),EXACT($M62,"unknown")))),ISFORMULA($N62),AND($N62&lt;&gt;"",NOT(OR(EXACT($N62,"none"),EXACT($N62,"material"),EXACT($N62,"unknown")))),ISFORMULA($O62),AND($O62&lt;&gt;"",NOT(OR(EXACT($O62,"two_plus"),EXACT($O62,"one"),EXACT($O62,"shared"),EXACT($O62,"unknown")))),ISFORMULA($P62),AND($P62&lt;&gt;"",NOT(OR(EXACT($P62,"balanced"),EXACT($P62,"only_wins"),EXACT($P62,"only_losses"),EXACT($P62,"one_segment"),EXACT($P62,"incomplete_crm"),EXACT($P62,"limited")))),ISFORMULA($Q62),AND($Q62&lt;&gt;"",NOT(OR(EXACT($Q62,"none"),EXACT($Q62,"review_due"),EXACT($Q62,"new_evidence")))),ISFORMULA($R62),AND($R62&lt;&gt;"",NOT(OR(EXACT($R62,"yes"),EXACT($R62,"no")))),ISFORMULA($S62),AND($S62&lt;&gt;"",NOT(OR(EXACT($S62,"yes"),EXACT($S62,"no"),EXACT($S62,"unknown")))),ISFORMULA($T62),AND($T62&lt;&gt;"",NOT(OR(EXACT($T62,"yes"),EXACT($T62,"no")))),ISFORMULA($U62),AND($U62&lt;&gt;"",NOT(OR(EXACT($U62,"yes"),EXACT($U62,"no"),EXACT($U62,"unknown")))))</x:f>
      </x:c>
      <x:c r="AO62">
        <x:f>OR(LEN(TRIM($C62&amp;""))=0,LEN(TRIM($D62&amp;""))=0,LEN(TRIM($E62&amp;""))=0,LEN(TRIM($F62&amp;""))=0,LEN(TRIM($G62&amp;""))=0,LEN(TRIM($H62&amp;""))=0,LEN(TRIM($I62&amp;""))=0,LEN(TRIM($J62&amp;""))=0)</x:f>
      </x:c>
      <x:c r="AP62">
        <x:f>IF($O62&lt;&gt;"",$O62,IF($J62="independent_current","two_plus",IF($J62="one_decision","one",IF($J62="shared_records","shared","unknown"))))</x:f>
      </x:c>
      <x:c r="AQ62">
        <x:f>IF($M62&lt;&gt;"",$M62,IF($J62="stale","stale",IF($J62="incomplete_capture","unknown",IF($J62&lt;&gt;"","current",""))))</x:f>
      </x:c>
      <x:c r="AR62">
        <x:f>IF($N62&lt;&gt;"",$N62,IF($J62="contradictory","material",IF($J62&lt;&gt;"","none","")))</x:f>
      </x:c>
      <x:c r="AS62">
        <x:f>IF($P62&lt;&gt;"",$P62,IF($J62="incomplete_capture","incomplete_crm",IF($J62="independent_current","balanced",IF($J62&lt;&gt;"","limited",""))))</x:f>
      </x:c>
      <x:c r="AT62">
        <x:f>OR($G62="buyer_event",$G62="mixed")</x:f>
      </x:c>
      <x:c r="AU62">
        <x:f>OR($D62="battlecard",$D62="shortlist",$D62="procurement",$D62="pricing",$D62="renewal",$D62="strategy",$D62="product_comparison")</x:f>
      </x:c>
      <x:c r="AV62">
        <x:f>OR($D62="seo",$D62="content",$D62="paid_search",$D62="market_monitoring")</x:f>
      </x:c>
      <x:c r="AW62">
        <x:f>IF(OR($K62="vendor",$K62="product"),"direct",IF(OR($K62="consultancy",$K62="agency"),"indirect",IF(OR($K62="internal_build",$K62="spreadsheet",$K62="incumbent",$K62="open_source",$K62="free_tool",$K62="no_decision",$K62="status_quo"),"substitute","")))</x:f>
      </x:c>
      <x:c r="AX62">
        <x:f>IF(OR($K62="vendor",$K62="product"),"Direct competitor",IF(OR($K62="consultancy",$K62="agency"),"Service alternative",IF($K62="incumbent","Incumbent / substitute",IF($K62="no_decision","No-decision alternative",IF($K62="status_quo","Status-quo alternative",IF(OR($K62="internal_build",$K62="spreadsheet",$K62="open_source",$K62="free_tool"),"Substitute",""))))))</x:f>
      </x:c>
      <x:c r="AY62">
        <x:f>OR($G62="none",$G62="seller_only",$AP62&lt;&gt;"two_plus",$AS62="only_wins",$AS62="only_losses",$AS62="one_segment",$AS62="incomplete_crm",$AS62="limited",$T62="yes",$AQ62&lt;&gt;"current")</x:f>
      </x:c>
      <x:c r="AZ62">
        <x:f>IF(ISFORMULA($C62),"candidateName, ","")&amp;IF(OR(ISFORMULA($D62),AND($D62&lt;&gt;"",NOT(OR(EXACT($D62,"seo"),EXACT($D62,"content"),EXACT($D62,"paid_search"),EXACT($D62,"market_monitoring"),EXACT($D62,"battlecard"),EXACT($D62,"product_comparison"),EXACT($D62,"shortlist"),EXACT($D62,"procurement"),EXACT($D62,"pricing"),EXACT($D62,"renewal"),EXACT($D62,"strategy"))))),"decisionUse, ","")&amp;IF(OR(ISFORMULA($E62),AND($E62&lt;&gt;"",NOT(OR(EXACT($E62,"yes"),EXACT($E62,"no"))))),"candidateInSet, ","")&amp;IF(OR(ISFORMULA($F62),AND($F62&lt;&gt;"",NOT(OR(EXACT($F62,"yes"),EXACT($F62,"no"))))),"publicEvidence, ","")&amp;IF(OR(ISFORMULA($G62),AND($G62&lt;&gt;"",NOT(OR(EXACT($G62,"none"),EXACT($G62,"seller_only"),EXACT($G62,"buyer_event"),EXACT($G62,"mixed"))))),"firstPartyEvidence, ","")&amp;IF(OR(ISFORMULA($H62),AND($H62&lt;&gt;"",NOT(OR(EXACT($H62,"yes"),EXACT($H62,"no"),EXACT($H62,"unknown"))))),"realDecision, ","")&amp;IF(OR(ISFORMULA($I62),AND($I62&lt;&gt;"",NOT(OR(EXACT($I62,"full"),EXACT($I62,"partial"),EXACT($I62,"mismatch"),EXACT($I62,"unknown"))))),"scopeMatch, ","")&amp;IF(OR(ISFORMULA($J62),AND($J62&lt;&gt;"",NOT(OR(EXACT($J62,"independent_current"),EXACT($J62,"one_decision"),EXACT($J62,"shared_records"),EXACT($J62,"contradictory"),EXACT($J62,"incomplete_capture"),EXACT($J62,"stale"))))),"evidenceQuality, ","")&amp;IF(OR(ISFORMULA($K62),AND($K62&lt;&gt;"",NOT(OR(EXACT($K62,"vendor"),EXACT($K62,"product"),EXACT($K62,"consultancy"),EXACT($K62,"agency"),EXACT($K62,"internal_build"),EXACT($K62,"spreadsheet"),EXACT($K62,"incumbent"),EXACT($K62,"open_source"),EXACT($K62,"free_tool"),EXACT($K62,"no_decision"),EXACT($K62,"status_quo"),EXACT($K62,"unknown"))))),"alternativeType, ","")&amp;IF(OR(ISFORMULA($L62),AND($L62&lt;&gt;"",NOT(OR(EXACT($L62,"direct"),EXACT($L62,"indirect"),EXACT($L62,"substitute"),EXACT($L62,"reference"),EXACT($L62,"unknown"))))),"currentRole, ","")&amp;IF(OR(ISFORMULA($M62),AND($M62&lt;&gt;"",NOT(OR(EXACT($M62,"current"),EXACT($M62,"stale"),EXACT($M62,"unknown"))))),"freshness, ","")&amp;IF(OR(ISFORMULA($N62),AND($N62&lt;&gt;"",NOT(OR(EXACT($N62,"none"),EXACT($N62,"material"),EXACT($N62,"unknown"))))),"contradiction, ","")&amp;IF(OR(ISFORMULA($O62),AND($O62&lt;&gt;"",NOT(OR(EXACT($O62,"two_plus"),EXACT($O62,"one"),EXACT($O62,"shared"),EXACT($O62,"unknown"))))),"provenance, ","")&amp;IF(OR(ISFORMULA($P62),AND($P62&lt;&gt;"",NOT(OR(EXACT($P62,"balanced"),EXACT($P62,"only_wins"),EXACT($P62,"only_losses"),EXACT($P62,"one_segment"),EXACT($P62,"incomplete_crm"),EXACT($P62,"limited"))))),"sampleCoverage, ","")&amp;IF(OR(ISFORMULA($Q62),AND($Q62&lt;&gt;"",NOT(OR(EXACT($Q62,"none"),EXACT($Q62,"review_due"),EXACT($Q62,"new_evidence"))))),"previousValidation, ","")&amp;IF(OR(ISFORMULA($R62),AND($R62&lt;&gt;"",NOT(OR(EXACT($R62,"yes"),EXACT($R62,"no"))))),"newMaterialEvidence, ","")&amp;IF(OR(ISFORMULA($S62),AND($S62&lt;&gt;"",NOT(OR(EXACT($S62,"yes"),EXACT($S62,"no"),EXACT($S62,"unknown"))))),"serviceability, ","")&amp;IF(OR(ISFORMULA($T62),AND($T62&lt;&gt;"",NOT(OR(EXACT($T62,"yes"),EXACT($T62,"no"))))),"historicalBackfill, ","")&amp;IF(OR(ISFORMULA($U62),AND($U62&lt;&gt;"",NOT(OR(EXACT($U62,"yes"),EXACT($U62,"no"),EXACT($U62,"unknown"))))),"commercialNonParticipation, ","")</x:f>
      </x:c>
      <x:c r="BA62">
        <x:f>IF(LEN(TRIM($C62&amp;""))=0,"candidateName, ","")&amp;IF(LEN(TRIM($D62&amp;""))=0,"decisionUse, ","")&amp;IF(LEN(TRIM($E62&amp;""))=0,"candidateInSet, ","")&amp;IF(LEN(TRIM($F62&amp;""))=0,"publicEvidence, ","")&amp;IF(LEN(TRIM($G62&amp;""))=0,"firstPartyEvidence, ","")&amp;IF(LEN(TRIM($H62&amp;""))=0,"realDecision, ","")&amp;IF(LEN(TRIM($I62&amp;""))=0,"scopeMatch, ","")&amp;IF(LEN(TRIM($J62&amp;""))=0,"evidenceQuality, ","")</x:f>
      </x:c>
      <x:c r="BB62">
        <x:f>IF($AM62=0,"EMPTY",IF($AN62=TRUE,"INVALID INPUT",IF($AO62=TRUE,"INVALID INPUT",IF(OR(NOT(ISTEXT($C62)),LEN(TRIM($C62&amp;""))&lt;2),"INVALID INPUT",IF(OR($Q62="review_due",$Q62="new_evidence",$R62="yes"),"REOPEN",IF(OR($AR62="material",$AR62="unknown"),"RESOLVE EVIDENCE",IF(OR($I62="unknown",$H62="unknown"),"RESOLVE EVIDENCE",IF(AND($AU62=TRUE,OR($S62="",$S62="unknown")),"RESOLVE EVIDENCE",IF(AND($E62="no",OR($K62="",$K62="unknown")),"RESOLVE EVIDENCE",IF(AND($E62="yes",OR($L62="",$L62="unknown")),"RESOLVE EVIDENCE",IF(AND($E62="yes",OR($I62="partial",$I62="mismatch",$AQ62="stale")),"DOWNGRADE",IF(AND($AU62=TRUE,$AY62=TRUE),"RESOLVE EVIDENCE",IF(AND($S62="no",$E62="yes",$H62="no",$U62="yes",$AP62="two_plus",$I62="full",$AQ62="current"),"EXCLUDE FROM THIS COMMERCIAL VIEW",IF(AND($S62="no",$E62="yes",$H62="yes"),"DOWNGRADE",IF(AND($S62="no",OR($F62="yes",$AV62=TRUE)),"RETAIN FOR DISCOVERY / REFERENCE",IF($S62="no","RESOLVE EVIDENCE",IF(AND($E62="no",$H62="yes",$AT62=TRUE,$I62="full",$AW62=""),"RESOLVE EVIDENCE",IF(AND($E62="no",$H62="yes",$AT62=TRUE,$I62="full",$AU62=TRUE,OR($AP62&lt;&gt;"two_plus",$AQ62&lt;&gt;"current",$S62&lt;&gt;"yes")),"RESOLVE EVIDENCE",IF(AND($E62="no",$H62="yes",$AT62=TRUE,$I62="full"),"ADD",IF(AND($AW62&lt;&gt;"",$E62="yes",$H62="yes",$I62="full",$L62&lt;&gt;$AW62),"RECLASSIFY",IF(AND($AP62="shared",$AV62=TRUE),"RETAIN FOR DISCOVERY / REFERENCE",IF(AND($AV62=TRUE,$F62="yes",OR($H62="no",$G62="none")),"RETAIN FOR DISCOVERY / REFERENCE",IF(AND($E62="yes",$H62="no",$U62="yes",$AP62="two_plus",$I62="full",$AQ62="current"),"EXCLUDE FROM THIS COMMERCIAL VIEW",IF(AND($E62="yes",$H62="yes",$AT62=TRUE,$I62="full",$AP62="two_plus",$AQ62="current",$AW62=""),"RESOLVE EVIDENCE",IF(AND($E62="yes",$H62="yes",$AT62=TRUE,$I62="full",$AP62="two_plus",$AQ62="current",$AU62=TRUE,$S62&lt;&gt;"yes"),"RESOLVE EVIDENCE",IF(AND($E62="yes",$H62="yes",$AT62=TRUE,$I62="full",$AP62="two_plus",$AQ62="current",$L62&lt;&gt;$AW62),"RECLASSIFY",IF(AND($E62="yes",$H62="yes",$AT62=TRUE,$I62="full",$AP62="two_plus",$AQ62="current"),"CONFIRM","RESOLVE EVIDENCE")))))))))))))))))))))))))))</x:f>
      </x:c>
      <x:c r="BC62">
        <x:f>IF($AM62=0,"EMPTY",IF($AN62=TRUE,"CONTROLLED_INPUT_INVALID",IF($AO62=TRUE,"REQUIRED_FIELDS_MISSING",IF(OR(NOT(ISTEXT($C62)),LEN(TRIM($C62&amp;""))&lt;2),"IDENTITY_MALFORMED",IF(OR($Q62="review_due",$Q62="new_evidence",$R62="yes"),"LIFECYCLE_TRIGGER",IF(OR($AR62="material",$AR62="unknown"),"MATERIAL_CONTRADICTION",IF(OR($I62="unknown",$H62="unknown"),"SCOPE_OR_EVENT_UNRESOLVED",IF(AND($AU62=TRUE,OR($S62="",$S62="unknown")),"SERVICEABILITY_UNRESOLVED",IF(AND($E62="no",OR($K62="",$K62="unknown")),"MISSING_ALTERNATIVE_ROLE_UNRESOLVED",IF(AND($E62="yes",OR($L62="",$L62="unknown")),"CURRENT_ROLE_UNRESOLVED",IF(AND($E62="yes",OR($I62="partial",$I62="mismatch",$AQ62="stale")),"SCOPE_OR_FRESHNESS_LIMIT",IF(AND($AU62=TRUE,$AY62=TRUE),"COMMERCIAL_EVIDENCE_LIMITED",IF(AND($S62="no",$E62="yes",$H62="no",$U62="yes",$AP62="two_plus",$I62="full",$AQ62="current"),"SCOPED_NON_SERVICEABILITY",IF(AND($S62="no",$E62="yes",$H62="yes"),"SERVICEABILITY_LIMIT",IF(AND($S62="no",OR($F62="yes",$AV62=TRUE)),"NOT_SERVICEABLE_FOR_COMMERCIAL_VIEW",IF($S62="no","SERVICEABILITY_NEGATIVE_ROLE_EFFECT_UNRESOLVED",IF(AND($E62="no",$H62="yes",$AT62=TRUE,$I62="full",$AW62=""),"MISSING_ALTERNATIVE_ROLE_UNRESOLVED",IF(AND($E62="no",$H62="yes",$AT62=TRUE,$I62="full",$AU62=TRUE,OR($AP62&lt;&gt;"two_plus",$AQ62&lt;&gt;"current",$S62&lt;&gt;"yes")),"MISSING_ALTERNATIVE_EVIDENCE_LIMITED",IF(AND($E62="no",$H62="yes",$AT62=TRUE,$I62="full"),"COMMERCIAL_ALTERNATIVE_MISSING",IF(AND($AW62&lt;&gt;"",$E62="yes",$H62="yes",$I62="full",$L62&lt;&gt;$AW62),"ROLE_MISMATCH",IF(AND($AP62="shared",$AV62=TRUE),"PUBLIC_SIGNAL_SHARED_PROVENANCE",IF(AND($AV62=TRUE,$F62="yes",OR($H62="no",$G62="none")),"DISCOVERY_ONLY_RELATIONSHIP",IF(AND($E62="yes",$H62="no",$U62="yes",$AP62="two_plus",$I62="full",$AQ62="current"),"SCOPED_NON_PARTICIPATION",IF(AND($E62="yes",$H62="yes",$AT62=TRUE,$I62="full",$AP62="two_plus",$AQ62="current",$AW62=""),"ALTERNATIVE_TYPE_UNRESOLVED",IF(AND($E62="yes",$H62="yes",$AT62=TRUE,$I62="full",$AP62="two_plus",$AQ62="current",$AU62=TRUE,$S62&lt;&gt;"yes"),"SERVICEABILITY_UNRESOLVED",IF(AND($E62="yes",$H62="yes",$AT62=TRUE,$I62="full",$AP62="two_plus",$AQ62="current",$L62&lt;&gt;$AW62),"ROLE_MISMATCH",IF(AND($E62="yes",$H62="yes",$AT62=TRUE,$I62="full",$AP62="two_plus",$AQ62="current"),"SCOPED_COMMERCIAL_RELEVANCE","DEFAULT_EVIDENCE_GAP")))))))))))))))))))))))))))</x:f>
      </x:c>
    </x:row>
    <x:row r="63">
      <x:c r="A63" s="103"/>
      <x:c r="B63" s="103"/>
      <x:c r="C63" s="103"/>
      <x:c r="D63" s="103"/>
      <x:c r="E63" s="103"/>
      <x:c r="F63" s="103"/>
      <x:c r="G63" s="103"/>
      <x:c r="H63" s="103"/>
      <x:c r="I63" s="103"/>
      <x:c r="J63" s="103"/>
      <x:c r="K63" s="103"/>
      <x:c r="L63" s="103"/>
      <x:c r="M63" s="103"/>
      <x:c r="N63" s="103"/>
      <x:c r="O63" s="103"/>
      <x:c r="P63" s="103"/>
      <x:c r="Q63" s="103"/>
      <x:c r="R63" s="103"/>
      <x:c r="S63" s="103"/>
      <x:c r="T63" s="103"/>
      <x:c r="U63" s="103"/>
      <x:c r="V63" s="103"/>
      <x:c r="W63" s="104"/>
      <x:c r="X63" s="103"/>
      <x:c r="Y63" s="86">
        <x:f>IF($BB63="EMPTY","",IF($AN63=TRUE,"INVALID",IF($AO63=TRUE,"INCOMPLETE",IF(OR(NOT(ISTEXT($C63)),LEN(TRIM($C63&amp;""))&lt;2),"INVALID","VALID"))))</x:f>
      </x:c>
      <x:c r="Z63" s="86">
        <x:f>IF($BB63="EMPTY","",$BB63)</x:f>
      </x:c>
      <x:c r="AA63" s="86">
        <x:f>IF($BB63="EMPTY","",IFERROR(VLOOKUP($BC63,'Method Notes'!$AN$5:$AW$50,2,FALSE),""))</x:f>
      </x:c>
      <x:c r="AB63" s="86">
        <x:f>IF($BB63="EMPTY","",IF($BC63="CONTROLLED_INPUT_INVALID","Unsupported values were supplied for: "&amp;LEFT($AZ63,MAX(0,LEN($AZ63)-2))&amp;". The engine does not convert them to a safe default.",IF($BC63="REQUIRED_FIELDS_MISSING","Required information is missing: "&amp;LEFT($BA63,MAX(0,LEN($BA63)-2))&amp;".",IFERROR(VLOOKUP($BC63,'Method Notes'!$AN$5:$AW$50,3,FALSE),""))))</x:f>
      </x:c>
      <x:c r="AC63" s="86">
        <x:f>IF($BB63="EMPTY","",IF($BC63="COMMERCIAL_ALTERNATIVE_MISSING","Add as "&amp;$AX63&amp;" in this scoped view.",IF($BC63="ROLE_MISMATCH","Reclassify as "&amp;$AX63&amp;" for this view.",IFERROR(VLOOKUP($BC63,'Method Notes'!$AN$5:$AW$50,4,FALSE),""))))</x:f>
      </x:c>
      <x:c r="AD63" s="86">
        <x:f>IF($BB63="EMPTY","",$BC63)</x:f>
      </x:c>
      <x:c r="AE63" s="86">
        <x:f>IF($BB63="EMPTY","",IFERROR(VLOOKUP($BC63,'Method Notes'!$AN$5:$AW$50,5,FALSE),""))</x:f>
      </x:c>
      <x:c r="AF63" s="86">
        <x:f>IF($BB63="EMPTY","",IFERROR(VLOOKUP($BC63,'Method Notes'!$AN$5:$AW$50,6,FALSE),""))</x:f>
      </x:c>
      <x:c r="AG63" s="86">
        <x:f>IF($BB63="EMPTY","",IF($BC63="COMMERCIAL_EVIDENCE_LIMITED",IF($AT63=TRUE,"Add independent decisions and missing segments.","Collect direct buyer or recorded commercial-event evidence tied to the same scope."),IFERROR(VLOOKUP($BC63,'Method Notes'!$AN$5:$AW$50,7,FALSE),"")))</x:f>
      </x:c>
      <x:c r="AH63" s="86">
        <x:f>IF($BB63="EMPTY","",IFERROR(VLOOKUP($BC63,'Method Notes'!$AN$5:$AW$50,8,FALSE),""))</x:f>
      </x:c>
      <x:c r="AI63" s="86">
        <x:f>IF($BB63="EMPTY","",IF(OR($BC63="COMMERCIAL_EVIDENCE_LIMITED",$BC63="COMMERCIAL_ALTERNATIVE_MISSING",$BC63="ROLE_MISMATCH",$BC63="SCOPE_OR_FRESHNESS_LIMIT"),IF($AP63="shared","PROVENANCE NOT INDEPENDENT",IF($AP63="one","ONE INDEPENDENT DECISION ONLY",IF($AS63="incomplete_crm","CRM CAPTURE INCOMPLETE",IF(OR($AS63="only_wins",$AS63="only_losses",$AS63="one_segment",$AS63="limited"),"SAMPLE COVERAGE LIMITED",IF($T63="yes","HISTORICAL BACKFILL UNRELIABLE",IF($AQ63="stale","EVIDENCE STALE","Evidence is scoped to the tested view.")))))),IFERROR(VLOOKUP($BC63,'Method Notes'!$AN$5:$AW$50,9,FALSE),"")))</x:f>
      </x:c>
      <x:c r="AJ63" s="86">
        <x:f>IF($BB63="EMPTY","",IFERROR(VLOOKUP($BC63,'Method Notes'!$AN$5:$AW$50,10,FALSE),""))</x:f>
      </x:c>
      <x:c r="AK63" s="86">
        <x:f>IF(COUNTA($A63:$X63)=0,"",IF(AND($B63&lt;&gt;"",COUNTIF($B$6:$B63,$B63)&gt;1),"POSSIBLE DUPLICATE CANDIDATE ID",""))</x:f>
      </x:c>
      <x:c r="AL63" s="86">
        <x:f>IF(COUNTA($A63:$X63)=0,"",IF(OR($Q63="review_due",$Q63="new_evidence",$R63="yes"),"REOPEN / SUPERSEDE PRIOR VERSION",IF(OR($Q63="",$Q63="none"),"CURRENT OR FIRST REVIEW","PRIOR REVIEW RECORDED")))</x:f>
      </x:c>
      <x:c r="AM63">
        <x:f>IF(COUNTA($C63:$U63)&gt;0,1,0)</x:f>
      </x:c>
      <x:c r="AN63">
        <x:f>OR(ISFORMULA($C63),ISFORMULA($D63),AND($D63&lt;&gt;"",NOT(OR(EXACT($D63,"seo"),EXACT($D63,"content"),EXACT($D63,"paid_search"),EXACT($D63,"market_monitoring"),EXACT($D63,"battlecard"),EXACT($D63,"product_comparison"),EXACT($D63,"shortlist"),EXACT($D63,"procurement"),EXACT($D63,"pricing"),EXACT($D63,"renewal"),EXACT($D63,"strategy")))),ISFORMULA($E63),AND($E63&lt;&gt;"",NOT(OR(EXACT($E63,"yes"),EXACT($E63,"no")))),ISFORMULA($F63),AND($F63&lt;&gt;"",NOT(OR(EXACT($F63,"yes"),EXACT($F63,"no")))),ISFORMULA($G63),AND($G63&lt;&gt;"",NOT(OR(EXACT($G63,"none"),EXACT($G63,"seller_only"),EXACT($G63,"buyer_event"),EXACT($G63,"mixed")))),ISFORMULA($H63),AND($H63&lt;&gt;"",NOT(OR(EXACT($H63,"yes"),EXACT($H63,"no"),EXACT($H63,"unknown")))),ISFORMULA($I63),AND($I63&lt;&gt;"",NOT(OR(EXACT($I63,"full"),EXACT($I63,"partial"),EXACT($I63,"mismatch"),EXACT($I63,"unknown")))),ISFORMULA($J63),AND($J63&lt;&gt;"",NOT(OR(EXACT($J63,"independent_current"),EXACT($J63,"one_decision"),EXACT($J63,"shared_records"),EXACT($J63,"contradictory"),EXACT($J63,"incomplete_capture"),EXACT($J63,"stale")))),ISFORMULA($K63),AND($K63&lt;&gt;"",NOT(OR(EXACT($K63,"vendor"),EXACT($K63,"product"),EXACT($K63,"consultancy"),EXACT($K63,"agency"),EXACT($K63,"internal_build"),EXACT($K63,"spreadsheet"),EXACT($K63,"incumbent"),EXACT($K63,"open_source"),EXACT($K63,"free_tool"),EXACT($K63,"no_decision"),EXACT($K63,"status_quo"),EXACT($K63,"unknown")))),ISFORMULA($L63),AND($L63&lt;&gt;"",NOT(OR(EXACT($L63,"direct"),EXACT($L63,"indirect"),EXACT($L63,"substitute"),EXACT($L63,"reference"),EXACT($L63,"unknown")))),ISFORMULA($M63),AND($M63&lt;&gt;"",NOT(OR(EXACT($M63,"current"),EXACT($M63,"stale"),EXACT($M63,"unknown")))),ISFORMULA($N63),AND($N63&lt;&gt;"",NOT(OR(EXACT($N63,"none"),EXACT($N63,"material"),EXACT($N63,"unknown")))),ISFORMULA($O63),AND($O63&lt;&gt;"",NOT(OR(EXACT($O63,"two_plus"),EXACT($O63,"one"),EXACT($O63,"shared"),EXACT($O63,"unknown")))),ISFORMULA($P63),AND($P63&lt;&gt;"",NOT(OR(EXACT($P63,"balanced"),EXACT($P63,"only_wins"),EXACT($P63,"only_losses"),EXACT($P63,"one_segment"),EXACT($P63,"incomplete_crm"),EXACT($P63,"limited")))),ISFORMULA($Q63),AND($Q63&lt;&gt;"",NOT(OR(EXACT($Q63,"none"),EXACT($Q63,"review_due"),EXACT($Q63,"new_evidence")))),ISFORMULA($R63),AND($R63&lt;&gt;"",NOT(OR(EXACT($R63,"yes"),EXACT($R63,"no")))),ISFORMULA($S63),AND($S63&lt;&gt;"",NOT(OR(EXACT($S63,"yes"),EXACT($S63,"no"),EXACT($S63,"unknown")))),ISFORMULA($T63),AND($T63&lt;&gt;"",NOT(OR(EXACT($T63,"yes"),EXACT($T63,"no")))),ISFORMULA($U63),AND($U63&lt;&gt;"",NOT(OR(EXACT($U63,"yes"),EXACT($U63,"no"),EXACT($U63,"unknown")))))</x:f>
      </x:c>
      <x:c r="AO63">
        <x:f>OR(LEN(TRIM($C63&amp;""))=0,LEN(TRIM($D63&amp;""))=0,LEN(TRIM($E63&amp;""))=0,LEN(TRIM($F63&amp;""))=0,LEN(TRIM($G63&amp;""))=0,LEN(TRIM($H63&amp;""))=0,LEN(TRIM($I63&amp;""))=0,LEN(TRIM($J63&amp;""))=0)</x:f>
      </x:c>
      <x:c r="AP63">
        <x:f>IF($O63&lt;&gt;"",$O63,IF($J63="independent_current","two_plus",IF($J63="one_decision","one",IF($J63="shared_records","shared","unknown"))))</x:f>
      </x:c>
      <x:c r="AQ63">
        <x:f>IF($M63&lt;&gt;"",$M63,IF($J63="stale","stale",IF($J63="incomplete_capture","unknown",IF($J63&lt;&gt;"","current",""))))</x:f>
      </x:c>
      <x:c r="AR63">
        <x:f>IF($N63&lt;&gt;"",$N63,IF($J63="contradictory","material",IF($J63&lt;&gt;"","none","")))</x:f>
      </x:c>
      <x:c r="AS63">
        <x:f>IF($P63&lt;&gt;"",$P63,IF($J63="incomplete_capture","incomplete_crm",IF($J63="independent_current","balanced",IF($J63&lt;&gt;"","limited",""))))</x:f>
      </x:c>
      <x:c r="AT63">
        <x:f>OR($G63="buyer_event",$G63="mixed")</x:f>
      </x:c>
      <x:c r="AU63">
        <x:f>OR($D63="battlecard",$D63="shortlist",$D63="procurement",$D63="pricing",$D63="renewal",$D63="strategy",$D63="product_comparison")</x:f>
      </x:c>
      <x:c r="AV63">
        <x:f>OR($D63="seo",$D63="content",$D63="paid_search",$D63="market_monitoring")</x:f>
      </x:c>
      <x:c r="AW63">
        <x:f>IF(OR($K63="vendor",$K63="product"),"direct",IF(OR($K63="consultancy",$K63="agency"),"indirect",IF(OR($K63="internal_build",$K63="spreadsheet",$K63="incumbent",$K63="open_source",$K63="free_tool",$K63="no_decision",$K63="status_quo"),"substitute","")))</x:f>
      </x:c>
      <x:c r="AX63">
        <x:f>IF(OR($K63="vendor",$K63="product"),"Direct competitor",IF(OR($K63="consultancy",$K63="agency"),"Service alternative",IF($K63="incumbent","Incumbent / substitute",IF($K63="no_decision","No-decision alternative",IF($K63="status_quo","Status-quo alternative",IF(OR($K63="internal_build",$K63="spreadsheet",$K63="open_source",$K63="free_tool"),"Substitute",""))))))</x:f>
      </x:c>
      <x:c r="AY63">
        <x:f>OR($G63="none",$G63="seller_only",$AP63&lt;&gt;"two_plus",$AS63="only_wins",$AS63="only_losses",$AS63="one_segment",$AS63="incomplete_crm",$AS63="limited",$T63="yes",$AQ63&lt;&gt;"current")</x:f>
      </x:c>
      <x:c r="AZ63">
        <x:f>IF(ISFORMULA($C63),"candidateName, ","")&amp;IF(OR(ISFORMULA($D63),AND($D63&lt;&gt;"",NOT(OR(EXACT($D63,"seo"),EXACT($D63,"content"),EXACT($D63,"paid_search"),EXACT($D63,"market_monitoring"),EXACT($D63,"battlecard"),EXACT($D63,"product_comparison"),EXACT($D63,"shortlist"),EXACT($D63,"procurement"),EXACT($D63,"pricing"),EXACT($D63,"renewal"),EXACT($D63,"strategy"))))),"decisionUse, ","")&amp;IF(OR(ISFORMULA($E63),AND($E63&lt;&gt;"",NOT(OR(EXACT($E63,"yes"),EXACT($E63,"no"))))),"candidateInSet, ","")&amp;IF(OR(ISFORMULA($F63),AND($F63&lt;&gt;"",NOT(OR(EXACT($F63,"yes"),EXACT($F63,"no"))))),"publicEvidence, ","")&amp;IF(OR(ISFORMULA($G63),AND($G63&lt;&gt;"",NOT(OR(EXACT($G63,"none"),EXACT($G63,"seller_only"),EXACT($G63,"buyer_event"),EXACT($G63,"mixed"))))),"firstPartyEvidence, ","")&amp;IF(OR(ISFORMULA($H63),AND($H63&lt;&gt;"",NOT(OR(EXACT($H63,"yes"),EXACT($H63,"no"),EXACT($H63,"unknown"))))),"realDecision, ","")&amp;IF(OR(ISFORMULA($I63),AND($I63&lt;&gt;"",NOT(OR(EXACT($I63,"full"),EXACT($I63,"partial"),EXACT($I63,"mismatch"),EXACT($I63,"unknown"))))),"scopeMatch, ","")&amp;IF(OR(ISFORMULA($J63),AND($J63&lt;&gt;"",NOT(OR(EXACT($J63,"independent_current"),EXACT($J63,"one_decision"),EXACT($J63,"shared_records"),EXACT($J63,"contradictory"),EXACT($J63,"incomplete_capture"),EXACT($J63,"stale"))))),"evidenceQuality, ","")&amp;IF(OR(ISFORMULA($K63),AND($K63&lt;&gt;"",NOT(OR(EXACT($K63,"vendor"),EXACT($K63,"product"),EXACT($K63,"consultancy"),EXACT($K63,"agency"),EXACT($K63,"internal_build"),EXACT($K63,"spreadsheet"),EXACT($K63,"incumbent"),EXACT($K63,"open_source"),EXACT($K63,"free_tool"),EXACT($K63,"no_decision"),EXACT($K63,"status_quo"),EXACT($K63,"unknown"))))),"alternativeType, ","")&amp;IF(OR(ISFORMULA($L63),AND($L63&lt;&gt;"",NOT(OR(EXACT($L63,"direct"),EXACT($L63,"indirect"),EXACT($L63,"substitute"),EXACT($L63,"reference"),EXACT($L63,"unknown"))))),"currentRole, ","")&amp;IF(OR(ISFORMULA($M63),AND($M63&lt;&gt;"",NOT(OR(EXACT($M63,"current"),EXACT($M63,"stale"),EXACT($M63,"unknown"))))),"freshness, ","")&amp;IF(OR(ISFORMULA($N63),AND($N63&lt;&gt;"",NOT(OR(EXACT($N63,"none"),EXACT($N63,"material"),EXACT($N63,"unknown"))))),"contradiction, ","")&amp;IF(OR(ISFORMULA($O63),AND($O63&lt;&gt;"",NOT(OR(EXACT($O63,"two_plus"),EXACT($O63,"one"),EXACT($O63,"shared"),EXACT($O63,"unknown"))))),"provenance, ","")&amp;IF(OR(ISFORMULA($P63),AND($P63&lt;&gt;"",NOT(OR(EXACT($P63,"balanced"),EXACT($P63,"only_wins"),EXACT($P63,"only_losses"),EXACT($P63,"one_segment"),EXACT($P63,"incomplete_crm"),EXACT($P63,"limited"))))),"sampleCoverage, ","")&amp;IF(OR(ISFORMULA($Q63),AND($Q63&lt;&gt;"",NOT(OR(EXACT($Q63,"none"),EXACT($Q63,"review_due"),EXACT($Q63,"new_evidence"))))),"previousValidation, ","")&amp;IF(OR(ISFORMULA($R63),AND($R63&lt;&gt;"",NOT(OR(EXACT($R63,"yes"),EXACT($R63,"no"))))),"newMaterialEvidence, ","")&amp;IF(OR(ISFORMULA($S63),AND($S63&lt;&gt;"",NOT(OR(EXACT($S63,"yes"),EXACT($S63,"no"),EXACT($S63,"unknown"))))),"serviceability, ","")&amp;IF(OR(ISFORMULA($T63),AND($T63&lt;&gt;"",NOT(OR(EXACT($T63,"yes"),EXACT($T63,"no"))))),"historicalBackfill, ","")&amp;IF(OR(ISFORMULA($U63),AND($U63&lt;&gt;"",NOT(OR(EXACT($U63,"yes"),EXACT($U63,"no"),EXACT($U63,"unknown"))))),"commercialNonParticipation, ","")</x:f>
      </x:c>
      <x:c r="BA63">
        <x:f>IF(LEN(TRIM($C63&amp;""))=0,"candidateName, ","")&amp;IF(LEN(TRIM($D63&amp;""))=0,"decisionUse, ","")&amp;IF(LEN(TRIM($E63&amp;""))=0,"candidateInSet, ","")&amp;IF(LEN(TRIM($F63&amp;""))=0,"publicEvidence, ","")&amp;IF(LEN(TRIM($G63&amp;""))=0,"firstPartyEvidence, ","")&amp;IF(LEN(TRIM($H63&amp;""))=0,"realDecision, ","")&amp;IF(LEN(TRIM($I63&amp;""))=0,"scopeMatch, ","")&amp;IF(LEN(TRIM($J63&amp;""))=0,"evidenceQuality, ","")</x:f>
      </x:c>
      <x:c r="BB63">
        <x:f>IF($AM63=0,"EMPTY",IF($AN63=TRUE,"INVALID INPUT",IF($AO63=TRUE,"INVALID INPUT",IF(OR(NOT(ISTEXT($C63)),LEN(TRIM($C63&amp;""))&lt;2),"INVALID INPUT",IF(OR($Q63="review_due",$Q63="new_evidence",$R63="yes"),"REOPEN",IF(OR($AR63="material",$AR63="unknown"),"RESOLVE EVIDENCE",IF(OR($I63="unknown",$H63="unknown"),"RESOLVE EVIDENCE",IF(AND($AU63=TRUE,OR($S63="",$S63="unknown")),"RESOLVE EVIDENCE",IF(AND($E63="no",OR($K63="",$K63="unknown")),"RESOLVE EVIDENCE",IF(AND($E63="yes",OR($L63="",$L63="unknown")),"RESOLVE EVIDENCE",IF(AND($E63="yes",OR($I63="partial",$I63="mismatch",$AQ63="stale")),"DOWNGRADE",IF(AND($AU63=TRUE,$AY63=TRUE),"RESOLVE EVIDENCE",IF(AND($S63="no",$E63="yes",$H63="no",$U63="yes",$AP63="two_plus",$I63="full",$AQ63="current"),"EXCLUDE FROM THIS COMMERCIAL VIEW",IF(AND($S63="no",$E63="yes",$H63="yes"),"DOWNGRADE",IF(AND($S63="no",OR($F63="yes",$AV63=TRUE)),"RETAIN FOR DISCOVERY / REFERENCE",IF($S63="no","RESOLVE EVIDENCE",IF(AND($E63="no",$H63="yes",$AT63=TRUE,$I63="full",$AW63=""),"RESOLVE EVIDENCE",IF(AND($E63="no",$H63="yes",$AT63=TRUE,$I63="full",$AU63=TRUE,OR($AP63&lt;&gt;"two_plus",$AQ63&lt;&gt;"current",$S63&lt;&gt;"yes")),"RESOLVE EVIDENCE",IF(AND($E63="no",$H63="yes",$AT63=TRUE,$I63="full"),"ADD",IF(AND($AW63&lt;&gt;"",$E63="yes",$H63="yes",$I63="full",$L63&lt;&gt;$AW63),"RECLASSIFY",IF(AND($AP63="shared",$AV63=TRUE),"RETAIN FOR DISCOVERY / REFERENCE",IF(AND($AV63=TRUE,$F63="yes",OR($H63="no",$G63="none")),"RETAIN FOR DISCOVERY / REFERENCE",IF(AND($E63="yes",$H63="no",$U63="yes",$AP63="two_plus",$I63="full",$AQ63="current"),"EXCLUDE FROM THIS COMMERCIAL VIEW",IF(AND($E63="yes",$H63="yes",$AT63=TRUE,$I63="full",$AP63="two_plus",$AQ63="current",$AW63=""),"RESOLVE EVIDENCE",IF(AND($E63="yes",$H63="yes",$AT63=TRUE,$I63="full",$AP63="two_plus",$AQ63="current",$AU63=TRUE,$S63&lt;&gt;"yes"),"RESOLVE EVIDENCE",IF(AND($E63="yes",$H63="yes",$AT63=TRUE,$I63="full",$AP63="two_plus",$AQ63="current",$L63&lt;&gt;$AW63),"RECLASSIFY",IF(AND($E63="yes",$H63="yes",$AT63=TRUE,$I63="full",$AP63="two_plus",$AQ63="current"),"CONFIRM","RESOLVE EVIDENCE")))))))))))))))))))))))))))</x:f>
      </x:c>
      <x:c r="BC63">
        <x:f>IF($AM63=0,"EMPTY",IF($AN63=TRUE,"CONTROLLED_INPUT_INVALID",IF($AO63=TRUE,"REQUIRED_FIELDS_MISSING",IF(OR(NOT(ISTEXT($C63)),LEN(TRIM($C63&amp;""))&lt;2),"IDENTITY_MALFORMED",IF(OR($Q63="review_due",$Q63="new_evidence",$R63="yes"),"LIFECYCLE_TRIGGER",IF(OR($AR63="material",$AR63="unknown"),"MATERIAL_CONTRADICTION",IF(OR($I63="unknown",$H63="unknown"),"SCOPE_OR_EVENT_UNRESOLVED",IF(AND($AU63=TRUE,OR($S63="",$S63="unknown")),"SERVICEABILITY_UNRESOLVED",IF(AND($E63="no",OR($K63="",$K63="unknown")),"MISSING_ALTERNATIVE_ROLE_UNRESOLVED",IF(AND($E63="yes",OR($L63="",$L63="unknown")),"CURRENT_ROLE_UNRESOLVED",IF(AND($E63="yes",OR($I63="partial",$I63="mismatch",$AQ63="stale")),"SCOPE_OR_FRESHNESS_LIMIT",IF(AND($AU63=TRUE,$AY63=TRUE),"COMMERCIAL_EVIDENCE_LIMITED",IF(AND($S63="no",$E63="yes",$H63="no",$U63="yes",$AP63="two_plus",$I63="full",$AQ63="current"),"SCOPED_NON_SERVICEABILITY",IF(AND($S63="no",$E63="yes",$H63="yes"),"SERVICEABILITY_LIMIT",IF(AND($S63="no",OR($F63="yes",$AV63=TRUE)),"NOT_SERVICEABLE_FOR_COMMERCIAL_VIEW",IF($S63="no","SERVICEABILITY_NEGATIVE_ROLE_EFFECT_UNRESOLVED",IF(AND($E63="no",$H63="yes",$AT63=TRUE,$I63="full",$AW63=""),"MISSING_ALTERNATIVE_ROLE_UNRESOLVED",IF(AND($E63="no",$H63="yes",$AT63=TRUE,$I63="full",$AU63=TRUE,OR($AP63&lt;&gt;"two_plus",$AQ63&lt;&gt;"current",$S63&lt;&gt;"yes")),"MISSING_ALTERNATIVE_EVIDENCE_LIMITED",IF(AND($E63="no",$H63="yes",$AT63=TRUE,$I63="full"),"COMMERCIAL_ALTERNATIVE_MISSING",IF(AND($AW63&lt;&gt;"",$E63="yes",$H63="yes",$I63="full",$L63&lt;&gt;$AW63),"ROLE_MISMATCH",IF(AND($AP63="shared",$AV63=TRUE),"PUBLIC_SIGNAL_SHARED_PROVENANCE",IF(AND($AV63=TRUE,$F63="yes",OR($H63="no",$G63="none")),"DISCOVERY_ONLY_RELATIONSHIP",IF(AND($E63="yes",$H63="no",$U63="yes",$AP63="two_plus",$I63="full",$AQ63="current"),"SCOPED_NON_PARTICIPATION",IF(AND($E63="yes",$H63="yes",$AT63=TRUE,$I63="full",$AP63="two_plus",$AQ63="current",$AW63=""),"ALTERNATIVE_TYPE_UNRESOLVED",IF(AND($E63="yes",$H63="yes",$AT63=TRUE,$I63="full",$AP63="two_plus",$AQ63="current",$AU63=TRUE,$S63&lt;&gt;"yes"),"SERVICEABILITY_UNRESOLVED",IF(AND($E63="yes",$H63="yes",$AT63=TRUE,$I63="full",$AP63="two_plus",$AQ63="current",$L63&lt;&gt;$AW63),"ROLE_MISMATCH",IF(AND($E63="yes",$H63="yes",$AT63=TRUE,$I63="full",$AP63="two_plus",$AQ63="current"),"SCOPED_COMMERCIAL_RELEVANCE","DEFAULT_EVIDENCE_GAP")))))))))))))))))))))))))))</x:f>
      </x:c>
    </x:row>
    <x:row r="64">
      <x:c r="A64" s="103"/>
      <x:c r="B64" s="103"/>
      <x:c r="C64" s="103"/>
      <x:c r="D64" s="103"/>
      <x:c r="E64" s="103"/>
      <x:c r="F64" s="103"/>
      <x:c r="G64" s="103"/>
      <x:c r="H64" s="103"/>
      <x:c r="I64" s="103"/>
      <x:c r="J64" s="103"/>
      <x:c r="K64" s="103"/>
      <x:c r="L64" s="103"/>
      <x:c r="M64" s="103"/>
      <x:c r="N64" s="103"/>
      <x:c r="O64" s="103"/>
      <x:c r="P64" s="103"/>
      <x:c r="Q64" s="103"/>
      <x:c r="R64" s="103"/>
      <x:c r="S64" s="103"/>
      <x:c r="T64" s="103"/>
      <x:c r="U64" s="103"/>
      <x:c r="V64" s="103"/>
      <x:c r="W64" s="104"/>
      <x:c r="X64" s="103"/>
      <x:c r="Y64" s="86">
        <x:f>IF($BB64="EMPTY","",IF($AN64=TRUE,"INVALID",IF($AO64=TRUE,"INCOMPLETE",IF(OR(NOT(ISTEXT($C64)),LEN(TRIM($C64&amp;""))&lt;2),"INVALID","VALID"))))</x:f>
      </x:c>
      <x:c r="Z64" s="86">
        <x:f>IF($BB64="EMPTY","",$BB64)</x:f>
      </x:c>
      <x:c r="AA64" s="86">
        <x:f>IF($BB64="EMPTY","",IFERROR(VLOOKUP($BC64,'Method Notes'!$AN$5:$AW$50,2,FALSE),""))</x:f>
      </x:c>
      <x:c r="AB64" s="86">
        <x:f>IF($BB64="EMPTY","",IF($BC64="CONTROLLED_INPUT_INVALID","Unsupported values were supplied for: "&amp;LEFT($AZ64,MAX(0,LEN($AZ64)-2))&amp;". The engine does not convert them to a safe default.",IF($BC64="REQUIRED_FIELDS_MISSING","Required information is missing: "&amp;LEFT($BA64,MAX(0,LEN($BA64)-2))&amp;".",IFERROR(VLOOKUP($BC64,'Method Notes'!$AN$5:$AW$50,3,FALSE),""))))</x:f>
      </x:c>
      <x:c r="AC64" s="86">
        <x:f>IF($BB64="EMPTY","",IF($BC64="COMMERCIAL_ALTERNATIVE_MISSING","Add as "&amp;$AX64&amp;" in this scoped view.",IF($BC64="ROLE_MISMATCH","Reclassify as "&amp;$AX64&amp;" for this view.",IFERROR(VLOOKUP($BC64,'Method Notes'!$AN$5:$AW$50,4,FALSE),""))))</x:f>
      </x:c>
      <x:c r="AD64" s="86">
        <x:f>IF($BB64="EMPTY","",$BC64)</x:f>
      </x:c>
      <x:c r="AE64" s="86">
        <x:f>IF($BB64="EMPTY","",IFERROR(VLOOKUP($BC64,'Method Notes'!$AN$5:$AW$50,5,FALSE),""))</x:f>
      </x:c>
      <x:c r="AF64" s="86">
        <x:f>IF($BB64="EMPTY","",IFERROR(VLOOKUP($BC64,'Method Notes'!$AN$5:$AW$50,6,FALSE),""))</x:f>
      </x:c>
      <x:c r="AG64" s="86">
        <x:f>IF($BB64="EMPTY","",IF($BC64="COMMERCIAL_EVIDENCE_LIMITED",IF($AT64=TRUE,"Add independent decisions and missing segments.","Collect direct buyer or recorded commercial-event evidence tied to the same scope."),IFERROR(VLOOKUP($BC64,'Method Notes'!$AN$5:$AW$50,7,FALSE),"")))</x:f>
      </x:c>
      <x:c r="AH64" s="86">
        <x:f>IF($BB64="EMPTY","",IFERROR(VLOOKUP($BC64,'Method Notes'!$AN$5:$AW$50,8,FALSE),""))</x:f>
      </x:c>
      <x:c r="AI64" s="86">
        <x:f>IF($BB64="EMPTY","",IF(OR($BC64="COMMERCIAL_EVIDENCE_LIMITED",$BC64="COMMERCIAL_ALTERNATIVE_MISSING",$BC64="ROLE_MISMATCH",$BC64="SCOPE_OR_FRESHNESS_LIMIT"),IF($AP64="shared","PROVENANCE NOT INDEPENDENT",IF($AP64="one","ONE INDEPENDENT DECISION ONLY",IF($AS64="incomplete_crm","CRM CAPTURE INCOMPLETE",IF(OR($AS64="only_wins",$AS64="only_losses",$AS64="one_segment",$AS64="limited"),"SAMPLE COVERAGE LIMITED",IF($T64="yes","HISTORICAL BACKFILL UNRELIABLE",IF($AQ64="stale","EVIDENCE STALE","Evidence is scoped to the tested view.")))))),IFERROR(VLOOKUP($BC64,'Method Notes'!$AN$5:$AW$50,9,FALSE),"")))</x:f>
      </x:c>
      <x:c r="AJ64" s="86">
        <x:f>IF($BB64="EMPTY","",IFERROR(VLOOKUP($BC64,'Method Notes'!$AN$5:$AW$50,10,FALSE),""))</x:f>
      </x:c>
      <x:c r="AK64" s="86">
        <x:f>IF(COUNTA($A64:$X64)=0,"",IF(AND($B64&lt;&gt;"",COUNTIF($B$6:$B64,$B64)&gt;1),"POSSIBLE DUPLICATE CANDIDATE ID",""))</x:f>
      </x:c>
      <x:c r="AL64" s="86">
        <x:f>IF(COUNTA($A64:$X64)=0,"",IF(OR($Q64="review_due",$Q64="new_evidence",$R64="yes"),"REOPEN / SUPERSEDE PRIOR VERSION",IF(OR($Q64="",$Q64="none"),"CURRENT OR FIRST REVIEW","PRIOR REVIEW RECORDED")))</x:f>
      </x:c>
      <x:c r="AM64">
        <x:f>IF(COUNTA($C64:$U64)&gt;0,1,0)</x:f>
      </x:c>
      <x:c r="AN64">
        <x:f>OR(ISFORMULA($C64),ISFORMULA($D64),AND($D64&lt;&gt;"",NOT(OR(EXACT($D64,"seo"),EXACT($D64,"content"),EXACT($D64,"paid_search"),EXACT($D64,"market_monitoring"),EXACT($D64,"battlecard"),EXACT($D64,"product_comparison"),EXACT($D64,"shortlist"),EXACT($D64,"procurement"),EXACT($D64,"pricing"),EXACT($D64,"renewal"),EXACT($D64,"strategy")))),ISFORMULA($E64),AND($E64&lt;&gt;"",NOT(OR(EXACT($E64,"yes"),EXACT($E64,"no")))),ISFORMULA($F64),AND($F64&lt;&gt;"",NOT(OR(EXACT($F64,"yes"),EXACT($F64,"no")))),ISFORMULA($G64),AND($G64&lt;&gt;"",NOT(OR(EXACT($G64,"none"),EXACT($G64,"seller_only"),EXACT($G64,"buyer_event"),EXACT($G64,"mixed")))),ISFORMULA($H64),AND($H64&lt;&gt;"",NOT(OR(EXACT($H64,"yes"),EXACT($H64,"no"),EXACT($H64,"unknown")))),ISFORMULA($I64),AND($I64&lt;&gt;"",NOT(OR(EXACT($I64,"full"),EXACT($I64,"partial"),EXACT($I64,"mismatch"),EXACT($I64,"unknown")))),ISFORMULA($J64),AND($J64&lt;&gt;"",NOT(OR(EXACT($J64,"independent_current"),EXACT($J64,"one_decision"),EXACT($J64,"shared_records"),EXACT($J64,"contradictory"),EXACT($J64,"incomplete_capture"),EXACT($J64,"stale")))),ISFORMULA($K64),AND($K64&lt;&gt;"",NOT(OR(EXACT($K64,"vendor"),EXACT($K64,"product"),EXACT($K64,"consultancy"),EXACT($K64,"agency"),EXACT($K64,"internal_build"),EXACT($K64,"spreadsheet"),EXACT($K64,"incumbent"),EXACT($K64,"open_source"),EXACT($K64,"free_tool"),EXACT($K64,"no_decision"),EXACT($K64,"status_quo"),EXACT($K64,"unknown")))),ISFORMULA($L64),AND($L64&lt;&gt;"",NOT(OR(EXACT($L64,"direct"),EXACT($L64,"indirect"),EXACT($L64,"substitute"),EXACT($L64,"reference"),EXACT($L64,"unknown")))),ISFORMULA($M64),AND($M64&lt;&gt;"",NOT(OR(EXACT($M64,"current"),EXACT($M64,"stale"),EXACT($M64,"unknown")))),ISFORMULA($N64),AND($N64&lt;&gt;"",NOT(OR(EXACT($N64,"none"),EXACT($N64,"material"),EXACT($N64,"unknown")))),ISFORMULA($O64),AND($O64&lt;&gt;"",NOT(OR(EXACT($O64,"two_plus"),EXACT($O64,"one"),EXACT($O64,"shared"),EXACT($O64,"unknown")))),ISFORMULA($P64),AND($P64&lt;&gt;"",NOT(OR(EXACT($P64,"balanced"),EXACT($P64,"only_wins"),EXACT($P64,"only_losses"),EXACT($P64,"one_segment"),EXACT($P64,"incomplete_crm"),EXACT($P64,"limited")))),ISFORMULA($Q64),AND($Q64&lt;&gt;"",NOT(OR(EXACT($Q64,"none"),EXACT($Q64,"review_due"),EXACT($Q64,"new_evidence")))),ISFORMULA($R64),AND($R64&lt;&gt;"",NOT(OR(EXACT($R64,"yes"),EXACT($R64,"no")))),ISFORMULA($S64),AND($S64&lt;&gt;"",NOT(OR(EXACT($S64,"yes"),EXACT($S64,"no"),EXACT($S64,"unknown")))),ISFORMULA($T64),AND($T64&lt;&gt;"",NOT(OR(EXACT($T64,"yes"),EXACT($T64,"no")))),ISFORMULA($U64),AND($U64&lt;&gt;"",NOT(OR(EXACT($U64,"yes"),EXACT($U64,"no"),EXACT($U64,"unknown")))))</x:f>
      </x:c>
      <x:c r="AO64">
        <x:f>OR(LEN(TRIM($C64&amp;""))=0,LEN(TRIM($D64&amp;""))=0,LEN(TRIM($E64&amp;""))=0,LEN(TRIM($F64&amp;""))=0,LEN(TRIM($G64&amp;""))=0,LEN(TRIM($H64&amp;""))=0,LEN(TRIM($I64&amp;""))=0,LEN(TRIM($J64&amp;""))=0)</x:f>
      </x:c>
      <x:c r="AP64">
        <x:f>IF($O64&lt;&gt;"",$O64,IF($J64="independent_current","two_plus",IF($J64="one_decision","one",IF($J64="shared_records","shared","unknown"))))</x:f>
      </x:c>
      <x:c r="AQ64">
        <x:f>IF($M64&lt;&gt;"",$M64,IF($J64="stale","stale",IF($J64="incomplete_capture","unknown",IF($J64&lt;&gt;"","current",""))))</x:f>
      </x:c>
      <x:c r="AR64">
        <x:f>IF($N64&lt;&gt;"",$N64,IF($J64="contradictory","material",IF($J64&lt;&gt;"","none","")))</x:f>
      </x:c>
      <x:c r="AS64">
        <x:f>IF($P64&lt;&gt;"",$P64,IF($J64="incomplete_capture","incomplete_crm",IF($J64="independent_current","balanced",IF($J64&lt;&gt;"","limited",""))))</x:f>
      </x:c>
      <x:c r="AT64">
        <x:f>OR($G64="buyer_event",$G64="mixed")</x:f>
      </x:c>
      <x:c r="AU64">
        <x:f>OR($D64="battlecard",$D64="shortlist",$D64="procurement",$D64="pricing",$D64="renewal",$D64="strategy",$D64="product_comparison")</x:f>
      </x:c>
      <x:c r="AV64">
        <x:f>OR($D64="seo",$D64="content",$D64="paid_search",$D64="market_monitoring")</x:f>
      </x:c>
      <x:c r="AW64">
        <x:f>IF(OR($K64="vendor",$K64="product"),"direct",IF(OR($K64="consultancy",$K64="agency"),"indirect",IF(OR($K64="internal_build",$K64="spreadsheet",$K64="incumbent",$K64="open_source",$K64="free_tool",$K64="no_decision",$K64="status_quo"),"substitute","")))</x:f>
      </x:c>
      <x:c r="AX64">
        <x:f>IF(OR($K64="vendor",$K64="product"),"Direct competitor",IF(OR($K64="consultancy",$K64="agency"),"Service alternative",IF($K64="incumbent","Incumbent / substitute",IF($K64="no_decision","No-decision alternative",IF($K64="status_quo","Status-quo alternative",IF(OR($K64="internal_build",$K64="spreadsheet",$K64="open_source",$K64="free_tool"),"Substitute",""))))))</x:f>
      </x:c>
      <x:c r="AY64">
        <x:f>OR($G64="none",$G64="seller_only",$AP64&lt;&gt;"two_plus",$AS64="only_wins",$AS64="only_losses",$AS64="one_segment",$AS64="incomplete_crm",$AS64="limited",$T64="yes",$AQ64&lt;&gt;"current")</x:f>
      </x:c>
      <x:c r="AZ64">
        <x:f>IF(ISFORMULA($C64),"candidateName, ","")&amp;IF(OR(ISFORMULA($D64),AND($D64&lt;&gt;"",NOT(OR(EXACT($D64,"seo"),EXACT($D64,"content"),EXACT($D64,"paid_search"),EXACT($D64,"market_monitoring"),EXACT($D64,"battlecard"),EXACT($D64,"product_comparison"),EXACT($D64,"shortlist"),EXACT($D64,"procurement"),EXACT($D64,"pricing"),EXACT($D64,"renewal"),EXACT($D64,"strategy"))))),"decisionUse, ","")&amp;IF(OR(ISFORMULA($E64),AND($E64&lt;&gt;"",NOT(OR(EXACT($E64,"yes"),EXACT($E64,"no"))))),"candidateInSet, ","")&amp;IF(OR(ISFORMULA($F64),AND($F64&lt;&gt;"",NOT(OR(EXACT($F64,"yes"),EXACT($F64,"no"))))),"publicEvidence, ","")&amp;IF(OR(ISFORMULA($G64),AND($G64&lt;&gt;"",NOT(OR(EXACT($G64,"none"),EXACT($G64,"seller_only"),EXACT($G64,"buyer_event"),EXACT($G64,"mixed"))))),"firstPartyEvidence, ","")&amp;IF(OR(ISFORMULA($H64),AND($H64&lt;&gt;"",NOT(OR(EXACT($H64,"yes"),EXACT($H64,"no"),EXACT($H64,"unknown"))))),"realDecision, ","")&amp;IF(OR(ISFORMULA($I64),AND($I64&lt;&gt;"",NOT(OR(EXACT($I64,"full"),EXACT($I64,"partial"),EXACT($I64,"mismatch"),EXACT($I64,"unknown"))))),"scopeMatch, ","")&amp;IF(OR(ISFORMULA($J64),AND($J64&lt;&gt;"",NOT(OR(EXACT($J64,"independent_current"),EXACT($J64,"one_decision"),EXACT($J64,"shared_records"),EXACT($J64,"contradictory"),EXACT($J64,"incomplete_capture"),EXACT($J64,"stale"))))),"evidenceQuality, ","")&amp;IF(OR(ISFORMULA($K64),AND($K64&lt;&gt;"",NOT(OR(EXACT($K64,"vendor"),EXACT($K64,"product"),EXACT($K64,"consultancy"),EXACT($K64,"agency"),EXACT($K64,"internal_build"),EXACT($K64,"spreadsheet"),EXACT($K64,"incumbent"),EXACT($K64,"open_source"),EXACT($K64,"free_tool"),EXACT($K64,"no_decision"),EXACT($K64,"status_quo"),EXACT($K64,"unknown"))))),"alternativeType, ","")&amp;IF(OR(ISFORMULA($L64),AND($L64&lt;&gt;"",NOT(OR(EXACT($L64,"direct"),EXACT($L64,"indirect"),EXACT($L64,"substitute"),EXACT($L64,"reference"),EXACT($L64,"unknown"))))),"currentRole, ","")&amp;IF(OR(ISFORMULA($M64),AND($M64&lt;&gt;"",NOT(OR(EXACT($M64,"current"),EXACT($M64,"stale"),EXACT($M64,"unknown"))))),"freshness, ","")&amp;IF(OR(ISFORMULA($N64),AND($N64&lt;&gt;"",NOT(OR(EXACT($N64,"none"),EXACT($N64,"material"),EXACT($N64,"unknown"))))),"contradiction, ","")&amp;IF(OR(ISFORMULA($O64),AND($O64&lt;&gt;"",NOT(OR(EXACT($O64,"two_plus"),EXACT($O64,"one"),EXACT($O64,"shared"),EXACT($O64,"unknown"))))),"provenance, ","")&amp;IF(OR(ISFORMULA($P64),AND($P64&lt;&gt;"",NOT(OR(EXACT($P64,"balanced"),EXACT($P64,"only_wins"),EXACT($P64,"only_losses"),EXACT($P64,"one_segment"),EXACT($P64,"incomplete_crm"),EXACT($P64,"limited"))))),"sampleCoverage, ","")&amp;IF(OR(ISFORMULA($Q64),AND($Q64&lt;&gt;"",NOT(OR(EXACT($Q64,"none"),EXACT($Q64,"review_due"),EXACT($Q64,"new_evidence"))))),"previousValidation, ","")&amp;IF(OR(ISFORMULA($R64),AND($R64&lt;&gt;"",NOT(OR(EXACT($R64,"yes"),EXACT($R64,"no"))))),"newMaterialEvidence, ","")&amp;IF(OR(ISFORMULA($S64),AND($S64&lt;&gt;"",NOT(OR(EXACT($S64,"yes"),EXACT($S64,"no"),EXACT($S64,"unknown"))))),"serviceability, ","")&amp;IF(OR(ISFORMULA($T64),AND($T64&lt;&gt;"",NOT(OR(EXACT($T64,"yes"),EXACT($T64,"no"))))),"historicalBackfill, ","")&amp;IF(OR(ISFORMULA($U64),AND($U64&lt;&gt;"",NOT(OR(EXACT($U64,"yes"),EXACT($U64,"no"),EXACT($U64,"unknown"))))),"commercialNonParticipation, ","")</x:f>
      </x:c>
      <x:c r="BA64">
        <x:f>IF(LEN(TRIM($C64&amp;""))=0,"candidateName, ","")&amp;IF(LEN(TRIM($D64&amp;""))=0,"decisionUse, ","")&amp;IF(LEN(TRIM($E64&amp;""))=0,"candidateInSet, ","")&amp;IF(LEN(TRIM($F64&amp;""))=0,"publicEvidence, ","")&amp;IF(LEN(TRIM($G64&amp;""))=0,"firstPartyEvidence, ","")&amp;IF(LEN(TRIM($H64&amp;""))=0,"realDecision, ","")&amp;IF(LEN(TRIM($I64&amp;""))=0,"scopeMatch, ","")&amp;IF(LEN(TRIM($J64&amp;""))=0,"evidenceQuality, ","")</x:f>
      </x:c>
      <x:c r="BB64">
        <x:f>IF($AM64=0,"EMPTY",IF($AN64=TRUE,"INVALID INPUT",IF($AO64=TRUE,"INVALID INPUT",IF(OR(NOT(ISTEXT($C64)),LEN(TRIM($C64&amp;""))&lt;2),"INVALID INPUT",IF(OR($Q64="review_due",$Q64="new_evidence",$R64="yes"),"REOPEN",IF(OR($AR64="material",$AR64="unknown"),"RESOLVE EVIDENCE",IF(OR($I64="unknown",$H64="unknown"),"RESOLVE EVIDENCE",IF(AND($AU64=TRUE,OR($S64="",$S64="unknown")),"RESOLVE EVIDENCE",IF(AND($E64="no",OR($K64="",$K64="unknown")),"RESOLVE EVIDENCE",IF(AND($E64="yes",OR($L64="",$L64="unknown")),"RESOLVE EVIDENCE",IF(AND($E64="yes",OR($I64="partial",$I64="mismatch",$AQ64="stale")),"DOWNGRADE",IF(AND($AU64=TRUE,$AY64=TRUE),"RESOLVE EVIDENCE",IF(AND($S64="no",$E64="yes",$H64="no",$U64="yes",$AP64="two_plus",$I64="full",$AQ64="current"),"EXCLUDE FROM THIS COMMERCIAL VIEW",IF(AND($S64="no",$E64="yes",$H64="yes"),"DOWNGRADE",IF(AND($S64="no",OR($F64="yes",$AV64=TRUE)),"RETAIN FOR DISCOVERY / REFERENCE",IF($S64="no","RESOLVE EVIDENCE",IF(AND($E64="no",$H64="yes",$AT64=TRUE,$I64="full",$AW64=""),"RESOLVE EVIDENCE",IF(AND($E64="no",$H64="yes",$AT64=TRUE,$I64="full",$AU64=TRUE,OR($AP64&lt;&gt;"two_plus",$AQ64&lt;&gt;"current",$S64&lt;&gt;"yes")),"RESOLVE EVIDENCE",IF(AND($E64="no",$H64="yes",$AT64=TRUE,$I64="full"),"ADD",IF(AND($AW64&lt;&gt;"",$E64="yes",$H64="yes",$I64="full",$L64&lt;&gt;$AW64),"RECLASSIFY",IF(AND($AP64="shared",$AV64=TRUE),"RETAIN FOR DISCOVERY / REFERENCE",IF(AND($AV64=TRUE,$F64="yes",OR($H64="no",$G64="none")),"RETAIN FOR DISCOVERY / REFERENCE",IF(AND($E64="yes",$H64="no",$U64="yes",$AP64="two_plus",$I64="full",$AQ64="current"),"EXCLUDE FROM THIS COMMERCIAL VIEW",IF(AND($E64="yes",$H64="yes",$AT64=TRUE,$I64="full",$AP64="two_plus",$AQ64="current",$AW64=""),"RESOLVE EVIDENCE",IF(AND($E64="yes",$H64="yes",$AT64=TRUE,$I64="full",$AP64="two_plus",$AQ64="current",$AU64=TRUE,$S64&lt;&gt;"yes"),"RESOLVE EVIDENCE",IF(AND($E64="yes",$H64="yes",$AT64=TRUE,$I64="full",$AP64="two_plus",$AQ64="current",$L64&lt;&gt;$AW64),"RECLASSIFY",IF(AND($E64="yes",$H64="yes",$AT64=TRUE,$I64="full",$AP64="two_plus",$AQ64="current"),"CONFIRM","RESOLVE EVIDENCE")))))))))))))))))))))))))))</x:f>
      </x:c>
      <x:c r="BC64">
        <x:f>IF($AM64=0,"EMPTY",IF($AN64=TRUE,"CONTROLLED_INPUT_INVALID",IF($AO64=TRUE,"REQUIRED_FIELDS_MISSING",IF(OR(NOT(ISTEXT($C64)),LEN(TRIM($C64&amp;""))&lt;2),"IDENTITY_MALFORMED",IF(OR($Q64="review_due",$Q64="new_evidence",$R64="yes"),"LIFECYCLE_TRIGGER",IF(OR($AR64="material",$AR64="unknown"),"MATERIAL_CONTRADICTION",IF(OR($I64="unknown",$H64="unknown"),"SCOPE_OR_EVENT_UNRESOLVED",IF(AND($AU64=TRUE,OR($S64="",$S64="unknown")),"SERVICEABILITY_UNRESOLVED",IF(AND($E64="no",OR($K64="",$K64="unknown")),"MISSING_ALTERNATIVE_ROLE_UNRESOLVED",IF(AND($E64="yes",OR($L64="",$L64="unknown")),"CURRENT_ROLE_UNRESOLVED",IF(AND($E64="yes",OR($I64="partial",$I64="mismatch",$AQ64="stale")),"SCOPE_OR_FRESHNESS_LIMIT",IF(AND($AU64=TRUE,$AY64=TRUE),"COMMERCIAL_EVIDENCE_LIMITED",IF(AND($S64="no",$E64="yes",$H64="no",$U64="yes",$AP64="two_plus",$I64="full",$AQ64="current"),"SCOPED_NON_SERVICEABILITY",IF(AND($S64="no",$E64="yes",$H64="yes"),"SERVICEABILITY_LIMIT",IF(AND($S64="no",OR($F64="yes",$AV64=TRUE)),"NOT_SERVICEABLE_FOR_COMMERCIAL_VIEW",IF($S64="no","SERVICEABILITY_NEGATIVE_ROLE_EFFECT_UNRESOLVED",IF(AND($E64="no",$H64="yes",$AT64=TRUE,$I64="full",$AW64=""),"MISSING_ALTERNATIVE_ROLE_UNRESOLVED",IF(AND($E64="no",$H64="yes",$AT64=TRUE,$I64="full",$AU64=TRUE,OR($AP64&lt;&gt;"two_plus",$AQ64&lt;&gt;"current",$S64&lt;&gt;"yes")),"MISSING_ALTERNATIVE_EVIDENCE_LIMITED",IF(AND($E64="no",$H64="yes",$AT64=TRUE,$I64="full"),"COMMERCIAL_ALTERNATIVE_MISSING",IF(AND($AW64&lt;&gt;"",$E64="yes",$H64="yes",$I64="full",$L64&lt;&gt;$AW64),"ROLE_MISMATCH",IF(AND($AP64="shared",$AV64=TRUE),"PUBLIC_SIGNAL_SHARED_PROVENANCE",IF(AND($AV64=TRUE,$F64="yes",OR($H64="no",$G64="none")),"DISCOVERY_ONLY_RELATIONSHIP",IF(AND($E64="yes",$H64="no",$U64="yes",$AP64="two_plus",$I64="full",$AQ64="current"),"SCOPED_NON_PARTICIPATION",IF(AND($E64="yes",$H64="yes",$AT64=TRUE,$I64="full",$AP64="two_plus",$AQ64="current",$AW64=""),"ALTERNATIVE_TYPE_UNRESOLVED",IF(AND($E64="yes",$H64="yes",$AT64=TRUE,$I64="full",$AP64="two_plus",$AQ64="current",$AU64=TRUE,$S64&lt;&gt;"yes"),"SERVICEABILITY_UNRESOLVED",IF(AND($E64="yes",$H64="yes",$AT64=TRUE,$I64="full",$AP64="two_plus",$AQ64="current",$L64&lt;&gt;$AW64),"ROLE_MISMATCH",IF(AND($E64="yes",$H64="yes",$AT64=TRUE,$I64="full",$AP64="two_plus",$AQ64="current"),"SCOPED_COMMERCIAL_RELEVANCE","DEFAULT_EVIDENCE_GAP")))))))))))))))))))))))))))</x:f>
      </x:c>
    </x:row>
    <x:row r="65">
      <x:c r="A65" s="103"/>
      <x:c r="B65" s="103"/>
      <x:c r="C65" s="103"/>
      <x:c r="D65" s="103"/>
      <x:c r="E65" s="103"/>
      <x:c r="F65" s="103"/>
      <x:c r="G65" s="103"/>
      <x:c r="H65" s="103"/>
      <x:c r="I65" s="103"/>
      <x:c r="J65" s="103"/>
      <x:c r="K65" s="103"/>
      <x:c r="L65" s="103"/>
      <x:c r="M65" s="103"/>
      <x:c r="N65" s="103"/>
      <x:c r="O65" s="103"/>
      <x:c r="P65" s="103"/>
      <x:c r="Q65" s="103"/>
      <x:c r="R65" s="103"/>
      <x:c r="S65" s="103"/>
      <x:c r="T65" s="103"/>
      <x:c r="U65" s="103"/>
      <x:c r="V65" s="103"/>
      <x:c r="W65" s="104"/>
      <x:c r="X65" s="103"/>
      <x:c r="Y65" s="86">
        <x:f>IF($BB65="EMPTY","",IF($AN65=TRUE,"INVALID",IF($AO65=TRUE,"INCOMPLETE",IF(OR(NOT(ISTEXT($C65)),LEN(TRIM($C65&amp;""))&lt;2),"INVALID","VALID"))))</x:f>
      </x:c>
      <x:c r="Z65" s="86">
        <x:f>IF($BB65="EMPTY","",$BB65)</x:f>
      </x:c>
      <x:c r="AA65" s="86">
        <x:f>IF($BB65="EMPTY","",IFERROR(VLOOKUP($BC65,'Method Notes'!$AN$5:$AW$50,2,FALSE),""))</x:f>
      </x:c>
      <x:c r="AB65" s="86">
        <x:f>IF($BB65="EMPTY","",IF($BC65="CONTROLLED_INPUT_INVALID","Unsupported values were supplied for: "&amp;LEFT($AZ65,MAX(0,LEN($AZ65)-2))&amp;". The engine does not convert them to a safe default.",IF($BC65="REQUIRED_FIELDS_MISSING","Required information is missing: "&amp;LEFT($BA65,MAX(0,LEN($BA65)-2))&amp;".",IFERROR(VLOOKUP($BC65,'Method Notes'!$AN$5:$AW$50,3,FALSE),""))))</x:f>
      </x:c>
      <x:c r="AC65" s="86">
        <x:f>IF($BB65="EMPTY","",IF($BC65="COMMERCIAL_ALTERNATIVE_MISSING","Add as "&amp;$AX65&amp;" in this scoped view.",IF($BC65="ROLE_MISMATCH","Reclassify as "&amp;$AX65&amp;" for this view.",IFERROR(VLOOKUP($BC65,'Method Notes'!$AN$5:$AW$50,4,FALSE),""))))</x:f>
      </x:c>
      <x:c r="AD65" s="86">
        <x:f>IF($BB65="EMPTY","",$BC65)</x:f>
      </x:c>
      <x:c r="AE65" s="86">
        <x:f>IF($BB65="EMPTY","",IFERROR(VLOOKUP($BC65,'Method Notes'!$AN$5:$AW$50,5,FALSE),""))</x:f>
      </x:c>
      <x:c r="AF65" s="86">
        <x:f>IF($BB65="EMPTY","",IFERROR(VLOOKUP($BC65,'Method Notes'!$AN$5:$AW$50,6,FALSE),""))</x:f>
      </x:c>
      <x:c r="AG65" s="86">
        <x:f>IF($BB65="EMPTY","",IF($BC65="COMMERCIAL_EVIDENCE_LIMITED",IF($AT65=TRUE,"Add independent decisions and missing segments.","Collect direct buyer or recorded commercial-event evidence tied to the same scope."),IFERROR(VLOOKUP($BC65,'Method Notes'!$AN$5:$AW$50,7,FALSE),"")))</x:f>
      </x:c>
      <x:c r="AH65" s="86">
        <x:f>IF($BB65="EMPTY","",IFERROR(VLOOKUP($BC65,'Method Notes'!$AN$5:$AW$50,8,FALSE),""))</x:f>
      </x:c>
      <x:c r="AI65" s="86">
        <x:f>IF($BB65="EMPTY","",IF(OR($BC65="COMMERCIAL_EVIDENCE_LIMITED",$BC65="COMMERCIAL_ALTERNATIVE_MISSING",$BC65="ROLE_MISMATCH",$BC65="SCOPE_OR_FRESHNESS_LIMIT"),IF($AP65="shared","PROVENANCE NOT INDEPENDENT",IF($AP65="one","ONE INDEPENDENT DECISION ONLY",IF($AS65="incomplete_crm","CRM CAPTURE INCOMPLETE",IF(OR($AS65="only_wins",$AS65="only_losses",$AS65="one_segment",$AS65="limited"),"SAMPLE COVERAGE LIMITED",IF($T65="yes","HISTORICAL BACKFILL UNRELIABLE",IF($AQ65="stale","EVIDENCE STALE","Evidence is scoped to the tested view.")))))),IFERROR(VLOOKUP($BC65,'Method Notes'!$AN$5:$AW$50,9,FALSE),"")))</x:f>
      </x:c>
      <x:c r="AJ65" s="86">
        <x:f>IF($BB65="EMPTY","",IFERROR(VLOOKUP($BC65,'Method Notes'!$AN$5:$AW$50,10,FALSE),""))</x:f>
      </x:c>
      <x:c r="AK65" s="86">
        <x:f>IF(COUNTA($A65:$X65)=0,"",IF(AND($B65&lt;&gt;"",COUNTIF($B$6:$B65,$B65)&gt;1),"POSSIBLE DUPLICATE CANDIDATE ID",""))</x:f>
      </x:c>
      <x:c r="AL65" s="86">
        <x:f>IF(COUNTA($A65:$X65)=0,"",IF(OR($Q65="review_due",$Q65="new_evidence",$R65="yes"),"REOPEN / SUPERSEDE PRIOR VERSION",IF(OR($Q65="",$Q65="none"),"CURRENT OR FIRST REVIEW","PRIOR REVIEW RECORDED")))</x:f>
      </x:c>
      <x:c r="AM65">
        <x:f>IF(COUNTA($C65:$U65)&gt;0,1,0)</x:f>
      </x:c>
      <x:c r="AN65">
        <x:f>OR(ISFORMULA($C65),ISFORMULA($D65),AND($D65&lt;&gt;"",NOT(OR(EXACT($D65,"seo"),EXACT($D65,"content"),EXACT($D65,"paid_search"),EXACT($D65,"market_monitoring"),EXACT($D65,"battlecard"),EXACT($D65,"product_comparison"),EXACT($D65,"shortlist"),EXACT($D65,"procurement"),EXACT($D65,"pricing"),EXACT($D65,"renewal"),EXACT($D65,"strategy")))),ISFORMULA($E65),AND($E65&lt;&gt;"",NOT(OR(EXACT($E65,"yes"),EXACT($E65,"no")))),ISFORMULA($F65),AND($F65&lt;&gt;"",NOT(OR(EXACT($F65,"yes"),EXACT($F65,"no")))),ISFORMULA($G65),AND($G65&lt;&gt;"",NOT(OR(EXACT($G65,"none"),EXACT($G65,"seller_only"),EXACT($G65,"buyer_event"),EXACT($G65,"mixed")))),ISFORMULA($H65),AND($H65&lt;&gt;"",NOT(OR(EXACT($H65,"yes"),EXACT($H65,"no"),EXACT($H65,"unknown")))),ISFORMULA($I65),AND($I65&lt;&gt;"",NOT(OR(EXACT($I65,"full"),EXACT($I65,"partial"),EXACT($I65,"mismatch"),EXACT($I65,"unknown")))),ISFORMULA($J65),AND($J65&lt;&gt;"",NOT(OR(EXACT($J65,"independent_current"),EXACT($J65,"one_decision"),EXACT($J65,"shared_records"),EXACT($J65,"contradictory"),EXACT($J65,"incomplete_capture"),EXACT($J65,"stale")))),ISFORMULA($K65),AND($K65&lt;&gt;"",NOT(OR(EXACT($K65,"vendor"),EXACT($K65,"product"),EXACT($K65,"consultancy"),EXACT($K65,"agency"),EXACT($K65,"internal_build"),EXACT($K65,"spreadsheet"),EXACT($K65,"incumbent"),EXACT($K65,"open_source"),EXACT($K65,"free_tool"),EXACT($K65,"no_decision"),EXACT($K65,"status_quo"),EXACT($K65,"unknown")))),ISFORMULA($L65),AND($L65&lt;&gt;"",NOT(OR(EXACT($L65,"direct"),EXACT($L65,"indirect"),EXACT($L65,"substitute"),EXACT($L65,"reference"),EXACT($L65,"unknown")))),ISFORMULA($M65),AND($M65&lt;&gt;"",NOT(OR(EXACT($M65,"current"),EXACT($M65,"stale"),EXACT($M65,"unknown")))),ISFORMULA($N65),AND($N65&lt;&gt;"",NOT(OR(EXACT($N65,"none"),EXACT($N65,"material"),EXACT($N65,"unknown")))),ISFORMULA($O65),AND($O65&lt;&gt;"",NOT(OR(EXACT($O65,"two_plus"),EXACT($O65,"one"),EXACT($O65,"shared"),EXACT($O65,"unknown")))),ISFORMULA($P65),AND($P65&lt;&gt;"",NOT(OR(EXACT($P65,"balanced"),EXACT($P65,"only_wins"),EXACT($P65,"only_losses"),EXACT($P65,"one_segment"),EXACT($P65,"incomplete_crm"),EXACT($P65,"limited")))),ISFORMULA($Q65),AND($Q65&lt;&gt;"",NOT(OR(EXACT($Q65,"none"),EXACT($Q65,"review_due"),EXACT($Q65,"new_evidence")))),ISFORMULA($R65),AND($R65&lt;&gt;"",NOT(OR(EXACT($R65,"yes"),EXACT($R65,"no")))),ISFORMULA($S65),AND($S65&lt;&gt;"",NOT(OR(EXACT($S65,"yes"),EXACT($S65,"no"),EXACT($S65,"unknown")))),ISFORMULA($T65),AND($T65&lt;&gt;"",NOT(OR(EXACT($T65,"yes"),EXACT($T65,"no")))),ISFORMULA($U65),AND($U65&lt;&gt;"",NOT(OR(EXACT($U65,"yes"),EXACT($U65,"no"),EXACT($U65,"unknown")))))</x:f>
      </x:c>
      <x:c r="AO65">
        <x:f>OR(LEN(TRIM($C65&amp;""))=0,LEN(TRIM($D65&amp;""))=0,LEN(TRIM($E65&amp;""))=0,LEN(TRIM($F65&amp;""))=0,LEN(TRIM($G65&amp;""))=0,LEN(TRIM($H65&amp;""))=0,LEN(TRIM($I65&amp;""))=0,LEN(TRIM($J65&amp;""))=0)</x:f>
      </x:c>
      <x:c r="AP65">
        <x:f>IF($O65&lt;&gt;"",$O65,IF($J65="independent_current","two_plus",IF($J65="one_decision","one",IF($J65="shared_records","shared","unknown"))))</x:f>
      </x:c>
      <x:c r="AQ65">
        <x:f>IF($M65&lt;&gt;"",$M65,IF($J65="stale","stale",IF($J65="incomplete_capture","unknown",IF($J65&lt;&gt;"","current",""))))</x:f>
      </x:c>
      <x:c r="AR65">
        <x:f>IF($N65&lt;&gt;"",$N65,IF($J65="contradictory","material",IF($J65&lt;&gt;"","none","")))</x:f>
      </x:c>
      <x:c r="AS65">
        <x:f>IF($P65&lt;&gt;"",$P65,IF($J65="incomplete_capture","incomplete_crm",IF($J65="independent_current","balanced",IF($J65&lt;&gt;"","limited",""))))</x:f>
      </x:c>
      <x:c r="AT65">
        <x:f>OR($G65="buyer_event",$G65="mixed")</x:f>
      </x:c>
      <x:c r="AU65">
        <x:f>OR($D65="battlecard",$D65="shortlist",$D65="procurement",$D65="pricing",$D65="renewal",$D65="strategy",$D65="product_comparison")</x:f>
      </x:c>
      <x:c r="AV65">
        <x:f>OR($D65="seo",$D65="content",$D65="paid_search",$D65="market_monitoring")</x:f>
      </x:c>
      <x:c r="AW65">
        <x:f>IF(OR($K65="vendor",$K65="product"),"direct",IF(OR($K65="consultancy",$K65="agency"),"indirect",IF(OR($K65="internal_build",$K65="spreadsheet",$K65="incumbent",$K65="open_source",$K65="free_tool",$K65="no_decision",$K65="status_quo"),"substitute","")))</x:f>
      </x:c>
      <x:c r="AX65">
        <x:f>IF(OR($K65="vendor",$K65="product"),"Direct competitor",IF(OR($K65="consultancy",$K65="agency"),"Service alternative",IF($K65="incumbent","Incumbent / substitute",IF($K65="no_decision","No-decision alternative",IF($K65="status_quo","Status-quo alternative",IF(OR($K65="internal_build",$K65="spreadsheet",$K65="open_source",$K65="free_tool"),"Substitute",""))))))</x:f>
      </x:c>
      <x:c r="AY65">
        <x:f>OR($G65="none",$G65="seller_only",$AP65&lt;&gt;"two_plus",$AS65="only_wins",$AS65="only_losses",$AS65="one_segment",$AS65="incomplete_crm",$AS65="limited",$T65="yes",$AQ65&lt;&gt;"current")</x:f>
      </x:c>
      <x:c r="AZ65">
        <x:f>IF(ISFORMULA($C65),"candidateName, ","")&amp;IF(OR(ISFORMULA($D65),AND($D65&lt;&gt;"",NOT(OR(EXACT($D65,"seo"),EXACT($D65,"content"),EXACT($D65,"paid_search"),EXACT($D65,"market_monitoring"),EXACT($D65,"battlecard"),EXACT($D65,"product_comparison"),EXACT($D65,"shortlist"),EXACT($D65,"procurement"),EXACT($D65,"pricing"),EXACT($D65,"renewal"),EXACT($D65,"strategy"))))),"decisionUse, ","")&amp;IF(OR(ISFORMULA($E65),AND($E65&lt;&gt;"",NOT(OR(EXACT($E65,"yes"),EXACT($E65,"no"))))),"candidateInSet, ","")&amp;IF(OR(ISFORMULA($F65),AND($F65&lt;&gt;"",NOT(OR(EXACT($F65,"yes"),EXACT($F65,"no"))))),"publicEvidence, ","")&amp;IF(OR(ISFORMULA($G65),AND($G65&lt;&gt;"",NOT(OR(EXACT($G65,"none"),EXACT($G65,"seller_only"),EXACT($G65,"buyer_event"),EXACT($G65,"mixed"))))),"firstPartyEvidence, ","")&amp;IF(OR(ISFORMULA($H65),AND($H65&lt;&gt;"",NOT(OR(EXACT($H65,"yes"),EXACT($H65,"no"),EXACT($H65,"unknown"))))),"realDecision, ","")&amp;IF(OR(ISFORMULA($I65),AND($I65&lt;&gt;"",NOT(OR(EXACT($I65,"full"),EXACT($I65,"partial"),EXACT($I65,"mismatch"),EXACT($I65,"unknown"))))),"scopeMatch, ","")&amp;IF(OR(ISFORMULA($J65),AND($J65&lt;&gt;"",NOT(OR(EXACT($J65,"independent_current"),EXACT($J65,"one_decision"),EXACT($J65,"shared_records"),EXACT($J65,"contradictory"),EXACT($J65,"incomplete_capture"),EXACT($J65,"stale"))))),"evidenceQuality, ","")&amp;IF(OR(ISFORMULA($K65),AND($K65&lt;&gt;"",NOT(OR(EXACT($K65,"vendor"),EXACT($K65,"product"),EXACT($K65,"consultancy"),EXACT($K65,"agency"),EXACT($K65,"internal_build"),EXACT($K65,"spreadsheet"),EXACT($K65,"incumbent"),EXACT($K65,"open_source"),EXACT($K65,"free_tool"),EXACT($K65,"no_decision"),EXACT($K65,"status_quo"),EXACT($K65,"unknown"))))),"alternativeType, ","")&amp;IF(OR(ISFORMULA($L65),AND($L65&lt;&gt;"",NOT(OR(EXACT($L65,"direct"),EXACT($L65,"indirect"),EXACT($L65,"substitute"),EXACT($L65,"reference"),EXACT($L65,"unknown"))))),"currentRole, ","")&amp;IF(OR(ISFORMULA($M65),AND($M65&lt;&gt;"",NOT(OR(EXACT($M65,"current"),EXACT($M65,"stale"),EXACT($M65,"unknown"))))),"freshness, ","")&amp;IF(OR(ISFORMULA($N65),AND($N65&lt;&gt;"",NOT(OR(EXACT($N65,"none"),EXACT($N65,"material"),EXACT($N65,"unknown"))))),"contradiction, ","")&amp;IF(OR(ISFORMULA($O65),AND($O65&lt;&gt;"",NOT(OR(EXACT($O65,"two_plus"),EXACT($O65,"one"),EXACT($O65,"shared"),EXACT($O65,"unknown"))))),"provenance, ","")&amp;IF(OR(ISFORMULA($P65),AND($P65&lt;&gt;"",NOT(OR(EXACT($P65,"balanced"),EXACT($P65,"only_wins"),EXACT($P65,"only_losses"),EXACT($P65,"one_segment"),EXACT($P65,"incomplete_crm"),EXACT($P65,"limited"))))),"sampleCoverage, ","")&amp;IF(OR(ISFORMULA($Q65),AND($Q65&lt;&gt;"",NOT(OR(EXACT($Q65,"none"),EXACT($Q65,"review_due"),EXACT($Q65,"new_evidence"))))),"previousValidation, ","")&amp;IF(OR(ISFORMULA($R65),AND($R65&lt;&gt;"",NOT(OR(EXACT($R65,"yes"),EXACT($R65,"no"))))),"newMaterialEvidence, ","")&amp;IF(OR(ISFORMULA($S65),AND($S65&lt;&gt;"",NOT(OR(EXACT($S65,"yes"),EXACT($S65,"no"),EXACT($S65,"unknown"))))),"serviceability, ","")&amp;IF(OR(ISFORMULA($T65),AND($T65&lt;&gt;"",NOT(OR(EXACT($T65,"yes"),EXACT($T65,"no"))))),"historicalBackfill, ","")&amp;IF(OR(ISFORMULA($U65),AND($U65&lt;&gt;"",NOT(OR(EXACT($U65,"yes"),EXACT($U65,"no"),EXACT($U65,"unknown"))))),"commercialNonParticipation, ","")</x:f>
      </x:c>
      <x:c r="BA65">
        <x:f>IF(LEN(TRIM($C65&amp;""))=0,"candidateName, ","")&amp;IF(LEN(TRIM($D65&amp;""))=0,"decisionUse, ","")&amp;IF(LEN(TRIM($E65&amp;""))=0,"candidateInSet, ","")&amp;IF(LEN(TRIM($F65&amp;""))=0,"publicEvidence, ","")&amp;IF(LEN(TRIM($G65&amp;""))=0,"firstPartyEvidence, ","")&amp;IF(LEN(TRIM($H65&amp;""))=0,"realDecision, ","")&amp;IF(LEN(TRIM($I65&amp;""))=0,"scopeMatch, ","")&amp;IF(LEN(TRIM($J65&amp;""))=0,"evidenceQuality, ","")</x:f>
      </x:c>
      <x:c r="BB65">
        <x:f>IF($AM65=0,"EMPTY",IF($AN65=TRUE,"INVALID INPUT",IF($AO65=TRUE,"INVALID INPUT",IF(OR(NOT(ISTEXT($C65)),LEN(TRIM($C65&amp;""))&lt;2),"INVALID INPUT",IF(OR($Q65="review_due",$Q65="new_evidence",$R65="yes"),"REOPEN",IF(OR($AR65="material",$AR65="unknown"),"RESOLVE EVIDENCE",IF(OR($I65="unknown",$H65="unknown"),"RESOLVE EVIDENCE",IF(AND($AU65=TRUE,OR($S65="",$S65="unknown")),"RESOLVE EVIDENCE",IF(AND($E65="no",OR($K65="",$K65="unknown")),"RESOLVE EVIDENCE",IF(AND($E65="yes",OR($L65="",$L65="unknown")),"RESOLVE EVIDENCE",IF(AND($E65="yes",OR($I65="partial",$I65="mismatch",$AQ65="stale")),"DOWNGRADE",IF(AND($AU65=TRUE,$AY65=TRUE),"RESOLVE EVIDENCE",IF(AND($S65="no",$E65="yes",$H65="no",$U65="yes",$AP65="two_plus",$I65="full",$AQ65="current"),"EXCLUDE FROM THIS COMMERCIAL VIEW",IF(AND($S65="no",$E65="yes",$H65="yes"),"DOWNGRADE",IF(AND($S65="no",OR($F65="yes",$AV65=TRUE)),"RETAIN FOR DISCOVERY / REFERENCE",IF($S65="no","RESOLVE EVIDENCE",IF(AND($E65="no",$H65="yes",$AT65=TRUE,$I65="full",$AW65=""),"RESOLVE EVIDENCE",IF(AND($E65="no",$H65="yes",$AT65=TRUE,$I65="full",$AU65=TRUE,OR($AP65&lt;&gt;"two_plus",$AQ65&lt;&gt;"current",$S65&lt;&gt;"yes")),"RESOLVE EVIDENCE",IF(AND($E65="no",$H65="yes",$AT65=TRUE,$I65="full"),"ADD",IF(AND($AW65&lt;&gt;"",$E65="yes",$H65="yes",$I65="full",$L65&lt;&gt;$AW65),"RECLASSIFY",IF(AND($AP65="shared",$AV65=TRUE),"RETAIN FOR DISCOVERY / REFERENCE",IF(AND($AV65=TRUE,$F65="yes",OR($H65="no",$G65="none")),"RETAIN FOR DISCOVERY / REFERENCE",IF(AND($E65="yes",$H65="no",$U65="yes",$AP65="two_plus",$I65="full",$AQ65="current"),"EXCLUDE FROM THIS COMMERCIAL VIEW",IF(AND($E65="yes",$H65="yes",$AT65=TRUE,$I65="full",$AP65="two_plus",$AQ65="current",$AW65=""),"RESOLVE EVIDENCE",IF(AND($E65="yes",$H65="yes",$AT65=TRUE,$I65="full",$AP65="two_plus",$AQ65="current",$AU65=TRUE,$S65&lt;&gt;"yes"),"RESOLVE EVIDENCE",IF(AND($E65="yes",$H65="yes",$AT65=TRUE,$I65="full",$AP65="two_plus",$AQ65="current",$L65&lt;&gt;$AW65),"RECLASSIFY",IF(AND($E65="yes",$H65="yes",$AT65=TRUE,$I65="full",$AP65="two_plus",$AQ65="current"),"CONFIRM","RESOLVE EVIDENCE")))))))))))))))))))))))))))</x:f>
      </x:c>
      <x:c r="BC65">
        <x:f>IF($AM65=0,"EMPTY",IF($AN65=TRUE,"CONTROLLED_INPUT_INVALID",IF($AO65=TRUE,"REQUIRED_FIELDS_MISSING",IF(OR(NOT(ISTEXT($C65)),LEN(TRIM($C65&amp;""))&lt;2),"IDENTITY_MALFORMED",IF(OR($Q65="review_due",$Q65="new_evidence",$R65="yes"),"LIFECYCLE_TRIGGER",IF(OR($AR65="material",$AR65="unknown"),"MATERIAL_CONTRADICTION",IF(OR($I65="unknown",$H65="unknown"),"SCOPE_OR_EVENT_UNRESOLVED",IF(AND($AU65=TRUE,OR($S65="",$S65="unknown")),"SERVICEABILITY_UNRESOLVED",IF(AND($E65="no",OR($K65="",$K65="unknown")),"MISSING_ALTERNATIVE_ROLE_UNRESOLVED",IF(AND($E65="yes",OR($L65="",$L65="unknown")),"CURRENT_ROLE_UNRESOLVED",IF(AND($E65="yes",OR($I65="partial",$I65="mismatch",$AQ65="stale")),"SCOPE_OR_FRESHNESS_LIMIT",IF(AND($AU65=TRUE,$AY65=TRUE),"COMMERCIAL_EVIDENCE_LIMITED",IF(AND($S65="no",$E65="yes",$H65="no",$U65="yes",$AP65="two_plus",$I65="full",$AQ65="current"),"SCOPED_NON_SERVICEABILITY",IF(AND($S65="no",$E65="yes",$H65="yes"),"SERVICEABILITY_LIMIT",IF(AND($S65="no",OR($F65="yes",$AV65=TRUE)),"NOT_SERVICEABLE_FOR_COMMERCIAL_VIEW",IF($S65="no","SERVICEABILITY_NEGATIVE_ROLE_EFFECT_UNRESOLVED",IF(AND($E65="no",$H65="yes",$AT65=TRUE,$I65="full",$AW65=""),"MISSING_ALTERNATIVE_ROLE_UNRESOLVED",IF(AND($E65="no",$H65="yes",$AT65=TRUE,$I65="full",$AU65=TRUE,OR($AP65&lt;&gt;"two_plus",$AQ65&lt;&gt;"current",$S65&lt;&gt;"yes")),"MISSING_ALTERNATIVE_EVIDENCE_LIMITED",IF(AND($E65="no",$H65="yes",$AT65=TRUE,$I65="full"),"COMMERCIAL_ALTERNATIVE_MISSING",IF(AND($AW65&lt;&gt;"",$E65="yes",$H65="yes",$I65="full",$L65&lt;&gt;$AW65),"ROLE_MISMATCH",IF(AND($AP65="shared",$AV65=TRUE),"PUBLIC_SIGNAL_SHARED_PROVENANCE",IF(AND($AV65=TRUE,$F65="yes",OR($H65="no",$G65="none")),"DISCOVERY_ONLY_RELATIONSHIP",IF(AND($E65="yes",$H65="no",$U65="yes",$AP65="two_plus",$I65="full",$AQ65="current"),"SCOPED_NON_PARTICIPATION",IF(AND($E65="yes",$H65="yes",$AT65=TRUE,$I65="full",$AP65="two_plus",$AQ65="current",$AW65=""),"ALTERNATIVE_TYPE_UNRESOLVED",IF(AND($E65="yes",$H65="yes",$AT65=TRUE,$I65="full",$AP65="two_plus",$AQ65="current",$AU65=TRUE,$S65&lt;&gt;"yes"),"SERVICEABILITY_UNRESOLVED",IF(AND($E65="yes",$H65="yes",$AT65=TRUE,$I65="full",$AP65="two_plus",$AQ65="current",$L65&lt;&gt;$AW65),"ROLE_MISMATCH",IF(AND($E65="yes",$H65="yes",$AT65=TRUE,$I65="full",$AP65="two_plus",$AQ65="current"),"SCOPED_COMMERCIAL_RELEVANCE","DEFAULT_EVIDENCE_GAP")))))))))))))))))))))))))))</x:f>
      </x:c>
    </x:row>
    <x:row r="66">
      <x:c r="A66" s="103"/>
      <x:c r="B66" s="103"/>
      <x:c r="C66" s="103"/>
      <x:c r="D66" s="103"/>
      <x:c r="E66" s="103"/>
      <x:c r="F66" s="103"/>
      <x:c r="G66" s="103"/>
      <x:c r="H66" s="103"/>
      <x:c r="I66" s="103"/>
      <x:c r="J66" s="103"/>
      <x:c r="K66" s="103"/>
      <x:c r="L66" s="103"/>
      <x:c r="M66" s="103"/>
      <x:c r="N66" s="103"/>
      <x:c r="O66" s="103"/>
      <x:c r="P66" s="103"/>
      <x:c r="Q66" s="103"/>
      <x:c r="R66" s="103"/>
      <x:c r="S66" s="103"/>
      <x:c r="T66" s="103"/>
      <x:c r="U66" s="103"/>
      <x:c r="V66" s="103"/>
      <x:c r="W66" s="104"/>
      <x:c r="X66" s="103"/>
      <x:c r="Y66" s="86">
        <x:f>IF($BB66="EMPTY","",IF($AN66=TRUE,"INVALID",IF($AO66=TRUE,"INCOMPLETE",IF(OR(NOT(ISTEXT($C66)),LEN(TRIM($C66&amp;""))&lt;2),"INVALID","VALID"))))</x:f>
      </x:c>
      <x:c r="Z66" s="86">
        <x:f>IF($BB66="EMPTY","",$BB66)</x:f>
      </x:c>
      <x:c r="AA66" s="86">
        <x:f>IF($BB66="EMPTY","",IFERROR(VLOOKUP($BC66,'Method Notes'!$AN$5:$AW$50,2,FALSE),""))</x:f>
      </x:c>
      <x:c r="AB66" s="86">
        <x:f>IF($BB66="EMPTY","",IF($BC66="CONTROLLED_INPUT_INVALID","Unsupported values were supplied for: "&amp;LEFT($AZ66,MAX(0,LEN($AZ66)-2))&amp;". The engine does not convert them to a safe default.",IF($BC66="REQUIRED_FIELDS_MISSING","Required information is missing: "&amp;LEFT($BA66,MAX(0,LEN($BA66)-2))&amp;".",IFERROR(VLOOKUP($BC66,'Method Notes'!$AN$5:$AW$50,3,FALSE),""))))</x:f>
      </x:c>
      <x:c r="AC66" s="86">
        <x:f>IF($BB66="EMPTY","",IF($BC66="COMMERCIAL_ALTERNATIVE_MISSING","Add as "&amp;$AX66&amp;" in this scoped view.",IF($BC66="ROLE_MISMATCH","Reclassify as "&amp;$AX66&amp;" for this view.",IFERROR(VLOOKUP($BC66,'Method Notes'!$AN$5:$AW$50,4,FALSE),""))))</x:f>
      </x:c>
      <x:c r="AD66" s="86">
        <x:f>IF($BB66="EMPTY","",$BC66)</x:f>
      </x:c>
      <x:c r="AE66" s="86">
        <x:f>IF($BB66="EMPTY","",IFERROR(VLOOKUP($BC66,'Method Notes'!$AN$5:$AW$50,5,FALSE),""))</x:f>
      </x:c>
      <x:c r="AF66" s="86">
        <x:f>IF($BB66="EMPTY","",IFERROR(VLOOKUP($BC66,'Method Notes'!$AN$5:$AW$50,6,FALSE),""))</x:f>
      </x:c>
      <x:c r="AG66" s="86">
        <x:f>IF($BB66="EMPTY","",IF($BC66="COMMERCIAL_EVIDENCE_LIMITED",IF($AT66=TRUE,"Add independent decisions and missing segments.","Collect direct buyer or recorded commercial-event evidence tied to the same scope."),IFERROR(VLOOKUP($BC66,'Method Notes'!$AN$5:$AW$50,7,FALSE),"")))</x:f>
      </x:c>
      <x:c r="AH66" s="86">
        <x:f>IF($BB66="EMPTY","",IFERROR(VLOOKUP($BC66,'Method Notes'!$AN$5:$AW$50,8,FALSE),""))</x:f>
      </x:c>
      <x:c r="AI66" s="86">
        <x:f>IF($BB66="EMPTY","",IF(OR($BC66="COMMERCIAL_EVIDENCE_LIMITED",$BC66="COMMERCIAL_ALTERNATIVE_MISSING",$BC66="ROLE_MISMATCH",$BC66="SCOPE_OR_FRESHNESS_LIMIT"),IF($AP66="shared","PROVENANCE NOT INDEPENDENT",IF($AP66="one","ONE INDEPENDENT DECISION ONLY",IF($AS66="incomplete_crm","CRM CAPTURE INCOMPLETE",IF(OR($AS66="only_wins",$AS66="only_losses",$AS66="one_segment",$AS66="limited"),"SAMPLE COVERAGE LIMITED",IF($T66="yes","HISTORICAL BACKFILL UNRELIABLE",IF($AQ66="stale","EVIDENCE STALE","Evidence is scoped to the tested view.")))))),IFERROR(VLOOKUP($BC66,'Method Notes'!$AN$5:$AW$50,9,FALSE),"")))</x:f>
      </x:c>
      <x:c r="AJ66" s="86">
        <x:f>IF($BB66="EMPTY","",IFERROR(VLOOKUP($BC66,'Method Notes'!$AN$5:$AW$50,10,FALSE),""))</x:f>
      </x:c>
      <x:c r="AK66" s="86">
        <x:f>IF(COUNTA($A66:$X66)=0,"",IF(AND($B66&lt;&gt;"",COUNTIF($B$6:$B66,$B66)&gt;1),"POSSIBLE DUPLICATE CANDIDATE ID",""))</x:f>
      </x:c>
      <x:c r="AL66" s="86">
        <x:f>IF(COUNTA($A66:$X66)=0,"",IF(OR($Q66="review_due",$Q66="new_evidence",$R66="yes"),"REOPEN / SUPERSEDE PRIOR VERSION",IF(OR($Q66="",$Q66="none"),"CURRENT OR FIRST REVIEW","PRIOR REVIEW RECORDED")))</x:f>
      </x:c>
      <x:c r="AM66">
        <x:f>IF(COUNTA($C66:$U66)&gt;0,1,0)</x:f>
      </x:c>
      <x:c r="AN66">
        <x:f>OR(ISFORMULA($C66),ISFORMULA($D66),AND($D66&lt;&gt;"",NOT(OR(EXACT($D66,"seo"),EXACT($D66,"content"),EXACT($D66,"paid_search"),EXACT($D66,"market_monitoring"),EXACT($D66,"battlecard"),EXACT($D66,"product_comparison"),EXACT($D66,"shortlist"),EXACT($D66,"procurement"),EXACT($D66,"pricing"),EXACT($D66,"renewal"),EXACT($D66,"strategy")))),ISFORMULA($E66),AND($E66&lt;&gt;"",NOT(OR(EXACT($E66,"yes"),EXACT($E66,"no")))),ISFORMULA($F66),AND($F66&lt;&gt;"",NOT(OR(EXACT($F66,"yes"),EXACT($F66,"no")))),ISFORMULA($G66),AND($G66&lt;&gt;"",NOT(OR(EXACT($G66,"none"),EXACT($G66,"seller_only"),EXACT($G66,"buyer_event"),EXACT($G66,"mixed")))),ISFORMULA($H66),AND($H66&lt;&gt;"",NOT(OR(EXACT($H66,"yes"),EXACT($H66,"no"),EXACT($H66,"unknown")))),ISFORMULA($I66),AND($I66&lt;&gt;"",NOT(OR(EXACT($I66,"full"),EXACT($I66,"partial"),EXACT($I66,"mismatch"),EXACT($I66,"unknown")))),ISFORMULA($J66),AND($J66&lt;&gt;"",NOT(OR(EXACT($J66,"independent_current"),EXACT($J66,"one_decision"),EXACT($J66,"shared_records"),EXACT($J66,"contradictory"),EXACT($J66,"incomplete_capture"),EXACT($J66,"stale")))),ISFORMULA($K66),AND($K66&lt;&gt;"",NOT(OR(EXACT($K66,"vendor"),EXACT($K66,"product"),EXACT($K66,"consultancy"),EXACT($K66,"agency"),EXACT($K66,"internal_build"),EXACT($K66,"spreadsheet"),EXACT($K66,"incumbent"),EXACT($K66,"open_source"),EXACT($K66,"free_tool"),EXACT($K66,"no_decision"),EXACT($K66,"status_quo"),EXACT($K66,"unknown")))),ISFORMULA($L66),AND($L66&lt;&gt;"",NOT(OR(EXACT($L66,"direct"),EXACT($L66,"indirect"),EXACT($L66,"substitute"),EXACT($L66,"reference"),EXACT($L66,"unknown")))),ISFORMULA($M66),AND($M66&lt;&gt;"",NOT(OR(EXACT($M66,"current"),EXACT($M66,"stale"),EXACT($M66,"unknown")))),ISFORMULA($N66),AND($N66&lt;&gt;"",NOT(OR(EXACT($N66,"none"),EXACT($N66,"material"),EXACT($N66,"unknown")))),ISFORMULA($O66),AND($O66&lt;&gt;"",NOT(OR(EXACT($O66,"two_plus"),EXACT($O66,"one"),EXACT($O66,"shared"),EXACT($O66,"unknown")))),ISFORMULA($P66),AND($P66&lt;&gt;"",NOT(OR(EXACT($P66,"balanced"),EXACT($P66,"only_wins"),EXACT($P66,"only_losses"),EXACT($P66,"one_segment"),EXACT($P66,"incomplete_crm"),EXACT($P66,"limited")))),ISFORMULA($Q66),AND($Q66&lt;&gt;"",NOT(OR(EXACT($Q66,"none"),EXACT($Q66,"review_due"),EXACT($Q66,"new_evidence")))),ISFORMULA($R66),AND($R66&lt;&gt;"",NOT(OR(EXACT($R66,"yes"),EXACT($R66,"no")))),ISFORMULA($S66),AND($S66&lt;&gt;"",NOT(OR(EXACT($S66,"yes"),EXACT($S66,"no"),EXACT($S66,"unknown")))),ISFORMULA($T66),AND($T66&lt;&gt;"",NOT(OR(EXACT($T66,"yes"),EXACT($T66,"no")))),ISFORMULA($U66),AND($U66&lt;&gt;"",NOT(OR(EXACT($U66,"yes"),EXACT($U66,"no"),EXACT($U66,"unknown")))))</x:f>
      </x:c>
      <x:c r="AO66">
        <x:f>OR(LEN(TRIM($C66&amp;""))=0,LEN(TRIM($D66&amp;""))=0,LEN(TRIM($E66&amp;""))=0,LEN(TRIM($F66&amp;""))=0,LEN(TRIM($G66&amp;""))=0,LEN(TRIM($H66&amp;""))=0,LEN(TRIM($I66&amp;""))=0,LEN(TRIM($J66&amp;""))=0)</x:f>
      </x:c>
      <x:c r="AP66">
        <x:f>IF($O66&lt;&gt;"",$O66,IF($J66="independent_current","two_plus",IF($J66="one_decision","one",IF($J66="shared_records","shared","unknown"))))</x:f>
      </x:c>
      <x:c r="AQ66">
        <x:f>IF($M66&lt;&gt;"",$M66,IF($J66="stale","stale",IF($J66="incomplete_capture","unknown",IF($J66&lt;&gt;"","current",""))))</x:f>
      </x:c>
      <x:c r="AR66">
        <x:f>IF($N66&lt;&gt;"",$N66,IF($J66="contradictory","material",IF($J66&lt;&gt;"","none","")))</x:f>
      </x:c>
      <x:c r="AS66">
        <x:f>IF($P66&lt;&gt;"",$P66,IF($J66="incomplete_capture","incomplete_crm",IF($J66="independent_current","balanced",IF($J66&lt;&gt;"","limited",""))))</x:f>
      </x:c>
      <x:c r="AT66">
        <x:f>OR($G66="buyer_event",$G66="mixed")</x:f>
      </x:c>
      <x:c r="AU66">
        <x:f>OR($D66="battlecard",$D66="shortlist",$D66="procurement",$D66="pricing",$D66="renewal",$D66="strategy",$D66="product_comparison")</x:f>
      </x:c>
      <x:c r="AV66">
        <x:f>OR($D66="seo",$D66="content",$D66="paid_search",$D66="market_monitoring")</x:f>
      </x:c>
      <x:c r="AW66">
        <x:f>IF(OR($K66="vendor",$K66="product"),"direct",IF(OR($K66="consultancy",$K66="agency"),"indirect",IF(OR($K66="internal_build",$K66="spreadsheet",$K66="incumbent",$K66="open_source",$K66="free_tool",$K66="no_decision",$K66="status_quo"),"substitute","")))</x:f>
      </x:c>
      <x:c r="AX66">
        <x:f>IF(OR($K66="vendor",$K66="product"),"Direct competitor",IF(OR($K66="consultancy",$K66="agency"),"Service alternative",IF($K66="incumbent","Incumbent / substitute",IF($K66="no_decision","No-decision alternative",IF($K66="status_quo","Status-quo alternative",IF(OR($K66="internal_build",$K66="spreadsheet",$K66="open_source",$K66="free_tool"),"Substitute",""))))))</x:f>
      </x:c>
      <x:c r="AY66">
        <x:f>OR($G66="none",$G66="seller_only",$AP66&lt;&gt;"two_plus",$AS66="only_wins",$AS66="only_losses",$AS66="one_segment",$AS66="incomplete_crm",$AS66="limited",$T66="yes",$AQ66&lt;&gt;"current")</x:f>
      </x:c>
      <x:c r="AZ66">
        <x:f>IF(ISFORMULA($C66),"candidateName, ","")&amp;IF(OR(ISFORMULA($D66),AND($D66&lt;&gt;"",NOT(OR(EXACT($D66,"seo"),EXACT($D66,"content"),EXACT($D66,"paid_search"),EXACT($D66,"market_monitoring"),EXACT($D66,"battlecard"),EXACT($D66,"product_comparison"),EXACT($D66,"shortlist"),EXACT($D66,"procurement"),EXACT($D66,"pricing"),EXACT($D66,"renewal"),EXACT($D66,"strategy"))))),"decisionUse, ","")&amp;IF(OR(ISFORMULA($E66),AND($E66&lt;&gt;"",NOT(OR(EXACT($E66,"yes"),EXACT($E66,"no"))))),"candidateInSet, ","")&amp;IF(OR(ISFORMULA($F66),AND($F66&lt;&gt;"",NOT(OR(EXACT($F66,"yes"),EXACT($F66,"no"))))),"publicEvidence, ","")&amp;IF(OR(ISFORMULA($G66),AND($G66&lt;&gt;"",NOT(OR(EXACT($G66,"none"),EXACT($G66,"seller_only"),EXACT($G66,"buyer_event"),EXACT($G66,"mixed"))))),"firstPartyEvidence, ","")&amp;IF(OR(ISFORMULA($H66),AND($H66&lt;&gt;"",NOT(OR(EXACT($H66,"yes"),EXACT($H66,"no"),EXACT($H66,"unknown"))))),"realDecision, ","")&amp;IF(OR(ISFORMULA($I66),AND($I66&lt;&gt;"",NOT(OR(EXACT($I66,"full"),EXACT($I66,"partial"),EXACT($I66,"mismatch"),EXACT($I66,"unknown"))))),"scopeMatch, ","")&amp;IF(OR(ISFORMULA($J66),AND($J66&lt;&gt;"",NOT(OR(EXACT($J66,"independent_current"),EXACT($J66,"one_decision"),EXACT($J66,"shared_records"),EXACT($J66,"contradictory"),EXACT($J66,"incomplete_capture"),EXACT($J66,"stale"))))),"evidenceQuality, ","")&amp;IF(OR(ISFORMULA($K66),AND($K66&lt;&gt;"",NOT(OR(EXACT($K66,"vendor"),EXACT($K66,"product"),EXACT($K66,"consultancy"),EXACT($K66,"agency"),EXACT($K66,"internal_build"),EXACT($K66,"spreadsheet"),EXACT($K66,"incumbent"),EXACT($K66,"open_source"),EXACT($K66,"free_tool"),EXACT($K66,"no_decision"),EXACT($K66,"status_quo"),EXACT($K66,"unknown"))))),"alternativeType, ","")&amp;IF(OR(ISFORMULA($L66),AND($L66&lt;&gt;"",NOT(OR(EXACT($L66,"direct"),EXACT($L66,"indirect"),EXACT($L66,"substitute"),EXACT($L66,"reference"),EXACT($L66,"unknown"))))),"currentRole, ","")&amp;IF(OR(ISFORMULA($M66),AND($M66&lt;&gt;"",NOT(OR(EXACT($M66,"current"),EXACT($M66,"stale"),EXACT($M66,"unknown"))))),"freshness, ","")&amp;IF(OR(ISFORMULA($N66),AND($N66&lt;&gt;"",NOT(OR(EXACT($N66,"none"),EXACT($N66,"material"),EXACT($N66,"unknown"))))),"contradiction, ","")&amp;IF(OR(ISFORMULA($O66),AND($O66&lt;&gt;"",NOT(OR(EXACT($O66,"two_plus"),EXACT($O66,"one"),EXACT($O66,"shared"),EXACT($O66,"unknown"))))),"provenance, ","")&amp;IF(OR(ISFORMULA($P66),AND($P66&lt;&gt;"",NOT(OR(EXACT($P66,"balanced"),EXACT($P66,"only_wins"),EXACT($P66,"only_losses"),EXACT($P66,"one_segment"),EXACT($P66,"incomplete_crm"),EXACT($P66,"limited"))))),"sampleCoverage, ","")&amp;IF(OR(ISFORMULA($Q66),AND($Q66&lt;&gt;"",NOT(OR(EXACT($Q66,"none"),EXACT($Q66,"review_due"),EXACT($Q66,"new_evidence"))))),"previousValidation, ","")&amp;IF(OR(ISFORMULA($R66),AND($R66&lt;&gt;"",NOT(OR(EXACT($R66,"yes"),EXACT($R66,"no"))))),"newMaterialEvidence, ","")&amp;IF(OR(ISFORMULA($S66),AND($S66&lt;&gt;"",NOT(OR(EXACT($S66,"yes"),EXACT($S66,"no"),EXACT($S66,"unknown"))))),"serviceability, ","")&amp;IF(OR(ISFORMULA($T66),AND($T66&lt;&gt;"",NOT(OR(EXACT($T66,"yes"),EXACT($T66,"no"))))),"historicalBackfill, ","")&amp;IF(OR(ISFORMULA($U66),AND($U66&lt;&gt;"",NOT(OR(EXACT($U66,"yes"),EXACT($U66,"no"),EXACT($U66,"unknown"))))),"commercialNonParticipation, ","")</x:f>
      </x:c>
      <x:c r="BA66">
        <x:f>IF(LEN(TRIM($C66&amp;""))=0,"candidateName, ","")&amp;IF(LEN(TRIM($D66&amp;""))=0,"decisionUse, ","")&amp;IF(LEN(TRIM($E66&amp;""))=0,"candidateInSet, ","")&amp;IF(LEN(TRIM($F66&amp;""))=0,"publicEvidence, ","")&amp;IF(LEN(TRIM($G66&amp;""))=0,"firstPartyEvidence, ","")&amp;IF(LEN(TRIM($H66&amp;""))=0,"realDecision, ","")&amp;IF(LEN(TRIM($I66&amp;""))=0,"scopeMatch, ","")&amp;IF(LEN(TRIM($J66&amp;""))=0,"evidenceQuality, ","")</x:f>
      </x:c>
      <x:c r="BB66">
        <x:f>IF($AM66=0,"EMPTY",IF($AN66=TRUE,"INVALID INPUT",IF($AO66=TRUE,"INVALID INPUT",IF(OR(NOT(ISTEXT($C66)),LEN(TRIM($C66&amp;""))&lt;2),"INVALID INPUT",IF(OR($Q66="review_due",$Q66="new_evidence",$R66="yes"),"REOPEN",IF(OR($AR66="material",$AR66="unknown"),"RESOLVE EVIDENCE",IF(OR($I66="unknown",$H66="unknown"),"RESOLVE EVIDENCE",IF(AND($AU66=TRUE,OR($S66="",$S66="unknown")),"RESOLVE EVIDENCE",IF(AND($E66="no",OR($K66="",$K66="unknown")),"RESOLVE EVIDENCE",IF(AND($E66="yes",OR($L66="",$L66="unknown")),"RESOLVE EVIDENCE",IF(AND($E66="yes",OR($I66="partial",$I66="mismatch",$AQ66="stale")),"DOWNGRADE",IF(AND($AU66=TRUE,$AY66=TRUE),"RESOLVE EVIDENCE",IF(AND($S66="no",$E66="yes",$H66="no",$U66="yes",$AP66="two_plus",$I66="full",$AQ66="current"),"EXCLUDE FROM THIS COMMERCIAL VIEW",IF(AND($S66="no",$E66="yes",$H66="yes"),"DOWNGRADE",IF(AND($S66="no",OR($F66="yes",$AV66=TRUE)),"RETAIN FOR DISCOVERY / REFERENCE",IF($S66="no","RESOLVE EVIDENCE",IF(AND($E66="no",$H66="yes",$AT66=TRUE,$I66="full",$AW66=""),"RESOLVE EVIDENCE",IF(AND($E66="no",$H66="yes",$AT66=TRUE,$I66="full",$AU66=TRUE,OR($AP66&lt;&gt;"two_plus",$AQ66&lt;&gt;"current",$S66&lt;&gt;"yes")),"RESOLVE EVIDENCE",IF(AND($E66="no",$H66="yes",$AT66=TRUE,$I66="full"),"ADD",IF(AND($AW66&lt;&gt;"",$E66="yes",$H66="yes",$I66="full",$L66&lt;&gt;$AW66),"RECLASSIFY",IF(AND($AP66="shared",$AV66=TRUE),"RETAIN FOR DISCOVERY / REFERENCE",IF(AND($AV66=TRUE,$F66="yes",OR($H66="no",$G66="none")),"RETAIN FOR DISCOVERY / REFERENCE",IF(AND($E66="yes",$H66="no",$U66="yes",$AP66="two_plus",$I66="full",$AQ66="current"),"EXCLUDE FROM THIS COMMERCIAL VIEW",IF(AND($E66="yes",$H66="yes",$AT66=TRUE,$I66="full",$AP66="two_plus",$AQ66="current",$AW66=""),"RESOLVE EVIDENCE",IF(AND($E66="yes",$H66="yes",$AT66=TRUE,$I66="full",$AP66="two_plus",$AQ66="current",$AU66=TRUE,$S66&lt;&gt;"yes"),"RESOLVE EVIDENCE",IF(AND($E66="yes",$H66="yes",$AT66=TRUE,$I66="full",$AP66="two_plus",$AQ66="current",$L66&lt;&gt;$AW66),"RECLASSIFY",IF(AND($E66="yes",$H66="yes",$AT66=TRUE,$I66="full",$AP66="two_plus",$AQ66="current"),"CONFIRM","RESOLVE EVIDENCE")))))))))))))))))))))))))))</x:f>
      </x:c>
      <x:c r="BC66">
        <x:f>IF($AM66=0,"EMPTY",IF($AN66=TRUE,"CONTROLLED_INPUT_INVALID",IF($AO66=TRUE,"REQUIRED_FIELDS_MISSING",IF(OR(NOT(ISTEXT($C66)),LEN(TRIM($C66&amp;""))&lt;2),"IDENTITY_MALFORMED",IF(OR($Q66="review_due",$Q66="new_evidence",$R66="yes"),"LIFECYCLE_TRIGGER",IF(OR($AR66="material",$AR66="unknown"),"MATERIAL_CONTRADICTION",IF(OR($I66="unknown",$H66="unknown"),"SCOPE_OR_EVENT_UNRESOLVED",IF(AND($AU66=TRUE,OR($S66="",$S66="unknown")),"SERVICEABILITY_UNRESOLVED",IF(AND($E66="no",OR($K66="",$K66="unknown")),"MISSING_ALTERNATIVE_ROLE_UNRESOLVED",IF(AND($E66="yes",OR($L66="",$L66="unknown")),"CURRENT_ROLE_UNRESOLVED",IF(AND($E66="yes",OR($I66="partial",$I66="mismatch",$AQ66="stale")),"SCOPE_OR_FRESHNESS_LIMIT",IF(AND($AU66=TRUE,$AY66=TRUE),"COMMERCIAL_EVIDENCE_LIMITED",IF(AND($S66="no",$E66="yes",$H66="no",$U66="yes",$AP66="two_plus",$I66="full",$AQ66="current"),"SCOPED_NON_SERVICEABILITY",IF(AND($S66="no",$E66="yes",$H66="yes"),"SERVICEABILITY_LIMIT",IF(AND($S66="no",OR($F66="yes",$AV66=TRUE)),"NOT_SERVICEABLE_FOR_COMMERCIAL_VIEW",IF($S66="no","SERVICEABILITY_NEGATIVE_ROLE_EFFECT_UNRESOLVED",IF(AND($E66="no",$H66="yes",$AT66=TRUE,$I66="full",$AW66=""),"MISSING_ALTERNATIVE_ROLE_UNRESOLVED",IF(AND($E66="no",$H66="yes",$AT66=TRUE,$I66="full",$AU66=TRUE,OR($AP66&lt;&gt;"two_plus",$AQ66&lt;&gt;"current",$S66&lt;&gt;"yes")),"MISSING_ALTERNATIVE_EVIDENCE_LIMITED",IF(AND($E66="no",$H66="yes",$AT66=TRUE,$I66="full"),"COMMERCIAL_ALTERNATIVE_MISSING",IF(AND($AW66&lt;&gt;"",$E66="yes",$H66="yes",$I66="full",$L66&lt;&gt;$AW66),"ROLE_MISMATCH",IF(AND($AP66="shared",$AV66=TRUE),"PUBLIC_SIGNAL_SHARED_PROVENANCE",IF(AND($AV66=TRUE,$F66="yes",OR($H66="no",$G66="none")),"DISCOVERY_ONLY_RELATIONSHIP",IF(AND($E66="yes",$H66="no",$U66="yes",$AP66="two_plus",$I66="full",$AQ66="current"),"SCOPED_NON_PARTICIPATION",IF(AND($E66="yes",$H66="yes",$AT66=TRUE,$I66="full",$AP66="two_plus",$AQ66="current",$AW66=""),"ALTERNATIVE_TYPE_UNRESOLVED",IF(AND($E66="yes",$H66="yes",$AT66=TRUE,$I66="full",$AP66="two_plus",$AQ66="current",$AU66=TRUE,$S66&lt;&gt;"yes"),"SERVICEABILITY_UNRESOLVED",IF(AND($E66="yes",$H66="yes",$AT66=TRUE,$I66="full",$AP66="two_plus",$AQ66="current",$L66&lt;&gt;$AW66),"ROLE_MISMATCH",IF(AND($E66="yes",$H66="yes",$AT66=TRUE,$I66="full",$AP66="two_plus",$AQ66="current"),"SCOPED_COMMERCIAL_RELEVANCE","DEFAULT_EVIDENCE_GAP")))))))))))))))))))))))))))</x:f>
      </x:c>
    </x:row>
    <x:row r="67">
      <x:c r="A67" s="103"/>
      <x:c r="B67" s="103"/>
      <x:c r="C67" s="103"/>
      <x:c r="D67" s="103"/>
      <x:c r="E67" s="103"/>
      <x:c r="F67" s="103"/>
      <x:c r="G67" s="103"/>
      <x:c r="H67" s="103"/>
      <x:c r="I67" s="103"/>
      <x:c r="J67" s="103"/>
      <x:c r="K67" s="103"/>
      <x:c r="L67" s="103"/>
      <x:c r="M67" s="103"/>
      <x:c r="N67" s="103"/>
      <x:c r="O67" s="103"/>
      <x:c r="P67" s="103"/>
      <x:c r="Q67" s="103"/>
      <x:c r="R67" s="103"/>
      <x:c r="S67" s="103"/>
      <x:c r="T67" s="103"/>
      <x:c r="U67" s="103"/>
      <x:c r="V67" s="103"/>
      <x:c r="W67" s="104"/>
      <x:c r="X67" s="103"/>
      <x:c r="Y67" s="86">
        <x:f>IF($BB67="EMPTY","",IF($AN67=TRUE,"INVALID",IF($AO67=TRUE,"INCOMPLETE",IF(OR(NOT(ISTEXT($C67)),LEN(TRIM($C67&amp;""))&lt;2),"INVALID","VALID"))))</x:f>
      </x:c>
      <x:c r="Z67" s="86">
        <x:f>IF($BB67="EMPTY","",$BB67)</x:f>
      </x:c>
      <x:c r="AA67" s="86">
        <x:f>IF($BB67="EMPTY","",IFERROR(VLOOKUP($BC67,'Method Notes'!$AN$5:$AW$50,2,FALSE),""))</x:f>
      </x:c>
      <x:c r="AB67" s="86">
        <x:f>IF($BB67="EMPTY","",IF($BC67="CONTROLLED_INPUT_INVALID","Unsupported values were supplied for: "&amp;LEFT($AZ67,MAX(0,LEN($AZ67)-2))&amp;". The engine does not convert them to a safe default.",IF($BC67="REQUIRED_FIELDS_MISSING","Required information is missing: "&amp;LEFT($BA67,MAX(0,LEN($BA67)-2))&amp;".",IFERROR(VLOOKUP($BC67,'Method Notes'!$AN$5:$AW$50,3,FALSE),""))))</x:f>
      </x:c>
      <x:c r="AC67" s="86">
        <x:f>IF($BB67="EMPTY","",IF($BC67="COMMERCIAL_ALTERNATIVE_MISSING","Add as "&amp;$AX67&amp;" in this scoped view.",IF($BC67="ROLE_MISMATCH","Reclassify as "&amp;$AX67&amp;" for this view.",IFERROR(VLOOKUP($BC67,'Method Notes'!$AN$5:$AW$50,4,FALSE),""))))</x:f>
      </x:c>
      <x:c r="AD67" s="86">
        <x:f>IF($BB67="EMPTY","",$BC67)</x:f>
      </x:c>
      <x:c r="AE67" s="86">
        <x:f>IF($BB67="EMPTY","",IFERROR(VLOOKUP($BC67,'Method Notes'!$AN$5:$AW$50,5,FALSE),""))</x:f>
      </x:c>
      <x:c r="AF67" s="86">
        <x:f>IF($BB67="EMPTY","",IFERROR(VLOOKUP($BC67,'Method Notes'!$AN$5:$AW$50,6,FALSE),""))</x:f>
      </x:c>
      <x:c r="AG67" s="86">
        <x:f>IF($BB67="EMPTY","",IF($BC67="COMMERCIAL_EVIDENCE_LIMITED",IF($AT67=TRUE,"Add independent decisions and missing segments.","Collect direct buyer or recorded commercial-event evidence tied to the same scope."),IFERROR(VLOOKUP($BC67,'Method Notes'!$AN$5:$AW$50,7,FALSE),"")))</x:f>
      </x:c>
      <x:c r="AH67" s="86">
        <x:f>IF($BB67="EMPTY","",IFERROR(VLOOKUP($BC67,'Method Notes'!$AN$5:$AW$50,8,FALSE),""))</x:f>
      </x:c>
      <x:c r="AI67" s="86">
        <x:f>IF($BB67="EMPTY","",IF(OR($BC67="COMMERCIAL_EVIDENCE_LIMITED",$BC67="COMMERCIAL_ALTERNATIVE_MISSING",$BC67="ROLE_MISMATCH",$BC67="SCOPE_OR_FRESHNESS_LIMIT"),IF($AP67="shared","PROVENANCE NOT INDEPENDENT",IF($AP67="one","ONE INDEPENDENT DECISION ONLY",IF($AS67="incomplete_crm","CRM CAPTURE INCOMPLETE",IF(OR($AS67="only_wins",$AS67="only_losses",$AS67="one_segment",$AS67="limited"),"SAMPLE COVERAGE LIMITED",IF($T67="yes","HISTORICAL BACKFILL UNRELIABLE",IF($AQ67="stale","EVIDENCE STALE","Evidence is scoped to the tested view.")))))),IFERROR(VLOOKUP($BC67,'Method Notes'!$AN$5:$AW$50,9,FALSE),"")))</x:f>
      </x:c>
      <x:c r="AJ67" s="86">
        <x:f>IF($BB67="EMPTY","",IFERROR(VLOOKUP($BC67,'Method Notes'!$AN$5:$AW$50,10,FALSE),""))</x:f>
      </x:c>
      <x:c r="AK67" s="86">
        <x:f>IF(COUNTA($A67:$X67)=0,"",IF(AND($B67&lt;&gt;"",COUNTIF($B$6:$B67,$B67)&gt;1),"POSSIBLE DUPLICATE CANDIDATE ID",""))</x:f>
      </x:c>
      <x:c r="AL67" s="86">
        <x:f>IF(COUNTA($A67:$X67)=0,"",IF(OR($Q67="review_due",$Q67="new_evidence",$R67="yes"),"REOPEN / SUPERSEDE PRIOR VERSION",IF(OR($Q67="",$Q67="none"),"CURRENT OR FIRST REVIEW","PRIOR REVIEW RECORDED")))</x:f>
      </x:c>
      <x:c r="AM67">
        <x:f>IF(COUNTA($C67:$U67)&gt;0,1,0)</x:f>
      </x:c>
      <x:c r="AN67">
        <x:f>OR(ISFORMULA($C67),ISFORMULA($D67),AND($D67&lt;&gt;"",NOT(OR(EXACT($D67,"seo"),EXACT($D67,"content"),EXACT($D67,"paid_search"),EXACT($D67,"market_monitoring"),EXACT($D67,"battlecard"),EXACT($D67,"product_comparison"),EXACT($D67,"shortlist"),EXACT($D67,"procurement"),EXACT($D67,"pricing"),EXACT($D67,"renewal"),EXACT($D67,"strategy")))),ISFORMULA($E67),AND($E67&lt;&gt;"",NOT(OR(EXACT($E67,"yes"),EXACT($E67,"no")))),ISFORMULA($F67),AND($F67&lt;&gt;"",NOT(OR(EXACT($F67,"yes"),EXACT($F67,"no")))),ISFORMULA($G67),AND($G67&lt;&gt;"",NOT(OR(EXACT($G67,"none"),EXACT($G67,"seller_only"),EXACT($G67,"buyer_event"),EXACT($G67,"mixed")))),ISFORMULA($H67),AND($H67&lt;&gt;"",NOT(OR(EXACT($H67,"yes"),EXACT($H67,"no"),EXACT($H67,"unknown")))),ISFORMULA($I67),AND($I67&lt;&gt;"",NOT(OR(EXACT($I67,"full"),EXACT($I67,"partial"),EXACT($I67,"mismatch"),EXACT($I67,"unknown")))),ISFORMULA($J67),AND($J67&lt;&gt;"",NOT(OR(EXACT($J67,"independent_current"),EXACT($J67,"one_decision"),EXACT($J67,"shared_records"),EXACT($J67,"contradictory"),EXACT($J67,"incomplete_capture"),EXACT($J67,"stale")))),ISFORMULA($K67),AND($K67&lt;&gt;"",NOT(OR(EXACT($K67,"vendor"),EXACT($K67,"product"),EXACT($K67,"consultancy"),EXACT($K67,"agency"),EXACT($K67,"internal_build"),EXACT($K67,"spreadsheet"),EXACT($K67,"incumbent"),EXACT($K67,"open_source"),EXACT($K67,"free_tool"),EXACT($K67,"no_decision"),EXACT($K67,"status_quo"),EXACT($K67,"unknown")))),ISFORMULA($L67),AND($L67&lt;&gt;"",NOT(OR(EXACT($L67,"direct"),EXACT($L67,"indirect"),EXACT($L67,"substitute"),EXACT($L67,"reference"),EXACT($L67,"unknown")))),ISFORMULA($M67),AND($M67&lt;&gt;"",NOT(OR(EXACT($M67,"current"),EXACT($M67,"stale"),EXACT($M67,"unknown")))),ISFORMULA($N67),AND($N67&lt;&gt;"",NOT(OR(EXACT($N67,"none"),EXACT($N67,"material"),EXACT($N67,"unknown")))),ISFORMULA($O67),AND($O67&lt;&gt;"",NOT(OR(EXACT($O67,"two_plus"),EXACT($O67,"one"),EXACT($O67,"shared"),EXACT($O67,"unknown")))),ISFORMULA($P67),AND($P67&lt;&gt;"",NOT(OR(EXACT($P67,"balanced"),EXACT($P67,"only_wins"),EXACT($P67,"only_losses"),EXACT($P67,"one_segment"),EXACT($P67,"incomplete_crm"),EXACT($P67,"limited")))),ISFORMULA($Q67),AND($Q67&lt;&gt;"",NOT(OR(EXACT($Q67,"none"),EXACT($Q67,"review_due"),EXACT($Q67,"new_evidence")))),ISFORMULA($R67),AND($R67&lt;&gt;"",NOT(OR(EXACT($R67,"yes"),EXACT($R67,"no")))),ISFORMULA($S67),AND($S67&lt;&gt;"",NOT(OR(EXACT($S67,"yes"),EXACT($S67,"no"),EXACT($S67,"unknown")))),ISFORMULA($T67),AND($T67&lt;&gt;"",NOT(OR(EXACT($T67,"yes"),EXACT($T67,"no")))),ISFORMULA($U67),AND($U67&lt;&gt;"",NOT(OR(EXACT($U67,"yes"),EXACT($U67,"no"),EXACT($U67,"unknown")))))</x:f>
      </x:c>
      <x:c r="AO67">
        <x:f>OR(LEN(TRIM($C67&amp;""))=0,LEN(TRIM($D67&amp;""))=0,LEN(TRIM($E67&amp;""))=0,LEN(TRIM($F67&amp;""))=0,LEN(TRIM($G67&amp;""))=0,LEN(TRIM($H67&amp;""))=0,LEN(TRIM($I67&amp;""))=0,LEN(TRIM($J67&amp;""))=0)</x:f>
      </x:c>
      <x:c r="AP67">
        <x:f>IF($O67&lt;&gt;"",$O67,IF($J67="independent_current","two_plus",IF($J67="one_decision","one",IF($J67="shared_records","shared","unknown"))))</x:f>
      </x:c>
      <x:c r="AQ67">
        <x:f>IF($M67&lt;&gt;"",$M67,IF($J67="stale","stale",IF($J67="incomplete_capture","unknown",IF($J67&lt;&gt;"","current",""))))</x:f>
      </x:c>
      <x:c r="AR67">
        <x:f>IF($N67&lt;&gt;"",$N67,IF($J67="contradictory","material",IF($J67&lt;&gt;"","none","")))</x:f>
      </x:c>
      <x:c r="AS67">
        <x:f>IF($P67&lt;&gt;"",$P67,IF($J67="incomplete_capture","incomplete_crm",IF($J67="independent_current","balanced",IF($J67&lt;&gt;"","limited",""))))</x:f>
      </x:c>
      <x:c r="AT67">
        <x:f>OR($G67="buyer_event",$G67="mixed")</x:f>
      </x:c>
      <x:c r="AU67">
        <x:f>OR($D67="battlecard",$D67="shortlist",$D67="procurement",$D67="pricing",$D67="renewal",$D67="strategy",$D67="product_comparison")</x:f>
      </x:c>
      <x:c r="AV67">
        <x:f>OR($D67="seo",$D67="content",$D67="paid_search",$D67="market_monitoring")</x:f>
      </x:c>
      <x:c r="AW67">
        <x:f>IF(OR($K67="vendor",$K67="product"),"direct",IF(OR($K67="consultancy",$K67="agency"),"indirect",IF(OR($K67="internal_build",$K67="spreadsheet",$K67="incumbent",$K67="open_source",$K67="free_tool",$K67="no_decision",$K67="status_quo"),"substitute","")))</x:f>
      </x:c>
      <x:c r="AX67">
        <x:f>IF(OR($K67="vendor",$K67="product"),"Direct competitor",IF(OR($K67="consultancy",$K67="agency"),"Service alternative",IF($K67="incumbent","Incumbent / substitute",IF($K67="no_decision","No-decision alternative",IF($K67="status_quo","Status-quo alternative",IF(OR($K67="internal_build",$K67="spreadsheet",$K67="open_source",$K67="free_tool"),"Substitute",""))))))</x:f>
      </x:c>
      <x:c r="AY67">
        <x:f>OR($G67="none",$G67="seller_only",$AP67&lt;&gt;"two_plus",$AS67="only_wins",$AS67="only_losses",$AS67="one_segment",$AS67="incomplete_crm",$AS67="limited",$T67="yes",$AQ67&lt;&gt;"current")</x:f>
      </x:c>
      <x:c r="AZ67">
        <x:f>IF(ISFORMULA($C67),"candidateName, ","")&amp;IF(OR(ISFORMULA($D67),AND($D67&lt;&gt;"",NOT(OR(EXACT($D67,"seo"),EXACT($D67,"content"),EXACT($D67,"paid_search"),EXACT($D67,"market_monitoring"),EXACT($D67,"battlecard"),EXACT($D67,"product_comparison"),EXACT($D67,"shortlist"),EXACT($D67,"procurement"),EXACT($D67,"pricing"),EXACT($D67,"renewal"),EXACT($D67,"strategy"))))),"decisionUse, ","")&amp;IF(OR(ISFORMULA($E67),AND($E67&lt;&gt;"",NOT(OR(EXACT($E67,"yes"),EXACT($E67,"no"))))),"candidateInSet, ","")&amp;IF(OR(ISFORMULA($F67),AND($F67&lt;&gt;"",NOT(OR(EXACT($F67,"yes"),EXACT($F67,"no"))))),"publicEvidence, ","")&amp;IF(OR(ISFORMULA($G67),AND($G67&lt;&gt;"",NOT(OR(EXACT($G67,"none"),EXACT($G67,"seller_only"),EXACT($G67,"buyer_event"),EXACT($G67,"mixed"))))),"firstPartyEvidence, ","")&amp;IF(OR(ISFORMULA($H67),AND($H67&lt;&gt;"",NOT(OR(EXACT($H67,"yes"),EXACT($H67,"no"),EXACT($H67,"unknown"))))),"realDecision, ","")&amp;IF(OR(ISFORMULA($I67),AND($I67&lt;&gt;"",NOT(OR(EXACT($I67,"full"),EXACT($I67,"partial"),EXACT($I67,"mismatch"),EXACT($I67,"unknown"))))),"scopeMatch, ","")&amp;IF(OR(ISFORMULA($J67),AND($J67&lt;&gt;"",NOT(OR(EXACT($J67,"independent_current"),EXACT($J67,"one_decision"),EXACT($J67,"shared_records"),EXACT($J67,"contradictory"),EXACT($J67,"incomplete_capture"),EXACT($J67,"stale"))))),"evidenceQuality, ","")&amp;IF(OR(ISFORMULA($K67),AND($K67&lt;&gt;"",NOT(OR(EXACT($K67,"vendor"),EXACT($K67,"product"),EXACT($K67,"consultancy"),EXACT($K67,"agency"),EXACT($K67,"internal_build"),EXACT($K67,"spreadsheet"),EXACT($K67,"incumbent"),EXACT($K67,"open_source"),EXACT($K67,"free_tool"),EXACT($K67,"no_decision"),EXACT($K67,"status_quo"),EXACT($K67,"unknown"))))),"alternativeType, ","")&amp;IF(OR(ISFORMULA($L67),AND($L67&lt;&gt;"",NOT(OR(EXACT($L67,"direct"),EXACT($L67,"indirect"),EXACT($L67,"substitute"),EXACT($L67,"reference"),EXACT($L67,"unknown"))))),"currentRole, ","")&amp;IF(OR(ISFORMULA($M67),AND($M67&lt;&gt;"",NOT(OR(EXACT($M67,"current"),EXACT($M67,"stale"),EXACT($M67,"unknown"))))),"freshness, ","")&amp;IF(OR(ISFORMULA($N67),AND($N67&lt;&gt;"",NOT(OR(EXACT($N67,"none"),EXACT($N67,"material"),EXACT($N67,"unknown"))))),"contradiction, ","")&amp;IF(OR(ISFORMULA($O67),AND($O67&lt;&gt;"",NOT(OR(EXACT($O67,"two_plus"),EXACT($O67,"one"),EXACT($O67,"shared"),EXACT($O67,"unknown"))))),"provenance, ","")&amp;IF(OR(ISFORMULA($P67),AND($P67&lt;&gt;"",NOT(OR(EXACT($P67,"balanced"),EXACT($P67,"only_wins"),EXACT($P67,"only_losses"),EXACT($P67,"one_segment"),EXACT($P67,"incomplete_crm"),EXACT($P67,"limited"))))),"sampleCoverage, ","")&amp;IF(OR(ISFORMULA($Q67),AND($Q67&lt;&gt;"",NOT(OR(EXACT($Q67,"none"),EXACT($Q67,"review_due"),EXACT($Q67,"new_evidence"))))),"previousValidation, ","")&amp;IF(OR(ISFORMULA($R67),AND($R67&lt;&gt;"",NOT(OR(EXACT($R67,"yes"),EXACT($R67,"no"))))),"newMaterialEvidence, ","")&amp;IF(OR(ISFORMULA($S67),AND($S67&lt;&gt;"",NOT(OR(EXACT($S67,"yes"),EXACT($S67,"no"),EXACT($S67,"unknown"))))),"serviceability, ","")&amp;IF(OR(ISFORMULA($T67),AND($T67&lt;&gt;"",NOT(OR(EXACT($T67,"yes"),EXACT($T67,"no"))))),"historicalBackfill, ","")&amp;IF(OR(ISFORMULA($U67),AND($U67&lt;&gt;"",NOT(OR(EXACT($U67,"yes"),EXACT($U67,"no"),EXACT($U67,"unknown"))))),"commercialNonParticipation, ","")</x:f>
      </x:c>
      <x:c r="BA67">
        <x:f>IF(LEN(TRIM($C67&amp;""))=0,"candidateName, ","")&amp;IF(LEN(TRIM($D67&amp;""))=0,"decisionUse, ","")&amp;IF(LEN(TRIM($E67&amp;""))=0,"candidateInSet, ","")&amp;IF(LEN(TRIM($F67&amp;""))=0,"publicEvidence, ","")&amp;IF(LEN(TRIM($G67&amp;""))=0,"firstPartyEvidence, ","")&amp;IF(LEN(TRIM($H67&amp;""))=0,"realDecision, ","")&amp;IF(LEN(TRIM($I67&amp;""))=0,"scopeMatch, ","")&amp;IF(LEN(TRIM($J67&amp;""))=0,"evidenceQuality, ","")</x:f>
      </x:c>
      <x:c r="BB67">
        <x:f>IF($AM67=0,"EMPTY",IF($AN67=TRUE,"INVALID INPUT",IF($AO67=TRUE,"INVALID INPUT",IF(OR(NOT(ISTEXT($C67)),LEN(TRIM($C67&amp;""))&lt;2),"INVALID INPUT",IF(OR($Q67="review_due",$Q67="new_evidence",$R67="yes"),"REOPEN",IF(OR($AR67="material",$AR67="unknown"),"RESOLVE EVIDENCE",IF(OR($I67="unknown",$H67="unknown"),"RESOLVE EVIDENCE",IF(AND($AU67=TRUE,OR($S67="",$S67="unknown")),"RESOLVE EVIDENCE",IF(AND($E67="no",OR($K67="",$K67="unknown")),"RESOLVE EVIDENCE",IF(AND($E67="yes",OR($L67="",$L67="unknown")),"RESOLVE EVIDENCE",IF(AND($E67="yes",OR($I67="partial",$I67="mismatch",$AQ67="stale")),"DOWNGRADE",IF(AND($AU67=TRUE,$AY67=TRUE),"RESOLVE EVIDENCE",IF(AND($S67="no",$E67="yes",$H67="no",$U67="yes",$AP67="two_plus",$I67="full",$AQ67="current"),"EXCLUDE FROM THIS COMMERCIAL VIEW",IF(AND($S67="no",$E67="yes",$H67="yes"),"DOWNGRADE",IF(AND($S67="no",OR($F67="yes",$AV67=TRUE)),"RETAIN FOR DISCOVERY / REFERENCE",IF($S67="no","RESOLVE EVIDENCE",IF(AND($E67="no",$H67="yes",$AT67=TRUE,$I67="full",$AW67=""),"RESOLVE EVIDENCE",IF(AND($E67="no",$H67="yes",$AT67=TRUE,$I67="full",$AU67=TRUE,OR($AP67&lt;&gt;"two_plus",$AQ67&lt;&gt;"current",$S67&lt;&gt;"yes")),"RESOLVE EVIDENCE",IF(AND($E67="no",$H67="yes",$AT67=TRUE,$I67="full"),"ADD",IF(AND($AW67&lt;&gt;"",$E67="yes",$H67="yes",$I67="full",$L67&lt;&gt;$AW67),"RECLASSIFY",IF(AND($AP67="shared",$AV67=TRUE),"RETAIN FOR DISCOVERY / REFERENCE",IF(AND($AV67=TRUE,$F67="yes",OR($H67="no",$G67="none")),"RETAIN FOR DISCOVERY / REFERENCE",IF(AND($E67="yes",$H67="no",$U67="yes",$AP67="two_plus",$I67="full",$AQ67="current"),"EXCLUDE FROM THIS COMMERCIAL VIEW",IF(AND($E67="yes",$H67="yes",$AT67=TRUE,$I67="full",$AP67="two_plus",$AQ67="current",$AW67=""),"RESOLVE EVIDENCE",IF(AND($E67="yes",$H67="yes",$AT67=TRUE,$I67="full",$AP67="two_plus",$AQ67="current",$AU67=TRUE,$S67&lt;&gt;"yes"),"RESOLVE EVIDENCE",IF(AND($E67="yes",$H67="yes",$AT67=TRUE,$I67="full",$AP67="two_plus",$AQ67="current",$L67&lt;&gt;$AW67),"RECLASSIFY",IF(AND($E67="yes",$H67="yes",$AT67=TRUE,$I67="full",$AP67="two_plus",$AQ67="current"),"CONFIRM","RESOLVE EVIDENCE")))))))))))))))))))))))))))</x:f>
      </x:c>
      <x:c r="BC67">
        <x:f>IF($AM67=0,"EMPTY",IF($AN67=TRUE,"CONTROLLED_INPUT_INVALID",IF($AO67=TRUE,"REQUIRED_FIELDS_MISSING",IF(OR(NOT(ISTEXT($C67)),LEN(TRIM($C67&amp;""))&lt;2),"IDENTITY_MALFORMED",IF(OR($Q67="review_due",$Q67="new_evidence",$R67="yes"),"LIFECYCLE_TRIGGER",IF(OR($AR67="material",$AR67="unknown"),"MATERIAL_CONTRADICTION",IF(OR($I67="unknown",$H67="unknown"),"SCOPE_OR_EVENT_UNRESOLVED",IF(AND($AU67=TRUE,OR($S67="",$S67="unknown")),"SERVICEABILITY_UNRESOLVED",IF(AND($E67="no",OR($K67="",$K67="unknown")),"MISSING_ALTERNATIVE_ROLE_UNRESOLVED",IF(AND($E67="yes",OR($L67="",$L67="unknown")),"CURRENT_ROLE_UNRESOLVED",IF(AND($E67="yes",OR($I67="partial",$I67="mismatch",$AQ67="stale")),"SCOPE_OR_FRESHNESS_LIMIT",IF(AND($AU67=TRUE,$AY67=TRUE),"COMMERCIAL_EVIDENCE_LIMITED",IF(AND($S67="no",$E67="yes",$H67="no",$U67="yes",$AP67="two_plus",$I67="full",$AQ67="current"),"SCOPED_NON_SERVICEABILITY",IF(AND($S67="no",$E67="yes",$H67="yes"),"SERVICEABILITY_LIMIT",IF(AND($S67="no",OR($F67="yes",$AV67=TRUE)),"NOT_SERVICEABLE_FOR_COMMERCIAL_VIEW",IF($S67="no","SERVICEABILITY_NEGATIVE_ROLE_EFFECT_UNRESOLVED",IF(AND($E67="no",$H67="yes",$AT67=TRUE,$I67="full",$AW67=""),"MISSING_ALTERNATIVE_ROLE_UNRESOLVED",IF(AND($E67="no",$H67="yes",$AT67=TRUE,$I67="full",$AU67=TRUE,OR($AP67&lt;&gt;"two_plus",$AQ67&lt;&gt;"current",$S67&lt;&gt;"yes")),"MISSING_ALTERNATIVE_EVIDENCE_LIMITED",IF(AND($E67="no",$H67="yes",$AT67=TRUE,$I67="full"),"COMMERCIAL_ALTERNATIVE_MISSING",IF(AND($AW67&lt;&gt;"",$E67="yes",$H67="yes",$I67="full",$L67&lt;&gt;$AW67),"ROLE_MISMATCH",IF(AND($AP67="shared",$AV67=TRUE),"PUBLIC_SIGNAL_SHARED_PROVENANCE",IF(AND($AV67=TRUE,$F67="yes",OR($H67="no",$G67="none")),"DISCOVERY_ONLY_RELATIONSHIP",IF(AND($E67="yes",$H67="no",$U67="yes",$AP67="two_plus",$I67="full",$AQ67="current"),"SCOPED_NON_PARTICIPATION",IF(AND($E67="yes",$H67="yes",$AT67=TRUE,$I67="full",$AP67="two_plus",$AQ67="current",$AW67=""),"ALTERNATIVE_TYPE_UNRESOLVED",IF(AND($E67="yes",$H67="yes",$AT67=TRUE,$I67="full",$AP67="two_plus",$AQ67="current",$AU67=TRUE,$S67&lt;&gt;"yes"),"SERVICEABILITY_UNRESOLVED",IF(AND($E67="yes",$H67="yes",$AT67=TRUE,$I67="full",$AP67="two_plus",$AQ67="current",$L67&lt;&gt;$AW67),"ROLE_MISMATCH",IF(AND($E67="yes",$H67="yes",$AT67=TRUE,$I67="full",$AP67="two_plus",$AQ67="current"),"SCOPED_COMMERCIAL_RELEVANCE","DEFAULT_EVIDENCE_GAP")))))))))))))))))))))))))))</x:f>
      </x:c>
    </x:row>
    <x:row r="68">
      <x:c r="A68" s="103"/>
      <x:c r="B68" s="103"/>
      <x:c r="C68" s="103"/>
      <x:c r="D68" s="103"/>
      <x:c r="E68" s="103"/>
      <x:c r="F68" s="103"/>
      <x:c r="G68" s="103"/>
      <x:c r="H68" s="103"/>
      <x:c r="I68" s="103"/>
      <x:c r="J68" s="103"/>
      <x:c r="K68" s="103"/>
      <x:c r="L68" s="103"/>
      <x:c r="M68" s="103"/>
      <x:c r="N68" s="103"/>
      <x:c r="O68" s="103"/>
      <x:c r="P68" s="103"/>
      <x:c r="Q68" s="103"/>
      <x:c r="R68" s="103"/>
      <x:c r="S68" s="103"/>
      <x:c r="T68" s="103"/>
      <x:c r="U68" s="103"/>
      <x:c r="V68" s="103"/>
      <x:c r="W68" s="104"/>
      <x:c r="X68" s="103"/>
      <x:c r="Y68" s="86">
        <x:f>IF($BB68="EMPTY","",IF($AN68=TRUE,"INVALID",IF($AO68=TRUE,"INCOMPLETE",IF(OR(NOT(ISTEXT($C68)),LEN(TRIM($C68&amp;""))&lt;2),"INVALID","VALID"))))</x:f>
      </x:c>
      <x:c r="Z68" s="86">
        <x:f>IF($BB68="EMPTY","",$BB68)</x:f>
      </x:c>
      <x:c r="AA68" s="86">
        <x:f>IF($BB68="EMPTY","",IFERROR(VLOOKUP($BC68,'Method Notes'!$AN$5:$AW$50,2,FALSE),""))</x:f>
      </x:c>
      <x:c r="AB68" s="86">
        <x:f>IF($BB68="EMPTY","",IF($BC68="CONTROLLED_INPUT_INVALID","Unsupported values were supplied for: "&amp;LEFT($AZ68,MAX(0,LEN($AZ68)-2))&amp;". The engine does not convert them to a safe default.",IF($BC68="REQUIRED_FIELDS_MISSING","Required information is missing: "&amp;LEFT($BA68,MAX(0,LEN($BA68)-2))&amp;".",IFERROR(VLOOKUP($BC68,'Method Notes'!$AN$5:$AW$50,3,FALSE),""))))</x:f>
      </x:c>
      <x:c r="AC68" s="86">
        <x:f>IF($BB68="EMPTY","",IF($BC68="COMMERCIAL_ALTERNATIVE_MISSING","Add as "&amp;$AX68&amp;" in this scoped view.",IF($BC68="ROLE_MISMATCH","Reclassify as "&amp;$AX68&amp;" for this view.",IFERROR(VLOOKUP($BC68,'Method Notes'!$AN$5:$AW$50,4,FALSE),""))))</x:f>
      </x:c>
      <x:c r="AD68" s="86">
        <x:f>IF($BB68="EMPTY","",$BC68)</x:f>
      </x:c>
      <x:c r="AE68" s="86">
        <x:f>IF($BB68="EMPTY","",IFERROR(VLOOKUP($BC68,'Method Notes'!$AN$5:$AW$50,5,FALSE),""))</x:f>
      </x:c>
      <x:c r="AF68" s="86">
        <x:f>IF($BB68="EMPTY","",IFERROR(VLOOKUP($BC68,'Method Notes'!$AN$5:$AW$50,6,FALSE),""))</x:f>
      </x:c>
      <x:c r="AG68" s="86">
        <x:f>IF($BB68="EMPTY","",IF($BC68="COMMERCIAL_EVIDENCE_LIMITED",IF($AT68=TRUE,"Add independent decisions and missing segments.","Collect direct buyer or recorded commercial-event evidence tied to the same scope."),IFERROR(VLOOKUP($BC68,'Method Notes'!$AN$5:$AW$50,7,FALSE),"")))</x:f>
      </x:c>
      <x:c r="AH68" s="86">
        <x:f>IF($BB68="EMPTY","",IFERROR(VLOOKUP($BC68,'Method Notes'!$AN$5:$AW$50,8,FALSE),""))</x:f>
      </x:c>
      <x:c r="AI68" s="86">
        <x:f>IF($BB68="EMPTY","",IF(OR($BC68="COMMERCIAL_EVIDENCE_LIMITED",$BC68="COMMERCIAL_ALTERNATIVE_MISSING",$BC68="ROLE_MISMATCH",$BC68="SCOPE_OR_FRESHNESS_LIMIT"),IF($AP68="shared","PROVENANCE NOT INDEPENDENT",IF($AP68="one","ONE INDEPENDENT DECISION ONLY",IF($AS68="incomplete_crm","CRM CAPTURE INCOMPLETE",IF(OR($AS68="only_wins",$AS68="only_losses",$AS68="one_segment",$AS68="limited"),"SAMPLE COVERAGE LIMITED",IF($T68="yes","HISTORICAL BACKFILL UNRELIABLE",IF($AQ68="stale","EVIDENCE STALE","Evidence is scoped to the tested view.")))))),IFERROR(VLOOKUP($BC68,'Method Notes'!$AN$5:$AW$50,9,FALSE),"")))</x:f>
      </x:c>
      <x:c r="AJ68" s="86">
        <x:f>IF($BB68="EMPTY","",IFERROR(VLOOKUP($BC68,'Method Notes'!$AN$5:$AW$50,10,FALSE),""))</x:f>
      </x:c>
      <x:c r="AK68" s="86">
        <x:f>IF(COUNTA($A68:$X68)=0,"",IF(AND($B68&lt;&gt;"",COUNTIF($B$6:$B68,$B68)&gt;1),"POSSIBLE DUPLICATE CANDIDATE ID",""))</x:f>
      </x:c>
      <x:c r="AL68" s="86">
        <x:f>IF(COUNTA($A68:$X68)=0,"",IF(OR($Q68="review_due",$Q68="new_evidence",$R68="yes"),"REOPEN / SUPERSEDE PRIOR VERSION",IF(OR($Q68="",$Q68="none"),"CURRENT OR FIRST REVIEW","PRIOR REVIEW RECORDED")))</x:f>
      </x:c>
      <x:c r="AM68">
        <x:f>IF(COUNTA($C68:$U68)&gt;0,1,0)</x:f>
      </x:c>
      <x:c r="AN68">
        <x:f>OR(ISFORMULA($C68),ISFORMULA($D68),AND($D68&lt;&gt;"",NOT(OR(EXACT($D68,"seo"),EXACT($D68,"content"),EXACT($D68,"paid_search"),EXACT($D68,"market_monitoring"),EXACT($D68,"battlecard"),EXACT($D68,"product_comparison"),EXACT($D68,"shortlist"),EXACT($D68,"procurement"),EXACT($D68,"pricing"),EXACT($D68,"renewal"),EXACT($D68,"strategy")))),ISFORMULA($E68),AND($E68&lt;&gt;"",NOT(OR(EXACT($E68,"yes"),EXACT($E68,"no")))),ISFORMULA($F68),AND($F68&lt;&gt;"",NOT(OR(EXACT($F68,"yes"),EXACT($F68,"no")))),ISFORMULA($G68),AND($G68&lt;&gt;"",NOT(OR(EXACT($G68,"none"),EXACT($G68,"seller_only"),EXACT($G68,"buyer_event"),EXACT($G68,"mixed")))),ISFORMULA($H68),AND($H68&lt;&gt;"",NOT(OR(EXACT($H68,"yes"),EXACT($H68,"no"),EXACT($H68,"unknown")))),ISFORMULA($I68),AND($I68&lt;&gt;"",NOT(OR(EXACT($I68,"full"),EXACT($I68,"partial"),EXACT($I68,"mismatch"),EXACT($I68,"unknown")))),ISFORMULA($J68),AND($J68&lt;&gt;"",NOT(OR(EXACT($J68,"independent_current"),EXACT($J68,"one_decision"),EXACT($J68,"shared_records"),EXACT($J68,"contradictory"),EXACT($J68,"incomplete_capture"),EXACT($J68,"stale")))),ISFORMULA($K68),AND($K68&lt;&gt;"",NOT(OR(EXACT($K68,"vendor"),EXACT($K68,"product"),EXACT($K68,"consultancy"),EXACT($K68,"agency"),EXACT($K68,"internal_build"),EXACT($K68,"spreadsheet"),EXACT($K68,"incumbent"),EXACT($K68,"open_source"),EXACT($K68,"free_tool"),EXACT($K68,"no_decision"),EXACT($K68,"status_quo"),EXACT($K68,"unknown")))),ISFORMULA($L68),AND($L68&lt;&gt;"",NOT(OR(EXACT($L68,"direct"),EXACT($L68,"indirect"),EXACT($L68,"substitute"),EXACT($L68,"reference"),EXACT($L68,"unknown")))),ISFORMULA($M68),AND($M68&lt;&gt;"",NOT(OR(EXACT($M68,"current"),EXACT($M68,"stale"),EXACT($M68,"unknown")))),ISFORMULA($N68),AND($N68&lt;&gt;"",NOT(OR(EXACT($N68,"none"),EXACT($N68,"material"),EXACT($N68,"unknown")))),ISFORMULA($O68),AND($O68&lt;&gt;"",NOT(OR(EXACT($O68,"two_plus"),EXACT($O68,"one"),EXACT($O68,"shared"),EXACT($O68,"unknown")))),ISFORMULA($P68),AND($P68&lt;&gt;"",NOT(OR(EXACT($P68,"balanced"),EXACT($P68,"only_wins"),EXACT($P68,"only_losses"),EXACT($P68,"one_segment"),EXACT($P68,"incomplete_crm"),EXACT($P68,"limited")))),ISFORMULA($Q68),AND($Q68&lt;&gt;"",NOT(OR(EXACT($Q68,"none"),EXACT($Q68,"review_due"),EXACT($Q68,"new_evidence")))),ISFORMULA($R68),AND($R68&lt;&gt;"",NOT(OR(EXACT($R68,"yes"),EXACT($R68,"no")))),ISFORMULA($S68),AND($S68&lt;&gt;"",NOT(OR(EXACT($S68,"yes"),EXACT($S68,"no"),EXACT($S68,"unknown")))),ISFORMULA($T68),AND($T68&lt;&gt;"",NOT(OR(EXACT($T68,"yes"),EXACT($T68,"no")))),ISFORMULA($U68),AND($U68&lt;&gt;"",NOT(OR(EXACT($U68,"yes"),EXACT($U68,"no"),EXACT($U68,"unknown")))))</x:f>
      </x:c>
      <x:c r="AO68">
        <x:f>OR(LEN(TRIM($C68&amp;""))=0,LEN(TRIM($D68&amp;""))=0,LEN(TRIM($E68&amp;""))=0,LEN(TRIM($F68&amp;""))=0,LEN(TRIM($G68&amp;""))=0,LEN(TRIM($H68&amp;""))=0,LEN(TRIM($I68&amp;""))=0,LEN(TRIM($J68&amp;""))=0)</x:f>
      </x:c>
      <x:c r="AP68">
        <x:f>IF($O68&lt;&gt;"",$O68,IF($J68="independent_current","two_plus",IF($J68="one_decision","one",IF($J68="shared_records","shared","unknown"))))</x:f>
      </x:c>
      <x:c r="AQ68">
        <x:f>IF($M68&lt;&gt;"",$M68,IF($J68="stale","stale",IF($J68="incomplete_capture","unknown",IF($J68&lt;&gt;"","current",""))))</x:f>
      </x:c>
      <x:c r="AR68">
        <x:f>IF($N68&lt;&gt;"",$N68,IF($J68="contradictory","material",IF($J68&lt;&gt;"","none","")))</x:f>
      </x:c>
      <x:c r="AS68">
        <x:f>IF($P68&lt;&gt;"",$P68,IF($J68="incomplete_capture","incomplete_crm",IF($J68="independent_current","balanced",IF($J68&lt;&gt;"","limited",""))))</x:f>
      </x:c>
      <x:c r="AT68">
        <x:f>OR($G68="buyer_event",$G68="mixed")</x:f>
      </x:c>
      <x:c r="AU68">
        <x:f>OR($D68="battlecard",$D68="shortlist",$D68="procurement",$D68="pricing",$D68="renewal",$D68="strategy",$D68="product_comparison")</x:f>
      </x:c>
      <x:c r="AV68">
        <x:f>OR($D68="seo",$D68="content",$D68="paid_search",$D68="market_monitoring")</x:f>
      </x:c>
      <x:c r="AW68">
        <x:f>IF(OR($K68="vendor",$K68="product"),"direct",IF(OR($K68="consultancy",$K68="agency"),"indirect",IF(OR($K68="internal_build",$K68="spreadsheet",$K68="incumbent",$K68="open_source",$K68="free_tool",$K68="no_decision",$K68="status_quo"),"substitute","")))</x:f>
      </x:c>
      <x:c r="AX68">
        <x:f>IF(OR($K68="vendor",$K68="product"),"Direct competitor",IF(OR($K68="consultancy",$K68="agency"),"Service alternative",IF($K68="incumbent","Incumbent / substitute",IF($K68="no_decision","No-decision alternative",IF($K68="status_quo","Status-quo alternative",IF(OR($K68="internal_build",$K68="spreadsheet",$K68="open_source",$K68="free_tool"),"Substitute",""))))))</x:f>
      </x:c>
      <x:c r="AY68">
        <x:f>OR($G68="none",$G68="seller_only",$AP68&lt;&gt;"two_plus",$AS68="only_wins",$AS68="only_losses",$AS68="one_segment",$AS68="incomplete_crm",$AS68="limited",$T68="yes",$AQ68&lt;&gt;"current")</x:f>
      </x:c>
      <x:c r="AZ68">
        <x:f>IF(ISFORMULA($C68),"candidateName, ","")&amp;IF(OR(ISFORMULA($D68),AND($D68&lt;&gt;"",NOT(OR(EXACT($D68,"seo"),EXACT($D68,"content"),EXACT($D68,"paid_search"),EXACT($D68,"market_monitoring"),EXACT($D68,"battlecard"),EXACT($D68,"product_comparison"),EXACT($D68,"shortlist"),EXACT($D68,"procurement"),EXACT($D68,"pricing"),EXACT($D68,"renewal"),EXACT($D68,"strategy"))))),"decisionUse, ","")&amp;IF(OR(ISFORMULA($E68),AND($E68&lt;&gt;"",NOT(OR(EXACT($E68,"yes"),EXACT($E68,"no"))))),"candidateInSet, ","")&amp;IF(OR(ISFORMULA($F68),AND($F68&lt;&gt;"",NOT(OR(EXACT($F68,"yes"),EXACT($F68,"no"))))),"publicEvidence, ","")&amp;IF(OR(ISFORMULA($G68),AND($G68&lt;&gt;"",NOT(OR(EXACT($G68,"none"),EXACT($G68,"seller_only"),EXACT($G68,"buyer_event"),EXACT($G68,"mixed"))))),"firstPartyEvidence, ","")&amp;IF(OR(ISFORMULA($H68),AND($H68&lt;&gt;"",NOT(OR(EXACT($H68,"yes"),EXACT($H68,"no"),EXACT($H68,"unknown"))))),"realDecision, ","")&amp;IF(OR(ISFORMULA($I68),AND($I68&lt;&gt;"",NOT(OR(EXACT($I68,"full"),EXACT($I68,"partial"),EXACT($I68,"mismatch"),EXACT($I68,"unknown"))))),"scopeMatch, ","")&amp;IF(OR(ISFORMULA($J68),AND($J68&lt;&gt;"",NOT(OR(EXACT($J68,"independent_current"),EXACT($J68,"one_decision"),EXACT($J68,"shared_records"),EXACT($J68,"contradictory"),EXACT($J68,"incomplete_capture"),EXACT($J68,"stale"))))),"evidenceQuality, ","")&amp;IF(OR(ISFORMULA($K68),AND($K68&lt;&gt;"",NOT(OR(EXACT($K68,"vendor"),EXACT($K68,"product"),EXACT($K68,"consultancy"),EXACT($K68,"agency"),EXACT($K68,"internal_build"),EXACT($K68,"spreadsheet"),EXACT($K68,"incumbent"),EXACT($K68,"open_source"),EXACT($K68,"free_tool"),EXACT($K68,"no_decision"),EXACT($K68,"status_quo"),EXACT($K68,"unknown"))))),"alternativeType, ","")&amp;IF(OR(ISFORMULA($L68),AND($L68&lt;&gt;"",NOT(OR(EXACT($L68,"direct"),EXACT($L68,"indirect"),EXACT($L68,"substitute"),EXACT($L68,"reference"),EXACT($L68,"unknown"))))),"currentRole, ","")&amp;IF(OR(ISFORMULA($M68),AND($M68&lt;&gt;"",NOT(OR(EXACT($M68,"current"),EXACT($M68,"stale"),EXACT($M68,"unknown"))))),"freshness, ","")&amp;IF(OR(ISFORMULA($N68),AND($N68&lt;&gt;"",NOT(OR(EXACT($N68,"none"),EXACT($N68,"material"),EXACT($N68,"unknown"))))),"contradiction, ","")&amp;IF(OR(ISFORMULA($O68),AND($O68&lt;&gt;"",NOT(OR(EXACT($O68,"two_plus"),EXACT($O68,"one"),EXACT($O68,"shared"),EXACT($O68,"unknown"))))),"provenance, ","")&amp;IF(OR(ISFORMULA($P68),AND($P68&lt;&gt;"",NOT(OR(EXACT($P68,"balanced"),EXACT($P68,"only_wins"),EXACT($P68,"only_losses"),EXACT($P68,"one_segment"),EXACT($P68,"incomplete_crm"),EXACT($P68,"limited"))))),"sampleCoverage, ","")&amp;IF(OR(ISFORMULA($Q68),AND($Q68&lt;&gt;"",NOT(OR(EXACT($Q68,"none"),EXACT($Q68,"review_due"),EXACT($Q68,"new_evidence"))))),"previousValidation, ","")&amp;IF(OR(ISFORMULA($R68),AND($R68&lt;&gt;"",NOT(OR(EXACT($R68,"yes"),EXACT($R68,"no"))))),"newMaterialEvidence, ","")&amp;IF(OR(ISFORMULA($S68),AND($S68&lt;&gt;"",NOT(OR(EXACT($S68,"yes"),EXACT($S68,"no"),EXACT($S68,"unknown"))))),"serviceability, ","")&amp;IF(OR(ISFORMULA($T68),AND($T68&lt;&gt;"",NOT(OR(EXACT($T68,"yes"),EXACT($T68,"no"))))),"historicalBackfill, ","")&amp;IF(OR(ISFORMULA($U68),AND($U68&lt;&gt;"",NOT(OR(EXACT($U68,"yes"),EXACT($U68,"no"),EXACT($U68,"unknown"))))),"commercialNonParticipation, ","")</x:f>
      </x:c>
      <x:c r="BA68">
        <x:f>IF(LEN(TRIM($C68&amp;""))=0,"candidateName, ","")&amp;IF(LEN(TRIM($D68&amp;""))=0,"decisionUse, ","")&amp;IF(LEN(TRIM($E68&amp;""))=0,"candidateInSet, ","")&amp;IF(LEN(TRIM($F68&amp;""))=0,"publicEvidence, ","")&amp;IF(LEN(TRIM($G68&amp;""))=0,"firstPartyEvidence, ","")&amp;IF(LEN(TRIM($H68&amp;""))=0,"realDecision, ","")&amp;IF(LEN(TRIM($I68&amp;""))=0,"scopeMatch, ","")&amp;IF(LEN(TRIM($J68&amp;""))=0,"evidenceQuality, ","")</x:f>
      </x:c>
      <x:c r="BB68">
        <x:f>IF($AM68=0,"EMPTY",IF($AN68=TRUE,"INVALID INPUT",IF($AO68=TRUE,"INVALID INPUT",IF(OR(NOT(ISTEXT($C68)),LEN(TRIM($C68&amp;""))&lt;2),"INVALID INPUT",IF(OR($Q68="review_due",$Q68="new_evidence",$R68="yes"),"REOPEN",IF(OR($AR68="material",$AR68="unknown"),"RESOLVE EVIDENCE",IF(OR($I68="unknown",$H68="unknown"),"RESOLVE EVIDENCE",IF(AND($AU68=TRUE,OR($S68="",$S68="unknown")),"RESOLVE EVIDENCE",IF(AND($E68="no",OR($K68="",$K68="unknown")),"RESOLVE EVIDENCE",IF(AND($E68="yes",OR($L68="",$L68="unknown")),"RESOLVE EVIDENCE",IF(AND($E68="yes",OR($I68="partial",$I68="mismatch",$AQ68="stale")),"DOWNGRADE",IF(AND($AU68=TRUE,$AY68=TRUE),"RESOLVE EVIDENCE",IF(AND($S68="no",$E68="yes",$H68="no",$U68="yes",$AP68="two_plus",$I68="full",$AQ68="current"),"EXCLUDE FROM THIS COMMERCIAL VIEW",IF(AND($S68="no",$E68="yes",$H68="yes"),"DOWNGRADE",IF(AND($S68="no",OR($F68="yes",$AV68=TRUE)),"RETAIN FOR DISCOVERY / REFERENCE",IF($S68="no","RESOLVE EVIDENCE",IF(AND($E68="no",$H68="yes",$AT68=TRUE,$I68="full",$AW68=""),"RESOLVE EVIDENCE",IF(AND($E68="no",$H68="yes",$AT68=TRUE,$I68="full",$AU68=TRUE,OR($AP68&lt;&gt;"two_plus",$AQ68&lt;&gt;"current",$S68&lt;&gt;"yes")),"RESOLVE EVIDENCE",IF(AND($E68="no",$H68="yes",$AT68=TRUE,$I68="full"),"ADD",IF(AND($AW68&lt;&gt;"",$E68="yes",$H68="yes",$I68="full",$L68&lt;&gt;$AW68),"RECLASSIFY",IF(AND($AP68="shared",$AV68=TRUE),"RETAIN FOR DISCOVERY / REFERENCE",IF(AND($AV68=TRUE,$F68="yes",OR($H68="no",$G68="none")),"RETAIN FOR DISCOVERY / REFERENCE",IF(AND($E68="yes",$H68="no",$U68="yes",$AP68="two_plus",$I68="full",$AQ68="current"),"EXCLUDE FROM THIS COMMERCIAL VIEW",IF(AND($E68="yes",$H68="yes",$AT68=TRUE,$I68="full",$AP68="two_plus",$AQ68="current",$AW68=""),"RESOLVE EVIDENCE",IF(AND($E68="yes",$H68="yes",$AT68=TRUE,$I68="full",$AP68="two_plus",$AQ68="current",$AU68=TRUE,$S68&lt;&gt;"yes"),"RESOLVE EVIDENCE",IF(AND($E68="yes",$H68="yes",$AT68=TRUE,$I68="full",$AP68="two_plus",$AQ68="current",$L68&lt;&gt;$AW68),"RECLASSIFY",IF(AND($E68="yes",$H68="yes",$AT68=TRUE,$I68="full",$AP68="two_plus",$AQ68="current"),"CONFIRM","RESOLVE EVIDENCE")))))))))))))))))))))))))))</x:f>
      </x:c>
      <x:c r="BC68">
        <x:f>IF($AM68=0,"EMPTY",IF($AN68=TRUE,"CONTROLLED_INPUT_INVALID",IF($AO68=TRUE,"REQUIRED_FIELDS_MISSING",IF(OR(NOT(ISTEXT($C68)),LEN(TRIM($C68&amp;""))&lt;2),"IDENTITY_MALFORMED",IF(OR($Q68="review_due",$Q68="new_evidence",$R68="yes"),"LIFECYCLE_TRIGGER",IF(OR($AR68="material",$AR68="unknown"),"MATERIAL_CONTRADICTION",IF(OR($I68="unknown",$H68="unknown"),"SCOPE_OR_EVENT_UNRESOLVED",IF(AND($AU68=TRUE,OR($S68="",$S68="unknown")),"SERVICEABILITY_UNRESOLVED",IF(AND($E68="no",OR($K68="",$K68="unknown")),"MISSING_ALTERNATIVE_ROLE_UNRESOLVED",IF(AND($E68="yes",OR($L68="",$L68="unknown")),"CURRENT_ROLE_UNRESOLVED",IF(AND($E68="yes",OR($I68="partial",$I68="mismatch",$AQ68="stale")),"SCOPE_OR_FRESHNESS_LIMIT",IF(AND($AU68=TRUE,$AY68=TRUE),"COMMERCIAL_EVIDENCE_LIMITED",IF(AND($S68="no",$E68="yes",$H68="no",$U68="yes",$AP68="two_plus",$I68="full",$AQ68="current"),"SCOPED_NON_SERVICEABILITY",IF(AND($S68="no",$E68="yes",$H68="yes"),"SERVICEABILITY_LIMIT",IF(AND($S68="no",OR($F68="yes",$AV68=TRUE)),"NOT_SERVICEABLE_FOR_COMMERCIAL_VIEW",IF($S68="no","SERVICEABILITY_NEGATIVE_ROLE_EFFECT_UNRESOLVED",IF(AND($E68="no",$H68="yes",$AT68=TRUE,$I68="full",$AW68=""),"MISSING_ALTERNATIVE_ROLE_UNRESOLVED",IF(AND($E68="no",$H68="yes",$AT68=TRUE,$I68="full",$AU68=TRUE,OR($AP68&lt;&gt;"two_plus",$AQ68&lt;&gt;"current",$S68&lt;&gt;"yes")),"MISSING_ALTERNATIVE_EVIDENCE_LIMITED",IF(AND($E68="no",$H68="yes",$AT68=TRUE,$I68="full"),"COMMERCIAL_ALTERNATIVE_MISSING",IF(AND($AW68&lt;&gt;"",$E68="yes",$H68="yes",$I68="full",$L68&lt;&gt;$AW68),"ROLE_MISMATCH",IF(AND($AP68="shared",$AV68=TRUE),"PUBLIC_SIGNAL_SHARED_PROVENANCE",IF(AND($AV68=TRUE,$F68="yes",OR($H68="no",$G68="none")),"DISCOVERY_ONLY_RELATIONSHIP",IF(AND($E68="yes",$H68="no",$U68="yes",$AP68="two_plus",$I68="full",$AQ68="current"),"SCOPED_NON_PARTICIPATION",IF(AND($E68="yes",$H68="yes",$AT68=TRUE,$I68="full",$AP68="two_plus",$AQ68="current",$AW68=""),"ALTERNATIVE_TYPE_UNRESOLVED",IF(AND($E68="yes",$H68="yes",$AT68=TRUE,$I68="full",$AP68="two_plus",$AQ68="current",$AU68=TRUE,$S68&lt;&gt;"yes"),"SERVICEABILITY_UNRESOLVED",IF(AND($E68="yes",$H68="yes",$AT68=TRUE,$I68="full",$AP68="two_plus",$AQ68="current",$L68&lt;&gt;$AW68),"ROLE_MISMATCH",IF(AND($E68="yes",$H68="yes",$AT68=TRUE,$I68="full",$AP68="two_plus",$AQ68="current"),"SCOPED_COMMERCIAL_RELEVANCE","DEFAULT_EVIDENCE_GAP")))))))))))))))))))))))))))</x:f>
      </x:c>
    </x:row>
    <x:row r="69">
      <x:c r="A69" s="103"/>
      <x:c r="B69" s="103"/>
      <x:c r="C69" s="103"/>
      <x:c r="D69" s="103"/>
      <x:c r="E69" s="103"/>
      <x:c r="F69" s="103"/>
      <x:c r="G69" s="103"/>
      <x:c r="H69" s="103"/>
      <x:c r="I69" s="103"/>
      <x:c r="J69" s="103"/>
      <x:c r="K69" s="103"/>
      <x:c r="L69" s="103"/>
      <x:c r="M69" s="103"/>
      <x:c r="N69" s="103"/>
      <x:c r="O69" s="103"/>
      <x:c r="P69" s="103"/>
      <x:c r="Q69" s="103"/>
      <x:c r="R69" s="103"/>
      <x:c r="S69" s="103"/>
      <x:c r="T69" s="103"/>
      <x:c r="U69" s="103"/>
      <x:c r="V69" s="103"/>
      <x:c r="W69" s="104"/>
      <x:c r="X69" s="103"/>
      <x:c r="Y69" s="86">
        <x:f>IF($BB69="EMPTY","",IF($AN69=TRUE,"INVALID",IF($AO69=TRUE,"INCOMPLETE",IF(OR(NOT(ISTEXT($C69)),LEN(TRIM($C69&amp;""))&lt;2),"INVALID","VALID"))))</x:f>
      </x:c>
      <x:c r="Z69" s="86">
        <x:f>IF($BB69="EMPTY","",$BB69)</x:f>
      </x:c>
      <x:c r="AA69" s="86">
        <x:f>IF($BB69="EMPTY","",IFERROR(VLOOKUP($BC69,'Method Notes'!$AN$5:$AW$50,2,FALSE),""))</x:f>
      </x:c>
      <x:c r="AB69" s="86">
        <x:f>IF($BB69="EMPTY","",IF($BC69="CONTROLLED_INPUT_INVALID","Unsupported values were supplied for: "&amp;LEFT($AZ69,MAX(0,LEN($AZ69)-2))&amp;". The engine does not convert them to a safe default.",IF($BC69="REQUIRED_FIELDS_MISSING","Required information is missing: "&amp;LEFT($BA69,MAX(0,LEN($BA69)-2))&amp;".",IFERROR(VLOOKUP($BC69,'Method Notes'!$AN$5:$AW$50,3,FALSE),""))))</x:f>
      </x:c>
      <x:c r="AC69" s="86">
        <x:f>IF($BB69="EMPTY","",IF($BC69="COMMERCIAL_ALTERNATIVE_MISSING","Add as "&amp;$AX69&amp;" in this scoped view.",IF($BC69="ROLE_MISMATCH","Reclassify as "&amp;$AX69&amp;" for this view.",IFERROR(VLOOKUP($BC69,'Method Notes'!$AN$5:$AW$50,4,FALSE),""))))</x:f>
      </x:c>
      <x:c r="AD69" s="86">
        <x:f>IF($BB69="EMPTY","",$BC69)</x:f>
      </x:c>
      <x:c r="AE69" s="86">
        <x:f>IF($BB69="EMPTY","",IFERROR(VLOOKUP($BC69,'Method Notes'!$AN$5:$AW$50,5,FALSE),""))</x:f>
      </x:c>
      <x:c r="AF69" s="86">
        <x:f>IF($BB69="EMPTY","",IFERROR(VLOOKUP($BC69,'Method Notes'!$AN$5:$AW$50,6,FALSE),""))</x:f>
      </x:c>
      <x:c r="AG69" s="86">
        <x:f>IF($BB69="EMPTY","",IF($BC69="COMMERCIAL_EVIDENCE_LIMITED",IF($AT69=TRUE,"Add independent decisions and missing segments.","Collect direct buyer or recorded commercial-event evidence tied to the same scope."),IFERROR(VLOOKUP($BC69,'Method Notes'!$AN$5:$AW$50,7,FALSE),"")))</x:f>
      </x:c>
      <x:c r="AH69" s="86">
        <x:f>IF($BB69="EMPTY","",IFERROR(VLOOKUP($BC69,'Method Notes'!$AN$5:$AW$50,8,FALSE),""))</x:f>
      </x:c>
      <x:c r="AI69" s="86">
        <x:f>IF($BB69="EMPTY","",IF(OR($BC69="COMMERCIAL_EVIDENCE_LIMITED",$BC69="COMMERCIAL_ALTERNATIVE_MISSING",$BC69="ROLE_MISMATCH",$BC69="SCOPE_OR_FRESHNESS_LIMIT"),IF($AP69="shared","PROVENANCE NOT INDEPENDENT",IF($AP69="one","ONE INDEPENDENT DECISION ONLY",IF($AS69="incomplete_crm","CRM CAPTURE INCOMPLETE",IF(OR($AS69="only_wins",$AS69="only_losses",$AS69="one_segment",$AS69="limited"),"SAMPLE COVERAGE LIMITED",IF($T69="yes","HISTORICAL BACKFILL UNRELIABLE",IF($AQ69="stale","EVIDENCE STALE","Evidence is scoped to the tested view.")))))),IFERROR(VLOOKUP($BC69,'Method Notes'!$AN$5:$AW$50,9,FALSE),"")))</x:f>
      </x:c>
      <x:c r="AJ69" s="86">
        <x:f>IF($BB69="EMPTY","",IFERROR(VLOOKUP($BC69,'Method Notes'!$AN$5:$AW$50,10,FALSE),""))</x:f>
      </x:c>
      <x:c r="AK69" s="86">
        <x:f>IF(COUNTA($A69:$X69)=0,"",IF(AND($B69&lt;&gt;"",COUNTIF($B$6:$B69,$B69)&gt;1),"POSSIBLE DUPLICATE CANDIDATE ID",""))</x:f>
      </x:c>
      <x:c r="AL69" s="86">
        <x:f>IF(COUNTA($A69:$X69)=0,"",IF(OR($Q69="review_due",$Q69="new_evidence",$R69="yes"),"REOPEN / SUPERSEDE PRIOR VERSION",IF(OR($Q69="",$Q69="none"),"CURRENT OR FIRST REVIEW","PRIOR REVIEW RECORDED")))</x:f>
      </x:c>
      <x:c r="AM69">
        <x:f>IF(COUNTA($C69:$U69)&gt;0,1,0)</x:f>
      </x:c>
      <x:c r="AN69">
        <x:f>OR(ISFORMULA($C69),ISFORMULA($D69),AND($D69&lt;&gt;"",NOT(OR(EXACT($D69,"seo"),EXACT($D69,"content"),EXACT($D69,"paid_search"),EXACT($D69,"market_monitoring"),EXACT($D69,"battlecard"),EXACT($D69,"product_comparison"),EXACT($D69,"shortlist"),EXACT($D69,"procurement"),EXACT($D69,"pricing"),EXACT($D69,"renewal"),EXACT($D69,"strategy")))),ISFORMULA($E69),AND($E69&lt;&gt;"",NOT(OR(EXACT($E69,"yes"),EXACT($E69,"no")))),ISFORMULA($F69),AND($F69&lt;&gt;"",NOT(OR(EXACT($F69,"yes"),EXACT($F69,"no")))),ISFORMULA($G69),AND($G69&lt;&gt;"",NOT(OR(EXACT($G69,"none"),EXACT($G69,"seller_only"),EXACT($G69,"buyer_event"),EXACT($G69,"mixed")))),ISFORMULA($H69),AND($H69&lt;&gt;"",NOT(OR(EXACT($H69,"yes"),EXACT($H69,"no"),EXACT($H69,"unknown")))),ISFORMULA($I69),AND($I69&lt;&gt;"",NOT(OR(EXACT($I69,"full"),EXACT($I69,"partial"),EXACT($I69,"mismatch"),EXACT($I69,"unknown")))),ISFORMULA($J69),AND($J69&lt;&gt;"",NOT(OR(EXACT($J69,"independent_current"),EXACT($J69,"one_decision"),EXACT($J69,"shared_records"),EXACT($J69,"contradictory"),EXACT($J69,"incomplete_capture"),EXACT($J69,"stale")))),ISFORMULA($K69),AND($K69&lt;&gt;"",NOT(OR(EXACT($K69,"vendor"),EXACT($K69,"product"),EXACT($K69,"consultancy"),EXACT($K69,"agency"),EXACT($K69,"internal_build"),EXACT($K69,"spreadsheet"),EXACT($K69,"incumbent"),EXACT($K69,"open_source"),EXACT($K69,"free_tool"),EXACT($K69,"no_decision"),EXACT($K69,"status_quo"),EXACT($K69,"unknown")))),ISFORMULA($L69),AND($L69&lt;&gt;"",NOT(OR(EXACT($L69,"direct"),EXACT($L69,"indirect"),EXACT($L69,"substitute"),EXACT($L69,"reference"),EXACT($L69,"unknown")))),ISFORMULA($M69),AND($M69&lt;&gt;"",NOT(OR(EXACT($M69,"current"),EXACT($M69,"stale"),EXACT($M69,"unknown")))),ISFORMULA($N69),AND($N69&lt;&gt;"",NOT(OR(EXACT($N69,"none"),EXACT($N69,"material"),EXACT($N69,"unknown")))),ISFORMULA($O69),AND($O69&lt;&gt;"",NOT(OR(EXACT($O69,"two_plus"),EXACT($O69,"one"),EXACT($O69,"shared"),EXACT($O69,"unknown")))),ISFORMULA($P69),AND($P69&lt;&gt;"",NOT(OR(EXACT($P69,"balanced"),EXACT($P69,"only_wins"),EXACT($P69,"only_losses"),EXACT($P69,"one_segment"),EXACT($P69,"incomplete_crm"),EXACT($P69,"limited")))),ISFORMULA($Q69),AND($Q69&lt;&gt;"",NOT(OR(EXACT($Q69,"none"),EXACT($Q69,"review_due"),EXACT($Q69,"new_evidence")))),ISFORMULA($R69),AND($R69&lt;&gt;"",NOT(OR(EXACT($R69,"yes"),EXACT($R69,"no")))),ISFORMULA($S69),AND($S69&lt;&gt;"",NOT(OR(EXACT($S69,"yes"),EXACT($S69,"no"),EXACT($S69,"unknown")))),ISFORMULA($T69),AND($T69&lt;&gt;"",NOT(OR(EXACT($T69,"yes"),EXACT($T69,"no")))),ISFORMULA($U69),AND($U69&lt;&gt;"",NOT(OR(EXACT($U69,"yes"),EXACT($U69,"no"),EXACT($U69,"unknown")))))</x:f>
      </x:c>
      <x:c r="AO69">
        <x:f>OR(LEN(TRIM($C69&amp;""))=0,LEN(TRIM($D69&amp;""))=0,LEN(TRIM($E69&amp;""))=0,LEN(TRIM($F69&amp;""))=0,LEN(TRIM($G69&amp;""))=0,LEN(TRIM($H69&amp;""))=0,LEN(TRIM($I69&amp;""))=0,LEN(TRIM($J69&amp;""))=0)</x:f>
      </x:c>
      <x:c r="AP69">
        <x:f>IF($O69&lt;&gt;"",$O69,IF($J69="independent_current","two_plus",IF($J69="one_decision","one",IF($J69="shared_records","shared","unknown"))))</x:f>
      </x:c>
      <x:c r="AQ69">
        <x:f>IF($M69&lt;&gt;"",$M69,IF($J69="stale","stale",IF($J69="incomplete_capture","unknown",IF($J69&lt;&gt;"","current",""))))</x:f>
      </x:c>
      <x:c r="AR69">
        <x:f>IF($N69&lt;&gt;"",$N69,IF($J69="contradictory","material",IF($J69&lt;&gt;"","none","")))</x:f>
      </x:c>
      <x:c r="AS69">
        <x:f>IF($P69&lt;&gt;"",$P69,IF($J69="incomplete_capture","incomplete_crm",IF($J69="independent_current","balanced",IF($J69&lt;&gt;"","limited",""))))</x:f>
      </x:c>
      <x:c r="AT69">
        <x:f>OR($G69="buyer_event",$G69="mixed")</x:f>
      </x:c>
      <x:c r="AU69">
        <x:f>OR($D69="battlecard",$D69="shortlist",$D69="procurement",$D69="pricing",$D69="renewal",$D69="strategy",$D69="product_comparison")</x:f>
      </x:c>
      <x:c r="AV69">
        <x:f>OR($D69="seo",$D69="content",$D69="paid_search",$D69="market_monitoring")</x:f>
      </x:c>
      <x:c r="AW69">
        <x:f>IF(OR($K69="vendor",$K69="product"),"direct",IF(OR($K69="consultancy",$K69="agency"),"indirect",IF(OR($K69="internal_build",$K69="spreadsheet",$K69="incumbent",$K69="open_source",$K69="free_tool",$K69="no_decision",$K69="status_quo"),"substitute","")))</x:f>
      </x:c>
      <x:c r="AX69">
        <x:f>IF(OR($K69="vendor",$K69="product"),"Direct competitor",IF(OR($K69="consultancy",$K69="agency"),"Service alternative",IF($K69="incumbent","Incumbent / substitute",IF($K69="no_decision","No-decision alternative",IF($K69="status_quo","Status-quo alternative",IF(OR($K69="internal_build",$K69="spreadsheet",$K69="open_source",$K69="free_tool"),"Substitute",""))))))</x:f>
      </x:c>
      <x:c r="AY69">
        <x:f>OR($G69="none",$G69="seller_only",$AP69&lt;&gt;"two_plus",$AS69="only_wins",$AS69="only_losses",$AS69="one_segment",$AS69="incomplete_crm",$AS69="limited",$T69="yes",$AQ69&lt;&gt;"current")</x:f>
      </x:c>
      <x:c r="AZ69">
        <x:f>IF(ISFORMULA($C69),"candidateName, ","")&amp;IF(OR(ISFORMULA($D69),AND($D69&lt;&gt;"",NOT(OR(EXACT($D69,"seo"),EXACT($D69,"content"),EXACT($D69,"paid_search"),EXACT($D69,"market_monitoring"),EXACT($D69,"battlecard"),EXACT($D69,"product_comparison"),EXACT($D69,"shortlist"),EXACT($D69,"procurement"),EXACT($D69,"pricing"),EXACT($D69,"renewal"),EXACT($D69,"strategy"))))),"decisionUse, ","")&amp;IF(OR(ISFORMULA($E69),AND($E69&lt;&gt;"",NOT(OR(EXACT($E69,"yes"),EXACT($E69,"no"))))),"candidateInSet, ","")&amp;IF(OR(ISFORMULA($F69),AND($F69&lt;&gt;"",NOT(OR(EXACT($F69,"yes"),EXACT($F69,"no"))))),"publicEvidence, ","")&amp;IF(OR(ISFORMULA($G69),AND($G69&lt;&gt;"",NOT(OR(EXACT($G69,"none"),EXACT($G69,"seller_only"),EXACT($G69,"buyer_event"),EXACT($G69,"mixed"))))),"firstPartyEvidence, ","")&amp;IF(OR(ISFORMULA($H69),AND($H69&lt;&gt;"",NOT(OR(EXACT($H69,"yes"),EXACT($H69,"no"),EXACT($H69,"unknown"))))),"realDecision, ","")&amp;IF(OR(ISFORMULA($I69),AND($I69&lt;&gt;"",NOT(OR(EXACT($I69,"full"),EXACT($I69,"partial"),EXACT($I69,"mismatch"),EXACT($I69,"unknown"))))),"scopeMatch, ","")&amp;IF(OR(ISFORMULA($J69),AND($J69&lt;&gt;"",NOT(OR(EXACT($J69,"independent_current"),EXACT($J69,"one_decision"),EXACT($J69,"shared_records"),EXACT($J69,"contradictory"),EXACT($J69,"incomplete_capture"),EXACT($J69,"stale"))))),"evidenceQuality, ","")&amp;IF(OR(ISFORMULA($K69),AND($K69&lt;&gt;"",NOT(OR(EXACT($K69,"vendor"),EXACT($K69,"product"),EXACT($K69,"consultancy"),EXACT($K69,"agency"),EXACT($K69,"internal_build"),EXACT($K69,"spreadsheet"),EXACT($K69,"incumbent"),EXACT($K69,"open_source"),EXACT($K69,"free_tool"),EXACT($K69,"no_decision"),EXACT($K69,"status_quo"),EXACT($K69,"unknown"))))),"alternativeType, ","")&amp;IF(OR(ISFORMULA($L69),AND($L69&lt;&gt;"",NOT(OR(EXACT($L69,"direct"),EXACT($L69,"indirect"),EXACT($L69,"substitute"),EXACT($L69,"reference"),EXACT($L69,"unknown"))))),"currentRole, ","")&amp;IF(OR(ISFORMULA($M69),AND($M69&lt;&gt;"",NOT(OR(EXACT($M69,"current"),EXACT($M69,"stale"),EXACT($M69,"unknown"))))),"freshness, ","")&amp;IF(OR(ISFORMULA($N69),AND($N69&lt;&gt;"",NOT(OR(EXACT($N69,"none"),EXACT($N69,"material"),EXACT($N69,"unknown"))))),"contradiction, ","")&amp;IF(OR(ISFORMULA($O69),AND($O69&lt;&gt;"",NOT(OR(EXACT($O69,"two_plus"),EXACT($O69,"one"),EXACT($O69,"shared"),EXACT($O69,"unknown"))))),"provenance, ","")&amp;IF(OR(ISFORMULA($P69),AND($P69&lt;&gt;"",NOT(OR(EXACT($P69,"balanced"),EXACT($P69,"only_wins"),EXACT($P69,"only_losses"),EXACT($P69,"one_segment"),EXACT($P69,"incomplete_crm"),EXACT($P69,"limited"))))),"sampleCoverage, ","")&amp;IF(OR(ISFORMULA($Q69),AND($Q69&lt;&gt;"",NOT(OR(EXACT($Q69,"none"),EXACT($Q69,"review_due"),EXACT($Q69,"new_evidence"))))),"previousValidation, ","")&amp;IF(OR(ISFORMULA($R69),AND($R69&lt;&gt;"",NOT(OR(EXACT($R69,"yes"),EXACT($R69,"no"))))),"newMaterialEvidence, ","")&amp;IF(OR(ISFORMULA($S69),AND($S69&lt;&gt;"",NOT(OR(EXACT($S69,"yes"),EXACT($S69,"no"),EXACT($S69,"unknown"))))),"serviceability, ","")&amp;IF(OR(ISFORMULA($T69),AND($T69&lt;&gt;"",NOT(OR(EXACT($T69,"yes"),EXACT($T69,"no"))))),"historicalBackfill, ","")&amp;IF(OR(ISFORMULA($U69),AND($U69&lt;&gt;"",NOT(OR(EXACT($U69,"yes"),EXACT($U69,"no"),EXACT($U69,"unknown"))))),"commercialNonParticipation, ","")</x:f>
      </x:c>
      <x:c r="BA69">
        <x:f>IF(LEN(TRIM($C69&amp;""))=0,"candidateName, ","")&amp;IF(LEN(TRIM($D69&amp;""))=0,"decisionUse, ","")&amp;IF(LEN(TRIM($E69&amp;""))=0,"candidateInSet, ","")&amp;IF(LEN(TRIM($F69&amp;""))=0,"publicEvidence, ","")&amp;IF(LEN(TRIM($G69&amp;""))=0,"firstPartyEvidence, ","")&amp;IF(LEN(TRIM($H69&amp;""))=0,"realDecision, ","")&amp;IF(LEN(TRIM($I69&amp;""))=0,"scopeMatch, ","")&amp;IF(LEN(TRIM($J69&amp;""))=0,"evidenceQuality, ","")</x:f>
      </x:c>
      <x:c r="BB69">
        <x:f>IF($AM69=0,"EMPTY",IF($AN69=TRUE,"INVALID INPUT",IF($AO69=TRUE,"INVALID INPUT",IF(OR(NOT(ISTEXT($C69)),LEN(TRIM($C69&amp;""))&lt;2),"INVALID INPUT",IF(OR($Q69="review_due",$Q69="new_evidence",$R69="yes"),"REOPEN",IF(OR($AR69="material",$AR69="unknown"),"RESOLVE EVIDENCE",IF(OR($I69="unknown",$H69="unknown"),"RESOLVE EVIDENCE",IF(AND($AU69=TRUE,OR($S69="",$S69="unknown")),"RESOLVE EVIDENCE",IF(AND($E69="no",OR($K69="",$K69="unknown")),"RESOLVE EVIDENCE",IF(AND($E69="yes",OR($L69="",$L69="unknown")),"RESOLVE EVIDENCE",IF(AND($E69="yes",OR($I69="partial",$I69="mismatch",$AQ69="stale")),"DOWNGRADE",IF(AND($AU69=TRUE,$AY69=TRUE),"RESOLVE EVIDENCE",IF(AND($S69="no",$E69="yes",$H69="no",$U69="yes",$AP69="two_plus",$I69="full",$AQ69="current"),"EXCLUDE FROM THIS COMMERCIAL VIEW",IF(AND($S69="no",$E69="yes",$H69="yes"),"DOWNGRADE",IF(AND($S69="no",OR($F69="yes",$AV69=TRUE)),"RETAIN FOR DISCOVERY / REFERENCE",IF($S69="no","RESOLVE EVIDENCE",IF(AND($E69="no",$H69="yes",$AT69=TRUE,$I69="full",$AW69=""),"RESOLVE EVIDENCE",IF(AND($E69="no",$H69="yes",$AT69=TRUE,$I69="full",$AU69=TRUE,OR($AP69&lt;&gt;"two_plus",$AQ69&lt;&gt;"current",$S69&lt;&gt;"yes")),"RESOLVE EVIDENCE",IF(AND($E69="no",$H69="yes",$AT69=TRUE,$I69="full"),"ADD",IF(AND($AW69&lt;&gt;"",$E69="yes",$H69="yes",$I69="full",$L69&lt;&gt;$AW69),"RECLASSIFY",IF(AND($AP69="shared",$AV69=TRUE),"RETAIN FOR DISCOVERY / REFERENCE",IF(AND($AV69=TRUE,$F69="yes",OR($H69="no",$G69="none")),"RETAIN FOR DISCOVERY / REFERENCE",IF(AND($E69="yes",$H69="no",$U69="yes",$AP69="two_plus",$I69="full",$AQ69="current"),"EXCLUDE FROM THIS COMMERCIAL VIEW",IF(AND($E69="yes",$H69="yes",$AT69=TRUE,$I69="full",$AP69="two_plus",$AQ69="current",$AW69=""),"RESOLVE EVIDENCE",IF(AND($E69="yes",$H69="yes",$AT69=TRUE,$I69="full",$AP69="two_plus",$AQ69="current",$AU69=TRUE,$S69&lt;&gt;"yes"),"RESOLVE EVIDENCE",IF(AND($E69="yes",$H69="yes",$AT69=TRUE,$I69="full",$AP69="two_plus",$AQ69="current",$L69&lt;&gt;$AW69),"RECLASSIFY",IF(AND($E69="yes",$H69="yes",$AT69=TRUE,$I69="full",$AP69="two_plus",$AQ69="current"),"CONFIRM","RESOLVE EVIDENCE")))))))))))))))))))))))))))</x:f>
      </x:c>
      <x:c r="BC69">
        <x:f>IF($AM69=0,"EMPTY",IF($AN69=TRUE,"CONTROLLED_INPUT_INVALID",IF($AO69=TRUE,"REQUIRED_FIELDS_MISSING",IF(OR(NOT(ISTEXT($C69)),LEN(TRIM($C69&amp;""))&lt;2),"IDENTITY_MALFORMED",IF(OR($Q69="review_due",$Q69="new_evidence",$R69="yes"),"LIFECYCLE_TRIGGER",IF(OR($AR69="material",$AR69="unknown"),"MATERIAL_CONTRADICTION",IF(OR($I69="unknown",$H69="unknown"),"SCOPE_OR_EVENT_UNRESOLVED",IF(AND($AU69=TRUE,OR($S69="",$S69="unknown")),"SERVICEABILITY_UNRESOLVED",IF(AND($E69="no",OR($K69="",$K69="unknown")),"MISSING_ALTERNATIVE_ROLE_UNRESOLVED",IF(AND($E69="yes",OR($L69="",$L69="unknown")),"CURRENT_ROLE_UNRESOLVED",IF(AND($E69="yes",OR($I69="partial",$I69="mismatch",$AQ69="stale")),"SCOPE_OR_FRESHNESS_LIMIT",IF(AND($AU69=TRUE,$AY69=TRUE),"COMMERCIAL_EVIDENCE_LIMITED",IF(AND($S69="no",$E69="yes",$H69="no",$U69="yes",$AP69="two_plus",$I69="full",$AQ69="current"),"SCOPED_NON_SERVICEABILITY",IF(AND($S69="no",$E69="yes",$H69="yes"),"SERVICEABILITY_LIMIT",IF(AND($S69="no",OR($F69="yes",$AV69=TRUE)),"NOT_SERVICEABLE_FOR_COMMERCIAL_VIEW",IF($S69="no","SERVICEABILITY_NEGATIVE_ROLE_EFFECT_UNRESOLVED",IF(AND($E69="no",$H69="yes",$AT69=TRUE,$I69="full",$AW69=""),"MISSING_ALTERNATIVE_ROLE_UNRESOLVED",IF(AND($E69="no",$H69="yes",$AT69=TRUE,$I69="full",$AU69=TRUE,OR($AP69&lt;&gt;"two_plus",$AQ69&lt;&gt;"current",$S69&lt;&gt;"yes")),"MISSING_ALTERNATIVE_EVIDENCE_LIMITED",IF(AND($E69="no",$H69="yes",$AT69=TRUE,$I69="full"),"COMMERCIAL_ALTERNATIVE_MISSING",IF(AND($AW69&lt;&gt;"",$E69="yes",$H69="yes",$I69="full",$L69&lt;&gt;$AW69),"ROLE_MISMATCH",IF(AND($AP69="shared",$AV69=TRUE),"PUBLIC_SIGNAL_SHARED_PROVENANCE",IF(AND($AV69=TRUE,$F69="yes",OR($H69="no",$G69="none")),"DISCOVERY_ONLY_RELATIONSHIP",IF(AND($E69="yes",$H69="no",$U69="yes",$AP69="two_plus",$I69="full",$AQ69="current"),"SCOPED_NON_PARTICIPATION",IF(AND($E69="yes",$H69="yes",$AT69=TRUE,$I69="full",$AP69="two_plus",$AQ69="current",$AW69=""),"ALTERNATIVE_TYPE_UNRESOLVED",IF(AND($E69="yes",$H69="yes",$AT69=TRUE,$I69="full",$AP69="two_plus",$AQ69="current",$AU69=TRUE,$S69&lt;&gt;"yes"),"SERVICEABILITY_UNRESOLVED",IF(AND($E69="yes",$H69="yes",$AT69=TRUE,$I69="full",$AP69="two_plus",$AQ69="current",$L69&lt;&gt;$AW69),"ROLE_MISMATCH",IF(AND($E69="yes",$H69="yes",$AT69=TRUE,$I69="full",$AP69="two_plus",$AQ69="current"),"SCOPED_COMMERCIAL_RELEVANCE","DEFAULT_EVIDENCE_GAP")))))))))))))))))))))))))))</x:f>
      </x:c>
    </x:row>
    <x:row r="70">
      <x:c r="A70" s="103"/>
      <x:c r="B70" s="103"/>
      <x:c r="C70" s="103"/>
      <x:c r="D70" s="103"/>
      <x:c r="E70" s="103"/>
      <x:c r="F70" s="103"/>
      <x:c r="G70" s="103"/>
      <x:c r="H70" s="103"/>
      <x:c r="I70" s="103"/>
      <x:c r="J70" s="103"/>
      <x:c r="K70" s="103"/>
      <x:c r="L70" s="103"/>
      <x:c r="M70" s="103"/>
      <x:c r="N70" s="103"/>
      <x:c r="O70" s="103"/>
      <x:c r="P70" s="103"/>
      <x:c r="Q70" s="103"/>
      <x:c r="R70" s="103"/>
      <x:c r="S70" s="103"/>
      <x:c r="T70" s="103"/>
      <x:c r="U70" s="103"/>
      <x:c r="V70" s="103"/>
      <x:c r="W70" s="104"/>
      <x:c r="X70" s="103"/>
      <x:c r="Y70" s="86">
        <x:f>IF($BB70="EMPTY","",IF($AN70=TRUE,"INVALID",IF($AO70=TRUE,"INCOMPLETE",IF(OR(NOT(ISTEXT($C70)),LEN(TRIM($C70&amp;""))&lt;2),"INVALID","VALID"))))</x:f>
      </x:c>
      <x:c r="Z70" s="86">
        <x:f>IF($BB70="EMPTY","",$BB70)</x:f>
      </x:c>
      <x:c r="AA70" s="86">
        <x:f>IF($BB70="EMPTY","",IFERROR(VLOOKUP($BC70,'Method Notes'!$AN$5:$AW$50,2,FALSE),""))</x:f>
      </x:c>
      <x:c r="AB70" s="86">
        <x:f>IF($BB70="EMPTY","",IF($BC70="CONTROLLED_INPUT_INVALID","Unsupported values were supplied for: "&amp;LEFT($AZ70,MAX(0,LEN($AZ70)-2))&amp;". The engine does not convert them to a safe default.",IF($BC70="REQUIRED_FIELDS_MISSING","Required information is missing: "&amp;LEFT($BA70,MAX(0,LEN($BA70)-2))&amp;".",IFERROR(VLOOKUP($BC70,'Method Notes'!$AN$5:$AW$50,3,FALSE),""))))</x:f>
      </x:c>
      <x:c r="AC70" s="86">
        <x:f>IF($BB70="EMPTY","",IF($BC70="COMMERCIAL_ALTERNATIVE_MISSING","Add as "&amp;$AX70&amp;" in this scoped view.",IF($BC70="ROLE_MISMATCH","Reclassify as "&amp;$AX70&amp;" for this view.",IFERROR(VLOOKUP($BC70,'Method Notes'!$AN$5:$AW$50,4,FALSE),""))))</x:f>
      </x:c>
      <x:c r="AD70" s="86">
        <x:f>IF($BB70="EMPTY","",$BC70)</x:f>
      </x:c>
      <x:c r="AE70" s="86">
        <x:f>IF($BB70="EMPTY","",IFERROR(VLOOKUP($BC70,'Method Notes'!$AN$5:$AW$50,5,FALSE),""))</x:f>
      </x:c>
      <x:c r="AF70" s="86">
        <x:f>IF($BB70="EMPTY","",IFERROR(VLOOKUP($BC70,'Method Notes'!$AN$5:$AW$50,6,FALSE),""))</x:f>
      </x:c>
      <x:c r="AG70" s="86">
        <x:f>IF($BB70="EMPTY","",IF($BC70="COMMERCIAL_EVIDENCE_LIMITED",IF($AT70=TRUE,"Add independent decisions and missing segments.","Collect direct buyer or recorded commercial-event evidence tied to the same scope."),IFERROR(VLOOKUP($BC70,'Method Notes'!$AN$5:$AW$50,7,FALSE),"")))</x:f>
      </x:c>
      <x:c r="AH70" s="86">
        <x:f>IF($BB70="EMPTY","",IFERROR(VLOOKUP($BC70,'Method Notes'!$AN$5:$AW$50,8,FALSE),""))</x:f>
      </x:c>
      <x:c r="AI70" s="86">
        <x:f>IF($BB70="EMPTY","",IF(OR($BC70="COMMERCIAL_EVIDENCE_LIMITED",$BC70="COMMERCIAL_ALTERNATIVE_MISSING",$BC70="ROLE_MISMATCH",$BC70="SCOPE_OR_FRESHNESS_LIMIT"),IF($AP70="shared","PROVENANCE NOT INDEPENDENT",IF($AP70="one","ONE INDEPENDENT DECISION ONLY",IF($AS70="incomplete_crm","CRM CAPTURE INCOMPLETE",IF(OR($AS70="only_wins",$AS70="only_losses",$AS70="one_segment",$AS70="limited"),"SAMPLE COVERAGE LIMITED",IF($T70="yes","HISTORICAL BACKFILL UNRELIABLE",IF($AQ70="stale","EVIDENCE STALE","Evidence is scoped to the tested view.")))))),IFERROR(VLOOKUP($BC70,'Method Notes'!$AN$5:$AW$50,9,FALSE),"")))</x:f>
      </x:c>
      <x:c r="AJ70" s="86">
        <x:f>IF($BB70="EMPTY","",IFERROR(VLOOKUP($BC70,'Method Notes'!$AN$5:$AW$50,10,FALSE),""))</x:f>
      </x:c>
      <x:c r="AK70" s="86">
        <x:f>IF(COUNTA($A70:$X70)=0,"",IF(AND($B70&lt;&gt;"",COUNTIF($B$6:$B70,$B70)&gt;1),"POSSIBLE DUPLICATE CANDIDATE ID",""))</x:f>
      </x:c>
      <x:c r="AL70" s="86">
        <x:f>IF(COUNTA($A70:$X70)=0,"",IF(OR($Q70="review_due",$Q70="new_evidence",$R70="yes"),"REOPEN / SUPERSEDE PRIOR VERSION",IF(OR($Q70="",$Q70="none"),"CURRENT OR FIRST REVIEW","PRIOR REVIEW RECORDED")))</x:f>
      </x:c>
      <x:c r="AM70">
        <x:f>IF(COUNTA($C70:$U70)&gt;0,1,0)</x:f>
      </x:c>
      <x:c r="AN70">
        <x:f>OR(ISFORMULA($C70),ISFORMULA($D70),AND($D70&lt;&gt;"",NOT(OR(EXACT($D70,"seo"),EXACT($D70,"content"),EXACT($D70,"paid_search"),EXACT($D70,"market_monitoring"),EXACT($D70,"battlecard"),EXACT($D70,"product_comparison"),EXACT($D70,"shortlist"),EXACT($D70,"procurement"),EXACT($D70,"pricing"),EXACT($D70,"renewal"),EXACT($D70,"strategy")))),ISFORMULA($E70),AND($E70&lt;&gt;"",NOT(OR(EXACT($E70,"yes"),EXACT($E70,"no")))),ISFORMULA($F70),AND($F70&lt;&gt;"",NOT(OR(EXACT($F70,"yes"),EXACT($F70,"no")))),ISFORMULA($G70),AND($G70&lt;&gt;"",NOT(OR(EXACT($G70,"none"),EXACT($G70,"seller_only"),EXACT($G70,"buyer_event"),EXACT($G70,"mixed")))),ISFORMULA($H70),AND($H70&lt;&gt;"",NOT(OR(EXACT($H70,"yes"),EXACT($H70,"no"),EXACT($H70,"unknown")))),ISFORMULA($I70),AND($I70&lt;&gt;"",NOT(OR(EXACT($I70,"full"),EXACT($I70,"partial"),EXACT($I70,"mismatch"),EXACT($I70,"unknown")))),ISFORMULA($J70),AND($J70&lt;&gt;"",NOT(OR(EXACT($J70,"independent_current"),EXACT($J70,"one_decision"),EXACT($J70,"shared_records"),EXACT($J70,"contradictory"),EXACT($J70,"incomplete_capture"),EXACT($J70,"stale")))),ISFORMULA($K70),AND($K70&lt;&gt;"",NOT(OR(EXACT($K70,"vendor"),EXACT($K70,"product"),EXACT($K70,"consultancy"),EXACT($K70,"agency"),EXACT($K70,"internal_build"),EXACT($K70,"spreadsheet"),EXACT($K70,"incumbent"),EXACT($K70,"open_source"),EXACT($K70,"free_tool"),EXACT($K70,"no_decision"),EXACT($K70,"status_quo"),EXACT($K70,"unknown")))),ISFORMULA($L70),AND($L70&lt;&gt;"",NOT(OR(EXACT($L70,"direct"),EXACT($L70,"indirect"),EXACT($L70,"substitute"),EXACT($L70,"reference"),EXACT($L70,"unknown")))),ISFORMULA($M70),AND($M70&lt;&gt;"",NOT(OR(EXACT($M70,"current"),EXACT($M70,"stale"),EXACT($M70,"unknown")))),ISFORMULA($N70),AND($N70&lt;&gt;"",NOT(OR(EXACT($N70,"none"),EXACT($N70,"material"),EXACT($N70,"unknown")))),ISFORMULA($O70),AND($O70&lt;&gt;"",NOT(OR(EXACT($O70,"two_plus"),EXACT($O70,"one"),EXACT($O70,"shared"),EXACT($O70,"unknown")))),ISFORMULA($P70),AND($P70&lt;&gt;"",NOT(OR(EXACT($P70,"balanced"),EXACT($P70,"only_wins"),EXACT($P70,"only_losses"),EXACT($P70,"one_segment"),EXACT($P70,"incomplete_crm"),EXACT($P70,"limited")))),ISFORMULA($Q70),AND($Q70&lt;&gt;"",NOT(OR(EXACT($Q70,"none"),EXACT($Q70,"review_due"),EXACT($Q70,"new_evidence")))),ISFORMULA($R70),AND($R70&lt;&gt;"",NOT(OR(EXACT($R70,"yes"),EXACT($R70,"no")))),ISFORMULA($S70),AND($S70&lt;&gt;"",NOT(OR(EXACT($S70,"yes"),EXACT($S70,"no"),EXACT($S70,"unknown")))),ISFORMULA($T70),AND($T70&lt;&gt;"",NOT(OR(EXACT($T70,"yes"),EXACT($T70,"no")))),ISFORMULA($U70),AND($U70&lt;&gt;"",NOT(OR(EXACT($U70,"yes"),EXACT($U70,"no"),EXACT($U70,"unknown")))))</x:f>
      </x:c>
      <x:c r="AO70">
        <x:f>OR(LEN(TRIM($C70&amp;""))=0,LEN(TRIM($D70&amp;""))=0,LEN(TRIM($E70&amp;""))=0,LEN(TRIM($F70&amp;""))=0,LEN(TRIM($G70&amp;""))=0,LEN(TRIM($H70&amp;""))=0,LEN(TRIM($I70&amp;""))=0,LEN(TRIM($J70&amp;""))=0)</x:f>
      </x:c>
      <x:c r="AP70">
        <x:f>IF($O70&lt;&gt;"",$O70,IF($J70="independent_current","two_plus",IF($J70="one_decision","one",IF($J70="shared_records","shared","unknown"))))</x:f>
      </x:c>
      <x:c r="AQ70">
        <x:f>IF($M70&lt;&gt;"",$M70,IF($J70="stale","stale",IF($J70="incomplete_capture","unknown",IF($J70&lt;&gt;"","current",""))))</x:f>
      </x:c>
      <x:c r="AR70">
        <x:f>IF($N70&lt;&gt;"",$N70,IF($J70="contradictory","material",IF($J70&lt;&gt;"","none","")))</x:f>
      </x:c>
      <x:c r="AS70">
        <x:f>IF($P70&lt;&gt;"",$P70,IF($J70="incomplete_capture","incomplete_crm",IF($J70="independent_current","balanced",IF($J70&lt;&gt;"","limited",""))))</x:f>
      </x:c>
      <x:c r="AT70">
        <x:f>OR($G70="buyer_event",$G70="mixed")</x:f>
      </x:c>
      <x:c r="AU70">
        <x:f>OR($D70="battlecard",$D70="shortlist",$D70="procurement",$D70="pricing",$D70="renewal",$D70="strategy",$D70="product_comparison")</x:f>
      </x:c>
      <x:c r="AV70">
        <x:f>OR($D70="seo",$D70="content",$D70="paid_search",$D70="market_monitoring")</x:f>
      </x:c>
      <x:c r="AW70">
        <x:f>IF(OR($K70="vendor",$K70="product"),"direct",IF(OR($K70="consultancy",$K70="agency"),"indirect",IF(OR($K70="internal_build",$K70="spreadsheet",$K70="incumbent",$K70="open_source",$K70="free_tool",$K70="no_decision",$K70="status_quo"),"substitute","")))</x:f>
      </x:c>
      <x:c r="AX70">
        <x:f>IF(OR($K70="vendor",$K70="product"),"Direct competitor",IF(OR($K70="consultancy",$K70="agency"),"Service alternative",IF($K70="incumbent","Incumbent / substitute",IF($K70="no_decision","No-decision alternative",IF($K70="status_quo","Status-quo alternative",IF(OR($K70="internal_build",$K70="spreadsheet",$K70="open_source",$K70="free_tool"),"Substitute",""))))))</x:f>
      </x:c>
      <x:c r="AY70">
        <x:f>OR($G70="none",$G70="seller_only",$AP70&lt;&gt;"two_plus",$AS70="only_wins",$AS70="only_losses",$AS70="one_segment",$AS70="incomplete_crm",$AS70="limited",$T70="yes",$AQ70&lt;&gt;"current")</x:f>
      </x:c>
      <x:c r="AZ70">
        <x:f>IF(ISFORMULA($C70),"candidateName, ","")&amp;IF(OR(ISFORMULA($D70),AND($D70&lt;&gt;"",NOT(OR(EXACT($D70,"seo"),EXACT($D70,"content"),EXACT($D70,"paid_search"),EXACT($D70,"market_monitoring"),EXACT($D70,"battlecard"),EXACT($D70,"product_comparison"),EXACT($D70,"shortlist"),EXACT($D70,"procurement"),EXACT($D70,"pricing"),EXACT($D70,"renewal"),EXACT($D70,"strategy"))))),"decisionUse, ","")&amp;IF(OR(ISFORMULA($E70),AND($E70&lt;&gt;"",NOT(OR(EXACT($E70,"yes"),EXACT($E70,"no"))))),"candidateInSet, ","")&amp;IF(OR(ISFORMULA($F70),AND($F70&lt;&gt;"",NOT(OR(EXACT($F70,"yes"),EXACT($F70,"no"))))),"publicEvidence, ","")&amp;IF(OR(ISFORMULA($G70),AND($G70&lt;&gt;"",NOT(OR(EXACT($G70,"none"),EXACT($G70,"seller_only"),EXACT($G70,"buyer_event"),EXACT($G70,"mixed"))))),"firstPartyEvidence, ","")&amp;IF(OR(ISFORMULA($H70),AND($H70&lt;&gt;"",NOT(OR(EXACT($H70,"yes"),EXACT($H70,"no"),EXACT($H70,"unknown"))))),"realDecision, ","")&amp;IF(OR(ISFORMULA($I70),AND($I70&lt;&gt;"",NOT(OR(EXACT($I70,"full"),EXACT($I70,"partial"),EXACT($I70,"mismatch"),EXACT($I70,"unknown"))))),"scopeMatch, ","")&amp;IF(OR(ISFORMULA($J70),AND($J70&lt;&gt;"",NOT(OR(EXACT($J70,"independent_current"),EXACT($J70,"one_decision"),EXACT($J70,"shared_records"),EXACT($J70,"contradictory"),EXACT($J70,"incomplete_capture"),EXACT($J70,"stale"))))),"evidenceQuality, ","")&amp;IF(OR(ISFORMULA($K70),AND($K70&lt;&gt;"",NOT(OR(EXACT($K70,"vendor"),EXACT($K70,"product"),EXACT($K70,"consultancy"),EXACT($K70,"agency"),EXACT($K70,"internal_build"),EXACT($K70,"spreadsheet"),EXACT($K70,"incumbent"),EXACT($K70,"open_source"),EXACT($K70,"free_tool"),EXACT($K70,"no_decision"),EXACT($K70,"status_quo"),EXACT($K70,"unknown"))))),"alternativeType, ","")&amp;IF(OR(ISFORMULA($L70),AND($L70&lt;&gt;"",NOT(OR(EXACT($L70,"direct"),EXACT($L70,"indirect"),EXACT($L70,"substitute"),EXACT($L70,"reference"),EXACT($L70,"unknown"))))),"currentRole, ","")&amp;IF(OR(ISFORMULA($M70),AND($M70&lt;&gt;"",NOT(OR(EXACT($M70,"current"),EXACT($M70,"stale"),EXACT($M70,"unknown"))))),"freshness, ","")&amp;IF(OR(ISFORMULA($N70),AND($N70&lt;&gt;"",NOT(OR(EXACT($N70,"none"),EXACT($N70,"material"),EXACT($N70,"unknown"))))),"contradiction, ","")&amp;IF(OR(ISFORMULA($O70),AND($O70&lt;&gt;"",NOT(OR(EXACT($O70,"two_plus"),EXACT($O70,"one"),EXACT($O70,"shared"),EXACT($O70,"unknown"))))),"provenance, ","")&amp;IF(OR(ISFORMULA($P70),AND($P70&lt;&gt;"",NOT(OR(EXACT($P70,"balanced"),EXACT($P70,"only_wins"),EXACT($P70,"only_losses"),EXACT($P70,"one_segment"),EXACT($P70,"incomplete_crm"),EXACT($P70,"limited"))))),"sampleCoverage, ","")&amp;IF(OR(ISFORMULA($Q70),AND($Q70&lt;&gt;"",NOT(OR(EXACT($Q70,"none"),EXACT($Q70,"review_due"),EXACT($Q70,"new_evidence"))))),"previousValidation, ","")&amp;IF(OR(ISFORMULA($R70),AND($R70&lt;&gt;"",NOT(OR(EXACT($R70,"yes"),EXACT($R70,"no"))))),"newMaterialEvidence, ","")&amp;IF(OR(ISFORMULA($S70),AND($S70&lt;&gt;"",NOT(OR(EXACT($S70,"yes"),EXACT($S70,"no"),EXACT($S70,"unknown"))))),"serviceability, ","")&amp;IF(OR(ISFORMULA($T70),AND($T70&lt;&gt;"",NOT(OR(EXACT($T70,"yes"),EXACT($T70,"no"))))),"historicalBackfill, ","")&amp;IF(OR(ISFORMULA($U70),AND($U70&lt;&gt;"",NOT(OR(EXACT($U70,"yes"),EXACT($U70,"no"),EXACT($U70,"unknown"))))),"commercialNonParticipation, ","")</x:f>
      </x:c>
      <x:c r="BA70">
        <x:f>IF(LEN(TRIM($C70&amp;""))=0,"candidateName, ","")&amp;IF(LEN(TRIM($D70&amp;""))=0,"decisionUse, ","")&amp;IF(LEN(TRIM($E70&amp;""))=0,"candidateInSet, ","")&amp;IF(LEN(TRIM($F70&amp;""))=0,"publicEvidence, ","")&amp;IF(LEN(TRIM($G70&amp;""))=0,"firstPartyEvidence, ","")&amp;IF(LEN(TRIM($H70&amp;""))=0,"realDecision, ","")&amp;IF(LEN(TRIM($I70&amp;""))=0,"scopeMatch, ","")&amp;IF(LEN(TRIM($J70&amp;""))=0,"evidenceQuality, ","")</x:f>
      </x:c>
      <x:c r="BB70">
        <x:f>IF($AM70=0,"EMPTY",IF($AN70=TRUE,"INVALID INPUT",IF($AO70=TRUE,"INVALID INPUT",IF(OR(NOT(ISTEXT($C70)),LEN(TRIM($C70&amp;""))&lt;2),"INVALID INPUT",IF(OR($Q70="review_due",$Q70="new_evidence",$R70="yes"),"REOPEN",IF(OR($AR70="material",$AR70="unknown"),"RESOLVE EVIDENCE",IF(OR($I70="unknown",$H70="unknown"),"RESOLVE EVIDENCE",IF(AND($AU70=TRUE,OR($S70="",$S70="unknown")),"RESOLVE EVIDENCE",IF(AND($E70="no",OR($K70="",$K70="unknown")),"RESOLVE EVIDENCE",IF(AND($E70="yes",OR($L70="",$L70="unknown")),"RESOLVE EVIDENCE",IF(AND($E70="yes",OR($I70="partial",$I70="mismatch",$AQ70="stale")),"DOWNGRADE",IF(AND($AU70=TRUE,$AY70=TRUE),"RESOLVE EVIDENCE",IF(AND($S70="no",$E70="yes",$H70="no",$U70="yes",$AP70="two_plus",$I70="full",$AQ70="current"),"EXCLUDE FROM THIS COMMERCIAL VIEW",IF(AND($S70="no",$E70="yes",$H70="yes"),"DOWNGRADE",IF(AND($S70="no",OR($F70="yes",$AV70=TRUE)),"RETAIN FOR DISCOVERY / REFERENCE",IF($S70="no","RESOLVE EVIDENCE",IF(AND($E70="no",$H70="yes",$AT70=TRUE,$I70="full",$AW70=""),"RESOLVE EVIDENCE",IF(AND($E70="no",$H70="yes",$AT70=TRUE,$I70="full",$AU70=TRUE,OR($AP70&lt;&gt;"two_plus",$AQ70&lt;&gt;"current",$S70&lt;&gt;"yes")),"RESOLVE EVIDENCE",IF(AND($E70="no",$H70="yes",$AT70=TRUE,$I70="full"),"ADD",IF(AND($AW70&lt;&gt;"",$E70="yes",$H70="yes",$I70="full",$L70&lt;&gt;$AW70),"RECLASSIFY",IF(AND($AP70="shared",$AV70=TRUE),"RETAIN FOR DISCOVERY / REFERENCE",IF(AND($AV70=TRUE,$F70="yes",OR($H70="no",$G70="none")),"RETAIN FOR DISCOVERY / REFERENCE",IF(AND($E70="yes",$H70="no",$U70="yes",$AP70="two_plus",$I70="full",$AQ70="current"),"EXCLUDE FROM THIS COMMERCIAL VIEW",IF(AND($E70="yes",$H70="yes",$AT70=TRUE,$I70="full",$AP70="two_plus",$AQ70="current",$AW70=""),"RESOLVE EVIDENCE",IF(AND($E70="yes",$H70="yes",$AT70=TRUE,$I70="full",$AP70="two_plus",$AQ70="current",$AU70=TRUE,$S70&lt;&gt;"yes"),"RESOLVE EVIDENCE",IF(AND($E70="yes",$H70="yes",$AT70=TRUE,$I70="full",$AP70="two_plus",$AQ70="current",$L70&lt;&gt;$AW70),"RECLASSIFY",IF(AND($E70="yes",$H70="yes",$AT70=TRUE,$I70="full",$AP70="two_plus",$AQ70="current"),"CONFIRM","RESOLVE EVIDENCE")))))))))))))))))))))))))))</x:f>
      </x:c>
      <x:c r="BC70">
        <x:f>IF($AM70=0,"EMPTY",IF($AN70=TRUE,"CONTROLLED_INPUT_INVALID",IF($AO70=TRUE,"REQUIRED_FIELDS_MISSING",IF(OR(NOT(ISTEXT($C70)),LEN(TRIM($C70&amp;""))&lt;2),"IDENTITY_MALFORMED",IF(OR($Q70="review_due",$Q70="new_evidence",$R70="yes"),"LIFECYCLE_TRIGGER",IF(OR($AR70="material",$AR70="unknown"),"MATERIAL_CONTRADICTION",IF(OR($I70="unknown",$H70="unknown"),"SCOPE_OR_EVENT_UNRESOLVED",IF(AND($AU70=TRUE,OR($S70="",$S70="unknown")),"SERVICEABILITY_UNRESOLVED",IF(AND($E70="no",OR($K70="",$K70="unknown")),"MISSING_ALTERNATIVE_ROLE_UNRESOLVED",IF(AND($E70="yes",OR($L70="",$L70="unknown")),"CURRENT_ROLE_UNRESOLVED",IF(AND($E70="yes",OR($I70="partial",$I70="mismatch",$AQ70="stale")),"SCOPE_OR_FRESHNESS_LIMIT",IF(AND($AU70=TRUE,$AY70=TRUE),"COMMERCIAL_EVIDENCE_LIMITED",IF(AND($S70="no",$E70="yes",$H70="no",$U70="yes",$AP70="two_plus",$I70="full",$AQ70="current"),"SCOPED_NON_SERVICEABILITY",IF(AND($S70="no",$E70="yes",$H70="yes"),"SERVICEABILITY_LIMIT",IF(AND($S70="no",OR($F70="yes",$AV70=TRUE)),"NOT_SERVICEABLE_FOR_COMMERCIAL_VIEW",IF($S70="no","SERVICEABILITY_NEGATIVE_ROLE_EFFECT_UNRESOLVED",IF(AND($E70="no",$H70="yes",$AT70=TRUE,$I70="full",$AW70=""),"MISSING_ALTERNATIVE_ROLE_UNRESOLVED",IF(AND($E70="no",$H70="yes",$AT70=TRUE,$I70="full",$AU70=TRUE,OR($AP70&lt;&gt;"two_plus",$AQ70&lt;&gt;"current",$S70&lt;&gt;"yes")),"MISSING_ALTERNATIVE_EVIDENCE_LIMITED",IF(AND($E70="no",$H70="yes",$AT70=TRUE,$I70="full"),"COMMERCIAL_ALTERNATIVE_MISSING",IF(AND($AW70&lt;&gt;"",$E70="yes",$H70="yes",$I70="full",$L70&lt;&gt;$AW70),"ROLE_MISMATCH",IF(AND($AP70="shared",$AV70=TRUE),"PUBLIC_SIGNAL_SHARED_PROVENANCE",IF(AND($AV70=TRUE,$F70="yes",OR($H70="no",$G70="none")),"DISCOVERY_ONLY_RELATIONSHIP",IF(AND($E70="yes",$H70="no",$U70="yes",$AP70="two_plus",$I70="full",$AQ70="current"),"SCOPED_NON_PARTICIPATION",IF(AND($E70="yes",$H70="yes",$AT70=TRUE,$I70="full",$AP70="two_plus",$AQ70="current",$AW70=""),"ALTERNATIVE_TYPE_UNRESOLVED",IF(AND($E70="yes",$H70="yes",$AT70=TRUE,$I70="full",$AP70="two_plus",$AQ70="current",$AU70=TRUE,$S70&lt;&gt;"yes"),"SERVICEABILITY_UNRESOLVED",IF(AND($E70="yes",$H70="yes",$AT70=TRUE,$I70="full",$AP70="two_plus",$AQ70="current",$L70&lt;&gt;$AW70),"ROLE_MISMATCH",IF(AND($E70="yes",$H70="yes",$AT70=TRUE,$I70="full",$AP70="two_plus",$AQ70="current"),"SCOPED_COMMERCIAL_RELEVANCE","DEFAULT_EVIDENCE_GAP")))))))))))))))))))))))))))</x:f>
      </x:c>
    </x:row>
    <x:row r="71">
      <x:c r="A71" s="103"/>
      <x:c r="B71" s="103"/>
      <x:c r="C71" s="103"/>
      <x:c r="D71" s="103"/>
      <x:c r="E71" s="103"/>
      <x:c r="F71" s="103"/>
      <x:c r="G71" s="103"/>
      <x:c r="H71" s="103"/>
      <x:c r="I71" s="103"/>
      <x:c r="J71" s="103"/>
      <x:c r="K71" s="103"/>
      <x:c r="L71" s="103"/>
      <x:c r="M71" s="103"/>
      <x:c r="N71" s="103"/>
      <x:c r="O71" s="103"/>
      <x:c r="P71" s="103"/>
      <x:c r="Q71" s="103"/>
      <x:c r="R71" s="103"/>
      <x:c r="S71" s="103"/>
      <x:c r="T71" s="103"/>
      <x:c r="U71" s="103"/>
      <x:c r="V71" s="103"/>
      <x:c r="W71" s="104"/>
      <x:c r="X71" s="103"/>
      <x:c r="Y71" s="86">
        <x:f>IF($BB71="EMPTY","",IF($AN71=TRUE,"INVALID",IF($AO71=TRUE,"INCOMPLETE",IF(OR(NOT(ISTEXT($C71)),LEN(TRIM($C71&amp;""))&lt;2),"INVALID","VALID"))))</x:f>
      </x:c>
      <x:c r="Z71" s="86">
        <x:f>IF($BB71="EMPTY","",$BB71)</x:f>
      </x:c>
      <x:c r="AA71" s="86">
        <x:f>IF($BB71="EMPTY","",IFERROR(VLOOKUP($BC71,'Method Notes'!$AN$5:$AW$50,2,FALSE),""))</x:f>
      </x:c>
      <x:c r="AB71" s="86">
        <x:f>IF($BB71="EMPTY","",IF($BC71="CONTROLLED_INPUT_INVALID","Unsupported values were supplied for: "&amp;LEFT($AZ71,MAX(0,LEN($AZ71)-2))&amp;". The engine does not convert them to a safe default.",IF($BC71="REQUIRED_FIELDS_MISSING","Required information is missing: "&amp;LEFT($BA71,MAX(0,LEN($BA71)-2))&amp;".",IFERROR(VLOOKUP($BC71,'Method Notes'!$AN$5:$AW$50,3,FALSE),""))))</x:f>
      </x:c>
      <x:c r="AC71" s="86">
        <x:f>IF($BB71="EMPTY","",IF($BC71="COMMERCIAL_ALTERNATIVE_MISSING","Add as "&amp;$AX71&amp;" in this scoped view.",IF($BC71="ROLE_MISMATCH","Reclassify as "&amp;$AX71&amp;" for this view.",IFERROR(VLOOKUP($BC71,'Method Notes'!$AN$5:$AW$50,4,FALSE),""))))</x:f>
      </x:c>
      <x:c r="AD71" s="86">
        <x:f>IF($BB71="EMPTY","",$BC71)</x:f>
      </x:c>
      <x:c r="AE71" s="86">
        <x:f>IF($BB71="EMPTY","",IFERROR(VLOOKUP($BC71,'Method Notes'!$AN$5:$AW$50,5,FALSE),""))</x:f>
      </x:c>
      <x:c r="AF71" s="86">
        <x:f>IF($BB71="EMPTY","",IFERROR(VLOOKUP($BC71,'Method Notes'!$AN$5:$AW$50,6,FALSE),""))</x:f>
      </x:c>
      <x:c r="AG71" s="86">
        <x:f>IF($BB71="EMPTY","",IF($BC71="COMMERCIAL_EVIDENCE_LIMITED",IF($AT71=TRUE,"Add independent decisions and missing segments.","Collect direct buyer or recorded commercial-event evidence tied to the same scope."),IFERROR(VLOOKUP($BC71,'Method Notes'!$AN$5:$AW$50,7,FALSE),"")))</x:f>
      </x:c>
      <x:c r="AH71" s="86">
        <x:f>IF($BB71="EMPTY","",IFERROR(VLOOKUP($BC71,'Method Notes'!$AN$5:$AW$50,8,FALSE),""))</x:f>
      </x:c>
      <x:c r="AI71" s="86">
        <x:f>IF($BB71="EMPTY","",IF(OR($BC71="COMMERCIAL_EVIDENCE_LIMITED",$BC71="COMMERCIAL_ALTERNATIVE_MISSING",$BC71="ROLE_MISMATCH",$BC71="SCOPE_OR_FRESHNESS_LIMIT"),IF($AP71="shared","PROVENANCE NOT INDEPENDENT",IF($AP71="one","ONE INDEPENDENT DECISION ONLY",IF($AS71="incomplete_crm","CRM CAPTURE INCOMPLETE",IF(OR($AS71="only_wins",$AS71="only_losses",$AS71="one_segment",$AS71="limited"),"SAMPLE COVERAGE LIMITED",IF($T71="yes","HISTORICAL BACKFILL UNRELIABLE",IF($AQ71="stale","EVIDENCE STALE","Evidence is scoped to the tested view.")))))),IFERROR(VLOOKUP($BC71,'Method Notes'!$AN$5:$AW$50,9,FALSE),"")))</x:f>
      </x:c>
      <x:c r="AJ71" s="86">
        <x:f>IF($BB71="EMPTY","",IFERROR(VLOOKUP($BC71,'Method Notes'!$AN$5:$AW$50,10,FALSE),""))</x:f>
      </x:c>
      <x:c r="AK71" s="86">
        <x:f>IF(COUNTA($A71:$X71)=0,"",IF(AND($B71&lt;&gt;"",COUNTIF($B$6:$B71,$B71)&gt;1),"POSSIBLE DUPLICATE CANDIDATE ID",""))</x:f>
      </x:c>
      <x:c r="AL71" s="86">
        <x:f>IF(COUNTA($A71:$X71)=0,"",IF(OR($Q71="review_due",$Q71="new_evidence",$R71="yes"),"REOPEN / SUPERSEDE PRIOR VERSION",IF(OR($Q71="",$Q71="none"),"CURRENT OR FIRST REVIEW","PRIOR REVIEW RECORDED")))</x:f>
      </x:c>
      <x:c r="AM71">
        <x:f>IF(COUNTA($C71:$U71)&gt;0,1,0)</x:f>
      </x:c>
      <x:c r="AN71">
        <x:f>OR(ISFORMULA($C71),ISFORMULA($D71),AND($D71&lt;&gt;"",NOT(OR(EXACT($D71,"seo"),EXACT($D71,"content"),EXACT($D71,"paid_search"),EXACT($D71,"market_monitoring"),EXACT($D71,"battlecard"),EXACT($D71,"product_comparison"),EXACT($D71,"shortlist"),EXACT($D71,"procurement"),EXACT($D71,"pricing"),EXACT($D71,"renewal"),EXACT($D71,"strategy")))),ISFORMULA($E71),AND($E71&lt;&gt;"",NOT(OR(EXACT($E71,"yes"),EXACT($E71,"no")))),ISFORMULA($F71),AND($F71&lt;&gt;"",NOT(OR(EXACT($F71,"yes"),EXACT($F71,"no")))),ISFORMULA($G71),AND($G71&lt;&gt;"",NOT(OR(EXACT($G71,"none"),EXACT($G71,"seller_only"),EXACT($G71,"buyer_event"),EXACT($G71,"mixed")))),ISFORMULA($H71),AND($H71&lt;&gt;"",NOT(OR(EXACT($H71,"yes"),EXACT($H71,"no"),EXACT($H71,"unknown")))),ISFORMULA($I71),AND($I71&lt;&gt;"",NOT(OR(EXACT($I71,"full"),EXACT($I71,"partial"),EXACT($I71,"mismatch"),EXACT($I71,"unknown")))),ISFORMULA($J71),AND($J71&lt;&gt;"",NOT(OR(EXACT($J71,"independent_current"),EXACT($J71,"one_decision"),EXACT($J71,"shared_records"),EXACT($J71,"contradictory"),EXACT($J71,"incomplete_capture"),EXACT($J71,"stale")))),ISFORMULA($K71),AND($K71&lt;&gt;"",NOT(OR(EXACT($K71,"vendor"),EXACT($K71,"product"),EXACT($K71,"consultancy"),EXACT($K71,"agency"),EXACT($K71,"internal_build"),EXACT($K71,"spreadsheet"),EXACT($K71,"incumbent"),EXACT($K71,"open_source"),EXACT($K71,"free_tool"),EXACT($K71,"no_decision"),EXACT($K71,"status_quo"),EXACT($K71,"unknown")))),ISFORMULA($L71),AND($L71&lt;&gt;"",NOT(OR(EXACT($L71,"direct"),EXACT($L71,"indirect"),EXACT($L71,"substitute"),EXACT($L71,"reference"),EXACT($L71,"unknown")))),ISFORMULA($M71),AND($M71&lt;&gt;"",NOT(OR(EXACT($M71,"current"),EXACT($M71,"stale"),EXACT($M71,"unknown")))),ISFORMULA($N71),AND($N71&lt;&gt;"",NOT(OR(EXACT($N71,"none"),EXACT($N71,"material"),EXACT($N71,"unknown")))),ISFORMULA($O71),AND($O71&lt;&gt;"",NOT(OR(EXACT($O71,"two_plus"),EXACT($O71,"one"),EXACT($O71,"shared"),EXACT($O71,"unknown")))),ISFORMULA($P71),AND($P71&lt;&gt;"",NOT(OR(EXACT($P71,"balanced"),EXACT($P71,"only_wins"),EXACT($P71,"only_losses"),EXACT($P71,"one_segment"),EXACT($P71,"incomplete_crm"),EXACT($P71,"limited")))),ISFORMULA($Q71),AND($Q71&lt;&gt;"",NOT(OR(EXACT($Q71,"none"),EXACT($Q71,"review_due"),EXACT($Q71,"new_evidence")))),ISFORMULA($R71),AND($R71&lt;&gt;"",NOT(OR(EXACT($R71,"yes"),EXACT($R71,"no")))),ISFORMULA($S71),AND($S71&lt;&gt;"",NOT(OR(EXACT($S71,"yes"),EXACT($S71,"no"),EXACT($S71,"unknown")))),ISFORMULA($T71),AND($T71&lt;&gt;"",NOT(OR(EXACT($T71,"yes"),EXACT($T71,"no")))),ISFORMULA($U71),AND($U71&lt;&gt;"",NOT(OR(EXACT($U71,"yes"),EXACT($U71,"no"),EXACT($U71,"unknown")))))</x:f>
      </x:c>
      <x:c r="AO71">
        <x:f>OR(LEN(TRIM($C71&amp;""))=0,LEN(TRIM($D71&amp;""))=0,LEN(TRIM($E71&amp;""))=0,LEN(TRIM($F71&amp;""))=0,LEN(TRIM($G71&amp;""))=0,LEN(TRIM($H71&amp;""))=0,LEN(TRIM($I71&amp;""))=0,LEN(TRIM($J71&amp;""))=0)</x:f>
      </x:c>
      <x:c r="AP71">
        <x:f>IF($O71&lt;&gt;"",$O71,IF($J71="independent_current","two_plus",IF($J71="one_decision","one",IF($J71="shared_records","shared","unknown"))))</x:f>
      </x:c>
      <x:c r="AQ71">
        <x:f>IF($M71&lt;&gt;"",$M71,IF($J71="stale","stale",IF($J71="incomplete_capture","unknown",IF($J71&lt;&gt;"","current",""))))</x:f>
      </x:c>
      <x:c r="AR71">
        <x:f>IF($N71&lt;&gt;"",$N71,IF($J71="contradictory","material",IF($J71&lt;&gt;"","none","")))</x:f>
      </x:c>
      <x:c r="AS71">
        <x:f>IF($P71&lt;&gt;"",$P71,IF($J71="incomplete_capture","incomplete_crm",IF($J71="independent_current","balanced",IF($J71&lt;&gt;"","limited",""))))</x:f>
      </x:c>
      <x:c r="AT71">
        <x:f>OR($G71="buyer_event",$G71="mixed")</x:f>
      </x:c>
      <x:c r="AU71">
        <x:f>OR($D71="battlecard",$D71="shortlist",$D71="procurement",$D71="pricing",$D71="renewal",$D71="strategy",$D71="product_comparison")</x:f>
      </x:c>
      <x:c r="AV71">
        <x:f>OR($D71="seo",$D71="content",$D71="paid_search",$D71="market_monitoring")</x:f>
      </x:c>
      <x:c r="AW71">
        <x:f>IF(OR($K71="vendor",$K71="product"),"direct",IF(OR($K71="consultancy",$K71="agency"),"indirect",IF(OR($K71="internal_build",$K71="spreadsheet",$K71="incumbent",$K71="open_source",$K71="free_tool",$K71="no_decision",$K71="status_quo"),"substitute","")))</x:f>
      </x:c>
      <x:c r="AX71">
        <x:f>IF(OR($K71="vendor",$K71="product"),"Direct competitor",IF(OR($K71="consultancy",$K71="agency"),"Service alternative",IF($K71="incumbent","Incumbent / substitute",IF($K71="no_decision","No-decision alternative",IF($K71="status_quo","Status-quo alternative",IF(OR($K71="internal_build",$K71="spreadsheet",$K71="open_source",$K71="free_tool"),"Substitute",""))))))</x:f>
      </x:c>
      <x:c r="AY71">
        <x:f>OR($G71="none",$G71="seller_only",$AP71&lt;&gt;"two_plus",$AS71="only_wins",$AS71="only_losses",$AS71="one_segment",$AS71="incomplete_crm",$AS71="limited",$T71="yes",$AQ71&lt;&gt;"current")</x:f>
      </x:c>
      <x:c r="AZ71">
        <x:f>IF(ISFORMULA($C71),"candidateName, ","")&amp;IF(OR(ISFORMULA($D71),AND($D71&lt;&gt;"",NOT(OR(EXACT($D71,"seo"),EXACT($D71,"content"),EXACT($D71,"paid_search"),EXACT($D71,"market_monitoring"),EXACT($D71,"battlecard"),EXACT($D71,"product_comparison"),EXACT($D71,"shortlist"),EXACT($D71,"procurement"),EXACT($D71,"pricing"),EXACT($D71,"renewal"),EXACT($D71,"strategy"))))),"decisionUse, ","")&amp;IF(OR(ISFORMULA($E71),AND($E71&lt;&gt;"",NOT(OR(EXACT($E71,"yes"),EXACT($E71,"no"))))),"candidateInSet, ","")&amp;IF(OR(ISFORMULA($F71),AND($F71&lt;&gt;"",NOT(OR(EXACT($F71,"yes"),EXACT($F71,"no"))))),"publicEvidence, ","")&amp;IF(OR(ISFORMULA($G71),AND($G71&lt;&gt;"",NOT(OR(EXACT($G71,"none"),EXACT($G71,"seller_only"),EXACT($G71,"buyer_event"),EXACT($G71,"mixed"))))),"firstPartyEvidence, ","")&amp;IF(OR(ISFORMULA($H71),AND($H71&lt;&gt;"",NOT(OR(EXACT($H71,"yes"),EXACT($H71,"no"),EXACT($H71,"unknown"))))),"realDecision, ","")&amp;IF(OR(ISFORMULA($I71),AND($I71&lt;&gt;"",NOT(OR(EXACT($I71,"full"),EXACT($I71,"partial"),EXACT($I71,"mismatch"),EXACT($I71,"unknown"))))),"scopeMatch, ","")&amp;IF(OR(ISFORMULA($J71),AND($J71&lt;&gt;"",NOT(OR(EXACT($J71,"independent_current"),EXACT($J71,"one_decision"),EXACT($J71,"shared_records"),EXACT($J71,"contradictory"),EXACT($J71,"incomplete_capture"),EXACT($J71,"stale"))))),"evidenceQuality, ","")&amp;IF(OR(ISFORMULA($K71),AND($K71&lt;&gt;"",NOT(OR(EXACT($K71,"vendor"),EXACT($K71,"product"),EXACT($K71,"consultancy"),EXACT($K71,"agency"),EXACT($K71,"internal_build"),EXACT($K71,"spreadsheet"),EXACT($K71,"incumbent"),EXACT($K71,"open_source"),EXACT($K71,"free_tool"),EXACT($K71,"no_decision"),EXACT($K71,"status_quo"),EXACT($K71,"unknown"))))),"alternativeType, ","")&amp;IF(OR(ISFORMULA($L71),AND($L71&lt;&gt;"",NOT(OR(EXACT($L71,"direct"),EXACT($L71,"indirect"),EXACT($L71,"substitute"),EXACT($L71,"reference"),EXACT($L71,"unknown"))))),"currentRole, ","")&amp;IF(OR(ISFORMULA($M71),AND($M71&lt;&gt;"",NOT(OR(EXACT($M71,"current"),EXACT($M71,"stale"),EXACT($M71,"unknown"))))),"freshness, ","")&amp;IF(OR(ISFORMULA($N71),AND($N71&lt;&gt;"",NOT(OR(EXACT($N71,"none"),EXACT($N71,"material"),EXACT($N71,"unknown"))))),"contradiction, ","")&amp;IF(OR(ISFORMULA($O71),AND($O71&lt;&gt;"",NOT(OR(EXACT($O71,"two_plus"),EXACT($O71,"one"),EXACT($O71,"shared"),EXACT($O71,"unknown"))))),"provenance, ","")&amp;IF(OR(ISFORMULA($P71),AND($P71&lt;&gt;"",NOT(OR(EXACT($P71,"balanced"),EXACT($P71,"only_wins"),EXACT($P71,"only_losses"),EXACT($P71,"one_segment"),EXACT($P71,"incomplete_crm"),EXACT($P71,"limited"))))),"sampleCoverage, ","")&amp;IF(OR(ISFORMULA($Q71),AND($Q71&lt;&gt;"",NOT(OR(EXACT($Q71,"none"),EXACT($Q71,"review_due"),EXACT($Q71,"new_evidence"))))),"previousValidation, ","")&amp;IF(OR(ISFORMULA($R71),AND($R71&lt;&gt;"",NOT(OR(EXACT($R71,"yes"),EXACT($R71,"no"))))),"newMaterialEvidence, ","")&amp;IF(OR(ISFORMULA($S71),AND($S71&lt;&gt;"",NOT(OR(EXACT($S71,"yes"),EXACT($S71,"no"),EXACT($S71,"unknown"))))),"serviceability, ","")&amp;IF(OR(ISFORMULA($T71),AND($T71&lt;&gt;"",NOT(OR(EXACT($T71,"yes"),EXACT($T71,"no"))))),"historicalBackfill, ","")&amp;IF(OR(ISFORMULA($U71),AND($U71&lt;&gt;"",NOT(OR(EXACT($U71,"yes"),EXACT($U71,"no"),EXACT($U71,"unknown"))))),"commercialNonParticipation, ","")</x:f>
      </x:c>
      <x:c r="BA71">
        <x:f>IF(LEN(TRIM($C71&amp;""))=0,"candidateName, ","")&amp;IF(LEN(TRIM($D71&amp;""))=0,"decisionUse, ","")&amp;IF(LEN(TRIM($E71&amp;""))=0,"candidateInSet, ","")&amp;IF(LEN(TRIM($F71&amp;""))=0,"publicEvidence, ","")&amp;IF(LEN(TRIM($G71&amp;""))=0,"firstPartyEvidence, ","")&amp;IF(LEN(TRIM($H71&amp;""))=0,"realDecision, ","")&amp;IF(LEN(TRIM($I71&amp;""))=0,"scopeMatch, ","")&amp;IF(LEN(TRIM($J71&amp;""))=0,"evidenceQuality, ","")</x:f>
      </x:c>
      <x:c r="BB71">
        <x:f>IF($AM71=0,"EMPTY",IF($AN71=TRUE,"INVALID INPUT",IF($AO71=TRUE,"INVALID INPUT",IF(OR(NOT(ISTEXT($C71)),LEN(TRIM($C71&amp;""))&lt;2),"INVALID INPUT",IF(OR($Q71="review_due",$Q71="new_evidence",$R71="yes"),"REOPEN",IF(OR($AR71="material",$AR71="unknown"),"RESOLVE EVIDENCE",IF(OR($I71="unknown",$H71="unknown"),"RESOLVE EVIDENCE",IF(AND($AU71=TRUE,OR($S71="",$S71="unknown")),"RESOLVE EVIDENCE",IF(AND($E71="no",OR($K71="",$K71="unknown")),"RESOLVE EVIDENCE",IF(AND($E71="yes",OR($L71="",$L71="unknown")),"RESOLVE EVIDENCE",IF(AND($E71="yes",OR($I71="partial",$I71="mismatch",$AQ71="stale")),"DOWNGRADE",IF(AND($AU71=TRUE,$AY71=TRUE),"RESOLVE EVIDENCE",IF(AND($S71="no",$E71="yes",$H71="no",$U71="yes",$AP71="two_plus",$I71="full",$AQ71="current"),"EXCLUDE FROM THIS COMMERCIAL VIEW",IF(AND($S71="no",$E71="yes",$H71="yes"),"DOWNGRADE",IF(AND($S71="no",OR($F71="yes",$AV71=TRUE)),"RETAIN FOR DISCOVERY / REFERENCE",IF($S71="no","RESOLVE EVIDENCE",IF(AND($E71="no",$H71="yes",$AT71=TRUE,$I71="full",$AW71=""),"RESOLVE EVIDENCE",IF(AND($E71="no",$H71="yes",$AT71=TRUE,$I71="full",$AU71=TRUE,OR($AP71&lt;&gt;"two_plus",$AQ71&lt;&gt;"current",$S71&lt;&gt;"yes")),"RESOLVE EVIDENCE",IF(AND($E71="no",$H71="yes",$AT71=TRUE,$I71="full"),"ADD",IF(AND($AW71&lt;&gt;"",$E71="yes",$H71="yes",$I71="full",$L71&lt;&gt;$AW71),"RECLASSIFY",IF(AND($AP71="shared",$AV71=TRUE),"RETAIN FOR DISCOVERY / REFERENCE",IF(AND($AV71=TRUE,$F71="yes",OR($H71="no",$G71="none")),"RETAIN FOR DISCOVERY / REFERENCE",IF(AND($E71="yes",$H71="no",$U71="yes",$AP71="two_plus",$I71="full",$AQ71="current"),"EXCLUDE FROM THIS COMMERCIAL VIEW",IF(AND($E71="yes",$H71="yes",$AT71=TRUE,$I71="full",$AP71="two_plus",$AQ71="current",$AW71=""),"RESOLVE EVIDENCE",IF(AND($E71="yes",$H71="yes",$AT71=TRUE,$I71="full",$AP71="two_plus",$AQ71="current",$AU71=TRUE,$S71&lt;&gt;"yes"),"RESOLVE EVIDENCE",IF(AND($E71="yes",$H71="yes",$AT71=TRUE,$I71="full",$AP71="two_plus",$AQ71="current",$L71&lt;&gt;$AW71),"RECLASSIFY",IF(AND($E71="yes",$H71="yes",$AT71=TRUE,$I71="full",$AP71="two_plus",$AQ71="current"),"CONFIRM","RESOLVE EVIDENCE")))))))))))))))))))))))))))</x:f>
      </x:c>
      <x:c r="BC71">
        <x:f>IF($AM71=0,"EMPTY",IF($AN71=TRUE,"CONTROLLED_INPUT_INVALID",IF($AO71=TRUE,"REQUIRED_FIELDS_MISSING",IF(OR(NOT(ISTEXT($C71)),LEN(TRIM($C71&amp;""))&lt;2),"IDENTITY_MALFORMED",IF(OR($Q71="review_due",$Q71="new_evidence",$R71="yes"),"LIFECYCLE_TRIGGER",IF(OR($AR71="material",$AR71="unknown"),"MATERIAL_CONTRADICTION",IF(OR($I71="unknown",$H71="unknown"),"SCOPE_OR_EVENT_UNRESOLVED",IF(AND($AU71=TRUE,OR($S71="",$S71="unknown")),"SERVICEABILITY_UNRESOLVED",IF(AND($E71="no",OR($K71="",$K71="unknown")),"MISSING_ALTERNATIVE_ROLE_UNRESOLVED",IF(AND($E71="yes",OR($L71="",$L71="unknown")),"CURRENT_ROLE_UNRESOLVED",IF(AND($E71="yes",OR($I71="partial",$I71="mismatch",$AQ71="stale")),"SCOPE_OR_FRESHNESS_LIMIT",IF(AND($AU71=TRUE,$AY71=TRUE),"COMMERCIAL_EVIDENCE_LIMITED",IF(AND($S71="no",$E71="yes",$H71="no",$U71="yes",$AP71="two_plus",$I71="full",$AQ71="current"),"SCOPED_NON_SERVICEABILITY",IF(AND($S71="no",$E71="yes",$H71="yes"),"SERVICEABILITY_LIMIT",IF(AND($S71="no",OR($F71="yes",$AV71=TRUE)),"NOT_SERVICEABLE_FOR_COMMERCIAL_VIEW",IF($S71="no","SERVICEABILITY_NEGATIVE_ROLE_EFFECT_UNRESOLVED",IF(AND($E71="no",$H71="yes",$AT71=TRUE,$I71="full",$AW71=""),"MISSING_ALTERNATIVE_ROLE_UNRESOLVED",IF(AND($E71="no",$H71="yes",$AT71=TRUE,$I71="full",$AU71=TRUE,OR($AP71&lt;&gt;"two_plus",$AQ71&lt;&gt;"current",$S71&lt;&gt;"yes")),"MISSING_ALTERNATIVE_EVIDENCE_LIMITED",IF(AND($E71="no",$H71="yes",$AT71=TRUE,$I71="full"),"COMMERCIAL_ALTERNATIVE_MISSING",IF(AND($AW71&lt;&gt;"",$E71="yes",$H71="yes",$I71="full",$L71&lt;&gt;$AW71),"ROLE_MISMATCH",IF(AND($AP71="shared",$AV71=TRUE),"PUBLIC_SIGNAL_SHARED_PROVENANCE",IF(AND($AV71=TRUE,$F71="yes",OR($H71="no",$G71="none")),"DISCOVERY_ONLY_RELATIONSHIP",IF(AND($E71="yes",$H71="no",$U71="yes",$AP71="two_plus",$I71="full",$AQ71="current"),"SCOPED_NON_PARTICIPATION",IF(AND($E71="yes",$H71="yes",$AT71=TRUE,$I71="full",$AP71="two_plus",$AQ71="current",$AW71=""),"ALTERNATIVE_TYPE_UNRESOLVED",IF(AND($E71="yes",$H71="yes",$AT71=TRUE,$I71="full",$AP71="two_plus",$AQ71="current",$AU71=TRUE,$S71&lt;&gt;"yes"),"SERVICEABILITY_UNRESOLVED",IF(AND($E71="yes",$H71="yes",$AT71=TRUE,$I71="full",$AP71="two_plus",$AQ71="current",$L71&lt;&gt;$AW71),"ROLE_MISMATCH",IF(AND($E71="yes",$H71="yes",$AT71=TRUE,$I71="full",$AP71="two_plus",$AQ71="current"),"SCOPED_COMMERCIAL_RELEVANCE","DEFAULT_EVIDENCE_GAP")))))))))))))))))))))))))))</x:f>
      </x:c>
    </x:row>
    <x:row r="72">
      <x:c r="A72" s="103"/>
      <x:c r="B72" s="103"/>
      <x:c r="C72" s="103"/>
      <x:c r="D72" s="103"/>
      <x:c r="E72" s="103"/>
      <x:c r="F72" s="103"/>
      <x:c r="G72" s="103"/>
      <x:c r="H72" s="103"/>
      <x:c r="I72" s="103"/>
      <x:c r="J72" s="103"/>
      <x:c r="K72" s="103"/>
      <x:c r="L72" s="103"/>
      <x:c r="M72" s="103"/>
      <x:c r="N72" s="103"/>
      <x:c r="O72" s="103"/>
      <x:c r="P72" s="103"/>
      <x:c r="Q72" s="103"/>
      <x:c r="R72" s="103"/>
      <x:c r="S72" s="103"/>
      <x:c r="T72" s="103"/>
      <x:c r="U72" s="103"/>
      <x:c r="V72" s="103"/>
      <x:c r="W72" s="104"/>
      <x:c r="X72" s="103"/>
      <x:c r="Y72" s="86">
        <x:f>IF($BB72="EMPTY","",IF($AN72=TRUE,"INVALID",IF($AO72=TRUE,"INCOMPLETE",IF(OR(NOT(ISTEXT($C72)),LEN(TRIM($C72&amp;""))&lt;2),"INVALID","VALID"))))</x:f>
      </x:c>
      <x:c r="Z72" s="86">
        <x:f>IF($BB72="EMPTY","",$BB72)</x:f>
      </x:c>
      <x:c r="AA72" s="86">
        <x:f>IF($BB72="EMPTY","",IFERROR(VLOOKUP($BC72,'Method Notes'!$AN$5:$AW$50,2,FALSE),""))</x:f>
      </x:c>
      <x:c r="AB72" s="86">
        <x:f>IF($BB72="EMPTY","",IF($BC72="CONTROLLED_INPUT_INVALID","Unsupported values were supplied for: "&amp;LEFT($AZ72,MAX(0,LEN($AZ72)-2))&amp;". The engine does not convert them to a safe default.",IF($BC72="REQUIRED_FIELDS_MISSING","Required information is missing: "&amp;LEFT($BA72,MAX(0,LEN($BA72)-2))&amp;".",IFERROR(VLOOKUP($BC72,'Method Notes'!$AN$5:$AW$50,3,FALSE),""))))</x:f>
      </x:c>
      <x:c r="AC72" s="86">
        <x:f>IF($BB72="EMPTY","",IF($BC72="COMMERCIAL_ALTERNATIVE_MISSING","Add as "&amp;$AX72&amp;" in this scoped view.",IF($BC72="ROLE_MISMATCH","Reclassify as "&amp;$AX72&amp;" for this view.",IFERROR(VLOOKUP($BC72,'Method Notes'!$AN$5:$AW$50,4,FALSE),""))))</x:f>
      </x:c>
      <x:c r="AD72" s="86">
        <x:f>IF($BB72="EMPTY","",$BC72)</x:f>
      </x:c>
      <x:c r="AE72" s="86">
        <x:f>IF($BB72="EMPTY","",IFERROR(VLOOKUP($BC72,'Method Notes'!$AN$5:$AW$50,5,FALSE),""))</x:f>
      </x:c>
      <x:c r="AF72" s="86">
        <x:f>IF($BB72="EMPTY","",IFERROR(VLOOKUP($BC72,'Method Notes'!$AN$5:$AW$50,6,FALSE),""))</x:f>
      </x:c>
      <x:c r="AG72" s="86">
        <x:f>IF($BB72="EMPTY","",IF($BC72="COMMERCIAL_EVIDENCE_LIMITED",IF($AT72=TRUE,"Add independent decisions and missing segments.","Collect direct buyer or recorded commercial-event evidence tied to the same scope."),IFERROR(VLOOKUP($BC72,'Method Notes'!$AN$5:$AW$50,7,FALSE),"")))</x:f>
      </x:c>
      <x:c r="AH72" s="86">
        <x:f>IF($BB72="EMPTY","",IFERROR(VLOOKUP($BC72,'Method Notes'!$AN$5:$AW$50,8,FALSE),""))</x:f>
      </x:c>
      <x:c r="AI72" s="86">
        <x:f>IF($BB72="EMPTY","",IF(OR($BC72="COMMERCIAL_EVIDENCE_LIMITED",$BC72="COMMERCIAL_ALTERNATIVE_MISSING",$BC72="ROLE_MISMATCH",$BC72="SCOPE_OR_FRESHNESS_LIMIT"),IF($AP72="shared","PROVENANCE NOT INDEPENDENT",IF($AP72="one","ONE INDEPENDENT DECISION ONLY",IF($AS72="incomplete_crm","CRM CAPTURE INCOMPLETE",IF(OR($AS72="only_wins",$AS72="only_losses",$AS72="one_segment",$AS72="limited"),"SAMPLE COVERAGE LIMITED",IF($T72="yes","HISTORICAL BACKFILL UNRELIABLE",IF($AQ72="stale","EVIDENCE STALE","Evidence is scoped to the tested view.")))))),IFERROR(VLOOKUP($BC72,'Method Notes'!$AN$5:$AW$50,9,FALSE),"")))</x:f>
      </x:c>
      <x:c r="AJ72" s="86">
        <x:f>IF($BB72="EMPTY","",IFERROR(VLOOKUP($BC72,'Method Notes'!$AN$5:$AW$50,10,FALSE),""))</x:f>
      </x:c>
      <x:c r="AK72" s="86">
        <x:f>IF(COUNTA($A72:$X72)=0,"",IF(AND($B72&lt;&gt;"",COUNTIF($B$6:$B72,$B72)&gt;1),"POSSIBLE DUPLICATE CANDIDATE ID",""))</x:f>
      </x:c>
      <x:c r="AL72" s="86">
        <x:f>IF(COUNTA($A72:$X72)=0,"",IF(OR($Q72="review_due",$Q72="new_evidence",$R72="yes"),"REOPEN / SUPERSEDE PRIOR VERSION",IF(OR($Q72="",$Q72="none"),"CURRENT OR FIRST REVIEW","PRIOR REVIEW RECORDED")))</x:f>
      </x:c>
      <x:c r="AM72">
        <x:f>IF(COUNTA($C72:$U72)&gt;0,1,0)</x:f>
      </x:c>
      <x:c r="AN72">
        <x:f>OR(ISFORMULA($C72),ISFORMULA($D72),AND($D72&lt;&gt;"",NOT(OR(EXACT($D72,"seo"),EXACT($D72,"content"),EXACT($D72,"paid_search"),EXACT($D72,"market_monitoring"),EXACT($D72,"battlecard"),EXACT($D72,"product_comparison"),EXACT($D72,"shortlist"),EXACT($D72,"procurement"),EXACT($D72,"pricing"),EXACT($D72,"renewal"),EXACT($D72,"strategy")))),ISFORMULA($E72),AND($E72&lt;&gt;"",NOT(OR(EXACT($E72,"yes"),EXACT($E72,"no")))),ISFORMULA($F72),AND($F72&lt;&gt;"",NOT(OR(EXACT($F72,"yes"),EXACT($F72,"no")))),ISFORMULA($G72),AND($G72&lt;&gt;"",NOT(OR(EXACT($G72,"none"),EXACT($G72,"seller_only"),EXACT($G72,"buyer_event"),EXACT($G72,"mixed")))),ISFORMULA($H72),AND($H72&lt;&gt;"",NOT(OR(EXACT($H72,"yes"),EXACT($H72,"no"),EXACT($H72,"unknown")))),ISFORMULA($I72),AND($I72&lt;&gt;"",NOT(OR(EXACT($I72,"full"),EXACT($I72,"partial"),EXACT($I72,"mismatch"),EXACT($I72,"unknown")))),ISFORMULA($J72),AND($J72&lt;&gt;"",NOT(OR(EXACT($J72,"independent_current"),EXACT($J72,"one_decision"),EXACT($J72,"shared_records"),EXACT($J72,"contradictory"),EXACT($J72,"incomplete_capture"),EXACT($J72,"stale")))),ISFORMULA($K72),AND($K72&lt;&gt;"",NOT(OR(EXACT($K72,"vendor"),EXACT($K72,"product"),EXACT($K72,"consultancy"),EXACT($K72,"agency"),EXACT($K72,"internal_build"),EXACT($K72,"spreadsheet"),EXACT($K72,"incumbent"),EXACT($K72,"open_source"),EXACT($K72,"free_tool"),EXACT($K72,"no_decision"),EXACT($K72,"status_quo"),EXACT($K72,"unknown")))),ISFORMULA($L72),AND($L72&lt;&gt;"",NOT(OR(EXACT($L72,"direct"),EXACT($L72,"indirect"),EXACT($L72,"substitute"),EXACT($L72,"reference"),EXACT($L72,"unknown")))),ISFORMULA($M72),AND($M72&lt;&gt;"",NOT(OR(EXACT($M72,"current"),EXACT($M72,"stale"),EXACT($M72,"unknown")))),ISFORMULA($N72),AND($N72&lt;&gt;"",NOT(OR(EXACT($N72,"none"),EXACT($N72,"material"),EXACT($N72,"unknown")))),ISFORMULA($O72),AND($O72&lt;&gt;"",NOT(OR(EXACT($O72,"two_plus"),EXACT($O72,"one"),EXACT($O72,"shared"),EXACT($O72,"unknown")))),ISFORMULA($P72),AND($P72&lt;&gt;"",NOT(OR(EXACT($P72,"balanced"),EXACT($P72,"only_wins"),EXACT($P72,"only_losses"),EXACT($P72,"one_segment"),EXACT($P72,"incomplete_crm"),EXACT($P72,"limited")))),ISFORMULA($Q72),AND($Q72&lt;&gt;"",NOT(OR(EXACT($Q72,"none"),EXACT($Q72,"review_due"),EXACT($Q72,"new_evidence")))),ISFORMULA($R72),AND($R72&lt;&gt;"",NOT(OR(EXACT($R72,"yes"),EXACT($R72,"no")))),ISFORMULA($S72),AND($S72&lt;&gt;"",NOT(OR(EXACT($S72,"yes"),EXACT($S72,"no"),EXACT($S72,"unknown")))),ISFORMULA($T72),AND($T72&lt;&gt;"",NOT(OR(EXACT($T72,"yes"),EXACT($T72,"no")))),ISFORMULA($U72),AND($U72&lt;&gt;"",NOT(OR(EXACT($U72,"yes"),EXACT($U72,"no"),EXACT($U72,"unknown")))))</x:f>
      </x:c>
      <x:c r="AO72">
        <x:f>OR(LEN(TRIM($C72&amp;""))=0,LEN(TRIM($D72&amp;""))=0,LEN(TRIM($E72&amp;""))=0,LEN(TRIM($F72&amp;""))=0,LEN(TRIM($G72&amp;""))=0,LEN(TRIM($H72&amp;""))=0,LEN(TRIM($I72&amp;""))=0,LEN(TRIM($J72&amp;""))=0)</x:f>
      </x:c>
      <x:c r="AP72">
        <x:f>IF($O72&lt;&gt;"",$O72,IF($J72="independent_current","two_plus",IF($J72="one_decision","one",IF($J72="shared_records","shared","unknown"))))</x:f>
      </x:c>
      <x:c r="AQ72">
        <x:f>IF($M72&lt;&gt;"",$M72,IF($J72="stale","stale",IF($J72="incomplete_capture","unknown",IF($J72&lt;&gt;"","current",""))))</x:f>
      </x:c>
      <x:c r="AR72">
        <x:f>IF($N72&lt;&gt;"",$N72,IF($J72="contradictory","material",IF($J72&lt;&gt;"","none","")))</x:f>
      </x:c>
      <x:c r="AS72">
        <x:f>IF($P72&lt;&gt;"",$P72,IF($J72="incomplete_capture","incomplete_crm",IF($J72="independent_current","balanced",IF($J72&lt;&gt;"","limited",""))))</x:f>
      </x:c>
      <x:c r="AT72">
        <x:f>OR($G72="buyer_event",$G72="mixed")</x:f>
      </x:c>
      <x:c r="AU72">
        <x:f>OR($D72="battlecard",$D72="shortlist",$D72="procurement",$D72="pricing",$D72="renewal",$D72="strategy",$D72="product_comparison")</x:f>
      </x:c>
      <x:c r="AV72">
        <x:f>OR($D72="seo",$D72="content",$D72="paid_search",$D72="market_monitoring")</x:f>
      </x:c>
      <x:c r="AW72">
        <x:f>IF(OR($K72="vendor",$K72="product"),"direct",IF(OR($K72="consultancy",$K72="agency"),"indirect",IF(OR($K72="internal_build",$K72="spreadsheet",$K72="incumbent",$K72="open_source",$K72="free_tool",$K72="no_decision",$K72="status_quo"),"substitute","")))</x:f>
      </x:c>
      <x:c r="AX72">
        <x:f>IF(OR($K72="vendor",$K72="product"),"Direct competitor",IF(OR($K72="consultancy",$K72="agency"),"Service alternative",IF($K72="incumbent","Incumbent / substitute",IF($K72="no_decision","No-decision alternative",IF($K72="status_quo","Status-quo alternative",IF(OR($K72="internal_build",$K72="spreadsheet",$K72="open_source",$K72="free_tool"),"Substitute",""))))))</x:f>
      </x:c>
      <x:c r="AY72">
        <x:f>OR($G72="none",$G72="seller_only",$AP72&lt;&gt;"two_plus",$AS72="only_wins",$AS72="only_losses",$AS72="one_segment",$AS72="incomplete_crm",$AS72="limited",$T72="yes",$AQ72&lt;&gt;"current")</x:f>
      </x:c>
      <x:c r="AZ72">
        <x:f>IF(ISFORMULA($C72),"candidateName, ","")&amp;IF(OR(ISFORMULA($D72),AND($D72&lt;&gt;"",NOT(OR(EXACT($D72,"seo"),EXACT($D72,"content"),EXACT($D72,"paid_search"),EXACT($D72,"market_monitoring"),EXACT($D72,"battlecard"),EXACT($D72,"product_comparison"),EXACT($D72,"shortlist"),EXACT($D72,"procurement"),EXACT($D72,"pricing"),EXACT($D72,"renewal"),EXACT($D72,"strategy"))))),"decisionUse, ","")&amp;IF(OR(ISFORMULA($E72),AND($E72&lt;&gt;"",NOT(OR(EXACT($E72,"yes"),EXACT($E72,"no"))))),"candidateInSet, ","")&amp;IF(OR(ISFORMULA($F72),AND($F72&lt;&gt;"",NOT(OR(EXACT($F72,"yes"),EXACT($F72,"no"))))),"publicEvidence, ","")&amp;IF(OR(ISFORMULA($G72),AND($G72&lt;&gt;"",NOT(OR(EXACT($G72,"none"),EXACT($G72,"seller_only"),EXACT($G72,"buyer_event"),EXACT($G72,"mixed"))))),"firstPartyEvidence, ","")&amp;IF(OR(ISFORMULA($H72),AND($H72&lt;&gt;"",NOT(OR(EXACT($H72,"yes"),EXACT($H72,"no"),EXACT($H72,"unknown"))))),"realDecision, ","")&amp;IF(OR(ISFORMULA($I72),AND($I72&lt;&gt;"",NOT(OR(EXACT($I72,"full"),EXACT($I72,"partial"),EXACT($I72,"mismatch"),EXACT($I72,"unknown"))))),"scopeMatch, ","")&amp;IF(OR(ISFORMULA($J72),AND($J72&lt;&gt;"",NOT(OR(EXACT($J72,"independent_current"),EXACT($J72,"one_decision"),EXACT($J72,"shared_records"),EXACT($J72,"contradictory"),EXACT($J72,"incomplete_capture"),EXACT($J72,"stale"))))),"evidenceQuality, ","")&amp;IF(OR(ISFORMULA($K72),AND($K72&lt;&gt;"",NOT(OR(EXACT($K72,"vendor"),EXACT($K72,"product"),EXACT($K72,"consultancy"),EXACT($K72,"agency"),EXACT($K72,"internal_build"),EXACT($K72,"spreadsheet"),EXACT($K72,"incumbent"),EXACT($K72,"open_source"),EXACT($K72,"free_tool"),EXACT($K72,"no_decision"),EXACT($K72,"status_quo"),EXACT($K72,"unknown"))))),"alternativeType, ","")&amp;IF(OR(ISFORMULA($L72),AND($L72&lt;&gt;"",NOT(OR(EXACT($L72,"direct"),EXACT($L72,"indirect"),EXACT($L72,"substitute"),EXACT($L72,"reference"),EXACT($L72,"unknown"))))),"currentRole, ","")&amp;IF(OR(ISFORMULA($M72),AND($M72&lt;&gt;"",NOT(OR(EXACT($M72,"current"),EXACT($M72,"stale"),EXACT($M72,"unknown"))))),"freshness, ","")&amp;IF(OR(ISFORMULA($N72),AND($N72&lt;&gt;"",NOT(OR(EXACT($N72,"none"),EXACT($N72,"material"),EXACT($N72,"unknown"))))),"contradiction, ","")&amp;IF(OR(ISFORMULA($O72),AND($O72&lt;&gt;"",NOT(OR(EXACT($O72,"two_plus"),EXACT($O72,"one"),EXACT($O72,"shared"),EXACT($O72,"unknown"))))),"provenance, ","")&amp;IF(OR(ISFORMULA($P72),AND($P72&lt;&gt;"",NOT(OR(EXACT($P72,"balanced"),EXACT($P72,"only_wins"),EXACT($P72,"only_losses"),EXACT($P72,"one_segment"),EXACT($P72,"incomplete_crm"),EXACT($P72,"limited"))))),"sampleCoverage, ","")&amp;IF(OR(ISFORMULA($Q72),AND($Q72&lt;&gt;"",NOT(OR(EXACT($Q72,"none"),EXACT($Q72,"review_due"),EXACT($Q72,"new_evidence"))))),"previousValidation, ","")&amp;IF(OR(ISFORMULA($R72),AND($R72&lt;&gt;"",NOT(OR(EXACT($R72,"yes"),EXACT($R72,"no"))))),"newMaterialEvidence, ","")&amp;IF(OR(ISFORMULA($S72),AND($S72&lt;&gt;"",NOT(OR(EXACT($S72,"yes"),EXACT($S72,"no"),EXACT($S72,"unknown"))))),"serviceability, ","")&amp;IF(OR(ISFORMULA($T72),AND($T72&lt;&gt;"",NOT(OR(EXACT($T72,"yes"),EXACT($T72,"no"))))),"historicalBackfill, ","")&amp;IF(OR(ISFORMULA($U72),AND($U72&lt;&gt;"",NOT(OR(EXACT($U72,"yes"),EXACT($U72,"no"),EXACT($U72,"unknown"))))),"commercialNonParticipation, ","")</x:f>
      </x:c>
      <x:c r="BA72">
        <x:f>IF(LEN(TRIM($C72&amp;""))=0,"candidateName, ","")&amp;IF(LEN(TRIM($D72&amp;""))=0,"decisionUse, ","")&amp;IF(LEN(TRIM($E72&amp;""))=0,"candidateInSet, ","")&amp;IF(LEN(TRIM($F72&amp;""))=0,"publicEvidence, ","")&amp;IF(LEN(TRIM($G72&amp;""))=0,"firstPartyEvidence, ","")&amp;IF(LEN(TRIM($H72&amp;""))=0,"realDecision, ","")&amp;IF(LEN(TRIM($I72&amp;""))=0,"scopeMatch, ","")&amp;IF(LEN(TRIM($J72&amp;""))=0,"evidenceQuality, ","")</x:f>
      </x:c>
      <x:c r="BB72">
        <x:f>IF($AM72=0,"EMPTY",IF($AN72=TRUE,"INVALID INPUT",IF($AO72=TRUE,"INVALID INPUT",IF(OR(NOT(ISTEXT($C72)),LEN(TRIM($C72&amp;""))&lt;2),"INVALID INPUT",IF(OR($Q72="review_due",$Q72="new_evidence",$R72="yes"),"REOPEN",IF(OR($AR72="material",$AR72="unknown"),"RESOLVE EVIDENCE",IF(OR($I72="unknown",$H72="unknown"),"RESOLVE EVIDENCE",IF(AND($AU72=TRUE,OR($S72="",$S72="unknown")),"RESOLVE EVIDENCE",IF(AND($E72="no",OR($K72="",$K72="unknown")),"RESOLVE EVIDENCE",IF(AND($E72="yes",OR($L72="",$L72="unknown")),"RESOLVE EVIDENCE",IF(AND($E72="yes",OR($I72="partial",$I72="mismatch",$AQ72="stale")),"DOWNGRADE",IF(AND($AU72=TRUE,$AY72=TRUE),"RESOLVE EVIDENCE",IF(AND($S72="no",$E72="yes",$H72="no",$U72="yes",$AP72="two_plus",$I72="full",$AQ72="current"),"EXCLUDE FROM THIS COMMERCIAL VIEW",IF(AND($S72="no",$E72="yes",$H72="yes"),"DOWNGRADE",IF(AND($S72="no",OR($F72="yes",$AV72=TRUE)),"RETAIN FOR DISCOVERY / REFERENCE",IF($S72="no","RESOLVE EVIDENCE",IF(AND($E72="no",$H72="yes",$AT72=TRUE,$I72="full",$AW72=""),"RESOLVE EVIDENCE",IF(AND($E72="no",$H72="yes",$AT72=TRUE,$I72="full",$AU72=TRUE,OR($AP72&lt;&gt;"two_plus",$AQ72&lt;&gt;"current",$S72&lt;&gt;"yes")),"RESOLVE EVIDENCE",IF(AND($E72="no",$H72="yes",$AT72=TRUE,$I72="full"),"ADD",IF(AND($AW72&lt;&gt;"",$E72="yes",$H72="yes",$I72="full",$L72&lt;&gt;$AW72),"RECLASSIFY",IF(AND($AP72="shared",$AV72=TRUE),"RETAIN FOR DISCOVERY / REFERENCE",IF(AND($AV72=TRUE,$F72="yes",OR($H72="no",$G72="none")),"RETAIN FOR DISCOVERY / REFERENCE",IF(AND($E72="yes",$H72="no",$U72="yes",$AP72="two_plus",$I72="full",$AQ72="current"),"EXCLUDE FROM THIS COMMERCIAL VIEW",IF(AND($E72="yes",$H72="yes",$AT72=TRUE,$I72="full",$AP72="two_plus",$AQ72="current",$AW72=""),"RESOLVE EVIDENCE",IF(AND($E72="yes",$H72="yes",$AT72=TRUE,$I72="full",$AP72="two_plus",$AQ72="current",$AU72=TRUE,$S72&lt;&gt;"yes"),"RESOLVE EVIDENCE",IF(AND($E72="yes",$H72="yes",$AT72=TRUE,$I72="full",$AP72="two_plus",$AQ72="current",$L72&lt;&gt;$AW72),"RECLASSIFY",IF(AND($E72="yes",$H72="yes",$AT72=TRUE,$I72="full",$AP72="two_plus",$AQ72="current"),"CONFIRM","RESOLVE EVIDENCE")))))))))))))))))))))))))))</x:f>
      </x:c>
      <x:c r="BC72">
        <x:f>IF($AM72=0,"EMPTY",IF($AN72=TRUE,"CONTROLLED_INPUT_INVALID",IF($AO72=TRUE,"REQUIRED_FIELDS_MISSING",IF(OR(NOT(ISTEXT($C72)),LEN(TRIM($C72&amp;""))&lt;2),"IDENTITY_MALFORMED",IF(OR($Q72="review_due",$Q72="new_evidence",$R72="yes"),"LIFECYCLE_TRIGGER",IF(OR($AR72="material",$AR72="unknown"),"MATERIAL_CONTRADICTION",IF(OR($I72="unknown",$H72="unknown"),"SCOPE_OR_EVENT_UNRESOLVED",IF(AND($AU72=TRUE,OR($S72="",$S72="unknown")),"SERVICEABILITY_UNRESOLVED",IF(AND($E72="no",OR($K72="",$K72="unknown")),"MISSING_ALTERNATIVE_ROLE_UNRESOLVED",IF(AND($E72="yes",OR($L72="",$L72="unknown")),"CURRENT_ROLE_UNRESOLVED",IF(AND($E72="yes",OR($I72="partial",$I72="mismatch",$AQ72="stale")),"SCOPE_OR_FRESHNESS_LIMIT",IF(AND($AU72=TRUE,$AY72=TRUE),"COMMERCIAL_EVIDENCE_LIMITED",IF(AND($S72="no",$E72="yes",$H72="no",$U72="yes",$AP72="two_plus",$I72="full",$AQ72="current"),"SCOPED_NON_SERVICEABILITY",IF(AND($S72="no",$E72="yes",$H72="yes"),"SERVICEABILITY_LIMIT",IF(AND($S72="no",OR($F72="yes",$AV72=TRUE)),"NOT_SERVICEABLE_FOR_COMMERCIAL_VIEW",IF($S72="no","SERVICEABILITY_NEGATIVE_ROLE_EFFECT_UNRESOLVED",IF(AND($E72="no",$H72="yes",$AT72=TRUE,$I72="full",$AW72=""),"MISSING_ALTERNATIVE_ROLE_UNRESOLVED",IF(AND($E72="no",$H72="yes",$AT72=TRUE,$I72="full",$AU72=TRUE,OR($AP72&lt;&gt;"two_plus",$AQ72&lt;&gt;"current",$S72&lt;&gt;"yes")),"MISSING_ALTERNATIVE_EVIDENCE_LIMITED",IF(AND($E72="no",$H72="yes",$AT72=TRUE,$I72="full"),"COMMERCIAL_ALTERNATIVE_MISSING",IF(AND($AW72&lt;&gt;"",$E72="yes",$H72="yes",$I72="full",$L72&lt;&gt;$AW72),"ROLE_MISMATCH",IF(AND($AP72="shared",$AV72=TRUE),"PUBLIC_SIGNAL_SHARED_PROVENANCE",IF(AND($AV72=TRUE,$F72="yes",OR($H72="no",$G72="none")),"DISCOVERY_ONLY_RELATIONSHIP",IF(AND($E72="yes",$H72="no",$U72="yes",$AP72="two_plus",$I72="full",$AQ72="current"),"SCOPED_NON_PARTICIPATION",IF(AND($E72="yes",$H72="yes",$AT72=TRUE,$I72="full",$AP72="two_plus",$AQ72="current",$AW72=""),"ALTERNATIVE_TYPE_UNRESOLVED",IF(AND($E72="yes",$H72="yes",$AT72=TRUE,$I72="full",$AP72="two_plus",$AQ72="current",$AU72=TRUE,$S72&lt;&gt;"yes"),"SERVICEABILITY_UNRESOLVED",IF(AND($E72="yes",$H72="yes",$AT72=TRUE,$I72="full",$AP72="two_plus",$AQ72="current",$L72&lt;&gt;$AW72),"ROLE_MISMATCH",IF(AND($E72="yes",$H72="yes",$AT72=TRUE,$I72="full",$AP72="two_plus",$AQ72="current"),"SCOPED_COMMERCIAL_RELEVANCE","DEFAULT_EVIDENCE_GAP")))))))))))))))))))))))))))</x:f>
      </x:c>
    </x:row>
    <x:row r="73">
      <x:c r="A73" s="103"/>
      <x:c r="B73" s="103"/>
      <x:c r="C73" s="103"/>
      <x:c r="D73" s="103"/>
      <x:c r="E73" s="103"/>
      <x:c r="F73" s="103"/>
      <x:c r="G73" s="103"/>
      <x:c r="H73" s="103"/>
      <x:c r="I73" s="103"/>
      <x:c r="J73" s="103"/>
      <x:c r="K73" s="103"/>
      <x:c r="L73" s="103"/>
      <x:c r="M73" s="103"/>
      <x:c r="N73" s="103"/>
      <x:c r="O73" s="103"/>
      <x:c r="P73" s="103"/>
      <x:c r="Q73" s="103"/>
      <x:c r="R73" s="103"/>
      <x:c r="S73" s="103"/>
      <x:c r="T73" s="103"/>
      <x:c r="U73" s="103"/>
      <x:c r="V73" s="103"/>
      <x:c r="W73" s="104"/>
      <x:c r="X73" s="103"/>
      <x:c r="Y73" s="86">
        <x:f>IF($BB73="EMPTY","",IF($AN73=TRUE,"INVALID",IF($AO73=TRUE,"INCOMPLETE",IF(OR(NOT(ISTEXT($C73)),LEN(TRIM($C73&amp;""))&lt;2),"INVALID","VALID"))))</x:f>
      </x:c>
      <x:c r="Z73" s="86">
        <x:f>IF($BB73="EMPTY","",$BB73)</x:f>
      </x:c>
      <x:c r="AA73" s="86">
        <x:f>IF($BB73="EMPTY","",IFERROR(VLOOKUP($BC73,'Method Notes'!$AN$5:$AW$50,2,FALSE),""))</x:f>
      </x:c>
      <x:c r="AB73" s="86">
        <x:f>IF($BB73="EMPTY","",IF($BC73="CONTROLLED_INPUT_INVALID","Unsupported values were supplied for: "&amp;LEFT($AZ73,MAX(0,LEN($AZ73)-2))&amp;". The engine does not convert them to a safe default.",IF($BC73="REQUIRED_FIELDS_MISSING","Required information is missing: "&amp;LEFT($BA73,MAX(0,LEN($BA73)-2))&amp;".",IFERROR(VLOOKUP($BC73,'Method Notes'!$AN$5:$AW$50,3,FALSE),""))))</x:f>
      </x:c>
      <x:c r="AC73" s="86">
        <x:f>IF($BB73="EMPTY","",IF($BC73="COMMERCIAL_ALTERNATIVE_MISSING","Add as "&amp;$AX73&amp;" in this scoped view.",IF($BC73="ROLE_MISMATCH","Reclassify as "&amp;$AX73&amp;" for this view.",IFERROR(VLOOKUP($BC73,'Method Notes'!$AN$5:$AW$50,4,FALSE),""))))</x:f>
      </x:c>
      <x:c r="AD73" s="86">
        <x:f>IF($BB73="EMPTY","",$BC73)</x:f>
      </x:c>
      <x:c r="AE73" s="86">
        <x:f>IF($BB73="EMPTY","",IFERROR(VLOOKUP($BC73,'Method Notes'!$AN$5:$AW$50,5,FALSE),""))</x:f>
      </x:c>
      <x:c r="AF73" s="86">
        <x:f>IF($BB73="EMPTY","",IFERROR(VLOOKUP($BC73,'Method Notes'!$AN$5:$AW$50,6,FALSE),""))</x:f>
      </x:c>
      <x:c r="AG73" s="86">
        <x:f>IF($BB73="EMPTY","",IF($BC73="COMMERCIAL_EVIDENCE_LIMITED",IF($AT73=TRUE,"Add independent decisions and missing segments.","Collect direct buyer or recorded commercial-event evidence tied to the same scope."),IFERROR(VLOOKUP($BC73,'Method Notes'!$AN$5:$AW$50,7,FALSE),"")))</x:f>
      </x:c>
      <x:c r="AH73" s="86">
        <x:f>IF($BB73="EMPTY","",IFERROR(VLOOKUP($BC73,'Method Notes'!$AN$5:$AW$50,8,FALSE),""))</x:f>
      </x:c>
      <x:c r="AI73" s="86">
        <x:f>IF($BB73="EMPTY","",IF(OR($BC73="COMMERCIAL_EVIDENCE_LIMITED",$BC73="COMMERCIAL_ALTERNATIVE_MISSING",$BC73="ROLE_MISMATCH",$BC73="SCOPE_OR_FRESHNESS_LIMIT"),IF($AP73="shared","PROVENANCE NOT INDEPENDENT",IF($AP73="one","ONE INDEPENDENT DECISION ONLY",IF($AS73="incomplete_crm","CRM CAPTURE INCOMPLETE",IF(OR($AS73="only_wins",$AS73="only_losses",$AS73="one_segment",$AS73="limited"),"SAMPLE COVERAGE LIMITED",IF($T73="yes","HISTORICAL BACKFILL UNRELIABLE",IF($AQ73="stale","EVIDENCE STALE","Evidence is scoped to the tested view.")))))),IFERROR(VLOOKUP($BC73,'Method Notes'!$AN$5:$AW$50,9,FALSE),"")))</x:f>
      </x:c>
      <x:c r="AJ73" s="86">
        <x:f>IF($BB73="EMPTY","",IFERROR(VLOOKUP($BC73,'Method Notes'!$AN$5:$AW$50,10,FALSE),""))</x:f>
      </x:c>
      <x:c r="AK73" s="86">
        <x:f>IF(COUNTA($A73:$X73)=0,"",IF(AND($B73&lt;&gt;"",COUNTIF($B$6:$B73,$B73)&gt;1),"POSSIBLE DUPLICATE CANDIDATE ID",""))</x:f>
      </x:c>
      <x:c r="AL73" s="86">
        <x:f>IF(COUNTA($A73:$X73)=0,"",IF(OR($Q73="review_due",$Q73="new_evidence",$R73="yes"),"REOPEN / SUPERSEDE PRIOR VERSION",IF(OR($Q73="",$Q73="none"),"CURRENT OR FIRST REVIEW","PRIOR REVIEW RECORDED")))</x:f>
      </x:c>
      <x:c r="AM73">
        <x:f>IF(COUNTA($C73:$U73)&gt;0,1,0)</x:f>
      </x:c>
      <x:c r="AN73">
        <x:f>OR(ISFORMULA($C73),ISFORMULA($D73),AND($D73&lt;&gt;"",NOT(OR(EXACT($D73,"seo"),EXACT($D73,"content"),EXACT($D73,"paid_search"),EXACT($D73,"market_monitoring"),EXACT($D73,"battlecard"),EXACT($D73,"product_comparison"),EXACT($D73,"shortlist"),EXACT($D73,"procurement"),EXACT($D73,"pricing"),EXACT($D73,"renewal"),EXACT($D73,"strategy")))),ISFORMULA($E73),AND($E73&lt;&gt;"",NOT(OR(EXACT($E73,"yes"),EXACT($E73,"no")))),ISFORMULA($F73),AND($F73&lt;&gt;"",NOT(OR(EXACT($F73,"yes"),EXACT($F73,"no")))),ISFORMULA($G73),AND($G73&lt;&gt;"",NOT(OR(EXACT($G73,"none"),EXACT($G73,"seller_only"),EXACT($G73,"buyer_event"),EXACT($G73,"mixed")))),ISFORMULA($H73),AND($H73&lt;&gt;"",NOT(OR(EXACT($H73,"yes"),EXACT($H73,"no"),EXACT($H73,"unknown")))),ISFORMULA($I73),AND($I73&lt;&gt;"",NOT(OR(EXACT($I73,"full"),EXACT($I73,"partial"),EXACT($I73,"mismatch"),EXACT($I73,"unknown")))),ISFORMULA($J73),AND($J73&lt;&gt;"",NOT(OR(EXACT($J73,"independent_current"),EXACT($J73,"one_decision"),EXACT($J73,"shared_records"),EXACT($J73,"contradictory"),EXACT($J73,"incomplete_capture"),EXACT($J73,"stale")))),ISFORMULA($K73),AND($K73&lt;&gt;"",NOT(OR(EXACT($K73,"vendor"),EXACT($K73,"product"),EXACT($K73,"consultancy"),EXACT($K73,"agency"),EXACT($K73,"internal_build"),EXACT($K73,"spreadsheet"),EXACT($K73,"incumbent"),EXACT($K73,"open_source"),EXACT($K73,"free_tool"),EXACT($K73,"no_decision"),EXACT($K73,"status_quo"),EXACT($K73,"unknown")))),ISFORMULA($L73),AND($L73&lt;&gt;"",NOT(OR(EXACT($L73,"direct"),EXACT($L73,"indirect"),EXACT($L73,"substitute"),EXACT($L73,"reference"),EXACT($L73,"unknown")))),ISFORMULA($M73),AND($M73&lt;&gt;"",NOT(OR(EXACT($M73,"current"),EXACT($M73,"stale"),EXACT($M73,"unknown")))),ISFORMULA($N73),AND($N73&lt;&gt;"",NOT(OR(EXACT($N73,"none"),EXACT($N73,"material"),EXACT($N73,"unknown")))),ISFORMULA($O73),AND($O73&lt;&gt;"",NOT(OR(EXACT($O73,"two_plus"),EXACT($O73,"one"),EXACT($O73,"shared"),EXACT($O73,"unknown")))),ISFORMULA($P73),AND($P73&lt;&gt;"",NOT(OR(EXACT($P73,"balanced"),EXACT($P73,"only_wins"),EXACT($P73,"only_losses"),EXACT($P73,"one_segment"),EXACT($P73,"incomplete_crm"),EXACT($P73,"limited")))),ISFORMULA($Q73),AND($Q73&lt;&gt;"",NOT(OR(EXACT($Q73,"none"),EXACT($Q73,"review_due"),EXACT($Q73,"new_evidence")))),ISFORMULA($R73),AND($R73&lt;&gt;"",NOT(OR(EXACT($R73,"yes"),EXACT($R73,"no")))),ISFORMULA($S73),AND($S73&lt;&gt;"",NOT(OR(EXACT($S73,"yes"),EXACT($S73,"no"),EXACT($S73,"unknown")))),ISFORMULA($T73),AND($T73&lt;&gt;"",NOT(OR(EXACT($T73,"yes"),EXACT($T73,"no")))),ISFORMULA($U73),AND($U73&lt;&gt;"",NOT(OR(EXACT($U73,"yes"),EXACT($U73,"no"),EXACT($U73,"unknown")))))</x:f>
      </x:c>
      <x:c r="AO73">
        <x:f>OR(LEN(TRIM($C73&amp;""))=0,LEN(TRIM($D73&amp;""))=0,LEN(TRIM($E73&amp;""))=0,LEN(TRIM($F73&amp;""))=0,LEN(TRIM($G73&amp;""))=0,LEN(TRIM($H73&amp;""))=0,LEN(TRIM($I73&amp;""))=0,LEN(TRIM($J73&amp;""))=0)</x:f>
      </x:c>
      <x:c r="AP73">
        <x:f>IF($O73&lt;&gt;"",$O73,IF($J73="independent_current","two_plus",IF($J73="one_decision","one",IF($J73="shared_records","shared","unknown"))))</x:f>
      </x:c>
      <x:c r="AQ73">
        <x:f>IF($M73&lt;&gt;"",$M73,IF($J73="stale","stale",IF($J73="incomplete_capture","unknown",IF($J73&lt;&gt;"","current",""))))</x:f>
      </x:c>
      <x:c r="AR73">
        <x:f>IF($N73&lt;&gt;"",$N73,IF($J73="contradictory","material",IF($J73&lt;&gt;"","none","")))</x:f>
      </x:c>
      <x:c r="AS73">
        <x:f>IF($P73&lt;&gt;"",$P73,IF($J73="incomplete_capture","incomplete_crm",IF($J73="independent_current","balanced",IF($J73&lt;&gt;"","limited",""))))</x:f>
      </x:c>
      <x:c r="AT73">
        <x:f>OR($G73="buyer_event",$G73="mixed")</x:f>
      </x:c>
      <x:c r="AU73">
        <x:f>OR($D73="battlecard",$D73="shortlist",$D73="procurement",$D73="pricing",$D73="renewal",$D73="strategy",$D73="product_comparison")</x:f>
      </x:c>
      <x:c r="AV73">
        <x:f>OR($D73="seo",$D73="content",$D73="paid_search",$D73="market_monitoring")</x:f>
      </x:c>
      <x:c r="AW73">
        <x:f>IF(OR($K73="vendor",$K73="product"),"direct",IF(OR($K73="consultancy",$K73="agency"),"indirect",IF(OR($K73="internal_build",$K73="spreadsheet",$K73="incumbent",$K73="open_source",$K73="free_tool",$K73="no_decision",$K73="status_quo"),"substitute","")))</x:f>
      </x:c>
      <x:c r="AX73">
        <x:f>IF(OR($K73="vendor",$K73="product"),"Direct competitor",IF(OR($K73="consultancy",$K73="agency"),"Service alternative",IF($K73="incumbent","Incumbent / substitute",IF($K73="no_decision","No-decision alternative",IF($K73="status_quo","Status-quo alternative",IF(OR($K73="internal_build",$K73="spreadsheet",$K73="open_source",$K73="free_tool"),"Substitute",""))))))</x:f>
      </x:c>
      <x:c r="AY73">
        <x:f>OR($G73="none",$G73="seller_only",$AP73&lt;&gt;"two_plus",$AS73="only_wins",$AS73="only_losses",$AS73="one_segment",$AS73="incomplete_crm",$AS73="limited",$T73="yes",$AQ73&lt;&gt;"current")</x:f>
      </x:c>
      <x:c r="AZ73">
        <x:f>IF(ISFORMULA($C73),"candidateName, ","")&amp;IF(OR(ISFORMULA($D73),AND($D73&lt;&gt;"",NOT(OR(EXACT($D73,"seo"),EXACT($D73,"content"),EXACT($D73,"paid_search"),EXACT($D73,"market_monitoring"),EXACT($D73,"battlecard"),EXACT($D73,"product_comparison"),EXACT($D73,"shortlist"),EXACT($D73,"procurement"),EXACT($D73,"pricing"),EXACT($D73,"renewal"),EXACT($D73,"strategy"))))),"decisionUse, ","")&amp;IF(OR(ISFORMULA($E73),AND($E73&lt;&gt;"",NOT(OR(EXACT($E73,"yes"),EXACT($E73,"no"))))),"candidateInSet, ","")&amp;IF(OR(ISFORMULA($F73),AND($F73&lt;&gt;"",NOT(OR(EXACT($F73,"yes"),EXACT($F73,"no"))))),"publicEvidence, ","")&amp;IF(OR(ISFORMULA($G73),AND($G73&lt;&gt;"",NOT(OR(EXACT($G73,"none"),EXACT($G73,"seller_only"),EXACT($G73,"buyer_event"),EXACT($G73,"mixed"))))),"firstPartyEvidence, ","")&amp;IF(OR(ISFORMULA($H73),AND($H73&lt;&gt;"",NOT(OR(EXACT($H73,"yes"),EXACT($H73,"no"),EXACT($H73,"unknown"))))),"realDecision, ","")&amp;IF(OR(ISFORMULA($I73),AND($I73&lt;&gt;"",NOT(OR(EXACT($I73,"full"),EXACT($I73,"partial"),EXACT($I73,"mismatch"),EXACT($I73,"unknown"))))),"scopeMatch, ","")&amp;IF(OR(ISFORMULA($J73),AND($J73&lt;&gt;"",NOT(OR(EXACT($J73,"independent_current"),EXACT($J73,"one_decision"),EXACT($J73,"shared_records"),EXACT($J73,"contradictory"),EXACT($J73,"incomplete_capture"),EXACT($J73,"stale"))))),"evidenceQuality, ","")&amp;IF(OR(ISFORMULA($K73),AND($K73&lt;&gt;"",NOT(OR(EXACT($K73,"vendor"),EXACT($K73,"product"),EXACT($K73,"consultancy"),EXACT($K73,"agency"),EXACT($K73,"internal_build"),EXACT($K73,"spreadsheet"),EXACT($K73,"incumbent"),EXACT($K73,"open_source"),EXACT($K73,"free_tool"),EXACT($K73,"no_decision"),EXACT($K73,"status_quo"),EXACT($K73,"unknown"))))),"alternativeType, ","")&amp;IF(OR(ISFORMULA($L73),AND($L73&lt;&gt;"",NOT(OR(EXACT($L73,"direct"),EXACT($L73,"indirect"),EXACT($L73,"substitute"),EXACT($L73,"reference"),EXACT($L73,"unknown"))))),"currentRole, ","")&amp;IF(OR(ISFORMULA($M73),AND($M73&lt;&gt;"",NOT(OR(EXACT($M73,"current"),EXACT($M73,"stale"),EXACT($M73,"unknown"))))),"freshness, ","")&amp;IF(OR(ISFORMULA($N73),AND($N73&lt;&gt;"",NOT(OR(EXACT($N73,"none"),EXACT($N73,"material"),EXACT($N73,"unknown"))))),"contradiction, ","")&amp;IF(OR(ISFORMULA($O73),AND($O73&lt;&gt;"",NOT(OR(EXACT($O73,"two_plus"),EXACT($O73,"one"),EXACT($O73,"shared"),EXACT($O73,"unknown"))))),"provenance, ","")&amp;IF(OR(ISFORMULA($P73),AND($P73&lt;&gt;"",NOT(OR(EXACT($P73,"balanced"),EXACT($P73,"only_wins"),EXACT($P73,"only_losses"),EXACT($P73,"one_segment"),EXACT($P73,"incomplete_crm"),EXACT($P73,"limited"))))),"sampleCoverage, ","")&amp;IF(OR(ISFORMULA($Q73),AND($Q73&lt;&gt;"",NOT(OR(EXACT($Q73,"none"),EXACT($Q73,"review_due"),EXACT($Q73,"new_evidence"))))),"previousValidation, ","")&amp;IF(OR(ISFORMULA($R73),AND($R73&lt;&gt;"",NOT(OR(EXACT($R73,"yes"),EXACT($R73,"no"))))),"newMaterialEvidence, ","")&amp;IF(OR(ISFORMULA($S73),AND($S73&lt;&gt;"",NOT(OR(EXACT($S73,"yes"),EXACT($S73,"no"),EXACT($S73,"unknown"))))),"serviceability, ","")&amp;IF(OR(ISFORMULA($T73),AND($T73&lt;&gt;"",NOT(OR(EXACT($T73,"yes"),EXACT($T73,"no"))))),"historicalBackfill, ","")&amp;IF(OR(ISFORMULA($U73),AND($U73&lt;&gt;"",NOT(OR(EXACT($U73,"yes"),EXACT($U73,"no"),EXACT($U73,"unknown"))))),"commercialNonParticipation, ","")</x:f>
      </x:c>
      <x:c r="BA73">
        <x:f>IF(LEN(TRIM($C73&amp;""))=0,"candidateName, ","")&amp;IF(LEN(TRIM($D73&amp;""))=0,"decisionUse, ","")&amp;IF(LEN(TRIM($E73&amp;""))=0,"candidateInSet, ","")&amp;IF(LEN(TRIM($F73&amp;""))=0,"publicEvidence, ","")&amp;IF(LEN(TRIM($G73&amp;""))=0,"firstPartyEvidence, ","")&amp;IF(LEN(TRIM($H73&amp;""))=0,"realDecision, ","")&amp;IF(LEN(TRIM($I73&amp;""))=0,"scopeMatch, ","")&amp;IF(LEN(TRIM($J73&amp;""))=0,"evidenceQuality, ","")</x:f>
      </x:c>
      <x:c r="BB73">
        <x:f>IF($AM73=0,"EMPTY",IF($AN73=TRUE,"INVALID INPUT",IF($AO73=TRUE,"INVALID INPUT",IF(OR(NOT(ISTEXT($C73)),LEN(TRIM($C73&amp;""))&lt;2),"INVALID INPUT",IF(OR($Q73="review_due",$Q73="new_evidence",$R73="yes"),"REOPEN",IF(OR($AR73="material",$AR73="unknown"),"RESOLVE EVIDENCE",IF(OR($I73="unknown",$H73="unknown"),"RESOLVE EVIDENCE",IF(AND($AU73=TRUE,OR($S73="",$S73="unknown")),"RESOLVE EVIDENCE",IF(AND($E73="no",OR($K73="",$K73="unknown")),"RESOLVE EVIDENCE",IF(AND($E73="yes",OR($L73="",$L73="unknown")),"RESOLVE EVIDENCE",IF(AND($E73="yes",OR($I73="partial",$I73="mismatch",$AQ73="stale")),"DOWNGRADE",IF(AND($AU73=TRUE,$AY73=TRUE),"RESOLVE EVIDENCE",IF(AND($S73="no",$E73="yes",$H73="no",$U73="yes",$AP73="two_plus",$I73="full",$AQ73="current"),"EXCLUDE FROM THIS COMMERCIAL VIEW",IF(AND($S73="no",$E73="yes",$H73="yes"),"DOWNGRADE",IF(AND($S73="no",OR($F73="yes",$AV73=TRUE)),"RETAIN FOR DISCOVERY / REFERENCE",IF($S73="no","RESOLVE EVIDENCE",IF(AND($E73="no",$H73="yes",$AT73=TRUE,$I73="full",$AW73=""),"RESOLVE EVIDENCE",IF(AND($E73="no",$H73="yes",$AT73=TRUE,$I73="full",$AU73=TRUE,OR($AP73&lt;&gt;"two_plus",$AQ73&lt;&gt;"current",$S73&lt;&gt;"yes")),"RESOLVE EVIDENCE",IF(AND($E73="no",$H73="yes",$AT73=TRUE,$I73="full"),"ADD",IF(AND($AW73&lt;&gt;"",$E73="yes",$H73="yes",$I73="full",$L73&lt;&gt;$AW73),"RECLASSIFY",IF(AND($AP73="shared",$AV73=TRUE),"RETAIN FOR DISCOVERY / REFERENCE",IF(AND($AV73=TRUE,$F73="yes",OR($H73="no",$G73="none")),"RETAIN FOR DISCOVERY / REFERENCE",IF(AND($E73="yes",$H73="no",$U73="yes",$AP73="two_plus",$I73="full",$AQ73="current"),"EXCLUDE FROM THIS COMMERCIAL VIEW",IF(AND($E73="yes",$H73="yes",$AT73=TRUE,$I73="full",$AP73="two_plus",$AQ73="current",$AW73=""),"RESOLVE EVIDENCE",IF(AND($E73="yes",$H73="yes",$AT73=TRUE,$I73="full",$AP73="two_plus",$AQ73="current",$AU73=TRUE,$S73&lt;&gt;"yes"),"RESOLVE EVIDENCE",IF(AND($E73="yes",$H73="yes",$AT73=TRUE,$I73="full",$AP73="two_plus",$AQ73="current",$L73&lt;&gt;$AW73),"RECLASSIFY",IF(AND($E73="yes",$H73="yes",$AT73=TRUE,$I73="full",$AP73="two_plus",$AQ73="current"),"CONFIRM","RESOLVE EVIDENCE")))))))))))))))))))))))))))</x:f>
      </x:c>
      <x:c r="BC73">
        <x:f>IF($AM73=0,"EMPTY",IF($AN73=TRUE,"CONTROLLED_INPUT_INVALID",IF($AO73=TRUE,"REQUIRED_FIELDS_MISSING",IF(OR(NOT(ISTEXT($C73)),LEN(TRIM($C73&amp;""))&lt;2),"IDENTITY_MALFORMED",IF(OR($Q73="review_due",$Q73="new_evidence",$R73="yes"),"LIFECYCLE_TRIGGER",IF(OR($AR73="material",$AR73="unknown"),"MATERIAL_CONTRADICTION",IF(OR($I73="unknown",$H73="unknown"),"SCOPE_OR_EVENT_UNRESOLVED",IF(AND($AU73=TRUE,OR($S73="",$S73="unknown")),"SERVICEABILITY_UNRESOLVED",IF(AND($E73="no",OR($K73="",$K73="unknown")),"MISSING_ALTERNATIVE_ROLE_UNRESOLVED",IF(AND($E73="yes",OR($L73="",$L73="unknown")),"CURRENT_ROLE_UNRESOLVED",IF(AND($E73="yes",OR($I73="partial",$I73="mismatch",$AQ73="stale")),"SCOPE_OR_FRESHNESS_LIMIT",IF(AND($AU73=TRUE,$AY73=TRUE),"COMMERCIAL_EVIDENCE_LIMITED",IF(AND($S73="no",$E73="yes",$H73="no",$U73="yes",$AP73="two_plus",$I73="full",$AQ73="current"),"SCOPED_NON_SERVICEABILITY",IF(AND($S73="no",$E73="yes",$H73="yes"),"SERVICEABILITY_LIMIT",IF(AND($S73="no",OR($F73="yes",$AV73=TRUE)),"NOT_SERVICEABLE_FOR_COMMERCIAL_VIEW",IF($S73="no","SERVICEABILITY_NEGATIVE_ROLE_EFFECT_UNRESOLVED",IF(AND($E73="no",$H73="yes",$AT73=TRUE,$I73="full",$AW73=""),"MISSING_ALTERNATIVE_ROLE_UNRESOLVED",IF(AND($E73="no",$H73="yes",$AT73=TRUE,$I73="full",$AU73=TRUE,OR($AP73&lt;&gt;"two_plus",$AQ73&lt;&gt;"current",$S73&lt;&gt;"yes")),"MISSING_ALTERNATIVE_EVIDENCE_LIMITED",IF(AND($E73="no",$H73="yes",$AT73=TRUE,$I73="full"),"COMMERCIAL_ALTERNATIVE_MISSING",IF(AND($AW73&lt;&gt;"",$E73="yes",$H73="yes",$I73="full",$L73&lt;&gt;$AW73),"ROLE_MISMATCH",IF(AND($AP73="shared",$AV73=TRUE),"PUBLIC_SIGNAL_SHARED_PROVENANCE",IF(AND($AV73=TRUE,$F73="yes",OR($H73="no",$G73="none")),"DISCOVERY_ONLY_RELATIONSHIP",IF(AND($E73="yes",$H73="no",$U73="yes",$AP73="two_plus",$I73="full",$AQ73="current"),"SCOPED_NON_PARTICIPATION",IF(AND($E73="yes",$H73="yes",$AT73=TRUE,$I73="full",$AP73="two_plus",$AQ73="current",$AW73=""),"ALTERNATIVE_TYPE_UNRESOLVED",IF(AND($E73="yes",$H73="yes",$AT73=TRUE,$I73="full",$AP73="two_plus",$AQ73="current",$AU73=TRUE,$S73&lt;&gt;"yes"),"SERVICEABILITY_UNRESOLVED",IF(AND($E73="yes",$H73="yes",$AT73=TRUE,$I73="full",$AP73="two_plus",$AQ73="current",$L73&lt;&gt;$AW73),"ROLE_MISMATCH",IF(AND($E73="yes",$H73="yes",$AT73=TRUE,$I73="full",$AP73="two_plus",$AQ73="current"),"SCOPED_COMMERCIAL_RELEVANCE","DEFAULT_EVIDENCE_GAP")))))))))))))))))))))))))))</x:f>
      </x:c>
    </x:row>
    <x:row r="74">
      <x:c r="A74" s="103"/>
      <x:c r="B74" s="103"/>
      <x:c r="C74" s="103"/>
      <x:c r="D74" s="103"/>
      <x:c r="E74" s="103"/>
      <x:c r="F74" s="103"/>
      <x:c r="G74" s="103"/>
      <x:c r="H74" s="103"/>
      <x:c r="I74" s="103"/>
      <x:c r="J74" s="103"/>
      <x:c r="K74" s="103"/>
      <x:c r="L74" s="103"/>
      <x:c r="M74" s="103"/>
      <x:c r="N74" s="103"/>
      <x:c r="O74" s="103"/>
      <x:c r="P74" s="103"/>
      <x:c r="Q74" s="103"/>
      <x:c r="R74" s="103"/>
      <x:c r="S74" s="103"/>
      <x:c r="T74" s="103"/>
      <x:c r="U74" s="103"/>
      <x:c r="V74" s="103"/>
      <x:c r="W74" s="104"/>
      <x:c r="X74" s="103"/>
      <x:c r="Y74" s="86">
        <x:f>IF($BB74="EMPTY","",IF($AN74=TRUE,"INVALID",IF($AO74=TRUE,"INCOMPLETE",IF(OR(NOT(ISTEXT($C74)),LEN(TRIM($C74&amp;""))&lt;2),"INVALID","VALID"))))</x:f>
      </x:c>
      <x:c r="Z74" s="86">
        <x:f>IF($BB74="EMPTY","",$BB74)</x:f>
      </x:c>
      <x:c r="AA74" s="86">
        <x:f>IF($BB74="EMPTY","",IFERROR(VLOOKUP($BC74,'Method Notes'!$AN$5:$AW$50,2,FALSE),""))</x:f>
      </x:c>
      <x:c r="AB74" s="86">
        <x:f>IF($BB74="EMPTY","",IF($BC74="CONTROLLED_INPUT_INVALID","Unsupported values were supplied for: "&amp;LEFT($AZ74,MAX(0,LEN($AZ74)-2))&amp;". The engine does not convert them to a safe default.",IF($BC74="REQUIRED_FIELDS_MISSING","Required information is missing: "&amp;LEFT($BA74,MAX(0,LEN($BA74)-2))&amp;".",IFERROR(VLOOKUP($BC74,'Method Notes'!$AN$5:$AW$50,3,FALSE),""))))</x:f>
      </x:c>
      <x:c r="AC74" s="86">
        <x:f>IF($BB74="EMPTY","",IF($BC74="COMMERCIAL_ALTERNATIVE_MISSING","Add as "&amp;$AX74&amp;" in this scoped view.",IF($BC74="ROLE_MISMATCH","Reclassify as "&amp;$AX74&amp;" for this view.",IFERROR(VLOOKUP($BC74,'Method Notes'!$AN$5:$AW$50,4,FALSE),""))))</x:f>
      </x:c>
      <x:c r="AD74" s="86">
        <x:f>IF($BB74="EMPTY","",$BC74)</x:f>
      </x:c>
      <x:c r="AE74" s="86">
        <x:f>IF($BB74="EMPTY","",IFERROR(VLOOKUP($BC74,'Method Notes'!$AN$5:$AW$50,5,FALSE),""))</x:f>
      </x:c>
      <x:c r="AF74" s="86">
        <x:f>IF($BB74="EMPTY","",IFERROR(VLOOKUP($BC74,'Method Notes'!$AN$5:$AW$50,6,FALSE),""))</x:f>
      </x:c>
      <x:c r="AG74" s="86">
        <x:f>IF($BB74="EMPTY","",IF($BC74="COMMERCIAL_EVIDENCE_LIMITED",IF($AT74=TRUE,"Add independent decisions and missing segments.","Collect direct buyer or recorded commercial-event evidence tied to the same scope."),IFERROR(VLOOKUP($BC74,'Method Notes'!$AN$5:$AW$50,7,FALSE),"")))</x:f>
      </x:c>
      <x:c r="AH74" s="86">
        <x:f>IF($BB74="EMPTY","",IFERROR(VLOOKUP($BC74,'Method Notes'!$AN$5:$AW$50,8,FALSE),""))</x:f>
      </x:c>
      <x:c r="AI74" s="86">
        <x:f>IF($BB74="EMPTY","",IF(OR($BC74="COMMERCIAL_EVIDENCE_LIMITED",$BC74="COMMERCIAL_ALTERNATIVE_MISSING",$BC74="ROLE_MISMATCH",$BC74="SCOPE_OR_FRESHNESS_LIMIT"),IF($AP74="shared","PROVENANCE NOT INDEPENDENT",IF($AP74="one","ONE INDEPENDENT DECISION ONLY",IF($AS74="incomplete_crm","CRM CAPTURE INCOMPLETE",IF(OR($AS74="only_wins",$AS74="only_losses",$AS74="one_segment",$AS74="limited"),"SAMPLE COVERAGE LIMITED",IF($T74="yes","HISTORICAL BACKFILL UNRELIABLE",IF($AQ74="stale","EVIDENCE STALE","Evidence is scoped to the tested view.")))))),IFERROR(VLOOKUP($BC74,'Method Notes'!$AN$5:$AW$50,9,FALSE),"")))</x:f>
      </x:c>
      <x:c r="AJ74" s="86">
        <x:f>IF($BB74="EMPTY","",IFERROR(VLOOKUP($BC74,'Method Notes'!$AN$5:$AW$50,10,FALSE),""))</x:f>
      </x:c>
      <x:c r="AK74" s="86">
        <x:f>IF(COUNTA($A74:$X74)=0,"",IF(AND($B74&lt;&gt;"",COUNTIF($B$6:$B74,$B74)&gt;1),"POSSIBLE DUPLICATE CANDIDATE ID",""))</x:f>
      </x:c>
      <x:c r="AL74" s="86">
        <x:f>IF(COUNTA($A74:$X74)=0,"",IF(OR($Q74="review_due",$Q74="new_evidence",$R74="yes"),"REOPEN / SUPERSEDE PRIOR VERSION",IF(OR($Q74="",$Q74="none"),"CURRENT OR FIRST REVIEW","PRIOR REVIEW RECORDED")))</x:f>
      </x:c>
      <x:c r="AM74">
        <x:f>IF(COUNTA($C74:$U74)&gt;0,1,0)</x:f>
      </x:c>
      <x:c r="AN74">
        <x:f>OR(ISFORMULA($C74),ISFORMULA($D74),AND($D74&lt;&gt;"",NOT(OR(EXACT($D74,"seo"),EXACT($D74,"content"),EXACT($D74,"paid_search"),EXACT($D74,"market_monitoring"),EXACT($D74,"battlecard"),EXACT($D74,"product_comparison"),EXACT($D74,"shortlist"),EXACT($D74,"procurement"),EXACT($D74,"pricing"),EXACT($D74,"renewal"),EXACT($D74,"strategy")))),ISFORMULA($E74),AND($E74&lt;&gt;"",NOT(OR(EXACT($E74,"yes"),EXACT($E74,"no")))),ISFORMULA($F74),AND($F74&lt;&gt;"",NOT(OR(EXACT($F74,"yes"),EXACT($F74,"no")))),ISFORMULA($G74),AND($G74&lt;&gt;"",NOT(OR(EXACT($G74,"none"),EXACT($G74,"seller_only"),EXACT($G74,"buyer_event"),EXACT($G74,"mixed")))),ISFORMULA($H74),AND($H74&lt;&gt;"",NOT(OR(EXACT($H74,"yes"),EXACT($H74,"no"),EXACT($H74,"unknown")))),ISFORMULA($I74),AND($I74&lt;&gt;"",NOT(OR(EXACT($I74,"full"),EXACT($I74,"partial"),EXACT($I74,"mismatch"),EXACT($I74,"unknown")))),ISFORMULA($J74),AND($J74&lt;&gt;"",NOT(OR(EXACT($J74,"independent_current"),EXACT($J74,"one_decision"),EXACT($J74,"shared_records"),EXACT($J74,"contradictory"),EXACT($J74,"incomplete_capture"),EXACT($J74,"stale")))),ISFORMULA($K74),AND($K74&lt;&gt;"",NOT(OR(EXACT($K74,"vendor"),EXACT($K74,"product"),EXACT($K74,"consultancy"),EXACT($K74,"agency"),EXACT($K74,"internal_build"),EXACT($K74,"spreadsheet"),EXACT($K74,"incumbent"),EXACT($K74,"open_source"),EXACT($K74,"free_tool"),EXACT($K74,"no_decision"),EXACT($K74,"status_quo"),EXACT($K74,"unknown")))),ISFORMULA($L74),AND($L74&lt;&gt;"",NOT(OR(EXACT($L74,"direct"),EXACT($L74,"indirect"),EXACT($L74,"substitute"),EXACT($L74,"reference"),EXACT($L74,"unknown")))),ISFORMULA($M74),AND($M74&lt;&gt;"",NOT(OR(EXACT($M74,"current"),EXACT($M74,"stale"),EXACT($M74,"unknown")))),ISFORMULA($N74),AND($N74&lt;&gt;"",NOT(OR(EXACT($N74,"none"),EXACT($N74,"material"),EXACT($N74,"unknown")))),ISFORMULA($O74),AND($O74&lt;&gt;"",NOT(OR(EXACT($O74,"two_plus"),EXACT($O74,"one"),EXACT($O74,"shared"),EXACT($O74,"unknown")))),ISFORMULA($P74),AND($P74&lt;&gt;"",NOT(OR(EXACT($P74,"balanced"),EXACT($P74,"only_wins"),EXACT($P74,"only_losses"),EXACT($P74,"one_segment"),EXACT($P74,"incomplete_crm"),EXACT($P74,"limited")))),ISFORMULA($Q74),AND($Q74&lt;&gt;"",NOT(OR(EXACT($Q74,"none"),EXACT($Q74,"review_due"),EXACT($Q74,"new_evidence")))),ISFORMULA($R74),AND($R74&lt;&gt;"",NOT(OR(EXACT($R74,"yes"),EXACT($R74,"no")))),ISFORMULA($S74),AND($S74&lt;&gt;"",NOT(OR(EXACT($S74,"yes"),EXACT($S74,"no"),EXACT($S74,"unknown")))),ISFORMULA($T74),AND($T74&lt;&gt;"",NOT(OR(EXACT($T74,"yes"),EXACT($T74,"no")))),ISFORMULA($U74),AND($U74&lt;&gt;"",NOT(OR(EXACT($U74,"yes"),EXACT($U74,"no"),EXACT($U74,"unknown")))))</x:f>
      </x:c>
      <x:c r="AO74">
        <x:f>OR(LEN(TRIM($C74&amp;""))=0,LEN(TRIM($D74&amp;""))=0,LEN(TRIM($E74&amp;""))=0,LEN(TRIM($F74&amp;""))=0,LEN(TRIM($G74&amp;""))=0,LEN(TRIM($H74&amp;""))=0,LEN(TRIM($I74&amp;""))=0,LEN(TRIM($J74&amp;""))=0)</x:f>
      </x:c>
      <x:c r="AP74">
        <x:f>IF($O74&lt;&gt;"",$O74,IF($J74="independent_current","two_plus",IF($J74="one_decision","one",IF($J74="shared_records","shared","unknown"))))</x:f>
      </x:c>
      <x:c r="AQ74">
        <x:f>IF($M74&lt;&gt;"",$M74,IF($J74="stale","stale",IF($J74="incomplete_capture","unknown",IF($J74&lt;&gt;"","current",""))))</x:f>
      </x:c>
      <x:c r="AR74">
        <x:f>IF($N74&lt;&gt;"",$N74,IF($J74="contradictory","material",IF($J74&lt;&gt;"","none","")))</x:f>
      </x:c>
      <x:c r="AS74">
        <x:f>IF($P74&lt;&gt;"",$P74,IF($J74="incomplete_capture","incomplete_crm",IF($J74="independent_current","balanced",IF($J74&lt;&gt;"","limited",""))))</x:f>
      </x:c>
      <x:c r="AT74">
        <x:f>OR($G74="buyer_event",$G74="mixed")</x:f>
      </x:c>
      <x:c r="AU74">
        <x:f>OR($D74="battlecard",$D74="shortlist",$D74="procurement",$D74="pricing",$D74="renewal",$D74="strategy",$D74="product_comparison")</x:f>
      </x:c>
      <x:c r="AV74">
        <x:f>OR($D74="seo",$D74="content",$D74="paid_search",$D74="market_monitoring")</x:f>
      </x:c>
      <x:c r="AW74">
        <x:f>IF(OR($K74="vendor",$K74="product"),"direct",IF(OR($K74="consultancy",$K74="agency"),"indirect",IF(OR($K74="internal_build",$K74="spreadsheet",$K74="incumbent",$K74="open_source",$K74="free_tool",$K74="no_decision",$K74="status_quo"),"substitute","")))</x:f>
      </x:c>
      <x:c r="AX74">
        <x:f>IF(OR($K74="vendor",$K74="product"),"Direct competitor",IF(OR($K74="consultancy",$K74="agency"),"Service alternative",IF($K74="incumbent","Incumbent / substitute",IF($K74="no_decision","No-decision alternative",IF($K74="status_quo","Status-quo alternative",IF(OR($K74="internal_build",$K74="spreadsheet",$K74="open_source",$K74="free_tool"),"Substitute",""))))))</x:f>
      </x:c>
      <x:c r="AY74">
        <x:f>OR($G74="none",$G74="seller_only",$AP74&lt;&gt;"two_plus",$AS74="only_wins",$AS74="only_losses",$AS74="one_segment",$AS74="incomplete_crm",$AS74="limited",$T74="yes",$AQ74&lt;&gt;"current")</x:f>
      </x:c>
      <x:c r="AZ74">
        <x:f>IF(ISFORMULA($C74),"candidateName, ","")&amp;IF(OR(ISFORMULA($D74),AND($D74&lt;&gt;"",NOT(OR(EXACT($D74,"seo"),EXACT($D74,"content"),EXACT($D74,"paid_search"),EXACT($D74,"market_monitoring"),EXACT($D74,"battlecard"),EXACT($D74,"product_comparison"),EXACT($D74,"shortlist"),EXACT($D74,"procurement"),EXACT($D74,"pricing"),EXACT($D74,"renewal"),EXACT($D74,"strategy"))))),"decisionUse, ","")&amp;IF(OR(ISFORMULA($E74),AND($E74&lt;&gt;"",NOT(OR(EXACT($E74,"yes"),EXACT($E74,"no"))))),"candidateInSet, ","")&amp;IF(OR(ISFORMULA($F74),AND($F74&lt;&gt;"",NOT(OR(EXACT($F74,"yes"),EXACT($F74,"no"))))),"publicEvidence, ","")&amp;IF(OR(ISFORMULA($G74),AND($G74&lt;&gt;"",NOT(OR(EXACT($G74,"none"),EXACT($G74,"seller_only"),EXACT($G74,"buyer_event"),EXACT($G74,"mixed"))))),"firstPartyEvidence, ","")&amp;IF(OR(ISFORMULA($H74),AND($H74&lt;&gt;"",NOT(OR(EXACT($H74,"yes"),EXACT($H74,"no"),EXACT($H74,"unknown"))))),"realDecision, ","")&amp;IF(OR(ISFORMULA($I74),AND($I74&lt;&gt;"",NOT(OR(EXACT($I74,"full"),EXACT($I74,"partial"),EXACT($I74,"mismatch"),EXACT($I74,"unknown"))))),"scopeMatch, ","")&amp;IF(OR(ISFORMULA($J74),AND($J74&lt;&gt;"",NOT(OR(EXACT($J74,"independent_current"),EXACT($J74,"one_decision"),EXACT($J74,"shared_records"),EXACT($J74,"contradictory"),EXACT($J74,"incomplete_capture"),EXACT($J74,"stale"))))),"evidenceQuality, ","")&amp;IF(OR(ISFORMULA($K74),AND($K74&lt;&gt;"",NOT(OR(EXACT($K74,"vendor"),EXACT($K74,"product"),EXACT($K74,"consultancy"),EXACT($K74,"agency"),EXACT($K74,"internal_build"),EXACT($K74,"spreadsheet"),EXACT($K74,"incumbent"),EXACT($K74,"open_source"),EXACT($K74,"free_tool"),EXACT($K74,"no_decision"),EXACT($K74,"status_quo"),EXACT($K74,"unknown"))))),"alternativeType, ","")&amp;IF(OR(ISFORMULA($L74),AND($L74&lt;&gt;"",NOT(OR(EXACT($L74,"direct"),EXACT($L74,"indirect"),EXACT($L74,"substitute"),EXACT($L74,"reference"),EXACT($L74,"unknown"))))),"currentRole, ","")&amp;IF(OR(ISFORMULA($M74),AND($M74&lt;&gt;"",NOT(OR(EXACT($M74,"current"),EXACT($M74,"stale"),EXACT($M74,"unknown"))))),"freshness, ","")&amp;IF(OR(ISFORMULA($N74),AND($N74&lt;&gt;"",NOT(OR(EXACT($N74,"none"),EXACT($N74,"material"),EXACT($N74,"unknown"))))),"contradiction, ","")&amp;IF(OR(ISFORMULA($O74),AND($O74&lt;&gt;"",NOT(OR(EXACT($O74,"two_plus"),EXACT($O74,"one"),EXACT($O74,"shared"),EXACT($O74,"unknown"))))),"provenance, ","")&amp;IF(OR(ISFORMULA($P74),AND($P74&lt;&gt;"",NOT(OR(EXACT($P74,"balanced"),EXACT($P74,"only_wins"),EXACT($P74,"only_losses"),EXACT($P74,"one_segment"),EXACT($P74,"incomplete_crm"),EXACT($P74,"limited"))))),"sampleCoverage, ","")&amp;IF(OR(ISFORMULA($Q74),AND($Q74&lt;&gt;"",NOT(OR(EXACT($Q74,"none"),EXACT($Q74,"review_due"),EXACT($Q74,"new_evidence"))))),"previousValidation, ","")&amp;IF(OR(ISFORMULA($R74),AND($R74&lt;&gt;"",NOT(OR(EXACT($R74,"yes"),EXACT($R74,"no"))))),"newMaterialEvidence, ","")&amp;IF(OR(ISFORMULA($S74),AND($S74&lt;&gt;"",NOT(OR(EXACT($S74,"yes"),EXACT($S74,"no"),EXACT($S74,"unknown"))))),"serviceability, ","")&amp;IF(OR(ISFORMULA($T74),AND($T74&lt;&gt;"",NOT(OR(EXACT($T74,"yes"),EXACT($T74,"no"))))),"historicalBackfill, ","")&amp;IF(OR(ISFORMULA($U74),AND($U74&lt;&gt;"",NOT(OR(EXACT($U74,"yes"),EXACT($U74,"no"),EXACT($U74,"unknown"))))),"commercialNonParticipation, ","")</x:f>
      </x:c>
      <x:c r="BA74">
        <x:f>IF(LEN(TRIM($C74&amp;""))=0,"candidateName, ","")&amp;IF(LEN(TRIM($D74&amp;""))=0,"decisionUse, ","")&amp;IF(LEN(TRIM($E74&amp;""))=0,"candidateInSet, ","")&amp;IF(LEN(TRIM($F74&amp;""))=0,"publicEvidence, ","")&amp;IF(LEN(TRIM($G74&amp;""))=0,"firstPartyEvidence, ","")&amp;IF(LEN(TRIM($H74&amp;""))=0,"realDecision, ","")&amp;IF(LEN(TRIM($I74&amp;""))=0,"scopeMatch, ","")&amp;IF(LEN(TRIM($J74&amp;""))=0,"evidenceQuality, ","")</x:f>
      </x:c>
      <x:c r="BB74">
        <x:f>IF($AM74=0,"EMPTY",IF($AN74=TRUE,"INVALID INPUT",IF($AO74=TRUE,"INVALID INPUT",IF(OR(NOT(ISTEXT($C74)),LEN(TRIM($C74&amp;""))&lt;2),"INVALID INPUT",IF(OR($Q74="review_due",$Q74="new_evidence",$R74="yes"),"REOPEN",IF(OR($AR74="material",$AR74="unknown"),"RESOLVE EVIDENCE",IF(OR($I74="unknown",$H74="unknown"),"RESOLVE EVIDENCE",IF(AND($AU74=TRUE,OR($S74="",$S74="unknown")),"RESOLVE EVIDENCE",IF(AND($E74="no",OR($K74="",$K74="unknown")),"RESOLVE EVIDENCE",IF(AND($E74="yes",OR($L74="",$L74="unknown")),"RESOLVE EVIDENCE",IF(AND($E74="yes",OR($I74="partial",$I74="mismatch",$AQ74="stale")),"DOWNGRADE",IF(AND($AU74=TRUE,$AY74=TRUE),"RESOLVE EVIDENCE",IF(AND($S74="no",$E74="yes",$H74="no",$U74="yes",$AP74="two_plus",$I74="full",$AQ74="current"),"EXCLUDE FROM THIS COMMERCIAL VIEW",IF(AND($S74="no",$E74="yes",$H74="yes"),"DOWNGRADE",IF(AND($S74="no",OR($F74="yes",$AV74=TRUE)),"RETAIN FOR DISCOVERY / REFERENCE",IF($S74="no","RESOLVE EVIDENCE",IF(AND($E74="no",$H74="yes",$AT74=TRUE,$I74="full",$AW74=""),"RESOLVE EVIDENCE",IF(AND($E74="no",$H74="yes",$AT74=TRUE,$I74="full",$AU74=TRUE,OR($AP74&lt;&gt;"two_plus",$AQ74&lt;&gt;"current",$S74&lt;&gt;"yes")),"RESOLVE EVIDENCE",IF(AND($E74="no",$H74="yes",$AT74=TRUE,$I74="full"),"ADD",IF(AND($AW74&lt;&gt;"",$E74="yes",$H74="yes",$I74="full",$L74&lt;&gt;$AW74),"RECLASSIFY",IF(AND($AP74="shared",$AV74=TRUE),"RETAIN FOR DISCOVERY / REFERENCE",IF(AND($AV74=TRUE,$F74="yes",OR($H74="no",$G74="none")),"RETAIN FOR DISCOVERY / REFERENCE",IF(AND($E74="yes",$H74="no",$U74="yes",$AP74="two_plus",$I74="full",$AQ74="current"),"EXCLUDE FROM THIS COMMERCIAL VIEW",IF(AND($E74="yes",$H74="yes",$AT74=TRUE,$I74="full",$AP74="two_plus",$AQ74="current",$AW74=""),"RESOLVE EVIDENCE",IF(AND($E74="yes",$H74="yes",$AT74=TRUE,$I74="full",$AP74="two_plus",$AQ74="current",$AU74=TRUE,$S74&lt;&gt;"yes"),"RESOLVE EVIDENCE",IF(AND($E74="yes",$H74="yes",$AT74=TRUE,$I74="full",$AP74="two_plus",$AQ74="current",$L74&lt;&gt;$AW74),"RECLASSIFY",IF(AND($E74="yes",$H74="yes",$AT74=TRUE,$I74="full",$AP74="two_plus",$AQ74="current"),"CONFIRM","RESOLVE EVIDENCE")))))))))))))))))))))))))))</x:f>
      </x:c>
      <x:c r="BC74">
        <x:f>IF($AM74=0,"EMPTY",IF($AN74=TRUE,"CONTROLLED_INPUT_INVALID",IF($AO74=TRUE,"REQUIRED_FIELDS_MISSING",IF(OR(NOT(ISTEXT($C74)),LEN(TRIM($C74&amp;""))&lt;2),"IDENTITY_MALFORMED",IF(OR($Q74="review_due",$Q74="new_evidence",$R74="yes"),"LIFECYCLE_TRIGGER",IF(OR($AR74="material",$AR74="unknown"),"MATERIAL_CONTRADICTION",IF(OR($I74="unknown",$H74="unknown"),"SCOPE_OR_EVENT_UNRESOLVED",IF(AND($AU74=TRUE,OR($S74="",$S74="unknown")),"SERVICEABILITY_UNRESOLVED",IF(AND($E74="no",OR($K74="",$K74="unknown")),"MISSING_ALTERNATIVE_ROLE_UNRESOLVED",IF(AND($E74="yes",OR($L74="",$L74="unknown")),"CURRENT_ROLE_UNRESOLVED",IF(AND($E74="yes",OR($I74="partial",$I74="mismatch",$AQ74="stale")),"SCOPE_OR_FRESHNESS_LIMIT",IF(AND($AU74=TRUE,$AY74=TRUE),"COMMERCIAL_EVIDENCE_LIMITED",IF(AND($S74="no",$E74="yes",$H74="no",$U74="yes",$AP74="two_plus",$I74="full",$AQ74="current"),"SCOPED_NON_SERVICEABILITY",IF(AND($S74="no",$E74="yes",$H74="yes"),"SERVICEABILITY_LIMIT",IF(AND($S74="no",OR($F74="yes",$AV74=TRUE)),"NOT_SERVICEABLE_FOR_COMMERCIAL_VIEW",IF($S74="no","SERVICEABILITY_NEGATIVE_ROLE_EFFECT_UNRESOLVED",IF(AND($E74="no",$H74="yes",$AT74=TRUE,$I74="full",$AW74=""),"MISSING_ALTERNATIVE_ROLE_UNRESOLVED",IF(AND($E74="no",$H74="yes",$AT74=TRUE,$I74="full",$AU74=TRUE,OR($AP74&lt;&gt;"two_plus",$AQ74&lt;&gt;"current",$S74&lt;&gt;"yes")),"MISSING_ALTERNATIVE_EVIDENCE_LIMITED",IF(AND($E74="no",$H74="yes",$AT74=TRUE,$I74="full"),"COMMERCIAL_ALTERNATIVE_MISSING",IF(AND($AW74&lt;&gt;"",$E74="yes",$H74="yes",$I74="full",$L74&lt;&gt;$AW74),"ROLE_MISMATCH",IF(AND($AP74="shared",$AV74=TRUE),"PUBLIC_SIGNAL_SHARED_PROVENANCE",IF(AND($AV74=TRUE,$F74="yes",OR($H74="no",$G74="none")),"DISCOVERY_ONLY_RELATIONSHIP",IF(AND($E74="yes",$H74="no",$U74="yes",$AP74="two_plus",$I74="full",$AQ74="current"),"SCOPED_NON_PARTICIPATION",IF(AND($E74="yes",$H74="yes",$AT74=TRUE,$I74="full",$AP74="two_plus",$AQ74="current",$AW74=""),"ALTERNATIVE_TYPE_UNRESOLVED",IF(AND($E74="yes",$H74="yes",$AT74=TRUE,$I74="full",$AP74="two_plus",$AQ74="current",$AU74=TRUE,$S74&lt;&gt;"yes"),"SERVICEABILITY_UNRESOLVED",IF(AND($E74="yes",$H74="yes",$AT74=TRUE,$I74="full",$AP74="two_plus",$AQ74="current",$L74&lt;&gt;$AW74),"ROLE_MISMATCH",IF(AND($E74="yes",$H74="yes",$AT74=TRUE,$I74="full",$AP74="two_plus",$AQ74="current"),"SCOPED_COMMERCIAL_RELEVANCE","DEFAULT_EVIDENCE_GAP")))))))))))))))))))))))))))</x:f>
      </x:c>
    </x:row>
    <x:row r="75">
      <x:c r="A75" s="103"/>
      <x:c r="B75" s="103"/>
      <x:c r="C75" s="103"/>
      <x:c r="D75" s="103"/>
      <x:c r="E75" s="103"/>
      <x:c r="F75" s="103"/>
      <x:c r="G75" s="103"/>
      <x:c r="H75" s="103"/>
      <x:c r="I75" s="103"/>
      <x:c r="J75" s="103"/>
      <x:c r="K75" s="103"/>
      <x:c r="L75" s="103"/>
      <x:c r="M75" s="103"/>
      <x:c r="N75" s="103"/>
      <x:c r="O75" s="103"/>
      <x:c r="P75" s="103"/>
      <x:c r="Q75" s="103"/>
      <x:c r="R75" s="103"/>
      <x:c r="S75" s="103"/>
      <x:c r="T75" s="103"/>
      <x:c r="U75" s="103"/>
      <x:c r="V75" s="103"/>
      <x:c r="W75" s="104"/>
      <x:c r="X75" s="103"/>
      <x:c r="Y75" s="86">
        <x:f>IF($BB75="EMPTY","",IF($AN75=TRUE,"INVALID",IF($AO75=TRUE,"INCOMPLETE",IF(OR(NOT(ISTEXT($C75)),LEN(TRIM($C75&amp;""))&lt;2),"INVALID","VALID"))))</x:f>
      </x:c>
      <x:c r="Z75" s="86">
        <x:f>IF($BB75="EMPTY","",$BB75)</x:f>
      </x:c>
      <x:c r="AA75" s="86">
        <x:f>IF($BB75="EMPTY","",IFERROR(VLOOKUP($BC75,'Method Notes'!$AN$5:$AW$50,2,FALSE),""))</x:f>
      </x:c>
      <x:c r="AB75" s="86">
        <x:f>IF($BB75="EMPTY","",IF($BC75="CONTROLLED_INPUT_INVALID","Unsupported values were supplied for: "&amp;LEFT($AZ75,MAX(0,LEN($AZ75)-2))&amp;". The engine does not convert them to a safe default.",IF($BC75="REQUIRED_FIELDS_MISSING","Required information is missing: "&amp;LEFT($BA75,MAX(0,LEN($BA75)-2))&amp;".",IFERROR(VLOOKUP($BC75,'Method Notes'!$AN$5:$AW$50,3,FALSE),""))))</x:f>
      </x:c>
      <x:c r="AC75" s="86">
        <x:f>IF($BB75="EMPTY","",IF($BC75="COMMERCIAL_ALTERNATIVE_MISSING","Add as "&amp;$AX75&amp;" in this scoped view.",IF($BC75="ROLE_MISMATCH","Reclassify as "&amp;$AX75&amp;" for this view.",IFERROR(VLOOKUP($BC75,'Method Notes'!$AN$5:$AW$50,4,FALSE),""))))</x:f>
      </x:c>
      <x:c r="AD75" s="86">
        <x:f>IF($BB75="EMPTY","",$BC75)</x:f>
      </x:c>
      <x:c r="AE75" s="86">
        <x:f>IF($BB75="EMPTY","",IFERROR(VLOOKUP($BC75,'Method Notes'!$AN$5:$AW$50,5,FALSE),""))</x:f>
      </x:c>
      <x:c r="AF75" s="86">
        <x:f>IF($BB75="EMPTY","",IFERROR(VLOOKUP($BC75,'Method Notes'!$AN$5:$AW$50,6,FALSE),""))</x:f>
      </x:c>
      <x:c r="AG75" s="86">
        <x:f>IF($BB75="EMPTY","",IF($BC75="COMMERCIAL_EVIDENCE_LIMITED",IF($AT75=TRUE,"Add independent decisions and missing segments.","Collect direct buyer or recorded commercial-event evidence tied to the same scope."),IFERROR(VLOOKUP($BC75,'Method Notes'!$AN$5:$AW$50,7,FALSE),"")))</x:f>
      </x:c>
      <x:c r="AH75" s="86">
        <x:f>IF($BB75="EMPTY","",IFERROR(VLOOKUP($BC75,'Method Notes'!$AN$5:$AW$50,8,FALSE),""))</x:f>
      </x:c>
      <x:c r="AI75" s="86">
        <x:f>IF($BB75="EMPTY","",IF(OR($BC75="COMMERCIAL_EVIDENCE_LIMITED",$BC75="COMMERCIAL_ALTERNATIVE_MISSING",$BC75="ROLE_MISMATCH",$BC75="SCOPE_OR_FRESHNESS_LIMIT"),IF($AP75="shared","PROVENANCE NOT INDEPENDENT",IF($AP75="one","ONE INDEPENDENT DECISION ONLY",IF($AS75="incomplete_crm","CRM CAPTURE INCOMPLETE",IF(OR($AS75="only_wins",$AS75="only_losses",$AS75="one_segment",$AS75="limited"),"SAMPLE COVERAGE LIMITED",IF($T75="yes","HISTORICAL BACKFILL UNRELIABLE",IF($AQ75="stale","EVIDENCE STALE","Evidence is scoped to the tested view.")))))),IFERROR(VLOOKUP($BC75,'Method Notes'!$AN$5:$AW$50,9,FALSE),"")))</x:f>
      </x:c>
      <x:c r="AJ75" s="86">
        <x:f>IF($BB75="EMPTY","",IFERROR(VLOOKUP($BC75,'Method Notes'!$AN$5:$AW$50,10,FALSE),""))</x:f>
      </x:c>
      <x:c r="AK75" s="86">
        <x:f>IF(COUNTA($A75:$X75)=0,"",IF(AND($B75&lt;&gt;"",COUNTIF($B$6:$B75,$B75)&gt;1),"POSSIBLE DUPLICATE CANDIDATE ID",""))</x:f>
      </x:c>
      <x:c r="AL75" s="86">
        <x:f>IF(COUNTA($A75:$X75)=0,"",IF(OR($Q75="review_due",$Q75="new_evidence",$R75="yes"),"REOPEN / SUPERSEDE PRIOR VERSION",IF(OR($Q75="",$Q75="none"),"CURRENT OR FIRST REVIEW","PRIOR REVIEW RECORDED")))</x:f>
      </x:c>
      <x:c r="AM75">
        <x:f>IF(COUNTA($C75:$U75)&gt;0,1,0)</x:f>
      </x:c>
      <x:c r="AN75">
        <x:f>OR(ISFORMULA($C75),ISFORMULA($D75),AND($D75&lt;&gt;"",NOT(OR(EXACT($D75,"seo"),EXACT($D75,"content"),EXACT($D75,"paid_search"),EXACT($D75,"market_monitoring"),EXACT($D75,"battlecard"),EXACT($D75,"product_comparison"),EXACT($D75,"shortlist"),EXACT($D75,"procurement"),EXACT($D75,"pricing"),EXACT($D75,"renewal"),EXACT($D75,"strategy")))),ISFORMULA($E75),AND($E75&lt;&gt;"",NOT(OR(EXACT($E75,"yes"),EXACT($E75,"no")))),ISFORMULA($F75),AND($F75&lt;&gt;"",NOT(OR(EXACT($F75,"yes"),EXACT($F75,"no")))),ISFORMULA($G75),AND($G75&lt;&gt;"",NOT(OR(EXACT($G75,"none"),EXACT($G75,"seller_only"),EXACT($G75,"buyer_event"),EXACT($G75,"mixed")))),ISFORMULA($H75),AND($H75&lt;&gt;"",NOT(OR(EXACT($H75,"yes"),EXACT($H75,"no"),EXACT($H75,"unknown")))),ISFORMULA($I75),AND($I75&lt;&gt;"",NOT(OR(EXACT($I75,"full"),EXACT($I75,"partial"),EXACT($I75,"mismatch"),EXACT($I75,"unknown")))),ISFORMULA($J75),AND($J75&lt;&gt;"",NOT(OR(EXACT($J75,"independent_current"),EXACT($J75,"one_decision"),EXACT($J75,"shared_records"),EXACT($J75,"contradictory"),EXACT($J75,"incomplete_capture"),EXACT($J75,"stale")))),ISFORMULA($K75),AND($K75&lt;&gt;"",NOT(OR(EXACT($K75,"vendor"),EXACT($K75,"product"),EXACT($K75,"consultancy"),EXACT($K75,"agency"),EXACT($K75,"internal_build"),EXACT($K75,"spreadsheet"),EXACT($K75,"incumbent"),EXACT($K75,"open_source"),EXACT($K75,"free_tool"),EXACT($K75,"no_decision"),EXACT($K75,"status_quo"),EXACT($K75,"unknown")))),ISFORMULA($L75),AND($L75&lt;&gt;"",NOT(OR(EXACT($L75,"direct"),EXACT($L75,"indirect"),EXACT($L75,"substitute"),EXACT($L75,"reference"),EXACT($L75,"unknown")))),ISFORMULA($M75),AND($M75&lt;&gt;"",NOT(OR(EXACT($M75,"current"),EXACT($M75,"stale"),EXACT($M75,"unknown")))),ISFORMULA($N75),AND($N75&lt;&gt;"",NOT(OR(EXACT($N75,"none"),EXACT($N75,"material"),EXACT($N75,"unknown")))),ISFORMULA($O75),AND($O75&lt;&gt;"",NOT(OR(EXACT($O75,"two_plus"),EXACT($O75,"one"),EXACT($O75,"shared"),EXACT($O75,"unknown")))),ISFORMULA($P75),AND($P75&lt;&gt;"",NOT(OR(EXACT($P75,"balanced"),EXACT($P75,"only_wins"),EXACT($P75,"only_losses"),EXACT($P75,"one_segment"),EXACT($P75,"incomplete_crm"),EXACT($P75,"limited")))),ISFORMULA($Q75),AND($Q75&lt;&gt;"",NOT(OR(EXACT($Q75,"none"),EXACT($Q75,"review_due"),EXACT($Q75,"new_evidence")))),ISFORMULA($R75),AND($R75&lt;&gt;"",NOT(OR(EXACT($R75,"yes"),EXACT($R75,"no")))),ISFORMULA($S75),AND($S75&lt;&gt;"",NOT(OR(EXACT($S75,"yes"),EXACT($S75,"no"),EXACT($S75,"unknown")))),ISFORMULA($T75),AND($T75&lt;&gt;"",NOT(OR(EXACT($T75,"yes"),EXACT($T75,"no")))),ISFORMULA($U75),AND($U75&lt;&gt;"",NOT(OR(EXACT($U75,"yes"),EXACT($U75,"no"),EXACT($U75,"unknown")))))</x:f>
      </x:c>
      <x:c r="AO75">
        <x:f>OR(LEN(TRIM($C75&amp;""))=0,LEN(TRIM($D75&amp;""))=0,LEN(TRIM($E75&amp;""))=0,LEN(TRIM($F75&amp;""))=0,LEN(TRIM($G75&amp;""))=0,LEN(TRIM($H75&amp;""))=0,LEN(TRIM($I75&amp;""))=0,LEN(TRIM($J75&amp;""))=0)</x:f>
      </x:c>
      <x:c r="AP75">
        <x:f>IF($O75&lt;&gt;"",$O75,IF($J75="independent_current","two_plus",IF($J75="one_decision","one",IF($J75="shared_records","shared","unknown"))))</x:f>
      </x:c>
      <x:c r="AQ75">
        <x:f>IF($M75&lt;&gt;"",$M75,IF($J75="stale","stale",IF($J75="incomplete_capture","unknown",IF($J75&lt;&gt;"","current",""))))</x:f>
      </x:c>
      <x:c r="AR75">
        <x:f>IF($N75&lt;&gt;"",$N75,IF($J75="contradictory","material",IF($J75&lt;&gt;"","none","")))</x:f>
      </x:c>
      <x:c r="AS75">
        <x:f>IF($P75&lt;&gt;"",$P75,IF($J75="incomplete_capture","incomplete_crm",IF($J75="independent_current","balanced",IF($J75&lt;&gt;"","limited",""))))</x:f>
      </x:c>
      <x:c r="AT75">
        <x:f>OR($G75="buyer_event",$G75="mixed")</x:f>
      </x:c>
      <x:c r="AU75">
        <x:f>OR($D75="battlecard",$D75="shortlist",$D75="procurement",$D75="pricing",$D75="renewal",$D75="strategy",$D75="product_comparison")</x:f>
      </x:c>
      <x:c r="AV75">
        <x:f>OR($D75="seo",$D75="content",$D75="paid_search",$D75="market_monitoring")</x:f>
      </x:c>
      <x:c r="AW75">
        <x:f>IF(OR($K75="vendor",$K75="product"),"direct",IF(OR($K75="consultancy",$K75="agency"),"indirect",IF(OR($K75="internal_build",$K75="spreadsheet",$K75="incumbent",$K75="open_source",$K75="free_tool",$K75="no_decision",$K75="status_quo"),"substitute","")))</x:f>
      </x:c>
      <x:c r="AX75">
        <x:f>IF(OR($K75="vendor",$K75="product"),"Direct competitor",IF(OR($K75="consultancy",$K75="agency"),"Service alternative",IF($K75="incumbent","Incumbent / substitute",IF($K75="no_decision","No-decision alternative",IF($K75="status_quo","Status-quo alternative",IF(OR($K75="internal_build",$K75="spreadsheet",$K75="open_source",$K75="free_tool"),"Substitute",""))))))</x:f>
      </x:c>
      <x:c r="AY75">
        <x:f>OR($G75="none",$G75="seller_only",$AP75&lt;&gt;"two_plus",$AS75="only_wins",$AS75="only_losses",$AS75="one_segment",$AS75="incomplete_crm",$AS75="limited",$T75="yes",$AQ75&lt;&gt;"current")</x:f>
      </x:c>
      <x:c r="AZ75">
        <x:f>IF(ISFORMULA($C75),"candidateName, ","")&amp;IF(OR(ISFORMULA($D75),AND($D75&lt;&gt;"",NOT(OR(EXACT($D75,"seo"),EXACT($D75,"content"),EXACT($D75,"paid_search"),EXACT($D75,"market_monitoring"),EXACT($D75,"battlecard"),EXACT($D75,"product_comparison"),EXACT($D75,"shortlist"),EXACT($D75,"procurement"),EXACT($D75,"pricing"),EXACT($D75,"renewal"),EXACT($D75,"strategy"))))),"decisionUse, ","")&amp;IF(OR(ISFORMULA($E75),AND($E75&lt;&gt;"",NOT(OR(EXACT($E75,"yes"),EXACT($E75,"no"))))),"candidateInSet, ","")&amp;IF(OR(ISFORMULA($F75),AND($F75&lt;&gt;"",NOT(OR(EXACT($F75,"yes"),EXACT($F75,"no"))))),"publicEvidence, ","")&amp;IF(OR(ISFORMULA($G75),AND($G75&lt;&gt;"",NOT(OR(EXACT($G75,"none"),EXACT($G75,"seller_only"),EXACT($G75,"buyer_event"),EXACT($G75,"mixed"))))),"firstPartyEvidence, ","")&amp;IF(OR(ISFORMULA($H75),AND($H75&lt;&gt;"",NOT(OR(EXACT($H75,"yes"),EXACT($H75,"no"),EXACT($H75,"unknown"))))),"realDecision, ","")&amp;IF(OR(ISFORMULA($I75),AND($I75&lt;&gt;"",NOT(OR(EXACT($I75,"full"),EXACT($I75,"partial"),EXACT($I75,"mismatch"),EXACT($I75,"unknown"))))),"scopeMatch, ","")&amp;IF(OR(ISFORMULA($J75),AND($J75&lt;&gt;"",NOT(OR(EXACT($J75,"independent_current"),EXACT($J75,"one_decision"),EXACT($J75,"shared_records"),EXACT($J75,"contradictory"),EXACT($J75,"incomplete_capture"),EXACT($J75,"stale"))))),"evidenceQuality, ","")&amp;IF(OR(ISFORMULA($K75),AND($K75&lt;&gt;"",NOT(OR(EXACT($K75,"vendor"),EXACT($K75,"product"),EXACT($K75,"consultancy"),EXACT($K75,"agency"),EXACT($K75,"internal_build"),EXACT($K75,"spreadsheet"),EXACT($K75,"incumbent"),EXACT($K75,"open_source"),EXACT($K75,"free_tool"),EXACT($K75,"no_decision"),EXACT($K75,"status_quo"),EXACT($K75,"unknown"))))),"alternativeType, ","")&amp;IF(OR(ISFORMULA($L75),AND($L75&lt;&gt;"",NOT(OR(EXACT($L75,"direct"),EXACT($L75,"indirect"),EXACT($L75,"substitute"),EXACT($L75,"reference"),EXACT($L75,"unknown"))))),"currentRole, ","")&amp;IF(OR(ISFORMULA($M75),AND($M75&lt;&gt;"",NOT(OR(EXACT($M75,"current"),EXACT($M75,"stale"),EXACT($M75,"unknown"))))),"freshness, ","")&amp;IF(OR(ISFORMULA($N75),AND($N75&lt;&gt;"",NOT(OR(EXACT($N75,"none"),EXACT($N75,"material"),EXACT($N75,"unknown"))))),"contradiction, ","")&amp;IF(OR(ISFORMULA($O75),AND($O75&lt;&gt;"",NOT(OR(EXACT($O75,"two_plus"),EXACT($O75,"one"),EXACT($O75,"shared"),EXACT($O75,"unknown"))))),"provenance, ","")&amp;IF(OR(ISFORMULA($P75),AND($P75&lt;&gt;"",NOT(OR(EXACT($P75,"balanced"),EXACT($P75,"only_wins"),EXACT($P75,"only_losses"),EXACT($P75,"one_segment"),EXACT($P75,"incomplete_crm"),EXACT($P75,"limited"))))),"sampleCoverage, ","")&amp;IF(OR(ISFORMULA($Q75),AND($Q75&lt;&gt;"",NOT(OR(EXACT($Q75,"none"),EXACT($Q75,"review_due"),EXACT($Q75,"new_evidence"))))),"previousValidation, ","")&amp;IF(OR(ISFORMULA($R75),AND($R75&lt;&gt;"",NOT(OR(EXACT($R75,"yes"),EXACT($R75,"no"))))),"newMaterialEvidence, ","")&amp;IF(OR(ISFORMULA($S75),AND($S75&lt;&gt;"",NOT(OR(EXACT($S75,"yes"),EXACT($S75,"no"),EXACT($S75,"unknown"))))),"serviceability, ","")&amp;IF(OR(ISFORMULA($T75),AND($T75&lt;&gt;"",NOT(OR(EXACT($T75,"yes"),EXACT($T75,"no"))))),"historicalBackfill, ","")&amp;IF(OR(ISFORMULA($U75),AND($U75&lt;&gt;"",NOT(OR(EXACT($U75,"yes"),EXACT($U75,"no"),EXACT($U75,"unknown"))))),"commercialNonParticipation, ","")</x:f>
      </x:c>
      <x:c r="BA75">
        <x:f>IF(LEN(TRIM($C75&amp;""))=0,"candidateName, ","")&amp;IF(LEN(TRIM($D75&amp;""))=0,"decisionUse, ","")&amp;IF(LEN(TRIM($E75&amp;""))=0,"candidateInSet, ","")&amp;IF(LEN(TRIM($F75&amp;""))=0,"publicEvidence, ","")&amp;IF(LEN(TRIM($G75&amp;""))=0,"firstPartyEvidence, ","")&amp;IF(LEN(TRIM($H75&amp;""))=0,"realDecision, ","")&amp;IF(LEN(TRIM($I75&amp;""))=0,"scopeMatch, ","")&amp;IF(LEN(TRIM($J75&amp;""))=0,"evidenceQuality, ","")</x:f>
      </x:c>
      <x:c r="BB75">
        <x:f>IF($AM75=0,"EMPTY",IF($AN75=TRUE,"INVALID INPUT",IF($AO75=TRUE,"INVALID INPUT",IF(OR(NOT(ISTEXT($C75)),LEN(TRIM($C75&amp;""))&lt;2),"INVALID INPUT",IF(OR($Q75="review_due",$Q75="new_evidence",$R75="yes"),"REOPEN",IF(OR($AR75="material",$AR75="unknown"),"RESOLVE EVIDENCE",IF(OR($I75="unknown",$H75="unknown"),"RESOLVE EVIDENCE",IF(AND($AU75=TRUE,OR($S75="",$S75="unknown")),"RESOLVE EVIDENCE",IF(AND($E75="no",OR($K75="",$K75="unknown")),"RESOLVE EVIDENCE",IF(AND($E75="yes",OR($L75="",$L75="unknown")),"RESOLVE EVIDENCE",IF(AND($E75="yes",OR($I75="partial",$I75="mismatch",$AQ75="stale")),"DOWNGRADE",IF(AND($AU75=TRUE,$AY75=TRUE),"RESOLVE EVIDENCE",IF(AND($S75="no",$E75="yes",$H75="no",$U75="yes",$AP75="two_plus",$I75="full",$AQ75="current"),"EXCLUDE FROM THIS COMMERCIAL VIEW",IF(AND($S75="no",$E75="yes",$H75="yes"),"DOWNGRADE",IF(AND($S75="no",OR($F75="yes",$AV75=TRUE)),"RETAIN FOR DISCOVERY / REFERENCE",IF($S75="no","RESOLVE EVIDENCE",IF(AND($E75="no",$H75="yes",$AT75=TRUE,$I75="full",$AW75=""),"RESOLVE EVIDENCE",IF(AND($E75="no",$H75="yes",$AT75=TRUE,$I75="full",$AU75=TRUE,OR($AP75&lt;&gt;"two_plus",$AQ75&lt;&gt;"current",$S75&lt;&gt;"yes")),"RESOLVE EVIDENCE",IF(AND($E75="no",$H75="yes",$AT75=TRUE,$I75="full"),"ADD",IF(AND($AW75&lt;&gt;"",$E75="yes",$H75="yes",$I75="full",$L75&lt;&gt;$AW75),"RECLASSIFY",IF(AND($AP75="shared",$AV75=TRUE),"RETAIN FOR DISCOVERY / REFERENCE",IF(AND($AV75=TRUE,$F75="yes",OR($H75="no",$G75="none")),"RETAIN FOR DISCOVERY / REFERENCE",IF(AND($E75="yes",$H75="no",$U75="yes",$AP75="two_plus",$I75="full",$AQ75="current"),"EXCLUDE FROM THIS COMMERCIAL VIEW",IF(AND($E75="yes",$H75="yes",$AT75=TRUE,$I75="full",$AP75="two_plus",$AQ75="current",$AW75=""),"RESOLVE EVIDENCE",IF(AND($E75="yes",$H75="yes",$AT75=TRUE,$I75="full",$AP75="two_plus",$AQ75="current",$AU75=TRUE,$S75&lt;&gt;"yes"),"RESOLVE EVIDENCE",IF(AND($E75="yes",$H75="yes",$AT75=TRUE,$I75="full",$AP75="two_plus",$AQ75="current",$L75&lt;&gt;$AW75),"RECLASSIFY",IF(AND($E75="yes",$H75="yes",$AT75=TRUE,$I75="full",$AP75="two_plus",$AQ75="current"),"CONFIRM","RESOLVE EVIDENCE")))))))))))))))))))))))))))</x:f>
      </x:c>
      <x:c r="BC75">
        <x:f>IF($AM75=0,"EMPTY",IF($AN75=TRUE,"CONTROLLED_INPUT_INVALID",IF($AO75=TRUE,"REQUIRED_FIELDS_MISSING",IF(OR(NOT(ISTEXT($C75)),LEN(TRIM($C75&amp;""))&lt;2),"IDENTITY_MALFORMED",IF(OR($Q75="review_due",$Q75="new_evidence",$R75="yes"),"LIFECYCLE_TRIGGER",IF(OR($AR75="material",$AR75="unknown"),"MATERIAL_CONTRADICTION",IF(OR($I75="unknown",$H75="unknown"),"SCOPE_OR_EVENT_UNRESOLVED",IF(AND($AU75=TRUE,OR($S75="",$S75="unknown")),"SERVICEABILITY_UNRESOLVED",IF(AND($E75="no",OR($K75="",$K75="unknown")),"MISSING_ALTERNATIVE_ROLE_UNRESOLVED",IF(AND($E75="yes",OR($L75="",$L75="unknown")),"CURRENT_ROLE_UNRESOLVED",IF(AND($E75="yes",OR($I75="partial",$I75="mismatch",$AQ75="stale")),"SCOPE_OR_FRESHNESS_LIMIT",IF(AND($AU75=TRUE,$AY75=TRUE),"COMMERCIAL_EVIDENCE_LIMITED",IF(AND($S75="no",$E75="yes",$H75="no",$U75="yes",$AP75="two_plus",$I75="full",$AQ75="current"),"SCOPED_NON_SERVICEABILITY",IF(AND($S75="no",$E75="yes",$H75="yes"),"SERVICEABILITY_LIMIT",IF(AND($S75="no",OR($F75="yes",$AV75=TRUE)),"NOT_SERVICEABLE_FOR_COMMERCIAL_VIEW",IF($S75="no","SERVICEABILITY_NEGATIVE_ROLE_EFFECT_UNRESOLVED",IF(AND($E75="no",$H75="yes",$AT75=TRUE,$I75="full",$AW75=""),"MISSING_ALTERNATIVE_ROLE_UNRESOLVED",IF(AND($E75="no",$H75="yes",$AT75=TRUE,$I75="full",$AU75=TRUE,OR($AP75&lt;&gt;"two_plus",$AQ75&lt;&gt;"current",$S75&lt;&gt;"yes")),"MISSING_ALTERNATIVE_EVIDENCE_LIMITED",IF(AND($E75="no",$H75="yes",$AT75=TRUE,$I75="full"),"COMMERCIAL_ALTERNATIVE_MISSING",IF(AND($AW75&lt;&gt;"",$E75="yes",$H75="yes",$I75="full",$L75&lt;&gt;$AW75),"ROLE_MISMATCH",IF(AND($AP75="shared",$AV75=TRUE),"PUBLIC_SIGNAL_SHARED_PROVENANCE",IF(AND($AV75=TRUE,$F75="yes",OR($H75="no",$G75="none")),"DISCOVERY_ONLY_RELATIONSHIP",IF(AND($E75="yes",$H75="no",$U75="yes",$AP75="two_plus",$I75="full",$AQ75="current"),"SCOPED_NON_PARTICIPATION",IF(AND($E75="yes",$H75="yes",$AT75=TRUE,$I75="full",$AP75="two_plus",$AQ75="current",$AW75=""),"ALTERNATIVE_TYPE_UNRESOLVED",IF(AND($E75="yes",$H75="yes",$AT75=TRUE,$I75="full",$AP75="two_plus",$AQ75="current",$AU75=TRUE,$S75&lt;&gt;"yes"),"SERVICEABILITY_UNRESOLVED",IF(AND($E75="yes",$H75="yes",$AT75=TRUE,$I75="full",$AP75="two_plus",$AQ75="current",$L75&lt;&gt;$AW75),"ROLE_MISMATCH",IF(AND($E75="yes",$H75="yes",$AT75=TRUE,$I75="full",$AP75="two_plus",$AQ75="current"),"SCOPED_COMMERCIAL_RELEVANCE","DEFAULT_EVIDENCE_GAP")))))))))))))))))))))))))))</x:f>
      </x:c>
    </x:row>
    <x:row r="76">
      <x:c r="A76" s="103"/>
      <x:c r="B76" s="103"/>
      <x:c r="C76" s="103"/>
      <x:c r="D76" s="103"/>
      <x:c r="E76" s="103"/>
      <x:c r="F76" s="103"/>
      <x:c r="G76" s="103"/>
      <x:c r="H76" s="103"/>
      <x:c r="I76" s="103"/>
      <x:c r="J76" s="103"/>
      <x:c r="K76" s="103"/>
      <x:c r="L76" s="103"/>
      <x:c r="M76" s="103"/>
      <x:c r="N76" s="103"/>
      <x:c r="O76" s="103"/>
      <x:c r="P76" s="103"/>
      <x:c r="Q76" s="103"/>
      <x:c r="R76" s="103"/>
      <x:c r="S76" s="103"/>
      <x:c r="T76" s="103"/>
      <x:c r="U76" s="103"/>
      <x:c r="V76" s="103"/>
      <x:c r="W76" s="104"/>
      <x:c r="X76" s="103"/>
      <x:c r="Y76" s="86">
        <x:f>IF($BB76="EMPTY","",IF($AN76=TRUE,"INVALID",IF($AO76=TRUE,"INCOMPLETE",IF(OR(NOT(ISTEXT($C76)),LEN(TRIM($C76&amp;""))&lt;2),"INVALID","VALID"))))</x:f>
      </x:c>
      <x:c r="Z76" s="86">
        <x:f>IF($BB76="EMPTY","",$BB76)</x:f>
      </x:c>
      <x:c r="AA76" s="86">
        <x:f>IF($BB76="EMPTY","",IFERROR(VLOOKUP($BC76,'Method Notes'!$AN$5:$AW$50,2,FALSE),""))</x:f>
      </x:c>
      <x:c r="AB76" s="86">
        <x:f>IF($BB76="EMPTY","",IF($BC76="CONTROLLED_INPUT_INVALID","Unsupported values were supplied for: "&amp;LEFT($AZ76,MAX(0,LEN($AZ76)-2))&amp;". The engine does not convert them to a safe default.",IF($BC76="REQUIRED_FIELDS_MISSING","Required information is missing: "&amp;LEFT($BA76,MAX(0,LEN($BA76)-2))&amp;".",IFERROR(VLOOKUP($BC76,'Method Notes'!$AN$5:$AW$50,3,FALSE),""))))</x:f>
      </x:c>
      <x:c r="AC76" s="86">
        <x:f>IF($BB76="EMPTY","",IF($BC76="COMMERCIAL_ALTERNATIVE_MISSING","Add as "&amp;$AX76&amp;" in this scoped view.",IF($BC76="ROLE_MISMATCH","Reclassify as "&amp;$AX76&amp;" for this view.",IFERROR(VLOOKUP($BC76,'Method Notes'!$AN$5:$AW$50,4,FALSE),""))))</x:f>
      </x:c>
      <x:c r="AD76" s="86">
        <x:f>IF($BB76="EMPTY","",$BC76)</x:f>
      </x:c>
      <x:c r="AE76" s="86">
        <x:f>IF($BB76="EMPTY","",IFERROR(VLOOKUP($BC76,'Method Notes'!$AN$5:$AW$50,5,FALSE),""))</x:f>
      </x:c>
      <x:c r="AF76" s="86">
        <x:f>IF($BB76="EMPTY","",IFERROR(VLOOKUP($BC76,'Method Notes'!$AN$5:$AW$50,6,FALSE),""))</x:f>
      </x:c>
      <x:c r="AG76" s="86">
        <x:f>IF($BB76="EMPTY","",IF($BC76="COMMERCIAL_EVIDENCE_LIMITED",IF($AT76=TRUE,"Add independent decisions and missing segments.","Collect direct buyer or recorded commercial-event evidence tied to the same scope."),IFERROR(VLOOKUP($BC76,'Method Notes'!$AN$5:$AW$50,7,FALSE),"")))</x:f>
      </x:c>
      <x:c r="AH76" s="86">
        <x:f>IF($BB76="EMPTY","",IFERROR(VLOOKUP($BC76,'Method Notes'!$AN$5:$AW$50,8,FALSE),""))</x:f>
      </x:c>
      <x:c r="AI76" s="86">
        <x:f>IF($BB76="EMPTY","",IF(OR($BC76="COMMERCIAL_EVIDENCE_LIMITED",$BC76="COMMERCIAL_ALTERNATIVE_MISSING",$BC76="ROLE_MISMATCH",$BC76="SCOPE_OR_FRESHNESS_LIMIT"),IF($AP76="shared","PROVENANCE NOT INDEPENDENT",IF($AP76="one","ONE INDEPENDENT DECISION ONLY",IF($AS76="incomplete_crm","CRM CAPTURE INCOMPLETE",IF(OR($AS76="only_wins",$AS76="only_losses",$AS76="one_segment",$AS76="limited"),"SAMPLE COVERAGE LIMITED",IF($T76="yes","HISTORICAL BACKFILL UNRELIABLE",IF($AQ76="stale","EVIDENCE STALE","Evidence is scoped to the tested view.")))))),IFERROR(VLOOKUP($BC76,'Method Notes'!$AN$5:$AW$50,9,FALSE),"")))</x:f>
      </x:c>
      <x:c r="AJ76" s="86">
        <x:f>IF($BB76="EMPTY","",IFERROR(VLOOKUP($BC76,'Method Notes'!$AN$5:$AW$50,10,FALSE),""))</x:f>
      </x:c>
      <x:c r="AK76" s="86">
        <x:f>IF(COUNTA($A76:$X76)=0,"",IF(AND($B76&lt;&gt;"",COUNTIF($B$6:$B76,$B76)&gt;1),"POSSIBLE DUPLICATE CANDIDATE ID",""))</x:f>
      </x:c>
      <x:c r="AL76" s="86">
        <x:f>IF(COUNTA($A76:$X76)=0,"",IF(OR($Q76="review_due",$Q76="new_evidence",$R76="yes"),"REOPEN / SUPERSEDE PRIOR VERSION",IF(OR($Q76="",$Q76="none"),"CURRENT OR FIRST REVIEW","PRIOR REVIEW RECORDED")))</x:f>
      </x:c>
      <x:c r="AM76">
        <x:f>IF(COUNTA($C76:$U76)&gt;0,1,0)</x:f>
      </x:c>
      <x:c r="AN76">
        <x:f>OR(ISFORMULA($C76),ISFORMULA($D76),AND($D76&lt;&gt;"",NOT(OR(EXACT($D76,"seo"),EXACT($D76,"content"),EXACT($D76,"paid_search"),EXACT($D76,"market_monitoring"),EXACT($D76,"battlecard"),EXACT($D76,"product_comparison"),EXACT($D76,"shortlist"),EXACT($D76,"procurement"),EXACT($D76,"pricing"),EXACT($D76,"renewal"),EXACT($D76,"strategy")))),ISFORMULA($E76),AND($E76&lt;&gt;"",NOT(OR(EXACT($E76,"yes"),EXACT($E76,"no")))),ISFORMULA($F76),AND($F76&lt;&gt;"",NOT(OR(EXACT($F76,"yes"),EXACT($F76,"no")))),ISFORMULA($G76),AND($G76&lt;&gt;"",NOT(OR(EXACT($G76,"none"),EXACT($G76,"seller_only"),EXACT($G76,"buyer_event"),EXACT($G76,"mixed")))),ISFORMULA($H76),AND($H76&lt;&gt;"",NOT(OR(EXACT($H76,"yes"),EXACT($H76,"no"),EXACT($H76,"unknown")))),ISFORMULA($I76),AND($I76&lt;&gt;"",NOT(OR(EXACT($I76,"full"),EXACT($I76,"partial"),EXACT($I76,"mismatch"),EXACT($I76,"unknown")))),ISFORMULA($J76),AND($J76&lt;&gt;"",NOT(OR(EXACT($J76,"independent_current"),EXACT($J76,"one_decision"),EXACT($J76,"shared_records"),EXACT($J76,"contradictory"),EXACT($J76,"incomplete_capture"),EXACT($J76,"stale")))),ISFORMULA($K76),AND($K76&lt;&gt;"",NOT(OR(EXACT($K76,"vendor"),EXACT($K76,"product"),EXACT($K76,"consultancy"),EXACT($K76,"agency"),EXACT($K76,"internal_build"),EXACT($K76,"spreadsheet"),EXACT($K76,"incumbent"),EXACT($K76,"open_source"),EXACT($K76,"free_tool"),EXACT($K76,"no_decision"),EXACT($K76,"status_quo"),EXACT($K76,"unknown")))),ISFORMULA($L76),AND($L76&lt;&gt;"",NOT(OR(EXACT($L76,"direct"),EXACT($L76,"indirect"),EXACT($L76,"substitute"),EXACT($L76,"reference"),EXACT($L76,"unknown")))),ISFORMULA($M76),AND($M76&lt;&gt;"",NOT(OR(EXACT($M76,"current"),EXACT($M76,"stale"),EXACT($M76,"unknown")))),ISFORMULA($N76),AND($N76&lt;&gt;"",NOT(OR(EXACT($N76,"none"),EXACT($N76,"material"),EXACT($N76,"unknown")))),ISFORMULA($O76),AND($O76&lt;&gt;"",NOT(OR(EXACT($O76,"two_plus"),EXACT($O76,"one"),EXACT($O76,"shared"),EXACT($O76,"unknown")))),ISFORMULA($P76),AND($P76&lt;&gt;"",NOT(OR(EXACT($P76,"balanced"),EXACT($P76,"only_wins"),EXACT($P76,"only_losses"),EXACT($P76,"one_segment"),EXACT($P76,"incomplete_crm"),EXACT($P76,"limited")))),ISFORMULA($Q76),AND($Q76&lt;&gt;"",NOT(OR(EXACT($Q76,"none"),EXACT($Q76,"review_due"),EXACT($Q76,"new_evidence")))),ISFORMULA($R76),AND($R76&lt;&gt;"",NOT(OR(EXACT($R76,"yes"),EXACT($R76,"no")))),ISFORMULA($S76),AND($S76&lt;&gt;"",NOT(OR(EXACT($S76,"yes"),EXACT($S76,"no"),EXACT($S76,"unknown")))),ISFORMULA($T76),AND($T76&lt;&gt;"",NOT(OR(EXACT($T76,"yes"),EXACT($T76,"no")))),ISFORMULA($U76),AND($U76&lt;&gt;"",NOT(OR(EXACT($U76,"yes"),EXACT($U76,"no"),EXACT($U76,"unknown")))))</x:f>
      </x:c>
      <x:c r="AO76">
        <x:f>OR(LEN(TRIM($C76&amp;""))=0,LEN(TRIM($D76&amp;""))=0,LEN(TRIM($E76&amp;""))=0,LEN(TRIM($F76&amp;""))=0,LEN(TRIM($G76&amp;""))=0,LEN(TRIM($H76&amp;""))=0,LEN(TRIM($I76&amp;""))=0,LEN(TRIM($J76&amp;""))=0)</x:f>
      </x:c>
      <x:c r="AP76">
        <x:f>IF($O76&lt;&gt;"",$O76,IF($J76="independent_current","two_plus",IF($J76="one_decision","one",IF($J76="shared_records","shared","unknown"))))</x:f>
      </x:c>
      <x:c r="AQ76">
        <x:f>IF($M76&lt;&gt;"",$M76,IF($J76="stale","stale",IF($J76="incomplete_capture","unknown",IF($J76&lt;&gt;"","current",""))))</x:f>
      </x:c>
      <x:c r="AR76">
        <x:f>IF($N76&lt;&gt;"",$N76,IF($J76="contradictory","material",IF($J76&lt;&gt;"","none","")))</x:f>
      </x:c>
      <x:c r="AS76">
        <x:f>IF($P76&lt;&gt;"",$P76,IF($J76="incomplete_capture","incomplete_crm",IF($J76="independent_current","balanced",IF($J76&lt;&gt;"","limited",""))))</x:f>
      </x:c>
      <x:c r="AT76">
        <x:f>OR($G76="buyer_event",$G76="mixed")</x:f>
      </x:c>
      <x:c r="AU76">
        <x:f>OR($D76="battlecard",$D76="shortlist",$D76="procurement",$D76="pricing",$D76="renewal",$D76="strategy",$D76="product_comparison")</x:f>
      </x:c>
      <x:c r="AV76">
        <x:f>OR($D76="seo",$D76="content",$D76="paid_search",$D76="market_monitoring")</x:f>
      </x:c>
      <x:c r="AW76">
        <x:f>IF(OR($K76="vendor",$K76="product"),"direct",IF(OR($K76="consultancy",$K76="agency"),"indirect",IF(OR($K76="internal_build",$K76="spreadsheet",$K76="incumbent",$K76="open_source",$K76="free_tool",$K76="no_decision",$K76="status_quo"),"substitute","")))</x:f>
      </x:c>
      <x:c r="AX76">
        <x:f>IF(OR($K76="vendor",$K76="product"),"Direct competitor",IF(OR($K76="consultancy",$K76="agency"),"Service alternative",IF($K76="incumbent","Incumbent / substitute",IF($K76="no_decision","No-decision alternative",IF($K76="status_quo","Status-quo alternative",IF(OR($K76="internal_build",$K76="spreadsheet",$K76="open_source",$K76="free_tool"),"Substitute",""))))))</x:f>
      </x:c>
      <x:c r="AY76">
        <x:f>OR($G76="none",$G76="seller_only",$AP76&lt;&gt;"two_plus",$AS76="only_wins",$AS76="only_losses",$AS76="one_segment",$AS76="incomplete_crm",$AS76="limited",$T76="yes",$AQ76&lt;&gt;"current")</x:f>
      </x:c>
      <x:c r="AZ76">
        <x:f>IF(ISFORMULA($C76),"candidateName, ","")&amp;IF(OR(ISFORMULA($D76),AND($D76&lt;&gt;"",NOT(OR(EXACT($D76,"seo"),EXACT($D76,"content"),EXACT($D76,"paid_search"),EXACT($D76,"market_monitoring"),EXACT($D76,"battlecard"),EXACT($D76,"product_comparison"),EXACT($D76,"shortlist"),EXACT($D76,"procurement"),EXACT($D76,"pricing"),EXACT($D76,"renewal"),EXACT($D76,"strategy"))))),"decisionUse, ","")&amp;IF(OR(ISFORMULA($E76),AND($E76&lt;&gt;"",NOT(OR(EXACT($E76,"yes"),EXACT($E76,"no"))))),"candidateInSet, ","")&amp;IF(OR(ISFORMULA($F76),AND($F76&lt;&gt;"",NOT(OR(EXACT($F76,"yes"),EXACT($F76,"no"))))),"publicEvidence, ","")&amp;IF(OR(ISFORMULA($G76),AND($G76&lt;&gt;"",NOT(OR(EXACT($G76,"none"),EXACT($G76,"seller_only"),EXACT($G76,"buyer_event"),EXACT($G76,"mixed"))))),"firstPartyEvidence, ","")&amp;IF(OR(ISFORMULA($H76),AND($H76&lt;&gt;"",NOT(OR(EXACT($H76,"yes"),EXACT($H76,"no"),EXACT($H76,"unknown"))))),"realDecision, ","")&amp;IF(OR(ISFORMULA($I76),AND($I76&lt;&gt;"",NOT(OR(EXACT($I76,"full"),EXACT($I76,"partial"),EXACT($I76,"mismatch"),EXACT($I76,"unknown"))))),"scopeMatch, ","")&amp;IF(OR(ISFORMULA($J76),AND($J76&lt;&gt;"",NOT(OR(EXACT($J76,"independent_current"),EXACT($J76,"one_decision"),EXACT($J76,"shared_records"),EXACT($J76,"contradictory"),EXACT($J76,"incomplete_capture"),EXACT($J76,"stale"))))),"evidenceQuality, ","")&amp;IF(OR(ISFORMULA($K76),AND($K76&lt;&gt;"",NOT(OR(EXACT($K76,"vendor"),EXACT($K76,"product"),EXACT($K76,"consultancy"),EXACT($K76,"agency"),EXACT($K76,"internal_build"),EXACT($K76,"spreadsheet"),EXACT($K76,"incumbent"),EXACT($K76,"open_source"),EXACT($K76,"free_tool"),EXACT($K76,"no_decision"),EXACT($K76,"status_quo"),EXACT($K76,"unknown"))))),"alternativeType, ","")&amp;IF(OR(ISFORMULA($L76),AND($L76&lt;&gt;"",NOT(OR(EXACT($L76,"direct"),EXACT($L76,"indirect"),EXACT($L76,"substitute"),EXACT($L76,"reference"),EXACT($L76,"unknown"))))),"currentRole, ","")&amp;IF(OR(ISFORMULA($M76),AND($M76&lt;&gt;"",NOT(OR(EXACT($M76,"current"),EXACT($M76,"stale"),EXACT($M76,"unknown"))))),"freshness, ","")&amp;IF(OR(ISFORMULA($N76),AND($N76&lt;&gt;"",NOT(OR(EXACT($N76,"none"),EXACT($N76,"material"),EXACT($N76,"unknown"))))),"contradiction, ","")&amp;IF(OR(ISFORMULA($O76),AND($O76&lt;&gt;"",NOT(OR(EXACT($O76,"two_plus"),EXACT($O76,"one"),EXACT($O76,"shared"),EXACT($O76,"unknown"))))),"provenance, ","")&amp;IF(OR(ISFORMULA($P76),AND($P76&lt;&gt;"",NOT(OR(EXACT($P76,"balanced"),EXACT($P76,"only_wins"),EXACT($P76,"only_losses"),EXACT($P76,"one_segment"),EXACT($P76,"incomplete_crm"),EXACT($P76,"limited"))))),"sampleCoverage, ","")&amp;IF(OR(ISFORMULA($Q76),AND($Q76&lt;&gt;"",NOT(OR(EXACT($Q76,"none"),EXACT($Q76,"review_due"),EXACT($Q76,"new_evidence"))))),"previousValidation, ","")&amp;IF(OR(ISFORMULA($R76),AND($R76&lt;&gt;"",NOT(OR(EXACT($R76,"yes"),EXACT($R76,"no"))))),"newMaterialEvidence, ","")&amp;IF(OR(ISFORMULA($S76),AND($S76&lt;&gt;"",NOT(OR(EXACT($S76,"yes"),EXACT($S76,"no"),EXACT($S76,"unknown"))))),"serviceability, ","")&amp;IF(OR(ISFORMULA($T76),AND($T76&lt;&gt;"",NOT(OR(EXACT($T76,"yes"),EXACT($T76,"no"))))),"historicalBackfill, ","")&amp;IF(OR(ISFORMULA($U76),AND($U76&lt;&gt;"",NOT(OR(EXACT($U76,"yes"),EXACT($U76,"no"),EXACT($U76,"unknown"))))),"commercialNonParticipation, ","")</x:f>
      </x:c>
      <x:c r="BA76">
        <x:f>IF(LEN(TRIM($C76&amp;""))=0,"candidateName, ","")&amp;IF(LEN(TRIM($D76&amp;""))=0,"decisionUse, ","")&amp;IF(LEN(TRIM($E76&amp;""))=0,"candidateInSet, ","")&amp;IF(LEN(TRIM($F76&amp;""))=0,"publicEvidence, ","")&amp;IF(LEN(TRIM($G76&amp;""))=0,"firstPartyEvidence, ","")&amp;IF(LEN(TRIM($H76&amp;""))=0,"realDecision, ","")&amp;IF(LEN(TRIM($I76&amp;""))=0,"scopeMatch, ","")&amp;IF(LEN(TRIM($J76&amp;""))=0,"evidenceQuality, ","")</x:f>
      </x:c>
      <x:c r="BB76">
        <x:f>IF($AM76=0,"EMPTY",IF($AN76=TRUE,"INVALID INPUT",IF($AO76=TRUE,"INVALID INPUT",IF(OR(NOT(ISTEXT($C76)),LEN(TRIM($C76&amp;""))&lt;2),"INVALID INPUT",IF(OR($Q76="review_due",$Q76="new_evidence",$R76="yes"),"REOPEN",IF(OR($AR76="material",$AR76="unknown"),"RESOLVE EVIDENCE",IF(OR($I76="unknown",$H76="unknown"),"RESOLVE EVIDENCE",IF(AND($AU76=TRUE,OR($S76="",$S76="unknown")),"RESOLVE EVIDENCE",IF(AND($E76="no",OR($K76="",$K76="unknown")),"RESOLVE EVIDENCE",IF(AND($E76="yes",OR($L76="",$L76="unknown")),"RESOLVE EVIDENCE",IF(AND($E76="yes",OR($I76="partial",$I76="mismatch",$AQ76="stale")),"DOWNGRADE",IF(AND($AU76=TRUE,$AY76=TRUE),"RESOLVE EVIDENCE",IF(AND($S76="no",$E76="yes",$H76="no",$U76="yes",$AP76="two_plus",$I76="full",$AQ76="current"),"EXCLUDE FROM THIS COMMERCIAL VIEW",IF(AND($S76="no",$E76="yes",$H76="yes"),"DOWNGRADE",IF(AND($S76="no",OR($F76="yes",$AV76=TRUE)),"RETAIN FOR DISCOVERY / REFERENCE",IF($S76="no","RESOLVE EVIDENCE",IF(AND($E76="no",$H76="yes",$AT76=TRUE,$I76="full",$AW76=""),"RESOLVE EVIDENCE",IF(AND($E76="no",$H76="yes",$AT76=TRUE,$I76="full",$AU76=TRUE,OR($AP76&lt;&gt;"two_plus",$AQ76&lt;&gt;"current",$S76&lt;&gt;"yes")),"RESOLVE EVIDENCE",IF(AND($E76="no",$H76="yes",$AT76=TRUE,$I76="full"),"ADD",IF(AND($AW76&lt;&gt;"",$E76="yes",$H76="yes",$I76="full",$L76&lt;&gt;$AW76),"RECLASSIFY",IF(AND($AP76="shared",$AV76=TRUE),"RETAIN FOR DISCOVERY / REFERENCE",IF(AND($AV76=TRUE,$F76="yes",OR($H76="no",$G76="none")),"RETAIN FOR DISCOVERY / REFERENCE",IF(AND($E76="yes",$H76="no",$U76="yes",$AP76="two_plus",$I76="full",$AQ76="current"),"EXCLUDE FROM THIS COMMERCIAL VIEW",IF(AND($E76="yes",$H76="yes",$AT76=TRUE,$I76="full",$AP76="two_plus",$AQ76="current",$AW76=""),"RESOLVE EVIDENCE",IF(AND($E76="yes",$H76="yes",$AT76=TRUE,$I76="full",$AP76="two_plus",$AQ76="current",$AU76=TRUE,$S76&lt;&gt;"yes"),"RESOLVE EVIDENCE",IF(AND($E76="yes",$H76="yes",$AT76=TRUE,$I76="full",$AP76="two_plus",$AQ76="current",$L76&lt;&gt;$AW76),"RECLASSIFY",IF(AND($E76="yes",$H76="yes",$AT76=TRUE,$I76="full",$AP76="two_plus",$AQ76="current"),"CONFIRM","RESOLVE EVIDENCE")))))))))))))))))))))))))))</x:f>
      </x:c>
      <x:c r="BC76">
        <x:f>IF($AM76=0,"EMPTY",IF($AN76=TRUE,"CONTROLLED_INPUT_INVALID",IF($AO76=TRUE,"REQUIRED_FIELDS_MISSING",IF(OR(NOT(ISTEXT($C76)),LEN(TRIM($C76&amp;""))&lt;2),"IDENTITY_MALFORMED",IF(OR($Q76="review_due",$Q76="new_evidence",$R76="yes"),"LIFECYCLE_TRIGGER",IF(OR($AR76="material",$AR76="unknown"),"MATERIAL_CONTRADICTION",IF(OR($I76="unknown",$H76="unknown"),"SCOPE_OR_EVENT_UNRESOLVED",IF(AND($AU76=TRUE,OR($S76="",$S76="unknown")),"SERVICEABILITY_UNRESOLVED",IF(AND($E76="no",OR($K76="",$K76="unknown")),"MISSING_ALTERNATIVE_ROLE_UNRESOLVED",IF(AND($E76="yes",OR($L76="",$L76="unknown")),"CURRENT_ROLE_UNRESOLVED",IF(AND($E76="yes",OR($I76="partial",$I76="mismatch",$AQ76="stale")),"SCOPE_OR_FRESHNESS_LIMIT",IF(AND($AU76=TRUE,$AY76=TRUE),"COMMERCIAL_EVIDENCE_LIMITED",IF(AND($S76="no",$E76="yes",$H76="no",$U76="yes",$AP76="two_plus",$I76="full",$AQ76="current"),"SCOPED_NON_SERVICEABILITY",IF(AND($S76="no",$E76="yes",$H76="yes"),"SERVICEABILITY_LIMIT",IF(AND($S76="no",OR($F76="yes",$AV76=TRUE)),"NOT_SERVICEABLE_FOR_COMMERCIAL_VIEW",IF($S76="no","SERVICEABILITY_NEGATIVE_ROLE_EFFECT_UNRESOLVED",IF(AND($E76="no",$H76="yes",$AT76=TRUE,$I76="full",$AW76=""),"MISSING_ALTERNATIVE_ROLE_UNRESOLVED",IF(AND($E76="no",$H76="yes",$AT76=TRUE,$I76="full",$AU76=TRUE,OR($AP76&lt;&gt;"two_plus",$AQ76&lt;&gt;"current",$S76&lt;&gt;"yes")),"MISSING_ALTERNATIVE_EVIDENCE_LIMITED",IF(AND($E76="no",$H76="yes",$AT76=TRUE,$I76="full"),"COMMERCIAL_ALTERNATIVE_MISSING",IF(AND($AW76&lt;&gt;"",$E76="yes",$H76="yes",$I76="full",$L76&lt;&gt;$AW76),"ROLE_MISMATCH",IF(AND($AP76="shared",$AV76=TRUE),"PUBLIC_SIGNAL_SHARED_PROVENANCE",IF(AND($AV76=TRUE,$F76="yes",OR($H76="no",$G76="none")),"DISCOVERY_ONLY_RELATIONSHIP",IF(AND($E76="yes",$H76="no",$U76="yes",$AP76="two_plus",$I76="full",$AQ76="current"),"SCOPED_NON_PARTICIPATION",IF(AND($E76="yes",$H76="yes",$AT76=TRUE,$I76="full",$AP76="two_plus",$AQ76="current",$AW76=""),"ALTERNATIVE_TYPE_UNRESOLVED",IF(AND($E76="yes",$H76="yes",$AT76=TRUE,$I76="full",$AP76="two_plus",$AQ76="current",$AU76=TRUE,$S76&lt;&gt;"yes"),"SERVICEABILITY_UNRESOLVED",IF(AND($E76="yes",$H76="yes",$AT76=TRUE,$I76="full",$AP76="two_plus",$AQ76="current",$L76&lt;&gt;$AW76),"ROLE_MISMATCH",IF(AND($E76="yes",$H76="yes",$AT76=TRUE,$I76="full",$AP76="two_plus",$AQ76="current"),"SCOPED_COMMERCIAL_RELEVANCE","DEFAULT_EVIDENCE_GAP")))))))))))))))))))))))))))</x:f>
      </x:c>
    </x:row>
    <x:row r="77">
      <x:c r="A77" s="103"/>
      <x:c r="B77" s="103"/>
      <x:c r="C77" s="103"/>
      <x:c r="D77" s="103"/>
      <x:c r="E77" s="103"/>
      <x:c r="F77" s="103"/>
      <x:c r="G77" s="103"/>
      <x:c r="H77" s="103"/>
      <x:c r="I77" s="103"/>
      <x:c r="J77" s="103"/>
      <x:c r="K77" s="103"/>
      <x:c r="L77" s="103"/>
      <x:c r="M77" s="103"/>
      <x:c r="N77" s="103"/>
      <x:c r="O77" s="103"/>
      <x:c r="P77" s="103"/>
      <x:c r="Q77" s="103"/>
      <x:c r="R77" s="103"/>
      <x:c r="S77" s="103"/>
      <x:c r="T77" s="103"/>
      <x:c r="U77" s="103"/>
      <x:c r="V77" s="103"/>
      <x:c r="W77" s="104"/>
      <x:c r="X77" s="103"/>
      <x:c r="Y77" s="86">
        <x:f>IF($BB77="EMPTY","",IF($AN77=TRUE,"INVALID",IF($AO77=TRUE,"INCOMPLETE",IF(OR(NOT(ISTEXT($C77)),LEN(TRIM($C77&amp;""))&lt;2),"INVALID","VALID"))))</x:f>
      </x:c>
      <x:c r="Z77" s="86">
        <x:f>IF($BB77="EMPTY","",$BB77)</x:f>
      </x:c>
      <x:c r="AA77" s="86">
        <x:f>IF($BB77="EMPTY","",IFERROR(VLOOKUP($BC77,'Method Notes'!$AN$5:$AW$50,2,FALSE),""))</x:f>
      </x:c>
      <x:c r="AB77" s="86">
        <x:f>IF($BB77="EMPTY","",IF($BC77="CONTROLLED_INPUT_INVALID","Unsupported values were supplied for: "&amp;LEFT($AZ77,MAX(0,LEN($AZ77)-2))&amp;". The engine does not convert them to a safe default.",IF($BC77="REQUIRED_FIELDS_MISSING","Required information is missing: "&amp;LEFT($BA77,MAX(0,LEN($BA77)-2))&amp;".",IFERROR(VLOOKUP($BC77,'Method Notes'!$AN$5:$AW$50,3,FALSE),""))))</x:f>
      </x:c>
      <x:c r="AC77" s="86">
        <x:f>IF($BB77="EMPTY","",IF($BC77="COMMERCIAL_ALTERNATIVE_MISSING","Add as "&amp;$AX77&amp;" in this scoped view.",IF($BC77="ROLE_MISMATCH","Reclassify as "&amp;$AX77&amp;" for this view.",IFERROR(VLOOKUP($BC77,'Method Notes'!$AN$5:$AW$50,4,FALSE),""))))</x:f>
      </x:c>
      <x:c r="AD77" s="86">
        <x:f>IF($BB77="EMPTY","",$BC77)</x:f>
      </x:c>
      <x:c r="AE77" s="86">
        <x:f>IF($BB77="EMPTY","",IFERROR(VLOOKUP($BC77,'Method Notes'!$AN$5:$AW$50,5,FALSE),""))</x:f>
      </x:c>
      <x:c r="AF77" s="86">
        <x:f>IF($BB77="EMPTY","",IFERROR(VLOOKUP($BC77,'Method Notes'!$AN$5:$AW$50,6,FALSE),""))</x:f>
      </x:c>
      <x:c r="AG77" s="86">
        <x:f>IF($BB77="EMPTY","",IF($BC77="COMMERCIAL_EVIDENCE_LIMITED",IF($AT77=TRUE,"Add independent decisions and missing segments.","Collect direct buyer or recorded commercial-event evidence tied to the same scope."),IFERROR(VLOOKUP($BC77,'Method Notes'!$AN$5:$AW$50,7,FALSE),"")))</x:f>
      </x:c>
      <x:c r="AH77" s="86">
        <x:f>IF($BB77="EMPTY","",IFERROR(VLOOKUP($BC77,'Method Notes'!$AN$5:$AW$50,8,FALSE),""))</x:f>
      </x:c>
      <x:c r="AI77" s="86">
        <x:f>IF($BB77="EMPTY","",IF(OR($BC77="COMMERCIAL_EVIDENCE_LIMITED",$BC77="COMMERCIAL_ALTERNATIVE_MISSING",$BC77="ROLE_MISMATCH",$BC77="SCOPE_OR_FRESHNESS_LIMIT"),IF($AP77="shared","PROVENANCE NOT INDEPENDENT",IF($AP77="one","ONE INDEPENDENT DECISION ONLY",IF($AS77="incomplete_crm","CRM CAPTURE INCOMPLETE",IF(OR($AS77="only_wins",$AS77="only_losses",$AS77="one_segment",$AS77="limited"),"SAMPLE COVERAGE LIMITED",IF($T77="yes","HISTORICAL BACKFILL UNRELIABLE",IF($AQ77="stale","EVIDENCE STALE","Evidence is scoped to the tested view.")))))),IFERROR(VLOOKUP($BC77,'Method Notes'!$AN$5:$AW$50,9,FALSE),"")))</x:f>
      </x:c>
      <x:c r="AJ77" s="86">
        <x:f>IF($BB77="EMPTY","",IFERROR(VLOOKUP($BC77,'Method Notes'!$AN$5:$AW$50,10,FALSE),""))</x:f>
      </x:c>
      <x:c r="AK77" s="86">
        <x:f>IF(COUNTA($A77:$X77)=0,"",IF(AND($B77&lt;&gt;"",COUNTIF($B$6:$B77,$B77)&gt;1),"POSSIBLE DUPLICATE CANDIDATE ID",""))</x:f>
      </x:c>
      <x:c r="AL77" s="86">
        <x:f>IF(COUNTA($A77:$X77)=0,"",IF(OR($Q77="review_due",$Q77="new_evidence",$R77="yes"),"REOPEN / SUPERSEDE PRIOR VERSION",IF(OR($Q77="",$Q77="none"),"CURRENT OR FIRST REVIEW","PRIOR REVIEW RECORDED")))</x:f>
      </x:c>
      <x:c r="AM77">
        <x:f>IF(COUNTA($C77:$U77)&gt;0,1,0)</x:f>
      </x:c>
      <x:c r="AN77">
        <x:f>OR(ISFORMULA($C77),ISFORMULA($D77),AND($D77&lt;&gt;"",NOT(OR(EXACT($D77,"seo"),EXACT($D77,"content"),EXACT($D77,"paid_search"),EXACT($D77,"market_monitoring"),EXACT($D77,"battlecard"),EXACT($D77,"product_comparison"),EXACT($D77,"shortlist"),EXACT($D77,"procurement"),EXACT($D77,"pricing"),EXACT($D77,"renewal"),EXACT($D77,"strategy")))),ISFORMULA($E77),AND($E77&lt;&gt;"",NOT(OR(EXACT($E77,"yes"),EXACT($E77,"no")))),ISFORMULA($F77),AND($F77&lt;&gt;"",NOT(OR(EXACT($F77,"yes"),EXACT($F77,"no")))),ISFORMULA($G77),AND($G77&lt;&gt;"",NOT(OR(EXACT($G77,"none"),EXACT($G77,"seller_only"),EXACT($G77,"buyer_event"),EXACT($G77,"mixed")))),ISFORMULA($H77),AND($H77&lt;&gt;"",NOT(OR(EXACT($H77,"yes"),EXACT($H77,"no"),EXACT($H77,"unknown")))),ISFORMULA($I77),AND($I77&lt;&gt;"",NOT(OR(EXACT($I77,"full"),EXACT($I77,"partial"),EXACT($I77,"mismatch"),EXACT($I77,"unknown")))),ISFORMULA($J77),AND($J77&lt;&gt;"",NOT(OR(EXACT($J77,"independent_current"),EXACT($J77,"one_decision"),EXACT($J77,"shared_records"),EXACT($J77,"contradictory"),EXACT($J77,"incomplete_capture"),EXACT($J77,"stale")))),ISFORMULA($K77),AND($K77&lt;&gt;"",NOT(OR(EXACT($K77,"vendor"),EXACT($K77,"product"),EXACT($K77,"consultancy"),EXACT($K77,"agency"),EXACT($K77,"internal_build"),EXACT($K77,"spreadsheet"),EXACT($K77,"incumbent"),EXACT($K77,"open_source"),EXACT($K77,"free_tool"),EXACT($K77,"no_decision"),EXACT($K77,"status_quo"),EXACT($K77,"unknown")))),ISFORMULA($L77),AND($L77&lt;&gt;"",NOT(OR(EXACT($L77,"direct"),EXACT($L77,"indirect"),EXACT($L77,"substitute"),EXACT($L77,"reference"),EXACT($L77,"unknown")))),ISFORMULA($M77),AND($M77&lt;&gt;"",NOT(OR(EXACT($M77,"current"),EXACT($M77,"stale"),EXACT($M77,"unknown")))),ISFORMULA($N77),AND($N77&lt;&gt;"",NOT(OR(EXACT($N77,"none"),EXACT($N77,"material"),EXACT($N77,"unknown")))),ISFORMULA($O77),AND($O77&lt;&gt;"",NOT(OR(EXACT($O77,"two_plus"),EXACT($O77,"one"),EXACT($O77,"shared"),EXACT($O77,"unknown")))),ISFORMULA($P77),AND($P77&lt;&gt;"",NOT(OR(EXACT($P77,"balanced"),EXACT($P77,"only_wins"),EXACT($P77,"only_losses"),EXACT($P77,"one_segment"),EXACT($P77,"incomplete_crm"),EXACT($P77,"limited")))),ISFORMULA($Q77),AND($Q77&lt;&gt;"",NOT(OR(EXACT($Q77,"none"),EXACT($Q77,"review_due"),EXACT($Q77,"new_evidence")))),ISFORMULA($R77),AND($R77&lt;&gt;"",NOT(OR(EXACT($R77,"yes"),EXACT($R77,"no")))),ISFORMULA($S77),AND($S77&lt;&gt;"",NOT(OR(EXACT($S77,"yes"),EXACT($S77,"no"),EXACT($S77,"unknown")))),ISFORMULA($T77),AND($T77&lt;&gt;"",NOT(OR(EXACT($T77,"yes"),EXACT($T77,"no")))),ISFORMULA($U77),AND($U77&lt;&gt;"",NOT(OR(EXACT($U77,"yes"),EXACT($U77,"no"),EXACT($U77,"unknown")))))</x:f>
      </x:c>
      <x:c r="AO77">
        <x:f>OR(LEN(TRIM($C77&amp;""))=0,LEN(TRIM($D77&amp;""))=0,LEN(TRIM($E77&amp;""))=0,LEN(TRIM($F77&amp;""))=0,LEN(TRIM($G77&amp;""))=0,LEN(TRIM($H77&amp;""))=0,LEN(TRIM($I77&amp;""))=0,LEN(TRIM($J77&amp;""))=0)</x:f>
      </x:c>
      <x:c r="AP77">
        <x:f>IF($O77&lt;&gt;"",$O77,IF($J77="independent_current","two_plus",IF($J77="one_decision","one",IF($J77="shared_records","shared","unknown"))))</x:f>
      </x:c>
      <x:c r="AQ77">
        <x:f>IF($M77&lt;&gt;"",$M77,IF($J77="stale","stale",IF($J77="incomplete_capture","unknown",IF($J77&lt;&gt;"","current",""))))</x:f>
      </x:c>
      <x:c r="AR77">
        <x:f>IF($N77&lt;&gt;"",$N77,IF($J77="contradictory","material",IF($J77&lt;&gt;"","none","")))</x:f>
      </x:c>
      <x:c r="AS77">
        <x:f>IF($P77&lt;&gt;"",$P77,IF($J77="incomplete_capture","incomplete_crm",IF($J77="independent_current","balanced",IF($J77&lt;&gt;"","limited",""))))</x:f>
      </x:c>
      <x:c r="AT77">
        <x:f>OR($G77="buyer_event",$G77="mixed")</x:f>
      </x:c>
      <x:c r="AU77">
        <x:f>OR($D77="battlecard",$D77="shortlist",$D77="procurement",$D77="pricing",$D77="renewal",$D77="strategy",$D77="product_comparison")</x:f>
      </x:c>
      <x:c r="AV77">
        <x:f>OR($D77="seo",$D77="content",$D77="paid_search",$D77="market_monitoring")</x:f>
      </x:c>
      <x:c r="AW77">
        <x:f>IF(OR($K77="vendor",$K77="product"),"direct",IF(OR($K77="consultancy",$K77="agency"),"indirect",IF(OR($K77="internal_build",$K77="spreadsheet",$K77="incumbent",$K77="open_source",$K77="free_tool",$K77="no_decision",$K77="status_quo"),"substitute","")))</x:f>
      </x:c>
      <x:c r="AX77">
        <x:f>IF(OR($K77="vendor",$K77="product"),"Direct competitor",IF(OR($K77="consultancy",$K77="agency"),"Service alternative",IF($K77="incumbent","Incumbent / substitute",IF($K77="no_decision","No-decision alternative",IF($K77="status_quo","Status-quo alternative",IF(OR($K77="internal_build",$K77="spreadsheet",$K77="open_source",$K77="free_tool"),"Substitute",""))))))</x:f>
      </x:c>
      <x:c r="AY77">
        <x:f>OR($G77="none",$G77="seller_only",$AP77&lt;&gt;"two_plus",$AS77="only_wins",$AS77="only_losses",$AS77="one_segment",$AS77="incomplete_crm",$AS77="limited",$T77="yes",$AQ77&lt;&gt;"current")</x:f>
      </x:c>
      <x:c r="AZ77">
        <x:f>IF(ISFORMULA($C77),"candidateName, ","")&amp;IF(OR(ISFORMULA($D77),AND($D77&lt;&gt;"",NOT(OR(EXACT($D77,"seo"),EXACT($D77,"content"),EXACT($D77,"paid_search"),EXACT($D77,"market_monitoring"),EXACT($D77,"battlecard"),EXACT($D77,"product_comparison"),EXACT($D77,"shortlist"),EXACT($D77,"procurement"),EXACT($D77,"pricing"),EXACT($D77,"renewal"),EXACT($D77,"strategy"))))),"decisionUse, ","")&amp;IF(OR(ISFORMULA($E77),AND($E77&lt;&gt;"",NOT(OR(EXACT($E77,"yes"),EXACT($E77,"no"))))),"candidateInSet, ","")&amp;IF(OR(ISFORMULA($F77),AND($F77&lt;&gt;"",NOT(OR(EXACT($F77,"yes"),EXACT($F77,"no"))))),"publicEvidence, ","")&amp;IF(OR(ISFORMULA($G77),AND($G77&lt;&gt;"",NOT(OR(EXACT($G77,"none"),EXACT($G77,"seller_only"),EXACT($G77,"buyer_event"),EXACT($G77,"mixed"))))),"firstPartyEvidence, ","")&amp;IF(OR(ISFORMULA($H77),AND($H77&lt;&gt;"",NOT(OR(EXACT($H77,"yes"),EXACT($H77,"no"),EXACT($H77,"unknown"))))),"realDecision, ","")&amp;IF(OR(ISFORMULA($I77),AND($I77&lt;&gt;"",NOT(OR(EXACT($I77,"full"),EXACT($I77,"partial"),EXACT($I77,"mismatch"),EXACT($I77,"unknown"))))),"scopeMatch, ","")&amp;IF(OR(ISFORMULA($J77),AND($J77&lt;&gt;"",NOT(OR(EXACT($J77,"independent_current"),EXACT($J77,"one_decision"),EXACT($J77,"shared_records"),EXACT($J77,"contradictory"),EXACT($J77,"incomplete_capture"),EXACT($J77,"stale"))))),"evidenceQuality, ","")&amp;IF(OR(ISFORMULA($K77),AND($K77&lt;&gt;"",NOT(OR(EXACT($K77,"vendor"),EXACT($K77,"product"),EXACT($K77,"consultancy"),EXACT($K77,"agency"),EXACT($K77,"internal_build"),EXACT($K77,"spreadsheet"),EXACT($K77,"incumbent"),EXACT($K77,"open_source"),EXACT($K77,"free_tool"),EXACT($K77,"no_decision"),EXACT($K77,"status_quo"),EXACT($K77,"unknown"))))),"alternativeType, ","")&amp;IF(OR(ISFORMULA($L77),AND($L77&lt;&gt;"",NOT(OR(EXACT($L77,"direct"),EXACT($L77,"indirect"),EXACT($L77,"substitute"),EXACT($L77,"reference"),EXACT($L77,"unknown"))))),"currentRole, ","")&amp;IF(OR(ISFORMULA($M77),AND($M77&lt;&gt;"",NOT(OR(EXACT($M77,"current"),EXACT($M77,"stale"),EXACT($M77,"unknown"))))),"freshness, ","")&amp;IF(OR(ISFORMULA($N77),AND($N77&lt;&gt;"",NOT(OR(EXACT($N77,"none"),EXACT($N77,"material"),EXACT($N77,"unknown"))))),"contradiction, ","")&amp;IF(OR(ISFORMULA($O77),AND($O77&lt;&gt;"",NOT(OR(EXACT($O77,"two_plus"),EXACT($O77,"one"),EXACT($O77,"shared"),EXACT($O77,"unknown"))))),"provenance, ","")&amp;IF(OR(ISFORMULA($P77),AND($P77&lt;&gt;"",NOT(OR(EXACT($P77,"balanced"),EXACT($P77,"only_wins"),EXACT($P77,"only_losses"),EXACT($P77,"one_segment"),EXACT($P77,"incomplete_crm"),EXACT($P77,"limited"))))),"sampleCoverage, ","")&amp;IF(OR(ISFORMULA($Q77),AND($Q77&lt;&gt;"",NOT(OR(EXACT($Q77,"none"),EXACT($Q77,"review_due"),EXACT($Q77,"new_evidence"))))),"previousValidation, ","")&amp;IF(OR(ISFORMULA($R77),AND($R77&lt;&gt;"",NOT(OR(EXACT($R77,"yes"),EXACT($R77,"no"))))),"newMaterialEvidence, ","")&amp;IF(OR(ISFORMULA($S77),AND($S77&lt;&gt;"",NOT(OR(EXACT($S77,"yes"),EXACT($S77,"no"),EXACT($S77,"unknown"))))),"serviceability, ","")&amp;IF(OR(ISFORMULA($T77),AND($T77&lt;&gt;"",NOT(OR(EXACT($T77,"yes"),EXACT($T77,"no"))))),"historicalBackfill, ","")&amp;IF(OR(ISFORMULA($U77),AND($U77&lt;&gt;"",NOT(OR(EXACT($U77,"yes"),EXACT($U77,"no"),EXACT($U77,"unknown"))))),"commercialNonParticipation, ","")</x:f>
      </x:c>
      <x:c r="BA77">
        <x:f>IF(LEN(TRIM($C77&amp;""))=0,"candidateName, ","")&amp;IF(LEN(TRIM($D77&amp;""))=0,"decisionUse, ","")&amp;IF(LEN(TRIM($E77&amp;""))=0,"candidateInSet, ","")&amp;IF(LEN(TRIM($F77&amp;""))=0,"publicEvidence, ","")&amp;IF(LEN(TRIM($G77&amp;""))=0,"firstPartyEvidence, ","")&amp;IF(LEN(TRIM($H77&amp;""))=0,"realDecision, ","")&amp;IF(LEN(TRIM($I77&amp;""))=0,"scopeMatch, ","")&amp;IF(LEN(TRIM($J77&amp;""))=0,"evidenceQuality, ","")</x:f>
      </x:c>
      <x:c r="BB77">
        <x:f>IF($AM77=0,"EMPTY",IF($AN77=TRUE,"INVALID INPUT",IF($AO77=TRUE,"INVALID INPUT",IF(OR(NOT(ISTEXT($C77)),LEN(TRIM($C77&amp;""))&lt;2),"INVALID INPUT",IF(OR($Q77="review_due",$Q77="new_evidence",$R77="yes"),"REOPEN",IF(OR($AR77="material",$AR77="unknown"),"RESOLVE EVIDENCE",IF(OR($I77="unknown",$H77="unknown"),"RESOLVE EVIDENCE",IF(AND($AU77=TRUE,OR($S77="",$S77="unknown")),"RESOLVE EVIDENCE",IF(AND($E77="no",OR($K77="",$K77="unknown")),"RESOLVE EVIDENCE",IF(AND($E77="yes",OR($L77="",$L77="unknown")),"RESOLVE EVIDENCE",IF(AND($E77="yes",OR($I77="partial",$I77="mismatch",$AQ77="stale")),"DOWNGRADE",IF(AND($AU77=TRUE,$AY77=TRUE),"RESOLVE EVIDENCE",IF(AND($S77="no",$E77="yes",$H77="no",$U77="yes",$AP77="two_plus",$I77="full",$AQ77="current"),"EXCLUDE FROM THIS COMMERCIAL VIEW",IF(AND($S77="no",$E77="yes",$H77="yes"),"DOWNGRADE",IF(AND($S77="no",OR($F77="yes",$AV77=TRUE)),"RETAIN FOR DISCOVERY / REFERENCE",IF($S77="no","RESOLVE EVIDENCE",IF(AND($E77="no",$H77="yes",$AT77=TRUE,$I77="full",$AW77=""),"RESOLVE EVIDENCE",IF(AND($E77="no",$H77="yes",$AT77=TRUE,$I77="full",$AU77=TRUE,OR($AP77&lt;&gt;"two_plus",$AQ77&lt;&gt;"current",$S77&lt;&gt;"yes")),"RESOLVE EVIDENCE",IF(AND($E77="no",$H77="yes",$AT77=TRUE,$I77="full"),"ADD",IF(AND($AW77&lt;&gt;"",$E77="yes",$H77="yes",$I77="full",$L77&lt;&gt;$AW77),"RECLASSIFY",IF(AND($AP77="shared",$AV77=TRUE),"RETAIN FOR DISCOVERY / REFERENCE",IF(AND($AV77=TRUE,$F77="yes",OR($H77="no",$G77="none")),"RETAIN FOR DISCOVERY / REFERENCE",IF(AND($E77="yes",$H77="no",$U77="yes",$AP77="two_plus",$I77="full",$AQ77="current"),"EXCLUDE FROM THIS COMMERCIAL VIEW",IF(AND($E77="yes",$H77="yes",$AT77=TRUE,$I77="full",$AP77="two_plus",$AQ77="current",$AW77=""),"RESOLVE EVIDENCE",IF(AND($E77="yes",$H77="yes",$AT77=TRUE,$I77="full",$AP77="two_plus",$AQ77="current",$AU77=TRUE,$S77&lt;&gt;"yes"),"RESOLVE EVIDENCE",IF(AND($E77="yes",$H77="yes",$AT77=TRUE,$I77="full",$AP77="two_plus",$AQ77="current",$L77&lt;&gt;$AW77),"RECLASSIFY",IF(AND($E77="yes",$H77="yes",$AT77=TRUE,$I77="full",$AP77="two_plus",$AQ77="current"),"CONFIRM","RESOLVE EVIDENCE")))))))))))))))))))))))))))</x:f>
      </x:c>
      <x:c r="BC77">
        <x:f>IF($AM77=0,"EMPTY",IF($AN77=TRUE,"CONTROLLED_INPUT_INVALID",IF($AO77=TRUE,"REQUIRED_FIELDS_MISSING",IF(OR(NOT(ISTEXT($C77)),LEN(TRIM($C77&amp;""))&lt;2),"IDENTITY_MALFORMED",IF(OR($Q77="review_due",$Q77="new_evidence",$R77="yes"),"LIFECYCLE_TRIGGER",IF(OR($AR77="material",$AR77="unknown"),"MATERIAL_CONTRADICTION",IF(OR($I77="unknown",$H77="unknown"),"SCOPE_OR_EVENT_UNRESOLVED",IF(AND($AU77=TRUE,OR($S77="",$S77="unknown")),"SERVICEABILITY_UNRESOLVED",IF(AND($E77="no",OR($K77="",$K77="unknown")),"MISSING_ALTERNATIVE_ROLE_UNRESOLVED",IF(AND($E77="yes",OR($L77="",$L77="unknown")),"CURRENT_ROLE_UNRESOLVED",IF(AND($E77="yes",OR($I77="partial",$I77="mismatch",$AQ77="stale")),"SCOPE_OR_FRESHNESS_LIMIT",IF(AND($AU77=TRUE,$AY77=TRUE),"COMMERCIAL_EVIDENCE_LIMITED",IF(AND($S77="no",$E77="yes",$H77="no",$U77="yes",$AP77="two_plus",$I77="full",$AQ77="current"),"SCOPED_NON_SERVICEABILITY",IF(AND($S77="no",$E77="yes",$H77="yes"),"SERVICEABILITY_LIMIT",IF(AND($S77="no",OR($F77="yes",$AV77=TRUE)),"NOT_SERVICEABLE_FOR_COMMERCIAL_VIEW",IF($S77="no","SERVICEABILITY_NEGATIVE_ROLE_EFFECT_UNRESOLVED",IF(AND($E77="no",$H77="yes",$AT77=TRUE,$I77="full",$AW77=""),"MISSING_ALTERNATIVE_ROLE_UNRESOLVED",IF(AND($E77="no",$H77="yes",$AT77=TRUE,$I77="full",$AU77=TRUE,OR($AP77&lt;&gt;"two_plus",$AQ77&lt;&gt;"current",$S77&lt;&gt;"yes")),"MISSING_ALTERNATIVE_EVIDENCE_LIMITED",IF(AND($E77="no",$H77="yes",$AT77=TRUE,$I77="full"),"COMMERCIAL_ALTERNATIVE_MISSING",IF(AND($AW77&lt;&gt;"",$E77="yes",$H77="yes",$I77="full",$L77&lt;&gt;$AW77),"ROLE_MISMATCH",IF(AND($AP77="shared",$AV77=TRUE),"PUBLIC_SIGNAL_SHARED_PROVENANCE",IF(AND($AV77=TRUE,$F77="yes",OR($H77="no",$G77="none")),"DISCOVERY_ONLY_RELATIONSHIP",IF(AND($E77="yes",$H77="no",$U77="yes",$AP77="two_plus",$I77="full",$AQ77="current"),"SCOPED_NON_PARTICIPATION",IF(AND($E77="yes",$H77="yes",$AT77=TRUE,$I77="full",$AP77="two_plus",$AQ77="current",$AW77=""),"ALTERNATIVE_TYPE_UNRESOLVED",IF(AND($E77="yes",$H77="yes",$AT77=TRUE,$I77="full",$AP77="two_plus",$AQ77="current",$AU77=TRUE,$S77&lt;&gt;"yes"),"SERVICEABILITY_UNRESOLVED",IF(AND($E77="yes",$H77="yes",$AT77=TRUE,$I77="full",$AP77="two_plus",$AQ77="current",$L77&lt;&gt;$AW77),"ROLE_MISMATCH",IF(AND($E77="yes",$H77="yes",$AT77=TRUE,$I77="full",$AP77="two_plus",$AQ77="current"),"SCOPED_COMMERCIAL_RELEVANCE","DEFAULT_EVIDENCE_GAP")))))))))))))))))))))))))))</x:f>
      </x:c>
    </x:row>
    <x:row r="78">
      <x:c r="A78" s="103"/>
      <x:c r="B78" s="103"/>
      <x:c r="C78" s="103"/>
      <x:c r="D78" s="103"/>
      <x:c r="E78" s="103"/>
      <x:c r="F78" s="103"/>
      <x:c r="G78" s="103"/>
      <x:c r="H78" s="103"/>
      <x:c r="I78" s="103"/>
      <x:c r="J78" s="103"/>
      <x:c r="K78" s="103"/>
      <x:c r="L78" s="103"/>
      <x:c r="M78" s="103"/>
      <x:c r="N78" s="103"/>
      <x:c r="O78" s="103"/>
      <x:c r="P78" s="103"/>
      <x:c r="Q78" s="103"/>
      <x:c r="R78" s="103"/>
      <x:c r="S78" s="103"/>
      <x:c r="T78" s="103"/>
      <x:c r="U78" s="103"/>
      <x:c r="V78" s="103"/>
      <x:c r="W78" s="104"/>
      <x:c r="X78" s="103"/>
      <x:c r="Y78" s="86">
        <x:f>IF($BB78="EMPTY","",IF($AN78=TRUE,"INVALID",IF($AO78=TRUE,"INCOMPLETE",IF(OR(NOT(ISTEXT($C78)),LEN(TRIM($C78&amp;""))&lt;2),"INVALID","VALID"))))</x:f>
      </x:c>
      <x:c r="Z78" s="86">
        <x:f>IF($BB78="EMPTY","",$BB78)</x:f>
      </x:c>
      <x:c r="AA78" s="86">
        <x:f>IF($BB78="EMPTY","",IFERROR(VLOOKUP($BC78,'Method Notes'!$AN$5:$AW$50,2,FALSE),""))</x:f>
      </x:c>
      <x:c r="AB78" s="86">
        <x:f>IF($BB78="EMPTY","",IF($BC78="CONTROLLED_INPUT_INVALID","Unsupported values were supplied for: "&amp;LEFT($AZ78,MAX(0,LEN($AZ78)-2))&amp;". The engine does not convert them to a safe default.",IF($BC78="REQUIRED_FIELDS_MISSING","Required information is missing: "&amp;LEFT($BA78,MAX(0,LEN($BA78)-2))&amp;".",IFERROR(VLOOKUP($BC78,'Method Notes'!$AN$5:$AW$50,3,FALSE),""))))</x:f>
      </x:c>
      <x:c r="AC78" s="86">
        <x:f>IF($BB78="EMPTY","",IF($BC78="COMMERCIAL_ALTERNATIVE_MISSING","Add as "&amp;$AX78&amp;" in this scoped view.",IF($BC78="ROLE_MISMATCH","Reclassify as "&amp;$AX78&amp;" for this view.",IFERROR(VLOOKUP($BC78,'Method Notes'!$AN$5:$AW$50,4,FALSE),""))))</x:f>
      </x:c>
      <x:c r="AD78" s="86">
        <x:f>IF($BB78="EMPTY","",$BC78)</x:f>
      </x:c>
      <x:c r="AE78" s="86">
        <x:f>IF($BB78="EMPTY","",IFERROR(VLOOKUP($BC78,'Method Notes'!$AN$5:$AW$50,5,FALSE),""))</x:f>
      </x:c>
      <x:c r="AF78" s="86">
        <x:f>IF($BB78="EMPTY","",IFERROR(VLOOKUP($BC78,'Method Notes'!$AN$5:$AW$50,6,FALSE),""))</x:f>
      </x:c>
      <x:c r="AG78" s="86">
        <x:f>IF($BB78="EMPTY","",IF($BC78="COMMERCIAL_EVIDENCE_LIMITED",IF($AT78=TRUE,"Add independent decisions and missing segments.","Collect direct buyer or recorded commercial-event evidence tied to the same scope."),IFERROR(VLOOKUP($BC78,'Method Notes'!$AN$5:$AW$50,7,FALSE),"")))</x:f>
      </x:c>
      <x:c r="AH78" s="86">
        <x:f>IF($BB78="EMPTY","",IFERROR(VLOOKUP($BC78,'Method Notes'!$AN$5:$AW$50,8,FALSE),""))</x:f>
      </x:c>
      <x:c r="AI78" s="86">
        <x:f>IF($BB78="EMPTY","",IF(OR($BC78="COMMERCIAL_EVIDENCE_LIMITED",$BC78="COMMERCIAL_ALTERNATIVE_MISSING",$BC78="ROLE_MISMATCH",$BC78="SCOPE_OR_FRESHNESS_LIMIT"),IF($AP78="shared","PROVENANCE NOT INDEPENDENT",IF($AP78="one","ONE INDEPENDENT DECISION ONLY",IF($AS78="incomplete_crm","CRM CAPTURE INCOMPLETE",IF(OR($AS78="only_wins",$AS78="only_losses",$AS78="one_segment",$AS78="limited"),"SAMPLE COVERAGE LIMITED",IF($T78="yes","HISTORICAL BACKFILL UNRELIABLE",IF($AQ78="stale","EVIDENCE STALE","Evidence is scoped to the tested view.")))))),IFERROR(VLOOKUP($BC78,'Method Notes'!$AN$5:$AW$50,9,FALSE),"")))</x:f>
      </x:c>
      <x:c r="AJ78" s="86">
        <x:f>IF($BB78="EMPTY","",IFERROR(VLOOKUP($BC78,'Method Notes'!$AN$5:$AW$50,10,FALSE),""))</x:f>
      </x:c>
      <x:c r="AK78" s="86">
        <x:f>IF(COUNTA($A78:$X78)=0,"",IF(AND($B78&lt;&gt;"",COUNTIF($B$6:$B78,$B78)&gt;1),"POSSIBLE DUPLICATE CANDIDATE ID",""))</x:f>
      </x:c>
      <x:c r="AL78" s="86">
        <x:f>IF(COUNTA($A78:$X78)=0,"",IF(OR($Q78="review_due",$Q78="new_evidence",$R78="yes"),"REOPEN / SUPERSEDE PRIOR VERSION",IF(OR($Q78="",$Q78="none"),"CURRENT OR FIRST REVIEW","PRIOR REVIEW RECORDED")))</x:f>
      </x:c>
      <x:c r="AM78">
        <x:f>IF(COUNTA($C78:$U78)&gt;0,1,0)</x:f>
      </x:c>
      <x:c r="AN78">
        <x:f>OR(ISFORMULA($C78),ISFORMULA($D78),AND($D78&lt;&gt;"",NOT(OR(EXACT($D78,"seo"),EXACT($D78,"content"),EXACT($D78,"paid_search"),EXACT($D78,"market_monitoring"),EXACT($D78,"battlecard"),EXACT($D78,"product_comparison"),EXACT($D78,"shortlist"),EXACT($D78,"procurement"),EXACT($D78,"pricing"),EXACT($D78,"renewal"),EXACT($D78,"strategy")))),ISFORMULA($E78),AND($E78&lt;&gt;"",NOT(OR(EXACT($E78,"yes"),EXACT($E78,"no")))),ISFORMULA($F78),AND($F78&lt;&gt;"",NOT(OR(EXACT($F78,"yes"),EXACT($F78,"no")))),ISFORMULA($G78),AND($G78&lt;&gt;"",NOT(OR(EXACT($G78,"none"),EXACT($G78,"seller_only"),EXACT($G78,"buyer_event"),EXACT($G78,"mixed")))),ISFORMULA($H78),AND($H78&lt;&gt;"",NOT(OR(EXACT($H78,"yes"),EXACT($H78,"no"),EXACT($H78,"unknown")))),ISFORMULA($I78),AND($I78&lt;&gt;"",NOT(OR(EXACT($I78,"full"),EXACT($I78,"partial"),EXACT($I78,"mismatch"),EXACT($I78,"unknown")))),ISFORMULA($J78),AND($J78&lt;&gt;"",NOT(OR(EXACT($J78,"independent_current"),EXACT($J78,"one_decision"),EXACT($J78,"shared_records"),EXACT($J78,"contradictory"),EXACT($J78,"incomplete_capture"),EXACT($J78,"stale")))),ISFORMULA($K78),AND($K78&lt;&gt;"",NOT(OR(EXACT($K78,"vendor"),EXACT($K78,"product"),EXACT($K78,"consultancy"),EXACT($K78,"agency"),EXACT($K78,"internal_build"),EXACT($K78,"spreadsheet"),EXACT($K78,"incumbent"),EXACT($K78,"open_source"),EXACT($K78,"free_tool"),EXACT($K78,"no_decision"),EXACT($K78,"status_quo"),EXACT($K78,"unknown")))),ISFORMULA($L78),AND($L78&lt;&gt;"",NOT(OR(EXACT($L78,"direct"),EXACT($L78,"indirect"),EXACT($L78,"substitute"),EXACT($L78,"reference"),EXACT($L78,"unknown")))),ISFORMULA($M78),AND($M78&lt;&gt;"",NOT(OR(EXACT($M78,"current"),EXACT($M78,"stale"),EXACT($M78,"unknown")))),ISFORMULA($N78),AND($N78&lt;&gt;"",NOT(OR(EXACT($N78,"none"),EXACT($N78,"material"),EXACT($N78,"unknown")))),ISFORMULA($O78),AND($O78&lt;&gt;"",NOT(OR(EXACT($O78,"two_plus"),EXACT($O78,"one"),EXACT($O78,"shared"),EXACT($O78,"unknown")))),ISFORMULA($P78),AND($P78&lt;&gt;"",NOT(OR(EXACT($P78,"balanced"),EXACT($P78,"only_wins"),EXACT($P78,"only_losses"),EXACT($P78,"one_segment"),EXACT($P78,"incomplete_crm"),EXACT($P78,"limited")))),ISFORMULA($Q78),AND($Q78&lt;&gt;"",NOT(OR(EXACT($Q78,"none"),EXACT($Q78,"review_due"),EXACT($Q78,"new_evidence")))),ISFORMULA($R78),AND($R78&lt;&gt;"",NOT(OR(EXACT($R78,"yes"),EXACT($R78,"no")))),ISFORMULA($S78),AND($S78&lt;&gt;"",NOT(OR(EXACT($S78,"yes"),EXACT($S78,"no"),EXACT($S78,"unknown")))),ISFORMULA($T78),AND($T78&lt;&gt;"",NOT(OR(EXACT($T78,"yes"),EXACT($T78,"no")))),ISFORMULA($U78),AND($U78&lt;&gt;"",NOT(OR(EXACT($U78,"yes"),EXACT($U78,"no"),EXACT($U78,"unknown")))))</x:f>
      </x:c>
      <x:c r="AO78">
        <x:f>OR(LEN(TRIM($C78&amp;""))=0,LEN(TRIM($D78&amp;""))=0,LEN(TRIM($E78&amp;""))=0,LEN(TRIM($F78&amp;""))=0,LEN(TRIM($G78&amp;""))=0,LEN(TRIM($H78&amp;""))=0,LEN(TRIM($I78&amp;""))=0,LEN(TRIM($J78&amp;""))=0)</x:f>
      </x:c>
      <x:c r="AP78">
        <x:f>IF($O78&lt;&gt;"",$O78,IF($J78="independent_current","two_plus",IF($J78="one_decision","one",IF($J78="shared_records","shared","unknown"))))</x:f>
      </x:c>
      <x:c r="AQ78">
        <x:f>IF($M78&lt;&gt;"",$M78,IF($J78="stale","stale",IF($J78="incomplete_capture","unknown",IF($J78&lt;&gt;"","current",""))))</x:f>
      </x:c>
      <x:c r="AR78">
        <x:f>IF($N78&lt;&gt;"",$N78,IF($J78="contradictory","material",IF($J78&lt;&gt;"","none","")))</x:f>
      </x:c>
      <x:c r="AS78">
        <x:f>IF($P78&lt;&gt;"",$P78,IF($J78="incomplete_capture","incomplete_crm",IF($J78="independent_current","balanced",IF($J78&lt;&gt;"","limited",""))))</x:f>
      </x:c>
      <x:c r="AT78">
        <x:f>OR($G78="buyer_event",$G78="mixed")</x:f>
      </x:c>
      <x:c r="AU78">
        <x:f>OR($D78="battlecard",$D78="shortlist",$D78="procurement",$D78="pricing",$D78="renewal",$D78="strategy",$D78="product_comparison")</x:f>
      </x:c>
      <x:c r="AV78">
        <x:f>OR($D78="seo",$D78="content",$D78="paid_search",$D78="market_monitoring")</x:f>
      </x:c>
      <x:c r="AW78">
        <x:f>IF(OR($K78="vendor",$K78="product"),"direct",IF(OR($K78="consultancy",$K78="agency"),"indirect",IF(OR($K78="internal_build",$K78="spreadsheet",$K78="incumbent",$K78="open_source",$K78="free_tool",$K78="no_decision",$K78="status_quo"),"substitute","")))</x:f>
      </x:c>
      <x:c r="AX78">
        <x:f>IF(OR($K78="vendor",$K78="product"),"Direct competitor",IF(OR($K78="consultancy",$K78="agency"),"Service alternative",IF($K78="incumbent","Incumbent / substitute",IF($K78="no_decision","No-decision alternative",IF($K78="status_quo","Status-quo alternative",IF(OR($K78="internal_build",$K78="spreadsheet",$K78="open_source",$K78="free_tool"),"Substitute",""))))))</x:f>
      </x:c>
      <x:c r="AY78">
        <x:f>OR($G78="none",$G78="seller_only",$AP78&lt;&gt;"two_plus",$AS78="only_wins",$AS78="only_losses",$AS78="one_segment",$AS78="incomplete_crm",$AS78="limited",$T78="yes",$AQ78&lt;&gt;"current")</x:f>
      </x:c>
      <x:c r="AZ78">
        <x:f>IF(ISFORMULA($C78),"candidateName, ","")&amp;IF(OR(ISFORMULA($D78),AND($D78&lt;&gt;"",NOT(OR(EXACT($D78,"seo"),EXACT($D78,"content"),EXACT($D78,"paid_search"),EXACT($D78,"market_monitoring"),EXACT($D78,"battlecard"),EXACT($D78,"product_comparison"),EXACT($D78,"shortlist"),EXACT($D78,"procurement"),EXACT($D78,"pricing"),EXACT($D78,"renewal"),EXACT($D78,"strategy"))))),"decisionUse, ","")&amp;IF(OR(ISFORMULA($E78),AND($E78&lt;&gt;"",NOT(OR(EXACT($E78,"yes"),EXACT($E78,"no"))))),"candidateInSet, ","")&amp;IF(OR(ISFORMULA($F78),AND($F78&lt;&gt;"",NOT(OR(EXACT($F78,"yes"),EXACT($F78,"no"))))),"publicEvidence, ","")&amp;IF(OR(ISFORMULA($G78),AND($G78&lt;&gt;"",NOT(OR(EXACT($G78,"none"),EXACT($G78,"seller_only"),EXACT($G78,"buyer_event"),EXACT($G78,"mixed"))))),"firstPartyEvidence, ","")&amp;IF(OR(ISFORMULA($H78),AND($H78&lt;&gt;"",NOT(OR(EXACT($H78,"yes"),EXACT($H78,"no"),EXACT($H78,"unknown"))))),"realDecision, ","")&amp;IF(OR(ISFORMULA($I78),AND($I78&lt;&gt;"",NOT(OR(EXACT($I78,"full"),EXACT($I78,"partial"),EXACT($I78,"mismatch"),EXACT($I78,"unknown"))))),"scopeMatch, ","")&amp;IF(OR(ISFORMULA($J78),AND($J78&lt;&gt;"",NOT(OR(EXACT($J78,"independent_current"),EXACT($J78,"one_decision"),EXACT($J78,"shared_records"),EXACT($J78,"contradictory"),EXACT($J78,"incomplete_capture"),EXACT($J78,"stale"))))),"evidenceQuality, ","")&amp;IF(OR(ISFORMULA($K78),AND($K78&lt;&gt;"",NOT(OR(EXACT($K78,"vendor"),EXACT($K78,"product"),EXACT($K78,"consultancy"),EXACT($K78,"agency"),EXACT($K78,"internal_build"),EXACT($K78,"spreadsheet"),EXACT($K78,"incumbent"),EXACT($K78,"open_source"),EXACT($K78,"free_tool"),EXACT($K78,"no_decision"),EXACT($K78,"status_quo"),EXACT($K78,"unknown"))))),"alternativeType, ","")&amp;IF(OR(ISFORMULA($L78),AND($L78&lt;&gt;"",NOT(OR(EXACT($L78,"direct"),EXACT($L78,"indirect"),EXACT($L78,"substitute"),EXACT($L78,"reference"),EXACT($L78,"unknown"))))),"currentRole, ","")&amp;IF(OR(ISFORMULA($M78),AND($M78&lt;&gt;"",NOT(OR(EXACT($M78,"current"),EXACT($M78,"stale"),EXACT($M78,"unknown"))))),"freshness, ","")&amp;IF(OR(ISFORMULA($N78),AND($N78&lt;&gt;"",NOT(OR(EXACT($N78,"none"),EXACT($N78,"material"),EXACT($N78,"unknown"))))),"contradiction, ","")&amp;IF(OR(ISFORMULA($O78),AND($O78&lt;&gt;"",NOT(OR(EXACT($O78,"two_plus"),EXACT($O78,"one"),EXACT($O78,"shared"),EXACT($O78,"unknown"))))),"provenance, ","")&amp;IF(OR(ISFORMULA($P78),AND($P78&lt;&gt;"",NOT(OR(EXACT($P78,"balanced"),EXACT($P78,"only_wins"),EXACT($P78,"only_losses"),EXACT($P78,"one_segment"),EXACT($P78,"incomplete_crm"),EXACT($P78,"limited"))))),"sampleCoverage, ","")&amp;IF(OR(ISFORMULA($Q78),AND($Q78&lt;&gt;"",NOT(OR(EXACT($Q78,"none"),EXACT($Q78,"review_due"),EXACT($Q78,"new_evidence"))))),"previousValidation, ","")&amp;IF(OR(ISFORMULA($R78),AND($R78&lt;&gt;"",NOT(OR(EXACT($R78,"yes"),EXACT($R78,"no"))))),"newMaterialEvidence, ","")&amp;IF(OR(ISFORMULA($S78),AND($S78&lt;&gt;"",NOT(OR(EXACT($S78,"yes"),EXACT($S78,"no"),EXACT($S78,"unknown"))))),"serviceability, ","")&amp;IF(OR(ISFORMULA($T78),AND($T78&lt;&gt;"",NOT(OR(EXACT($T78,"yes"),EXACT($T78,"no"))))),"historicalBackfill, ","")&amp;IF(OR(ISFORMULA($U78),AND($U78&lt;&gt;"",NOT(OR(EXACT($U78,"yes"),EXACT($U78,"no"),EXACT($U78,"unknown"))))),"commercialNonParticipation, ","")</x:f>
      </x:c>
      <x:c r="BA78">
        <x:f>IF(LEN(TRIM($C78&amp;""))=0,"candidateName, ","")&amp;IF(LEN(TRIM($D78&amp;""))=0,"decisionUse, ","")&amp;IF(LEN(TRIM($E78&amp;""))=0,"candidateInSet, ","")&amp;IF(LEN(TRIM($F78&amp;""))=0,"publicEvidence, ","")&amp;IF(LEN(TRIM($G78&amp;""))=0,"firstPartyEvidence, ","")&amp;IF(LEN(TRIM($H78&amp;""))=0,"realDecision, ","")&amp;IF(LEN(TRIM($I78&amp;""))=0,"scopeMatch, ","")&amp;IF(LEN(TRIM($J78&amp;""))=0,"evidenceQuality, ","")</x:f>
      </x:c>
      <x:c r="BB78">
        <x:f>IF($AM78=0,"EMPTY",IF($AN78=TRUE,"INVALID INPUT",IF($AO78=TRUE,"INVALID INPUT",IF(OR(NOT(ISTEXT($C78)),LEN(TRIM($C78&amp;""))&lt;2),"INVALID INPUT",IF(OR($Q78="review_due",$Q78="new_evidence",$R78="yes"),"REOPEN",IF(OR($AR78="material",$AR78="unknown"),"RESOLVE EVIDENCE",IF(OR($I78="unknown",$H78="unknown"),"RESOLVE EVIDENCE",IF(AND($AU78=TRUE,OR($S78="",$S78="unknown")),"RESOLVE EVIDENCE",IF(AND($E78="no",OR($K78="",$K78="unknown")),"RESOLVE EVIDENCE",IF(AND($E78="yes",OR($L78="",$L78="unknown")),"RESOLVE EVIDENCE",IF(AND($E78="yes",OR($I78="partial",$I78="mismatch",$AQ78="stale")),"DOWNGRADE",IF(AND($AU78=TRUE,$AY78=TRUE),"RESOLVE EVIDENCE",IF(AND($S78="no",$E78="yes",$H78="no",$U78="yes",$AP78="two_plus",$I78="full",$AQ78="current"),"EXCLUDE FROM THIS COMMERCIAL VIEW",IF(AND($S78="no",$E78="yes",$H78="yes"),"DOWNGRADE",IF(AND($S78="no",OR($F78="yes",$AV78=TRUE)),"RETAIN FOR DISCOVERY / REFERENCE",IF($S78="no","RESOLVE EVIDENCE",IF(AND($E78="no",$H78="yes",$AT78=TRUE,$I78="full",$AW78=""),"RESOLVE EVIDENCE",IF(AND($E78="no",$H78="yes",$AT78=TRUE,$I78="full",$AU78=TRUE,OR($AP78&lt;&gt;"two_plus",$AQ78&lt;&gt;"current",$S78&lt;&gt;"yes")),"RESOLVE EVIDENCE",IF(AND($E78="no",$H78="yes",$AT78=TRUE,$I78="full"),"ADD",IF(AND($AW78&lt;&gt;"",$E78="yes",$H78="yes",$I78="full",$L78&lt;&gt;$AW78),"RECLASSIFY",IF(AND($AP78="shared",$AV78=TRUE),"RETAIN FOR DISCOVERY / REFERENCE",IF(AND($AV78=TRUE,$F78="yes",OR($H78="no",$G78="none")),"RETAIN FOR DISCOVERY / REFERENCE",IF(AND($E78="yes",$H78="no",$U78="yes",$AP78="two_plus",$I78="full",$AQ78="current"),"EXCLUDE FROM THIS COMMERCIAL VIEW",IF(AND($E78="yes",$H78="yes",$AT78=TRUE,$I78="full",$AP78="two_plus",$AQ78="current",$AW78=""),"RESOLVE EVIDENCE",IF(AND($E78="yes",$H78="yes",$AT78=TRUE,$I78="full",$AP78="two_plus",$AQ78="current",$AU78=TRUE,$S78&lt;&gt;"yes"),"RESOLVE EVIDENCE",IF(AND($E78="yes",$H78="yes",$AT78=TRUE,$I78="full",$AP78="two_plus",$AQ78="current",$L78&lt;&gt;$AW78),"RECLASSIFY",IF(AND($E78="yes",$H78="yes",$AT78=TRUE,$I78="full",$AP78="two_plus",$AQ78="current"),"CONFIRM","RESOLVE EVIDENCE")))))))))))))))))))))))))))</x:f>
      </x:c>
      <x:c r="BC78">
        <x:f>IF($AM78=0,"EMPTY",IF($AN78=TRUE,"CONTROLLED_INPUT_INVALID",IF($AO78=TRUE,"REQUIRED_FIELDS_MISSING",IF(OR(NOT(ISTEXT($C78)),LEN(TRIM($C78&amp;""))&lt;2),"IDENTITY_MALFORMED",IF(OR($Q78="review_due",$Q78="new_evidence",$R78="yes"),"LIFECYCLE_TRIGGER",IF(OR($AR78="material",$AR78="unknown"),"MATERIAL_CONTRADICTION",IF(OR($I78="unknown",$H78="unknown"),"SCOPE_OR_EVENT_UNRESOLVED",IF(AND($AU78=TRUE,OR($S78="",$S78="unknown")),"SERVICEABILITY_UNRESOLVED",IF(AND($E78="no",OR($K78="",$K78="unknown")),"MISSING_ALTERNATIVE_ROLE_UNRESOLVED",IF(AND($E78="yes",OR($L78="",$L78="unknown")),"CURRENT_ROLE_UNRESOLVED",IF(AND($E78="yes",OR($I78="partial",$I78="mismatch",$AQ78="stale")),"SCOPE_OR_FRESHNESS_LIMIT",IF(AND($AU78=TRUE,$AY78=TRUE),"COMMERCIAL_EVIDENCE_LIMITED",IF(AND($S78="no",$E78="yes",$H78="no",$U78="yes",$AP78="two_plus",$I78="full",$AQ78="current"),"SCOPED_NON_SERVICEABILITY",IF(AND($S78="no",$E78="yes",$H78="yes"),"SERVICEABILITY_LIMIT",IF(AND($S78="no",OR($F78="yes",$AV78=TRUE)),"NOT_SERVICEABLE_FOR_COMMERCIAL_VIEW",IF($S78="no","SERVICEABILITY_NEGATIVE_ROLE_EFFECT_UNRESOLVED",IF(AND($E78="no",$H78="yes",$AT78=TRUE,$I78="full",$AW78=""),"MISSING_ALTERNATIVE_ROLE_UNRESOLVED",IF(AND($E78="no",$H78="yes",$AT78=TRUE,$I78="full",$AU78=TRUE,OR($AP78&lt;&gt;"two_plus",$AQ78&lt;&gt;"current",$S78&lt;&gt;"yes")),"MISSING_ALTERNATIVE_EVIDENCE_LIMITED",IF(AND($E78="no",$H78="yes",$AT78=TRUE,$I78="full"),"COMMERCIAL_ALTERNATIVE_MISSING",IF(AND($AW78&lt;&gt;"",$E78="yes",$H78="yes",$I78="full",$L78&lt;&gt;$AW78),"ROLE_MISMATCH",IF(AND($AP78="shared",$AV78=TRUE),"PUBLIC_SIGNAL_SHARED_PROVENANCE",IF(AND($AV78=TRUE,$F78="yes",OR($H78="no",$G78="none")),"DISCOVERY_ONLY_RELATIONSHIP",IF(AND($E78="yes",$H78="no",$U78="yes",$AP78="two_plus",$I78="full",$AQ78="current"),"SCOPED_NON_PARTICIPATION",IF(AND($E78="yes",$H78="yes",$AT78=TRUE,$I78="full",$AP78="two_plus",$AQ78="current",$AW78=""),"ALTERNATIVE_TYPE_UNRESOLVED",IF(AND($E78="yes",$H78="yes",$AT78=TRUE,$I78="full",$AP78="two_plus",$AQ78="current",$AU78=TRUE,$S78&lt;&gt;"yes"),"SERVICEABILITY_UNRESOLVED",IF(AND($E78="yes",$H78="yes",$AT78=TRUE,$I78="full",$AP78="two_plus",$AQ78="current",$L78&lt;&gt;$AW78),"ROLE_MISMATCH",IF(AND($E78="yes",$H78="yes",$AT78=TRUE,$I78="full",$AP78="two_plus",$AQ78="current"),"SCOPED_COMMERCIAL_RELEVANCE","DEFAULT_EVIDENCE_GAP")))))))))))))))))))))))))))</x:f>
      </x:c>
    </x:row>
    <x:row r="79">
      <x:c r="A79" s="103"/>
      <x:c r="B79" s="103"/>
      <x:c r="C79" s="103"/>
      <x:c r="D79" s="103"/>
      <x:c r="E79" s="103"/>
      <x:c r="F79" s="103"/>
      <x:c r="G79" s="103"/>
      <x:c r="H79" s="103"/>
      <x:c r="I79" s="103"/>
      <x:c r="J79" s="103"/>
      <x:c r="K79" s="103"/>
      <x:c r="L79" s="103"/>
      <x:c r="M79" s="103"/>
      <x:c r="N79" s="103"/>
      <x:c r="O79" s="103"/>
      <x:c r="P79" s="103"/>
      <x:c r="Q79" s="103"/>
      <x:c r="R79" s="103"/>
      <x:c r="S79" s="103"/>
      <x:c r="T79" s="103"/>
      <x:c r="U79" s="103"/>
      <x:c r="V79" s="103"/>
      <x:c r="W79" s="104"/>
      <x:c r="X79" s="103"/>
      <x:c r="Y79" s="86">
        <x:f>IF($BB79="EMPTY","",IF($AN79=TRUE,"INVALID",IF($AO79=TRUE,"INCOMPLETE",IF(OR(NOT(ISTEXT($C79)),LEN(TRIM($C79&amp;""))&lt;2),"INVALID","VALID"))))</x:f>
      </x:c>
      <x:c r="Z79" s="86">
        <x:f>IF($BB79="EMPTY","",$BB79)</x:f>
      </x:c>
      <x:c r="AA79" s="86">
        <x:f>IF($BB79="EMPTY","",IFERROR(VLOOKUP($BC79,'Method Notes'!$AN$5:$AW$50,2,FALSE),""))</x:f>
      </x:c>
      <x:c r="AB79" s="86">
        <x:f>IF($BB79="EMPTY","",IF($BC79="CONTROLLED_INPUT_INVALID","Unsupported values were supplied for: "&amp;LEFT($AZ79,MAX(0,LEN($AZ79)-2))&amp;". The engine does not convert them to a safe default.",IF($BC79="REQUIRED_FIELDS_MISSING","Required information is missing: "&amp;LEFT($BA79,MAX(0,LEN($BA79)-2))&amp;".",IFERROR(VLOOKUP($BC79,'Method Notes'!$AN$5:$AW$50,3,FALSE),""))))</x:f>
      </x:c>
      <x:c r="AC79" s="86">
        <x:f>IF($BB79="EMPTY","",IF($BC79="COMMERCIAL_ALTERNATIVE_MISSING","Add as "&amp;$AX79&amp;" in this scoped view.",IF($BC79="ROLE_MISMATCH","Reclassify as "&amp;$AX79&amp;" for this view.",IFERROR(VLOOKUP($BC79,'Method Notes'!$AN$5:$AW$50,4,FALSE),""))))</x:f>
      </x:c>
      <x:c r="AD79" s="86">
        <x:f>IF($BB79="EMPTY","",$BC79)</x:f>
      </x:c>
      <x:c r="AE79" s="86">
        <x:f>IF($BB79="EMPTY","",IFERROR(VLOOKUP($BC79,'Method Notes'!$AN$5:$AW$50,5,FALSE),""))</x:f>
      </x:c>
      <x:c r="AF79" s="86">
        <x:f>IF($BB79="EMPTY","",IFERROR(VLOOKUP($BC79,'Method Notes'!$AN$5:$AW$50,6,FALSE),""))</x:f>
      </x:c>
      <x:c r="AG79" s="86">
        <x:f>IF($BB79="EMPTY","",IF($BC79="COMMERCIAL_EVIDENCE_LIMITED",IF($AT79=TRUE,"Add independent decisions and missing segments.","Collect direct buyer or recorded commercial-event evidence tied to the same scope."),IFERROR(VLOOKUP($BC79,'Method Notes'!$AN$5:$AW$50,7,FALSE),"")))</x:f>
      </x:c>
      <x:c r="AH79" s="86">
        <x:f>IF($BB79="EMPTY","",IFERROR(VLOOKUP($BC79,'Method Notes'!$AN$5:$AW$50,8,FALSE),""))</x:f>
      </x:c>
      <x:c r="AI79" s="86">
        <x:f>IF($BB79="EMPTY","",IF(OR($BC79="COMMERCIAL_EVIDENCE_LIMITED",$BC79="COMMERCIAL_ALTERNATIVE_MISSING",$BC79="ROLE_MISMATCH",$BC79="SCOPE_OR_FRESHNESS_LIMIT"),IF($AP79="shared","PROVENANCE NOT INDEPENDENT",IF($AP79="one","ONE INDEPENDENT DECISION ONLY",IF($AS79="incomplete_crm","CRM CAPTURE INCOMPLETE",IF(OR($AS79="only_wins",$AS79="only_losses",$AS79="one_segment",$AS79="limited"),"SAMPLE COVERAGE LIMITED",IF($T79="yes","HISTORICAL BACKFILL UNRELIABLE",IF($AQ79="stale","EVIDENCE STALE","Evidence is scoped to the tested view.")))))),IFERROR(VLOOKUP($BC79,'Method Notes'!$AN$5:$AW$50,9,FALSE),"")))</x:f>
      </x:c>
      <x:c r="AJ79" s="86">
        <x:f>IF($BB79="EMPTY","",IFERROR(VLOOKUP($BC79,'Method Notes'!$AN$5:$AW$50,10,FALSE),""))</x:f>
      </x:c>
      <x:c r="AK79" s="86">
        <x:f>IF(COUNTA($A79:$X79)=0,"",IF(AND($B79&lt;&gt;"",COUNTIF($B$6:$B79,$B79)&gt;1),"POSSIBLE DUPLICATE CANDIDATE ID",""))</x:f>
      </x:c>
      <x:c r="AL79" s="86">
        <x:f>IF(COUNTA($A79:$X79)=0,"",IF(OR($Q79="review_due",$Q79="new_evidence",$R79="yes"),"REOPEN / SUPERSEDE PRIOR VERSION",IF(OR($Q79="",$Q79="none"),"CURRENT OR FIRST REVIEW","PRIOR REVIEW RECORDED")))</x:f>
      </x:c>
      <x:c r="AM79">
        <x:f>IF(COUNTA($C79:$U79)&gt;0,1,0)</x:f>
      </x:c>
      <x:c r="AN79">
        <x:f>OR(ISFORMULA($C79),ISFORMULA($D79),AND($D79&lt;&gt;"",NOT(OR(EXACT($D79,"seo"),EXACT($D79,"content"),EXACT($D79,"paid_search"),EXACT($D79,"market_monitoring"),EXACT($D79,"battlecard"),EXACT($D79,"product_comparison"),EXACT($D79,"shortlist"),EXACT($D79,"procurement"),EXACT($D79,"pricing"),EXACT($D79,"renewal"),EXACT($D79,"strategy")))),ISFORMULA($E79),AND($E79&lt;&gt;"",NOT(OR(EXACT($E79,"yes"),EXACT($E79,"no")))),ISFORMULA($F79),AND($F79&lt;&gt;"",NOT(OR(EXACT($F79,"yes"),EXACT($F79,"no")))),ISFORMULA($G79),AND($G79&lt;&gt;"",NOT(OR(EXACT($G79,"none"),EXACT($G79,"seller_only"),EXACT($G79,"buyer_event"),EXACT($G79,"mixed")))),ISFORMULA($H79),AND($H79&lt;&gt;"",NOT(OR(EXACT($H79,"yes"),EXACT($H79,"no"),EXACT($H79,"unknown")))),ISFORMULA($I79),AND($I79&lt;&gt;"",NOT(OR(EXACT($I79,"full"),EXACT($I79,"partial"),EXACT($I79,"mismatch"),EXACT($I79,"unknown")))),ISFORMULA($J79),AND($J79&lt;&gt;"",NOT(OR(EXACT($J79,"independent_current"),EXACT($J79,"one_decision"),EXACT($J79,"shared_records"),EXACT($J79,"contradictory"),EXACT($J79,"incomplete_capture"),EXACT($J79,"stale")))),ISFORMULA($K79),AND($K79&lt;&gt;"",NOT(OR(EXACT($K79,"vendor"),EXACT($K79,"product"),EXACT($K79,"consultancy"),EXACT($K79,"agency"),EXACT($K79,"internal_build"),EXACT($K79,"spreadsheet"),EXACT($K79,"incumbent"),EXACT($K79,"open_source"),EXACT($K79,"free_tool"),EXACT($K79,"no_decision"),EXACT($K79,"status_quo"),EXACT($K79,"unknown")))),ISFORMULA($L79),AND($L79&lt;&gt;"",NOT(OR(EXACT($L79,"direct"),EXACT($L79,"indirect"),EXACT($L79,"substitute"),EXACT($L79,"reference"),EXACT($L79,"unknown")))),ISFORMULA($M79),AND($M79&lt;&gt;"",NOT(OR(EXACT($M79,"current"),EXACT($M79,"stale"),EXACT($M79,"unknown")))),ISFORMULA($N79),AND($N79&lt;&gt;"",NOT(OR(EXACT($N79,"none"),EXACT($N79,"material"),EXACT($N79,"unknown")))),ISFORMULA($O79),AND($O79&lt;&gt;"",NOT(OR(EXACT($O79,"two_plus"),EXACT($O79,"one"),EXACT($O79,"shared"),EXACT($O79,"unknown")))),ISFORMULA($P79),AND($P79&lt;&gt;"",NOT(OR(EXACT($P79,"balanced"),EXACT($P79,"only_wins"),EXACT($P79,"only_losses"),EXACT($P79,"one_segment"),EXACT($P79,"incomplete_crm"),EXACT($P79,"limited")))),ISFORMULA($Q79),AND($Q79&lt;&gt;"",NOT(OR(EXACT($Q79,"none"),EXACT($Q79,"review_due"),EXACT($Q79,"new_evidence")))),ISFORMULA($R79),AND($R79&lt;&gt;"",NOT(OR(EXACT($R79,"yes"),EXACT($R79,"no")))),ISFORMULA($S79),AND($S79&lt;&gt;"",NOT(OR(EXACT($S79,"yes"),EXACT($S79,"no"),EXACT($S79,"unknown")))),ISFORMULA($T79),AND($T79&lt;&gt;"",NOT(OR(EXACT($T79,"yes"),EXACT($T79,"no")))),ISFORMULA($U79),AND($U79&lt;&gt;"",NOT(OR(EXACT($U79,"yes"),EXACT($U79,"no"),EXACT($U79,"unknown")))))</x:f>
      </x:c>
      <x:c r="AO79">
        <x:f>OR(LEN(TRIM($C79&amp;""))=0,LEN(TRIM($D79&amp;""))=0,LEN(TRIM($E79&amp;""))=0,LEN(TRIM($F79&amp;""))=0,LEN(TRIM($G79&amp;""))=0,LEN(TRIM($H79&amp;""))=0,LEN(TRIM($I79&amp;""))=0,LEN(TRIM($J79&amp;""))=0)</x:f>
      </x:c>
      <x:c r="AP79">
        <x:f>IF($O79&lt;&gt;"",$O79,IF($J79="independent_current","two_plus",IF($J79="one_decision","one",IF($J79="shared_records","shared","unknown"))))</x:f>
      </x:c>
      <x:c r="AQ79">
        <x:f>IF($M79&lt;&gt;"",$M79,IF($J79="stale","stale",IF($J79="incomplete_capture","unknown",IF($J79&lt;&gt;"","current",""))))</x:f>
      </x:c>
      <x:c r="AR79">
        <x:f>IF($N79&lt;&gt;"",$N79,IF($J79="contradictory","material",IF($J79&lt;&gt;"","none","")))</x:f>
      </x:c>
      <x:c r="AS79">
        <x:f>IF($P79&lt;&gt;"",$P79,IF($J79="incomplete_capture","incomplete_crm",IF($J79="independent_current","balanced",IF($J79&lt;&gt;"","limited",""))))</x:f>
      </x:c>
      <x:c r="AT79">
        <x:f>OR($G79="buyer_event",$G79="mixed")</x:f>
      </x:c>
      <x:c r="AU79">
        <x:f>OR($D79="battlecard",$D79="shortlist",$D79="procurement",$D79="pricing",$D79="renewal",$D79="strategy",$D79="product_comparison")</x:f>
      </x:c>
      <x:c r="AV79">
        <x:f>OR($D79="seo",$D79="content",$D79="paid_search",$D79="market_monitoring")</x:f>
      </x:c>
      <x:c r="AW79">
        <x:f>IF(OR($K79="vendor",$K79="product"),"direct",IF(OR($K79="consultancy",$K79="agency"),"indirect",IF(OR($K79="internal_build",$K79="spreadsheet",$K79="incumbent",$K79="open_source",$K79="free_tool",$K79="no_decision",$K79="status_quo"),"substitute","")))</x:f>
      </x:c>
      <x:c r="AX79">
        <x:f>IF(OR($K79="vendor",$K79="product"),"Direct competitor",IF(OR($K79="consultancy",$K79="agency"),"Service alternative",IF($K79="incumbent","Incumbent / substitute",IF($K79="no_decision","No-decision alternative",IF($K79="status_quo","Status-quo alternative",IF(OR($K79="internal_build",$K79="spreadsheet",$K79="open_source",$K79="free_tool"),"Substitute",""))))))</x:f>
      </x:c>
      <x:c r="AY79">
        <x:f>OR($G79="none",$G79="seller_only",$AP79&lt;&gt;"two_plus",$AS79="only_wins",$AS79="only_losses",$AS79="one_segment",$AS79="incomplete_crm",$AS79="limited",$T79="yes",$AQ79&lt;&gt;"current")</x:f>
      </x:c>
      <x:c r="AZ79">
        <x:f>IF(ISFORMULA($C79),"candidateName, ","")&amp;IF(OR(ISFORMULA($D79),AND($D79&lt;&gt;"",NOT(OR(EXACT($D79,"seo"),EXACT($D79,"content"),EXACT($D79,"paid_search"),EXACT($D79,"market_monitoring"),EXACT($D79,"battlecard"),EXACT($D79,"product_comparison"),EXACT($D79,"shortlist"),EXACT($D79,"procurement"),EXACT($D79,"pricing"),EXACT($D79,"renewal"),EXACT($D79,"strategy"))))),"decisionUse, ","")&amp;IF(OR(ISFORMULA($E79),AND($E79&lt;&gt;"",NOT(OR(EXACT($E79,"yes"),EXACT($E79,"no"))))),"candidateInSet, ","")&amp;IF(OR(ISFORMULA($F79),AND($F79&lt;&gt;"",NOT(OR(EXACT($F79,"yes"),EXACT($F79,"no"))))),"publicEvidence, ","")&amp;IF(OR(ISFORMULA($G79),AND($G79&lt;&gt;"",NOT(OR(EXACT($G79,"none"),EXACT($G79,"seller_only"),EXACT($G79,"buyer_event"),EXACT($G79,"mixed"))))),"firstPartyEvidence, ","")&amp;IF(OR(ISFORMULA($H79),AND($H79&lt;&gt;"",NOT(OR(EXACT($H79,"yes"),EXACT($H79,"no"),EXACT($H79,"unknown"))))),"realDecision, ","")&amp;IF(OR(ISFORMULA($I79),AND($I79&lt;&gt;"",NOT(OR(EXACT($I79,"full"),EXACT($I79,"partial"),EXACT($I79,"mismatch"),EXACT($I79,"unknown"))))),"scopeMatch, ","")&amp;IF(OR(ISFORMULA($J79),AND($J79&lt;&gt;"",NOT(OR(EXACT($J79,"independent_current"),EXACT($J79,"one_decision"),EXACT($J79,"shared_records"),EXACT($J79,"contradictory"),EXACT($J79,"incomplete_capture"),EXACT($J79,"stale"))))),"evidenceQuality, ","")&amp;IF(OR(ISFORMULA($K79),AND($K79&lt;&gt;"",NOT(OR(EXACT($K79,"vendor"),EXACT($K79,"product"),EXACT($K79,"consultancy"),EXACT($K79,"agency"),EXACT($K79,"internal_build"),EXACT($K79,"spreadsheet"),EXACT($K79,"incumbent"),EXACT($K79,"open_source"),EXACT($K79,"free_tool"),EXACT($K79,"no_decision"),EXACT($K79,"status_quo"),EXACT($K79,"unknown"))))),"alternativeType, ","")&amp;IF(OR(ISFORMULA($L79),AND($L79&lt;&gt;"",NOT(OR(EXACT($L79,"direct"),EXACT($L79,"indirect"),EXACT($L79,"substitute"),EXACT($L79,"reference"),EXACT($L79,"unknown"))))),"currentRole, ","")&amp;IF(OR(ISFORMULA($M79),AND($M79&lt;&gt;"",NOT(OR(EXACT($M79,"current"),EXACT($M79,"stale"),EXACT($M79,"unknown"))))),"freshness, ","")&amp;IF(OR(ISFORMULA($N79),AND($N79&lt;&gt;"",NOT(OR(EXACT($N79,"none"),EXACT($N79,"material"),EXACT($N79,"unknown"))))),"contradiction, ","")&amp;IF(OR(ISFORMULA($O79),AND($O79&lt;&gt;"",NOT(OR(EXACT($O79,"two_plus"),EXACT($O79,"one"),EXACT($O79,"shared"),EXACT($O79,"unknown"))))),"provenance, ","")&amp;IF(OR(ISFORMULA($P79),AND($P79&lt;&gt;"",NOT(OR(EXACT($P79,"balanced"),EXACT($P79,"only_wins"),EXACT($P79,"only_losses"),EXACT($P79,"one_segment"),EXACT($P79,"incomplete_crm"),EXACT($P79,"limited"))))),"sampleCoverage, ","")&amp;IF(OR(ISFORMULA($Q79),AND($Q79&lt;&gt;"",NOT(OR(EXACT($Q79,"none"),EXACT($Q79,"review_due"),EXACT($Q79,"new_evidence"))))),"previousValidation, ","")&amp;IF(OR(ISFORMULA($R79),AND($R79&lt;&gt;"",NOT(OR(EXACT($R79,"yes"),EXACT($R79,"no"))))),"newMaterialEvidence, ","")&amp;IF(OR(ISFORMULA($S79),AND($S79&lt;&gt;"",NOT(OR(EXACT($S79,"yes"),EXACT($S79,"no"),EXACT($S79,"unknown"))))),"serviceability, ","")&amp;IF(OR(ISFORMULA($T79),AND($T79&lt;&gt;"",NOT(OR(EXACT($T79,"yes"),EXACT($T79,"no"))))),"historicalBackfill, ","")&amp;IF(OR(ISFORMULA($U79),AND($U79&lt;&gt;"",NOT(OR(EXACT($U79,"yes"),EXACT($U79,"no"),EXACT($U79,"unknown"))))),"commercialNonParticipation, ","")</x:f>
      </x:c>
      <x:c r="BA79">
        <x:f>IF(LEN(TRIM($C79&amp;""))=0,"candidateName, ","")&amp;IF(LEN(TRIM($D79&amp;""))=0,"decisionUse, ","")&amp;IF(LEN(TRIM($E79&amp;""))=0,"candidateInSet, ","")&amp;IF(LEN(TRIM($F79&amp;""))=0,"publicEvidence, ","")&amp;IF(LEN(TRIM($G79&amp;""))=0,"firstPartyEvidence, ","")&amp;IF(LEN(TRIM($H79&amp;""))=0,"realDecision, ","")&amp;IF(LEN(TRIM($I79&amp;""))=0,"scopeMatch, ","")&amp;IF(LEN(TRIM($J79&amp;""))=0,"evidenceQuality, ","")</x:f>
      </x:c>
      <x:c r="BB79">
        <x:f>IF($AM79=0,"EMPTY",IF($AN79=TRUE,"INVALID INPUT",IF($AO79=TRUE,"INVALID INPUT",IF(OR(NOT(ISTEXT($C79)),LEN(TRIM($C79&amp;""))&lt;2),"INVALID INPUT",IF(OR($Q79="review_due",$Q79="new_evidence",$R79="yes"),"REOPEN",IF(OR($AR79="material",$AR79="unknown"),"RESOLVE EVIDENCE",IF(OR($I79="unknown",$H79="unknown"),"RESOLVE EVIDENCE",IF(AND($AU79=TRUE,OR($S79="",$S79="unknown")),"RESOLVE EVIDENCE",IF(AND($E79="no",OR($K79="",$K79="unknown")),"RESOLVE EVIDENCE",IF(AND($E79="yes",OR($L79="",$L79="unknown")),"RESOLVE EVIDENCE",IF(AND($E79="yes",OR($I79="partial",$I79="mismatch",$AQ79="stale")),"DOWNGRADE",IF(AND($AU79=TRUE,$AY79=TRUE),"RESOLVE EVIDENCE",IF(AND($S79="no",$E79="yes",$H79="no",$U79="yes",$AP79="two_plus",$I79="full",$AQ79="current"),"EXCLUDE FROM THIS COMMERCIAL VIEW",IF(AND($S79="no",$E79="yes",$H79="yes"),"DOWNGRADE",IF(AND($S79="no",OR($F79="yes",$AV79=TRUE)),"RETAIN FOR DISCOVERY / REFERENCE",IF($S79="no","RESOLVE EVIDENCE",IF(AND($E79="no",$H79="yes",$AT79=TRUE,$I79="full",$AW79=""),"RESOLVE EVIDENCE",IF(AND($E79="no",$H79="yes",$AT79=TRUE,$I79="full",$AU79=TRUE,OR($AP79&lt;&gt;"two_plus",$AQ79&lt;&gt;"current",$S79&lt;&gt;"yes")),"RESOLVE EVIDENCE",IF(AND($E79="no",$H79="yes",$AT79=TRUE,$I79="full"),"ADD",IF(AND($AW79&lt;&gt;"",$E79="yes",$H79="yes",$I79="full",$L79&lt;&gt;$AW79),"RECLASSIFY",IF(AND($AP79="shared",$AV79=TRUE),"RETAIN FOR DISCOVERY / REFERENCE",IF(AND($AV79=TRUE,$F79="yes",OR($H79="no",$G79="none")),"RETAIN FOR DISCOVERY / REFERENCE",IF(AND($E79="yes",$H79="no",$U79="yes",$AP79="two_plus",$I79="full",$AQ79="current"),"EXCLUDE FROM THIS COMMERCIAL VIEW",IF(AND($E79="yes",$H79="yes",$AT79=TRUE,$I79="full",$AP79="two_plus",$AQ79="current",$AW79=""),"RESOLVE EVIDENCE",IF(AND($E79="yes",$H79="yes",$AT79=TRUE,$I79="full",$AP79="two_plus",$AQ79="current",$AU79=TRUE,$S79&lt;&gt;"yes"),"RESOLVE EVIDENCE",IF(AND($E79="yes",$H79="yes",$AT79=TRUE,$I79="full",$AP79="two_plus",$AQ79="current",$L79&lt;&gt;$AW79),"RECLASSIFY",IF(AND($E79="yes",$H79="yes",$AT79=TRUE,$I79="full",$AP79="two_plus",$AQ79="current"),"CONFIRM","RESOLVE EVIDENCE")))))))))))))))))))))))))))</x:f>
      </x:c>
      <x:c r="BC79">
        <x:f>IF($AM79=0,"EMPTY",IF($AN79=TRUE,"CONTROLLED_INPUT_INVALID",IF($AO79=TRUE,"REQUIRED_FIELDS_MISSING",IF(OR(NOT(ISTEXT($C79)),LEN(TRIM($C79&amp;""))&lt;2),"IDENTITY_MALFORMED",IF(OR($Q79="review_due",$Q79="new_evidence",$R79="yes"),"LIFECYCLE_TRIGGER",IF(OR($AR79="material",$AR79="unknown"),"MATERIAL_CONTRADICTION",IF(OR($I79="unknown",$H79="unknown"),"SCOPE_OR_EVENT_UNRESOLVED",IF(AND($AU79=TRUE,OR($S79="",$S79="unknown")),"SERVICEABILITY_UNRESOLVED",IF(AND($E79="no",OR($K79="",$K79="unknown")),"MISSING_ALTERNATIVE_ROLE_UNRESOLVED",IF(AND($E79="yes",OR($L79="",$L79="unknown")),"CURRENT_ROLE_UNRESOLVED",IF(AND($E79="yes",OR($I79="partial",$I79="mismatch",$AQ79="stale")),"SCOPE_OR_FRESHNESS_LIMIT",IF(AND($AU79=TRUE,$AY79=TRUE),"COMMERCIAL_EVIDENCE_LIMITED",IF(AND($S79="no",$E79="yes",$H79="no",$U79="yes",$AP79="two_plus",$I79="full",$AQ79="current"),"SCOPED_NON_SERVICEABILITY",IF(AND($S79="no",$E79="yes",$H79="yes"),"SERVICEABILITY_LIMIT",IF(AND($S79="no",OR($F79="yes",$AV79=TRUE)),"NOT_SERVICEABLE_FOR_COMMERCIAL_VIEW",IF($S79="no","SERVICEABILITY_NEGATIVE_ROLE_EFFECT_UNRESOLVED",IF(AND($E79="no",$H79="yes",$AT79=TRUE,$I79="full",$AW79=""),"MISSING_ALTERNATIVE_ROLE_UNRESOLVED",IF(AND($E79="no",$H79="yes",$AT79=TRUE,$I79="full",$AU79=TRUE,OR($AP79&lt;&gt;"two_plus",$AQ79&lt;&gt;"current",$S79&lt;&gt;"yes")),"MISSING_ALTERNATIVE_EVIDENCE_LIMITED",IF(AND($E79="no",$H79="yes",$AT79=TRUE,$I79="full"),"COMMERCIAL_ALTERNATIVE_MISSING",IF(AND($AW79&lt;&gt;"",$E79="yes",$H79="yes",$I79="full",$L79&lt;&gt;$AW79),"ROLE_MISMATCH",IF(AND($AP79="shared",$AV79=TRUE),"PUBLIC_SIGNAL_SHARED_PROVENANCE",IF(AND($AV79=TRUE,$F79="yes",OR($H79="no",$G79="none")),"DISCOVERY_ONLY_RELATIONSHIP",IF(AND($E79="yes",$H79="no",$U79="yes",$AP79="two_plus",$I79="full",$AQ79="current"),"SCOPED_NON_PARTICIPATION",IF(AND($E79="yes",$H79="yes",$AT79=TRUE,$I79="full",$AP79="two_plus",$AQ79="current",$AW79=""),"ALTERNATIVE_TYPE_UNRESOLVED",IF(AND($E79="yes",$H79="yes",$AT79=TRUE,$I79="full",$AP79="two_plus",$AQ79="current",$AU79=TRUE,$S79&lt;&gt;"yes"),"SERVICEABILITY_UNRESOLVED",IF(AND($E79="yes",$H79="yes",$AT79=TRUE,$I79="full",$AP79="two_plus",$AQ79="current",$L79&lt;&gt;$AW79),"ROLE_MISMATCH",IF(AND($E79="yes",$H79="yes",$AT79=TRUE,$I79="full",$AP79="two_plus",$AQ79="current"),"SCOPED_COMMERCIAL_RELEVANCE","DEFAULT_EVIDENCE_GAP")))))))))))))))))))))))))))</x:f>
      </x:c>
    </x:row>
    <x:row r="80">
      <x:c r="A80" s="103"/>
      <x:c r="B80" s="103"/>
      <x:c r="C80" s="103"/>
      <x:c r="D80" s="103"/>
      <x:c r="E80" s="103"/>
      <x:c r="F80" s="103"/>
      <x:c r="G80" s="103"/>
      <x:c r="H80" s="103"/>
      <x:c r="I80" s="103"/>
      <x:c r="J80" s="103"/>
      <x:c r="K80" s="103"/>
      <x:c r="L80" s="103"/>
      <x:c r="M80" s="103"/>
      <x:c r="N80" s="103"/>
      <x:c r="O80" s="103"/>
      <x:c r="P80" s="103"/>
      <x:c r="Q80" s="103"/>
      <x:c r="R80" s="103"/>
      <x:c r="S80" s="103"/>
      <x:c r="T80" s="103"/>
      <x:c r="U80" s="103"/>
      <x:c r="V80" s="103"/>
      <x:c r="W80" s="104"/>
      <x:c r="X80" s="103"/>
      <x:c r="Y80" s="86">
        <x:f>IF($BB80="EMPTY","",IF($AN80=TRUE,"INVALID",IF($AO80=TRUE,"INCOMPLETE",IF(OR(NOT(ISTEXT($C80)),LEN(TRIM($C80&amp;""))&lt;2),"INVALID","VALID"))))</x:f>
      </x:c>
      <x:c r="Z80" s="86">
        <x:f>IF($BB80="EMPTY","",$BB80)</x:f>
      </x:c>
      <x:c r="AA80" s="86">
        <x:f>IF($BB80="EMPTY","",IFERROR(VLOOKUP($BC80,'Method Notes'!$AN$5:$AW$50,2,FALSE),""))</x:f>
      </x:c>
      <x:c r="AB80" s="86">
        <x:f>IF($BB80="EMPTY","",IF($BC80="CONTROLLED_INPUT_INVALID","Unsupported values were supplied for: "&amp;LEFT($AZ80,MAX(0,LEN($AZ80)-2))&amp;". The engine does not convert them to a safe default.",IF($BC80="REQUIRED_FIELDS_MISSING","Required information is missing: "&amp;LEFT($BA80,MAX(0,LEN($BA80)-2))&amp;".",IFERROR(VLOOKUP($BC80,'Method Notes'!$AN$5:$AW$50,3,FALSE),""))))</x:f>
      </x:c>
      <x:c r="AC80" s="86">
        <x:f>IF($BB80="EMPTY","",IF($BC80="COMMERCIAL_ALTERNATIVE_MISSING","Add as "&amp;$AX80&amp;" in this scoped view.",IF($BC80="ROLE_MISMATCH","Reclassify as "&amp;$AX80&amp;" for this view.",IFERROR(VLOOKUP($BC80,'Method Notes'!$AN$5:$AW$50,4,FALSE),""))))</x:f>
      </x:c>
      <x:c r="AD80" s="86">
        <x:f>IF($BB80="EMPTY","",$BC80)</x:f>
      </x:c>
      <x:c r="AE80" s="86">
        <x:f>IF($BB80="EMPTY","",IFERROR(VLOOKUP($BC80,'Method Notes'!$AN$5:$AW$50,5,FALSE),""))</x:f>
      </x:c>
      <x:c r="AF80" s="86">
        <x:f>IF($BB80="EMPTY","",IFERROR(VLOOKUP($BC80,'Method Notes'!$AN$5:$AW$50,6,FALSE),""))</x:f>
      </x:c>
      <x:c r="AG80" s="86">
        <x:f>IF($BB80="EMPTY","",IF($BC80="COMMERCIAL_EVIDENCE_LIMITED",IF($AT80=TRUE,"Add independent decisions and missing segments.","Collect direct buyer or recorded commercial-event evidence tied to the same scope."),IFERROR(VLOOKUP($BC80,'Method Notes'!$AN$5:$AW$50,7,FALSE),"")))</x:f>
      </x:c>
      <x:c r="AH80" s="86">
        <x:f>IF($BB80="EMPTY","",IFERROR(VLOOKUP($BC80,'Method Notes'!$AN$5:$AW$50,8,FALSE),""))</x:f>
      </x:c>
      <x:c r="AI80" s="86">
        <x:f>IF($BB80="EMPTY","",IF(OR($BC80="COMMERCIAL_EVIDENCE_LIMITED",$BC80="COMMERCIAL_ALTERNATIVE_MISSING",$BC80="ROLE_MISMATCH",$BC80="SCOPE_OR_FRESHNESS_LIMIT"),IF($AP80="shared","PROVENANCE NOT INDEPENDENT",IF($AP80="one","ONE INDEPENDENT DECISION ONLY",IF($AS80="incomplete_crm","CRM CAPTURE INCOMPLETE",IF(OR($AS80="only_wins",$AS80="only_losses",$AS80="one_segment",$AS80="limited"),"SAMPLE COVERAGE LIMITED",IF($T80="yes","HISTORICAL BACKFILL UNRELIABLE",IF($AQ80="stale","EVIDENCE STALE","Evidence is scoped to the tested view.")))))),IFERROR(VLOOKUP($BC80,'Method Notes'!$AN$5:$AW$50,9,FALSE),"")))</x:f>
      </x:c>
      <x:c r="AJ80" s="86">
        <x:f>IF($BB80="EMPTY","",IFERROR(VLOOKUP($BC80,'Method Notes'!$AN$5:$AW$50,10,FALSE),""))</x:f>
      </x:c>
      <x:c r="AK80" s="86">
        <x:f>IF(COUNTA($A80:$X80)=0,"",IF(AND($B80&lt;&gt;"",COUNTIF($B$6:$B80,$B80)&gt;1),"POSSIBLE DUPLICATE CANDIDATE ID",""))</x:f>
      </x:c>
      <x:c r="AL80" s="86">
        <x:f>IF(COUNTA($A80:$X80)=0,"",IF(OR($Q80="review_due",$Q80="new_evidence",$R80="yes"),"REOPEN / SUPERSEDE PRIOR VERSION",IF(OR($Q80="",$Q80="none"),"CURRENT OR FIRST REVIEW","PRIOR REVIEW RECORDED")))</x:f>
      </x:c>
      <x:c r="AM80">
        <x:f>IF(COUNTA($C80:$U80)&gt;0,1,0)</x:f>
      </x:c>
      <x:c r="AN80">
        <x:f>OR(ISFORMULA($C80),ISFORMULA($D80),AND($D80&lt;&gt;"",NOT(OR(EXACT($D80,"seo"),EXACT($D80,"content"),EXACT($D80,"paid_search"),EXACT($D80,"market_monitoring"),EXACT($D80,"battlecard"),EXACT($D80,"product_comparison"),EXACT($D80,"shortlist"),EXACT($D80,"procurement"),EXACT($D80,"pricing"),EXACT($D80,"renewal"),EXACT($D80,"strategy")))),ISFORMULA($E80),AND($E80&lt;&gt;"",NOT(OR(EXACT($E80,"yes"),EXACT($E80,"no")))),ISFORMULA($F80),AND($F80&lt;&gt;"",NOT(OR(EXACT($F80,"yes"),EXACT($F80,"no")))),ISFORMULA($G80),AND($G80&lt;&gt;"",NOT(OR(EXACT($G80,"none"),EXACT($G80,"seller_only"),EXACT($G80,"buyer_event"),EXACT($G80,"mixed")))),ISFORMULA($H80),AND($H80&lt;&gt;"",NOT(OR(EXACT($H80,"yes"),EXACT($H80,"no"),EXACT($H80,"unknown")))),ISFORMULA($I80),AND($I80&lt;&gt;"",NOT(OR(EXACT($I80,"full"),EXACT($I80,"partial"),EXACT($I80,"mismatch"),EXACT($I80,"unknown")))),ISFORMULA($J80),AND($J80&lt;&gt;"",NOT(OR(EXACT($J80,"independent_current"),EXACT($J80,"one_decision"),EXACT($J80,"shared_records"),EXACT($J80,"contradictory"),EXACT($J80,"incomplete_capture"),EXACT($J80,"stale")))),ISFORMULA($K80),AND($K80&lt;&gt;"",NOT(OR(EXACT($K80,"vendor"),EXACT($K80,"product"),EXACT($K80,"consultancy"),EXACT($K80,"agency"),EXACT($K80,"internal_build"),EXACT($K80,"spreadsheet"),EXACT($K80,"incumbent"),EXACT($K80,"open_source"),EXACT($K80,"free_tool"),EXACT($K80,"no_decision"),EXACT($K80,"status_quo"),EXACT($K80,"unknown")))),ISFORMULA($L80),AND($L80&lt;&gt;"",NOT(OR(EXACT($L80,"direct"),EXACT($L80,"indirect"),EXACT($L80,"substitute"),EXACT($L80,"reference"),EXACT($L80,"unknown")))),ISFORMULA($M80),AND($M80&lt;&gt;"",NOT(OR(EXACT($M80,"current"),EXACT($M80,"stale"),EXACT($M80,"unknown")))),ISFORMULA($N80),AND($N80&lt;&gt;"",NOT(OR(EXACT($N80,"none"),EXACT($N80,"material"),EXACT($N80,"unknown")))),ISFORMULA($O80),AND($O80&lt;&gt;"",NOT(OR(EXACT($O80,"two_plus"),EXACT($O80,"one"),EXACT($O80,"shared"),EXACT($O80,"unknown")))),ISFORMULA($P80),AND($P80&lt;&gt;"",NOT(OR(EXACT($P80,"balanced"),EXACT($P80,"only_wins"),EXACT($P80,"only_losses"),EXACT($P80,"one_segment"),EXACT($P80,"incomplete_crm"),EXACT($P80,"limited")))),ISFORMULA($Q80),AND($Q80&lt;&gt;"",NOT(OR(EXACT($Q80,"none"),EXACT($Q80,"review_due"),EXACT($Q80,"new_evidence")))),ISFORMULA($R80),AND($R80&lt;&gt;"",NOT(OR(EXACT($R80,"yes"),EXACT($R80,"no")))),ISFORMULA($S80),AND($S80&lt;&gt;"",NOT(OR(EXACT($S80,"yes"),EXACT($S80,"no"),EXACT($S80,"unknown")))),ISFORMULA($T80),AND($T80&lt;&gt;"",NOT(OR(EXACT($T80,"yes"),EXACT($T80,"no")))),ISFORMULA($U80),AND($U80&lt;&gt;"",NOT(OR(EXACT($U80,"yes"),EXACT($U80,"no"),EXACT($U80,"unknown")))))</x:f>
      </x:c>
      <x:c r="AO80">
        <x:f>OR(LEN(TRIM($C80&amp;""))=0,LEN(TRIM($D80&amp;""))=0,LEN(TRIM($E80&amp;""))=0,LEN(TRIM($F80&amp;""))=0,LEN(TRIM($G80&amp;""))=0,LEN(TRIM($H80&amp;""))=0,LEN(TRIM($I80&amp;""))=0,LEN(TRIM($J80&amp;""))=0)</x:f>
      </x:c>
      <x:c r="AP80">
        <x:f>IF($O80&lt;&gt;"",$O80,IF($J80="independent_current","two_plus",IF($J80="one_decision","one",IF($J80="shared_records","shared","unknown"))))</x:f>
      </x:c>
      <x:c r="AQ80">
        <x:f>IF($M80&lt;&gt;"",$M80,IF($J80="stale","stale",IF($J80="incomplete_capture","unknown",IF($J80&lt;&gt;"","current",""))))</x:f>
      </x:c>
      <x:c r="AR80">
        <x:f>IF($N80&lt;&gt;"",$N80,IF($J80="contradictory","material",IF($J80&lt;&gt;"","none","")))</x:f>
      </x:c>
      <x:c r="AS80">
        <x:f>IF($P80&lt;&gt;"",$P80,IF($J80="incomplete_capture","incomplete_crm",IF($J80="independent_current","balanced",IF($J80&lt;&gt;"","limited",""))))</x:f>
      </x:c>
      <x:c r="AT80">
        <x:f>OR($G80="buyer_event",$G80="mixed")</x:f>
      </x:c>
      <x:c r="AU80">
        <x:f>OR($D80="battlecard",$D80="shortlist",$D80="procurement",$D80="pricing",$D80="renewal",$D80="strategy",$D80="product_comparison")</x:f>
      </x:c>
      <x:c r="AV80">
        <x:f>OR($D80="seo",$D80="content",$D80="paid_search",$D80="market_monitoring")</x:f>
      </x:c>
      <x:c r="AW80">
        <x:f>IF(OR($K80="vendor",$K80="product"),"direct",IF(OR($K80="consultancy",$K80="agency"),"indirect",IF(OR($K80="internal_build",$K80="spreadsheet",$K80="incumbent",$K80="open_source",$K80="free_tool",$K80="no_decision",$K80="status_quo"),"substitute","")))</x:f>
      </x:c>
      <x:c r="AX80">
        <x:f>IF(OR($K80="vendor",$K80="product"),"Direct competitor",IF(OR($K80="consultancy",$K80="agency"),"Service alternative",IF($K80="incumbent","Incumbent / substitute",IF($K80="no_decision","No-decision alternative",IF($K80="status_quo","Status-quo alternative",IF(OR($K80="internal_build",$K80="spreadsheet",$K80="open_source",$K80="free_tool"),"Substitute",""))))))</x:f>
      </x:c>
      <x:c r="AY80">
        <x:f>OR($G80="none",$G80="seller_only",$AP80&lt;&gt;"two_plus",$AS80="only_wins",$AS80="only_losses",$AS80="one_segment",$AS80="incomplete_crm",$AS80="limited",$T80="yes",$AQ80&lt;&gt;"current")</x:f>
      </x:c>
      <x:c r="AZ80">
        <x:f>IF(ISFORMULA($C80),"candidateName, ","")&amp;IF(OR(ISFORMULA($D80),AND($D80&lt;&gt;"",NOT(OR(EXACT($D80,"seo"),EXACT($D80,"content"),EXACT($D80,"paid_search"),EXACT($D80,"market_monitoring"),EXACT($D80,"battlecard"),EXACT($D80,"product_comparison"),EXACT($D80,"shortlist"),EXACT($D80,"procurement"),EXACT($D80,"pricing"),EXACT($D80,"renewal"),EXACT($D80,"strategy"))))),"decisionUse, ","")&amp;IF(OR(ISFORMULA($E80),AND($E80&lt;&gt;"",NOT(OR(EXACT($E80,"yes"),EXACT($E80,"no"))))),"candidateInSet, ","")&amp;IF(OR(ISFORMULA($F80),AND($F80&lt;&gt;"",NOT(OR(EXACT($F80,"yes"),EXACT($F80,"no"))))),"publicEvidence, ","")&amp;IF(OR(ISFORMULA($G80),AND($G80&lt;&gt;"",NOT(OR(EXACT($G80,"none"),EXACT($G80,"seller_only"),EXACT($G80,"buyer_event"),EXACT($G80,"mixed"))))),"firstPartyEvidence, ","")&amp;IF(OR(ISFORMULA($H80),AND($H80&lt;&gt;"",NOT(OR(EXACT($H80,"yes"),EXACT($H80,"no"),EXACT($H80,"unknown"))))),"realDecision, ","")&amp;IF(OR(ISFORMULA($I80),AND($I80&lt;&gt;"",NOT(OR(EXACT($I80,"full"),EXACT($I80,"partial"),EXACT($I80,"mismatch"),EXACT($I80,"unknown"))))),"scopeMatch, ","")&amp;IF(OR(ISFORMULA($J80),AND($J80&lt;&gt;"",NOT(OR(EXACT($J80,"independent_current"),EXACT($J80,"one_decision"),EXACT($J80,"shared_records"),EXACT($J80,"contradictory"),EXACT($J80,"incomplete_capture"),EXACT($J80,"stale"))))),"evidenceQuality, ","")&amp;IF(OR(ISFORMULA($K80),AND($K80&lt;&gt;"",NOT(OR(EXACT($K80,"vendor"),EXACT($K80,"product"),EXACT($K80,"consultancy"),EXACT($K80,"agency"),EXACT($K80,"internal_build"),EXACT($K80,"spreadsheet"),EXACT($K80,"incumbent"),EXACT($K80,"open_source"),EXACT($K80,"free_tool"),EXACT($K80,"no_decision"),EXACT($K80,"status_quo"),EXACT($K80,"unknown"))))),"alternativeType, ","")&amp;IF(OR(ISFORMULA($L80),AND($L80&lt;&gt;"",NOT(OR(EXACT($L80,"direct"),EXACT($L80,"indirect"),EXACT($L80,"substitute"),EXACT($L80,"reference"),EXACT($L80,"unknown"))))),"currentRole, ","")&amp;IF(OR(ISFORMULA($M80),AND($M80&lt;&gt;"",NOT(OR(EXACT($M80,"current"),EXACT($M80,"stale"),EXACT($M80,"unknown"))))),"freshness, ","")&amp;IF(OR(ISFORMULA($N80),AND($N80&lt;&gt;"",NOT(OR(EXACT($N80,"none"),EXACT($N80,"material"),EXACT($N80,"unknown"))))),"contradiction, ","")&amp;IF(OR(ISFORMULA($O80),AND($O80&lt;&gt;"",NOT(OR(EXACT($O80,"two_plus"),EXACT($O80,"one"),EXACT($O80,"shared"),EXACT($O80,"unknown"))))),"provenance, ","")&amp;IF(OR(ISFORMULA($P80),AND($P80&lt;&gt;"",NOT(OR(EXACT($P80,"balanced"),EXACT($P80,"only_wins"),EXACT($P80,"only_losses"),EXACT($P80,"one_segment"),EXACT($P80,"incomplete_crm"),EXACT($P80,"limited"))))),"sampleCoverage, ","")&amp;IF(OR(ISFORMULA($Q80),AND($Q80&lt;&gt;"",NOT(OR(EXACT($Q80,"none"),EXACT($Q80,"review_due"),EXACT($Q80,"new_evidence"))))),"previousValidation, ","")&amp;IF(OR(ISFORMULA($R80),AND($R80&lt;&gt;"",NOT(OR(EXACT($R80,"yes"),EXACT($R80,"no"))))),"newMaterialEvidence, ","")&amp;IF(OR(ISFORMULA($S80),AND($S80&lt;&gt;"",NOT(OR(EXACT($S80,"yes"),EXACT($S80,"no"),EXACT($S80,"unknown"))))),"serviceability, ","")&amp;IF(OR(ISFORMULA($T80),AND($T80&lt;&gt;"",NOT(OR(EXACT($T80,"yes"),EXACT($T80,"no"))))),"historicalBackfill, ","")&amp;IF(OR(ISFORMULA($U80),AND($U80&lt;&gt;"",NOT(OR(EXACT($U80,"yes"),EXACT($U80,"no"),EXACT($U80,"unknown"))))),"commercialNonParticipation, ","")</x:f>
      </x:c>
      <x:c r="BA80">
        <x:f>IF(LEN(TRIM($C80&amp;""))=0,"candidateName, ","")&amp;IF(LEN(TRIM($D80&amp;""))=0,"decisionUse, ","")&amp;IF(LEN(TRIM($E80&amp;""))=0,"candidateInSet, ","")&amp;IF(LEN(TRIM($F80&amp;""))=0,"publicEvidence, ","")&amp;IF(LEN(TRIM($G80&amp;""))=0,"firstPartyEvidence, ","")&amp;IF(LEN(TRIM($H80&amp;""))=0,"realDecision, ","")&amp;IF(LEN(TRIM($I80&amp;""))=0,"scopeMatch, ","")&amp;IF(LEN(TRIM($J80&amp;""))=0,"evidenceQuality, ","")</x:f>
      </x:c>
      <x:c r="BB80">
        <x:f>IF($AM80=0,"EMPTY",IF($AN80=TRUE,"INVALID INPUT",IF($AO80=TRUE,"INVALID INPUT",IF(OR(NOT(ISTEXT($C80)),LEN(TRIM($C80&amp;""))&lt;2),"INVALID INPUT",IF(OR($Q80="review_due",$Q80="new_evidence",$R80="yes"),"REOPEN",IF(OR($AR80="material",$AR80="unknown"),"RESOLVE EVIDENCE",IF(OR($I80="unknown",$H80="unknown"),"RESOLVE EVIDENCE",IF(AND($AU80=TRUE,OR($S80="",$S80="unknown")),"RESOLVE EVIDENCE",IF(AND($E80="no",OR($K80="",$K80="unknown")),"RESOLVE EVIDENCE",IF(AND($E80="yes",OR($L80="",$L80="unknown")),"RESOLVE EVIDENCE",IF(AND($E80="yes",OR($I80="partial",$I80="mismatch",$AQ80="stale")),"DOWNGRADE",IF(AND($AU80=TRUE,$AY80=TRUE),"RESOLVE EVIDENCE",IF(AND($S80="no",$E80="yes",$H80="no",$U80="yes",$AP80="two_plus",$I80="full",$AQ80="current"),"EXCLUDE FROM THIS COMMERCIAL VIEW",IF(AND($S80="no",$E80="yes",$H80="yes"),"DOWNGRADE",IF(AND($S80="no",OR($F80="yes",$AV80=TRUE)),"RETAIN FOR DISCOVERY / REFERENCE",IF($S80="no","RESOLVE EVIDENCE",IF(AND($E80="no",$H80="yes",$AT80=TRUE,$I80="full",$AW80=""),"RESOLVE EVIDENCE",IF(AND($E80="no",$H80="yes",$AT80=TRUE,$I80="full",$AU80=TRUE,OR($AP80&lt;&gt;"two_plus",$AQ80&lt;&gt;"current",$S80&lt;&gt;"yes")),"RESOLVE EVIDENCE",IF(AND($E80="no",$H80="yes",$AT80=TRUE,$I80="full"),"ADD",IF(AND($AW80&lt;&gt;"",$E80="yes",$H80="yes",$I80="full",$L80&lt;&gt;$AW80),"RECLASSIFY",IF(AND($AP80="shared",$AV80=TRUE),"RETAIN FOR DISCOVERY / REFERENCE",IF(AND($AV80=TRUE,$F80="yes",OR($H80="no",$G80="none")),"RETAIN FOR DISCOVERY / REFERENCE",IF(AND($E80="yes",$H80="no",$U80="yes",$AP80="two_plus",$I80="full",$AQ80="current"),"EXCLUDE FROM THIS COMMERCIAL VIEW",IF(AND($E80="yes",$H80="yes",$AT80=TRUE,$I80="full",$AP80="two_plus",$AQ80="current",$AW80=""),"RESOLVE EVIDENCE",IF(AND($E80="yes",$H80="yes",$AT80=TRUE,$I80="full",$AP80="two_plus",$AQ80="current",$AU80=TRUE,$S80&lt;&gt;"yes"),"RESOLVE EVIDENCE",IF(AND($E80="yes",$H80="yes",$AT80=TRUE,$I80="full",$AP80="two_plus",$AQ80="current",$L80&lt;&gt;$AW80),"RECLASSIFY",IF(AND($E80="yes",$H80="yes",$AT80=TRUE,$I80="full",$AP80="two_plus",$AQ80="current"),"CONFIRM","RESOLVE EVIDENCE")))))))))))))))))))))))))))</x:f>
      </x:c>
      <x:c r="BC80">
        <x:f>IF($AM80=0,"EMPTY",IF($AN80=TRUE,"CONTROLLED_INPUT_INVALID",IF($AO80=TRUE,"REQUIRED_FIELDS_MISSING",IF(OR(NOT(ISTEXT($C80)),LEN(TRIM($C80&amp;""))&lt;2),"IDENTITY_MALFORMED",IF(OR($Q80="review_due",$Q80="new_evidence",$R80="yes"),"LIFECYCLE_TRIGGER",IF(OR($AR80="material",$AR80="unknown"),"MATERIAL_CONTRADICTION",IF(OR($I80="unknown",$H80="unknown"),"SCOPE_OR_EVENT_UNRESOLVED",IF(AND($AU80=TRUE,OR($S80="",$S80="unknown")),"SERVICEABILITY_UNRESOLVED",IF(AND($E80="no",OR($K80="",$K80="unknown")),"MISSING_ALTERNATIVE_ROLE_UNRESOLVED",IF(AND($E80="yes",OR($L80="",$L80="unknown")),"CURRENT_ROLE_UNRESOLVED",IF(AND($E80="yes",OR($I80="partial",$I80="mismatch",$AQ80="stale")),"SCOPE_OR_FRESHNESS_LIMIT",IF(AND($AU80=TRUE,$AY80=TRUE),"COMMERCIAL_EVIDENCE_LIMITED",IF(AND($S80="no",$E80="yes",$H80="no",$U80="yes",$AP80="two_plus",$I80="full",$AQ80="current"),"SCOPED_NON_SERVICEABILITY",IF(AND($S80="no",$E80="yes",$H80="yes"),"SERVICEABILITY_LIMIT",IF(AND($S80="no",OR($F80="yes",$AV80=TRUE)),"NOT_SERVICEABLE_FOR_COMMERCIAL_VIEW",IF($S80="no","SERVICEABILITY_NEGATIVE_ROLE_EFFECT_UNRESOLVED",IF(AND($E80="no",$H80="yes",$AT80=TRUE,$I80="full",$AW80=""),"MISSING_ALTERNATIVE_ROLE_UNRESOLVED",IF(AND($E80="no",$H80="yes",$AT80=TRUE,$I80="full",$AU80=TRUE,OR($AP80&lt;&gt;"two_plus",$AQ80&lt;&gt;"current",$S80&lt;&gt;"yes")),"MISSING_ALTERNATIVE_EVIDENCE_LIMITED",IF(AND($E80="no",$H80="yes",$AT80=TRUE,$I80="full"),"COMMERCIAL_ALTERNATIVE_MISSING",IF(AND($AW80&lt;&gt;"",$E80="yes",$H80="yes",$I80="full",$L80&lt;&gt;$AW80),"ROLE_MISMATCH",IF(AND($AP80="shared",$AV80=TRUE),"PUBLIC_SIGNAL_SHARED_PROVENANCE",IF(AND($AV80=TRUE,$F80="yes",OR($H80="no",$G80="none")),"DISCOVERY_ONLY_RELATIONSHIP",IF(AND($E80="yes",$H80="no",$U80="yes",$AP80="two_plus",$I80="full",$AQ80="current"),"SCOPED_NON_PARTICIPATION",IF(AND($E80="yes",$H80="yes",$AT80=TRUE,$I80="full",$AP80="two_plus",$AQ80="current",$AW80=""),"ALTERNATIVE_TYPE_UNRESOLVED",IF(AND($E80="yes",$H80="yes",$AT80=TRUE,$I80="full",$AP80="two_plus",$AQ80="current",$AU80=TRUE,$S80&lt;&gt;"yes"),"SERVICEABILITY_UNRESOLVED",IF(AND($E80="yes",$H80="yes",$AT80=TRUE,$I80="full",$AP80="two_plus",$AQ80="current",$L80&lt;&gt;$AW80),"ROLE_MISMATCH",IF(AND($E80="yes",$H80="yes",$AT80=TRUE,$I80="full",$AP80="two_plus",$AQ80="current"),"SCOPED_COMMERCIAL_RELEVANCE","DEFAULT_EVIDENCE_GAP")))))))))))))))))))))))))))</x:f>
      </x:c>
    </x:row>
    <x:row r="81">
      <x:c r="A81" s="103"/>
      <x:c r="B81" s="103"/>
      <x:c r="C81" s="103"/>
      <x:c r="D81" s="103"/>
      <x:c r="E81" s="103"/>
      <x:c r="F81" s="103"/>
      <x:c r="G81" s="103"/>
      <x:c r="H81" s="103"/>
      <x:c r="I81" s="103"/>
      <x:c r="J81" s="103"/>
      <x:c r="K81" s="103"/>
      <x:c r="L81" s="103"/>
      <x:c r="M81" s="103"/>
      <x:c r="N81" s="103"/>
      <x:c r="O81" s="103"/>
      <x:c r="P81" s="103"/>
      <x:c r="Q81" s="103"/>
      <x:c r="R81" s="103"/>
      <x:c r="S81" s="103"/>
      <x:c r="T81" s="103"/>
      <x:c r="U81" s="103"/>
      <x:c r="V81" s="103"/>
      <x:c r="W81" s="104"/>
      <x:c r="X81" s="103"/>
      <x:c r="Y81" s="86">
        <x:f>IF($BB81="EMPTY","",IF($AN81=TRUE,"INVALID",IF($AO81=TRUE,"INCOMPLETE",IF(OR(NOT(ISTEXT($C81)),LEN(TRIM($C81&amp;""))&lt;2),"INVALID","VALID"))))</x:f>
      </x:c>
      <x:c r="Z81" s="86">
        <x:f>IF($BB81="EMPTY","",$BB81)</x:f>
      </x:c>
      <x:c r="AA81" s="86">
        <x:f>IF($BB81="EMPTY","",IFERROR(VLOOKUP($BC81,'Method Notes'!$AN$5:$AW$50,2,FALSE),""))</x:f>
      </x:c>
      <x:c r="AB81" s="86">
        <x:f>IF($BB81="EMPTY","",IF($BC81="CONTROLLED_INPUT_INVALID","Unsupported values were supplied for: "&amp;LEFT($AZ81,MAX(0,LEN($AZ81)-2))&amp;". The engine does not convert them to a safe default.",IF($BC81="REQUIRED_FIELDS_MISSING","Required information is missing: "&amp;LEFT($BA81,MAX(0,LEN($BA81)-2))&amp;".",IFERROR(VLOOKUP($BC81,'Method Notes'!$AN$5:$AW$50,3,FALSE),""))))</x:f>
      </x:c>
      <x:c r="AC81" s="86">
        <x:f>IF($BB81="EMPTY","",IF($BC81="COMMERCIAL_ALTERNATIVE_MISSING","Add as "&amp;$AX81&amp;" in this scoped view.",IF($BC81="ROLE_MISMATCH","Reclassify as "&amp;$AX81&amp;" for this view.",IFERROR(VLOOKUP($BC81,'Method Notes'!$AN$5:$AW$50,4,FALSE),""))))</x:f>
      </x:c>
      <x:c r="AD81" s="86">
        <x:f>IF($BB81="EMPTY","",$BC81)</x:f>
      </x:c>
      <x:c r="AE81" s="86">
        <x:f>IF($BB81="EMPTY","",IFERROR(VLOOKUP($BC81,'Method Notes'!$AN$5:$AW$50,5,FALSE),""))</x:f>
      </x:c>
      <x:c r="AF81" s="86">
        <x:f>IF($BB81="EMPTY","",IFERROR(VLOOKUP($BC81,'Method Notes'!$AN$5:$AW$50,6,FALSE),""))</x:f>
      </x:c>
      <x:c r="AG81" s="86">
        <x:f>IF($BB81="EMPTY","",IF($BC81="COMMERCIAL_EVIDENCE_LIMITED",IF($AT81=TRUE,"Add independent decisions and missing segments.","Collect direct buyer or recorded commercial-event evidence tied to the same scope."),IFERROR(VLOOKUP($BC81,'Method Notes'!$AN$5:$AW$50,7,FALSE),"")))</x:f>
      </x:c>
      <x:c r="AH81" s="86">
        <x:f>IF($BB81="EMPTY","",IFERROR(VLOOKUP($BC81,'Method Notes'!$AN$5:$AW$50,8,FALSE),""))</x:f>
      </x:c>
      <x:c r="AI81" s="86">
        <x:f>IF($BB81="EMPTY","",IF(OR($BC81="COMMERCIAL_EVIDENCE_LIMITED",$BC81="COMMERCIAL_ALTERNATIVE_MISSING",$BC81="ROLE_MISMATCH",$BC81="SCOPE_OR_FRESHNESS_LIMIT"),IF($AP81="shared","PROVENANCE NOT INDEPENDENT",IF($AP81="one","ONE INDEPENDENT DECISION ONLY",IF($AS81="incomplete_crm","CRM CAPTURE INCOMPLETE",IF(OR($AS81="only_wins",$AS81="only_losses",$AS81="one_segment",$AS81="limited"),"SAMPLE COVERAGE LIMITED",IF($T81="yes","HISTORICAL BACKFILL UNRELIABLE",IF($AQ81="stale","EVIDENCE STALE","Evidence is scoped to the tested view.")))))),IFERROR(VLOOKUP($BC81,'Method Notes'!$AN$5:$AW$50,9,FALSE),"")))</x:f>
      </x:c>
      <x:c r="AJ81" s="86">
        <x:f>IF($BB81="EMPTY","",IFERROR(VLOOKUP($BC81,'Method Notes'!$AN$5:$AW$50,10,FALSE),""))</x:f>
      </x:c>
      <x:c r="AK81" s="86">
        <x:f>IF(COUNTA($A81:$X81)=0,"",IF(AND($B81&lt;&gt;"",COUNTIF($B$6:$B81,$B81)&gt;1),"POSSIBLE DUPLICATE CANDIDATE ID",""))</x:f>
      </x:c>
      <x:c r="AL81" s="86">
        <x:f>IF(COUNTA($A81:$X81)=0,"",IF(OR($Q81="review_due",$Q81="new_evidence",$R81="yes"),"REOPEN / SUPERSEDE PRIOR VERSION",IF(OR($Q81="",$Q81="none"),"CURRENT OR FIRST REVIEW","PRIOR REVIEW RECORDED")))</x:f>
      </x:c>
      <x:c r="AM81">
        <x:f>IF(COUNTA($C81:$U81)&gt;0,1,0)</x:f>
      </x:c>
      <x:c r="AN81">
        <x:f>OR(ISFORMULA($C81),ISFORMULA($D81),AND($D81&lt;&gt;"",NOT(OR(EXACT($D81,"seo"),EXACT($D81,"content"),EXACT($D81,"paid_search"),EXACT($D81,"market_monitoring"),EXACT($D81,"battlecard"),EXACT($D81,"product_comparison"),EXACT($D81,"shortlist"),EXACT($D81,"procurement"),EXACT($D81,"pricing"),EXACT($D81,"renewal"),EXACT($D81,"strategy")))),ISFORMULA($E81),AND($E81&lt;&gt;"",NOT(OR(EXACT($E81,"yes"),EXACT($E81,"no")))),ISFORMULA($F81),AND($F81&lt;&gt;"",NOT(OR(EXACT($F81,"yes"),EXACT($F81,"no")))),ISFORMULA($G81),AND($G81&lt;&gt;"",NOT(OR(EXACT($G81,"none"),EXACT($G81,"seller_only"),EXACT($G81,"buyer_event"),EXACT($G81,"mixed")))),ISFORMULA($H81),AND($H81&lt;&gt;"",NOT(OR(EXACT($H81,"yes"),EXACT($H81,"no"),EXACT($H81,"unknown")))),ISFORMULA($I81),AND($I81&lt;&gt;"",NOT(OR(EXACT($I81,"full"),EXACT($I81,"partial"),EXACT($I81,"mismatch"),EXACT($I81,"unknown")))),ISFORMULA($J81),AND($J81&lt;&gt;"",NOT(OR(EXACT($J81,"independent_current"),EXACT($J81,"one_decision"),EXACT($J81,"shared_records"),EXACT($J81,"contradictory"),EXACT($J81,"incomplete_capture"),EXACT($J81,"stale")))),ISFORMULA($K81),AND($K81&lt;&gt;"",NOT(OR(EXACT($K81,"vendor"),EXACT($K81,"product"),EXACT($K81,"consultancy"),EXACT($K81,"agency"),EXACT($K81,"internal_build"),EXACT($K81,"spreadsheet"),EXACT($K81,"incumbent"),EXACT($K81,"open_source"),EXACT($K81,"free_tool"),EXACT($K81,"no_decision"),EXACT($K81,"status_quo"),EXACT($K81,"unknown")))),ISFORMULA($L81),AND($L81&lt;&gt;"",NOT(OR(EXACT($L81,"direct"),EXACT($L81,"indirect"),EXACT($L81,"substitute"),EXACT($L81,"reference"),EXACT($L81,"unknown")))),ISFORMULA($M81),AND($M81&lt;&gt;"",NOT(OR(EXACT($M81,"current"),EXACT($M81,"stale"),EXACT($M81,"unknown")))),ISFORMULA($N81),AND($N81&lt;&gt;"",NOT(OR(EXACT($N81,"none"),EXACT($N81,"material"),EXACT($N81,"unknown")))),ISFORMULA($O81),AND($O81&lt;&gt;"",NOT(OR(EXACT($O81,"two_plus"),EXACT($O81,"one"),EXACT($O81,"shared"),EXACT($O81,"unknown")))),ISFORMULA($P81),AND($P81&lt;&gt;"",NOT(OR(EXACT($P81,"balanced"),EXACT($P81,"only_wins"),EXACT($P81,"only_losses"),EXACT($P81,"one_segment"),EXACT($P81,"incomplete_crm"),EXACT($P81,"limited")))),ISFORMULA($Q81),AND($Q81&lt;&gt;"",NOT(OR(EXACT($Q81,"none"),EXACT($Q81,"review_due"),EXACT($Q81,"new_evidence")))),ISFORMULA($R81),AND($R81&lt;&gt;"",NOT(OR(EXACT($R81,"yes"),EXACT($R81,"no")))),ISFORMULA($S81),AND($S81&lt;&gt;"",NOT(OR(EXACT($S81,"yes"),EXACT($S81,"no"),EXACT($S81,"unknown")))),ISFORMULA($T81),AND($T81&lt;&gt;"",NOT(OR(EXACT($T81,"yes"),EXACT($T81,"no")))),ISFORMULA($U81),AND($U81&lt;&gt;"",NOT(OR(EXACT($U81,"yes"),EXACT($U81,"no"),EXACT($U81,"unknown")))))</x:f>
      </x:c>
      <x:c r="AO81">
        <x:f>OR(LEN(TRIM($C81&amp;""))=0,LEN(TRIM($D81&amp;""))=0,LEN(TRIM($E81&amp;""))=0,LEN(TRIM($F81&amp;""))=0,LEN(TRIM($G81&amp;""))=0,LEN(TRIM($H81&amp;""))=0,LEN(TRIM($I81&amp;""))=0,LEN(TRIM($J81&amp;""))=0)</x:f>
      </x:c>
      <x:c r="AP81">
        <x:f>IF($O81&lt;&gt;"",$O81,IF($J81="independent_current","two_plus",IF($J81="one_decision","one",IF($J81="shared_records","shared","unknown"))))</x:f>
      </x:c>
      <x:c r="AQ81">
        <x:f>IF($M81&lt;&gt;"",$M81,IF($J81="stale","stale",IF($J81="incomplete_capture","unknown",IF($J81&lt;&gt;"","current",""))))</x:f>
      </x:c>
      <x:c r="AR81">
        <x:f>IF($N81&lt;&gt;"",$N81,IF($J81="contradictory","material",IF($J81&lt;&gt;"","none","")))</x:f>
      </x:c>
      <x:c r="AS81">
        <x:f>IF($P81&lt;&gt;"",$P81,IF($J81="incomplete_capture","incomplete_crm",IF($J81="independent_current","balanced",IF($J81&lt;&gt;"","limited",""))))</x:f>
      </x:c>
      <x:c r="AT81">
        <x:f>OR($G81="buyer_event",$G81="mixed")</x:f>
      </x:c>
      <x:c r="AU81">
        <x:f>OR($D81="battlecard",$D81="shortlist",$D81="procurement",$D81="pricing",$D81="renewal",$D81="strategy",$D81="product_comparison")</x:f>
      </x:c>
      <x:c r="AV81">
        <x:f>OR($D81="seo",$D81="content",$D81="paid_search",$D81="market_monitoring")</x:f>
      </x:c>
      <x:c r="AW81">
        <x:f>IF(OR($K81="vendor",$K81="product"),"direct",IF(OR($K81="consultancy",$K81="agency"),"indirect",IF(OR($K81="internal_build",$K81="spreadsheet",$K81="incumbent",$K81="open_source",$K81="free_tool",$K81="no_decision",$K81="status_quo"),"substitute","")))</x:f>
      </x:c>
      <x:c r="AX81">
        <x:f>IF(OR($K81="vendor",$K81="product"),"Direct competitor",IF(OR($K81="consultancy",$K81="agency"),"Service alternative",IF($K81="incumbent","Incumbent / substitute",IF($K81="no_decision","No-decision alternative",IF($K81="status_quo","Status-quo alternative",IF(OR($K81="internal_build",$K81="spreadsheet",$K81="open_source",$K81="free_tool"),"Substitute",""))))))</x:f>
      </x:c>
      <x:c r="AY81">
        <x:f>OR($G81="none",$G81="seller_only",$AP81&lt;&gt;"two_plus",$AS81="only_wins",$AS81="only_losses",$AS81="one_segment",$AS81="incomplete_crm",$AS81="limited",$T81="yes",$AQ81&lt;&gt;"current")</x:f>
      </x:c>
      <x:c r="AZ81">
        <x:f>IF(ISFORMULA($C81),"candidateName, ","")&amp;IF(OR(ISFORMULA($D81),AND($D81&lt;&gt;"",NOT(OR(EXACT($D81,"seo"),EXACT($D81,"content"),EXACT($D81,"paid_search"),EXACT($D81,"market_monitoring"),EXACT($D81,"battlecard"),EXACT($D81,"product_comparison"),EXACT($D81,"shortlist"),EXACT($D81,"procurement"),EXACT($D81,"pricing"),EXACT($D81,"renewal"),EXACT($D81,"strategy"))))),"decisionUse, ","")&amp;IF(OR(ISFORMULA($E81),AND($E81&lt;&gt;"",NOT(OR(EXACT($E81,"yes"),EXACT($E81,"no"))))),"candidateInSet, ","")&amp;IF(OR(ISFORMULA($F81),AND($F81&lt;&gt;"",NOT(OR(EXACT($F81,"yes"),EXACT($F81,"no"))))),"publicEvidence, ","")&amp;IF(OR(ISFORMULA($G81),AND($G81&lt;&gt;"",NOT(OR(EXACT($G81,"none"),EXACT($G81,"seller_only"),EXACT($G81,"buyer_event"),EXACT($G81,"mixed"))))),"firstPartyEvidence, ","")&amp;IF(OR(ISFORMULA($H81),AND($H81&lt;&gt;"",NOT(OR(EXACT($H81,"yes"),EXACT($H81,"no"),EXACT($H81,"unknown"))))),"realDecision, ","")&amp;IF(OR(ISFORMULA($I81),AND($I81&lt;&gt;"",NOT(OR(EXACT($I81,"full"),EXACT($I81,"partial"),EXACT($I81,"mismatch"),EXACT($I81,"unknown"))))),"scopeMatch, ","")&amp;IF(OR(ISFORMULA($J81),AND($J81&lt;&gt;"",NOT(OR(EXACT($J81,"independent_current"),EXACT($J81,"one_decision"),EXACT($J81,"shared_records"),EXACT($J81,"contradictory"),EXACT($J81,"incomplete_capture"),EXACT($J81,"stale"))))),"evidenceQuality, ","")&amp;IF(OR(ISFORMULA($K81),AND($K81&lt;&gt;"",NOT(OR(EXACT($K81,"vendor"),EXACT($K81,"product"),EXACT($K81,"consultancy"),EXACT($K81,"agency"),EXACT($K81,"internal_build"),EXACT($K81,"spreadsheet"),EXACT($K81,"incumbent"),EXACT($K81,"open_source"),EXACT($K81,"free_tool"),EXACT($K81,"no_decision"),EXACT($K81,"status_quo"),EXACT($K81,"unknown"))))),"alternativeType, ","")&amp;IF(OR(ISFORMULA($L81),AND($L81&lt;&gt;"",NOT(OR(EXACT($L81,"direct"),EXACT($L81,"indirect"),EXACT($L81,"substitute"),EXACT($L81,"reference"),EXACT($L81,"unknown"))))),"currentRole, ","")&amp;IF(OR(ISFORMULA($M81),AND($M81&lt;&gt;"",NOT(OR(EXACT($M81,"current"),EXACT($M81,"stale"),EXACT($M81,"unknown"))))),"freshness, ","")&amp;IF(OR(ISFORMULA($N81),AND($N81&lt;&gt;"",NOT(OR(EXACT($N81,"none"),EXACT($N81,"material"),EXACT($N81,"unknown"))))),"contradiction, ","")&amp;IF(OR(ISFORMULA($O81),AND($O81&lt;&gt;"",NOT(OR(EXACT($O81,"two_plus"),EXACT($O81,"one"),EXACT($O81,"shared"),EXACT($O81,"unknown"))))),"provenance, ","")&amp;IF(OR(ISFORMULA($P81),AND($P81&lt;&gt;"",NOT(OR(EXACT($P81,"balanced"),EXACT($P81,"only_wins"),EXACT($P81,"only_losses"),EXACT($P81,"one_segment"),EXACT($P81,"incomplete_crm"),EXACT($P81,"limited"))))),"sampleCoverage, ","")&amp;IF(OR(ISFORMULA($Q81),AND($Q81&lt;&gt;"",NOT(OR(EXACT($Q81,"none"),EXACT($Q81,"review_due"),EXACT($Q81,"new_evidence"))))),"previousValidation, ","")&amp;IF(OR(ISFORMULA($R81),AND($R81&lt;&gt;"",NOT(OR(EXACT($R81,"yes"),EXACT($R81,"no"))))),"newMaterialEvidence, ","")&amp;IF(OR(ISFORMULA($S81),AND($S81&lt;&gt;"",NOT(OR(EXACT($S81,"yes"),EXACT($S81,"no"),EXACT($S81,"unknown"))))),"serviceability, ","")&amp;IF(OR(ISFORMULA($T81),AND($T81&lt;&gt;"",NOT(OR(EXACT($T81,"yes"),EXACT($T81,"no"))))),"historicalBackfill, ","")&amp;IF(OR(ISFORMULA($U81),AND($U81&lt;&gt;"",NOT(OR(EXACT($U81,"yes"),EXACT($U81,"no"),EXACT($U81,"unknown"))))),"commercialNonParticipation, ","")</x:f>
      </x:c>
      <x:c r="BA81">
        <x:f>IF(LEN(TRIM($C81&amp;""))=0,"candidateName, ","")&amp;IF(LEN(TRIM($D81&amp;""))=0,"decisionUse, ","")&amp;IF(LEN(TRIM($E81&amp;""))=0,"candidateInSet, ","")&amp;IF(LEN(TRIM($F81&amp;""))=0,"publicEvidence, ","")&amp;IF(LEN(TRIM($G81&amp;""))=0,"firstPartyEvidence, ","")&amp;IF(LEN(TRIM($H81&amp;""))=0,"realDecision, ","")&amp;IF(LEN(TRIM($I81&amp;""))=0,"scopeMatch, ","")&amp;IF(LEN(TRIM($J81&amp;""))=0,"evidenceQuality, ","")</x:f>
      </x:c>
      <x:c r="BB81">
        <x:f>IF($AM81=0,"EMPTY",IF($AN81=TRUE,"INVALID INPUT",IF($AO81=TRUE,"INVALID INPUT",IF(OR(NOT(ISTEXT($C81)),LEN(TRIM($C81&amp;""))&lt;2),"INVALID INPUT",IF(OR($Q81="review_due",$Q81="new_evidence",$R81="yes"),"REOPEN",IF(OR($AR81="material",$AR81="unknown"),"RESOLVE EVIDENCE",IF(OR($I81="unknown",$H81="unknown"),"RESOLVE EVIDENCE",IF(AND($AU81=TRUE,OR($S81="",$S81="unknown")),"RESOLVE EVIDENCE",IF(AND($E81="no",OR($K81="",$K81="unknown")),"RESOLVE EVIDENCE",IF(AND($E81="yes",OR($L81="",$L81="unknown")),"RESOLVE EVIDENCE",IF(AND($E81="yes",OR($I81="partial",$I81="mismatch",$AQ81="stale")),"DOWNGRADE",IF(AND($AU81=TRUE,$AY81=TRUE),"RESOLVE EVIDENCE",IF(AND($S81="no",$E81="yes",$H81="no",$U81="yes",$AP81="two_plus",$I81="full",$AQ81="current"),"EXCLUDE FROM THIS COMMERCIAL VIEW",IF(AND($S81="no",$E81="yes",$H81="yes"),"DOWNGRADE",IF(AND($S81="no",OR($F81="yes",$AV81=TRUE)),"RETAIN FOR DISCOVERY / REFERENCE",IF($S81="no","RESOLVE EVIDENCE",IF(AND($E81="no",$H81="yes",$AT81=TRUE,$I81="full",$AW81=""),"RESOLVE EVIDENCE",IF(AND($E81="no",$H81="yes",$AT81=TRUE,$I81="full",$AU81=TRUE,OR($AP81&lt;&gt;"two_plus",$AQ81&lt;&gt;"current",$S81&lt;&gt;"yes")),"RESOLVE EVIDENCE",IF(AND($E81="no",$H81="yes",$AT81=TRUE,$I81="full"),"ADD",IF(AND($AW81&lt;&gt;"",$E81="yes",$H81="yes",$I81="full",$L81&lt;&gt;$AW81),"RECLASSIFY",IF(AND($AP81="shared",$AV81=TRUE),"RETAIN FOR DISCOVERY / REFERENCE",IF(AND($AV81=TRUE,$F81="yes",OR($H81="no",$G81="none")),"RETAIN FOR DISCOVERY / REFERENCE",IF(AND($E81="yes",$H81="no",$U81="yes",$AP81="two_plus",$I81="full",$AQ81="current"),"EXCLUDE FROM THIS COMMERCIAL VIEW",IF(AND($E81="yes",$H81="yes",$AT81=TRUE,$I81="full",$AP81="two_plus",$AQ81="current",$AW81=""),"RESOLVE EVIDENCE",IF(AND($E81="yes",$H81="yes",$AT81=TRUE,$I81="full",$AP81="two_plus",$AQ81="current",$AU81=TRUE,$S81&lt;&gt;"yes"),"RESOLVE EVIDENCE",IF(AND($E81="yes",$H81="yes",$AT81=TRUE,$I81="full",$AP81="two_plus",$AQ81="current",$L81&lt;&gt;$AW81),"RECLASSIFY",IF(AND($E81="yes",$H81="yes",$AT81=TRUE,$I81="full",$AP81="two_plus",$AQ81="current"),"CONFIRM","RESOLVE EVIDENCE")))))))))))))))))))))))))))</x:f>
      </x:c>
      <x:c r="BC81">
        <x:f>IF($AM81=0,"EMPTY",IF($AN81=TRUE,"CONTROLLED_INPUT_INVALID",IF($AO81=TRUE,"REQUIRED_FIELDS_MISSING",IF(OR(NOT(ISTEXT($C81)),LEN(TRIM($C81&amp;""))&lt;2),"IDENTITY_MALFORMED",IF(OR($Q81="review_due",$Q81="new_evidence",$R81="yes"),"LIFECYCLE_TRIGGER",IF(OR($AR81="material",$AR81="unknown"),"MATERIAL_CONTRADICTION",IF(OR($I81="unknown",$H81="unknown"),"SCOPE_OR_EVENT_UNRESOLVED",IF(AND($AU81=TRUE,OR($S81="",$S81="unknown")),"SERVICEABILITY_UNRESOLVED",IF(AND($E81="no",OR($K81="",$K81="unknown")),"MISSING_ALTERNATIVE_ROLE_UNRESOLVED",IF(AND($E81="yes",OR($L81="",$L81="unknown")),"CURRENT_ROLE_UNRESOLVED",IF(AND($E81="yes",OR($I81="partial",$I81="mismatch",$AQ81="stale")),"SCOPE_OR_FRESHNESS_LIMIT",IF(AND($AU81=TRUE,$AY81=TRUE),"COMMERCIAL_EVIDENCE_LIMITED",IF(AND($S81="no",$E81="yes",$H81="no",$U81="yes",$AP81="two_plus",$I81="full",$AQ81="current"),"SCOPED_NON_SERVICEABILITY",IF(AND($S81="no",$E81="yes",$H81="yes"),"SERVICEABILITY_LIMIT",IF(AND($S81="no",OR($F81="yes",$AV81=TRUE)),"NOT_SERVICEABLE_FOR_COMMERCIAL_VIEW",IF($S81="no","SERVICEABILITY_NEGATIVE_ROLE_EFFECT_UNRESOLVED",IF(AND($E81="no",$H81="yes",$AT81=TRUE,$I81="full",$AW81=""),"MISSING_ALTERNATIVE_ROLE_UNRESOLVED",IF(AND($E81="no",$H81="yes",$AT81=TRUE,$I81="full",$AU81=TRUE,OR($AP81&lt;&gt;"two_plus",$AQ81&lt;&gt;"current",$S81&lt;&gt;"yes")),"MISSING_ALTERNATIVE_EVIDENCE_LIMITED",IF(AND($E81="no",$H81="yes",$AT81=TRUE,$I81="full"),"COMMERCIAL_ALTERNATIVE_MISSING",IF(AND($AW81&lt;&gt;"",$E81="yes",$H81="yes",$I81="full",$L81&lt;&gt;$AW81),"ROLE_MISMATCH",IF(AND($AP81="shared",$AV81=TRUE),"PUBLIC_SIGNAL_SHARED_PROVENANCE",IF(AND($AV81=TRUE,$F81="yes",OR($H81="no",$G81="none")),"DISCOVERY_ONLY_RELATIONSHIP",IF(AND($E81="yes",$H81="no",$U81="yes",$AP81="two_plus",$I81="full",$AQ81="current"),"SCOPED_NON_PARTICIPATION",IF(AND($E81="yes",$H81="yes",$AT81=TRUE,$I81="full",$AP81="two_plus",$AQ81="current",$AW81=""),"ALTERNATIVE_TYPE_UNRESOLVED",IF(AND($E81="yes",$H81="yes",$AT81=TRUE,$I81="full",$AP81="two_plus",$AQ81="current",$AU81=TRUE,$S81&lt;&gt;"yes"),"SERVICEABILITY_UNRESOLVED",IF(AND($E81="yes",$H81="yes",$AT81=TRUE,$I81="full",$AP81="two_plus",$AQ81="current",$L81&lt;&gt;$AW81),"ROLE_MISMATCH",IF(AND($E81="yes",$H81="yes",$AT81=TRUE,$I81="full",$AP81="two_plus",$AQ81="current"),"SCOPED_COMMERCIAL_RELEVANCE","DEFAULT_EVIDENCE_GAP")))))))))))))))))))))))))))</x:f>
      </x:c>
    </x:row>
    <x:row r="82">
      <x:c r="A82" s="103"/>
      <x:c r="B82" s="103"/>
      <x:c r="C82" s="103"/>
      <x:c r="D82" s="103"/>
      <x:c r="E82" s="103"/>
      <x:c r="F82" s="103"/>
      <x:c r="G82" s="103"/>
      <x:c r="H82" s="103"/>
      <x:c r="I82" s="103"/>
      <x:c r="J82" s="103"/>
      <x:c r="K82" s="103"/>
      <x:c r="L82" s="103"/>
      <x:c r="M82" s="103"/>
      <x:c r="N82" s="103"/>
      <x:c r="O82" s="103"/>
      <x:c r="P82" s="103"/>
      <x:c r="Q82" s="103"/>
      <x:c r="R82" s="103"/>
      <x:c r="S82" s="103"/>
      <x:c r="T82" s="103"/>
      <x:c r="U82" s="103"/>
      <x:c r="V82" s="103"/>
      <x:c r="W82" s="104"/>
      <x:c r="X82" s="103"/>
      <x:c r="Y82" s="86">
        <x:f>IF($BB82="EMPTY","",IF($AN82=TRUE,"INVALID",IF($AO82=TRUE,"INCOMPLETE",IF(OR(NOT(ISTEXT($C82)),LEN(TRIM($C82&amp;""))&lt;2),"INVALID","VALID"))))</x:f>
      </x:c>
      <x:c r="Z82" s="86">
        <x:f>IF($BB82="EMPTY","",$BB82)</x:f>
      </x:c>
      <x:c r="AA82" s="86">
        <x:f>IF($BB82="EMPTY","",IFERROR(VLOOKUP($BC82,'Method Notes'!$AN$5:$AW$50,2,FALSE),""))</x:f>
      </x:c>
      <x:c r="AB82" s="86">
        <x:f>IF($BB82="EMPTY","",IF($BC82="CONTROLLED_INPUT_INVALID","Unsupported values were supplied for: "&amp;LEFT($AZ82,MAX(0,LEN($AZ82)-2))&amp;". The engine does not convert them to a safe default.",IF($BC82="REQUIRED_FIELDS_MISSING","Required information is missing: "&amp;LEFT($BA82,MAX(0,LEN($BA82)-2))&amp;".",IFERROR(VLOOKUP($BC82,'Method Notes'!$AN$5:$AW$50,3,FALSE),""))))</x:f>
      </x:c>
      <x:c r="AC82" s="86">
        <x:f>IF($BB82="EMPTY","",IF($BC82="COMMERCIAL_ALTERNATIVE_MISSING","Add as "&amp;$AX82&amp;" in this scoped view.",IF($BC82="ROLE_MISMATCH","Reclassify as "&amp;$AX82&amp;" for this view.",IFERROR(VLOOKUP($BC82,'Method Notes'!$AN$5:$AW$50,4,FALSE),""))))</x:f>
      </x:c>
      <x:c r="AD82" s="86">
        <x:f>IF($BB82="EMPTY","",$BC82)</x:f>
      </x:c>
      <x:c r="AE82" s="86">
        <x:f>IF($BB82="EMPTY","",IFERROR(VLOOKUP($BC82,'Method Notes'!$AN$5:$AW$50,5,FALSE),""))</x:f>
      </x:c>
      <x:c r="AF82" s="86">
        <x:f>IF($BB82="EMPTY","",IFERROR(VLOOKUP($BC82,'Method Notes'!$AN$5:$AW$50,6,FALSE),""))</x:f>
      </x:c>
      <x:c r="AG82" s="86">
        <x:f>IF($BB82="EMPTY","",IF($BC82="COMMERCIAL_EVIDENCE_LIMITED",IF($AT82=TRUE,"Add independent decisions and missing segments.","Collect direct buyer or recorded commercial-event evidence tied to the same scope."),IFERROR(VLOOKUP($BC82,'Method Notes'!$AN$5:$AW$50,7,FALSE),"")))</x:f>
      </x:c>
      <x:c r="AH82" s="86">
        <x:f>IF($BB82="EMPTY","",IFERROR(VLOOKUP($BC82,'Method Notes'!$AN$5:$AW$50,8,FALSE),""))</x:f>
      </x:c>
      <x:c r="AI82" s="86">
        <x:f>IF($BB82="EMPTY","",IF(OR($BC82="COMMERCIAL_EVIDENCE_LIMITED",$BC82="COMMERCIAL_ALTERNATIVE_MISSING",$BC82="ROLE_MISMATCH",$BC82="SCOPE_OR_FRESHNESS_LIMIT"),IF($AP82="shared","PROVENANCE NOT INDEPENDENT",IF($AP82="one","ONE INDEPENDENT DECISION ONLY",IF($AS82="incomplete_crm","CRM CAPTURE INCOMPLETE",IF(OR($AS82="only_wins",$AS82="only_losses",$AS82="one_segment",$AS82="limited"),"SAMPLE COVERAGE LIMITED",IF($T82="yes","HISTORICAL BACKFILL UNRELIABLE",IF($AQ82="stale","EVIDENCE STALE","Evidence is scoped to the tested view.")))))),IFERROR(VLOOKUP($BC82,'Method Notes'!$AN$5:$AW$50,9,FALSE),"")))</x:f>
      </x:c>
      <x:c r="AJ82" s="86">
        <x:f>IF($BB82="EMPTY","",IFERROR(VLOOKUP($BC82,'Method Notes'!$AN$5:$AW$50,10,FALSE),""))</x:f>
      </x:c>
      <x:c r="AK82" s="86">
        <x:f>IF(COUNTA($A82:$X82)=0,"",IF(AND($B82&lt;&gt;"",COUNTIF($B$6:$B82,$B82)&gt;1),"POSSIBLE DUPLICATE CANDIDATE ID",""))</x:f>
      </x:c>
      <x:c r="AL82" s="86">
        <x:f>IF(COUNTA($A82:$X82)=0,"",IF(OR($Q82="review_due",$Q82="new_evidence",$R82="yes"),"REOPEN / SUPERSEDE PRIOR VERSION",IF(OR($Q82="",$Q82="none"),"CURRENT OR FIRST REVIEW","PRIOR REVIEW RECORDED")))</x:f>
      </x:c>
      <x:c r="AM82">
        <x:f>IF(COUNTA($C82:$U82)&gt;0,1,0)</x:f>
      </x:c>
      <x:c r="AN82">
        <x:f>OR(ISFORMULA($C82),ISFORMULA($D82),AND($D82&lt;&gt;"",NOT(OR(EXACT($D82,"seo"),EXACT($D82,"content"),EXACT($D82,"paid_search"),EXACT($D82,"market_monitoring"),EXACT($D82,"battlecard"),EXACT($D82,"product_comparison"),EXACT($D82,"shortlist"),EXACT($D82,"procurement"),EXACT($D82,"pricing"),EXACT($D82,"renewal"),EXACT($D82,"strategy")))),ISFORMULA($E82),AND($E82&lt;&gt;"",NOT(OR(EXACT($E82,"yes"),EXACT($E82,"no")))),ISFORMULA($F82),AND($F82&lt;&gt;"",NOT(OR(EXACT($F82,"yes"),EXACT($F82,"no")))),ISFORMULA($G82),AND($G82&lt;&gt;"",NOT(OR(EXACT($G82,"none"),EXACT($G82,"seller_only"),EXACT($G82,"buyer_event"),EXACT($G82,"mixed")))),ISFORMULA($H82),AND($H82&lt;&gt;"",NOT(OR(EXACT($H82,"yes"),EXACT($H82,"no"),EXACT($H82,"unknown")))),ISFORMULA($I82),AND($I82&lt;&gt;"",NOT(OR(EXACT($I82,"full"),EXACT($I82,"partial"),EXACT($I82,"mismatch"),EXACT($I82,"unknown")))),ISFORMULA($J82),AND($J82&lt;&gt;"",NOT(OR(EXACT($J82,"independent_current"),EXACT($J82,"one_decision"),EXACT($J82,"shared_records"),EXACT($J82,"contradictory"),EXACT($J82,"incomplete_capture"),EXACT($J82,"stale")))),ISFORMULA($K82),AND($K82&lt;&gt;"",NOT(OR(EXACT($K82,"vendor"),EXACT($K82,"product"),EXACT($K82,"consultancy"),EXACT($K82,"agency"),EXACT($K82,"internal_build"),EXACT($K82,"spreadsheet"),EXACT($K82,"incumbent"),EXACT($K82,"open_source"),EXACT($K82,"free_tool"),EXACT($K82,"no_decision"),EXACT($K82,"status_quo"),EXACT($K82,"unknown")))),ISFORMULA($L82),AND($L82&lt;&gt;"",NOT(OR(EXACT($L82,"direct"),EXACT($L82,"indirect"),EXACT($L82,"substitute"),EXACT($L82,"reference"),EXACT($L82,"unknown")))),ISFORMULA($M82),AND($M82&lt;&gt;"",NOT(OR(EXACT($M82,"current"),EXACT($M82,"stale"),EXACT($M82,"unknown")))),ISFORMULA($N82),AND($N82&lt;&gt;"",NOT(OR(EXACT($N82,"none"),EXACT($N82,"material"),EXACT($N82,"unknown")))),ISFORMULA($O82),AND($O82&lt;&gt;"",NOT(OR(EXACT($O82,"two_plus"),EXACT($O82,"one"),EXACT($O82,"shared"),EXACT($O82,"unknown")))),ISFORMULA($P82),AND($P82&lt;&gt;"",NOT(OR(EXACT($P82,"balanced"),EXACT($P82,"only_wins"),EXACT($P82,"only_losses"),EXACT($P82,"one_segment"),EXACT($P82,"incomplete_crm"),EXACT($P82,"limited")))),ISFORMULA($Q82),AND($Q82&lt;&gt;"",NOT(OR(EXACT($Q82,"none"),EXACT($Q82,"review_due"),EXACT($Q82,"new_evidence")))),ISFORMULA($R82),AND($R82&lt;&gt;"",NOT(OR(EXACT($R82,"yes"),EXACT($R82,"no")))),ISFORMULA($S82),AND($S82&lt;&gt;"",NOT(OR(EXACT($S82,"yes"),EXACT($S82,"no"),EXACT($S82,"unknown")))),ISFORMULA($T82),AND($T82&lt;&gt;"",NOT(OR(EXACT($T82,"yes"),EXACT($T82,"no")))),ISFORMULA($U82),AND($U82&lt;&gt;"",NOT(OR(EXACT($U82,"yes"),EXACT($U82,"no"),EXACT($U82,"unknown")))))</x:f>
      </x:c>
      <x:c r="AO82">
        <x:f>OR(LEN(TRIM($C82&amp;""))=0,LEN(TRIM($D82&amp;""))=0,LEN(TRIM($E82&amp;""))=0,LEN(TRIM($F82&amp;""))=0,LEN(TRIM($G82&amp;""))=0,LEN(TRIM($H82&amp;""))=0,LEN(TRIM($I82&amp;""))=0,LEN(TRIM($J82&amp;""))=0)</x:f>
      </x:c>
      <x:c r="AP82">
        <x:f>IF($O82&lt;&gt;"",$O82,IF($J82="independent_current","two_plus",IF($J82="one_decision","one",IF($J82="shared_records","shared","unknown"))))</x:f>
      </x:c>
      <x:c r="AQ82">
        <x:f>IF($M82&lt;&gt;"",$M82,IF($J82="stale","stale",IF($J82="incomplete_capture","unknown",IF($J82&lt;&gt;"","current",""))))</x:f>
      </x:c>
      <x:c r="AR82">
        <x:f>IF($N82&lt;&gt;"",$N82,IF($J82="contradictory","material",IF($J82&lt;&gt;"","none","")))</x:f>
      </x:c>
      <x:c r="AS82">
        <x:f>IF($P82&lt;&gt;"",$P82,IF($J82="incomplete_capture","incomplete_crm",IF($J82="independent_current","balanced",IF($J82&lt;&gt;"","limited",""))))</x:f>
      </x:c>
      <x:c r="AT82">
        <x:f>OR($G82="buyer_event",$G82="mixed")</x:f>
      </x:c>
      <x:c r="AU82">
        <x:f>OR($D82="battlecard",$D82="shortlist",$D82="procurement",$D82="pricing",$D82="renewal",$D82="strategy",$D82="product_comparison")</x:f>
      </x:c>
      <x:c r="AV82">
        <x:f>OR($D82="seo",$D82="content",$D82="paid_search",$D82="market_monitoring")</x:f>
      </x:c>
      <x:c r="AW82">
        <x:f>IF(OR($K82="vendor",$K82="product"),"direct",IF(OR($K82="consultancy",$K82="agency"),"indirect",IF(OR($K82="internal_build",$K82="spreadsheet",$K82="incumbent",$K82="open_source",$K82="free_tool",$K82="no_decision",$K82="status_quo"),"substitute","")))</x:f>
      </x:c>
      <x:c r="AX82">
        <x:f>IF(OR($K82="vendor",$K82="product"),"Direct competitor",IF(OR($K82="consultancy",$K82="agency"),"Service alternative",IF($K82="incumbent","Incumbent / substitute",IF($K82="no_decision","No-decision alternative",IF($K82="status_quo","Status-quo alternative",IF(OR($K82="internal_build",$K82="spreadsheet",$K82="open_source",$K82="free_tool"),"Substitute",""))))))</x:f>
      </x:c>
      <x:c r="AY82">
        <x:f>OR($G82="none",$G82="seller_only",$AP82&lt;&gt;"two_plus",$AS82="only_wins",$AS82="only_losses",$AS82="one_segment",$AS82="incomplete_crm",$AS82="limited",$T82="yes",$AQ82&lt;&gt;"current")</x:f>
      </x:c>
      <x:c r="AZ82">
        <x:f>IF(ISFORMULA($C82),"candidateName, ","")&amp;IF(OR(ISFORMULA($D82),AND($D82&lt;&gt;"",NOT(OR(EXACT($D82,"seo"),EXACT($D82,"content"),EXACT($D82,"paid_search"),EXACT($D82,"market_monitoring"),EXACT($D82,"battlecard"),EXACT($D82,"product_comparison"),EXACT($D82,"shortlist"),EXACT($D82,"procurement"),EXACT($D82,"pricing"),EXACT($D82,"renewal"),EXACT($D82,"strategy"))))),"decisionUse, ","")&amp;IF(OR(ISFORMULA($E82),AND($E82&lt;&gt;"",NOT(OR(EXACT($E82,"yes"),EXACT($E82,"no"))))),"candidateInSet, ","")&amp;IF(OR(ISFORMULA($F82),AND($F82&lt;&gt;"",NOT(OR(EXACT($F82,"yes"),EXACT($F82,"no"))))),"publicEvidence, ","")&amp;IF(OR(ISFORMULA($G82),AND($G82&lt;&gt;"",NOT(OR(EXACT($G82,"none"),EXACT($G82,"seller_only"),EXACT($G82,"buyer_event"),EXACT($G82,"mixed"))))),"firstPartyEvidence, ","")&amp;IF(OR(ISFORMULA($H82),AND($H82&lt;&gt;"",NOT(OR(EXACT($H82,"yes"),EXACT($H82,"no"),EXACT($H82,"unknown"))))),"realDecision, ","")&amp;IF(OR(ISFORMULA($I82),AND($I82&lt;&gt;"",NOT(OR(EXACT($I82,"full"),EXACT($I82,"partial"),EXACT($I82,"mismatch"),EXACT($I82,"unknown"))))),"scopeMatch, ","")&amp;IF(OR(ISFORMULA($J82),AND($J82&lt;&gt;"",NOT(OR(EXACT($J82,"independent_current"),EXACT($J82,"one_decision"),EXACT($J82,"shared_records"),EXACT($J82,"contradictory"),EXACT($J82,"incomplete_capture"),EXACT($J82,"stale"))))),"evidenceQuality, ","")&amp;IF(OR(ISFORMULA($K82),AND($K82&lt;&gt;"",NOT(OR(EXACT($K82,"vendor"),EXACT($K82,"product"),EXACT($K82,"consultancy"),EXACT($K82,"agency"),EXACT($K82,"internal_build"),EXACT($K82,"spreadsheet"),EXACT($K82,"incumbent"),EXACT($K82,"open_source"),EXACT($K82,"free_tool"),EXACT($K82,"no_decision"),EXACT($K82,"status_quo"),EXACT($K82,"unknown"))))),"alternativeType, ","")&amp;IF(OR(ISFORMULA($L82),AND($L82&lt;&gt;"",NOT(OR(EXACT($L82,"direct"),EXACT($L82,"indirect"),EXACT($L82,"substitute"),EXACT($L82,"reference"),EXACT($L82,"unknown"))))),"currentRole, ","")&amp;IF(OR(ISFORMULA($M82),AND($M82&lt;&gt;"",NOT(OR(EXACT($M82,"current"),EXACT($M82,"stale"),EXACT($M82,"unknown"))))),"freshness, ","")&amp;IF(OR(ISFORMULA($N82),AND($N82&lt;&gt;"",NOT(OR(EXACT($N82,"none"),EXACT($N82,"material"),EXACT($N82,"unknown"))))),"contradiction, ","")&amp;IF(OR(ISFORMULA($O82),AND($O82&lt;&gt;"",NOT(OR(EXACT($O82,"two_plus"),EXACT($O82,"one"),EXACT($O82,"shared"),EXACT($O82,"unknown"))))),"provenance, ","")&amp;IF(OR(ISFORMULA($P82),AND($P82&lt;&gt;"",NOT(OR(EXACT($P82,"balanced"),EXACT($P82,"only_wins"),EXACT($P82,"only_losses"),EXACT($P82,"one_segment"),EXACT($P82,"incomplete_crm"),EXACT($P82,"limited"))))),"sampleCoverage, ","")&amp;IF(OR(ISFORMULA($Q82),AND($Q82&lt;&gt;"",NOT(OR(EXACT($Q82,"none"),EXACT($Q82,"review_due"),EXACT($Q82,"new_evidence"))))),"previousValidation, ","")&amp;IF(OR(ISFORMULA($R82),AND($R82&lt;&gt;"",NOT(OR(EXACT($R82,"yes"),EXACT($R82,"no"))))),"newMaterialEvidence, ","")&amp;IF(OR(ISFORMULA($S82),AND($S82&lt;&gt;"",NOT(OR(EXACT($S82,"yes"),EXACT($S82,"no"),EXACT($S82,"unknown"))))),"serviceability, ","")&amp;IF(OR(ISFORMULA($T82),AND($T82&lt;&gt;"",NOT(OR(EXACT($T82,"yes"),EXACT($T82,"no"))))),"historicalBackfill, ","")&amp;IF(OR(ISFORMULA($U82),AND($U82&lt;&gt;"",NOT(OR(EXACT($U82,"yes"),EXACT($U82,"no"),EXACT($U82,"unknown"))))),"commercialNonParticipation, ","")</x:f>
      </x:c>
      <x:c r="BA82">
        <x:f>IF(LEN(TRIM($C82&amp;""))=0,"candidateName, ","")&amp;IF(LEN(TRIM($D82&amp;""))=0,"decisionUse, ","")&amp;IF(LEN(TRIM($E82&amp;""))=0,"candidateInSet, ","")&amp;IF(LEN(TRIM($F82&amp;""))=0,"publicEvidence, ","")&amp;IF(LEN(TRIM($G82&amp;""))=0,"firstPartyEvidence, ","")&amp;IF(LEN(TRIM($H82&amp;""))=0,"realDecision, ","")&amp;IF(LEN(TRIM($I82&amp;""))=0,"scopeMatch, ","")&amp;IF(LEN(TRIM($J82&amp;""))=0,"evidenceQuality, ","")</x:f>
      </x:c>
      <x:c r="BB82">
        <x:f>IF($AM82=0,"EMPTY",IF($AN82=TRUE,"INVALID INPUT",IF($AO82=TRUE,"INVALID INPUT",IF(OR(NOT(ISTEXT($C82)),LEN(TRIM($C82&amp;""))&lt;2),"INVALID INPUT",IF(OR($Q82="review_due",$Q82="new_evidence",$R82="yes"),"REOPEN",IF(OR($AR82="material",$AR82="unknown"),"RESOLVE EVIDENCE",IF(OR($I82="unknown",$H82="unknown"),"RESOLVE EVIDENCE",IF(AND($AU82=TRUE,OR($S82="",$S82="unknown")),"RESOLVE EVIDENCE",IF(AND($E82="no",OR($K82="",$K82="unknown")),"RESOLVE EVIDENCE",IF(AND($E82="yes",OR($L82="",$L82="unknown")),"RESOLVE EVIDENCE",IF(AND($E82="yes",OR($I82="partial",$I82="mismatch",$AQ82="stale")),"DOWNGRADE",IF(AND($AU82=TRUE,$AY82=TRUE),"RESOLVE EVIDENCE",IF(AND($S82="no",$E82="yes",$H82="no",$U82="yes",$AP82="two_plus",$I82="full",$AQ82="current"),"EXCLUDE FROM THIS COMMERCIAL VIEW",IF(AND($S82="no",$E82="yes",$H82="yes"),"DOWNGRADE",IF(AND($S82="no",OR($F82="yes",$AV82=TRUE)),"RETAIN FOR DISCOVERY / REFERENCE",IF($S82="no","RESOLVE EVIDENCE",IF(AND($E82="no",$H82="yes",$AT82=TRUE,$I82="full",$AW82=""),"RESOLVE EVIDENCE",IF(AND($E82="no",$H82="yes",$AT82=TRUE,$I82="full",$AU82=TRUE,OR($AP82&lt;&gt;"two_plus",$AQ82&lt;&gt;"current",$S82&lt;&gt;"yes")),"RESOLVE EVIDENCE",IF(AND($E82="no",$H82="yes",$AT82=TRUE,$I82="full"),"ADD",IF(AND($AW82&lt;&gt;"",$E82="yes",$H82="yes",$I82="full",$L82&lt;&gt;$AW82),"RECLASSIFY",IF(AND($AP82="shared",$AV82=TRUE),"RETAIN FOR DISCOVERY / REFERENCE",IF(AND($AV82=TRUE,$F82="yes",OR($H82="no",$G82="none")),"RETAIN FOR DISCOVERY / REFERENCE",IF(AND($E82="yes",$H82="no",$U82="yes",$AP82="two_plus",$I82="full",$AQ82="current"),"EXCLUDE FROM THIS COMMERCIAL VIEW",IF(AND($E82="yes",$H82="yes",$AT82=TRUE,$I82="full",$AP82="two_plus",$AQ82="current",$AW82=""),"RESOLVE EVIDENCE",IF(AND($E82="yes",$H82="yes",$AT82=TRUE,$I82="full",$AP82="two_plus",$AQ82="current",$AU82=TRUE,$S82&lt;&gt;"yes"),"RESOLVE EVIDENCE",IF(AND($E82="yes",$H82="yes",$AT82=TRUE,$I82="full",$AP82="two_plus",$AQ82="current",$L82&lt;&gt;$AW82),"RECLASSIFY",IF(AND($E82="yes",$H82="yes",$AT82=TRUE,$I82="full",$AP82="two_plus",$AQ82="current"),"CONFIRM","RESOLVE EVIDENCE")))))))))))))))))))))))))))</x:f>
      </x:c>
      <x:c r="BC82">
        <x:f>IF($AM82=0,"EMPTY",IF($AN82=TRUE,"CONTROLLED_INPUT_INVALID",IF($AO82=TRUE,"REQUIRED_FIELDS_MISSING",IF(OR(NOT(ISTEXT($C82)),LEN(TRIM($C82&amp;""))&lt;2),"IDENTITY_MALFORMED",IF(OR($Q82="review_due",$Q82="new_evidence",$R82="yes"),"LIFECYCLE_TRIGGER",IF(OR($AR82="material",$AR82="unknown"),"MATERIAL_CONTRADICTION",IF(OR($I82="unknown",$H82="unknown"),"SCOPE_OR_EVENT_UNRESOLVED",IF(AND($AU82=TRUE,OR($S82="",$S82="unknown")),"SERVICEABILITY_UNRESOLVED",IF(AND($E82="no",OR($K82="",$K82="unknown")),"MISSING_ALTERNATIVE_ROLE_UNRESOLVED",IF(AND($E82="yes",OR($L82="",$L82="unknown")),"CURRENT_ROLE_UNRESOLVED",IF(AND($E82="yes",OR($I82="partial",$I82="mismatch",$AQ82="stale")),"SCOPE_OR_FRESHNESS_LIMIT",IF(AND($AU82=TRUE,$AY82=TRUE),"COMMERCIAL_EVIDENCE_LIMITED",IF(AND($S82="no",$E82="yes",$H82="no",$U82="yes",$AP82="two_plus",$I82="full",$AQ82="current"),"SCOPED_NON_SERVICEABILITY",IF(AND($S82="no",$E82="yes",$H82="yes"),"SERVICEABILITY_LIMIT",IF(AND($S82="no",OR($F82="yes",$AV82=TRUE)),"NOT_SERVICEABLE_FOR_COMMERCIAL_VIEW",IF($S82="no","SERVICEABILITY_NEGATIVE_ROLE_EFFECT_UNRESOLVED",IF(AND($E82="no",$H82="yes",$AT82=TRUE,$I82="full",$AW82=""),"MISSING_ALTERNATIVE_ROLE_UNRESOLVED",IF(AND($E82="no",$H82="yes",$AT82=TRUE,$I82="full",$AU82=TRUE,OR($AP82&lt;&gt;"two_plus",$AQ82&lt;&gt;"current",$S82&lt;&gt;"yes")),"MISSING_ALTERNATIVE_EVIDENCE_LIMITED",IF(AND($E82="no",$H82="yes",$AT82=TRUE,$I82="full"),"COMMERCIAL_ALTERNATIVE_MISSING",IF(AND($AW82&lt;&gt;"",$E82="yes",$H82="yes",$I82="full",$L82&lt;&gt;$AW82),"ROLE_MISMATCH",IF(AND($AP82="shared",$AV82=TRUE),"PUBLIC_SIGNAL_SHARED_PROVENANCE",IF(AND($AV82=TRUE,$F82="yes",OR($H82="no",$G82="none")),"DISCOVERY_ONLY_RELATIONSHIP",IF(AND($E82="yes",$H82="no",$U82="yes",$AP82="two_plus",$I82="full",$AQ82="current"),"SCOPED_NON_PARTICIPATION",IF(AND($E82="yes",$H82="yes",$AT82=TRUE,$I82="full",$AP82="two_plus",$AQ82="current",$AW82=""),"ALTERNATIVE_TYPE_UNRESOLVED",IF(AND($E82="yes",$H82="yes",$AT82=TRUE,$I82="full",$AP82="two_plus",$AQ82="current",$AU82=TRUE,$S82&lt;&gt;"yes"),"SERVICEABILITY_UNRESOLVED",IF(AND($E82="yes",$H82="yes",$AT82=TRUE,$I82="full",$AP82="two_plus",$AQ82="current",$L82&lt;&gt;$AW82),"ROLE_MISMATCH",IF(AND($E82="yes",$H82="yes",$AT82=TRUE,$I82="full",$AP82="two_plus",$AQ82="current"),"SCOPED_COMMERCIAL_RELEVANCE","DEFAULT_EVIDENCE_GAP")))))))))))))))))))))))))))</x:f>
      </x:c>
    </x:row>
    <x:row r="83">
      <x:c r="A83" s="103"/>
      <x:c r="B83" s="103"/>
      <x:c r="C83" s="103"/>
      <x:c r="D83" s="103"/>
      <x:c r="E83" s="103"/>
      <x:c r="F83" s="103"/>
      <x:c r="G83" s="103"/>
      <x:c r="H83" s="103"/>
      <x:c r="I83" s="103"/>
      <x:c r="J83" s="103"/>
      <x:c r="K83" s="103"/>
      <x:c r="L83" s="103"/>
      <x:c r="M83" s="103"/>
      <x:c r="N83" s="103"/>
      <x:c r="O83" s="103"/>
      <x:c r="P83" s="103"/>
      <x:c r="Q83" s="103"/>
      <x:c r="R83" s="103"/>
      <x:c r="S83" s="103"/>
      <x:c r="T83" s="103"/>
      <x:c r="U83" s="103"/>
      <x:c r="V83" s="103"/>
      <x:c r="W83" s="104"/>
      <x:c r="X83" s="103"/>
      <x:c r="Y83" s="86">
        <x:f>IF($BB83="EMPTY","",IF($AN83=TRUE,"INVALID",IF($AO83=TRUE,"INCOMPLETE",IF(OR(NOT(ISTEXT($C83)),LEN(TRIM($C83&amp;""))&lt;2),"INVALID","VALID"))))</x:f>
      </x:c>
      <x:c r="Z83" s="86">
        <x:f>IF($BB83="EMPTY","",$BB83)</x:f>
      </x:c>
      <x:c r="AA83" s="86">
        <x:f>IF($BB83="EMPTY","",IFERROR(VLOOKUP($BC83,'Method Notes'!$AN$5:$AW$50,2,FALSE),""))</x:f>
      </x:c>
      <x:c r="AB83" s="86">
        <x:f>IF($BB83="EMPTY","",IF($BC83="CONTROLLED_INPUT_INVALID","Unsupported values were supplied for: "&amp;LEFT($AZ83,MAX(0,LEN($AZ83)-2))&amp;". The engine does not convert them to a safe default.",IF($BC83="REQUIRED_FIELDS_MISSING","Required information is missing: "&amp;LEFT($BA83,MAX(0,LEN($BA83)-2))&amp;".",IFERROR(VLOOKUP($BC83,'Method Notes'!$AN$5:$AW$50,3,FALSE),""))))</x:f>
      </x:c>
      <x:c r="AC83" s="86">
        <x:f>IF($BB83="EMPTY","",IF($BC83="COMMERCIAL_ALTERNATIVE_MISSING","Add as "&amp;$AX83&amp;" in this scoped view.",IF($BC83="ROLE_MISMATCH","Reclassify as "&amp;$AX83&amp;" for this view.",IFERROR(VLOOKUP($BC83,'Method Notes'!$AN$5:$AW$50,4,FALSE),""))))</x:f>
      </x:c>
      <x:c r="AD83" s="86">
        <x:f>IF($BB83="EMPTY","",$BC83)</x:f>
      </x:c>
      <x:c r="AE83" s="86">
        <x:f>IF($BB83="EMPTY","",IFERROR(VLOOKUP($BC83,'Method Notes'!$AN$5:$AW$50,5,FALSE),""))</x:f>
      </x:c>
      <x:c r="AF83" s="86">
        <x:f>IF($BB83="EMPTY","",IFERROR(VLOOKUP($BC83,'Method Notes'!$AN$5:$AW$50,6,FALSE),""))</x:f>
      </x:c>
      <x:c r="AG83" s="86">
        <x:f>IF($BB83="EMPTY","",IF($BC83="COMMERCIAL_EVIDENCE_LIMITED",IF($AT83=TRUE,"Add independent decisions and missing segments.","Collect direct buyer or recorded commercial-event evidence tied to the same scope."),IFERROR(VLOOKUP($BC83,'Method Notes'!$AN$5:$AW$50,7,FALSE),"")))</x:f>
      </x:c>
      <x:c r="AH83" s="86">
        <x:f>IF($BB83="EMPTY","",IFERROR(VLOOKUP($BC83,'Method Notes'!$AN$5:$AW$50,8,FALSE),""))</x:f>
      </x:c>
      <x:c r="AI83" s="86">
        <x:f>IF($BB83="EMPTY","",IF(OR($BC83="COMMERCIAL_EVIDENCE_LIMITED",$BC83="COMMERCIAL_ALTERNATIVE_MISSING",$BC83="ROLE_MISMATCH",$BC83="SCOPE_OR_FRESHNESS_LIMIT"),IF($AP83="shared","PROVENANCE NOT INDEPENDENT",IF($AP83="one","ONE INDEPENDENT DECISION ONLY",IF($AS83="incomplete_crm","CRM CAPTURE INCOMPLETE",IF(OR($AS83="only_wins",$AS83="only_losses",$AS83="one_segment",$AS83="limited"),"SAMPLE COVERAGE LIMITED",IF($T83="yes","HISTORICAL BACKFILL UNRELIABLE",IF($AQ83="stale","EVIDENCE STALE","Evidence is scoped to the tested view.")))))),IFERROR(VLOOKUP($BC83,'Method Notes'!$AN$5:$AW$50,9,FALSE),"")))</x:f>
      </x:c>
      <x:c r="AJ83" s="86">
        <x:f>IF($BB83="EMPTY","",IFERROR(VLOOKUP($BC83,'Method Notes'!$AN$5:$AW$50,10,FALSE),""))</x:f>
      </x:c>
      <x:c r="AK83" s="86">
        <x:f>IF(COUNTA($A83:$X83)=0,"",IF(AND($B83&lt;&gt;"",COUNTIF($B$6:$B83,$B83)&gt;1),"POSSIBLE DUPLICATE CANDIDATE ID",""))</x:f>
      </x:c>
      <x:c r="AL83" s="86">
        <x:f>IF(COUNTA($A83:$X83)=0,"",IF(OR($Q83="review_due",$Q83="new_evidence",$R83="yes"),"REOPEN / SUPERSEDE PRIOR VERSION",IF(OR($Q83="",$Q83="none"),"CURRENT OR FIRST REVIEW","PRIOR REVIEW RECORDED")))</x:f>
      </x:c>
      <x:c r="AM83">
        <x:f>IF(COUNTA($C83:$U83)&gt;0,1,0)</x:f>
      </x:c>
      <x:c r="AN83">
        <x:f>OR(ISFORMULA($C83),ISFORMULA($D83),AND($D83&lt;&gt;"",NOT(OR(EXACT($D83,"seo"),EXACT($D83,"content"),EXACT($D83,"paid_search"),EXACT($D83,"market_monitoring"),EXACT($D83,"battlecard"),EXACT($D83,"product_comparison"),EXACT($D83,"shortlist"),EXACT($D83,"procurement"),EXACT($D83,"pricing"),EXACT($D83,"renewal"),EXACT($D83,"strategy")))),ISFORMULA($E83),AND($E83&lt;&gt;"",NOT(OR(EXACT($E83,"yes"),EXACT($E83,"no")))),ISFORMULA($F83),AND($F83&lt;&gt;"",NOT(OR(EXACT($F83,"yes"),EXACT($F83,"no")))),ISFORMULA($G83),AND($G83&lt;&gt;"",NOT(OR(EXACT($G83,"none"),EXACT($G83,"seller_only"),EXACT($G83,"buyer_event"),EXACT($G83,"mixed")))),ISFORMULA($H83),AND($H83&lt;&gt;"",NOT(OR(EXACT($H83,"yes"),EXACT($H83,"no"),EXACT($H83,"unknown")))),ISFORMULA($I83),AND($I83&lt;&gt;"",NOT(OR(EXACT($I83,"full"),EXACT($I83,"partial"),EXACT($I83,"mismatch"),EXACT($I83,"unknown")))),ISFORMULA($J83),AND($J83&lt;&gt;"",NOT(OR(EXACT($J83,"independent_current"),EXACT($J83,"one_decision"),EXACT($J83,"shared_records"),EXACT($J83,"contradictory"),EXACT($J83,"incomplete_capture"),EXACT($J83,"stale")))),ISFORMULA($K83),AND($K83&lt;&gt;"",NOT(OR(EXACT($K83,"vendor"),EXACT($K83,"product"),EXACT($K83,"consultancy"),EXACT($K83,"agency"),EXACT($K83,"internal_build"),EXACT($K83,"spreadsheet"),EXACT($K83,"incumbent"),EXACT($K83,"open_source"),EXACT($K83,"free_tool"),EXACT($K83,"no_decision"),EXACT($K83,"status_quo"),EXACT($K83,"unknown")))),ISFORMULA($L83),AND($L83&lt;&gt;"",NOT(OR(EXACT($L83,"direct"),EXACT($L83,"indirect"),EXACT($L83,"substitute"),EXACT($L83,"reference"),EXACT($L83,"unknown")))),ISFORMULA($M83),AND($M83&lt;&gt;"",NOT(OR(EXACT($M83,"current"),EXACT($M83,"stale"),EXACT($M83,"unknown")))),ISFORMULA($N83),AND($N83&lt;&gt;"",NOT(OR(EXACT($N83,"none"),EXACT($N83,"material"),EXACT($N83,"unknown")))),ISFORMULA($O83),AND($O83&lt;&gt;"",NOT(OR(EXACT($O83,"two_plus"),EXACT($O83,"one"),EXACT($O83,"shared"),EXACT($O83,"unknown")))),ISFORMULA($P83),AND($P83&lt;&gt;"",NOT(OR(EXACT($P83,"balanced"),EXACT($P83,"only_wins"),EXACT($P83,"only_losses"),EXACT($P83,"one_segment"),EXACT($P83,"incomplete_crm"),EXACT($P83,"limited")))),ISFORMULA($Q83),AND($Q83&lt;&gt;"",NOT(OR(EXACT($Q83,"none"),EXACT($Q83,"review_due"),EXACT($Q83,"new_evidence")))),ISFORMULA($R83),AND($R83&lt;&gt;"",NOT(OR(EXACT($R83,"yes"),EXACT($R83,"no")))),ISFORMULA($S83),AND($S83&lt;&gt;"",NOT(OR(EXACT($S83,"yes"),EXACT($S83,"no"),EXACT($S83,"unknown")))),ISFORMULA($T83),AND($T83&lt;&gt;"",NOT(OR(EXACT($T83,"yes"),EXACT($T83,"no")))),ISFORMULA($U83),AND($U83&lt;&gt;"",NOT(OR(EXACT($U83,"yes"),EXACT($U83,"no"),EXACT($U83,"unknown")))))</x:f>
      </x:c>
      <x:c r="AO83">
        <x:f>OR(LEN(TRIM($C83&amp;""))=0,LEN(TRIM($D83&amp;""))=0,LEN(TRIM($E83&amp;""))=0,LEN(TRIM($F83&amp;""))=0,LEN(TRIM($G83&amp;""))=0,LEN(TRIM($H83&amp;""))=0,LEN(TRIM($I83&amp;""))=0,LEN(TRIM($J83&amp;""))=0)</x:f>
      </x:c>
      <x:c r="AP83">
        <x:f>IF($O83&lt;&gt;"",$O83,IF($J83="independent_current","two_plus",IF($J83="one_decision","one",IF($J83="shared_records","shared","unknown"))))</x:f>
      </x:c>
      <x:c r="AQ83">
        <x:f>IF($M83&lt;&gt;"",$M83,IF($J83="stale","stale",IF($J83="incomplete_capture","unknown",IF($J83&lt;&gt;"","current",""))))</x:f>
      </x:c>
      <x:c r="AR83">
        <x:f>IF($N83&lt;&gt;"",$N83,IF($J83="contradictory","material",IF($J83&lt;&gt;"","none","")))</x:f>
      </x:c>
      <x:c r="AS83">
        <x:f>IF($P83&lt;&gt;"",$P83,IF($J83="incomplete_capture","incomplete_crm",IF($J83="independent_current","balanced",IF($J83&lt;&gt;"","limited",""))))</x:f>
      </x:c>
      <x:c r="AT83">
        <x:f>OR($G83="buyer_event",$G83="mixed")</x:f>
      </x:c>
      <x:c r="AU83">
        <x:f>OR($D83="battlecard",$D83="shortlist",$D83="procurement",$D83="pricing",$D83="renewal",$D83="strategy",$D83="product_comparison")</x:f>
      </x:c>
      <x:c r="AV83">
        <x:f>OR($D83="seo",$D83="content",$D83="paid_search",$D83="market_monitoring")</x:f>
      </x:c>
      <x:c r="AW83">
        <x:f>IF(OR($K83="vendor",$K83="product"),"direct",IF(OR($K83="consultancy",$K83="agency"),"indirect",IF(OR($K83="internal_build",$K83="spreadsheet",$K83="incumbent",$K83="open_source",$K83="free_tool",$K83="no_decision",$K83="status_quo"),"substitute","")))</x:f>
      </x:c>
      <x:c r="AX83">
        <x:f>IF(OR($K83="vendor",$K83="product"),"Direct competitor",IF(OR($K83="consultancy",$K83="agency"),"Service alternative",IF($K83="incumbent","Incumbent / substitute",IF($K83="no_decision","No-decision alternative",IF($K83="status_quo","Status-quo alternative",IF(OR($K83="internal_build",$K83="spreadsheet",$K83="open_source",$K83="free_tool"),"Substitute",""))))))</x:f>
      </x:c>
      <x:c r="AY83">
        <x:f>OR($G83="none",$G83="seller_only",$AP83&lt;&gt;"two_plus",$AS83="only_wins",$AS83="only_losses",$AS83="one_segment",$AS83="incomplete_crm",$AS83="limited",$T83="yes",$AQ83&lt;&gt;"current")</x:f>
      </x:c>
      <x:c r="AZ83">
        <x:f>IF(ISFORMULA($C83),"candidateName, ","")&amp;IF(OR(ISFORMULA($D83),AND($D83&lt;&gt;"",NOT(OR(EXACT($D83,"seo"),EXACT($D83,"content"),EXACT($D83,"paid_search"),EXACT($D83,"market_monitoring"),EXACT($D83,"battlecard"),EXACT($D83,"product_comparison"),EXACT($D83,"shortlist"),EXACT($D83,"procurement"),EXACT($D83,"pricing"),EXACT($D83,"renewal"),EXACT($D83,"strategy"))))),"decisionUse, ","")&amp;IF(OR(ISFORMULA($E83),AND($E83&lt;&gt;"",NOT(OR(EXACT($E83,"yes"),EXACT($E83,"no"))))),"candidateInSet, ","")&amp;IF(OR(ISFORMULA($F83),AND($F83&lt;&gt;"",NOT(OR(EXACT($F83,"yes"),EXACT($F83,"no"))))),"publicEvidence, ","")&amp;IF(OR(ISFORMULA($G83),AND($G83&lt;&gt;"",NOT(OR(EXACT($G83,"none"),EXACT($G83,"seller_only"),EXACT($G83,"buyer_event"),EXACT($G83,"mixed"))))),"firstPartyEvidence, ","")&amp;IF(OR(ISFORMULA($H83),AND($H83&lt;&gt;"",NOT(OR(EXACT($H83,"yes"),EXACT($H83,"no"),EXACT($H83,"unknown"))))),"realDecision, ","")&amp;IF(OR(ISFORMULA($I83),AND($I83&lt;&gt;"",NOT(OR(EXACT($I83,"full"),EXACT($I83,"partial"),EXACT($I83,"mismatch"),EXACT($I83,"unknown"))))),"scopeMatch, ","")&amp;IF(OR(ISFORMULA($J83),AND($J83&lt;&gt;"",NOT(OR(EXACT($J83,"independent_current"),EXACT($J83,"one_decision"),EXACT($J83,"shared_records"),EXACT($J83,"contradictory"),EXACT($J83,"incomplete_capture"),EXACT($J83,"stale"))))),"evidenceQuality, ","")&amp;IF(OR(ISFORMULA($K83),AND($K83&lt;&gt;"",NOT(OR(EXACT($K83,"vendor"),EXACT($K83,"product"),EXACT($K83,"consultancy"),EXACT($K83,"agency"),EXACT($K83,"internal_build"),EXACT($K83,"spreadsheet"),EXACT($K83,"incumbent"),EXACT($K83,"open_source"),EXACT($K83,"free_tool"),EXACT($K83,"no_decision"),EXACT($K83,"status_quo"),EXACT($K83,"unknown"))))),"alternativeType, ","")&amp;IF(OR(ISFORMULA($L83),AND($L83&lt;&gt;"",NOT(OR(EXACT($L83,"direct"),EXACT($L83,"indirect"),EXACT($L83,"substitute"),EXACT($L83,"reference"),EXACT($L83,"unknown"))))),"currentRole, ","")&amp;IF(OR(ISFORMULA($M83),AND($M83&lt;&gt;"",NOT(OR(EXACT($M83,"current"),EXACT($M83,"stale"),EXACT($M83,"unknown"))))),"freshness, ","")&amp;IF(OR(ISFORMULA($N83),AND($N83&lt;&gt;"",NOT(OR(EXACT($N83,"none"),EXACT($N83,"material"),EXACT($N83,"unknown"))))),"contradiction, ","")&amp;IF(OR(ISFORMULA($O83),AND($O83&lt;&gt;"",NOT(OR(EXACT($O83,"two_plus"),EXACT($O83,"one"),EXACT($O83,"shared"),EXACT($O83,"unknown"))))),"provenance, ","")&amp;IF(OR(ISFORMULA($P83),AND($P83&lt;&gt;"",NOT(OR(EXACT($P83,"balanced"),EXACT($P83,"only_wins"),EXACT($P83,"only_losses"),EXACT($P83,"one_segment"),EXACT($P83,"incomplete_crm"),EXACT($P83,"limited"))))),"sampleCoverage, ","")&amp;IF(OR(ISFORMULA($Q83),AND($Q83&lt;&gt;"",NOT(OR(EXACT($Q83,"none"),EXACT($Q83,"review_due"),EXACT($Q83,"new_evidence"))))),"previousValidation, ","")&amp;IF(OR(ISFORMULA($R83),AND($R83&lt;&gt;"",NOT(OR(EXACT($R83,"yes"),EXACT($R83,"no"))))),"newMaterialEvidence, ","")&amp;IF(OR(ISFORMULA($S83),AND($S83&lt;&gt;"",NOT(OR(EXACT($S83,"yes"),EXACT($S83,"no"),EXACT($S83,"unknown"))))),"serviceability, ","")&amp;IF(OR(ISFORMULA($T83),AND($T83&lt;&gt;"",NOT(OR(EXACT($T83,"yes"),EXACT($T83,"no"))))),"historicalBackfill, ","")&amp;IF(OR(ISFORMULA($U83),AND($U83&lt;&gt;"",NOT(OR(EXACT($U83,"yes"),EXACT($U83,"no"),EXACT($U83,"unknown"))))),"commercialNonParticipation, ","")</x:f>
      </x:c>
      <x:c r="BA83">
        <x:f>IF(LEN(TRIM($C83&amp;""))=0,"candidateName, ","")&amp;IF(LEN(TRIM($D83&amp;""))=0,"decisionUse, ","")&amp;IF(LEN(TRIM($E83&amp;""))=0,"candidateInSet, ","")&amp;IF(LEN(TRIM($F83&amp;""))=0,"publicEvidence, ","")&amp;IF(LEN(TRIM($G83&amp;""))=0,"firstPartyEvidence, ","")&amp;IF(LEN(TRIM($H83&amp;""))=0,"realDecision, ","")&amp;IF(LEN(TRIM($I83&amp;""))=0,"scopeMatch, ","")&amp;IF(LEN(TRIM($J83&amp;""))=0,"evidenceQuality, ","")</x:f>
      </x:c>
      <x:c r="BB83">
        <x:f>IF($AM83=0,"EMPTY",IF($AN83=TRUE,"INVALID INPUT",IF($AO83=TRUE,"INVALID INPUT",IF(OR(NOT(ISTEXT($C83)),LEN(TRIM($C83&amp;""))&lt;2),"INVALID INPUT",IF(OR($Q83="review_due",$Q83="new_evidence",$R83="yes"),"REOPEN",IF(OR($AR83="material",$AR83="unknown"),"RESOLVE EVIDENCE",IF(OR($I83="unknown",$H83="unknown"),"RESOLVE EVIDENCE",IF(AND($AU83=TRUE,OR($S83="",$S83="unknown")),"RESOLVE EVIDENCE",IF(AND($E83="no",OR($K83="",$K83="unknown")),"RESOLVE EVIDENCE",IF(AND($E83="yes",OR($L83="",$L83="unknown")),"RESOLVE EVIDENCE",IF(AND($E83="yes",OR($I83="partial",$I83="mismatch",$AQ83="stale")),"DOWNGRADE",IF(AND($AU83=TRUE,$AY83=TRUE),"RESOLVE EVIDENCE",IF(AND($S83="no",$E83="yes",$H83="no",$U83="yes",$AP83="two_plus",$I83="full",$AQ83="current"),"EXCLUDE FROM THIS COMMERCIAL VIEW",IF(AND($S83="no",$E83="yes",$H83="yes"),"DOWNGRADE",IF(AND($S83="no",OR($F83="yes",$AV83=TRUE)),"RETAIN FOR DISCOVERY / REFERENCE",IF($S83="no","RESOLVE EVIDENCE",IF(AND($E83="no",$H83="yes",$AT83=TRUE,$I83="full",$AW83=""),"RESOLVE EVIDENCE",IF(AND($E83="no",$H83="yes",$AT83=TRUE,$I83="full",$AU83=TRUE,OR($AP83&lt;&gt;"two_plus",$AQ83&lt;&gt;"current",$S83&lt;&gt;"yes")),"RESOLVE EVIDENCE",IF(AND($E83="no",$H83="yes",$AT83=TRUE,$I83="full"),"ADD",IF(AND($AW83&lt;&gt;"",$E83="yes",$H83="yes",$I83="full",$L83&lt;&gt;$AW83),"RECLASSIFY",IF(AND($AP83="shared",$AV83=TRUE),"RETAIN FOR DISCOVERY / REFERENCE",IF(AND($AV83=TRUE,$F83="yes",OR($H83="no",$G83="none")),"RETAIN FOR DISCOVERY / REFERENCE",IF(AND($E83="yes",$H83="no",$U83="yes",$AP83="two_plus",$I83="full",$AQ83="current"),"EXCLUDE FROM THIS COMMERCIAL VIEW",IF(AND($E83="yes",$H83="yes",$AT83=TRUE,$I83="full",$AP83="two_plus",$AQ83="current",$AW83=""),"RESOLVE EVIDENCE",IF(AND($E83="yes",$H83="yes",$AT83=TRUE,$I83="full",$AP83="two_plus",$AQ83="current",$AU83=TRUE,$S83&lt;&gt;"yes"),"RESOLVE EVIDENCE",IF(AND($E83="yes",$H83="yes",$AT83=TRUE,$I83="full",$AP83="two_plus",$AQ83="current",$L83&lt;&gt;$AW83),"RECLASSIFY",IF(AND($E83="yes",$H83="yes",$AT83=TRUE,$I83="full",$AP83="two_plus",$AQ83="current"),"CONFIRM","RESOLVE EVIDENCE")))))))))))))))))))))))))))</x:f>
      </x:c>
      <x:c r="BC83">
        <x:f>IF($AM83=0,"EMPTY",IF($AN83=TRUE,"CONTROLLED_INPUT_INVALID",IF($AO83=TRUE,"REQUIRED_FIELDS_MISSING",IF(OR(NOT(ISTEXT($C83)),LEN(TRIM($C83&amp;""))&lt;2),"IDENTITY_MALFORMED",IF(OR($Q83="review_due",$Q83="new_evidence",$R83="yes"),"LIFECYCLE_TRIGGER",IF(OR($AR83="material",$AR83="unknown"),"MATERIAL_CONTRADICTION",IF(OR($I83="unknown",$H83="unknown"),"SCOPE_OR_EVENT_UNRESOLVED",IF(AND($AU83=TRUE,OR($S83="",$S83="unknown")),"SERVICEABILITY_UNRESOLVED",IF(AND($E83="no",OR($K83="",$K83="unknown")),"MISSING_ALTERNATIVE_ROLE_UNRESOLVED",IF(AND($E83="yes",OR($L83="",$L83="unknown")),"CURRENT_ROLE_UNRESOLVED",IF(AND($E83="yes",OR($I83="partial",$I83="mismatch",$AQ83="stale")),"SCOPE_OR_FRESHNESS_LIMIT",IF(AND($AU83=TRUE,$AY83=TRUE),"COMMERCIAL_EVIDENCE_LIMITED",IF(AND($S83="no",$E83="yes",$H83="no",$U83="yes",$AP83="two_plus",$I83="full",$AQ83="current"),"SCOPED_NON_SERVICEABILITY",IF(AND($S83="no",$E83="yes",$H83="yes"),"SERVICEABILITY_LIMIT",IF(AND($S83="no",OR($F83="yes",$AV83=TRUE)),"NOT_SERVICEABLE_FOR_COMMERCIAL_VIEW",IF($S83="no","SERVICEABILITY_NEGATIVE_ROLE_EFFECT_UNRESOLVED",IF(AND($E83="no",$H83="yes",$AT83=TRUE,$I83="full",$AW83=""),"MISSING_ALTERNATIVE_ROLE_UNRESOLVED",IF(AND($E83="no",$H83="yes",$AT83=TRUE,$I83="full",$AU83=TRUE,OR($AP83&lt;&gt;"two_plus",$AQ83&lt;&gt;"current",$S83&lt;&gt;"yes")),"MISSING_ALTERNATIVE_EVIDENCE_LIMITED",IF(AND($E83="no",$H83="yes",$AT83=TRUE,$I83="full"),"COMMERCIAL_ALTERNATIVE_MISSING",IF(AND($AW83&lt;&gt;"",$E83="yes",$H83="yes",$I83="full",$L83&lt;&gt;$AW83),"ROLE_MISMATCH",IF(AND($AP83="shared",$AV83=TRUE),"PUBLIC_SIGNAL_SHARED_PROVENANCE",IF(AND($AV83=TRUE,$F83="yes",OR($H83="no",$G83="none")),"DISCOVERY_ONLY_RELATIONSHIP",IF(AND($E83="yes",$H83="no",$U83="yes",$AP83="two_plus",$I83="full",$AQ83="current"),"SCOPED_NON_PARTICIPATION",IF(AND($E83="yes",$H83="yes",$AT83=TRUE,$I83="full",$AP83="two_plus",$AQ83="current",$AW83=""),"ALTERNATIVE_TYPE_UNRESOLVED",IF(AND($E83="yes",$H83="yes",$AT83=TRUE,$I83="full",$AP83="two_plus",$AQ83="current",$AU83=TRUE,$S83&lt;&gt;"yes"),"SERVICEABILITY_UNRESOLVED",IF(AND($E83="yes",$H83="yes",$AT83=TRUE,$I83="full",$AP83="two_plus",$AQ83="current",$L83&lt;&gt;$AW83),"ROLE_MISMATCH",IF(AND($E83="yes",$H83="yes",$AT83=TRUE,$I83="full",$AP83="two_plus",$AQ83="current"),"SCOPED_COMMERCIAL_RELEVANCE","DEFAULT_EVIDENCE_GAP")))))))))))))))))))))))))))</x:f>
      </x:c>
    </x:row>
    <x:row r="84">
      <x:c r="A84" s="103"/>
      <x:c r="B84" s="103"/>
      <x:c r="C84" s="103"/>
      <x:c r="D84" s="103"/>
      <x:c r="E84" s="103"/>
      <x:c r="F84" s="103"/>
      <x:c r="G84" s="103"/>
      <x:c r="H84" s="103"/>
      <x:c r="I84" s="103"/>
      <x:c r="J84" s="103"/>
      <x:c r="K84" s="103"/>
      <x:c r="L84" s="103"/>
      <x:c r="M84" s="103"/>
      <x:c r="N84" s="103"/>
      <x:c r="O84" s="103"/>
      <x:c r="P84" s="103"/>
      <x:c r="Q84" s="103"/>
      <x:c r="R84" s="103"/>
      <x:c r="S84" s="103"/>
      <x:c r="T84" s="103"/>
      <x:c r="U84" s="103"/>
      <x:c r="V84" s="103"/>
      <x:c r="W84" s="104"/>
      <x:c r="X84" s="103"/>
      <x:c r="Y84" s="86">
        <x:f>IF($BB84="EMPTY","",IF($AN84=TRUE,"INVALID",IF($AO84=TRUE,"INCOMPLETE",IF(OR(NOT(ISTEXT($C84)),LEN(TRIM($C84&amp;""))&lt;2),"INVALID","VALID"))))</x:f>
      </x:c>
      <x:c r="Z84" s="86">
        <x:f>IF($BB84="EMPTY","",$BB84)</x:f>
      </x:c>
      <x:c r="AA84" s="86">
        <x:f>IF($BB84="EMPTY","",IFERROR(VLOOKUP($BC84,'Method Notes'!$AN$5:$AW$50,2,FALSE),""))</x:f>
      </x:c>
      <x:c r="AB84" s="86">
        <x:f>IF($BB84="EMPTY","",IF($BC84="CONTROLLED_INPUT_INVALID","Unsupported values were supplied for: "&amp;LEFT($AZ84,MAX(0,LEN($AZ84)-2))&amp;". The engine does not convert them to a safe default.",IF($BC84="REQUIRED_FIELDS_MISSING","Required information is missing: "&amp;LEFT($BA84,MAX(0,LEN($BA84)-2))&amp;".",IFERROR(VLOOKUP($BC84,'Method Notes'!$AN$5:$AW$50,3,FALSE),""))))</x:f>
      </x:c>
      <x:c r="AC84" s="86">
        <x:f>IF($BB84="EMPTY","",IF($BC84="COMMERCIAL_ALTERNATIVE_MISSING","Add as "&amp;$AX84&amp;" in this scoped view.",IF($BC84="ROLE_MISMATCH","Reclassify as "&amp;$AX84&amp;" for this view.",IFERROR(VLOOKUP($BC84,'Method Notes'!$AN$5:$AW$50,4,FALSE),""))))</x:f>
      </x:c>
      <x:c r="AD84" s="86">
        <x:f>IF($BB84="EMPTY","",$BC84)</x:f>
      </x:c>
      <x:c r="AE84" s="86">
        <x:f>IF($BB84="EMPTY","",IFERROR(VLOOKUP($BC84,'Method Notes'!$AN$5:$AW$50,5,FALSE),""))</x:f>
      </x:c>
      <x:c r="AF84" s="86">
        <x:f>IF($BB84="EMPTY","",IFERROR(VLOOKUP($BC84,'Method Notes'!$AN$5:$AW$50,6,FALSE),""))</x:f>
      </x:c>
      <x:c r="AG84" s="86">
        <x:f>IF($BB84="EMPTY","",IF($BC84="COMMERCIAL_EVIDENCE_LIMITED",IF($AT84=TRUE,"Add independent decisions and missing segments.","Collect direct buyer or recorded commercial-event evidence tied to the same scope."),IFERROR(VLOOKUP($BC84,'Method Notes'!$AN$5:$AW$50,7,FALSE),"")))</x:f>
      </x:c>
      <x:c r="AH84" s="86">
        <x:f>IF($BB84="EMPTY","",IFERROR(VLOOKUP($BC84,'Method Notes'!$AN$5:$AW$50,8,FALSE),""))</x:f>
      </x:c>
      <x:c r="AI84" s="86">
        <x:f>IF($BB84="EMPTY","",IF(OR($BC84="COMMERCIAL_EVIDENCE_LIMITED",$BC84="COMMERCIAL_ALTERNATIVE_MISSING",$BC84="ROLE_MISMATCH",$BC84="SCOPE_OR_FRESHNESS_LIMIT"),IF($AP84="shared","PROVENANCE NOT INDEPENDENT",IF($AP84="one","ONE INDEPENDENT DECISION ONLY",IF($AS84="incomplete_crm","CRM CAPTURE INCOMPLETE",IF(OR($AS84="only_wins",$AS84="only_losses",$AS84="one_segment",$AS84="limited"),"SAMPLE COVERAGE LIMITED",IF($T84="yes","HISTORICAL BACKFILL UNRELIABLE",IF($AQ84="stale","EVIDENCE STALE","Evidence is scoped to the tested view.")))))),IFERROR(VLOOKUP($BC84,'Method Notes'!$AN$5:$AW$50,9,FALSE),"")))</x:f>
      </x:c>
      <x:c r="AJ84" s="86">
        <x:f>IF($BB84="EMPTY","",IFERROR(VLOOKUP($BC84,'Method Notes'!$AN$5:$AW$50,10,FALSE),""))</x:f>
      </x:c>
      <x:c r="AK84" s="86">
        <x:f>IF(COUNTA($A84:$X84)=0,"",IF(AND($B84&lt;&gt;"",COUNTIF($B$6:$B84,$B84)&gt;1),"POSSIBLE DUPLICATE CANDIDATE ID",""))</x:f>
      </x:c>
      <x:c r="AL84" s="86">
        <x:f>IF(COUNTA($A84:$X84)=0,"",IF(OR($Q84="review_due",$Q84="new_evidence",$R84="yes"),"REOPEN / SUPERSEDE PRIOR VERSION",IF(OR($Q84="",$Q84="none"),"CURRENT OR FIRST REVIEW","PRIOR REVIEW RECORDED")))</x:f>
      </x:c>
      <x:c r="AM84">
        <x:f>IF(COUNTA($C84:$U84)&gt;0,1,0)</x:f>
      </x:c>
      <x:c r="AN84">
        <x:f>OR(ISFORMULA($C84),ISFORMULA($D84),AND($D84&lt;&gt;"",NOT(OR(EXACT($D84,"seo"),EXACT($D84,"content"),EXACT($D84,"paid_search"),EXACT($D84,"market_monitoring"),EXACT($D84,"battlecard"),EXACT($D84,"product_comparison"),EXACT($D84,"shortlist"),EXACT($D84,"procurement"),EXACT($D84,"pricing"),EXACT($D84,"renewal"),EXACT($D84,"strategy")))),ISFORMULA($E84),AND($E84&lt;&gt;"",NOT(OR(EXACT($E84,"yes"),EXACT($E84,"no")))),ISFORMULA($F84),AND($F84&lt;&gt;"",NOT(OR(EXACT($F84,"yes"),EXACT($F84,"no")))),ISFORMULA($G84),AND($G84&lt;&gt;"",NOT(OR(EXACT($G84,"none"),EXACT($G84,"seller_only"),EXACT($G84,"buyer_event"),EXACT($G84,"mixed")))),ISFORMULA($H84),AND($H84&lt;&gt;"",NOT(OR(EXACT($H84,"yes"),EXACT($H84,"no"),EXACT($H84,"unknown")))),ISFORMULA($I84),AND($I84&lt;&gt;"",NOT(OR(EXACT($I84,"full"),EXACT($I84,"partial"),EXACT($I84,"mismatch"),EXACT($I84,"unknown")))),ISFORMULA($J84),AND($J84&lt;&gt;"",NOT(OR(EXACT($J84,"independent_current"),EXACT($J84,"one_decision"),EXACT($J84,"shared_records"),EXACT($J84,"contradictory"),EXACT($J84,"incomplete_capture"),EXACT($J84,"stale")))),ISFORMULA($K84),AND($K84&lt;&gt;"",NOT(OR(EXACT($K84,"vendor"),EXACT($K84,"product"),EXACT($K84,"consultancy"),EXACT($K84,"agency"),EXACT($K84,"internal_build"),EXACT($K84,"spreadsheet"),EXACT($K84,"incumbent"),EXACT($K84,"open_source"),EXACT($K84,"free_tool"),EXACT($K84,"no_decision"),EXACT($K84,"status_quo"),EXACT($K84,"unknown")))),ISFORMULA($L84),AND($L84&lt;&gt;"",NOT(OR(EXACT($L84,"direct"),EXACT($L84,"indirect"),EXACT($L84,"substitute"),EXACT($L84,"reference"),EXACT($L84,"unknown")))),ISFORMULA($M84),AND($M84&lt;&gt;"",NOT(OR(EXACT($M84,"current"),EXACT($M84,"stale"),EXACT($M84,"unknown")))),ISFORMULA($N84),AND($N84&lt;&gt;"",NOT(OR(EXACT($N84,"none"),EXACT($N84,"material"),EXACT($N84,"unknown")))),ISFORMULA($O84),AND($O84&lt;&gt;"",NOT(OR(EXACT($O84,"two_plus"),EXACT($O84,"one"),EXACT($O84,"shared"),EXACT($O84,"unknown")))),ISFORMULA($P84),AND($P84&lt;&gt;"",NOT(OR(EXACT($P84,"balanced"),EXACT($P84,"only_wins"),EXACT($P84,"only_losses"),EXACT($P84,"one_segment"),EXACT($P84,"incomplete_crm"),EXACT($P84,"limited")))),ISFORMULA($Q84),AND($Q84&lt;&gt;"",NOT(OR(EXACT($Q84,"none"),EXACT($Q84,"review_due"),EXACT($Q84,"new_evidence")))),ISFORMULA($R84),AND($R84&lt;&gt;"",NOT(OR(EXACT($R84,"yes"),EXACT($R84,"no")))),ISFORMULA($S84),AND($S84&lt;&gt;"",NOT(OR(EXACT($S84,"yes"),EXACT($S84,"no"),EXACT($S84,"unknown")))),ISFORMULA($T84),AND($T84&lt;&gt;"",NOT(OR(EXACT($T84,"yes"),EXACT($T84,"no")))),ISFORMULA($U84),AND($U84&lt;&gt;"",NOT(OR(EXACT($U84,"yes"),EXACT($U84,"no"),EXACT($U84,"unknown")))))</x:f>
      </x:c>
      <x:c r="AO84">
        <x:f>OR(LEN(TRIM($C84&amp;""))=0,LEN(TRIM($D84&amp;""))=0,LEN(TRIM($E84&amp;""))=0,LEN(TRIM($F84&amp;""))=0,LEN(TRIM($G84&amp;""))=0,LEN(TRIM($H84&amp;""))=0,LEN(TRIM($I84&amp;""))=0,LEN(TRIM($J84&amp;""))=0)</x:f>
      </x:c>
      <x:c r="AP84">
        <x:f>IF($O84&lt;&gt;"",$O84,IF($J84="independent_current","two_plus",IF($J84="one_decision","one",IF($J84="shared_records","shared","unknown"))))</x:f>
      </x:c>
      <x:c r="AQ84">
        <x:f>IF($M84&lt;&gt;"",$M84,IF($J84="stale","stale",IF($J84="incomplete_capture","unknown",IF($J84&lt;&gt;"","current",""))))</x:f>
      </x:c>
      <x:c r="AR84">
        <x:f>IF($N84&lt;&gt;"",$N84,IF($J84="contradictory","material",IF($J84&lt;&gt;"","none","")))</x:f>
      </x:c>
      <x:c r="AS84">
        <x:f>IF($P84&lt;&gt;"",$P84,IF($J84="incomplete_capture","incomplete_crm",IF($J84="independent_current","balanced",IF($J84&lt;&gt;"","limited",""))))</x:f>
      </x:c>
      <x:c r="AT84">
        <x:f>OR($G84="buyer_event",$G84="mixed")</x:f>
      </x:c>
      <x:c r="AU84">
        <x:f>OR($D84="battlecard",$D84="shortlist",$D84="procurement",$D84="pricing",$D84="renewal",$D84="strategy",$D84="product_comparison")</x:f>
      </x:c>
      <x:c r="AV84">
        <x:f>OR($D84="seo",$D84="content",$D84="paid_search",$D84="market_monitoring")</x:f>
      </x:c>
      <x:c r="AW84">
        <x:f>IF(OR($K84="vendor",$K84="product"),"direct",IF(OR($K84="consultancy",$K84="agency"),"indirect",IF(OR($K84="internal_build",$K84="spreadsheet",$K84="incumbent",$K84="open_source",$K84="free_tool",$K84="no_decision",$K84="status_quo"),"substitute","")))</x:f>
      </x:c>
      <x:c r="AX84">
        <x:f>IF(OR($K84="vendor",$K84="product"),"Direct competitor",IF(OR($K84="consultancy",$K84="agency"),"Service alternative",IF($K84="incumbent","Incumbent / substitute",IF($K84="no_decision","No-decision alternative",IF($K84="status_quo","Status-quo alternative",IF(OR($K84="internal_build",$K84="spreadsheet",$K84="open_source",$K84="free_tool"),"Substitute",""))))))</x:f>
      </x:c>
      <x:c r="AY84">
        <x:f>OR($G84="none",$G84="seller_only",$AP84&lt;&gt;"two_plus",$AS84="only_wins",$AS84="only_losses",$AS84="one_segment",$AS84="incomplete_crm",$AS84="limited",$T84="yes",$AQ84&lt;&gt;"current")</x:f>
      </x:c>
      <x:c r="AZ84">
        <x:f>IF(ISFORMULA($C84),"candidateName, ","")&amp;IF(OR(ISFORMULA($D84),AND($D84&lt;&gt;"",NOT(OR(EXACT($D84,"seo"),EXACT($D84,"content"),EXACT($D84,"paid_search"),EXACT($D84,"market_monitoring"),EXACT($D84,"battlecard"),EXACT($D84,"product_comparison"),EXACT($D84,"shortlist"),EXACT($D84,"procurement"),EXACT($D84,"pricing"),EXACT($D84,"renewal"),EXACT($D84,"strategy"))))),"decisionUse, ","")&amp;IF(OR(ISFORMULA($E84),AND($E84&lt;&gt;"",NOT(OR(EXACT($E84,"yes"),EXACT($E84,"no"))))),"candidateInSet, ","")&amp;IF(OR(ISFORMULA($F84),AND($F84&lt;&gt;"",NOT(OR(EXACT($F84,"yes"),EXACT($F84,"no"))))),"publicEvidence, ","")&amp;IF(OR(ISFORMULA($G84),AND($G84&lt;&gt;"",NOT(OR(EXACT($G84,"none"),EXACT($G84,"seller_only"),EXACT($G84,"buyer_event"),EXACT($G84,"mixed"))))),"firstPartyEvidence, ","")&amp;IF(OR(ISFORMULA($H84),AND($H84&lt;&gt;"",NOT(OR(EXACT($H84,"yes"),EXACT($H84,"no"),EXACT($H84,"unknown"))))),"realDecision, ","")&amp;IF(OR(ISFORMULA($I84),AND($I84&lt;&gt;"",NOT(OR(EXACT($I84,"full"),EXACT($I84,"partial"),EXACT($I84,"mismatch"),EXACT($I84,"unknown"))))),"scopeMatch, ","")&amp;IF(OR(ISFORMULA($J84),AND($J84&lt;&gt;"",NOT(OR(EXACT($J84,"independent_current"),EXACT($J84,"one_decision"),EXACT($J84,"shared_records"),EXACT($J84,"contradictory"),EXACT($J84,"incomplete_capture"),EXACT($J84,"stale"))))),"evidenceQuality, ","")&amp;IF(OR(ISFORMULA($K84),AND($K84&lt;&gt;"",NOT(OR(EXACT($K84,"vendor"),EXACT($K84,"product"),EXACT($K84,"consultancy"),EXACT($K84,"agency"),EXACT($K84,"internal_build"),EXACT($K84,"spreadsheet"),EXACT($K84,"incumbent"),EXACT($K84,"open_source"),EXACT($K84,"free_tool"),EXACT($K84,"no_decision"),EXACT($K84,"status_quo"),EXACT($K84,"unknown"))))),"alternativeType, ","")&amp;IF(OR(ISFORMULA($L84),AND($L84&lt;&gt;"",NOT(OR(EXACT($L84,"direct"),EXACT($L84,"indirect"),EXACT($L84,"substitute"),EXACT($L84,"reference"),EXACT($L84,"unknown"))))),"currentRole, ","")&amp;IF(OR(ISFORMULA($M84),AND($M84&lt;&gt;"",NOT(OR(EXACT($M84,"current"),EXACT($M84,"stale"),EXACT($M84,"unknown"))))),"freshness, ","")&amp;IF(OR(ISFORMULA($N84),AND($N84&lt;&gt;"",NOT(OR(EXACT($N84,"none"),EXACT($N84,"material"),EXACT($N84,"unknown"))))),"contradiction, ","")&amp;IF(OR(ISFORMULA($O84),AND($O84&lt;&gt;"",NOT(OR(EXACT($O84,"two_plus"),EXACT($O84,"one"),EXACT($O84,"shared"),EXACT($O84,"unknown"))))),"provenance, ","")&amp;IF(OR(ISFORMULA($P84),AND($P84&lt;&gt;"",NOT(OR(EXACT($P84,"balanced"),EXACT($P84,"only_wins"),EXACT($P84,"only_losses"),EXACT($P84,"one_segment"),EXACT($P84,"incomplete_crm"),EXACT($P84,"limited"))))),"sampleCoverage, ","")&amp;IF(OR(ISFORMULA($Q84),AND($Q84&lt;&gt;"",NOT(OR(EXACT($Q84,"none"),EXACT($Q84,"review_due"),EXACT($Q84,"new_evidence"))))),"previousValidation, ","")&amp;IF(OR(ISFORMULA($R84),AND($R84&lt;&gt;"",NOT(OR(EXACT($R84,"yes"),EXACT($R84,"no"))))),"newMaterialEvidence, ","")&amp;IF(OR(ISFORMULA($S84),AND($S84&lt;&gt;"",NOT(OR(EXACT($S84,"yes"),EXACT($S84,"no"),EXACT($S84,"unknown"))))),"serviceability, ","")&amp;IF(OR(ISFORMULA($T84),AND($T84&lt;&gt;"",NOT(OR(EXACT($T84,"yes"),EXACT($T84,"no"))))),"historicalBackfill, ","")&amp;IF(OR(ISFORMULA($U84),AND($U84&lt;&gt;"",NOT(OR(EXACT($U84,"yes"),EXACT($U84,"no"),EXACT($U84,"unknown"))))),"commercialNonParticipation, ","")</x:f>
      </x:c>
      <x:c r="BA84">
        <x:f>IF(LEN(TRIM($C84&amp;""))=0,"candidateName, ","")&amp;IF(LEN(TRIM($D84&amp;""))=0,"decisionUse, ","")&amp;IF(LEN(TRIM($E84&amp;""))=0,"candidateInSet, ","")&amp;IF(LEN(TRIM($F84&amp;""))=0,"publicEvidence, ","")&amp;IF(LEN(TRIM($G84&amp;""))=0,"firstPartyEvidence, ","")&amp;IF(LEN(TRIM($H84&amp;""))=0,"realDecision, ","")&amp;IF(LEN(TRIM($I84&amp;""))=0,"scopeMatch, ","")&amp;IF(LEN(TRIM($J84&amp;""))=0,"evidenceQuality, ","")</x:f>
      </x:c>
      <x:c r="BB84">
        <x:f>IF($AM84=0,"EMPTY",IF($AN84=TRUE,"INVALID INPUT",IF($AO84=TRUE,"INVALID INPUT",IF(OR(NOT(ISTEXT($C84)),LEN(TRIM($C84&amp;""))&lt;2),"INVALID INPUT",IF(OR($Q84="review_due",$Q84="new_evidence",$R84="yes"),"REOPEN",IF(OR($AR84="material",$AR84="unknown"),"RESOLVE EVIDENCE",IF(OR($I84="unknown",$H84="unknown"),"RESOLVE EVIDENCE",IF(AND($AU84=TRUE,OR($S84="",$S84="unknown")),"RESOLVE EVIDENCE",IF(AND($E84="no",OR($K84="",$K84="unknown")),"RESOLVE EVIDENCE",IF(AND($E84="yes",OR($L84="",$L84="unknown")),"RESOLVE EVIDENCE",IF(AND($E84="yes",OR($I84="partial",$I84="mismatch",$AQ84="stale")),"DOWNGRADE",IF(AND($AU84=TRUE,$AY84=TRUE),"RESOLVE EVIDENCE",IF(AND($S84="no",$E84="yes",$H84="no",$U84="yes",$AP84="two_plus",$I84="full",$AQ84="current"),"EXCLUDE FROM THIS COMMERCIAL VIEW",IF(AND($S84="no",$E84="yes",$H84="yes"),"DOWNGRADE",IF(AND($S84="no",OR($F84="yes",$AV84=TRUE)),"RETAIN FOR DISCOVERY / REFERENCE",IF($S84="no","RESOLVE EVIDENCE",IF(AND($E84="no",$H84="yes",$AT84=TRUE,$I84="full",$AW84=""),"RESOLVE EVIDENCE",IF(AND($E84="no",$H84="yes",$AT84=TRUE,$I84="full",$AU84=TRUE,OR($AP84&lt;&gt;"two_plus",$AQ84&lt;&gt;"current",$S84&lt;&gt;"yes")),"RESOLVE EVIDENCE",IF(AND($E84="no",$H84="yes",$AT84=TRUE,$I84="full"),"ADD",IF(AND($AW84&lt;&gt;"",$E84="yes",$H84="yes",$I84="full",$L84&lt;&gt;$AW84),"RECLASSIFY",IF(AND($AP84="shared",$AV84=TRUE),"RETAIN FOR DISCOVERY / REFERENCE",IF(AND($AV84=TRUE,$F84="yes",OR($H84="no",$G84="none")),"RETAIN FOR DISCOVERY / REFERENCE",IF(AND($E84="yes",$H84="no",$U84="yes",$AP84="two_plus",$I84="full",$AQ84="current"),"EXCLUDE FROM THIS COMMERCIAL VIEW",IF(AND($E84="yes",$H84="yes",$AT84=TRUE,$I84="full",$AP84="two_plus",$AQ84="current",$AW84=""),"RESOLVE EVIDENCE",IF(AND($E84="yes",$H84="yes",$AT84=TRUE,$I84="full",$AP84="two_plus",$AQ84="current",$AU84=TRUE,$S84&lt;&gt;"yes"),"RESOLVE EVIDENCE",IF(AND($E84="yes",$H84="yes",$AT84=TRUE,$I84="full",$AP84="two_plus",$AQ84="current",$L84&lt;&gt;$AW84),"RECLASSIFY",IF(AND($E84="yes",$H84="yes",$AT84=TRUE,$I84="full",$AP84="two_plus",$AQ84="current"),"CONFIRM","RESOLVE EVIDENCE")))))))))))))))))))))))))))</x:f>
      </x:c>
      <x:c r="BC84">
        <x:f>IF($AM84=0,"EMPTY",IF($AN84=TRUE,"CONTROLLED_INPUT_INVALID",IF($AO84=TRUE,"REQUIRED_FIELDS_MISSING",IF(OR(NOT(ISTEXT($C84)),LEN(TRIM($C84&amp;""))&lt;2),"IDENTITY_MALFORMED",IF(OR($Q84="review_due",$Q84="new_evidence",$R84="yes"),"LIFECYCLE_TRIGGER",IF(OR($AR84="material",$AR84="unknown"),"MATERIAL_CONTRADICTION",IF(OR($I84="unknown",$H84="unknown"),"SCOPE_OR_EVENT_UNRESOLVED",IF(AND($AU84=TRUE,OR($S84="",$S84="unknown")),"SERVICEABILITY_UNRESOLVED",IF(AND($E84="no",OR($K84="",$K84="unknown")),"MISSING_ALTERNATIVE_ROLE_UNRESOLVED",IF(AND($E84="yes",OR($L84="",$L84="unknown")),"CURRENT_ROLE_UNRESOLVED",IF(AND($E84="yes",OR($I84="partial",$I84="mismatch",$AQ84="stale")),"SCOPE_OR_FRESHNESS_LIMIT",IF(AND($AU84=TRUE,$AY84=TRUE),"COMMERCIAL_EVIDENCE_LIMITED",IF(AND($S84="no",$E84="yes",$H84="no",$U84="yes",$AP84="two_plus",$I84="full",$AQ84="current"),"SCOPED_NON_SERVICEABILITY",IF(AND($S84="no",$E84="yes",$H84="yes"),"SERVICEABILITY_LIMIT",IF(AND($S84="no",OR($F84="yes",$AV84=TRUE)),"NOT_SERVICEABLE_FOR_COMMERCIAL_VIEW",IF($S84="no","SERVICEABILITY_NEGATIVE_ROLE_EFFECT_UNRESOLVED",IF(AND($E84="no",$H84="yes",$AT84=TRUE,$I84="full",$AW84=""),"MISSING_ALTERNATIVE_ROLE_UNRESOLVED",IF(AND($E84="no",$H84="yes",$AT84=TRUE,$I84="full",$AU84=TRUE,OR($AP84&lt;&gt;"two_plus",$AQ84&lt;&gt;"current",$S84&lt;&gt;"yes")),"MISSING_ALTERNATIVE_EVIDENCE_LIMITED",IF(AND($E84="no",$H84="yes",$AT84=TRUE,$I84="full"),"COMMERCIAL_ALTERNATIVE_MISSING",IF(AND($AW84&lt;&gt;"",$E84="yes",$H84="yes",$I84="full",$L84&lt;&gt;$AW84),"ROLE_MISMATCH",IF(AND($AP84="shared",$AV84=TRUE),"PUBLIC_SIGNAL_SHARED_PROVENANCE",IF(AND($AV84=TRUE,$F84="yes",OR($H84="no",$G84="none")),"DISCOVERY_ONLY_RELATIONSHIP",IF(AND($E84="yes",$H84="no",$U84="yes",$AP84="two_plus",$I84="full",$AQ84="current"),"SCOPED_NON_PARTICIPATION",IF(AND($E84="yes",$H84="yes",$AT84=TRUE,$I84="full",$AP84="two_plus",$AQ84="current",$AW84=""),"ALTERNATIVE_TYPE_UNRESOLVED",IF(AND($E84="yes",$H84="yes",$AT84=TRUE,$I84="full",$AP84="two_plus",$AQ84="current",$AU84=TRUE,$S84&lt;&gt;"yes"),"SERVICEABILITY_UNRESOLVED",IF(AND($E84="yes",$H84="yes",$AT84=TRUE,$I84="full",$AP84="two_plus",$AQ84="current",$L84&lt;&gt;$AW84),"ROLE_MISMATCH",IF(AND($E84="yes",$H84="yes",$AT84=TRUE,$I84="full",$AP84="two_plus",$AQ84="current"),"SCOPED_COMMERCIAL_RELEVANCE","DEFAULT_EVIDENCE_GAP")))))))))))))))))))))))))))</x:f>
      </x:c>
    </x:row>
    <x:row r="85">
      <x:c r="A85" s="103"/>
      <x:c r="B85" s="103"/>
      <x:c r="C85" s="103"/>
      <x:c r="D85" s="103"/>
      <x:c r="E85" s="103"/>
      <x:c r="F85" s="103"/>
      <x:c r="G85" s="103"/>
      <x:c r="H85" s="103"/>
      <x:c r="I85" s="103"/>
      <x:c r="J85" s="103"/>
      <x:c r="K85" s="103"/>
      <x:c r="L85" s="103"/>
      <x:c r="M85" s="103"/>
      <x:c r="N85" s="103"/>
      <x:c r="O85" s="103"/>
      <x:c r="P85" s="103"/>
      <x:c r="Q85" s="103"/>
      <x:c r="R85" s="103"/>
      <x:c r="S85" s="103"/>
      <x:c r="T85" s="103"/>
      <x:c r="U85" s="103"/>
      <x:c r="V85" s="103"/>
      <x:c r="W85" s="104"/>
      <x:c r="X85" s="103"/>
      <x:c r="Y85" s="86">
        <x:f>IF($BB85="EMPTY","",IF($AN85=TRUE,"INVALID",IF($AO85=TRUE,"INCOMPLETE",IF(OR(NOT(ISTEXT($C85)),LEN(TRIM($C85&amp;""))&lt;2),"INVALID","VALID"))))</x:f>
      </x:c>
      <x:c r="Z85" s="86">
        <x:f>IF($BB85="EMPTY","",$BB85)</x:f>
      </x:c>
      <x:c r="AA85" s="86">
        <x:f>IF($BB85="EMPTY","",IFERROR(VLOOKUP($BC85,'Method Notes'!$AN$5:$AW$50,2,FALSE),""))</x:f>
      </x:c>
      <x:c r="AB85" s="86">
        <x:f>IF($BB85="EMPTY","",IF($BC85="CONTROLLED_INPUT_INVALID","Unsupported values were supplied for: "&amp;LEFT($AZ85,MAX(0,LEN($AZ85)-2))&amp;". The engine does not convert them to a safe default.",IF($BC85="REQUIRED_FIELDS_MISSING","Required information is missing: "&amp;LEFT($BA85,MAX(0,LEN($BA85)-2))&amp;".",IFERROR(VLOOKUP($BC85,'Method Notes'!$AN$5:$AW$50,3,FALSE),""))))</x:f>
      </x:c>
      <x:c r="AC85" s="86">
        <x:f>IF($BB85="EMPTY","",IF($BC85="COMMERCIAL_ALTERNATIVE_MISSING","Add as "&amp;$AX85&amp;" in this scoped view.",IF($BC85="ROLE_MISMATCH","Reclassify as "&amp;$AX85&amp;" for this view.",IFERROR(VLOOKUP($BC85,'Method Notes'!$AN$5:$AW$50,4,FALSE),""))))</x:f>
      </x:c>
      <x:c r="AD85" s="86">
        <x:f>IF($BB85="EMPTY","",$BC85)</x:f>
      </x:c>
      <x:c r="AE85" s="86">
        <x:f>IF($BB85="EMPTY","",IFERROR(VLOOKUP($BC85,'Method Notes'!$AN$5:$AW$50,5,FALSE),""))</x:f>
      </x:c>
      <x:c r="AF85" s="86">
        <x:f>IF($BB85="EMPTY","",IFERROR(VLOOKUP($BC85,'Method Notes'!$AN$5:$AW$50,6,FALSE),""))</x:f>
      </x:c>
      <x:c r="AG85" s="86">
        <x:f>IF($BB85="EMPTY","",IF($BC85="COMMERCIAL_EVIDENCE_LIMITED",IF($AT85=TRUE,"Add independent decisions and missing segments.","Collect direct buyer or recorded commercial-event evidence tied to the same scope."),IFERROR(VLOOKUP($BC85,'Method Notes'!$AN$5:$AW$50,7,FALSE),"")))</x:f>
      </x:c>
      <x:c r="AH85" s="86">
        <x:f>IF($BB85="EMPTY","",IFERROR(VLOOKUP($BC85,'Method Notes'!$AN$5:$AW$50,8,FALSE),""))</x:f>
      </x:c>
      <x:c r="AI85" s="86">
        <x:f>IF($BB85="EMPTY","",IF(OR($BC85="COMMERCIAL_EVIDENCE_LIMITED",$BC85="COMMERCIAL_ALTERNATIVE_MISSING",$BC85="ROLE_MISMATCH",$BC85="SCOPE_OR_FRESHNESS_LIMIT"),IF($AP85="shared","PROVENANCE NOT INDEPENDENT",IF($AP85="one","ONE INDEPENDENT DECISION ONLY",IF($AS85="incomplete_crm","CRM CAPTURE INCOMPLETE",IF(OR($AS85="only_wins",$AS85="only_losses",$AS85="one_segment",$AS85="limited"),"SAMPLE COVERAGE LIMITED",IF($T85="yes","HISTORICAL BACKFILL UNRELIABLE",IF($AQ85="stale","EVIDENCE STALE","Evidence is scoped to the tested view.")))))),IFERROR(VLOOKUP($BC85,'Method Notes'!$AN$5:$AW$50,9,FALSE),"")))</x:f>
      </x:c>
      <x:c r="AJ85" s="86">
        <x:f>IF($BB85="EMPTY","",IFERROR(VLOOKUP($BC85,'Method Notes'!$AN$5:$AW$50,10,FALSE),""))</x:f>
      </x:c>
      <x:c r="AK85" s="86">
        <x:f>IF(COUNTA($A85:$X85)=0,"",IF(AND($B85&lt;&gt;"",COUNTIF($B$6:$B85,$B85)&gt;1),"POSSIBLE DUPLICATE CANDIDATE ID",""))</x:f>
      </x:c>
      <x:c r="AL85" s="86">
        <x:f>IF(COUNTA($A85:$X85)=0,"",IF(OR($Q85="review_due",$Q85="new_evidence",$R85="yes"),"REOPEN / SUPERSEDE PRIOR VERSION",IF(OR($Q85="",$Q85="none"),"CURRENT OR FIRST REVIEW","PRIOR REVIEW RECORDED")))</x:f>
      </x:c>
      <x:c r="AM85">
        <x:f>IF(COUNTA($C85:$U85)&gt;0,1,0)</x:f>
      </x:c>
      <x:c r="AN85">
        <x:f>OR(ISFORMULA($C85),ISFORMULA($D85),AND($D85&lt;&gt;"",NOT(OR(EXACT($D85,"seo"),EXACT($D85,"content"),EXACT($D85,"paid_search"),EXACT($D85,"market_monitoring"),EXACT($D85,"battlecard"),EXACT($D85,"product_comparison"),EXACT($D85,"shortlist"),EXACT($D85,"procurement"),EXACT($D85,"pricing"),EXACT($D85,"renewal"),EXACT($D85,"strategy")))),ISFORMULA($E85),AND($E85&lt;&gt;"",NOT(OR(EXACT($E85,"yes"),EXACT($E85,"no")))),ISFORMULA($F85),AND($F85&lt;&gt;"",NOT(OR(EXACT($F85,"yes"),EXACT($F85,"no")))),ISFORMULA($G85),AND($G85&lt;&gt;"",NOT(OR(EXACT($G85,"none"),EXACT($G85,"seller_only"),EXACT($G85,"buyer_event"),EXACT($G85,"mixed")))),ISFORMULA($H85),AND($H85&lt;&gt;"",NOT(OR(EXACT($H85,"yes"),EXACT($H85,"no"),EXACT($H85,"unknown")))),ISFORMULA($I85),AND($I85&lt;&gt;"",NOT(OR(EXACT($I85,"full"),EXACT($I85,"partial"),EXACT($I85,"mismatch"),EXACT($I85,"unknown")))),ISFORMULA($J85),AND($J85&lt;&gt;"",NOT(OR(EXACT($J85,"independent_current"),EXACT($J85,"one_decision"),EXACT($J85,"shared_records"),EXACT($J85,"contradictory"),EXACT($J85,"incomplete_capture"),EXACT($J85,"stale")))),ISFORMULA($K85),AND($K85&lt;&gt;"",NOT(OR(EXACT($K85,"vendor"),EXACT($K85,"product"),EXACT($K85,"consultancy"),EXACT($K85,"agency"),EXACT($K85,"internal_build"),EXACT($K85,"spreadsheet"),EXACT($K85,"incumbent"),EXACT($K85,"open_source"),EXACT($K85,"free_tool"),EXACT($K85,"no_decision"),EXACT($K85,"status_quo"),EXACT($K85,"unknown")))),ISFORMULA($L85),AND($L85&lt;&gt;"",NOT(OR(EXACT($L85,"direct"),EXACT($L85,"indirect"),EXACT($L85,"substitute"),EXACT($L85,"reference"),EXACT($L85,"unknown")))),ISFORMULA($M85),AND($M85&lt;&gt;"",NOT(OR(EXACT($M85,"current"),EXACT($M85,"stale"),EXACT($M85,"unknown")))),ISFORMULA($N85),AND($N85&lt;&gt;"",NOT(OR(EXACT($N85,"none"),EXACT($N85,"material"),EXACT($N85,"unknown")))),ISFORMULA($O85),AND($O85&lt;&gt;"",NOT(OR(EXACT($O85,"two_plus"),EXACT($O85,"one"),EXACT($O85,"shared"),EXACT($O85,"unknown")))),ISFORMULA($P85),AND($P85&lt;&gt;"",NOT(OR(EXACT($P85,"balanced"),EXACT($P85,"only_wins"),EXACT($P85,"only_losses"),EXACT($P85,"one_segment"),EXACT($P85,"incomplete_crm"),EXACT($P85,"limited")))),ISFORMULA($Q85),AND($Q85&lt;&gt;"",NOT(OR(EXACT($Q85,"none"),EXACT($Q85,"review_due"),EXACT($Q85,"new_evidence")))),ISFORMULA($R85),AND($R85&lt;&gt;"",NOT(OR(EXACT($R85,"yes"),EXACT($R85,"no")))),ISFORMULA($S85),AND($S85&lt;&gt;"",NOT(OR(EXACT($S85,"yes"),EXACT($S85,"no"),EXACT($S85,"unknown")))),ISFORMULA($T85),AND($T85&lt;&gt;"",NOT(OR(EXACT($T85,"yes"),EXACT($T85,"no")))),ISFORMULA($U85),AND($U85&lt;&gt;"",NOT(OR(EXACT($U85,"yes"),EXACT($U85,"no"),EXACT($U85,"unknown")))))</x:f>
      </x:c>
      <x:c r="AO85">
        <x:f>OR(LEN(TRIM($C85&amp;""))=0,LEN(TRIM($D85&amp;""))=0,LEN(TRIM($E85&amp;""))=0,LEN(TRIM($F85&amp;""))=0,LEN(TRIM($G85&amp;""))=0,LEN(TRIM($H85&amp;""))=0,LEN(TRIM($I85&amp;""))=0,LEN(TRIM($J85&amp;""))=0)</x:f>
      </x:c>
      <x:c r="AP85">
        <x:f>IF($O85&lt;&gt;"",$O85,IF($J85="independent_current","two_plus",IF($J85="one_decision","one",IF($J85="shared_records","shared","unknown"))))</x:f>
      </x:c>
      <x:c r="AQ85">
        <x:f>IF($M85&lt;&gt;"",$M85,IF($J85="stale","stale",IF($J85="incomplete_capture","unknown",IF($J85&lt;&gt;"","current",""))))</x:f>
      </x:c>
      <x:c r="AR85">
        <x:f>IF($N85&lt;&gt;"",$N85,IF($J85="contradictory","material",IF($J85&lt;&gt;"","none","")))</x:f>
      </x:c>
      <x:c r="AS85">
        <x:f>IF($P85&lt;&gt;"",$P85,IF($J85="incomplete_capture","incomplete_crm",IF($J85="independent_current","balanced",IF($J85&lt;&gt;"","limited",""))))</x:f>
      </x:c>
      <x:c r="AT85">
        <x:f>OR($G85="buyer_event",$G85="mixed")</x:f>
      </x:c>
      <x:c r="AU85">
        <x:f>OR($D85="battlecard",$D85="shortlist",$D85="procurement",$D85="pricing",$D85="renewal",$D85="strategy",$D85="product_comparison")</x:f>
      </x:c>
      <x:c r="AV85">
        <x:f>OR($D85="seo",$D85="content",$D85="paid_search",$D85="market_monitoring")</x:f>
      </x:c>
      <x:c r="AW85">
        <x:f>IF(OR($K85="vendor",$K85="product"),"direct",IF(OR($K85="consultancy",$K85="agency"),"indirect",IF(OR($K85="internal_build",$K85="spreadsheet",$K85="incumbent",$K85="open_source",$K85="free_tool",$K85="no_decision",$K85="status_quo"),"substitute","")))</x:f>
      </x:c>
      <x:c r="AX85">
        <x:f>IF(OR($K85="vendor",$K85="product"),"Direct competitor",IF(OR($K85="consultancy",$K85="agency"),"Service alternative",IF($K85="incumbent","Incumbent / substitute",IF($K85="no_decision","No-decision alternative",IF($K85="status_quo","Status-quo alternative",IF(OR($K85="internal_build",$K85="spreadsheet",$K85="open_source",$K85="free_tool"),"Substitute",""))))))</x:f>
      </x:c>
      <x:c r="AY85">
        <x:f>OR($G85="none",$G85="seller_only",$AP85&lt;&gt;"two_plus",$AS85="only_wins",$AS85="only_losses",$AS85="one_segment",$AS85="incomplete_crm",$AS85="limited",$T85="yes",$AQ85&lt;&gt;"current")</x:f>
      </x:c>
      <x:c r="AZ85">
        <x:f>IF(ISFORMULA($C85),"candidateName, ","")&amp;IF(OR(ISFORMULA($D85),AND($D85&lt;&gt;"",NOT(OR(EXACT($D85,"seo"),EXACT($D85,"content"),EXACT($D85,"paid_search"),EXACT($D85,"market_monitoring"),EXACT($D85,"battlecard"),EXACT($D85,"product_comparison"),EXACT($D85,"shortlist"),EXACT($D85,"procurement"),EXACT($D85,"pricing"),EXACT($D85,"renewal"),EXACT($D85,"strategy"))))),"decisionUse, ","")&amp;IF(OR(ISFORMULA($E85),AND($E85&lt;&gt;"",NOT(OR(EXACT($E85,"yes"),EXACT($E85,"no"))))),"candidateInSet, ","")&amp;IF(OR(ISFORMULA($F85),AND($F85&lt;&gt;"",NOT(OR(EXACT($F85,"yes"),EXACT($F85,"no"))))),"publicEvidence, ","")&amp;IF(OR(ISFORMULA($G85),AND($G85&lt;&gt;"",NOT(OR(EXACT($G85,"none"),EXACT($G85,"seller_only"),EXACT($G85,"buyer_event"),EXACT($G85,"mixed"))))),"firstPartyEvidence, ","")&amp;IF(OR(ISFORMULA($H85),AND($H85&lt;&gt;"",NOT(OR(EXACT($H85,"yes"),EXACT($H85,"no"),EXACT($H85,"unknown"))))),"realDecision, ","")&amp;IF(OR(ISFORMULA($I85),AND($I85&lt;&gt;"",NOT(OR(EXACT($I85,"full"),EXACT($I85,"partial"),EXACT($I85,"mismatch"),EXACT($I85,"unknown"))))),"scopeMatch, ","")&amp;IF(OR(ISFORMULA($J85),AND($J85&lt;&gt;"",NOT(OR(EXACT($J85,"independent_current"),EXACT($J85,"one_decision"),EXACT($J85,"shared_records"),EXACT($J85,"contradictory"),EXACT($J85,"incomplete_capture"),EXACT($J85,"stale"))))),"evidenceQuality, ","")&amp;IF(OR(ISFORMULA($K85),AND($K85&lt;&gt;"",NOT(OR(EXACT($K85,"vendor"),EXACT($K85,"product"),EXACT($K85,"consultancy"),EXACT($K85,"agency"),EXACT($K85,"internal_build"),EXACT($K85,"spreadsheet"),EXACT($K85,"incumbent"),EXACT($K85,"open_source"),EXACT($K85,"free_tool"),EXACT($K85,"no_decision"),EXACT($K85,"status_quo"),EXACT($K85,"unknown"))))),"alternativeType, ","")&amp;IF(OR(ISFORMULA($L85),AND($L85&lt;&gt;"",NOT(OR(EXACT($L85,"direct"),EXACT($L85,"indirect"),EXACT($L85,"substitute"),EXACT($L85,"reference"),EXACT($L85,"unknown"))))),"currentRole, ","")&amp;IF(OR(ISFORMULA($M85),AND($M85&lt;&gt;"",NOT(OR(EXACT($M85,"current"),EXACT($M85,"stale"),EXACT($M85,"unknown"))))),"freshness, ","")&amp;IF(OR(ISFORMULA($N85),AND($N85&lt;&gt;"",NOT(OR(EXACT($N85,"none"),EXACT($N85,"material"),EXACT($N85,"unknown"))))),"contradiction, ","")&amp;IF(OR(ISFORMULA($O85),AND($O85&lt;&gt;"",NOT(OR(EXACT($O85,"two_plus"),EXACT($O85,"one"),EXACT($O85,"shared"),EXACT($O85,"unknown"))))),"provenance, ","")&amp;IF(OR(ISFORMULA($P85),AND($P85&lt;&gt;"",NOT(OR(EXACT($P85,"balanced"),EXACT($P85,"only_wins"),EXACT($P85,"only_losses"),EXACT($P85,"one_segment"),EXACT($P85,"incomplete_crm"),EXACT($P85,"limited"))))),"sampleCoverage, ","")&amp;IF(OR(ISFORMULA($Q85),AND($Q85&lt;&gt;"",NOT(OR(EXACT($Q85,"none"),EXACT($Q85,"review_due"),EXACT($Q85,"new_evidence"))))),"previousValidation, ","")&amp;IF(OR(ISFORMULA($R85),AND($R85&lt;&gt;"",NOT(OR(EXACT($R85,"yes"),EXACT($R85,"no"))))),"newMaterialEvidence, ","")&amp;IF(OR(ISFORMULA($S85),AND($S85&lt;&gt;"",NOT(OR(EXACT($S85,"yes"),EXACT($S85,"no"),EXACT($S85,"unknown"))))),"serviceability, ","")&amp;IF(OR(ISFORMULA($T85),AND($T85&lt;&gt;"",NOT(OR(EXACT($T85,"yes"),EXACT($T85,"no"))))),"historicalBackfill, ","")&amp;IF(OR(ISFORMULA($U85),AND($U85&lt;&gt;"",NOT(OR(EXACT($U85,"yes"),EXACT($U85,"no"),EXACT($U85,"unknown"))))),"commercialNonParticipation, ","")</x:f>
      </x:c>
      <x:c r="BA85">
        <x:f>IF(LEN(TRIM($C85&amp;""))=0,"candidateName, ","")&amp;IF(LEN(TRIM($D85&amp;""))=0,"decisionUse, ","")&amp;IF(LEN(TRIM($E85&amp;""))=0,"candidateInSet, ","")&amp;IF(LEN(TRIM($F85&amp;""))=0,"publicEvidence, ","")&amp;IF(LEN(TRIM($G85&amp;""))=0,"firstPartyEvidence, ","")&amp;IF(LEN(TRIM($H85&amp;""))=0,"realDecision, ","")&amp;IF(LEN(TRIM($I85&amp;""))=0,"scopeMatch, ","")&amp;IF(LEN(TRIM($J85&amp;""))=0,"evidenceQuality, ","")</x:f>
      </x:c>
      <x:c r="BB85">
        <x:f>IF($AM85=0,"EMPTY",IF($AN85=TRUE,"INVALID INPUT",IF($AO85=TRUE,"INVALID INPUT",IF(OR(NOT(ISTEXT($C85)),LEN(TRIM($C85&amp;""))&lt;2),"INVALID INPUT",IF(OR($Q85="review_due",$Q85="new_evidence",$R85="yes"),"REOPEN",IF(OR($AR85="material",$AR85="unknown"),"RESOLVE EVIDENCE",IF(OR($I85="unknown",$H85="unknown"),"RESOLVE EVIDENCE",IF(AND($AU85=TRUE,OR($S85="",$S85="unknown")),"RESOLVE EVIDENCE",IF(AND($E85="no",OR($K85="",$K85="unknown")),"RESOLVE EVIDENCE",IF(AND($E85="yes",OR($L85="",$L85="unknown")),"RESOLVE EVIDENCE",IF(AND($E85="yes",OR($I85="partial",$I85="mismatch",$AQ85="stale")),"DOWNGRADE",IF(AND($AU85=TRUE,$AY85=TRUE),"RESOLVE EVIDENCE",IF(AND($S85="no",$E85="yes",$H85="no",$U85="yes",$AP85="two_plus",$I85="full",$AQ85="current"),"EXCLUDE FROM THIS COMMERCIAL VIEW",IF(AND($S85="no",$E85="yes",$H85="yes"),"DOWNGRADE",IF(AND($S85="no",OR($F85="yes",$AV85=TRUE)),"RETAIN FOR DISCOVERY / REFERENCE",IF($S85="no","RESOLVE EVIDENCE",IF(AND($E85="no",$H85="yes",$AT85=TRUE,$I85="full",$AW85=""),"RESOLVE EVIDENCE",IF(AND($E85="no",$H85="yes",$AT85=TRUE,$I85="full",$AU85=TRUE,OR($AP85&lt;&gt;"two_plus",$AQ85&lt;&gt;"current",$S85&lt;&gt;"yes")),"RESOLVE EVIDENCE",IF(AND($E85="no",$H85="yes",$AT85=TRUE,$I85="full"),"ADD",IF(AND($AW85&lt;&gt;"",$E85="yes",$H85="yes",$I85="full",$L85&lt;&gt;$AW85),"RECLASSIFY",IF(AND($AP85="shared",$AV85=TRUE),"RETAIN FOR DISCOVERY / REFERENCE",IF(AND($AV85=TRUE,$F85="yes",OR($H85="no",$G85="none")),"RETAIN FOR DISCOVERY / REFERENCE",IF(AND($E85="yes",$H85="no",$U85="yes",$AP85="two_plus",$I85="full",$AQ85="current"),"EXCLUDE FROM THIS COMMERCIAL VIEW",IF(AND($E85="yes",$H85="yes",$AT85=TRUE,$I85="full",$AP85="two_plus",$AQ85="current",$AW85=""),"RESOLVE EVIDENCE",IF(AND($E85="yes",$H85="yes",$AT85=TRUE,$I85="full",$AP85="two_plus",$AQ85="current",$AU85=TRUE,$S85&lt;&gt;"yes"),"RESOLVE EVIDENCE",IF(AND($E85="yes",$H85="yes",$AT85=TRUE,$I85="full",$AP85="two_plus",$AQ85="current",$L85&lt;&gt;$AW85),"RECLASSIFY",IF(AND($E85="yes",$H85="yes",$AT85=TRUE,$I85="full",$AP85="two_plus",$AQ85="current"),"CONFIRM","RESOLVE EVIDENCE")))))))))))))))))))))))))))</x:f>
      </x:c>
      <x:c r="BC85">
        <x:f>IF($AM85=0,"EMPTY",IF($AN85=TRUE,"CONTROLLED_INPUT_INVALID",IF($AO85=TRUE,"REQUIRED_FIELDS_MISSING",IF(OR(NOT(ISTEXT($C85)),LEN(TRIM($C85&amp;""))&lt;2),"IDENTITY_MALFORMED",IF(OR($Q85="review_due",$Q85="new_evidence",$R85="yes"),"LIFECYCLE_TRIGGER",IF(OR($AR85="material",$AR85="unknown"),"MATERIAL_CONTRADICTION",IF(OR($I85="unknown",$H85="unknown"),"SCOPE_OR_EVENT_UNRESOLVED",IF(AND($AU85=TRUE,OR($S85="",$S85="unknown")),"SERVICEABILITY_UNRESOLVED",IF(AND($E85="no",OR($K85="",$K85="unknown")),"MISSING_ALTERNATIVE_ROLE_UNRESOLVED",IF(AND($E85="yes",OR($L85="",$L85="unknown")),"CURRENT_ROLE_UNRESOLVED",IF(AND($E85="yes",OR($I85="partial",$I85="mismatch",$AQ85="stale")),"SCOPE_OR_FRESHNESS_LIMIT",IF(AND($AU85=TRUE,$AY85=TRUE),"COMMERCIAL_EVIDENCE_LIMITED",IF(AND($S85="no",$E85="yes",$H85="no",$U85="yes",$AP85="two_plus",$I85="full",$AQ85="current"),"SCOPED_NON_SERVICEABILITY",IF(AND($S85="no",$E85="yes",$H85="yes"),"SERVICEABILITY_LIMIT",IF(AND($S85="no",OR($F85="yes",$AV85=TRUE)),"NOT_SERVICEABLE_FOR_COMMERCIAL_VIEW",IF($S85="no","SERVICEABILITY_NEGATIVE_ROLE_EFFECT_UNRESOLVED",IF(AND($E85="no",$H85="yes",$AT85=TRUE,$I85="full",$AW85=""),"MISSING_ALTERNATIVE_ROLE_UNRESOLVED",IF(AND($E85="no",$H85="yes",$AT85=TRUE,$I85="full",$AU85=TRUE,OR($AP85&lt;&gt;"two_plus",$AQ85&lt;&gt;"current",$S85&lt;&gt;"yes")),"MISSING_ALTERNATIVE_EVIDENCE_LIMITED",IF(AND($E85="no",$H85="yes",$AT85=TRUE,$I85="full"),"COMMERCIAL_ALTERNATIVE_MISSING",IF(AND($AW85&lt;&gt;"",$E85="yes",$H85="yes",$I85="full",$L85&lt;&gt;$AW85),"ROLE_MISMATCH",IF(AND($AP85="shared",$AV85=TRUE),"PUBLIC_SIGNAL_SHARED_PROVENANCE",IF(AND($AV85=TRUE,$F85="yes",OR($H85="no",$G85="none")),"DISCOVERY_ONLY_RELATIONSHIP",IF(AND($E85="yes",$H85="no",$U85="yes",$AP85="two_plus",$I85="full",$AQ85="current"),"SCOPED_NON_PARTICIPATION",IF(AND($E85="yes",$H85="yes",$AT85=TRUE,$I85="full",$AP85="two_plus",$AQ85="current",$AW85=""),"ALTERNATIVE_TYPE_UNRESOLVED",IF(AND($E85="yes",$H85="yes",$AT85=TRUE,$I85="full",$AP85="two_plus",$AQ85="current",$AU85=TRUE,$S85&lt;&gt;"yes"),"SERVICEABILITY_UNRESOLVED",IF(AND($E85="yes",$H85="yes",$AT85=TRUE,$I85="full",$AP85="two_plus",$AQ85="current",$L85&lt;&gt;$AW85),"ROLE_MISMATCH",IF(AND($E85="yes",$H85="yes",$AT85=TRUE,$I85="full",$AP85="two_plus",$AQ85="current"),"SCOPED_COMMERCIAL_RELEVANCE","DEFAULT_EVIDENCE_GAP")))))))))))))))))))))))))))</x:f>
      </x:c>
    </x:row>
    <x:row r="86">
      <x:c r="A86" s="103"/>
      <x:c r="B86" s="103"/>
      <x:c r="C86" s="103"/>
      <x:c r="D86" s="103"/>
      <x:c r="E86" s="103"/>
      <x:c r="F86" s="103"/>
      <x:c r="G86" s="103"/>
      <x:c r="H86" s="103"/>
      <x:c r="I86" s="103"/>
      <x:c r="J86" s="103"/>
      <x:c r="K86" s="103"/>
      <x:c r="L86" s="103"/>
      <x:c r="M86" s="103"/>
      <x:c r="N86" s="103"/>
      <x:c r="O86" s="103"/>
      <x:c r="P86" s="103"/>
      <x:c r="Q86" s="103"/>
      <x:c r="R86" s="103"/>
      <x:c r="S86" s="103"/>
      <x:c r="T86" s="103"/>
      <x:c r="U86" s="103"/>
      <x:c r="V86" s="103"/>
      <x:c r="W86" s="104"/>
      <x:c r="X86" s="103"/>
      <x:c r="Y86" s="86">
        <x:f>IF($BB86="EMPTY","",IF($AN86=TRUE,"INVALID",IF($AO86=TRUE,"INCOMPLETE",IF(OR(NOT(ISTEXT($C86)),LEN(TRIM($C86&amp;""))&lt;2),"INVALID","VALID"))))</x:f>
      </x:c>
      <x:c r="Z86" s="86">
        <x:f>IF($BB86="EMPTY","",$BB86)</x:f>
      </x:c>
      <x:c r="AA86" s="86">
        <x:f>IF($BB86="EMPTY","",IFERROR(VLOOKUP($BC86,'Method Notes'!$AN$5:$AW$50,2,FALSE),""))</x:f>
      </x:c>
      <x:c r="AB86" s="86">
        <x:f>IF($BB86="EMPTY","",IF($BC86="CONTROLLED_INPUT_INVALID","Unsupported values were supplied for: "&amp;LEFT($AZ86,MAX(0,LEN($AZ86)-2))&amp;". The engine does not convert them to a safe default.",IF($BC86="REQUIRED_FIELDS_MISSING","Required information is missing: "&amp;LEFT($BA86,MAX(0,LEN($BA86)-2))&amp;".",IFERROR(VLOOKUP($BC86,'Method Notes'!$AN$5:$AW$50,3,FALSE),""))))</x:f>
      </x:c>
      <x:c r="AC86" s="86">
        <x:f>IF($BB86="EMPTY","",IF($BC86="COMMERCIAL_ALTERNATIVE_MISSING","Add as "&amp;$AX86&amp;" in this scoped view.",IF($BC86="ROLE_MISMATCH","Reclassify as "&amp;$AX86&amp;" for this view.",IFERROR(VLOOKUP($BC86,'Method Notes'!$AN$5:$AW$50,4,FALSE),""))))</x:f>
      </x:c>
      <x:c r="AD86" s="86">
        <x:f>IF($BB86="EMPTY","",$BC86)</x:f>
      </x:c>
      <x:c r="AE86" s="86">
        <x:f>IF($BB86="EMPTY","",IFERROR(VLOOKUP($BC86,'Method Notes'!$AN$5:$AW$50,5,FALSE),""))</x:f>
      </x:c>
      <x:c r="AF86" s="86">
        <x:f>IF($BB86="EMPTY","",IFERROR(VLOOKUP($BC86,'Method Notes'!$AN$5:$AW$50,6,FALSE),""))</x:f>
      </x:c>
      <x:c r="AG86" s="86">
        <x:f>IF($BB86="EMPTY","",IF($BC86="COMMERCIAL_EVIDENCE_LIMITED",IF($AT86=TRUE,"Add independent decisions and missing segments.","Collect direct buyer or recorded commercial-event evidence tied to the same scope."),IFERROR(VLOOKUP($BC86,'Method Notes'!$AN$5:$AW$50,7,FALSE),"")))</x:f>
      </x:c>
      <x:c r="AH86" s="86">
        <x:f>IF($BB86="EMPTY","",IFERROR(VLOOKUP($BC86,'Method Notes'!$AN$5:$AW$50,8,FALSE),""))</x:f>
      </x:c>
      <x:c r="AI86" s="86">
        <x:f>IF($BB86="EMPTY","",IF(OR($BC86="COMMERCIAL_EVIDENCE_LIMITED",$BC86="COMMERCIAL_ALTERNATIVE_MISSING",$BC86="ROLE_MISMATCH",$BC86="SCOPE_OR_FRESHNESS_LIMIT"),IF($AP86="shared","PROVENANCE NOT INDEPENDENT",IF($AP86="one","ONE INDEPENDENT DECISION ONLY",IF($AS86="incomplete_crm","CRM CAPTURE INCOMPLETE",IF(OR($AS86="only_wins",$AS86="only_losses",$AS86="one_segment",$AS86="limited"),"SAMPLE COVERAGE LIMITED",IF($T86="yes","HISTORICAL BACKFILL UNRELIABLE",IF($AQ86="stale","EVIDENCE STALE","Evidence is scoped to the tested view.")))))),IFERROR(VLOOKUP($BC86,'Method Notes'!$AN$5:$AW$50,9,FALSE),"")))</x:f>
      </x:c>
      <x:c r="AJ86" s="86">
        <x:f>IF($BB86="EMPTY","",IFERROR(VLOOKUP($BC86,'Method Notes'!$AN$5:$AW$50,10,FALSE),""))</x:f>
      </x:c>
      <x:c r="AK86" s="86">
        <x:f>IF(COUNTA($A86:$X86)=0,"",IF(AND($B86&lt;&gt;"",COUNTIF($B$6:$B86,$B86)&gt;1),"POSSIBLE DUPLICATE CANDIDATE ID",""))</x:f>
      </x:c>
      <x:c r="AL86" s="86">
        <x:f>IF(COUNTA($A86:$X86)=0,"",IF(OR($Q86="review_due",$Q86="new_evidence",$R86="yes"),"REOPEN / SUPERSEDE PRIOR VERSION",IF(OR($Q86="",$Q86="none"),"CURRENT OR FIRST REVIEW","PRIOR REVIEW RECORDED")))</x:f>
      </x:c>
      <x:c r="AM86">
        <x:f>IF(COUNTA($C86:$U86)&gt;0,1,0)</x:f>
      </x:c>
      <x:c r="AN86">
        <x:f>OR(ISFORMULA($C86),ISFORMULA($D86),AND($D86&lt;&gt;"",NOT(OR(EXACT($D86,"seo"),EXACT($D86,"content"),EXACT($D86,"paid_search"),EXACT($D86,"market_monitoring"),EXACT($D86,"battlecard"),EXACT($D86,"product_comparison"),EXACT($D86,"shortlist"),EXACT($D86,"procurement"),EXACT($D86,"pricing"),EXACT($D86,"renewal"),EXACT($D86,"strategy")))),ISFORMULA($E86),AND($E86&lt;&gt;"",NOT(OR(EXACT($E86,"yes"),EXACT($E86,"no")))),ISFORMULA($F86),AND($F86&lt;&gt;"",NOT(OR(EXACT($F86,"yes"),EXACT($F86,"no")))),ISFORMULA($G86),AND($G86&lt;&gt;"",NOT(OR(EXACT($G86,"none"),EXACT($G86,"seller_only"),EXACT($G86,"buyer_event"),EXACT($G86,"mixed")))),ISFORMULA($H86),AND($H86&lt;&gt;"",NOT(OR(EXACT($H86,"yes"),EXACT($H86,"no"),EXACT($H86,"unknown")))),ISFORMULA($I86),AND($I86&lt;&gt;"",NOT(OR(EXACT($I86,"full"),EXACT($I86,"partial"),EXACT($I86,"mismatch"),EXACT($I86,"unknown")))),ISFORMULA($J86),AND($J86&lt;&gt;"",NOT(OR(EXACT($J86,"independent_current"),EXACT($J86,"one_decision"),EXACT($J86,"shared_records"),EXACT($J86,"contradictory"),EXACT($J86,"incomplete_capture"),EXACT($J86,"stale")))),ISFORMULA($K86),AND($K86&lt;&gt;"",NOT(OR(EXACT($K86,"vendor"),EXACT($K86,"product"),EXACT($K86,"consultancy"),EXACT($K86,"agency"),EXACT($K86,"internal_build"),EXACT($K86,"spreadsheet"),EXACT($K86,"incumbent"),EXACT($K86,"open_source"),EXACT($K86,"free_tool"),EXACT($K86,"no_decision"),EXACT($K86,"status_quo"),EXACT($K86,"unknown")))),ISFORMULA($L86),AND($L86&lt;&gt;"",NOT(OR(EXACT($L86,"direct"),EXACT($L86,"indirect"),EXACT($L86,"substitute"),EXACT($L86,"reference"),EXACT($L86,"unknown")))),ISFORMULA($M86),AND($M86&lt;&gt;"",NOT(OR(EXACT($M86,"current"),EXACT($M86,"stale"),EXACT($M86,"unknown")))),ISFORMULA($N86),AND($N86&lt;&gt;"",NOT(OR(EXACT($N86,"none"),EXACT($N86,"material"),EXACT($N86,"unknown")))),ISFORMULA($O86),AND($O86&lt;&gt;"",NOT(OR(EXACT($O86,"two_plus"),EXACT($O86,"one"),EXACT($O86,"shared"),EXACT($O86,"unknown")))),ISFORMULA($P86),AND($P86&lt;&gt;"",NOT(OR(EXACT($P86,"balanced"),EXACT($P86,"only_wins"),EXACT($P86,"only_losses"),EXACT($P86,"one_segment"),EXACT($P86,"incomplete_crm"),EXACT($P86,"limited")))),ISFORMULA($Q86),AND($Q86&lt;&gt;"",NOT(OR(EXACT($Q86,"none"),EXACT($Q86,"review_due"),EXACT($Q86,"new_evidence")))),ISFORMULA($R86),AND($R86&lt;&gt;"",NOT(OR(EXACT($R86,"yes"),EXACT($R86,"no")))),ISFORMULA($S86),AND($S86&lt;&gt;"",NOT(OR(EXACT($S86,"yes"),EXACT($S86,"no"),EXACT($S86,"unknown")))),ISFORMULA($T86),AND($T86&lt;&gt;"",NOT(OR(EXACT($T86,"yes"),EXACT($T86,"no")))),ISFORMULA($U86),AND($U86&lt;&gt;"",NOT(OR(EXACT($U86,"yes"),EXACT($U86,"no"),EXACT($U86,"unknown")))))</x:f>
      </x:c>
      <x:c r="AO86">
        <x:f>OR(LEN(TRIM($C86&amp;""))=0,LEN(TRIM($D86&amp;""))=0,LEN(TRIM($E86&amp;""))=0,LEN(TRIM($F86&amp;""))=0,LEN(TRIM($G86&amp;""))=0,LEN(TRIM($H86&amp;""))=0,LEN(TRIM($I86&amp;""))=0,LEN(TRIM($J86&amp;""))=0)</x:f>
      </x:c>
      <x:c r="AP86">
        <x:f>IF($O86&lt;&gt;"",$O86,IF($J86="independent_current","two_plus",IF($J86="one_decision","one",IF($J86="shared_records","shared","unknown"))))</x:f>
      </x:c>
      <x:c r="AQ86">
        <x:f>IF($M86&lt;&gt;"",$M86,IF($J86="stale","stale",IF($J86="incomplete_capture","unknown",IF($J86&lt;&gt;"","current",""))))</x:f>
      </x:c>
      <x:c r="AR86">
        <x:f>IF($N86&lt;&gt;"",$N86,IF($J86="contradictory","material",IF($J86&lt;&gt;"","none","")))</x:f>
      </x:c>
      <x:c r="AS86">
        <x:f>IF($P86&lt;&gt;"",$P86,IF($J86="incomplete_capture","incomplete_crm",IF($J86="independent_current","balanced",IF($J86&lt;&gt;"","limited",""))))</x:f>
      </x:c>
      <x:c r="AT86">
        <x:f>OR($G86="buyer_event",$G86="mixed")</x:f>
      </x:c>
      <x:c r="AU86">
        <x:f>OR($D86="battlecard",$D86="shortlist",$D86="procurement",$D86="pricing",$D86="renewal",$D86="strategy",$D86="product_comparison")</x:f>
      </x:c>
      <x:c r="AV86">
        <x:f>OR($D86="seo",$D86="content",$D86="paid_search",$D86="market_monitoring")</x:f>
      </x:c>
      <x:c r="AW86">
        <x:f>IF(OR($K86="vendor",$K86="product"),"direct",IF(OR($K86="consultancy",$K86="agency"),"indirect",IF(OR($K86="internal_build",$K86="spreadsheet",$K86="incumbent",$K86="open_source",$K86="free_tool",$K86="no_decision",$K86="status_quo"),"substitute","")))</x:f>
      </x:c>
      <x:c r="AX86">
        <x:f>IF(OR($K86="vendor",$K86="product"),"Direct competitor",IF(OR($K86="consultancy",$K86="agency"),"Service alternative",IF($K86="incumbent","Incumbent / substitute",IF($K86="no_decision","No-decision alternative",IF($K86="status_quo","Status-quo alternative",IF(OR($K86="internal_build",$K86="spreadsheet",$K86="open_source",$K86="free_tool"),"Substitute",""))))))</x:f>
      </x:c>
      <x:c r="AY86">
        <x:f>OR($G86="none",$G86="seller_only",$AP86&lt;&gt;"two_plus",$AS86="only_wins",$AS86="only_losses",$AS86="one_segment",$AS86="incomplete_crm",$AS86="limited",$T86="yes",$AQ86&lt;&gt;"current")</x:f>
      </x:c>
      <x:c r="AZ86">
        <x:f>IF(ISFORMULA($C86),"candidateName, ","")&amp;IF(OR(ISFORMULA($D86),AND($D86&lt;&gt;"",NOT(OR(EXACT($D86,"seo"),EXACT($D86,"content"),EXACT($D86,"paid_search"),EXACT($D86,"market_monitoring"),EXACT($D86,"battlecard"),EXACT($D86,"product_comparison"),EXACT($D86,"shortlist"),EXACT($D86,"procurement"),EXACT($D86,"pricing"),EXACT($D86,"renewal"),EXACT($D86,"strategy"))))),"decisionUse, ","")&amp;IF(OR(ISFORMULA($E86),AND($E86&lt;&gt;"",NOT(OR(EXACT($E86,"yes"),EXACT($E86,"no"))))),"candidateInSet, ","")&amp;IF(OR(ISFORMULA($F86),AND($F86&lt;&gt;"",NOT(OR(EXACT($F86,"yes"),EXACT($F86,"no"))))),"publicEvidence, ","")&amp;IF(OR(ISFORMULA($G86),AND($G86&lt;&gt;"",NOT(OR(EXACT($G86,"none"),EXACT($G86,"seller_only"),EXACT($G86,"buyer_event"),EXACT($G86,"mixed"))))),"firstPartyEvidence, ","")&amp;IF(OR(ISFORMULA($H86),AND($H86&lt;&gt;"",NOT(OR(EXACT($H86,"yes"),EXACT($H86,"no"),EXACT($H86,"unknown"))))),"realDecision, ","")&amp;IF(OR(ISFORMULA($I86),AND($I86&lt;&gt;"",NOT(OR(EXACT($I86,"full"),EXACT($I86,"partial"),EXACT($I86,"mismatch"),EXACT($I86,"unknown"))))),"scopeMatch, ","")&amp;IF(OR(ISFORMULA($J86),AND($J86&lt;&gt;"",NOT(OR(EXACT($J86,"independent_current"),EXACT($J86,"one_decision"),EXACT($J86,"shared_records"),EXACT($J86,"contradictory"),EXACT($J86,"incomplete_capture"),EXACT($J86,"stale"))))),"evidenceQuality, ","")&amp;IF(OR(ISFORMULA($K86),AND($K86&lt;&gt;"",NOT(OR(EXACT($K86,"vendor"),EXACT($K86,"product"),EXACT($K86,"consultancy"),EXACT($K86,"agency"),EXACT($K86,"internal_build"),EXACT($K86,"spreadsheet"),EXACT($K86,"incumbent"),EXACT($K86,"open_source"),EXACT($K86,"free_tool"),EXACT($K86,"no_decision"),EXACT($K86,"status_quo"),EXACT($K86,"unknown"))))),"alternativeType, ","")&amp;IF(OR(ISFORMULA($L86),AND($L86&lt;&gt;"",NOT(OR(EXACT($L86,"direct"),EXACT($L86,"indirect"),EXACT($L86,"substitute"),EXACT($L86,"reference"),EXACT($L86,"unknown"))))),"currentRole, ","")&amp;IF(OR(ISFORMULA($M86),AND($M86&lt;&gt;"",NOT(OR(EXACT($M86,"current"),EXACT($M86,"stale"),EXACT($M86,"unknown"))))),"freshness, ","")&amp;IF(OR(ISFORMULA($N86),AND($N86&lt;&gt;"",NOT(OR(EXACT($N86,"none"),EXACT($N86,"material"),EXACT($N86,"unknown"))))),"contradiction, ","")&amp;IF(OR(ISFORMULA($O86),AND($O86&lt;&gt;"",NOT(OR(EXACT($O86,"two_plus"),EXACT($O86,"one"),EXACT($O86,"shared"),EXACT($O86,"unknown"))))),"provenance, ","")&amp;IF(OR(ISFORMULA($P86),AND($P86&lt;&gt;"",NOT(OR(EXACT($P86,"balanced"),EXACT($P86,"only_wins"),EXACT($P86,"only_losses"),EXACT($P86,"one_segment"),EXACT($P86,"incomplete_crm"),EXACT($P86,"limited"))))),"sampleCoverage, ","")&amp;IF(OR(ISFORMULA($Q86),AND($Q86&lt;&gt;"",NOT(OR(EXACT($Q86,"none"),EXACT($Q86,"review_due"),EXACT($Q86,"new_evidence"))))),"previousValidation, ","")&amp;IF(OR(ISFORMULA($R86),AND($R86&lt;&gt;"",NOT(OR(EXACT($R86,"yes"),EXACT($R86,"no"))))),"newMaterialEvidence, ","")&amp;IF(OR(ISFORMULA($S86),AND($S86&lt;&gt;"",NOT(OR(EXACT($S86,"yes"),EXACT($S86,"no"),EXACT($S86,"unknown"))))),"serviceability, ","")&amp;IF(OR(ISFORMULA($T86),AND($T86&lt;&gt;"",NOT(OR(EXACT($T86,"yes"),EXACT($T86,"no"))))),"historicalBackfill, ","")&amp;IF(OR(ISFORMULA($U86),AND($U86&lt;&gt;"",NOT(OR(EXACT($U86,"yes"),EXACT($U86,"no"),EXACT($U86,"unknown"))))),"commercialNonParticipation, ","")</x:f>
      </x:c>
      <x:c r="BA86">
        <x:f>IF(LEN(TRIM($C86&amp;""))=0,"candidateName, ","")&amp;IF(LEN(TRIM($D86&amp;""))=0,"decisionUse, ","")&amp;IF(LEN(TRIM($E86&amp;""))=0,"candidateInSet, ","")&amp;IF(LEN(TRIM($F86&amp;""))=0,"publicEvidence, ","")&amp;IF(LEN(TRIM($G86&amp;""))=0,"firstPartyEvidence, ","")&amp;IF(LEN(TRIM($H86&amp;""))=0,"realDecision, ","")&amp;IF(LEN(TRIM($I86&amp;""))=0,"scopeMatch, ","")&amp;IF(LEN(TRIM($J86&amp;""))=0,"evidenceQuality, ","")</x:f>
      </x:c>
      <x:c r="BB86">
        <x:f>IF($AM86=0,"EMPTY",IF($AN86=TRUE,"INVALID INPUT",IF($AO86=TRUE,"INVALID INPUT",IF(OR(NOT(ISTEXT($C86)),LEN(TRIM($C86&amp;""))&lt;2),"INVALID INPUT",IF(OR($Q86="review_due",$Q86="new_evidence",$R86="yes"),"REOPEN",IF(OR($AR86="material",$AR86="unknown"),"RESOLVE EVIDENCE",IF(OR($I86="unknown",$H86="unknown"),"RESOLVE EVIDENCE",IF(AND($AU86=TRUE,OR($S86="",$S86="unknown")),"RESOLVE EVIDENCE",IF(AND($E86="no",OR($K86="",$K86="unknown")),"RESOLVE EVIDENCE",IF(AND($E86="yes",OR($L86="",$L86="unknown")),"RESOLVE EVIDENCE",IF(AND($E86="yes",OR($I86="partial",$I86="mismatch",$AQ86="stale")),"DOWNGRADE",IF(AND($AU86=TRUE,$AY86=TRUE),"RESOLVE EVIDENCE",IF(AND($S86="no",$E86="yes",$H86="no",$U86="yes",$AP86="two_plus",$I86="full",$AQ86="current"),"EXCLUDE FROM THIS COMMERCIAL VIEW",IF(AND($S86="no",$E86="yes",$H86="yes"),"DOWNGRADE",IF(AND($S86="no",OR($F86="yes",$AV86=TRUE)),"RETAIN FOR DISCOVERY / REFERENCE",IF($S86="no","RESOLVE EVIDENCE",IF(AND($E86="no",$H86="yes",$AT86=TRUE,$I86="full",$AW86=""),"RESOLVE EVIDENCE",IF(AND($E86="no",$H86="yes",$AT86=TRUE,$I86="full",$AU86=TRUE,OR($AP86&lt;&gt;"two_plus",$AQ86&lt;&gt;"current",$S86&lt;&gt;"yes")),"RESOLVE EVIDENCE",IF(AND($E86="no",$H86="yes",$AT86=TRUE,$I86="full"),"ADD",IF(AND($AW86&lt;&gt;"",$E86="yes",$H86="yes",$I86="full",$L86&lt;&gt;$AW86),"RECLASSIFY",IF(AND($AP86="shared",$AV86=TRUE),"RETAIN FOR DISCOVERY / REFERENCE",IF(AND($AV86=TRUE,$F86="yes",OR($H86="no",$G86="none")),"RETAIN FOR DISCOVERY / REFERENCE",IF(AND($E86="yes",$H86="no",$U86="yes",$AP86="two_plus",$I86="full",$AQ86="current"),"EXCLUDE FROM THIS COMMERCIAL VIEW",IF(AND($E86="yes",$H86="yes",$AT86=TRUE,$I86="full",$AP86="two_plus",$AQ86="current",$AW86=""),"RESOLVE EVIDENCE",IF(AND($E86="yes",$H86="yes",$AT86=TRUE,$I86="full",$AP86="two_plus",$AQ86="current",$AU86=TRUE,$S86&lt;&gt;"yes"),"RESOLVE EVIDENCE",IF(AND($E86="yes",$H86="yes",$AT86=TRUE,$I86="full",$AP86="two_plus",$AQ86="current",$L86&lt;&gt;$AW86),"RECLASSIFY",IF(AND($E86="yes",$H86="yes",$AT86=TRUE,$I86="full",$AP86="two_plus",$AQ86="current"),"CONFIRM","RESOLVE EVIDENCE")))))))))))))))))))))))))))</x:f>
      </x:c>
      <x:c r="BC86">
        <x:f>IF($AM86=0,"EMPTY",IF($AN86=TRUE,"CONTROLLED_INPUT_INVALID",IF($AO86=TRUE,"REQUIRED_FIELDS_MISSING",IF(OR(NOT(ISTEXT($C86)),LEN(TRIM($C86&amp;""))&lt;2),"IDENTITY_MALFORMED",IF(OR($Q86="review_due",$Q86="new_evidence",$R86="yes"),"LIFECYCLE_TRIGGER",IF(OR($AR86="material",$AR86="unknown"),"MATERIAL_CONTRADICTION",IF(OR($I86="unknown",$H86="unknown"),"SCOPE_OR_EVENT_UNRESOLVED",IF(AND($AU86=TRUE,OR($S86="",$S86="unknown")),"SERVICEABILITY_UNRESOLVED",IF(AND($E86="no",OR($K86="",$K86="unknown")),"MISSING_ALTERNATIVE_ROLE_UNRESOLVED",IF(AND($E86="yes",OR($L86="",$L86="unknown")),"CURRENT_ROLE_UNRESOLVED",IF(AND($E86="yes",OR($I86="partial",$I86="mismatch",$AQ86="stale")),"SCOPE_OR_FRESHNESS_LIMIT",IF(AND($AU86=TRUE,$AY86=TRUE),"COMMERCIAL_EVIDENCE_LIMITED",IF(AND($S86="no",$E86="yes",$H86="no",$U86="yes",$AP86="two_plus",$I86="full",$AQ86="current"),"SCOPED_NON_SERVICEABILITY",IF(AND($S86="no",$E86="yes",$H86="yes"),"SERVICEABILITY_LIMIT",IF(AND($S86="no",OR($F86="yes",$AV86=TRUE)),"NOT_SERVICEABLE_FOR_COMMERCIAL_VIEW",IF($S86="no","SERVICEABILITY_NEGATIVE_ROLE_EFFECT_UNRESOLVED",IF(AND($E86="no",$H86="yes",$AT86=TRUE,$I86="full",$AW86=""),"MISSING_ALTERNATIVE_ROLE_UNRESOLVED",IF(AND($E86="no",$H86="yes",$AT86=TRUE,$I86="full",$AU86=TRUE,OR($AP86&lt;&gt;"two_plus",$AQ86&lt;&gt;"current",$S86&lt;&gt;"yes")),"MISSING_ALTERNATIVE_EVIDENCE_LIMITED",IF(AND($E86="no",$H86="yes",$AT86=TRUE,$I86="full"),"COMMERCIAL_ALTERNATIVE_MISSING",IF(AND($AW86&lt;&gt;"",$E86="yes",$H86="yes",$I86="full",$L86&lt;&gt;$AW86),"ROLE_MISMATCH",IF(AND($AP86="shared",$AV86=TRUE),"PUBLIC_SIGNAL_SHARED_PROVENANCE",IF(AND($AV86=TRUE,$F86="yes",OR($H86="no",$G86="none")),"DISCOVERY_ONLY_RELATIONSHIP",IF(AND($E86="yes",$H86="no",$U86="yes",$AP86="two_plus",$I86="full",$AQ86="current"),"SCOPED_NON_PARTICIPATION",IF(AND($E86="yes",$H86="yes",$AT86=TRUE,$I86="full",$AP86="two_plus",$AQ86="current",$AW86=""),"ALTERNATIVE_TYPE_UNRESOLVED",IF(AND($E86="yes",$H86="yes",$AT86=TRUE,$I86="full",$AP86="two_plus",$AQ86="current",$AU86=TRUE,$S86&lt;&gt;"yes"),"SERVICEABILITY_UNRESOLVED",IF(AND($E86="yes",$H86="yes",$AT86=TRUE,$I86="full",$AP86="two_plus",$AQ86="current",$L86&lt;&gt;$AW86),"ROLE_MISMATCH",IF(AND($E86="yes",$H86="yes",$AT86=TRUE,$I86="full",$AP86="two_plus",$AQ86="current"),"SCOPED_COMMERCIAL_RELEVANCE","DEFAULT_EVIDENCE_GAP")))))))))))))))))))))))))))</x:f>
      </x:c>
    </x:row>
    <x:row r="87">
      <x:c r="A87" s="103"/>
      <x:c r="B87" s="103"/>
      <x:c r="C87" s="103"/>
      <x:c r="D87" s="103"/>
      <x:c r="E87" s="103"/>
      <x:c r="F87" s="103"/>
      <x:c r="G87" s="103"/>
      <x:c r="H87" s="103"/>
      <x:c r="I87" s="103"/>
      <x:c r="J87" s="103"/>
      <x:c r="K87" s="103"/>
      <x:c r="L87" s="103"/>
      <x:c r="M87" s="103"/>
      <x:c r="N87" s="103"/>
      <x:c r="O87" s="103"/>
      <x:c r="P87" s="103"/>
      <x:c r="Q87" s="103"/>
      <x:c r="R87" s="103"/>
      <x:c r="S87" s="103"/>
      <x:c r="T87" s="103"/>
      <x:c r="U87" s="103"/>
      <x:c r="V87" s="103"/>
      <x:c r="W87" s="104"/>
      <x:c r="X87" s="103"/>
      <x:c r="Y87" s="86">
        <x:f>IF($BB87="EMPTY","",IF($AN87=TRUE,"INVALID",IF($AO87=TRUE,"INCOMPLETE",IF(OR(NOT(ISTEXT($C87)),LEN(TRIM($C87&amp;""))&lt;2),"INVALID","VALID"))))</x:f>
      </x:c>
      <x:c r="Z87" s="86">
        <x:f>IF($BB87="EMPTY","",$BB87)</x:f>
      </x:c>
      <x:c r="AA87" s="86">
        <x:f>IF($BB87="EMPTY","",IFERROR(VLOOKUP($BC87,'Method Notes'!$AN$5:$AW$50,2,FALSE),""))</x:f>
      </x:c>
      <x:c r="AB87" s="86">
        <x:f>IF($BB87="EMPTY","",IF($BC87="CONTROLLED_INPUT_INVALID","Unsupported values were supplied for: "&amp;LEFT($AZ87,MAX(0,LEN($AZ87)-2))&amp;". The engine does not convert them to a safe default.",IF($BC87="REQUIRED_FIELDS_MISSING","Required information is missing: "&amp;LEFT($BA87,MAX(0,LEN($BA87)-2))&amp;".",IFERROR(VLOOKUP($BC87,'Method Notes'!$AN$5:$AW$50,3,FALSE),""))))</x:f>
      </x:c>
      <x:c r="AC87" s="86">
        <x:f>IF($BB87="EMPTY","",IF($BC87="COMMERCIAL_ALTERNATIVE_MISSING","Add as "&amp;$AX87&amp;" in this scoped view.",IF($BC87="ROLE_MISMATCH","Reclassify as "&amp;$AX87&amp;" for this view.",IFERROR(VLOOKUP($BC87,'Method Notes'!$AN$5:$AW$50,4,FALSE),""))))</x:f>
      </x:c>
      <x:c r="AD87" s="86">
        <x:f>IF($BB87="EMPTY","",$BC87)</x:f>
      </x:c>
      <x:c r="AE87" s="86">
        <x:f>IF($BB87="EMPTY","",IFERROR(VLOOKUP($BC87,'Method Notes'!$AN$5:$AW$50,5,FALSE),""))</x:f>
      </x:c>
      <x:c r="AF87" s="86">
        <x:f>IF($BB87="EMPTY","",IFERROR(VLOOKUP($BC87,'Method Notes'!$AN$5:$AW$50,6,FALSE),""))</x:f>
      </x:c>
      <x:c r="AG87" s="86">
        <x:f>IF($BB87="EMPTY","",IF($BC87="COMMERCIAL_EVIDENCE_LIMITED",IF($AT87=TRUE,"Add independent decisions and missing segments.","Collect direct buyer or recorded commercial-event evidence tied to the same scope."),IFERROR(VLOOKUP($BC87,'Method Notes'!$AN$5:$AW$50,7,FALSE),"")))</x:f>
      </x:c>
      <x:c r="AH87" s="86">
        <x:f>IF($BB87="EMPTY","",IFERROR(VLOOKUP($BC87,'Method Notes'!$AN$5:$AW$50,8,FALSE),""))</x:f>
      </x:c>
      <x:c r="AI87" s="86">
        <x:f>IF($BB87="EMPTY","",IF(OR($BC87="COMMERCIAL_EVIDENCE_LIMITED",$BC87="COMMERCIAL_ALTERNATIVE_MISSING",$BC87="ROLE_MISMATCH",$BC87="SCOPE_OR_FRESHNESS_LIMIT"),IF($AP87="shared","PROVENANCE NOT INDEPENDENT",IF($AP87="one","ONE INDEPENDENT DECISION ONLY",IF($AS87="incomplete_crm","CRM CAPTURE INCOMPLETE",IF(OR($AS87="only_wins",$AS87="only_losses",$AS87="one_segment",$AS87="limited"),"SAMPLE COVERAGE LIMITED",IF($T87="yes","HISTORICAL BACKFILL UNRELIABLE",IF($AQ87="stale","EVIDENCE STALE","Evidence is scoped to the tested view.")))))),IFERROR(VLOOKUP($BC87,'Method Notes'!$AN$5:$AW$50,9,FALSE),"")))</x:f>
      </x:c>
      <x:c r="AJ87" s="86">
        <x:f>IF($BB87="EMPTY","",IFERROR(VLOOKUP($BC87,'Method Notes'!$AN$5:$AW$50,10,FALSE),""))</x:f>
      </x:c>
      <x:c r="AK87" s="86">
        <x:f>IF(COUNTA($A87:$X87)=0,"",IF(AND($B87&lt;&gt;"",COUNTIF($B$6:$B87,$B87)&gt;1),"POSSIBLE DUPLICATE CANDIDATE ID",""))</x:f>
      </x:c>
      <x:c r="AL87" s="86">
        <x:f>IF(COUNTA($A87:$X87)=0,"",IF(OR($Q87="review_due",$Q87="new_evidence",$R87="yes"),"REOPEN / SUPERSEDE PRIOR VERSION",IF(OR($Q87="",$Q87="none"),"CURRENT OR FIRST REVIEW","PRIOR REVIEW RECORDED")))</x:f>
      </x:c>
      <x:c r="AM87">
        <x:f>IF(COUNTA($C87:$U87)&gt;0,1,0)</x:f>
      </x:c>
      <x:c r="AN87">
        <x:f>OR(ISFORMULA($C87),ISFORMULA($D87),AND($D87&lt;&gt;"",NOT(OR(EXACT($D87,"seo"),EXACT($D87,"content"),EXACT($D87,"paid_search"),EXACT($D87,"market_monitoring"),EXACT($D87,"battlecard"),EXACT($D87,"product_comparison"),EXACT($D87,"shortlist"),EXACT($D87,"procurement"),EXACT($D87,"pricing"),EXACT($D87,"renewal"),EXACT($D87,"strategy")))),ISFORMULA($E87),AND($E87&lt;&gt;"",NOT(OR(EXACT($E87,"yes"),EXACT($E87,"no")))),ISFORMULA($F87),AND($F87&lt;&gt;"",NOT(OR(EXACT($F87,"yes"),EXACT($F87,"no")))),ISFORMULA($G87),AND($G87&lt;&gt;"",NOT(OR(EXACT($G87,"none"),EXACT($G87,"seller_only"),EXACT($G87,"buyer_event"),EXACT($G87,"mixed")))),ISFORMULA($H87),AND($H87&lt;&gt;"",NOT(OR(EXACT($H87,"yes"),EXACT($H87,"no"),EXACT($H87,"unknown")))),ISFORMULA($I87),AND($I87&lt;&gt;"",NOT(OR(EXACT($I87,"full"),EXACT($I87,"partial"),EXACT($I87,"mismatch"),EXACT($I87,"unknown")))),ISFORMULA($J87),AND($J87&lt;&gt;"",NOT(OR(EXACT($J87,"independent_current"),EXACT($J87,"one_decision"),EXACT($J87,"shared_records"),EXACT($J87,"contradictory"),EXACT($J87,"incomplete_capture"),EXACT($J87,"stale")))),ISFORMULA($K87),AND($K87&lt;&gt;"",NOT(OR(EXACT($K87,"vendor"),EXACT($K87,"product"),EXACT($K87,"consultancy"),EXACT($K87,"agency"),EXACT($K87,"internal_build"),EXACT($K87,"spreadsheet"),EXACT($K87,"incumbent"),EXACT($K87,"open_source"),EXACT($K87,"free_tool"),EXACT($K87,"no_decision"),EXACT($K87,"status_quo"),EXACT($K87,"unknown")))),ISFORMULA($L87),AND($L87&lt;&gt;"",NOT(OR(EXACT($L87,"direct"),EXACT($L87,"indirect"),EXACT($L87,"substitute"),EXACT($L87,"reference"),EXACT($L87,"unknown")))),ISFORMULA($M87),AND($M87&lt;&gt;"",NOT(OR(EXACT($M87,"current"),EXACT($M87,"stale"),EXACT($M87,"unknown")))),ISFORMULA($N87),AND($N87&lt;&gt;"",NOT(OR(EXACT($N87,"none"),EXACT($N87,"material"),EXACT($N87,"unknown")))),ISFORMULA($O87),AND($O87&lt;&gt;"",NOT(OR(EXACT($O87,"two_plus"),EXACT($O87,"one"),EXACT($O87,"shared"),EXACT($O87,"unknown")))),ISFORMULA($P87),AND($P87&lt;&gt;"",NOT(OR(EXACT($P87,"balanced"),EXACT($P87,"only_wins"),EXACT($P87,"only_losses"),EXACT($P87,"one_segment"),EXACT($P87,"incomplete_crm"),EXACT($P87,"limited")))),ISFORMULA($Q87),AND($Q87&lt;&gt;"",NOT(OR(EXACT($Q87,"none"),EXACT($Q87,"review_due"),EXACT($Q87,"new_evidence")))),ISFORMULA($R87),AND($R87&lt;&gt;"",NOT(OR(EXACT($R87,"yes"),EXACT($R87,"no")))),ISFORMULA($S87),AND($S87&lt;&gt;"",NOT(OR(EXACT($S87,"yes"),EXACT($S87,"no"),EXACT($S87,"unknown")))),ISFORMULA($T87),AND($T87&lt;&gt;"",NOT(OR(EXACT($T87,"yes"),EXACT($T87,"no")))),ISFORMULA($U87),AND($U87&lt;&gt;"",NOT(OR(EXACT($U87,"yes"),EXACT($U87,"no"),EXACT($U87,"unknown")))))</x:f>
      </x:c>
      <x:c r="AO87">
        <x:f>OR(LEN(TRIM($C87&amp;""))=0,LEN(TRIM($D87&amp;""))=0,LEN(TRIM($E87&amp;""))=0,LEN(TRIM($F87&amp;""))=0,LEN(TRIM($G87&amp;""))=0,LEN(TRIM($H87&amp;""))=0,LEN(TRIM($I87&amp;""))=0,LEN(TRIM($J87&amp;""))=0)</x:f>
      </x:c>
      <x:c r="AP87">
        <x:f>IF($O87&lt;&gt;"",$O87,IF($J87="independent_current","two_plus",IF($J87="one_decision","one",IF($J87="shared_records","shared","unknown"))))</x:f>
      </x:c>
      <x:c r="AQ87">
        <x:f>IF($M87&lt;&gt;"",$M87,IF($J87="stale","stale",IF($J87="incomplete_capture","unknown",IF($J87&lt;&gt;"","current",""))))</x:f>
      </x:c>
      <x:c r="AR87">
        <x:f>IF($N87&lt;&gt;"",$N87,IF($J87="contradictory","material",IF($J87&lt;&gt;"","none","")))</x:f>
      </x:c>
      <x:c r="AS87">
        <x:f>IF($P87&lt;&gt;"",$P87,IF($J87="incomplete_capture","incomplete_crm",IF($J87="independent_current","balanced",IF($J87&lt;&gt;"","limited",""))))</x:f>
      </x:c>
      <x:c r="AT87">
        <x:f>OR($G87="buyer_event",$G87="mixed")</x:f>
      </x:c>
      <x:c r="AU87">
        <x:f>OR($D87="battlecard",$D87="shortlist",$D87="procurement",$D87="pricing",$D87="renewal",$D87="strategy",$D87="product_comparison")</x:f>
      </x:c>
      <x:c r="AV87">
        <x:f>OR($D87="seo",$D87="content",$D87="paid_search",$D87="market_monitoring")</x:f>
      </x:c>
      <x:c r="AW87">
        <x:f>IF(OR($K87="vendor",$K87="product"),"direct",IF(OR($K87="consultancy",$K87="agency"),"indirect",IF(OR($K87="internal_build",$K87="spreadsheet",$K87="incumbent",$K87="open_source",$K87="free_tool",$K87="no_decision",$K87="status_quo"),"substitute","")))</x:f>
      </x:c>
      <x:c r="AX87">
        <x:f>IF(OR($K87="vendor",$K87="product"),"Direct competitor",IF(OR($K87="consultancy",$K87="agency"),"Service alternative",IF($K87="incumbent","Incumbent / substitute",IF($K87="no_decision","No-decision alternative",IF($K87="status_quo","Status-quo alternative",IF(OR($K87="internal_build",$K87="spreadsheet",$K87="open_source",$K87="free_tool"),"Substitute",""))))))</x:f>
      </x:c>
      <x:c r="AY87">
        <x:f>OR($G87="none",$G87="seller_only",$AP87&lt;&gt;"two_plus",$AS87="only_wins",$AS87="only_losses",$AS87="one_segment",$AS87="incomplete_crm",$AS87="limited",$T87="yes",$AQ87&lt;&gt;"current")</x:f>
      </x:c>
      <x:c r="AZ87">
        <x:f>IF(ISFORMULA($C87),"candidateName, ","")&amp;IF(OR(ISFORMULA($D87),AND($D87&lt;&gt;"",NOT(OR(EXACT($D87,"seo"),EXACT($D87,"content"),EXACT($D87,"paid_search"),EXACT($D87,"market_monitoring"),EXACT($D87,"battlecard"),EXACT($D87,"product_comparison"),EXACT($D87,"shortlist"),EXACT($D87,"procurement"),EXACT($D87,"pricing"),EXACT($D87,"renewal"),EXACT($D87,"strategy"))))),"decisionUse, ","")&amp;IF(OR(ISFORMULA($E87),AND($E87&lt;&gt;"",NOT(OR(EXACT($E87,"yes"),EXACT($E87,"no"))))),"candidateInSet, ","")&amp;IF(OR(ISFORMULA($F87),AND($F87&lt;&gt;"",NOT(OR(EXACT($F87,"yes"),EXACT($F87,"no"))))),"publicEvidence, ","")&amp;IF(OR(ISFORMULA($G87),AND($G87&lt;&gt;"",NOT(OR(EXACT($G87,"none"),EXACT($G87,"seller_only"),EXACT($G87,"buyer_event"),EXACT($G87,"mixed"))))),"firstPartyEvidence, ","")&amp;IF(OR(ISFORMULA($H87),AND($H87&lt;&gt;"",NOT(OR(EXACT($H87,"yes"),EXACT($H87,"no"),EXACT($H87,"unknown"))))),"realDecision, ","")&amp;IF(OR(ISFORMULA($I87),AND($I87&lt;&gt;"",NOT(OR(EXACT($I87,"full"),EXACT($I87,"partial"),EXACT($I87,"mismatch"),EXACT($I87,"unknown"))))),"scopeMatch, ","")&amp;IF(OR(ISFORMULA($J87),AND($J87&lt;&gt;"",NOT(OR(EXACT($J87,"independent_current"),EXACT($J87,"one_decision"),EXACT($J87,"shared_records"),EXACT($J87,"contradictory"),EXACT($J87,"incomplete_capture"),EXACT($J87,"stale"))))),"evidenceQuality, ","")&amp;IF(OR(ISFORMULA($K87),AND($K87&lt;&gt;"",NOT(OR(EXACT($K87,"vendor"),EXACT($K87,"product"),EXACT($K87,"consultancy"),EXACT($K87,"agency"),EXACT($K87,"internal_build"),EXACT($K87,"spreadsheet"),EXACT($K87,"incumbent"),EXACT($K87,"open_source"),EXACT($K87,"free_tool"),EXACT($K87,"no_decision"),EXACT($K87,"status_quo"),EXACT($K87,"unknown"))))),"alternativeType, ","")&amp;IF(OR(ISFORMULA($L87),AND($L87&lt;&gt;"",NOT(OR(EXACT($L87,"direct"),EXACT($L87,"indirect"),EXACT($L87,"substitute"),EXACT($L87,"reference"),EXACT($L87,"unknown"))))),"currentRole, ","")&amp;IF(OR(ISFORMULA($M87),AND($M87&lt;&gt;"",NOT(OR(EXACT($M87,"current"),EXACT($M87,"stale"),EXACT($M87,"unknown"))))),"freshness, ","")&amp;IF(OR(ISFORMULA($N87),AND($N87&lt;&gt;"",NOT(OR(EXACT($N87,"none"),EXACT($N87,"material"),EXACT($N87,"unknown"))))),"contradiction, ","")&amp;IF(OR(ISFORMULA($O87),AND($O87&lt;&gt;"",NOT(OR(EXACT($O87,"two_plus"),EXACT($O87,"one"),EXACT($O87,"shared"),EXACT($O87,"unknown"))))),"provenance, ","")&amp;IF(OR(ISFORMULA($P87),AND($P87&lt;&gt;"",NOT(OR(EXACT($P87,"balanced"),EXACT($P87,"only_wins"),EXACT($P87,"only_losses"),EXACT($P87,"one_segment"),EXACT($P87,"incomplete_crm"),EXACT($P87,"limited"))))),"sampleCoverage, ","")&amp;IF(OR(ISFORMULA($Q87),AND($Q87&lt;&gt;"",NOT(OR(EXACT($Q87,"none"),EXACT($Q87,"review_due"),EXACT($Q87,"new_evidence"))))),"previousValidation, ","")&amp;IF(OR(ISFORMULA($R87),AND($R87&lt;&gt;"",NOT(OR(EXACT($R87,"yes"),EXACT($R87,"no"))))),"newMaterialEvidence, ","")&amp;IF(OR(ISFORMULA($S87),AND($S87&lt;&gt;"",NOT(OR(EXACT($S87,"yes"),EXACT($S87,"no"),EXACT($S87,"unknown"))))),"serviceability, ","")&amp;IF(OR(ISFORMULA($T87),AND($T87&lt;&gt;"",NOT(OR(EXACT($T87,"yes"),EXACT($T87,"no"))))),"historicalBackfill, ","")&amp;IF(OR(ISFORMULA($U87),AND($U87&lt;&gt;"",NOT(OR(EXACT($U87,"yes"),EXACT($U87,"no"),EXACT($U87,"unknown"))))),"commercialNonParticipation, ","")</x:f>
      </x:c>
      <x:c r="BA87">
        <x:f>IF(LEN(TRIM($C87&amp;""))=0,"candidateName, ","")&amp;IF(LEN(TRIM($D87&amp;""))=0,"decisionUse, ","")&amp;IF(LEN(TRIM($E87&amp;""))=0,"candidateInSet, ","")&amp;IF(LEN(TRIM($F87&amp;""))=0,"publicEvidence, ","")&amp;IF(LEN(TRIM($G87&amp;""))=0,"firstPartyEvidence, ","")&amp;IF(LEN(TRIM($H87&amp;""))=0,"realDecision, ","")&amp;IF(LEN(TRIM($I87&amp;""))=0,"scopeMatch, ","")&amp;IF(LEN(TRIM($J87&amp;""))=0,"evidenceQuality, ","")</x:f>
      </x:c>
      <x:c r="BB87">
        <x:f>IF($AM87=0,"EMPTY",IF($AN87=TRUE,"INVALID INPUT",IF($AO87=TRUE,"INVALID INPUT",IF(OR(NOT(ISTEXT($C87)),LEN(TRIM($C87&amp;""))&lt;2),"INVALID INPUT",IF(OR($Q87="review_due",$Q87="new_evidence",$R87="yes"),"REOPEN",IF(OR($AR87="material",$AR87="unknown"),"RESOLVE EVIDENCE",IF(OR($I87="unknown",$H87="unknown"),"RESOLVE EVIDENCE",IF(AND($AU87=TRUE,OR($S87="",$S87="unknown")),"RESOLVE EVIDENCE",IF(AND($E87="no",OR($K87="",$K87="unknown")),"RESOLVE EVIDENCE",IF(AND($E87="yes",OR($L87="",$L87="unknown")),"RESOLVE EVIDENCE",IF(AND($E87="yes",OR($I87="partial",$I87="mismatch",$AQ87="stale")),"DOWNGRADE",IF(AND($AU87=TRUE,$AY87=TRUE),"RESOLVE EVIDENCE",IF(AND($S87="no",$E87="yes",$H87="no",$U87="yes",$AP87="two_plus",$I87="full",$AQ87="current"),"EXCLUDE FROM THIS COMMERCIAL VIEW",IF(AND($S87="no",$E87="yes",$H87="yes"),"DOWNGRADE",IF(AND($S87="no",OR($F87="yes",$AV87=TRUE)),"RETAIN FOR DISCOVERY / REFERENCE",IF($S87="no","RESOLVE EVIDENCE",IF(AND($E87="no",$H87="yes",$AT87=TRUE,$I87="full",$AW87=""),"RESOLVE EVIDENCE",IF(AND($E87="no",$H87="yes",$AT87=TRUE,$I87="full",$AU87=TRUE,OR($AP87&lt;&gt;"two_plus",$AQ87&lt;&gt;"current",$S87&lt;&gt;"yes")),"RESOLVE EVIDENCE",IF(AND($E87="no",$H87="yes",$AT87=TRUE,$I87="full"),"ADD",IF(AND($AW87&lt;&gt;"",$E87="yes",$H87="yes",$I87="full",$L87&lt;&gt;$AW87),"RECLASSIFY",IF(AND($AP87="shared",$AV87=TRUE),"RETAIN FOR DISCOVERY / REFERENCE",IF(AND($AV87=TRUE,$F87="yes",OR($H87="no",$G87="none")),"RETAIN FOR DISCOVERY / REFERENCE",IF(AND($E87="yes",$H87="no",$U87="yes",$AP87="two_plus",$I87="full",$AQ87="current"),"EXCLUDE FROM THIS COMMERCIAL VIEW",IF(AND($E87="yes",$H87="yes",$AT87=TRUE,$I87="full",$AP87="two_plus",$AQ87="current",$AW87=""),"RESOLVE EVIDENCE",IF(AND($E87="yes",$H87="yes",$AT87=TRUE,$I87="full",$AP87="two_plus",$AQ87="current",$AU87=TRUE,$S87&lt;&gt;"yes"),"RESOLVE EVIDENCE",IF(AND($E87="yes",$H87="yes",$AT87=TRUE,$I87="full",$AP87="two_plus",$AQ87="current",$L87&lt;&gt;$AW87),"RECLASSIFY",IF(AND($E87="yes",$H87="yes",$AT87=TRUE,$I87="full",$AP87="two_plus",$AQ87="current"),"CONFIRM","RESOLVE EVIDENCE")))))))))))))))))))))))))))</x:f>
      </x:c>
      <x:c r="BC87">
        <x:f>IF($AM87=0,"EMPTY",IF($AN87=TRUE,"CONTROLLED_INPUT_INVALID",IF($AO87=TRUE,"REQUIRED_FIELDS_MISSING",IF(OR(NOT(ISTEXT($C87)),LEN(TRIM($C87&amp;""))&lt;2),"IDENTITY_MALFORMED",IF(OR($Q87="review_due",$Q87="new_evidence",$R87="yes"),"LIFECYCLE_TRIGGER",IF(OR($AR87="material",$AR87="unknown"),"MATERIAL_CONTRADICTION",IF(OR($I87="unknown",$H87="unknown"),"SCOPE_OR_EVENT_UNRESOLVED",IF(AND($AU87=TRUE,OR($S87="",$S87="unknown")),"SERVICEABILITY_UNRESOLVED",IF(AND($E87="no",OR($K87="",$K87="unknown")),"MISSING_ALTERNATIVE_ROLE_UNRESOLVED",IF(AND($E87="yes",OR($L87="",$L87="unknown")),"CURRENT_ROLE_UNRESOLVED",IF(AND($E87="yes",OR($I87="partial",$I87="mismatch",$AQ87="stale")),"SCOPE_OR_FRESHNESS_LIMIT",IF(AND($AU87=TRUE,$AY87=TRUE),"COMMERCIAL_EVIDENCE_LIMITED",IF(AND($S87="no",$E87="yes",$H87="no",$U87="yes",$AP87="two_plus",$I87="full",$AQ87="current"),"SCOPED_NON_SERVICEABILITY",IF(AND($S87="no",$E87="yes",$H87="yes"),"SERVICEABILITY_LIMIT",IF(AND($S87="no",OR($F87="yes",$AV87=TRUE)),"NOT_SERVICEABLE_FOR_COMMERCIAL_VIEW",IF($S87="no","SERVICEABILITY_NEGATIVE_ROLE_EFFECT_UNRESOLVED",IF(AND($E87="no",$H87="yes",$AT87=TRUE,$I87="full",$AW87=""),"MISSING_ALTERNATIVE_ROLE_UNRESOLVED",IF(AND($E87="no",$H87="yes",$AT87=TRUE,$I87="full",$AU87=TRUE,OR($AP87&lt;&gt;"two_plus",$AQ87&lt;&gt;"current",$S87&lt;&gt;"yes")),"MISSING_ALTERNATIVE_EVIDENCE_LIMITED",IF(AND($E87="no",$H87="yes",$AT87=TRUE,$I87="full"),"COMMERCIAL_ALTERNATIVE_MISSING",IF(AND($AW87&lt;&gt;"",$E87="yes",$H87="yes",$I87="full",$L87&lt;&gt;$AW87),"ROLE_MISMATCH",IF(AND($AP87="shared",$AV87=TRUE),"PUBLIC_SIGNAL_SHARED_PROVENANCE",IF(AND($AV87=TRUE,$F87="yes",OR($H87="no",$G87="none")),"DISCOVERY_ONLY_RELATIONSHIP",IF(AND($E87="yes",$H87="no",$U87="yes",$AP87="two_plus",$I87="full",$AQ87="current"),"SCOPED_NON_PARTICIPATION",IF(AND($E87="yes",$H87="yes",$AT87=TRUE,$I87="full",$AP87="two_plus",$AQ87="current",$AW87=""),"ALTERNATIVE_TYPE_UNRESOLVED",IF(AND($E87="yes",$H87="yes",$AT87=TRUE,$I87="full",$AP87="two_plus",$AQ87="current",$AU87=TRUE,$S87&lt;&gt;"yes"),"SERVICEABILITY_UNRESOLVED",IF(AND($E87="yes",$H87="yes",$AT87=TRUE,$I87="full",$AP87="two_plus",$AQ87="current",$L87&lt;&gt;$AW87),"ROLE_MISMATCH",IF(AND($E87="yes",$H87="yes",$AT87=TRUE,$I87="full",$AP87="two_plus",$AQ87="current"),"SCOPED_COMMERCIAL_RELEVANCE","DEFAULT_EVIDENCE_GAP")))))))))))))))))))))))))))</x:f>
      </x:c>
    </x:row>
    <x:row r="88">
      <x:c r="A88" s="103"/>
      <x:c r="B88" s="103"/>
      <x:c r="C88" s="103"/>
      <x:c r="D88" s="103"/>
      <x:c r="E88" s="103"/>
      <x:c r="F88" s="103"/>
      <x:c r="G88" s="103"/>
      <x:c r="H88" s="103"/>
      <x:c r="I88" s="103"/>
      <x:c r="J88" s="103"/>
      <x:c r="K88" s="103"/>
      <x:c r="L88" s="103"/>
      <x:c r="M88" s="103"/>
      <x:c r="N88" s="103"/>
      <x:c r="O88" s="103"/>
      <x:c r="P88" s="103"/>
      <x:c r="Q88" s="103"/>
      <x:c r="R88" s="103"/>
      <x:c r="S88" s="103"/>
      <x:c r="T88" s="103"/>
      <x:c r="U88" s="103"/>
      <x:c r="V88" s="103"/>
      <x:c r="W88" s="104"/>
      <x:c r="X88" s="103"/>
      <x:c r="Y88" s="86">
        <x:f>IF($BB88="EMPTY","",IF($AN88=TRUE,"INVALID",IF($AO88=TRUE,"INCOMPLETE",IF(OR(NOT(ISTEXT($C88)),LEN(TRIM($C88&amp;""))&lt;2),"INVALID","VALID"))))</x:f>
      </x:c>
      <x:c r="Z88" s="86">
        <x:f>IF($BB88="EMPTY","",$BB88)</x:f>
      </x:c>
      <x:c r="AA88" s="86">
        <x:f>IF($BB88="EMPTY","",IFERROR(VLOOKUP($BC88,'Method Notes'!$AN$5:$AW$50,2,FALSE),""))</x:f>
      </x:c>
      <x:c r="AB88" s="86">
        <x:f>IF($BB88="EMPTY","",IF($BC88="CONTROLLED_INPUT_INVALID","Unsupported values were supplied for: "&amp;LEFT($AZ88,MAX(0,LEN($AZ88)-2))&amp;". The engine does not convert them to a safe default.",IF($BC88="REQUIRED_FIELDS_MISSING","Required information is missing: "&amp;LEFT($BA88,MAX(0,LEN($BA88)-2))&amp;".",IFERROR(VLOOKUP($BC88,'Method Notes'!$AN$5:$AW$50,3,FALSE),""))))</x:f>
      </x:c>
      <x:c r="AC88" s="86">
        <x:f>IF($BB88="EMPTY","",IF($BC88="COMMERCIAL_ALTERNATIVE_MISSING","Add as "&amp;$AX88&amp;" in this scoped view.",IF($BC88="ROLE_MISMATCH","Reclassify as "&amp;$AX88&amp;" for this view.",IFERROR(VLOOKUP($BC88,'Method Notes'!$AN$5:$AW$50,4,FALSE),""))))</x:f>
      </x:c>
      <x:c r="AD88" s="86">
        <x:f>IF($BB88="EMPTY","",$BC88)</x:f>
      </x:c>
      <x:c r="AE88" s="86">
        <x:f>IF($BB88="EMPTY","",IFERROR(VLOOKUP($BC88,'Method Notes'!$AN$5:$AW$50,5,FALSE),""))</x:f>
      </x:c>
      <x:c r="AF88" s="86">
        <x:f>IF($BB88="EMPTY","",IFERROR(VLOOKUP($BC88,'Method Notes'!$AN$5:$AW$50,6,FALSE),""))</x:f>
      </x:c>
      <x:c r="AG88" s="86">
        <x:f>IF($BB88="EMPTY","",IF($BC88="COMMERCIAL_EVIDENCE_LIMITED",IF($AT88=TRUE,"Add independent decisions and missing segments.","Collect direct buyer or recorded commercial-event evidence tied to the same scope."),IFERROR(VLOOKUP($BC88,'Method Notes'!$AN$5:$AW$50,7,FALSE),"")))</x:f>
      </x:c>
      <x:c r="AH88" s="86">
        <x:f>IF($BB88="EMPTY","",IFERROR(VLOOKUP($BC88,'Method Notes'!$AN$5:$AW$50,8,FALSE),""))</x:f>
      </x:c>
      <x:c r="AI88" s="86">
        <x:f>IF($BB88="EMPTY","",IF(OR($BC88="COMMERCIAL_EVIDENCE_LIMITED",$BC88="COMMERCIAL_ALTERNATIVE_MISSING",$BC88="ROLE_MISMATCH",$BC88="SCOPE_OR_FRESHNESS_LIMIT"),IF($AP88="shared","PROVENANCE NOT INDEPENDENT",IF($AP88="one","ONE INDEPENDENT DECISION ONLY",IF($AS88="incomplete_crm","CRM CAPTURE INCOMPLETE",IF(OR($AS88="only_wins",$AS88="only_losses",$AS88="one_segment",$AS88="limited"),"SAMPLE COVERAGE LIMITED",IF($T88="yes","HISTORICAL BACKFILL UNRELIABLE",IF($AQ88="stale","EVIDENCE STALE","Evidence is scoped to the tested view.")))))),IFERROR(VLOOKUP($BC88,'Method Notes'!$AN$5:$AW$50,9,FALSE),"")))</x:f>
      </x:c>
      <x:c r="AJ88" s="86">
        <x:f>IF($BB88="EMPTY","",IFERROR(VLOOKUP($BC88,'Method Notes'!$AN$5:$AW$50,10,FALSE),""))</x:f>
      </x:c>
      <x:c r="AK88" s="86">
        <x:f>IF(COUNTA($A88:$X88)=0,"",IF(AND($B88&lt;&gt;"",COUNTIF($B$6:$B88,$B88)&gt;1),"POSSIBLE DUPLICATE CANDIDATE ID",""))</x:f>
      </x:c>
      <x:c r="AL88" s="86">
        <x:f>IF(COUNTA($A88:$X88)=0,"",IF(OR($Q88="review_due",$Q88="new_evidence",$R88="yes"),"REOPEN / SUPERSEDE PRIOR VERSION",IF(OR($Q88="",$Q88="none"),"CURRENT OR FIRST REVIEW","PRIOR REVIEW RECORDED")))</x:f>
      </x:c>
      <x:c r="AM88">
        <x:f>IF(COUNTA($C88:$U88)&gt;0,1,0)</x:f>
      </x:c>
      <x:c r="AN88">
        <x:f>OR(ISFORMULA($C88),ISFORMULA($D88),AND($D88&lt;&gt;"",NOT(OR(EXACT($D88,"seo"),EXACT($D88,"content"),EXACT($D88,"paid_search"),EXACT($D88,"market_monitoring"),EXACT($D88,"battlecard"),EXACT($D88,"product_comparison"),EXACT($D88,"shortlist"),EXACT($D88,"procurement"),EXACT($D88,"pricing"),EXACT($D88,"renewal"),EXACT($D88,"strategy")))),ISFORMULA($E88),AND($E88&lt;&gt;"",NOT(OR(EXACT($E88,"yes"),EXACT($E88,"no")))),ISFORMULA($F88),AND($F88&lt;&gt;"",NOT(OR(EXACT($F88,"yes"),EXACT($F88,"no")))),ISFORMULA($G88),AND($G88&lt;&gt;"",NOT(OR(EXACT($G88,"none"),EXACT($G88,"seller_only"),EXACT($G88,"buyer_event"),EXACT($G88,"mixed")))),ISFORMULA($H88),AND($H88&lt;&gt;"",NOT(OR(EXACT($H88,"yes"),EXACT($H88,"no"),EXACT($H88,"unknown")))),ISFORMULA($I88),AND($I88&lt;&gt;"",NOT(OR(EXACT($I88,"full"),EXACT($I88,"partial"),EXACT($I88,"mismatch"),EXACT($I88,"unknown")))),ISFORMULA($J88),AND($J88&lt;&gt;"",NOT(OR(EXACT($J88,"independent_current"),EXACT($J88,"one_decision"),EXACT($J88,"shared_records"),EXACT($J88,"contradictory"),EXACT($J88,"incomplete_capture"),EXACT($J88,"stale")))),ISFORMULA($K88),AND($K88&lt;&gt;"",NOT(OR(EXACT($K88,"vendor"),EXACT($K88,"product"),EXACT($K88,"consultancy"),EXACT($K88,"agency"),EXACT($K88,"internal_build"),EXACT($K88,"spreadsheet"),EXACT($K88,"incumbent"),EXACT($K88,"open_source"),EXACT($K88,"free_tool"),EXACT($K88,"no_decision"),EXACT($K88,"status_quo"),EXACT($K88,"unknown")))),ISFORMULA($L88),AND($L88&lt;&gt;"",NOT(OR(EXACT($L88,"direct"),EXACT($L88,"indirect"),EXACT($L88,"substitute"),EXACT($L88,"reference"),EXACT($L88,"unknown")))),ISFORMULA($M88),AND($M88&lt;&gt;"",NOT(OR(EXACT($M88,"current"),EXACT($M88,"stale"),EXACT($M88,"unknown")))),ISFORMULA($N88),AND($N88&lt;&gt;"",NOT(OR(EXACT($N88,"none"),EXACT($N88,"material"),EXACT($N88,"unknown")))),ISFORMULA($O88),AND($O88&lt;&gt;"",NOT(OR(EXACT($O88,"two_plus"),EXACT($O88,"one"),EXACT($O88,"shared"),EXACT($O88,"unknown")))),ISFORMULA($P88),AND($P88&lt;&gt;"",NOT(OR(EXACT($P88,"balanced"),EXACT($P88,"only_wins"),EXACT($P88,"only_losses"),EXACT($P88,"one_segment"),EXACT($P88,"incomplete_crm"),EXACT($P88,"limited")))),ISFORMULA($Q88),AND($Q88&lt;&gt;"",NOT(OR(EXACT($Q88,"none"),EXACT($Q88,"review_due"),EXACT($Q88,"new_evidence")))),ISFORMULA($R88),AND($R88&lt;&gt;"",NOT(OR(EXACT($R88,"yes"),EXACT($R88,"no")))),ISFORMULA($S88),AND($S88&lt;&gt;"",NOT(OR(EXACT($S88,"yes"),EXACT($S88,"no"),EXACT($S88,"unknown")))),ISFORMULA($T88),AND($T88&lt;&gt;"",NOT(OR(EXACT($T88,"yes"),EXACT($T88,"no")))),ISFORMULA($U88),AND($U88&lt;&gt;"",NOT(OR(EXACT($U88,"yes"),EXACT($U88,"no"),EXACT($U88,"unknown")))))</x:f>
      </x:c>
      <x:c r="AO88">
        <x:f>OR(LEN(TRIM($C88&amp;""))=0,LEN(TRIM($D88&amp;""))=0,LEN(TRIM($E88&amp;""))=0,LEN(TRIM($F88&amp;""))=0,LEN(TRIM($G88&amp;""))=0,LEN(TRIM($H88&amp;""))=0,LEN(TRIM($I88&amp;""))=0,LEN(TRIM($J88&amp;""))=0)</x:f>
      </x:c>
      <x:c r="AP88">
        <x:f>IF($O88&lt;&gt;"",$O88,IF($J88="independent_current","two_plus",IF($J88="one_decision","one",IF($J88="shared_records","shared","unknown"))))</x:f>
      </x:c>
      <x:c r="AQ88">
        <x:f>IF($M88&lt;&gt;"",$M88,IF($J88="stale","stale",IF($J88="incomplete_capture","unknown",IF($J88&lt;&gt;"","current",""))))</x:f>
      </x:c>
      <x:c r="AR88">
        <x:f>IF($N88&lt;&gt;"",$N88,IF($J88="contradictory","material",IF($J88&lt;&gt;"","none","")))</x:f>
      </x:c>
      <x:c r="AS88">
        <x:f>IF($P88&lt;&gt;"",$P88,IF($J88="incomplete_capture","incomplete_crm",IF($J88="independent_current","balanced",IF($J88&lt;&gt;"","limited",""))))</x:f>
      </x:c>
      <x:c r="AT88">
        <x:f>OR($G88="buyer_event",$G88="mixed")</x:f>
      </x:c>
      <x:c r="AU88">
        <x:f>OR($D88="battlecard",$D88="shortlist",$D88="procurement",$D88="pricing",$D88="renewal",$D88="strategy",$D88="product_comparison")</x:f>
      </x:c>
      <x:c r="AV88">
        <x:f>OR($D88="seo",$D88="content",$D88="paid_search",$D88="market_monitoring")</x:f>
      </x:c>
      <x:c r="AW88">
        <x:f>IF(OR($K88="vendor",$K88="product"),"direct",IF(OR($K88="consultancy",$K88="agency"),"indirect",IF(OR($K88="internal_build",$K88="spreadsheet",$K88="incumbent",$K88="open_source",$K88="free_tool",$K88="no_decision",$K88="status_quo"),"substitute","")))</x:f>
      </x:c>
      <x:c r="AX88">
        <x:f>IF(OR($K88="vendor",$K88="product"),"Direct competitor",IF(OR($K88="consultancy",$K88="agency"),"Service alternative",IF($K88="incumbent","Incumbent / substitute",IF($K88="no_decision","No-decision alternative",IF($K88="status_quo","Status-quo alternative",IF(OR($K88="internal_build",$K88="spreadsheet",$K88="open_source",$K88="free_tool"),"Substitute",""))))))</x:f>
      </x:c>
      <x:c r="AY88">
        <x:f>OR($G88="none",$G88="seller_only",$AP88&lt;&gt;"two_plus",$AS88="only_wins",$AS88="only_losses",$AS88="one_segment",$AS88="incomplete_crm",$AS88="limited",$T88="yes",$AQ88&lt;&gt;"current")</x:f>
      </x:c>
      <x:c r="AZ88">
        <x:f>IF(ISFORMULA($C88),"candidateName, ","")&amp;IF(OR(ISFORMULA($D88),AND($D88&lt;&gt;"",NOT(OR(EXACT($D88,"seo"),EXACT($D88,"content"),EXACT($D88,"paid_search"),EXACT($D88,"market_monitoring"),EXACT($D88,"battlecard"),EXACT($D88,"product_comparison"),EXACT($D88,"shortlist"),EXACT($D88,"procurement"),EXACT($D88,"pricing"),EXACT($D88,"renewal"),EXACT($D88,"strategy"))))),"decisionUse, ","")&amp;IF(OR(ISFORMULA($E88),AND($E88&lt;&gt;"",NOT(OR(EXACT($E88,"yes"),EXACT($E88,"no"))))),"candidateInSet, ","")&amp;IF(OR(ISFORMULA($F88),AND($F88&lt;&gt;"",NOT(OR(EXACT($F88,"yes"),EXACT($F88,"no"))))),"publicEvidence, ","")&amp;IF(OR(ISFORMULA($G88),AND($G88&lt;&gt;"",NOT(OR(EXACT($G88,"none"),EXACT($G88,"seller_only"),EXACT($G88,"buyer_event"),EXACT($G88,"mixed"))))),"firstPartyEvidence, ","")&amp;IF(OR(ISFORMULA($H88),AND($H88&lt;&gt;"",NOT(OR(EXACT($H88,"yes"),EXACT($H88,"no"),EXACT($H88,"unknown"))))),"realDecision, ","")&amp;IF(OR(ISFORMULA($I88),AND($I88&lt;&gt;"",NOT(OR(EXACT($I88,"full"),EXACT($I88,"partial"),EXACT($I88,"mismatch"),EXACT($I88,"unknown"))))),"scopeMatch, ","")&amp;IF(OR(ISFORMULA($J88),AND($J88&lt;&gt;"",NOT(OR(EXACT($J88,"independent_current"),EXACT($J88,"one_decision"),EXACT($J88,"shared_records"),EXACT($J88,"contradictory"),EXACT($J88,"incomplete_capture"),EXACT($J88,"stale"))))),"evidenceQuality, ","")&amp;IF(OR(ISFORMULA($K88),AND($K88&lt;&gt;"",NOT(OR(EXACT($K88,"vendor"),EXACT($K88,"product"),EXACT($K88,"consultancy"),EXACT($K88,"agency"),EXACT($K88,"internal_build"),EXACT($K88,"spreadsheet"),EXACT($K88,"incumbent"),EXACT($K88,"open_source"),EXACT($K88,"free_tool"),EXACT($K88,"no_decision"),EXACT($K88,"status_quo"),EXACT($K88,"unknown"))))),"alternativeType, ","")&amp;IF(OR(ISFORMULA($L88),AND($L88&lt;&gt;"",NOT(OR(EXACT($L88,"direct"),EXACT($L88,"indirect"),EXACT($L88,"substitute"),EXACT($L88,"reference"),EXACT($L88,"unknown"))))),"currentRole, ","")&amp;IF(OR(ISFORMULA($M88),AND($M88&lt;&gt;"",NOT(OR(EXACT($M88,"current"),EXACT($M88,"stale"),EXACT($M88,"unknown"))))),"freshness, ","")&amp;IF(OR(ISFORMULA($N88),AND($N88&lt;&gt;"",NOT(OR(EXACT($N88,"none"),EXACT($N88,"material"),EXACT($N88,"unknown"))))),"contradiction, ","")&amp;IF(OR(ISFORMULA($O88),AND($O88&lt;&gt;"",NOT(OR(EXACT($O88,"two_plus"),EXACT($O88,"one"),EXACT($O88,"shared"),EXACT($O88,"unknown"))))),"provenance, ","")&amp;IF(OR(ISFORMULA($P88),AND($P88&lt;&gt;"",NOT(OR(EXACT($P88,"balanced"),EXACT($P88,"only_wins"),EXACT($P88,"only_losses"),EXACT($P88,"one_segment"),EXACT($P88,"incomplete_crm"),EXACT($P88,"limited"))))),"sampleCoverage, ","")&amp;IF(OR(ISFORMULA($Q88),AND($Q88&lt;&gt;"",NOT(OR(EXACT($Q88,"none"),EXACT($Q88,"review_due"),EXACT($Q88,"new_evidence"))))),"previousValidation, ","")&amp;IF(OR(ISFORMULA($R88),AND($R88&lt;&gt;"",NOT(OR(EXACT($R88,"yes"),EXACT($R88,"no"))))),"newMaterialEvidence, ","")&amp;IF(OR(ISFORMULA($S88),AND($S88&lt;&gt;"",NOT(OR(EXACT($S88,"yes"),EXACT($S88,"no"),EXACT($S88,"unknown"))))),"serviceability, ","")&amp;IF(OR(ISFORMULA($T88),AND($T88&lt;&gt;"",NOT(OR(EXACT($T88,"yes"),EXACT($T88,"no"))))),"historicalBackfill, ","")&amp;IF(OR(ISFORMULA($U88),AND($U88&lt;&gt;"",NOT(OR(EXACT($U88,"yes"),EXACT($U88,"no"),EXACT($U88,"unknown"))))),"commercialNonParticipation, ","")</x:f>
      </x:c>
      <x:c r="BA88">
        <x:f>IF(LEN(TRIM($C88&amp;""))=0,"candidateName, ","")&amp;IF(LEN(TRIM($D88&amp;""))=0,"decisionUse, ","")&amp;IF(LEN(TRIM($E88&amp;""))=0,"candidateInSet, ","")&amp;IF(LEN(TRIM($F88&amp;""))=0,"publicEvidence, ","")&amp;IF(LEN(TRIM($G88&amp;""))=0,"firstPartyEvidence, ","")&amp;IF(LEN(TRIM($H88&amp;""))=0,"realDecision, ","")&amp;IF(LEN(TRIM($I88&amp;""))=0,"scopeMatch, ","")&amp;IF(LEN(TRIM($J88&amp;""))=0,"evidenceQuality, ","")</x:f>
      </x:c>
      <x:c r="BB88">
        <x:f>IF($AM88=0,"EMPTY",IF($AN88=TRUE,"INVALID INPUT",IF($AO88=TRUE,"INVALID INPUT",IF(OR(NOT(ISTEXT($C88)),LEN(TRIM($C88&amp;""))&lt;2),"INVALID INPUT",IF(OR($Q88="review_due",$Q88="new_evidence",$R88="yes"),"REOPEN",IF(OR($AR88="material",$AR88="unknown"),"RESOLVE EVIDENCE",IF(OR($I88="unknown",$H88="unknown"),"RESOLVE EVIDENCE",IF(AND($AU88=TRUE,OR($S88="",$S88="unknown")),"RESOLVE EVIDENCE",IF(AND($E88="no",OR($K88="",$K88="unknown")),"RESOLVE EVIDENCE",IF(AND($E88="yes",OR($L88="",$L88="unknown")),"RESOLVE EVIDENCE",IF(AND($E88="yes",OR($I88="partial",$I88="mismatch",$AQ88="stale")),"DOWNGRADE",IF(AND($AU88=TRUE,$AY88=TRUE),"RESOLVE EVIDENCE",IF(AND($S88="no",$E88="yes",$H88="no",$U88="yes",$AP88="two_plus",$I88="full",$AQ88="current"),"EXCLUDE FROM THIS COMMERCIAL VIEW",IF(AND($S88="no",$E88="yes",$H88="yes"),"DOWNGRADE",IF(AND($S88="no",OR($F88="yes",$AV88=TRUE)),"RETAIN FOR DISCOVERY / REFERENCE",IF($S88="no","RESOLVE EVIDENCE",IF(AND($E88="no",$H88="yes",$AT88=TRUE,$I88="full",$AW88=""),"RESOLVE EVIDENCE",IF(AND($E88="no",$H88="yes",$AT88=TRUE,$I88="full",$AU88=TRUE,OR($AP88&lt;&gt;"two_plus",$AQ88&lt;&gt;"current",$S88&lt;&gt;"yes")),"RESOLVE EVIDENCE",IF(AND($E88="no",$H88="yes",$AT88=TRUE,$I88="full"),"ADD",IF(AND($AW88&lt;&gt;"",$E88="yes",$H88="yes",$I88="full",$L88&lt;&gt;$AW88),"RECLASSIFY",IF(AND($AP88="shared",$AV88=TRUE),"RETAIN FOR DISCOVERY / REFERENCE",IF(AND($AV88=TRUE,$F88="yes",OR($H88="no",$G88="none")),"RETAIN FOR DISCOVERY / REFERENCE",IF(AND($E88="yes",$H88="no",$U88="yes",$AP88="two_plus",$I88="full",$AQ88="current"),"EXCLUDE FROM THIS COMMERCIAL VIEW",IF(AND($E88="yes",$H88="yes",$AT88=TRUE,$I88="full",$AP88="two_plus",$AQ88="current",$AW88=""),"RESOLVE EVIDENCE",IF(AND($E88="yes",$H88="yes",$AT88=TRUE,$I88="full",$AP88="two_plus",$AQ88="current",$AU88=TRUE,$S88&lt;&gt;"yes"),"RESOLVE EVIDENCE",IF(AND($E88="yes",$H88="yes",$AT88=TRUE,$I88="full",$AP88="two_plus",$AQ88="current",$L88&lt;&gt;$AW88),"RECLASSIFY",IF(AND($E88="yes",$H88="yes",$AT88=TRUE,$I88="full",$AP88="two_plus",$AQ88="current"),"CONFIRM","RESOLVE EVIDENCE")))))))))))))))))))))))))))</x:f>
      </x:c>
      <x:c r="BC88">
        <x:f>IF($AM88=0,"EMPTY",IF($AN88=TRUE,"CONTROLLED_INPUT_INVALID",IF($AO88=TRUE,"REQUIRED_FIELDS_MISSING",IF(OR(NOT(ISTEXT($C88)),LEN(TRIM($C88&amp;""))&lt;2),"IDENTITY_MALFORMED",IF(OR($Q88="review_due",$Q88="new_evidence",$R88="yes"),"LIFECYCLE_TRIGGER",IF(OR($AR88="material",$AR88="unknown"),"MATERIAL_CONTRADICTION",IF(OR($I88="unknown",$H88="unknown"),"SCOPE_OR_EVENT_UNRESOLVED",IF(AND($AU88=TRUE,OR($S88="",$S88="unknown")),"SERVICEABILITY_UNRESOLVED",IF(AND($E88="no",OR($K88="",$K88="unknown")),"MISSING_ALTERNATIVE_ROLE_UNRESOLVED",IF(AND($E88="yes",OR($L88="",$L88="unknown")),"CURRENT_ROLE_UNRESOLVED",IF(AND($E88="yes",OR($I88="partial",$I88="mismatch",$AQ88="stale")),"SCOPE_OR_FRESHNESS_LIMIT",IF(AND($AU88=TRUE,$AY88=TRUE),"COMMERCIAL_EVIDENCE_LIMITED",IF(AND($S88="no",$E88="yes",$H88="no",$U88="yes",$AP88="two_plus",$I88="full",$AQ88="current"),"SCOPED_NON_SERVICEABILITY",IF(AND($S88="no",$E88="yes",$H88="yes"),"SERVICEABILITY_LIMIT",IF(AND($S88="no",OR($F88="yes",$AV88=TRUE)),"NOT_SERVICEABLE_FOR_COMMERCIAL_VIEW",IF($S88="no","SERVICEABILITY_NEGATIVE_ROLE_EFFECT_UNRESOLVED",IF(AND($E88="no",$H88="yes",$AT88=TRUE,$I88="full",$AW88=""),"MISSING_ALTERNATIVE_ROLE_UNRESOLVED",IF(AND($E88="no",$H88="yes",$AT88=TRUE,$I88="full",$AU88=TRUE,OR($AP88&lt;&gt;"two_plus",$AQ88&lt;&gt;"current",$S88&lt;&gt;"yes")),"MISSING_ALTERNATIVE_EVIDENCE_LIMITED",IF(AND($E88="no",$H88="yes",$AT88=TRUE,$I88="full"),"COMMERCIAL_ALTERNATIVE_MISSING",IF(AND($AW88&lt;&gt;"",$E88="yes",$H88="yes",$I88="full",$L88&lt;&gt;$AW88),"ROLE_MISMATCH",IF(AND($AP88="shared",$AV88=TRUE),"PUBLIC_SIGNAL_SHARED_PROVENANCE",IF(AND($AV88=TRUE,$F88="yes",OR($H88="no",$G88="none")),"DISCOVERY_ONLY_RELATIONSHIP",IF(AND($E88="yes",$H88="no",$U88="yes",$AP88="two_plus",$I88="full",$AQ88="current"),"SCOPED_NON_PARTICIPATION",IF(AND($E88="yes",$H88="yes",$AT88=TRUE,$I88="full",$AP88="two_plus",$AQ88="current",$AW88=""),"ALTERNATIVE_TYPE_UNRESOLVED",IF(AND($E88="yes",$H88="yes",$AT88=TRUE,$I88="full",$AP88="two_plus",$AQ88="current",$AU88=TRUE,$S88&lt;&gt;"yes"),"SERVICEABILITY_UNRESOLVED",IF(AND($E88="yes",$H88="yes",$AT88=TRUE,$I88="full",$AP88="two_plus",$AQ88="current",$L88&lt;&gt;$AW88),"ROLE_MISMATCH",IF(AND($E88="yes",$H88="yes",$AT88=TRUE,$I88="full",$AP88="two_plus",$AQ88="current"),"SCOPED_COMMERCIAL_RELEVANCE","DEFAULT_EVIDENCE_GAP")))))))))))))))))))))))))))</x:f>
      </x:c>
    </x:row>
    <x:row r="89">
      <x:c r="A89" s="103"/>
      <x:c r="B89" s="103"/>
      <x:c r="C89" s="103"/>
      <x:c r="D89" s="103"/>
      <x:c r="E89" s="103"/>
      <x:c r="F89" s="103"/>
      <x:c r="G89" s="103"/>
      <x:c r="H89" s="103"/>
      <x:c r="I89" s="103"/>
      <x:c r="J89" s="103"/>
      <x:c r="K89" s="103"/>
      <x:c r="L89" s="103"/>
      <x:c r="M89" s="103"/>
      <x:c r="N89" s="103"/>
      <x:c r="O89" s="103"/>
      <x:c r="P89" s="103"/>
      <x:c r="Q89" s="103"/>
      <x:c r="R89" s="103"/>
      <x:c r="S89" s="103"/>
      <x:c r="T89" s="103"/>
      <x:c r="U89" s="103"/>
      <x:c r="V89" s="103"/>
      <x:c r="W89" s="104"/>
      <x:c r="X89" s="103"/>
      <x:c r="Y89" s="86">
        <x:f>IF($BB89="EMPTY","",IF($AN89=TRUE,"INVALID",IF($AO89=TRUE,"INCOMPLETE",IF(OR(NOT(ISTEXT($C89)),LEN(TRIM($C89&amp;""))&lt;2),"INVALID","VALID"))))</x:f>
      </x:c>
      <x:c r="Z89" s="86">
        <x:f>IF($BB89="EMPTY","",$BB89)</x:f>
      </x:c>
      <x:c r="AA89" s="86">
        <x:f>IF($BB89="EMPTY","",IFERROR(VLOOKUP($BC89,'Method Notes'!$AN$5:$AW$50,2,FALSE),""))</x:f>
      </x:c>
      <x:c r="AB89" s="86">
        <x:f>IF($BB89="EMPTY","",IF($BC89="CONTROLLED_INPUT_INVALID","Unsupported values were supplied for: "&amp;LEFT($AZ89,MAX(0,LEN($AZ89)-2))&amp;". The engine does not convert them to a safe default.",IF($BC89="REQUIRED_FIELDS_MISSING","Required information is missing: "&amp;LEFT($BA89,MAX(0,LEN($BA89)-2))&amp;".",IFERROR(VLOOKUP($BC89,'Method Notes'!$AN$5:$AW$50,3,FALSE),""))))</x:f>
      </x:c>
      <x:c r="AC89" s="86">
        <x:f>IF($BB89="EMPTY","",IF($BC89="COMMERCIAL_ALTERNATIVE_MISSING","Add as "&amp;$AX89&amp;" in this scoped view.",IF($BC89="ROLE_MISMATCH","Reclassify as "&amp;$AX89&amp;" for this view.",IFERROR(VLOOKUP($BC89,'Method Notes'!$AN$5:$AW$50,4,FALSE),""))))</x:f>
      </x:c>
      <x:c r="AD89" s="86">
        <x:f>IF($BB89="EMPTY","",$BC89)</x:f>
      </x:c>
      <x:c r="AE89" s="86">
        <x:f>IF($BB89="EMPTY","",IFERROR(VLOOKUP($BC89,'Method Notes'!$AN$5:$AW$50,5,FALSE),""))</x:f>
      </x:c>
      <x:c r="AF89" s="86">
        <x:f>IF($BB89="EMPTY","",IFERROR(VLOOKUP($BC89,'Method Notes'!$AN$5:$AW$50,6,FALSE),""))</x:f>
      </x:c>
      <x:c r="AG89" s="86">
        <x:f>IF($BB89="EMPTY","",IF($BC89="COMMERCIAL_EVIDENCE_LIMITED",IF($AT89=TRUE,"Add independent decisions and missing segments.","Collect direct buyer or recorded commercial-event evidence tied to the same scope."),IFERROR(VLOOKUP($BC89,'Method Notes'!$AN$5:$AW$50,7,FALSE),"")))</x:f>
      </x:c>
      <x:c r="AH89" s="86">
        <x:f>IF($BB89="EMPTY","",IFERROR(VLOOKUP($BC89,'Method Notes'!$AN$5:$AW$50,8,FALSE),""))</x:f>
      </x:c>
      <x:c r="AI89" s="86">
        <x:f>IF($BB89="EMPTY","",IF(OR($BC89="COMMERCIAL_EVIDENCE_LIMITED",$BC89="COMMERCIAL_ALTERNATIVE_MISSING",$BC89="ROLE_MISMATCH",$BC89="SCOPE_OR_FRESHNESS_LIMIT"),IF($AP89="shared","PROVENANCE NOT INDEPENDENT",IF($AP89="one","ONE INDEPENDENT DECISION ONLY",IF($AS89="incomplete_crm","CRM CAPTURE INCOMPLETE",IF(OR($AS89="only_wins",$AS89="only_losses",$AS89="one_segment",$AS89="limited"),"SAMPLE COVERAGE LIMITED",IF($T89="yes","HISTORICAL BACKFILL UNRELIABLE",IF($AQ89="stale","EVIDENCE STALE","Evidence is scoped to the tested view.")))))),IFERROR(VLOOKUP($BC89,'Method Notes'!$AN$5:$AW$50,9,FALSE),"")))</x:f>
      </x:c>
      <x:c r="AJ89" s="86">
        <x:f>IF($BB89="EMPTY","",IFERROR(VLOOKUP($BC89,'Method Notes'!$AN$5:$AW$50,10,FALSE),""))</x:f>
      </x:c>
      <x:c r="AK89" s="86">
        <x:f>IF(COUNTA($A89:$X89)=0,"",IF(AND($B89&lt;&gt;"",COUNTIF($B$6:$B89,$B89)&gt;1),"POSSIBLE DUPLICATE CANDIDATE ID",""))</x:f>
      </x:c>
      <x:c r="AL89" s="86">
        <x:f>IF(COUNTA($A89:$X89)=0,"",IF(OR($Q89="review_due",$Q89="new_evidence",$R89="yes"),"REOPEN / SUPERSEDE PRIOR VERSION",IF(OR($Q89="",$Q89="none"),"CURRENT OR FIRST REVIEW","PRIOR REVIEW RECORDED")))</x:f>
      </x:c>
      <x:c r="AM89">
        <x:f>IF(COUNTA($C89:$U89)&gt;0,1,0)</x:f>
      </x:c>
      <x:c r="AN89">
        <x:f>OR(ISFORMULA($C89),ISFORMULA($D89),AND($D89&lt;&gt;"",NOT(OR(EXACT($D89,"seo"),EXACT($D89,"content"),EXACT($D89,"paid_search"),EXACT($D89,"market_monitoring"),EXACT($D89,"battlecard"),EXACT($D89,"product_comparison"),EXACT($D89,"shortlist"),EXACT($D89,"procurement"),EXACT($D89,"pricing"),EXACT($D89,"renewal"),EXACT($D89,"strategy")))),ISFORMULA($E89),AND($E89&lt;&gt;"",NOT(OR(EXACT($E89,"yes"),EXACT($E89,"no")))),ISFORMULA($F89),AND($F89&lt;&gt;"",NOT(OR(EXACT($F89,"yes"),EXACT($F89,"no")))),ISFORMULA($G89),AND($G89&lt;&gt;"",NOT(OR(EXACT($G89,"none"),EXACT($G89,"seller_only"),EXACT($G89,"buyer_event"),EXACT($G89,"mixed")))),ISFORMULA($H89),AND($H89&lt;&gt;"",NOT(OR(EXACT($H89,"yes"),EXACT($H89,"no"),EXACT($H89,"unknown")))),ISFORMULA($I89),AND($I89&lt;&gt;"",NOT(OR(EXACT($I89,"full"),EXACT($I89,"partial"),EXACT($I89,"mismatch"),EXACT($I89,"unknown")))),ISFORMULA($J89),AND($J89&lt;&gt;"",NOT(OR(EXACT($J89,"independent_current"),EXACT($J89,"one_decision"),EXACT($J89,"shared_records"),EXACT($J89,"contradictory"),EXACT($J89,"incomplete_capture"),EXACT($J89,"stale")))),ISFORMULA($K89),AND($K89&lt;&gt;"",NOT(OR(EXACT($K89,"vendor"),EXACT($K89,"product"),EXACT($K89,"consultancy"),EXACT($K89,"agency"),EXACT($K89,"internal_build"),EXACT($K89,"spreadsheet"),EXACT($K89,"incumbent"),EXACT($K89,"open_source"),EXACT($K89,"free_tool"),EXACT($K89,"no_decision"),EXACT($K89,"status_quo"),EXACT($K89,"unknown")))),ISFORMULA($L89),AND($L89&lt;&gt;"",NOT(OR(EXACT($L89,"direct"),EXACT($L89,"indirect"),EXACT($L89,"substitute"),EXACT($L89,"reference"),EXACT($L89,"unknown")))),ISFORMULA($M89),AND($M89&lt;&gt;"",NOT(OR(EXACT($M89,"current"),EXACT($M89,"stale"),EXACT($M89,"unknown")))),ISFORMULA($N89),AND($N89&lt;&gt;"",NOT(OR(EXACT($N89,"none"),EXACT($N89,"material"),EXACT($N89,"unknown")))),ISFORMULA($O89),AND($O89&lt;&gt;"",NOT(OR(EXACT($O89,"two_plus"),EXACT($O89,"one"),EXACT($O89,"shared"),EXACT($O89,"unknown")))),ISFORMULA($P89),AND($P89&lt;&gt;"",NOT(OR(EXACT($P89,"balanced"),EXACT($P89,"only_wins"),EXACT($P89,"only_losses"),EXACT($P89,"one_segment"),EXACT($P89,"incomplete_crm"),EXACT($P89,"limited")))),ISFORMULA($Q89),AND($Q89&lt;&gt;"",NOT(OR(EXACT($Q89,"none"),EXACT($Q89,"review_due"),EXACT($Q89,"new_evidence")))),ISFORMULA($R89),AND($R89&lt;&gt;"",NOT(OR(EXACT($R89,"yes"),EXACT($R89,"no")))),ISFORMULA($S89),AND($S89&lt;&gt;"",NOT(OR(EXACT($S89,"yes"),EXACT($S89,"no"),EXACT($S89,"unknown")))),ISFORMULA($T89),AND($T89&lt;&gt;"",NOT(OR(EXACT($T89,"yes"),EXACT($T89,"no")))),ISFORMULA($U89),AND($U89&lt;&gt;"",NOT(OR(EXACT($U89,"yes"),EXACT($U89,"no"),EXACT($U89,"unknown")))))</x:f>
      </x:c>
      <x:c r="AO89">
        <x:f>OR(LEN(TRIM($C89&amp;""))=0,LEN(TRIM($D89&amp;""))=0,LEN(TRIM($E89&amp;""))=0,LEN(TRIM($F89&amp;""))=0,LEN(TRIM($G89&amp;""))=0,LEN(TRIM($H89&amp;""))=0,LEN(TRIM($I89&amp;""))=0,LEN(TRIM($J89&amp;""))=0)</x:f>
      </x:c>
      <x:c r="AP89">
        <x:f>IF($O89&lt;&gt;"",$O89,IF($J89="independent_current","two_plus",IF($J89="one_decision","one",IF($J89="shared_records","shared","unknown"))))</x:f>
      </x:c>
      <x:c r="AQ89">
        <x:f>IF($M89&lt;&gt;"",$M89,IF($J89="stale","stale",IF($J89="incomplete_capture","unknown",IF($J89&lt;&gt;"","current",""))))</x:f>
      </x:c>
      <x:c r="AR89">
        <x:f>IF($N89&lt;&gt;"",$N89,IF($J89="contradictory","material",IF($J89&lt;&gt;"","none","")))</x:f>
      </x:c>
      <x:c r="AS89">
        <x:f>IF($P89&lt;&gt;"",$P89,IF($J89="incomplete_capture","incomplete_crm",IF($J89="independent_current","balanced",IF($J89&lt;&gt;"","limited",""))))</x:f>
      </x:c>
      <x:c r="AT89">
        <x:f>OR($G89="buyer_event",$G89="mixed")</x:f>
      </x:c>
      <x:c r="AU89">
        <x:f>OR($D89="battlecard",$D89="shortlist",$D89="procurement",$D89="pricing",$D89="renewal",$D89="strategy",$D89="product_comparison")</x:f>
      </x:c>
      <x:c r="AV89">
        <x:f>OR($D89="seo",$D89="content",$D89="paid_search",$D89="market_monitoring")</x:f>
      </x:c>
      <x:c r="AW89">
        <x:f>IF(OR($K89="vendor",$K89="product"),"direct",IF(OR($K89="consultancy",$K89="agency"),"indirect",IF(OR($K89="internal_build",$K89="spreadsheet",$K89="incumbent",$K89="open_source",$K89="free_tool",$K89="no_decision",$K89="status_quo"),"substitute","")))</x:f>
      </x:c>
      <x:c r="AX89">
        <x:f>IF(OR($K89="vendor",$K89="product"),"Direct competitor",IF(OR($K89="consultancy",$K89="agency"),"Service alternative",IF($K89="incumbent","Incumbent / substitute",IF($K89="no_decision","No-decision alternative",IF($K89="status_quo","Status-quo alternative",IF(OR($K89="internal_build",$K89="spreadsheet",$K89="open_source",$K89="free_tool"),"Substitute",""))))))</x:f>
      </x:c>
      <x:c r="AY89">
        <x:f>OR($G89="none",$G89="seller_only",$AP89&lt;&gt;"two_plus",$AS89="only_wins",$AS89="only_losses",$AS89="one_segment",$AS89="incomplete_crm",$AS89="limited",$T89="yes",$AQ89&lt;&gt;"current")</x:f>
      </x:c>
      <x:c r="AZ89">
        <x:f>IF(ISFORMULA($C89),"candidateName, ","")&amp;IF(OR(ISFORMULA($D89),AND($D89&lt;&gt;"",NOT(OR(EXACT($D89,"seo"),EXACT($D89,"content"),EXACT($D89,"paid_search"),EXACT($D89,"market_monitoring"),EXACT($D89,"battlecard"),EXACT($D89,"product_comparison"),EXACT($D89,"shortlist"),EXACT($D89,"procurement"),EXACT($D89,"pricing"),EXACT($D89,"renewal"),EXACT($D89,"strategy"))))),"decisionUse, ","")&amp;IF(OR(ISFORMULA($E89),AND($E89&lt;&gt;"",NOT(OR(EXACT($E89,"yes"),EXACT($E89,"no"))))),"candidateInSet, ","")&amp;IF(OR(ISFORMULA($F89),AND($F89&lt;&gt;"",NOT(OR(EXACT($F89,"yes"),EXACT($F89,"no"))))),"publicEvidence, ","")&amp;IF(OR(ISFORMULA($G89),AND($G89&lt;&gt;"",NOT(OR(EXACT($G89,"none"),EXACT($G89,"seller_only"),EXACT($G89,"buyer_event"),EXACT($G89,"mixed"))))),"firstPartyEvidence, ","")&amp;IF(OR(ISFORMULA($H89),AND($H89&lt;&gt;"",NOT(OR(EXACT($H89,"yes"),EXACT($H89,"no"),EXACT($H89,"unknown"))))),"realDecision, ","")&amp;IF(OR(ISFORMULA($I89),AND($I89&lt;&gt;"",NOT(OR(EXACT($I89,"full"),EXACT($I89,"partial"),EXACT($I89,"mismatch"),EXACT($I89,"unknown"))))),"scopeMatch, ","")&amp;IF(OR(ISFORMULA($J89),AND($J89&lt;&gt;"",NOT(OR(EXACT($J89,"independent_current"),EXACT($J89,"one_decision"),EXACT($J89,"shared_records"),EXACT($J89,"contradictory"),EXACT($J89,"incomplete_capture"),EXACT($J89,"stale"))))),"evidenceQuality, ","")&amp;IF(OR(ISFORMULA($K89),AND($K89&lt;&gt;"",NOT(OR(EXACT($K89,"vendor"),EXACT($K89,"product"),EXACT($K89,"consultancy"),EXACT($K89,"agency"),EXACT($K89,"internal_build"),EXACT($K89,"spreadsheet"),EXACT($K89,"incumbent"),EXACT($K89,"open_source"),EXACT($K89,"free_tool"),EXACT($K89,"no_decision"),EXACT($K89,"status_quo"),EXACT($K89,"unknown"))))),"alternativeType, ","")&amp;IF(OR(ISFORMULA($L89),AND($L89&lt;&gt;"",NOT(OR(EXACT($L89,"direct"),EXACT($L89,"indirect"),EXACT($L89,"substitute"),EXACT($L89,"reference"),EXACT($L89,"unknown"))))),"currentRole, ","")&amp;IF(OR(ISFORMULA($M89),AND($M89&lt;&gt;"",NOT(OR(EXACT($M89,"current"),EXACT($M89,"stale"),EXACT($M89,"unknown"))))),"freshness, ","")&amp;IF(OR(ISFORMULA($N89),AND($N89&lt;&gt;"",NOT(OR(EXACT($N89,"none"),EXACT($N89,"material"),EXACT($N89,"unknown"))))),"contradiction, ","")&amp;IF(OR(ISFORMULA($O89),AND($O89&lt;&gt;"",NOT(OR(EXACT($O89,"two_plus"),EXACT($O89,"one"),EXACT($O89,"shared"),EXACT($O89,"unknown"))))),"provenance, ","")&amp;IF(OR(ISFORMULA($P89),AND($P89&lt;&gt;"",NOT(OR(EXACT($P89,"balanced"),EXACT($P89,"only_wins"),EXACT($P89,"only_losses"),EXACT($P89,"one_segment"),EXACT($P89,"incomplete_crm"),EXACT($P89,"limited"))))),"sampleCoverage, ","")&amp;IF(OR(ISFORMULA($Q89),AND($Q89&lt;&gt;"",NOT(OR(EXACT($Q89,"none"),EXACT($Q89,"review_due"),EXACT($Q89,"new_evidence"))))),"previousValidation, ","")&amp;IF(OR(ISFORMULA($R89),AND($R89&lt;&gt;"",NOT(OR(EXACT($R89,"yes"),EXACT($R89,"no"))))),"newMaterialEvidence, ","")&amp;IF(OR(ISFORMULA($S89),AND($S89&lt;&gt;"",NOT(OR(EXACT($S89,"yes"),EXACT($S89,"no"),EXACT($S89,"unknown"))))),"serviceability, ","")&amp;IF(OR(ISFORMULA($T89),AND($T89&lt;&gt;"",NOT(OR(EXACT($T89,"yes"),EXACT($T89,"no"))))),"historicalBackfill, ","")&amp;IF(OR(ISFORMULA($U89),AND($U89&lt;&gt;"",NOT(OR(EXACT($U89,"yes"),EXACT($U89,"no"),EXACT($U89,"unknown"))))),"commercialNonParticipation, ","")</x:f>
      </x:c>
      <x:c r="BA89">
        <x:f>IF(LEN(TRIM($C89&amp;""))=0,"candidateName, ","")&amp;IF(LEN(TRIM($D89&amp;""))=0,"decisionUse, ","")&amp;IF(LEN(TRIM($E89&amp;""))=0,"candidateInSet, ","")&amp;IF(LEN(TRIM($F89&amp;""))=0,"publicEvidence, ","")&amp;IF(LEN(TRIM($G89&amp;""))=0,"firstPartyEvidence, ","")&amp;IF(LEN(TRIM($H89&amp;""))=0,"realDecision, ","")&amp;IF(LEN(TRIM($I89&amp;""))=0,"scopeMatch, ","")&amp;IF(LEN(TRIM($J89&amp;""))=0,"evidenceQuality, ","")</x:f>
      </x:c>
      <x:c r="BB89">
        <x:f>IF($AM89=0,"EMPTY",IF($AN89=TRUE,"INVALID INPUT",IF($AO89=TRUE,"INVALID INPUT",IF(OR(NOT(ISTEXT($C89)),LEN(TRIM($C89&amp;""))&lt;2),"INVALID INPUT",IF(OR($Q89="review_due",$Q89="new_evidence",$R89="yes"),"REOPEN",IF(OR($AR89="material",$AR89="unknown"),"RESOLVE EVIDENCE",IF(OR($I89="unknown",$H89="unknown"),"RESOLVE EVIDENCE",IF(AND($AU89=TRUE,OR($S89="",$S89="unknown")),"RESOLVE EVIDENCE",IF(AND($E89="no",OR($K89="",$K89="unknown")),"RESOLVE EVIDENCE",IF(AND($E89="yes",OR($L89="",$L89="unknown")),"RESOLVE EVIDENCE",IF(AND($E89="yes",OR($I89="partial",$I89="mismatch",$AQ89="stale")),"DOWNGRADE",IF(AND($AU89=TRUE,$AY89=TRUE),"RESOLVE EVIDENCE",IF(AND($S89="no",$E89="yes",$H89="no",$U89="yes",$AP89="two_plus",$I89="full",$AQ89="current"),"EXCLUDE FROM THIS COMMERCIAL VIEW",IF(AND($S89="no",$E89="yes",$H89="yes"),"DOWNGRADE",IF(AND($S89="no",OR($F89="yes",$AV89=TRUE)),"RETAIN FOR DISCOVERY / REFERENCE",IF($S89="no","RESOLVE EVIDENCE",IF(AND($E89="no",$H89="yes",$AT89=TRUE,$I89="full",$AW89=""),"RESOLVE EVIDENCE",IF(AND($E89="no",$H89="yes",$AT89=TRUE,$I89="full",$AU89=TRUE,OR($AP89&lt;&gt;"two_plus",$AQ89&lt;&gt;"current",$S89&lt;&gt;"yes")),"RESOLVE EVIDENCE",IF(AND($E89="no",$H89="yes",$AT89=TRUE,$I89="full"),"ADD",IF(AND($AW89&lt;&gt;"",$E89="yes",$H89="yes",$I89="full",$L89&lt;&gt;$AW89),"RECLASSIFY",IF(AND($AP89="shared",$AV89=TRUE),"RETAIN FOR DISCOVERY / REFERENCE",IF(AND($AV89=TRUE,$F89="yes",OR($H89="no",$G89="none")),"RETAIN FOR DISCOVERY / REFERENCE",IF(AND($E89="yes",$H89="no",$U89="yes",$AP89="two_plus",$I89="full",$AQ89="current"),"EXCLUDE FROM THIS COMMERCIAL VIEW",IF(AND($E89="yes",$H89="yes",$AT89=TRUE,$I89="full",$AP89="two_plus",$AQ89="current",$AW89=""),"RESOLVE EVIDENCE",IF(AND($E89="yes",$H89="yes",$AT89=TRUE,$I89="full",$AP89="two_plus",$AQ89="current",$AU89=TRUE,$S89&lt;&gt;"yes"),"RESOLVE EVIDENCE",IF(AND($E89="yes",$H89="yes",$AT89=TRUE,$I89="full",$AP89="two_plus",$AQ89="current",$L89&lt;&gt;$AW89),"RECLASSIFY",IF(AND($E89="yes",$H89="yes",$AT89=TRUE,$I89="full",$AP89="two_plus",$AQ89="current"),"CONFIRM","RESOLVE EVIDENCE")))))))))))))))))))))))))))</x:f>
      </x:c>
      <x:c r="BC89">
        <x:f>IF($AM89=0,"EMPTY",IF($AN89=TRUE,"CONTROLLED_INPUT_INVALID",IF($AO89=TRUE,"REQUIRED_FIELDS_MISSING",IF(OR(NOT(ISTEXT($C89)),LEN(TRIM($C89&amp;""))&lt;2),"IDENTITY_MALFORMED",IF(OR($Q89="review_due",$Q89="new_evidence",$R89="yes"),"LIFECYCLE_TRIGGER",IF(OR($AR89="material",$AR89="unknown"),"MATERIAL_CONTRADICTION",IF(OR($I89="unknown",$H89="unknown"),"SCOPE_OR_EVENT_UNRESOLVED",IF(AND($AU89=TRUE,OR($S89="",$S89="unknown")),"SERVICEABILITY_UNRESOLVED",IF(AND($E89="no",OR($K89="",$K89="unknown")),"MISSING_ALTERNATIVE_ROLE_UNRESOLVED",IF(AND($E89="yes",OR($L89="",$L89="unknown")),"CURRENT_ROLE_UNRESOLVED",IF(AND($E89="yes",OR($I89="partial",$I89="mismatch",$AQ89="stale")),"SCOPE_OR_FRESHNESS_LIMIT",IF(AND($AU89=TRUE,$AY89=TRUE),"COMMERCIAL_EVIDENCE_LIMITED",IF(AND($S89="no",$E89="yes",$H89="no",$U89="yes",$AP89="two_plus",$I89="full",$AQ89="current"),"SCOPED_NON_SERVICEABILITY",IF(AND($S89="no",$E89="yes",$H89="yes"),"SERVICEABILITY_LIMIT",IF(AND($S89="no",OR($F89="yes",$AV89=TRUE)),"NOT_SERVICEABLE_FOR_COMMERCIAL_VIEW",IF($S89="no","SERVICEABILITY_NEGATIVE_ROLE_EFFECT_UNRESOLVED",IF(AND($E89="no",$H89="yes",$AT89=TRUE,$I89="full",$AW89=""),"MISSING_ALTERNATIVE_ROLE_UNRESOLVED",IF(AND($E89="no",$H89="yes",$AT89=TRUE,$I89="full",$AU89=TRUE,OR($AP89&lt;&gt;"two_plus",$AQ89&lt;&gt;"current",$S89&lt;&gt;"yes")),"MISSING_ALTERNATIVE_EVIDENCE_LIMITED",IF(AND($E89="no",$H89="yes",$AT89=TRUE,$I89="full"),"COMMERCIAL_ALTERNATIVE_MISSING",IF(AND($AW89&lt;&gt;"",$E89="yes",$H89="yes",$I89="full",$L89&lt;&gt;$AW89),"ROLE_MISMATCH",IF(AND($AP89="shared",$AV89=TRUE),"PUBLIC_SIGNAL_SHARED_PROVENANCE",IF(AND($AV89=TRUE,$F89="yes",OR($H89="no",$G89="none")),"DISCOVERY_ONLY_RELATIONSHIP",IF(AND($E89="yes",$H89="no",$U89="yes",$AP89="two_plus",$I89="full",$AQ89="current"),"SCOPED_NON_PARTICIPATION",IF(AND($E89="yes",$H89="yes",$AT89=TRUE,$I89="full",$AP89="two_plus",$AQ89="current",$AW89=""),"ALTERNATIVE_TYPE_UNRESOLVED",IF(AND($E89="yes",$H89="yes",$AT89=TRUE,$I89="full",$AP89="two_plus",$AQ89="current",$AU89=TRUE,$S89&lt;&gt;"yes"),"SERVICEABILITY_UNRESOLVED",IF(AND($E89="yes",$H89="yes",$AT89=TRUE,$I89="full",$AP89="two_plus",$AQ89="current",$L89&lt;&gt;$AW89),"ROLE_MISMATCH",IF(AND($E89="yes",$H89="yes",$AT89=TRUE,$I89="full",$AP89="two_plus",$AQ89="current"),"SCOPED_COMMERCIAL_RELEVANCE","DEFAULT_EVIDENCE_GAP")))))))))))))))))))))))))))</x:f>
      </x:c>
    </x:row>
    <x:row r="90">
      <x:c r="A90" s="103"/>
      <x:c r="B90" s="103"/>
      <x:c r="C90" s="103"/>
      <x:c r="D90" s="103"/>
      <x:c r="E90" s="103"/>
      <x:c r="F90" s="103"/>
      <x:c r="G90" s="103"/>
      <x:c r="H90" s="103"/>
      <x:c r="I90" s="103"/>
      <x:c r="J90" s="103"/>
      <x:c r="K90" s="103"/>
      <x:c r="L90" s="103"/>
      <x:c r="M90" s="103"/>
      <x:c r="N90" s="103"/>
      <x:c r="O90" s="103"/>
      <x:c r="P90" s="103"/>
      <x:c r="Q90" s="103"/>
      <x:c r="R90" s="103"/>
      <x:c r="S90" s="103"/>
      <x:c r="T90" s="103"/>
      <x:c r="U90" s="103"/>
      <x:c r="V90" s="103"/>
      <x:c r="W90" s="104"/>
      <x:c r="X90" s="103"/>
      <x:c r="Y90" s="86">
        <x:f>IF($BB90="EMPTY","",IF($AN90=TRUE,"INVALID",IF($AO90=TRUE,"INCOMPLETE",IF(OR(NOT(ISTEXT($C90)),LEN(TRIM($C90&amp;""))&lt;2),"INVALID","VALID"))))</x:f>
      </x:c>
      <x:c r="Z90" s="86">
        <x:f>IF($BB90="EMPTY","",$BB90)</x:f>
      </x:c>
      <x:c r="AA90" s="86">
        <x:f>IF($BB90="EMPTY","",IFERROR(VLOOKUP($BC90,'Method Notes'!$AN$5:$AW$50,2,FALSE),""))</x:f>
      </x:c>
      <x:c r="AB90" s="86">
        <x:f>IF($BB90="EMPTY","",IF($BC90="CONTROLLED_INPUT_INVALID","Unsupported values were supplied for: "&amp;LEFT($AZ90,MAX(0,LEN($AZ90)-2))&amp;". The engine does not convert them to a safe default.",IF($BC90="REQUIRED_FIELDS_MISSING","Required information is missing: "&amp;LEFT($BA90,MAX(0,LEN($BA90)-2))&amp;".",IFERROR(VLOOKUP($BC90,'Method Notes'!$AN$5:$AW$50,3,FALSE),""))))</x:f>
      </x:c>
      <x:c r="AC90" s="86">
        <x:f>IF($BB90="EMPTY","",IF($BC90="COMMERCIAL_ALTERNATIVE_MISSING","Add as "&amp;$AX90&amp;" in this scoped view.",IF($BC90="ROLE_MISMATCH","Reclassify as "&amp;$AX90&amp;" for this view.",IFERROR(VLOOKUP($BC90,'Method Notes'!$AN$5:$AW$50,4,FALSE),""))))</x:f>
      </x:c>
      <x:c r="AD90" s="86">
        <x:f>IF($BB90="EMPTY","",$BC90)</x:f>
      </x:c>
      <x:c r="AE90" s="86">
        <x:f>IF($BB90="EMPTY","",IFERROR(VLOOKUP($BC90,'Method Notes'!$AN$5:$AW$50,5,FALSE),""))</x:f>
      </x:c>
      <x:c r="AF90" s="86">
        <x:f>IF($BB90="EMPTY","",IFERROR(VLOOKUP($BC90,'Method Notes'!$AN$5:$AW$50,6,FALSE),""))</x:f>
      </x:c>
      <x:c r="AG90" s="86">
        <x:f>IF($BB90="EMPTY","",IF($BC90="COMMERCIAL_EVIDENCE_LIMITED",IF($AT90=TRUE,"Add independent decisions and missing segments.","Collect direct buyer or recorded commercial-event evidence tied to the same scope."),IFERROR(VLOOKUP($BC90,'Method Notes'!$AN$5:$AW$50,7,FALSE),"")))</x:f>
      </x:c>
      <x:c r="AH90" s="86">
        <x:f>IF($BB90="EMPTY","",IFERROR(VLOOKUP($BC90,'Method Notes'!$AN$5:$AW$50,8,FALSE),""))</x:f>
      </x:c>
      <x:c r="AI90" s="86">
        <x:f>IF($BB90="EMPTY","",IF(OR($BC90="COMMERCIAL_EVIDENCE_LIMITED",$BC90="COMMERCIAL_ALTERNATIVE_MISSING",$BC90="ROLE_MISMATCH",$BC90="SCOPE_OR_FRESHNESS_LIMIT"),IF($AP90="shared","PROVENANCE NOT INDEPENDENT",IF($AP90="one","ONE INDEPENDENT DECISION ONLY",IF($AS90="incomplete_crm","CRM CAPTURE INCOMPLETE",IF(OR($AS90="only_wins",$AS90="only_losses",$AS90="one_segment",$AS90="limited"),"SAMPLE COVERAGE LIMITED",IF($T90="yes","HISTORICAL BACKFILL UNRELIABLE",IF($AQ90="stale","EVIDENCE STALE","Evidence is scoped to the tested view.")))))),IFERROR(VLOOKUP($BC90,'Method Notes'!$AN$5:$AW$50,9,FALSE),"")))</x:f>
      </x:c>
      <x:c r="AJ90" s="86">
        <x:f>IF($BB90="EMPTY","",IFERROR(VLOOKUP($BC90,'Method Notes'!$AN$5:$AW$50,10,FALSE),""))</x:f>
      </x:c>
      <x:c r="AK90" s="86">
        <x:f>IF(COUNTA($A90:$X90)=0,"",IF(AND($B90&lt;&gt;"",COUNTIF($B$6:$B90,$B90)&gt;1),"POSSIBLE DUPLICATE CANDIDATE ID",""))</x:f>
      </x:c>
      <x:c r="AL90" s="86">
        <x:f>IF(COUNTA($A90:$X90)=0,"",IF(OR($Q90="review_due",$Q90="new_evidence",$R90="yes"),"REOPEN / SUPERSEDE PRIOR VERSION",IF(OR($Q90="",$Q90="none"),"CURRENT OR FIRST REVIEW","PRIOR REVIEW RECORDED")))</x:f>
      </x:c>
      <x:c r="AM90">
        <x:f>IF(COUNTA($C90:$U90)&gt;0,1,0)</x:f>
      </x:c>
      <x:c r="AN90">
        <x:f>OR(ISFORMULA($C90),ISFORMULA($D90),AND($D90&lt;&gt;"",NOT(OR(EXACT($D90,"seo"),EXACT($D90,"content"),EXACT($D90,"paid_search"),EXACT($D90,"market_monitoring"),EXACT($D90,"battlecard"),EXACT($D90,"product_comparison"),EXACT($D90,"shortlist"),EXACT($D90,"procurement"),EXACT($D90,"pricing"),EXACT($D90,"renewal"),EXACT($D90,"strategy")))),ISFORMULA($E90),AND($E90&lt;&gt;"",NOT(OR(EXACT($E90,"yes"),EXACT($E90,"no")))),ISFORMULA($F90),AND($F90&lt;&gt;"",NOT(OR(EXACT($F90,"yes"),EXACT($F90,"no")))),ISFORMULA($G90),AND($G90&lt;&gt;"",NOT(OR(EXACT($G90,"none"),EXACT($G90,"seller_only"),EXACT($G90,"buyer_event"),EXACT($G90,"mixed")))),ISFORMULA($H90),AND($H90&lt;&gt;"",NOT(OR(EXACT($H90,"yes"),EXACT($H90,"no"),EXACT($H90,"unknown")))),ISFORMULA($I90),AND($I90&lt;&gt;"",NOT(OR(EXACT($I90,"full"),EXACT($I90,"partial"),EXACT($I90,"mismatch"),EXACT($I90,"unknown")))),ISFORMULA($J90),AND($J90&lt;&gt;"",NOT(OR(EXACT($J90,"independent_current"),EXACT($J90,"one_decision"),EXACT($J90,"shared_records"),EXACT($J90,"contradictory"),EXACT($J90,"incomplete_capture"),EXACT($J90,"stale")))),ISFORMULA($K90),AND($K90&lt;&gt;"",NOT(OR(EXACT($K90,"vendor"),EXACT($K90,"product"),EXACT($K90,"consultancy"),EXACT($K90,"agency"),EXACT($K90,"internal_build"),EXACT($K90,"spreadsheet"),EXACT($K90,"incumbent"),EXACT($K90,"open_source"),EXACT($K90,"free_tool"),EXACT($K90,"no_decision"),EXACT($K90,"status_quo"),EXACT($K90,"unknown")))),ISFORMULA($L90),AND($L90&lt;&gt;"",NOT(OR(EXACT($L90,"direct"),EXACT($L90,"indirect"),EXACT($L90,"substitute"),EXACT($L90,"reference"),EXACT($L90,"unknown")))),ISFORMULA($M90),AND($M90&lt;&gt;"",NOT(OR(EXACT($M90,"current"),EXACT($M90,"stale"),EXACT($M90,"unknown")))),ISFORMULA($N90),AND($N90&lt;&gt;"",NOT(OR(EXACT($N90,"none"),EXACT($N90,"material"),EXACT($N90,"unknown")))),ISFORMULA($O90),AND($O90&lt;&gt;"",NOT(OR(EXACT($O90,"two_plus"),EXACT($O90,"one"),EXACT($O90,"shared"),EXACT($O90,"unknown")))),ISFORMULA($P90),AND($P90&lt;&gt;"",NOT(OR(EXACT($P90,"balanced"),EXACT($P90,"only_wins"),EXACT($P90,"only_losses"),EXACT($P90,"one_segment"),EXACT($P90,"incomplete_crm"),EXACT($P90,"limited")))),ISFORMULA($Q90),AND($Q90&lt;&gt;"",NOT(OR(EXACT($Q90,"none"),EXACT($Q90,"review_due"),EXACT($Q90,"new_evidence")))),ISFORMULA($R90),AND($R90&lt;&gt;"",NOT(OR(EXACT($R90,"yes"),EXACT($R90,"no")))),ISFORMULA($S90),AND($S90&lt;&gt;"",NOT(OR(EXACT($S90,"yes"),EXACT($S90,"no"),EXACT($S90,"unknown")))),ISFORMULA($T90),AND($T90&lt;&gt;"",NOT(OR(EXACT($T90,"yes"),EXACT($T90,"no")))),ISFORMULA($U90),AND($U90&lt;&gt;"",NOT(OR(EXACT($U90,"yes"),EXACT($U90,"no"),EXACT($U90,"unknown")))))</x:f>
      </x:c>
      <x:c r="AO90">
        <x:f>OR(LEN(TRIM($C90&amp;""))=0,LEN(TRIM($D90&amp;""))=0,LEN(TRIM($E90&amp;""))=0,LEN(TRIM($F90&amp;""))=0,LEN(TRIM($G90&amp;""))=0,LEN(TRIM($H90&amp;""))=0,LEN(TRIM($I90&amp;""))=0,LEN(TRIM($J90&amp;""))=0)</x:f>
      </x:c>
      <x:c r="AP90">
        <x:f>IF($O90&lt;&gt;"",$O90,IF($J90="independent_current","two_plus",IF($J90="one_decision","one",IF($J90="shared_records","shared","unknown"))))</x:f>
      </x:c>
      <x:c r="AQ90">
        <x:f>IF($M90&lt;&gt;"",$M90,IF($J90="stale","stale",IF($J90="incomplete_capture","unknown",IF($J90&lt;&gt;"","current",""))))</x:f>
      </x:c>
      <x:c r="AR90">
        <x:f>IF($N90&lt;&gt;"",$N90,IF($J90="contradictory","material",IF($J90&lt;&gt;"","none","")))</x:f>
      </x:c>
      <x:c r="AS90">
        <x:f>IF($P90&lt;&gt;"",$P90,IF($J90="incomplete_capture","incomplete_crm",IF($J90="independent_current","balanced",IF($J90&lt;&gt;"","limited",""))))</x:f>
      </x:c>
      <x:c r="AT90">
        <x:f>OR($G90="buyer_event",$G90="mixed")</x:f>
      </x:c>
      <x:c r="AU90">
        <x:f>OR($D90="battlecard",$D90="shortlist",$D90="procurement",$D90="pricing",$D90="renewal",$D90="strategy",$D90="product_comparison")</x:f>
      </x:c>
      <x:c r="AV90">
        <x:f>OR($D90="seo",$D90="content",$D90="paid_search",$D90="market_monitoring")</x:f>
      </x:c>
      <x:c r="AW90">
        <x:f>IF(OR($K90="vendor",$K90="product"),"direct",IF(OR($K90="consultancy",$K90="agency"),"indirect",IF(OR($K90="internal_build",$K90="spreadsheet",$K90="incumbent",$K90="open_source",$K90="free_tool",$K90="no_decision",$K90="status_quo"),"substitute","")))</x:f>
      </x:c>
      <x:c r="AX90">
        <x:f>IF(OR($K90="vendor",$K90="product"),"Direct competitor",IF(OR($K90="consultancy",$K90="agency"),"Service alternative",IF($K90="incumbent","Incumbent / substitute",IF($K90="no_decision","No-decision alternative",IF($K90="status_quo","Status-quo alternative",IF(OR($K90="internal_build",$K90="spreadsheet",$K90="open_source",$K90="free_tool"),"Substitute",""))))))</x:f>
      </x:c>
      <x:c r="AY90">
        <x:f>OR($G90="none",$G90="seller_only",$AP90&lt;&gt;"two_plus",$AS90="only_wins",$AS90="only_losses",$AS90="one_segment",$AS90="incomplete_crm",$AS90="limited",$T90="yes",$AQ90&lt;&gt;"current")</x:f>
      </x:c>
      <x:c r="AZ90">
        <x:f>IF(ISFORMULA($C90),"candidateName, ","")&amp;IF(OR(ISFORMULA($D90),AND($D90&lt;&gt;"",NOT(OR(EXACT($D90,"seo"),EXACT($D90,"content"),EXACT($D90,"paid_search"),EXACT($D90,"market_monitoring"),EXACT($D90,"battlecard"),EXACT($D90,"product_comparison"),EXACT($D90,"shortlist"),EXACT($D90,"procurement"),EXACT($D90,"pricing"),EXACT($D90,"renewal"),EXACT($D90,"strategy"))))),"decisionUse, ","")&amp;IF(OR(ISFORMULA($E90),AND($E90&lt;&gt;"",NOT(OR(EXACT($E90,"yes"),EXACT($E90,"no"))))),"candidateInSet, ","")&amp;IF(OR(ISFORMULA($F90),AND($F90&lt;&gt;"",NOT(OR(EXACT($F90,"yes"),EXACT($F90,"no"))))),"publicEvidence, ","")&amp;IF(OR(ISFORMULA($G90),AND($G90&lt;&gt;"",NOT(OR(EXACT($G90,"none"),EXACT($G90,"seller_only"),EXACT($G90,"buyer_event"),EXACT($G90,"mixed"))))),"firstPartyEvidence, ","")&amp;IF(OR(ISFORMULA($H90),AND($H90&lt;&gt;"",NOT(OR(EXACT($H90,"yes"),EXACT($H90,"no"),EXACT($H90,"unknown"))))),"realDecision, ","")&amp;IF(OR(ISFORMULA($I90),AND($I90&lt;&gt;"",NOT(OR(EXACT($I90,"full"),EXACT($I90,"partial"),EXACT($I90,"mismatch"),EXACT($I90,"unknown"))))),"scopeMatch, ","")&amp;IF(OR(ISFORMULA($J90),AND($J90&lt;&gt;"",NOT(OR(EXACT($J90,"independent_current"),EXACT($J90,"one_decision"),EXACT($J90,"shared_records"),EXACT($J90,"contradictory"),EXACT($J90,"incomplete_capture"),EXACT($J90,"stale"))))),"evidenceQuality, ","")&amp;IF(OR(ISFORMULA($K90),AND($K90&lt;&gt;"",NOT(OR(EXACT($K90,"vendor"),EXACT($K90,"product"),EXACT($K90,"consultancy"),EXACT($K90,"agency"),EXACT($K90,"internal_build"),EXACT($K90,"spreadsheet"),EXACT($K90,"incumbent"),EXACT($K90,"open_source"),EXACT($K90,"free_tool"),EXACT($K90,"no_decision"),EXACT($K90,"status_quo"),EXACT($K90,"unknown"))))),"alternativeType, ","")&amp;IF(OR(ISFORMULA($L90),AND($L90&lt;&gt;"",NOT(OR(EXACT($L90,"direct"),EXACT($L90,"indirect"),EXACT($L90,"substitute"),EXACT($L90,"reference"),EXACT($L90,"unknown"))))),"currentRole, ","")&amp;IF(OR(ISFORMULA($M90),AND($M90&lt;&gt;"",NOT(OR(EXACT($M90,"current"),EXACT($M90,"stale"),EXACT($M90,"unknown"))))),"freshness, ","")&amp;IF(OR(ISFORMULA($N90),AND($N90&lt;&gt;"",NOT(OR(EXACT($N90,"none"),EXACT($N90,"material"),EXACT($N90,"unknown"))))),"contradiction, ","")&amp;IF(OR(ISFORMULA($O90),AND($O90&lt;&gt;"",NOT(OR(EXACT($O90,"two_plus"),EXACT($O90,"one"),EXACT($O90,"shared"),EXACT($O90,"unknown"))))),"provenance, ","")&amp;IF(OR(ISFORMULA($P90),AND($P90&lt;&gt;"",NOT(OR(EXACT($P90,"balanced"),EXACT($P90,"only_wins"),EXACT($P90,"only_losses"),EXACT($P90,"one_segment"),EXACT($P90,"incomplete_crm"),EXACT($P90,"limited"))))),"sampleCoverage, ","")&amp;IF(OR(ISFORMULA($Q90),AND($Q90&lt;&gt;"",NOT(OR(EXACT($Q90,"none"),EXACT($Q90,"review_due"),EXACT($Q90,"new_evidence"))))),"previousValidation, ","")&amp;IF(OR(ISFORMULA($R90),AND($R90&lt;&gt;"",NOT(OR(EXACT($R90,"yes"),EXACT($R90,"no"))))),"newMaterialEvidence, ","")&amp;IF(OR(ISFORMULA($S90),AND($S90&lt;&gt;"",NOT(OR(EXACT($S90,"yes"),EXACT($S90,"no"),EXACT($S90,"unknown"))))),"serviceability, ","")&amp;IF(OR(ISFORMULA($T90),AND($T90&lt;&gt;"",NOT(OR(EXACT($T90,"yes"),EXACT($T90,"no"))))),"historicalBackfill, ","")&amp;IF(OR(ISFORMULA($U90),AND($U90&lt;&gt;"",NOT(OR(EXACT($U90,"yes"),EXACT($U90,"no"),EXACT($U90,"unknown"))))),"commercialNonParticipation, ","")</x:f>
      </x:c>
      <x:c r="BA90">
        <x:f>IF(LEN(TRIM($C90&amp;""))=0,"candidateName, ","")&amp;IF(LEN(TRIM($D90&amp;""))=0,"decisionUse, ","")&amp;IF(LEN(TRIM($E90&amp;""))=0,"candidateInSet, ","")&amp;IF(LEN(TRIM($F90&amp;""))=0,"publicEvidence, ","")&amp;IF(LEN(TRIM($G90&amp;""))=0,"firstPartyEvidence, ","")&amp;IF(LEN(TRIM($H90&amp;""))=0,"realDecision, ","")&amp;IF(LEN(TRIM($I90&amp;""))=0,"scopeMatch, ","")&amp;IF(LEN(TRIM($J90&amp;""))=0,"evidenceQuality, ","")</x:f>
      </x:c>
      <x:c r="BB90">
        <x:f>IF($AM90=0,"EMPTY",IF($AN90=TRUE,"INVALID INPUT",IF($AO90=TRUE,"INVALID INPUT",IF(OR(NOT(ISTEXT($C90)),LEN(TRIM($C90&amp;""))&lt;2),"INVALID INPUT",IF(OR($Q90="review_due",$Q90="new_evidence",$R90="yes"),"REOPEN",IF(OR($AR90="material",$AR90="unknown"),"RESOLVE EVIDENCE",IF(OR($I90="unknown",$H90="unknown"),"RESOLVE EVIDENCE",IF(AND($AU90=TRUE,OR($S90="",$S90="unknown")),"RESOLVE EVIDENCE",IF(AND($E90="no",OR($K90="",$K90="unknown")),"RESOLVE EVIDENCE",IF(AND($E90="yes",OR($L90="",$L90="unknown")),"RESOLVE EVIDENCE",IF(AND($E90="yes",OR($I90="partial",$I90="mismatch",$AQ90="stale")),"DOWNGRADE",IF(AND($AU90=TRUE,$AY90=TRUE),"RESOLVE EVIDENCE",IF(AND($S90="no",$E90="yes",$H90="no",$U90="yes",$AP90="two_plus",$I90="full",$AQ90="current"),"EXCLUDE FROM THIS COMMERCIAL VIEW",IF(AND($S90="no",$E90="yes",$H90="yes"),"DOWNGRADE",IF(AND($S90="no",OR($F90="yes",$AV90=TRUE)),"RETAIN FOR DISCOVERY / REFERENCE",IF($S90="no","RESOLVE EVIDENCE",IF(AND($E90="no",$H90="yes",$AT90=TRUE,$I90="full",$AW90=""),"RESOLVE EVIDENCE",IF(AND($E90="no",$H90="yes",$AT90=TRUE,$I90="full",$AU90=TRUE,OR($AP90&lt;&gt;"two_plus",$AQ90&lt;&gt;"current",$S90&lt;&gt;"yes")),"RESOLVE EVIDENCE",IF(AND($E90="no",$H90="yes",$AT90=TRUE,$I90="full"),"ADD",IF(AND($AW90&lt;&gt;"",$E90="yes",$H90="yes",$I90="full",$L90&lt;&gt;$AW90),"RECLASSIFY",IF(AND($AP90="shared",$AV90=TRUE),"RETAIN FOR DISCOVERY / REFERENCE",IF(AND($AV90=TRUE,$F90="yes",OR($H90="no",$G90="none")),"RETAIN FOR DISCOVERY / REFERENCE",IF(AND($E90="yes",$H90="no",$U90="yes",$AP90="two_plus",$I90="full",$AQ90="current"),"EXCLUDE FROM THIS COMMERCIAL VIEW",IF(AND($E90="yes",$H90="yes",$AT90=TRUE,$I90="full",$AP90="two_plus",$AQ90="current",$AW90=""),"RESOLVE EVIDENCE",IF(AND($E90="yes",$H90="yes",$AT90=TRUE,$I90="full",$AP90="two_plus",$AQ90="current",$AU90=TRUE,$S90&lt;&gt;"yes"),"RESOLVE EVIDENCE",IF(AND($E90="yes",$H90="yes",$AT90=TRUE,$I90="full",$AP90="two_plus",$AQ90="current",$L90&lt;&gt;$AW90),"RECLASSIFY",IF(AND($E90="yes",$H90="yes",$AT90=TRUE,$I90="full",$AP90="two_plus",$AQ90="current"),"CONFIRM","RESOLVE EVIDENCE")))))))))))))))))))))))))))</x:f>
      </x:c>
      <x:c r="BC90">
        <x:f>IF($AM90=0,"EMPTY",IF($AN90=TRUE,"CONTROLLED_INPUT_INVALID",IF($AO90=TRUE,"REQUIRED_FIELDS_MISSING",IF(OR(NOT(ISTEXT($C90)),LEN(TRIM($C90&amp;""))&lt;2),"IDENTITY_MALFORMED",IF(OR($Q90="review_due",$Q90="new_evidence",$R90="yes"),"LIFECYCLE_TRIGGER",IF(OR($AR90="material",$AR90="unknown"),"MATERIAL_CONTRADICTION",IF(OR($I90="unknown",$H90="unknown"),"SCOPE_OR_EVENT_UNRESOLVED",IF(AND($AU90=TRUE,OR($S90="",$S90="unknown")),"SERVICEABILITY_UNRESOLVED",IF(AND($E90="no",OR($K90="",$K90="unknown")),"MISSING_ALTERNATIVE_ROLE_UNRESOLVED",IF(AND($E90="yes",OR($L90="",$L90="unknown")),"CURRENT_ROLE_UNRESOLVED",IF(AND($E90="yes",OR($I90="partial",$I90="mismatch",$AQ90="stale")),"SCOPE_OR_FRESHNESS_LIMIT",IF(AND($AU90=TRUE,$AY90=TRUE),"COMMERCIAL_EVIDENCE_LIMITED",IF(AND($S90="no",$E90="yes",$H90="no",$U90="yes",$AP90="two_plus",$I90="full",$AQ90="current"),"SCOPED_NON_SERVICEABILITY",IF(AND($S90="no",$E90="yes",$H90="yes"),"SERVICEABILITY_LIMIT",IF(AND($S90="no",OR($F90="yes",$AV90=TRUE)),"NOT_SERVICEABLE_FOR_COMMERCIAL_VIEW",IF($S90="no","SERVICEABILITY_NEGATIVE_ROLE_EFFECT_UNRESOLVED",IF(AND($E90="no",$H90="yes",$AT90=TRUE,$I90="full",$AW90=""),"MISSING_ALTERNATIVE_ROLE_UNRESOLVED",IF(AND($E90="no",$H90="yes",$AT90=TRUE,$I90="full",$AU90=TRUE,OR($AP90&lt;&gt;"two_plus",$AQ90&lt;&gt;"current",$S90&lt;&gt;"yes")),"MISSING_ALTERNATIVE_EVIDENCE_LIMITED",IF(AND($E90="no",$H90="yes",$AT90=TRUE,$I90="full"),"COMMERCIAL_ALTERNATIVE_MISSING",IF(AND($AW90&lt;&gt;"",$E90="yes",$H90="yes",$I90="full",$L90&lt;&gt;$AW90),"ROLE_MISMATCH",IF(AND($AP90="shared",$AV90=TRUE),"PUBLIC_SIGNAL_SHARED_PROVENANCE",IF(AND($AV90=TRUE,$F90="yes",OR($H90="no",$G90="none")),"DISCOVERY_ONLY_RELATIONSHIP",IF(AND($E90="yes",$H90="no",$U90="yes",$AP90="two_plus",$I90="full",$AQ90="current"),"SCOPED_NON_PARTICIPATION",IF(AND($E90="yes",$H90="yes",$AT90=TRUE,$I90="full",$AP90="two_plus",$AQ90="current",$AW90=""),"ALTERNATIVE_TYPE_UNRESOLVED",IF(AND($E90="yes",$H90="yes",$AT90=TRUE,$I90="full",$AP90="two_plus",$AQ90="current",$AU90=TRUE,$S90&lt;&gt;"yes"),"SERVICEABILITY_UNRESOLVED",IF(AND($E90="yes",$H90="yes",$AT90=TRUE,$I90="full",$AP90="two_plus",$AQ90="current",$L90&lt;&gt;$AW90),"ROLE_MISMATCH",IF(AND($E90="yes",$H90="yes",$AT90=TRUE,$I90="full",$AP90="two_plus",$AQ90="current"),"SCOPED_COMMERCIAL_RELEVANCE","DEFAULT_EVIDENCE_GAP")))))))))))))))))))))))))))</x:f>
      </x:c>
    </x:row>
    <x:row r="91">
      <x:c r="A91" s="103"/>
      <x:c r="B91" s="103"/>
      <x:c r="C91" s="103"/>
      <x:c r="D91" s="103"/>
      <x:c r="E91" s="103"/>
      <x:c r="F91" s="103"/>
      <x:c r="G91" s="103"/>
      <x:c r="H91" s="103"/>
      <x:c r="I91" s="103"/>
      <x:c r="J91" s="103"/>
      <x:c r="K91" s="103"/>
      <x:c r="L91" s="103"/>
      <x:c r="M91" s="103"/>
      <x:c r="N91" s="103"/>
      <x:c r="O91" s="103"/>
      <x:c r="P91" s="103"/>
      <x:c r="Q91" s="103"/>
      <x:c r="R91" s="103"/>
      <x:c r="S91" s="103"/>
      <x:c r="T91" s="103"/>
      <x:c r="U91" s="103"/>
      <x:c r="V91" s="103"/>
      <x:c r="W91" s="104"/>
      <x:c r="X91" s="103"/>
      <x:c r="Y91" s="86">
        <x:f>IF($BB91="EMPTY","",IF($AN91=TRUE,"INVALID",IF($AO91=TRUE,"INCOMPLETE",IF(OR(NOT(ISTEXT($C91)),LEN(TRIM($C91&amp;""))&lt;2),"INVALID","VALID"))))</x:f>
      </x:c>
      <x:c r="Z91" s="86">
        <x:f>IF($BB91="EMPTY","",$BB91)</x:f>
      </x:c>
      <x:c r="AA91" s="86">
        <x:f>IF($BB91="EMPTY","",IFERROR(VLOOKUP($BC91,'Method Notes'!$AN$5:$AW$50,2,FALSE),""))</x:f>
      </x:c>
      <x:c r="AB91" s="86">
        <x:f>IF($BB91="EMPTY","",IF($BC91="CONTROLLED_INPUT_INVALID","Unsupported values were supplied for: "&amp;LEFT($AZ91,MAX(0,LEN($AZ91)-2))&amp;". The engine does not convert them to a safe default.",IF($BC91="REQUIRED_FIELDS_MISSING","Required information is missing: "&amp;LEFT($BA91,MAX(0,LEN($BA91)-2))&amp;".",IFERROR(VLOOKUP($BC91,'Method Notes'!$AN$5:$AW$50,3,FALSE),""))))</x:f>
      </x:c>
      <x:c r="AC91" s="86">
        <x:f>IF($BB91="EMPTY","",IF($BC91="COMMERCIAL_ALTERNATIVE_MISSING","Add as "&amp;$AX91&amp;" in this scoped view.",IF($BC91="ROLE_MISMATCH","Reclassify as "&amp;$AX91&amp;" for this view.",IFERROR(VLOOKUP($BC91,'Method Notes'!$AN$5:$AW$50,4,FALSE),""))))</x:f>
      </x:c>
      <x:c r="AD91" s="86">
        <x:f>IF($BB91="EMPTY","",$BC91)</x:f>
      </x:c>
      <x:c r="AE91" s="86">
        <x:f>IF($BB91="EMPTY","",IFERROR(VLOOKUP($BC91,'Method Notes'!$AN$5:$AW$50,5,FALSE),""))</x:f>
      </x:c>
      <x:c r="AF91" s="86">
        <x:f>IF($BB91="EMPTY","",IFERROR(VLOOKUP($BC91,'Method Notes'!$AN$5:$AW$50,6,FALSE),""))</x:f>
      </x:c>
      <x:c r="AG91" s="86">
        <x:f>IF($BB91="EMPTY","",IF($BC91="COMMERCIAL_EVIDENCE_LIMITED",IF($AT91=TRUE,"Add independent decisions and missing segments.","Collect direct buyer or recorded commercial-event evidence tied to the same scope."),IFERROR(VLOOKUP($BC91,'Method Notes'!$AN$5:$AW$50,7,FALSE),"")))</x:f>
      </x:c>
      <x:c r="AH91" s="86">
        <x:f>IF($BB91="EMPTY","",IFERROR(VLOOKUP($BC91,'Method Notes'!$AN$5:$AW$50,8,FALSE),""))</x:f>
      </x:c>
      <x:c r="AI91" s="86">
        <x:f>IF($BB91="EMPTY","",IF(OR($BC91="COMMERCIAL_EVIDENCE_LIMITED",$BC91="COMMERCIAL_ALTERNATIVE_MISSING",$BC91="ROLE_MISMATCH",$BC91="SCOPE_OR_FRESHNESS_LIMIT"),IF($AP91="shared","PROVENANCE NOT INDEPENDENT",IF($AP91="one","ONE INDEPENDENT DECISION ONLY",IF($AS91="incomplete_crm","CRM CAPTURE INCOMPLETE",IF(OR($AS91="only_wins",$AS91="only_losses",$AS91="one_segment",$AS91="limited"),"SAMPLE COVERAGE LIMITED",IF($T91="yes","HISTORICAL BACKFILL UNRELIABLE",IF($AQ91="stale","EVIDENCE STALE","Evidence is scoped to the tested view.")))))),IFERROR(VLOOKUP($BC91,'Method Notes'!$AN$5:$AW$50,9,FALSE),"")))</x:f>
      </x:c>
      <x:c r="AJ91" s="86">
        <x:f>IF($BB91="EMPTY","",IFERROR(VLOOKUP($BC91,'Method Notes'!$AN$5:$AW$50,10,FALSE),""))</x:f>
      </x:c>
      <x:c r="AK91" s="86">
        <x:f>IF(COUNTA($A91:$X91)=0,"",IF(AND($B91&lt;&gt;"",COUNTIF($B$6:$B91,$B91)&gt;1),"POSSIBLE DUPLICATE CANDIDATE ID",""))</x:f>
      </x:c>
      <x:c r="AL91" s="86">
        <x:f>IF(COUNTA($A91:$X91)=0,"",IF(OR($Q91="review_due",$Q91="new_evidence",$R91="yes"),"REOPEN / SUPERSEDE PRIOR VERSION",IF(OR($Q91="",$Q91="none"),"CURRENT OR FIRST REVIEW","PRIOR REVIEW RECORDED")))</x:f>
      </x:c>
      <x:c r="AM91">
        <x:f>IF(COUNTA($C91:$U91)&gt;0,1,0)</x:f>
      </x:c>
      <x:c r="AN91">
        <x:f>OR(ISFORMULA($C91),ISFORMULA($D91),AND($D91&lt;&gt;"",NOT(OR(EXACT($D91,"seo"),EXACT($D91,"content"),EXACT($D91,"paid_search"),EXACT($D91,"market_monitoring"),EXACT($D91,"battlecard"),EXACT($D91,"product_comparison"),EXACT($D91,"shortlist"),EXACT($D91,"procurement"),EXACT($D91,"pricing"),EXACT($D91,"renewal"),EXACT($D91,"strategy")))),ISFORMULA($E91),AND($E91&lt;&gt;"",NOT(OR(EXACT($E91,"yes"),EXACT($E91,"no")))),ISFORMULA($F91),AND($F91&lt;&gt;"",NOT(OR(EXACT($F91,"yes"),EXACT($F91,"no")))),ISFORMULA($G91),AND($G91&lt;&gt;"",NOT(OR(EXACT($G91,"none"),EXACT($G91,"seller_only"),EXACT($G91,"buyer_event"),EXACT($G91,"mixed")))),ISFORMULA($H91),AND($H91&lt;&gt;"",NOT(OR(EXACT($H91,"yes"),EXACT($H91,"no"),EXACT($H91,"unknown")))),ISFORMULA($I91),AND($I91&lt;&gt;"",NOT(OR(EXACT($I91,"full"),EXACT($I91,"partial"),EXACT($I91,"mismatch"),EXACT($I91,"unknown")))),ISFORMULA($J91),AND($J91&lt;&gt;"",NOT(OR(EXACT($J91,"independent_current"),EXACT($J91,"one_decision"),EXACT($J91,"shared_records"),EXACT($J91,"contradictory"),EXACT($J91,"incomplete_capture"),EXACT($J91,"stale")))),ISFORMULA($K91),AND($K91&lt;&gt;"",NOT(OR(EXACT($K91,"vendor"),EXACT($K91,"product"),EXACT($K91,"consultancy"),EXACT($K91,"agency"),EXACT($K91,"internal_build"),EXACT($K91,"spreadsheet"),EXACT($K91,"incumbent"),EXACT($K91,"open_source"),EXACT($K91,"free_tool"),EXACT($K91,"no_decision"),EXACT($K91,"status_quo"),EXACT($K91,"unknown")))),ISFORMULA($L91),AND($L91&lt;&gt;"",NOT(OR(EXACT($L91,"direct"),EXACT($L91,"indirect"),EXACT($L91,"substitute"),EXACT($L91,"reference"),EXACT($L91,"unknown")))),ISFORMULA($M91),AND($M91&lt;&gt;"",NOT(OR(EXACT($M91,"current"),EXACT($M91,"stale"),EXACT($M91,"unknown")))),ISFORMULA($N91),AND($N91&lt;&gt;"",NOT(OR(EXACT($N91,"none"),EXACT($N91,"material"),EXACT($N91,"unknown")))),ISFORMULA($O91),AND($O91&lt;&gt;"",NOT(OR(EXACT($O91,"two_plus"),EXACT($O91,"one"),EXACT($O91,"shared"),EXACT($O91,"unknown")))),ISFORMULA($P91),AND($P91&lt;&gt;"",NOT(OR(EXACT($P91,"balanced"),EXACT($P91,"only_wins"),EXACT($P91,"only_losses"),EXACT($P91,"one_segment"),EXACT($P91,"incomplete_crm"),EXACT($P91,"limited")))),ISFORMULA($Q91),AND($Q91&lt;&gt;"",NOT(OR(EXACT($Q91,"none"),EXACT($Q91,"review_due"),EXACT($Q91,"new_evidence")))),ISFORMULA($R91),AND($R91&lt;&gt;"",NOT(OR(EXACT($R91,"yes"),EXACT($R91,"no")))),ISFORMULA($S91),AND($S91&lt;&gt;"",NOT(OR(EXACT($S91,"yes"),EXACT($S91,"no"),EXACT($S91,"unknown")))),ISFORMULA($T91),AND($T91&lt;&gt;"",NOT(OR(EXACT($T91,"yes"),EXACT($T91,"no")))),ISFORMULA($U91),AND($U91&lt;&gt;"",NOT(OR(EXACT($U91,"yes"),EXACT($U91,"no"),EXACT($U91,"unknown")))))</x:f>
      </x:c>
      <x:c r="AO91">
        <x:f>OR(LEN(TRIM($C91&amp;""))=0,LEN(TRIM($D91&amp;""))=0,LEN(TRIM($E91&amp;""))=0,LEN(TRIM($F91&amp;""))=0,LEN(TRIM($G91&amp;""))=0,LEN(TRIM($H91&amp;""))=0,LEN(TRIM($I91&amp;""))=0,LEN(TRIM($J91&amp;""))=0)</x:f>
      </x:c>
      <x:c r="AP91">
        <x:f>IF($O91&lt;&gt;"",$O91,IF($J91="independent_current","two_plus",IF($J91="one_decision","one",IF($J91="shared_records","shared","unknown"))))</x:f>
      </x:c>
      <x:c r="AQ91">
        <x:f>IF($M91&lt;&gt;"",$M91,IF($J91="stale","stale",IF($J91="incomplete_capture","unknown",IF($J91&lt;&gt;"","current",""))))</x:f>
      </x:c>
      <x:c r="AR91">
        <x:f>IF($N91&lt;&gt;"",$N91,IF($J91="contradictory","material",IF($J91&lt;&gt;"","none","")))</x:f>
      </x:c>
      <x:c r="AS91">
        <x:f>IF($P91&lt;&gt;"",$P91,IF($J91="incomplete_capture","incomplete_crm",IF($J91="independent_current","balanced",IF($J91&lt;&gt;"","limited",""))))</x:f>
      </x:c>
      <x:c r="AT91">
        <x:f>OR($G91="buyer_event",$G91="mixed")</x:f>
      </x:c>
      <x:c r="AU91">
        <x:f>OR($D91="battlecard",$D91="shortlist",$D91="procurement",$D91="pricing",$D91="renewal",$D91="strategy",$D91="product_comparison")</x:f>
      </x:c>
      <x:c r="AV91">
        <x:f>OR($D91="seo",$D91="content",$D91="paid_search",$D91="market_monitoring")</x:f>
      </x:c>
      <x:c r="AW91">
        <x:f>IF(OR($K91="vendor",$K91="product"),"direct",IF(OR($K91="consultancy",$K91="agency"),"indirect",IF(OR($K91="internal_build",$K91="spreadsheet",$K91="incumbent",$K91="open_source",$K91="free_tool",$K91="no_decision",$K91="status_quo"),"substitute","")))</x:f>
      </x:c>
      <x:c r="AX91">
        <x:f>IF(OR($K91="vendor",$K91="product"),"Direct competitor",IF(OR($K91="consultancy",$K91="agency"),"Service alternative",IF($K91="incumbent","Incumbent / substitute",IF($K91="no_decision","No-decision alternative",IF($K91="status_quo","Status-quo alternative",IF(OR($K91="internal_build",$K91="spreadsheet",$K91="open_source",$K91="free_tool"),"Substitute",""))))))</x:f>
      </x:c>
      <x:c r="AY91">
        <x:f>OR($G91="none",$G91="seller_only",$AP91&lt;&gt;"two_plus",$AS91="only_wins",$AS91="only_losses",$AS91="one_segment",$AS91="incomplete_crm",$AS91="limited",$T91="yes",$AQ91&lt;&gt;"current")</x:f>
      </x:c>
      <x:c r="AZ91">
        <x:f>IF(ISFORMULA($C91),"candidateName, ","")&amp;IF(OR(ISFORMULA($D91),AND($D91&lt;&gt;"",NOT(OR(EXACT($D91,"seo"),EXACT($D91,"content"),EXACT($D91,"paid_search"),EXACT($D91,"market_monitoring"),EXACT($D91,"battlecard"),EXACT($D91,"product_comparison"),EXACT($D91,"shortlist"),EXACT($D91,"procurement"),EXACT($D91,"pricing"),EXACT($D91,"renewal"),EXACT($D91,"strategy"))))),"decisionUse, ","")&amp;IF(OR(ISFORMULA($E91),AND($E91&lt;&gt;"",NOT(OR(EXACT($E91,"yes"),EXACT($E91,"no"))))),"candidateInSet, ","")&amp;IF(OR(ISFORMULA($F91),AND($F91&lt;&gt;"",NOT(OR(EXACT($F91,"yes"),EXACT($F91,"no"))))),"publicEvidence, ","")&amp;IF(OR(ISFORMULA($G91),AND($G91&lt;&gt;"",NOT(OR(EXACT($G91,"none"),EXACT($G91,"seller_only"),EXACT($G91,"buyer_event"),EXACT($G91,"mixed"))))),"firstPartyEvidence, ","")&amp;IF(OR(ISFORMULA($H91),AND($H91&lt;&gt;"",NOT(OR(EXACT($H91,"yes"),EXACT($H91,"no"),EXACT($H91,"unknown"))))),"realDecision, ","")&amp;IF(OR(ISFORMULA($I91),AND($I91&lt;&gt;"",NOT(OR(EXACT($I91,"full"),EXACT($I91,"partial"),EXACT($I91,"mismatch"),EXACT($I91,"unknown"))))),"scopeMatch, ","")&amp;IF(OR(ISFORMULA($J91),AND($J91&lt;&gt;"",NOT(OR(EXACT($J91,"independent_current"),EXACT($J91,"one_decision"),EXACT($J91,"shared_records"),EXACT($J91,"contradictory"),EXACT($J91,"incomplete_capture"),EXACT($J91,"stale"))))),"evidenceQuality, ","")&amp;IF(OR(ISFORMULA($K91),AND($K91&lt;&gt;"",NOT(OR(EXACT($K91,"vendor"),EXACT($K91,"product"),EXACT($K91,"consultancy"),EXACT($K91,"agency"),EXACT($K91,"internal_build"),EXACT($K91,"spreadsheet"),EXACT($K91,"incumbent"),EXACT($K91,"open_source"),EXACT($K91,"free_tool"),EXACT($K91,"no_decision"),EXACT($K91,"status_quo"),EXACT($K91,"unknown"))))),"alternativeType, ","")&amp;IF(OR(ISFORMULA($L91),AND($L91&lt;&gt;"",NOT(OR(EXACT($L91,"direct"),EXACT($L91,"indirect"),EXACT($L91,"substitute"),EXACT($L91,"reference"),EXACT($L91,"unknown"))))),"currentRole, ","")&amp;IF(OR(ISFORMULA($M91),AND($M91&lt;&gt;"",NOT(OR(EXACT($M91,"current"),EXACT($M91,"stale"),EXACT($M91,"unknown"))))),"freshness, ","")&amp;IF(OR(ISFORMULA($N91),AND($N91&lt;&gt;"",NOT(OR(EXACT($N91,"none"),EXACT($N91,"material"),EXACT($N91,"unknown"))))),"contradiction, ","")&amp;IF(OR(ISFORMULA($O91),AND($O91&lt;&gt;"",NOT(OR(EXACT($O91,"two_plus"),EXACT($O91,"one"),EXACT($O91,"shared"),EXACT($O91,"unknown"))))),"provenance, ","")&amp;IF(OR(ISFORMULA($P91),AND($P91&lt;&gt;"",NOT(OR(EXACT($P91,"balanced"),EXACT($P91,"only_wins"),EXACT($P91,"only_losses"),EXACT($P91,"one_segment"),EXACT($P91,"incomplete_crm"),EXACT($P91,"limited"))))),"sampleCoverage, ","")&amp;IF(OR(ISFORMULA($Q91),AND($Q91&lt;&gt;"",NOT(OR(EXACT($Q91,"none"),EXACT($Q91,"review_due"),EXACT($Q91,"new_evidence"))))),"previousValidation, ","")&amp;IF(OR(ISFORMULA($R91),AND($R91&lt;&gt;"",NOT(OR(EXACT($R91,"yes"),EXACT($R91,"no"))))),"newMaterialEvidence, ","")&amp;IF(OR(ISFORMULA($S91),AND($S91&lt;&gt;"",NOT(OR(EXACT($S91,"yes"),EXACT($S91,"no"),EXACT($S91,"unknown"))))),"serviceability, ","")&amp;IF(OR(ISFORMULA($T91),AND($T91&lt;&gt;"",NOT(OR(EXACT($T91,"yes"),EXACT($T91,"no"))))),"historicalBackfill, ","")&amp;IF(OR(ISFORMULA($U91),AND($U91&lt;&gt;"",NOT(OR(EXACT($U91,"yes"),EXACT($U91,"no"),EXACT($U91,"unknown"))))),"commercialNonParticipation, ","")</x:f>
      </x:c>
      <x:c r="BA91">
        <x:f>IF(LEN(TRIM($C91&amp;""))=0,"candidateName, ","")&amp;IF(LEN(TRIM($D91&amp;""))=0,"decisionUse, ","")&amp;IF(LEN(TRIM($E91&amp;""))=0,"candidateInSet, ","")&amp;IF(LEN(TRIM($F91&amp;""))=0,"publicEvidence, ","")&amp;IF(LEN(TRIM($G91&amp;""))=0,"firstPartyEvidence, ","")&amp;IF(LEN(TRIM($H91&amp;""))=0,"realDecision, ","")&amp;IF(LEN(TRIM($I91&amp;""))=0,"scopeMatch, ","")&amp;IF(LEN(TRIM($J91&amp;""))=0,"evidenceQuality, ","")</x:f>
      </x:c>
      <x:c r="BB91">
        <x:f>IF($AM91=0,"EMPTY",IF($AN91=TRUE,"INVALID INPUT",IF($AO91=TRUE,"INVALID INPUT",IF(OR(NOT(ISTEXT($C91)),LEN(TRIM($C91&amp;""))&lt;2),"INVALID INPUT",IF(OR($Q91="review_due",$Q91="new_evidence",$R91="yes"),"REOPEN",IF(OR($AR91="material",$AR91="unknown"),"RESOLVE EVIDENCE",IF(OR($I91="unknown",$H91="unknown"),"RESOLVE EVIDENCE",IF(AND($AU91=TRUE,OR($S91="",$S91="unknown")),"RESOLVE EVIDENCE",IF(AND($E91="no",OR($K91="",$K91="unknown")),"RESOLVE EVIDENCE",IF(AND($E91="yes",OR($L91="",$L91="unknown")),"RESOLVE EVIDENCE",IF(AND($E91="yes",OR($I91="partial",$I91="mismatch",$AQ91="stale")),"DOWNGRADE",IF(AND($AU91=TRUE,$AY91=TRUE),"RESOLVE EVIDENCE",IF(AND($S91="no",$E91="yes",$H91="no",$U91="yes",$AP91="two_plus",$I91="full",$AQ91="current"),"EXCLUDE FROM THIS COMMERCIAL VIEW",IF(AND($S91="no",$E91="yes",$H91="yes"),"DOWNGRADE",IF(AND($S91="no",OR($F91="yes",$AV91=TRUE)),"RETAIN FOR DISCOVERY / REFERENCE",IF($S91="no","RESOLVE EVIDENCE",IF(AND($E91="no",$H91="yes",$AT91=TRUE,$I91="full",$AW91=""),"RESOLVE EVIDENCE",IF(AND($E91="no",$H91="yes",$AT91=TRUE,$I91="full",$AU91=TRUE,OR($AP91&lt;&gt;"two_plus",$AQ91&lt;&gt;"current",$S91&lt;&gt;"yes")),"RESOLVE EVIDENCE",IF(AND($E91="no",$H91="yes",$AT91=TRUE,$I91="full"),"ADD",IF(AND($AW91&lt;&gt;"",$E91="yes",$H91="yes",$I91="full",$L91&lt;&gt;$AW91),"RECLASSIFY",IF(AND($AP91="shared",$AV91=TRUE),"RETAIN FOR DISCOVERY / REFERENCE",IF(AND($AV91=TRUE,$F91="yes",OR($H91="no",$G91="none")),"RETAIN FOR DISCOVERY / REFERENCE",IF(AND($E91="yes",$H91="no",$U91="yes",$AP91="two_plus",$I91="full",$AQ91="current"),"EXCLUDE FROM THIS COMMERCIAL VIEW",IF(AND($E91="yes",$H91="yes",$AT91=TRUE,$I91="full",$AP91="two_plus",$AQ91="current",$AW91=""),"RESOLVE EVIDENCE",IF(AND($E91="yes",$H91="yes",$AT91=TRUE,$I91="full",$AP91="two_plus",$AQ91="current",$AU91=TRUE,$S91&lt;&gt;"yes"),"RESOLVE EVIDENCE",IF(AND($E91="yes",$H91="yes",$AT91=TRUE,$I91="full",$AP91="two_plus",$AQ91="current",$L91&lt;&gt;$AW91),"RECLASSIFY",IF(AND($E91="yes",$H91="yes",$AT91=TRUE,$I91="full",$AP91="two_plus",$AQ91="current"),"CONFIRM","RESOLVE EVIDENCE")))))))))))))))))))))))))))</x:f>
      </x:c>
      <x:c r="BC91">
        <x:f>IF($AM91=0,"EMPTY",IF($AN91=TRUE,"CONTROLLED_INPUT_INVALID",IF($AO91=TRUE,"REQUIRED_FIELDS_MISSING",IF(OR(NOT(ISTEXT($C91)),LEN(TRIM($C91&amp;""))&lt;2),"IDENTITY_MALFORMED",IF(OR($Q91="review_due",$Q91="new_evidence",$R91="yes"),"LIFECYCLE_TRIGGER",IF(OR($AR91="material",$AR91="unknown"),"MATERIAL_CONTRADICTION",IF(OR($I91="unknown",$H91="unknown"),"SCOPE_OR_EVENT_UNRESOLVED",IF(AND($AU91=TRUE,OR($S91="",$S91="unknown")),"SERVICEABILITY_UNRESOLVED",IF(AND($E91="no",OR($K91="",$K91="unknown")),"MISSING_ALTERNATIVE_ROLE_UNRESOLVED",IF(AND($E91="yes",OR($L91="",$L91="unknown")),"CURRENT_ROLE_UNRESOLVED",IF(AND($E91="yes",OR($I91="partial",$I91="mismatch",$AQ91="stale")),"SCOPE_OR_FRESHNESS_LIMIT",IF(AND($AU91=TRUE,$AY91=TRUE),"COMMERCIAL_EVIDENCE_LIMITED",IF(AND($S91="no",$E91="yes",$H91="no",$U91="yes",$AP91="two_plus",$I91="full",$AQ91="current"),"SCOPED_NON_SERVICEABILITY",IF(AND($S91="no",$E91="yes",$H91="yes"),"SERVICEABILITY_LIMIT",IF(AND($S91="no",OR($F91="yes",$AV91=TRUE)),"NOT_SERVICEABLE_FOR_COMMERCIAL_VIEW",IF($S91="no","SERVICEABILITY_NEGATIVE_ROLE_EFFECT_UNRESOLVED",IF(AND($E91="no",$H91="yes",$AT91=TRUE,$I91="full",$AW91=""),"MISSING_ALTERNATIVE_ROLE_UNRESOLVED",IF(AND($E91="no",$H91="yes",$AT91=TRUE,$I91="full",$AU91=TRUE,OR($AP91&lt;&gt;"two_plus",$AQ91&lt;&gt;"current",$S91&lt;&gt;"yes")),"MISSING_ALTERNATIVE_EVIDENCE_LIMITED",IF(AND($E91="no",$H91="yes",$AT91=TRUE,$I91="full"),"COMMERCIAL_ALTERNATIVE_MISSING",IF(AND($AW91&lt;&gt;"",$E91="yes",$H91="yes",$I91="full",$L91&lt;&gt;$AW91),"ROLE_MISMATCH",IF(AND($AP91="shared",$AV91=TRUE),"PUBLIC_SIGNAL_SHARED_PROVENANCE",IF(AND($AV91=TRUE,$F91="yes",OR($H91="no",$G91="none")),"DISCOVERY_ONLY_RELATIONSHIP",IF(AND($E91="yes",$H91="no",$U91="yes",$AP91="two_plus",$I91="full",$AQ91="current"),"SCOPED_NON_PARTICIPATION",IF(AND($E91="yes",$H91="yes",$AT91=TRUE,$I91="full",$AP91="two_plus",$AQ91="current",$AW91=""),"ALTERNATIVE_TYPE_UNRESOLVED",IF(AND($E91="yes",$H91="yes",$AT91=TRUE,$I91="full",$AP91="two_plus",$AQ91="current",$AU91=TRUE,$S91&lt;&gt;"yes"),"SERVICEABILITY_UNRESOLVED",IF(AND($E91="yes",$H91="yes",$AT91=TRUE,$I91="full",$AP91="two_plus",$AQ91="current",$L91&lt;&gt;$AW91),"ROLE_MISMATCH",IF(AND($E91="yes",$H91="yes",$AT91=TRUE,$I91="full",$AP91="two_plus",$AQ91="current"),"SCOPED_COMMERCIAL_RELEVANCE","DEFAULT_EVIDENCE_GAP")))))))))))))))))))))))))))</x:f>
      </x:c>
    </x:row>
    <x:row r="92">
      <x:c r="A92" s="103"/>
      <x:c r="B92" s="103"/>
      <x:c r="C92" s="103"/>
      <x:c r="D92" s="103"/>
      <x:c r="E92" s="103"/>
      <x:c r="F92" s="103"/>
      <x:c r="G92" s="103"/>
      <x:c r="H92" s="103"/>
      <x:c r="I92" s="103"/>
      <x:c r="J92" s="103"/>
      <x:c r="K92" s="103"/>
      <x:c r="L92" s="103"/>
      <x:c r="M92" s="103"/>
      <x:c r="N92" s="103"/>
      <x:c r="O92" s="103"/>
      <x:c r="P92" s="103"/>
      <x:c r="Q92" s="103"/>
      <x:c r="R92" s="103"/>
      <x:c r="S92" s="103"/>
      <x:c r="T92" s="103"/>
      <x:c r="U92" s="103"/>
      <x:c r="V92" s="103"/>
      <x:c r="W92" s="104"/>
      <x:c r="X92" s="103"/>
      <x:c r="Y92" s="86">
        <x:f>IF($BB92="EMPTY","",IF($AN92=TRUE,"INVALID",IF($AO92=TRUE,"INCOMPLETE",IF(OR(NOT(ISTEXT($C92)),LEN(TRIM($C92&amp;""))&lt;2),"INVALID","VALID"))))</x:f>
      </x:c>
      <x:c r="Z92" s="86">
        <x:f>IF($BB92="EMPTY","",$BB92)</x:f>
      </x:c>
      <x:c r="AA92" s="86">
        <x:f>IF($BB92="EMPTY","",IFERROR(VLOOKUP($BC92,'Method Notes'!$AN$5:$AW$50,2,FALSE),""))</x:f>
      </x:c>
      <x:c r="AB92" s="86">
        <x:f>IF($BB92="EMPTY","",IF($BC92="CONTROLLED_INPUT_INVALID","Unsupported values were supplied for: "&amp;LEFT($AZ92,MAX(0,LEN($AZ92)-2))&amp;". The engine does not convert them to a safe default.",IF($BC92="REQUIRED_FIELDS_MISSING","Required information is missing: "&amp;LEFT($BA92,MAX(0,LEN($BA92)-2))&amp;".",IFERROR(VLOOKUP($BC92,'Method Notes'!$AN$5:$AW$50,3,FALSE),""))))</x:f>
      </x:c>
      <x:c r="AC92" s="86">
        <x:f>IF($BB92="EMPTY","",IF($BC92="COMMERCIAL_ALTERNATIVE_MISSING","Add as "&amp;$AX92&amp;" in this scoped view.",IF($BC92="ROLE_MISMATCH","Reclassify as "&amp;$AX92&amp;" for this view.",IFERROR(VLOOKUP($BC92,'Method Notes'!$AN$5:$AW$50,4,FALSE),""))))</x:f>
      </x:c>
      <x:c r="AD92" s="86">
        <x:f>IF($BB92="EMPTY","",$BC92)</x:f>
      </x:c>
      <x:c r="AE92" s="86">
        <x:f>IF($BB92="EMPTY","",IFERROR(VLOOKUP($BC92,'Method Notes'!$AN$5:$AW$50,5,FALSE),""))</x:f>
      </x:c>
      <x:c r="AF92" s="86">
        <x:f>IF($BB92="EMPTY","",IFERROR(VLOOKUP($BC92,'Method Notes'!$AN$5:$AW$50,6,FALSE),""))</x:f>
      </x:c>
      <x:c r="AG92" s="86">
        <x:f>IF($BB92="EMPTY","",IF($BC92="COMMERCIAL_EVIDENCE_LIMITED",IF($AT92=TRUE,"Add independent decisions and missing segments.","Collect direct buyer or recorded commercial-event evidence tied to the same scope."),IFERROR(VLOOKUP($BC92,'Method Notes'!$AN$5:$AW$50,7,FALSE),"")))</x:f>
      </x:c>
      <x:c r="AH92" s="86">
        <x:f>IF($BB92="EMPTY","",IFERROR(VLOOKUP($BC92,'Method Notes'!$AN$5:$AW$50,8,FALSE),""))</x:f>
      </x:c>
      <x:c r="AI92" s="86">
        <x:f>IF($BB92="EMPTY","",IF(OR($BC92="COMMERCIAL_EVIDENCE_LIMITED",$BC92="COMMERCIAL_ALTERNATIVE_MISSING",$BC92="ROLE_MISMATCH",$BC92="SCOPE_OR_FRESHNESS_LIMIT"),IF($AP92="shared","PROVENANCE NOT INDEPENDENT",IF($AP92="one","ONE INDEPENDENT DECISION ONLY",IF($AS92="incomplete_crm","CRM CAPTURE INCOMPLETE",IF(OR($AS92="only_wins",$AS92="only_losses",$AS92="one_segment",$AS92="limited"),"SAMPLE COVERAGE LIMITED",IF($T92="yes","HISTORICAL BACKFILL UNRELIABLE",IF($AQ92="stale","EVIDENCE STALE","Evidence is scoped to the tested view.")))))),IFERROR(VLOOKUP($BC92,'Method Notes'!$AN$5:$AW$50,9,FALSE),"")))</x:f>
      </x:c>
      <x:c r="AJ92" s="86">
        <x:f>IF($BB92="EMPTY","",IFERROR(VLOOKUP($BC92,'Method Notes'!$AN$5:$AW$50,10,FALSE),""))</x:f>
      </x:c>
      <x:c r="AK92" s="86">
        <x:f>IF(COUNTA($A92:$X92)=0,"",IF(AND($B92&lt;&gt;"",COUNTIF($B$6:$B92,$B92)&gt;1),"POSSIBLE DUPLICATE CANDIDATE ID",""))</x:f>
      </x:c>
      <x:c r="AL92" s="86">
        <x:f>IF(COUNTA($A92:$X92)=0,"",IF(OR($Q92="review_due",$Q92="new_evidence",$R92="yes"),"REOPEN / SUPERSEDE PRIOR VERSION",IF(OR($Q92="",$Q92="none"),"CURRENT OR FIRST REVIEW","PRIOR REVIEW RECORDED")))</x:f>
      </x:c>
      <x:c r="AM92">
        <x:f>IF(COUNTA($C92:$U92)&gt;0,1,0)</x:f>
      </x:c>
      <x:c r="AN92">
        <x:f>OR(ISFORMULA($C92),ISFORMULA($D92),AND($D92&lt;&gt;"",NOT(OR(EXACT($D92,"seo"),EXACT($D92,"content"),EXACT($D92,"paid_search"),EXACT($D92,"market_monitoring"),EXACT($D92,"battlecard"),EXACT($D92,"product_comparison"),EXACT($D92,"shortlist"),EXACT($D92,"procurement"),EXACT($D92,"pricing"),EXACT($D92,"renewal"),EXACT($D92,"strategy")))),ISFORMULA($E92),AND($E92&lt;&gt;"",NOT(OR(EXACT($E92,"yes"),EXACT($E92,"no")))),ISFORMULA($F92),AND($F92&lt;&gt;"",NOT(OR(EXACT($F92,"yes"),EXACT($F92,"no")))),ISFORMULA($G92),AND($G92&lt;&gt;"",NOT(OR(EXACT($G92,"none"),EXACT($G92,"seller_only"),EXACT($G92,"buyer_event"),EXACT($G92,"mixed")))),ISFORMULA($H92),AND($H92&lt;&gt;"",NOT(OR(EXACT($H92,"yes"),EXACT($H92,"no"),EXACT($H92,"unknown")))),ISFORMULA($I92),AND($I92&lt;&gt;"",NOT(OR(EXACT($I92,"full"),EXACT($I92,"partial"),EXACT($I92,"mismatch"),EXACT($I92,"unknown")))),ISFORMULA($J92),AND($J92&lt;&gt;"",NOT(OR(EXACT($J92,"independent_current"),EXACT($J92,"one_decision"),EXACT($J92,"shared_records"),EXACT($J92,"contradictory"),EXACT($J92,"incomplete_capture"),EXACT($J92,"stale")))),ISFORMULA($K92),AND($K92&lt;&gt;"",NOT(OR(EXACT($K92,"vendor"),EXACT($K92,"product"),EXACT($K92,"consultancy"),EXACT($K92,"agency"),EXACT($K92,"internal_build"),EXACT($K92,"spreadsheet"),EXACT($K92,"incumbent"),EXACT($K92,"open_source"),EXACT($K92,"free_tool"),EXACT($K92,"no_decision"),EXACT($K92,"status_quo"),EXACT($K92,"unknown")))),ISFORMULA($L92),AND($L92&lt;&gt;"",NOT(OR(EXACT($L92,"direct"),EXACT($L92,"indirect"),EXACT($L92,"substitute"),EXACT($L92,"reference"),EXACT($L92,"unknown")))),ISFORMULA($M92),AND($M92&lt;&gt;"",NOT(OR(EXACT($M92,"current"),EXACT($M92,"stale"),EXACT($M92,"unknown")))),ISFORMULA($N92),AND($N92&lt;&gt;"",NOT(OR(EXACT($N92,"none"),EXACT($N92,"material"),EXACT($N92,"unknown")))),ISFORMULA($O92),AND($O92&lt;&gt;"",NOT(OR(EXACT($O92,"two_plus"),EXACT($O92,"one"),EXACT($O92,"shared"),EXACT($O92,"unknown")))),ISFORMULA($P92),AND($P92&lt;&gt;"",NOT(OR(EXACT($P92,"balanced"),EXACT($P92,"only_wins"),EXACT($P92,"only_losses"),EXACT($P92,"one_segment"),EXACT($P92,"incomplete_crm"),EXACT($P92,"limited")))),ISFORMULA($Q92),AND($Q92&lt;&gt;"",NOT(OR(EXACT($Q92,"none"),EXACT($Q92,"review_due"),EXACT($Q92,"new_evidence")))),ISFORMULA($R92),AND($R92&lt;&gt;"",NOT(OR(EXACT($R92,"yes"),EXACT($R92,"no")))),ISFORMULA($S92),AND($S92&lt;&gt;"",NOT(OR(EXACT($S92,"yes"),EXACT($S92,"no"),EXACT($S92,"unknown")))),ISFORMULA($T92),AND($T92&lt;&gt;"",NOT(OR(EXACT($T92,"yes"),EXACT($T92,"no")))),ISFORMULA($U92),AND($U92&lt;&gt;"",NOT(OR(EXACT($U92,"yes"),EXACT($U92,"no"),EXACT($U92,"unknown")))))</x:f>
      </x:c>
      <x:c r="AO92">
        <x:f>OR(LEN(TRIM($C92&amp;""))=0,LEN(TRIM($D92&amp;""))=0,LEN(TRIM($E92&amp;""))=0,LEN(TRIM($F92&amp;""))=0,LEN(TRIM($G92&amp;""))=0,LEN(TRIM($H92&amp;""))=0,LEN(TRIM($I92&amp;""))=0,LEN(TRIM($J92&amp;""))=0)</x:f>
      </x:c>
      <x:c r="AP92">
        <x:f>IF($O92&lt;&gt;"",$O92,IF($J92="independent_current","two_plus",IF($J92="one_decision","one",IF($J92="shared_records","shared","unknown"))))</x:f>
      </x:c>
      <x:c r="AQ92">
        <x:f>IF($M92&lt;&gt;"",$M92,IF($J92="stale","stale",IF($J92="incomplete_capture","unknown",IF($J92&lt;&gt;"","current",""))))</x:f>
      </x:c>
      <x:c r="AR92">
        <x:f>IF($N92&lt;&gt;"",$N92,IF($J92="contradictory","material",IF($J92&lt;&gt;"","none","")))</x:f>
      </x:c>
      <x:c r="AS92">
        <x:f>IF($P92&lt;&gt;"",$P92,IF($J92="incomplete_capture","incomplete_crm",IF($J92="independent_current","balanced",IF($J92&lt;&gt;"","limited",""))))</x:f>
      </x:c>
      <x:c r="AT92">
        <x:f>OR($G92="buyer_event",$G92="mixed")</x:f>
      </x:c>
      <x:c r="AU92">
        <x:f>OR($D92="battlecard",$D92="shortlist",$D92="procurement",$D92="pricing",$D92="renewal",$D92="strategy",$D92="product_comparison")</x:f>
      </x:c>
      <x:c r="AV92">
        <x:f>OR($D92="seo",$D92="content",$D92="paid_search",$D92="market_monitoring")</x:f>
      </x:c>
      <x:c r="AW92">
        <x:f>IF(OR($K92="vendor",$K92="product"),"direct",IF(OR($K92="consultancy",$K92="agency"),"indirect",IF(OR($K92="internal_build",$K92="spreadsheet",$K92="incumbent",$K92="open_source",$K92="free_tool",$K92="no_decision",$K92="status_quo"),"substitute","")))</x:f>
      </x:c>
      <x:c r="AX92">
        <x:f>IF(OR($K92="vendor",$K92="product"),"Direct competitor",IF(OR($K92="consultancy",$K92="agency"),"Service alternative",IF($K92="incumbent","Incumbent / substitute",IF($K92="no_decision","No-decision alternative",IF($K92="status_quo","Status-quo alternative",IF(OR($K92="internal_build",$K92="spreadsheet",$K92="open_source",$K92="free_tool"),"Substitute",""))))))</x:f>
      </x:c>
      <x:c r="AY92">
        <x:f>OR($G92="none",$G92="seller_only",$AP92&lt;&gt;"two_plus",$AS92="only_wins",$AS92="only_losses",$AS92="one_segment",$AS92="incomplete_crm",$AS92="limited",$T92="yes",$AQ92&lt;&gt;"current")</x:f>
      </x:c>
      <x:c r="AZ92">
        <x:f>IF(ISFORMULA($C92),"candidateName, ","")&amp;IF(OR(ISFORMULA($D92),AND($D92&lt;&gt;"",NOT(OR(EXACT($D92,"seo"),EXACT($D92,"content"),EXACT($D92,"paid_search"),EXACT($D92,"market_monitoring"),EXACT($D92,"battlecard"),EXACT($D92,"product_comparison"),EXACT($D92,"shortlist"),EXACT($D92,"procurement"),EXACT($D92,"pricing"),EXACT($D92,"renewal"),EXACT($D92,"strategy"))))),"decisionUse, ","")&amp;IF(OR(ISFORMULA($E92),AND($E92&lt;&gt;"",NOT(OR(EXACT($E92,"yes"),EXACT($E92,"no"))))),"candidateInSet, ","")&amp;IF(OR(ISFORMULA($F92),AND($F92&lt;&gt;"",NOT(OR(EXACT($F92,"yes"),EXACT($F92,"no"))))),"publicEvidence, ","")&amp;IF(OR(ISFORMULA($G92),AND($G92&lt;&gt;"",NOT(OR(EXACT($G92,"none"),EXACT($G92,"seller_only"),EXACT($G92,"buyer_event"),EXACT($G92,"mixed"))))),"firstPartyEvidence, ","")&amp;IF(OR(ISFORMULA($H92),AND($H92&lt;&gt;"",NOT(OR(EXACT($H92,"yes"),EXACT($H92,"no"),EXACT($H92,"unknown"))))),"realDecision, ","")&amp;IF(OR(ISFORMULA($I92),AND($I92&lt;&gt;"",NOT(OR(EXACT($I92,"full"),EXACT($I92,"partial"),EXACT($I92,"mismatch"),EXACT($I92,"unknown"))))),"scopeMatch, ","")&amp;IF(OR(ISFORMULA($J92),AND($J92&lt;&gt;"",NOT(OR(EXACT($J92,"independent_current"),EXACT($J92,"one_decision"),EXACT($J92,"shared_records"),EXACT($J92,"contradictory"),EXACT($J92,"incomplete_capture"),EXACT($J92,"stale"))))),"evidenceQuality, ","")&amp;IF(OR(ISFORMULA($K92),AND($K92&lt;&gt;"",NOT(OR(EXACT($K92,"vendor"),EXACT($K92,"product"),EXACT($K92,"consultancy"),EXACT($K92,"agency"),EXACT($K92,"internal_build"),EXACT($K92,"spreadsheet"),EXACT($K92,"incumbent"),EXACT($K92,"open_source"),EXACT($K92,"free_tool"),EXACT($K92,"no_decision"),EXACT($K92,"status_quo"),EXACT($K92,"unknown"))))),"alternativeType, ","")&amp;IF(OR(ISFORMULA($L92),AND($L92&lt;&gt;"",NOT(OR(EXACT($L92,"direct"),EXACT($L92,"indirect"),EXACT($L92,"substitute"),EXACT($L92,"reference"),EXACT($L92,"unknown"))))),"currentRole, ","")&amp;IF(OR(ISFORMULA($M92),AND($M92&lt;&gt;"",NOT(OR(EXACT($M92,"current"),EXACT($M92,"stale"),EXACT($M92,"unknown"))))),"freshness, ","")&amp;IF(OR(ISFORMULA($N92),AND($N92&lt;&gt;"",NOT(OR(EXACT($N92,"none"),EXACT($N92,"material"),EXACT($N92,"unknown"))))),"contradiction, ","")&amp;IF(OR(ISFORMULA($O92),AND($O92&lt;&gt;"",NOT(OR(EXACT($O92,"two_plus"),EXACT($O92,"one"),EXACT($O92,"shared"),EXACT($O92,"unknown"))))),"provenance, ","")&amp;IF(OR(ISFORMULA($P92),AND($P92&lt;&gt;"",NOT(OR(EXACT($P92,"balanced"),EXACT($P92,"only_wins"),EXACT($P92,"only_losses"),EXACT($P92,"one_segment"),EXACT($P92,"incomplete_crm"),EXACT($P92,"limited"))))),"sampleCoverage, ","")&amp;IF(OR(ISFORMULA($Q92),AND($Q92&lt;&gt;"",NOT(OR(EXACT($Q92,"none"),EXACT($Q92,"review_due"),EXACT($Q92,"new_evidence"))))),"previousValidation, ","")&amp;IF(OR(ISFORMULA($R92),AND($R92&lt;&gt;"",NOT(OR(EXACT($R92,"yes"),EXACT($R92,"no"))))),"newMaterialEvidence, ","")&amp;IF(OR(ISFORMULA($S92),AND($S92&lt;&gt;"",NOT(OR(EXACT($S92,"yes"),EXACT($S92,"no"),EXACT($S92,"unknown"))))),"serviceability, ","")&amp;IF(OR(ISFORMULA($T92),AND($T92&lt;&gt;"",NOT(OR(EXACT($T92,"yes"),EXACT($T92,"no"))))),"historicalBackfill, ","")&amp;IF(OR(ISFORMULA($U92),AND($U92&lt;&gt;"",NOT(OR(EXACT($U92,"yes"),EXACT($U92,"no"),EXACT($U92,"unknown"))))),"commercialNonParticipation, ","")</x:f>
      </x:c>
      <x:c r="BA92">
        <x:f>IF(LEN(TRIM($C92&amp;""))=0,"candidateName, ","")&amp;IF(LEN(TRIM($D92&amp;""))=0,"decisionUse, ","")&amp;IF(LEN(TRIM($E92&amp;""))=0,"candidateInSet, ","")&amp;IF(LEN(TRIM($F92&amp;""))=0,"publicEvidence, ","")&amp;IF(LEN(TRIM($G92&amp;""))=0,"firstPartyEvidence, ","")&amp;IF(LEN(TRIM($H92&amp;""))=0,"realDecision, ","")&amp;IF(LEN(TRIM($I92&amp;""))=0,"scopeMatch, ","")&amp;IF(LEN(TRIM($J92&amp;""))=0,"evidenceQuality, ","")</x:f>
      </x:c>
      <x:c r="BB92">
        <x:f>IF($AM92=0,"EMPTY",IF($AN92=TRUE,"INVALID INPUT",IF($AO92=TRUE,"INVALID INPUT",IF(OR(NOT(ISTEXT($C92)),LEN(TRIM($C92&amp;""))&lt;2),"INVALID INPUT",IF(OR($Q92="review_due",$Q92="new_evidence",$R92="yes"),"REOPEN",IF(OR($AR92="material",$AR92="unknown"),"RESOLVE EVIDENCE",IF(OR($I92="unknown",$H92="unknown"),"RESOLVE EVIDENCE",IF(AND($AU92=TRUE,OR($S92="",$S92="unknown")),"RESOLVE EVIDENCE",IF(AND($E92="no",OR($K92="",$K92="unknown")),"RESOLVE EVIDENCE",IF(AND($E92="yes",OR($L92="",$L92="unknown")),"RESOLVE EVIDENCE",IF(AND($E92="yes",OR($I92="partial",$I92="mismatch",$AQ92="stale")),"DOWNGRADE",IF(AND($AU92=TRUE,$AY92=TRUE),"RESOLVE EVIDENCE",IF(AND($S92="no",$E92="yes",$H92="no",$U92="yes",$AP92="two_plus",$I92="full",$AQ92="current"),"EXCLUDE FROM THIS COMMERCIAL VIEW",IF(AND($S92="no",$E92="yes",$H92="yes"),"DOWNGRADE",IF(AND($S92="no",OR($F92="yes",$AV92=TRUE)),"RETAIN FOR DISCOVERY / REFERENCE",IF($S92="no","RESOLVE EVIDENCE",IF(AND($E92="no",$H92="yes",$AT92=TRUE,$I92="full",$AW92=""),"RESOLVE EVIDENCE",IF(AND($E92="no",$H92="yes",$AT92=TRUE,$I92="full",$AU92=TRUE,OR($AP92&lt;&gt;"two_plus",$AQ92&lt;&gt;"current",$S92&lt;&gt;"yes")),"RESOLVE EVIDENCE",IF(AND($E92="no",$H92="yes",$AT92=TRUE,$I92="full"),"ADD",IF(AND($AW92&lt;&gt;"",$E92="yes",$H92="yes",$I92="full",$L92&lt;&gt;$AW92),"RECLASSIFY",IF(AND($AP92="shared",$AV92=TRUE),"RETAIN FOR DISCOVERY / REFERENCE",IF(AND($AV92=TRUE,$F92="yes",OR($H92="no",$G92="none")),"RETAIN FOR DISCOVERY / REFERENCE",IF(AND($E92="yes",$H92="no",$U92="yes",$AP92="two_plus",$I92="full",$AQ92="current"),"EXCLUDE FROM THIS COMMERCIAL VIEW",IF(AND($E92="yes",$H92="yes",$AT92=TRUE,$I92="full",$AP92="two_plus",$AQ92="current",$AW92=""),"RESOLVE EVIDENCE",IF(AND($E92="yes",$H92="yes",$AT92=TRUE,$I92="full",$AP92="two_plus",$AQ92="current",$AU92=TRUE,$S92&lt;&gt;"yes"),"RESOLVE EVIDENCE",IF(AND($E92="yes",$H92="yes",$AT92=TRUE,$I92="full",$AP92="two_plus",$AQ92="current",$L92&lt;&gt;$AW92),"RECLASSIFY",IF(AND($E92="yes",$H92="yes",$AT92=TRUE,$I92="full",$AP92="two_plus",$AQ92="current"),"CONFIRM","RESOLVE EVIDENCE")))))))))))))))))))))))))))</x:f>
      </x:c>
      <x:c r="BC92">
        <x:f>IF($AM92=0,"EMPTY",IF($AN92=TRUE,"CONTROLLED_INPUT_INVALID",IF($AO92=TRUE,"REQUIRED_FIELDS_MISSING",IF(OR(NOT(ISTEXT($C92)),LEN(TRIM($C92&amp;""))&lt;2),"IDENTITY_MALFORMED",IF(OR($Q92="review_due",$Q92="new_evidence",$R92="yes"),"LIFECYCLE_TRIGGER",IF(OR($AR92="material",$AR92="unknown"),"MATERIAL_CONTRADICTION",IF(OR($I92="unknown",$H92="unknown"),"SCOPE_OR_EVENT_UNRESOLVED",IF(AND($AU92=TRUE,OR($S92="",$S92="unknown")),"SERVICEABILITY_UNRESOLVED",IF(AND($E92="no",OR($K92="",$K92="unknown")),"MISSING_ALTERNATIVE_ROLE_UNRESOLVED",IF(AND($E92="yes",OR($L92="",$L92="unknown")),"CURRENT_ROLE_UNRESOLVED",IF(AND($E92="yes",OR($I92="partial",$I92="mismatch",$AQ92="stale")),"SCOPE_OR_FRESHNESS_LIMIT",IF(AND($AU92=TRUE,$AY92=TRUE),"COMMERCIAL_EVIDENCE_LIMITED",IF(AND($S92="no",$E92="yes",$H92="no",$U92="yes",$AP92="two_plus",$I92="full",$AQ92="current"),"SCOPED_NON_SERVICEABILITY",IF(AND($S92="no",$E92="yes",$H92="yes"),"SERVICEABILITY_LIMIT",IF(AND($S92="no",OR($F92="yes",$AV92=TRUE)),"NOT_SERVICEABLE_FOR_COMMERCIAL_VIEW",IF($S92="no","SERVICEABILITY_NEGATIVE_ROLE_EFFECT_UNRESOLVED",IF(AND($E92="no",$H92="yes",$AT92=TRUE,$I92="full",$AW92=""),"MISSING_ALTERNATIVE_ROLE_UNRESOLVED",IF(AND($E92="no",$H92="yes",$AT92=TRUE,$I92="full",$AU92=TRUE,OR($AP92&lt;&gt;"two_plus",$AQ92&lt;&gt;"current",$S92&lt;&gt;"yes")),"MISSING_ALTERNATIVE_EVIDENCE_LIMITED",IF(AND($E92="no",$H92="yes",$AT92=TRUE,$I92="full"),"COMMERCIAL_ALTERNATIVE_MISSING",IF(AND($AW92&lt;&gt;"",$E92="yes",$H92="yes",$I92="full",$L92&lt;&gt;$AW92),"ROLE_MISMATCH",IF(AND($AP92="shared",$AV92=TRUE),"PUBLIC_SIGNAL_SHARED_PROVENANCE",IF(AND($AV92=TRUE,$F92="yes",OR($H92="no",$G92="none")),"DISCOVERY_ONLY_RELATIONSHIP",IF(AND($E92="yes",$H92="no",$U92="yes",$AP92="two_plus",$I92="full",$AQ92="current"),"SCOPED_NON_PARTICIPATION",IF(AND($E92="yes",$H92="yes",$AT92=TRUE,$I92="full",$AP92="two_plus",$AQ92="current",$AW92=""),"ALTERNATIVE_TYPE_UNRESOLVED",IF(AND($E92="yes",$H92="yes",$AT92=TRUE,$I92="full",$AP92="two_plus",$AQ92="current",$AU92=TRUE,$S92&lt;&gt;"yes"),"SERVICEABILITY_UNRESOLVED",IF(AND($E92="yes",$H92="yes",$AT92=TRUE,$I92="full",$AP92="two_plus",$AQ92="current",$L92&lt;&gt;$AW92),"ROLE_MISMATCH",IF(AND($E92="yes",$H92="yes",$AT92=TRUE,$I92="full",$AP92="two_plus",$AQ92="current"),"SCOPED_COMMERCIAL_RELEVANCE","DEFAULT_EVIDENCE_GAP")))))))))))))))))))))))))))</x:f>
      </x:c>
    </x:row>
    <x:row r="93">
      <x:c r="A93" s="103"/>
      <x:c r="B93" s="103"/>
      <x:c r="C93" s="103"/>
      <x:c r="D93" s="103"/>
      <x:c r="E93" s="103"/>
      <x:c r="F93" s="103"/>
      <x:c r="G93" s="103"/>
      <x:c r="H93" s="103"/>
      <x:c r="I93" s="103"/>
      <x:c r="J93" s="103"/>
      <x:c r="K93" s="103"/>
      <x:c r="L93" s="103"/>
      <x:c r="M93" s="103"/>
      <x:c r="N93" s="103"/>
      <x:c r="O93" s="103"/>
      <x:c r="P93" s="103"/>
      <x:c r="Q93" s="103"/>
      <x:c r="R93" s="103"/>
      <x:c r="S93" s="103"/>
      <x:c r="T93" s="103"/>
      <x:c r="U93" s="103"/>
      <x:c r="V93" s="103"/>
      <x:c r="W93" s="104"/>
      <x:c r="X93" s="103"/>
      <x:c r="Y93" s="86">
        <x:f>IF($BB93="EMPTY","",IF($AN93=TRUE,"INVALID",IF($AO93=TRUE,"INCOMPLETE",IF(OR(NOT(ISTEXT($C93)),LEN(TRIM($C93&amp;""))&lt;2),"INVALID","VALID"))))</x:f>
      </x:c>
      <x:c r="Z93" s="86">
        <x:f>IF($BB93="EMPTY","",$BB93)</x:f>
      </x:c>
      <x:c r="AA93" s="86">
        <x:f>IF($BB93="EMPTY","",IFERROR(VLOOKUP($BC93,'Method Notes'!$AN$5:$AW$50,2,FALSE),""))</x:f>
      </x:c>
      <x:c r="AB93" s="86">
        <x:f>IF($BB93="EMPTY","",IF($BC93="CONTROLLED_INPUT_INVALID","Unsupported values were supplied for: "&amp;LEFT($AZ93,MAX(0,LEN($AZ93)-2))&amp;". The engine does not convert them to a safe default.",IF($BC93="REQUIRED_FIELDS_MISSING","Required information is missing: "&amp;LEFT($BA93,MAX(0,LEN($BA93)-2))&amp;".",IFERROR(VLOOKUP($BC93,'Method Notes'!$AN$5:$AW$50,3,FALSE),""))))</x:f>
      </x:c>
      <x:c r="AC93" s="86">
        <x:f>IF($BB93="EMPTY","",IF($BC93="COMMERCIAL_ALTERNATIVE_MISSING","Add as "&amp;$AX93&amp;" in this scoped view.",IF($BC93="ROLE_MISMATCH","Reclassify as "&amp;$AX93&amp;" for this view.",IFERROR(VLOOKUP($BC93,'Method Notes'!$AN$5:$AW$50,4,FALSE),""))))</x:f>
      </x:c>
      <x:c r="AD93" s="86">
        <x:f>IF($BB93="EMPTY","",$BC93)</x:f>
      </x:c>
      <x:c r="AE93" s="86">
        <x:f>IF($BB93="EMPTY","",IFERROR(VLOOKUP($BC93,'Method Notes'!$AN$5:$AW$50,5,FALSE),""))</x:f>
      </x:c>
      <x:c r="AF93" s="86">
        <x:f>IF($BB93="EMPTY","",IFERROR(VLOOKUP($BC93,'Method Notes'!$AN$5:$AW$50,6,FALSE),""))</x:f>
      </x:c>
      <x:c r="AG93" s="86">
        <x:f>IF($BB93="EMPTY","",IF($BC93="COMMERCIAL_EVIDENCE_LIMITED",IF($AT93=TRUE,"Add independent decisions and missing segments.","Collect direct buyer or recorded commercial-event evidence tied to the same scope."),IFERROR(VLOOKUP($BC93,'Method Notes'!$AN$5:$AW$50,7,FALSE),"")))</x:f>
      </x:c>
      <x:c r="AH93" s="86">
        <x:f>IF($BB93="EMPTY","",IFERROR(VLOOKUP($BC93,'Method Notes'!$AN$5:$AW$50,8,FALSE),""))</x:f>
      </x:c>
      <x:c r="AI93" s="86">
        <x:f>IF($BB93="EMPTY","",IF(OR($BC93="COMMERCIAL_EVIDENCE_LIMITED",$BC93="COMMERCIAL_ALTERNATIVE_MISSING",$BC93="ROLE_MISMATCH",$BC93="SCOPE_OR_FRESHNESS_LIMIT"),IF($AP93="shared","PROVENANCE NOT INDEPENDENT",IF($AP93="one","ONE INDEPENDENT DECISION ONLY",IF($AS93="incomplete_crm","CRM CAPTURE INCOMPLETE",IF(OR($AS93="only_wins",$AS93="only_losses",$AS93="one_segment",$AS93="limited"),"SAMPLE COVERAGE LIMITED",IF($T93="yes","HISTORICAL BACKFILL UNRELIABLE",IF($AQ93="stale","EVIDENCE STALE","Evidence is scoped to the tested view.")))))),IFERROR(VLOOKUP($BC93,'Method Notes'!$AN$5:$AW$50,9,FALSE),"")))</x:f>
      </x:c>
      <x:c r="AJ93" s="86">
        <x:f>IF($BB93="EMPTY","",IFERROR(VLOOKUP($BC93,'Method Notes'!$AN$5:$AW$50,10,FALSE),""))</x:f>
      </x:c>
      <x:c r="AK93" s="86">
        <x:f>IF(COUNTA($A93:$X93)=0,"",IF(AND($B93&lt;&gt;"",COUNTIF($B$6:$B93,$B93)&gt;1),"POSSIBLE DUPLICATE CANDIDATE ID",""))</x:f>
      </x:c>
      <x:c r="AL93" s="86">
        <x:f>IF(COUNTA($A93:$X93)=0,"",IF(OR($Q93="review_due",$Q93="new_evidence",$R93="yes"),"REOPEN / SUPERSEDE PRIOR VERSION",IF(OR($Q93="",$Q93="none"),"CURRENT OR FIRST REVIEW","PRIOR REVIEW RECORDED")))</x:f>
      </x:c>
      <x:c r="AM93">
        <x:f>IF(COUNTA($C93:$U93)&gt;0,1,0)</x:f>
      </x:c>
      <x:c r="AN93">
        <x:f>OR(ISFORMULA($C93),ISFORMULA($D93),AND($D93&lt;&gt;"",NOT(OR(EXACT($D93,"seo"),EXACT($D93,"content"),EXACT($D93,"paid_search"),EXACT($D93,"market_monitoring"),EXACT($D93,"battlecard"),EXACT($D93,"product_comparison"),EXACT($D93,"shortlist"),EXACT($D93,"procurement"),EXACT($D93,"pricing"),EXACT($D93,"renewal"),EXACT($D93,"strategy")))),ISFORMULA($E93),AND($E93&lt;&gt;"",NOT(OR(EXACT($E93,"yes"),EXACT($E93,"no")))),ISFORMULA($F93),AND($F93&lt;&gt;"",NOT(OR(EXACT($F93,"yes"),EXACT($F93,"no")))),ISFORMULA($G93),AND($G93&lt;&gt;"",NOT(OR(EXACT($G93,"none"),EXACT($G93,"seller_only"),EXACT($G93,"buyer_event"),EXACT($G93,"mixed")))),ISFORMULA($H93),AND($H93&lt;&gt;"",NOT(OR(EXACT($H93,"yes"),EXACT($H93,"no"),EXACT($H93,"unknown")))),ISFORMULA($I93),AND($I93&lt;&gt;"",NOT(OR(EXACT($I93,"full"),EXACT($I93,"partial"),EXACT($I93,"mismatch"),EXACT($I93,"unknown")))),ISFORMULA($J93),AND($J93&lt;&gt;"",NOT(OR(EXACT($J93,"independent_current"),EXACT($J93,"one_decision"),EXACT($J93,"shared_records"),EXACT($J93,"contradictory"),EXACT($J93,"incomplete_capture"),EXACT($J93,"stale")))),ISFORMULA($K93),AND($K93&lt;&gt;"",NOT(OR(EXACT($K93,"vendor"),EXACT($K93,"product"),EXACT($K93,"consultancy"),EXACT($K93,"agency"),EXACT($K93,"internal_build"),EXACT($K93,"spreadsheet"),EXACT($K93,"incumbent"),EXACT($K93,"open_source"),EXACT($K93,"free_tool"),EXACT($K93,"no_decision"),EXACT($K93,"status_quo"),EXACT($K93,"unknown")))),ISFORMULA($L93),AND($L93&lt;&gt;"",NOT(OR(EXACT($L93,"direct"),EXACT($L93,"indirect"),EXACT($L93,"substitute"),EXACT($L93,"reference"),EXACT($L93,"unknown")))),ISFORMULA($M93),AND($M93&lt;&gt;"",NOT(OR(EXACT($M93,"current"),EXACT($M93,"stale"),EXACT($M93,"unknown")))),ISFORMULA($N93),AND($N93&lt;&gt;"",NOT(OR(EXACT($N93,"none"),EXACT($N93,"material"),EXACT($N93,"unknown")))),ISFORMULA($O93),AND($O93&lt;&gt;"",NOT(OR(EXACT($O93,"two_plus"),EXACT($O93,"one"),EXACT($O93,"shared"),EXACT($O93,"unknown")))),ISFORMULA($P93),AND($P93&lt;&gt;"",NOT(OR(EXACT($P93,"balanced"),EXACT($P93,"only_wins"),EXACT($P93,"only_losses"),EXACT($P93,"one_segment"),EXACT($P93,"incomplete_crm"),EXACT($P93,"limited")))),ISFORMULA($Q93),AND($Q93&lt;&gt;"",NOT(OR(EXACT($Q93,"none"),EXACT($Q93,"review_due"),EXACT($Q93,"new_evidence")))),ISFORMULA($R93),AND($R93&lt;&gt;"",NOT(OR(EXACT($R93,"yes"),EXACT($R93,"no")))),ISFORMULA($S93),AND($S93&lt;&gt;"",NOT(OR(EXACT($S93,"yes"),EXACT($S93,"no"),EXACT($S93,"unknown")))),ISFORMULA($T93),AND($T93&lt;&gt;"",NOT(OR(EXACT($T93,"yes"),EXACT($T93,"no")))),ISFORMULA($U93),AND($U93&lt;&gt;"",NOT(OR(EXACT($U93,"yes"),EXACT($U93,"no"),EXACT($U93,"unknown")))))</x:f>
      </x:c>
      <x:c r="AO93">
        <x:f>OR(LEN(TRIM($C93&amp;""))=0,LEN(TRIM($D93&amp;""))=0,LEN(TRIM($E93&amp;""))=0,LEN(TRIM($F93&amp;""))=0,LEN(TRIM($G93&amp;""))=0,LEN(TRIM($H93&amp;""))=0,LEN(TRIM($I93&amp;""))=0,LEN(TRIM($J93&amp;""))=0)</x:f>
      </x:c>
      <x:c r="AP93">
        <x:f>IF($O93&lt;&gt;"",$O93,IF($J93="independent_current","two_plus",IF($J93="one_decision","one",IF($J93="shared_records","shared","unknown"))))</x:f>
      </x:c>
      <x:c r="AQ93">
        <x:f>IF($M93&lt;&gt;"",$M93,IF($J93="stale","stale",IF($J93="incomplete_capture","unknown",IF($J93&lt;&gt;"","current",""))))</x:f>
      </x:c>
      <x:c r="AR93">
        <x:f>IF($N93&lt;&gt;"",$N93,IF($J93="contradictory","material",IF($J93&lt;&gt;"","none","")))</x:f>
      </x:c>
      <x:c r="AS93">
        <x:f>IF($P93&lt;&gt;"",$P93,IF($J93="incomplete_capture","incomplete_crm",IF($J93="independent_current","balanced",IF($J93&lt;&gt;"","limited",""))))</x:f>
      </x:c>
      <x:c r="AT93">
        <x:f>OR($G93="buyer_event",$G93="mixed")</x:f>
      </x:c>
      <x:c r="AU93">
        <x:f>OR($D93="battlecard",$D93="shortlist",$D93="procurement",$D93="pricing",$D93="renewal",$D93="strategy",$D93="product_comparison")</x:f>
      </x:c>
      <x:c r="AV93">
        <x:f>OR($D93="seo",$D93="content",$D93="paid_search",$D93="market_monitoring")</x:f>
      </x:c>
      <x:c r="AW93">
        <x:f>IF(OR($K93="vendor",$K93="product"),"direct",IF(OR($K93="consultancy",$K93="agency"),"indirect",IF(OR($K93="internal_build",$K93="spreadsheet",$K93="incumbent",$K93="open_source",$K93="free_tool",$K93="no_decision",$K93="status_quo"),"substitute","")))</x:f>
      </x:c>
      <x:c r="AX93">
        <x:f>IF(OR($K93="vendor",$K93="product"),"Direct competitor",IF(OR($K93="consultancy",$K93="agency"),"Service alternative",IF($K93="incumbent","Incumbent / substitute",IF($K93="no_decision","No-decision alternative",IF($K93="status_quo","Status-quo alternative",IF(OR($K93="internal_build",$K93="spreadsheet",$K93="open_source",$K93="free_tool"),"Substitute",""))))))</x:f>
      </x:c>
      <x:c r="AY93">
        <x:f>OR($G93="none",$G93="seller_only",$AP93&lt;&gt;"two_plus",$AS93="only_wins",$AS93="only_losses",$AS93="one_segment",$AS93="incomplete_crm",$AS93="limited",$T93="yes",$AQ93&lt;&gt;"current")</x:f>
      </x:c>
      <x:c r="AZ93">
        <x:f>IF(ISFORMULA($C93),"candidateName, ","")&amp;IF(OR(ISFORMULA($D93),AND($D93&lt;&gt;"",NOT(OR(EXACT($D93,"seo"),EXACT($D93,"content"),EXACT($D93,"paid_search"),EXACT($D93,"market_monitoring"),EXACT($D93,"battlecard"),EXACT($D93,"product_comparison"),EXACT($D93,"shortlist"),EXACT($D93,"procurement"),EXACT($D93,"pricing"),EXACT($D93,"renewal"),EXACT($D93,"strategy"))))),"decisionUse, ","")&amp;IF(OR(ISFORMULA($E93),AND($E93&lt;&gt;"",NOT(OR(EXACT($E93,"yes"),EXACT($E93,"no"))))),"candidateInSet, ","")&amp;IF(OR(ISFORMULA($F93),AND($F93&lt;&gt;"",NOT(OR(EXACT($F93,"yes"),EXACT($F93,"no"))))),"publicEvidence, ","")&amp;IF(OR(ISFORMULA($G93),AND($G93&lt;&gt;"",NOT(OR(EXACT($G93,"none"),EXACT($G93,"seller_only"),EXACT($G93,"buyer_event"),EXACT($G93,"mixed"))))),"firstPartyEvidence, ","")&amp;IF(OR(ISFORMULA($H93),AND($H93&lt;&gt;"",NOT(OR(EXACT($H93,"yes"),EXACT($H93,"no"),EXACT($H93,"unknown"))))),"realDecision, ","")&amp;IF(OR(ISFORMULA($I93),AND($I93&lt;&gt;"",NOT(OR(EXACT($I93,"full"),EXACT($I93,"partial"),EXACT($I93,"mismatch"),EXACT($I93,"unknown"))))),"scopeMatch, ","")&amp;IF(OR(ISFORMULA($J93),AND($J93&lt;&gt;"",NOT(OR(EXACT($J93,"independent_current"),EXACT($J93,"one_decision"),EXACT($J93,"shared_records"),EXACT($J93,"contradictory"),EXACT($J93,"incomplete_capture"),EXACT($J93,"stale"))))),"evidenceQuality, ","")&amp;IF(OR(ISFORMULA($K93),AND($K93&lt;&gt;"",NOT(OR(EXACT($K93,"vendor"),EXACT($K93,"product"),EXACT($K93,"consultancy"),EXACT($K93,"agency"),EXACT($K93,"internal_build"),EXACT($K93,"spreadsheet"),EXACT($K93,"incumbent"),EXACT($K93,"open_source"),EXACT($K93,"free_tool"),EXACT($K93,"no_decision"),EXACT($K93,"status_quo"),EXACT($K93,"unknown"))))),"alternativeType, ","")&amp;IF(OR(ISFORMULA($L93),AND($L93&lt;&gt;"",NOT(OR(EXACT($L93,"direct"),EXACT($L93,"indirect"),EXACT($L93,"substitute"),EXACT($L93,"reference"),EXACT($L93,"unknown"))))),"currentRole, ","")&amp;IF(OR(ISFORMULA($M93),AND($M93&lt;&gt;"",NOT(OR(EXACT($M93,"current"),EXACT($M93,"stale"),EXACT($M93,"unknown"))))),"freshness, ","")&amp;IF(OR(ISFORMULA($N93),AND($N93&lt;&gt;"",NOT(OR(EXACT($N93,"none"),EXACT($N93,"material"),EXACT($N93,"unknown"))))),"contradiction, ","")&amp;IF(OR(ISFORMULA($O93),AND($O93&lt;&gt;"",NOT(OR(EXACT($O93,"two_plus"),EXACT($O93,"one"),EXACT($O93,"shared"),EXACT($O93,"unknown"))))),"provenance, ","")&amp;IF(OR(ISFORMULA($P93),AND($P93&lt;&gt;"",NOT(OR(EXACT($P93,"balanced"),EXACT($P93,"only_wins"),EXACT($P93,"only_losses"),EXACT($P93,"one_segment"),EXACT($P93,"incomplete_crm"),EXACT($P93,"limited"))))),"sampleCoverage, ","")&amp;IF(OR(ISFORMULA($Q93),AND($Q93&lt;&gt;"",NOT(OR(EXACT($Q93,"none"),EXACT($Q93,"review_due"),EXACT($Q93,"new_evidence"))))),"previousValidation, ","")&amp;IF(OR(ISFORMULA($R93),AND($R93&lt;&gt;"",NOT(OR(EXACT($R93,"yes"),EXACT($R93,"no"))))),"newMaterialEvidence, ","")&amp;IF(OR(ISFORMULA($S93),AND($S93&lt;&gt;"",NOT(OR(EXACT($S93,"yes"),EXACT($S93,"no"),EXACT($S93,"unknown"))))),"serviceability, ","")&amp;IF(OR(ISFORMULA($T93),AND($T93&lt;&gt;"",NOT(OR(EXACT($T93,"yes"),EXACT($T93,"no"))))),"historicalBackfill, ","")&amp;IF(OR(ISFORMULA($U93),AND($U93&lt;&gt;"",NOT(OR(EXACT($U93,"yes"),EXACT($U93,"no"),EXACT($U93,"unknown"))))),"commercialNonParticipation, ","")</x:f>
      </x:c>
      <x:c r="BA93">
        <x:f>IF(LEN(TRIM($C93&amp;""))=0,"candidateName, ","")&amp;IF(LEN(TRIM($D93&amp;""))=0,"decisionUse, ","")&amp;IF(LEN(TRIM($E93&amp;""))=0,"candidateInSet, ","")&amp;IF(LEN(TRIM($F93&amp;""))=0,"publicEvidence, ","")&amp;IF(LEN(TRIM($G93&amp;""))=0,"firstPartyEvidence, ","")&amp;IF(LEN(TRIM($H93&amp;""))=0,"realDecision, ","")&amp;IF(LEN(TRIM($I93&amp;""))=0,"scopeMatch, ","")&amp;IF(LEN(TRIM($J93&amp;""))=0,"evidenceQuality, ","")</x:f>
      </x:c>
      <x:c r="BB93">
        <x:f>IF($AM93=0,"EMPTY",IF($AN93=TRUE,"INVALID INPUT",IF($AO93=TRUE,"INVALID INPUT",IF(OR(NOT(ISTEXT($C93)),LEN(TRIM($C93&amp;""))&lt;2),"INVALID INPUT",IF(OR($Q93="review_due",$Q93="new_evidence",$R93="yes"),"REOPEN",IF(OR($AR93="material",$AR93="unknown"),"RESOLVE EVIDENCE",IF(OR($I93="unknown",$H93="unknown"),"RESOLVE EVIDENCE",IF(AND($AU93=TRUE,OR($S93="",$S93="unknown")),"RESOLVE EVIDENCE",IF(AND($E93="no",OR($K93="",$K93="unknown")),"RESOLVE EVIDENCE",IF(AND($E93="yes",OR($L93="",$L93="unknown")),"RESOLVE EVIDENCE",IF(AND($E93="yes",OR($I93="partial",$I93="mismatch",$AQ93="stale")),"DOWNGRADE",IF(AND($AU93=TRUE,$AY93=TRUE),"RESOLVE EVIDENCE",IF(AND($S93="no",$E93="yes",$H93="no",$U93="yes",$AP93="two_plus",$I93="full",$AQ93="current"),"EXCLUDE FROM THIS COMMERCIAL VIEW",IF(AND($S93="no",$E93="yes",$H93="yes"),"DOWNGRADE",IF(AND($S93="no",OR($F93="yes",$AV93=TRUE)),"RETAIN FOR DISCOVERY / REFERENCE",IF($S93="no","RESOLVE EVIDENCE",IF(AND($E93="no",$H93="yes",$AT93=TRUE,$I93="full",$AW93=""),"RESOLVE EVIDENCE",IF(AND($E93="no",$H93="yes",$AT93=TRUE,$I93="full",$AU93=TRUE,OR($AP93&lt;&gt;"two_plus",$AQ93&lt;&gt;"current",$S93&lt;&gt;"yes")),"RESOLVE EVIDENCE",IF(AND($E93="no",$H93="yes",$AT93=TRUE,$I93="full"),"ADD",IF(AND($AW93&lt;&gt;"",$E93="yes",$H93="yes",$I93="full",$L93&lt;&gt;$AW93),"RECLASSIFY",IF(AND($AP93="shared",$AV93=TRUE),"RETAIN FOR DISCOVERY / REFERENCE",IF(AND($AV93=TRUE,$F93="yes",OR($H93="no",$G93="none")),"RETAIN FOR DISCOVERY / REFERENCE",IF(AND($E93="yes",$H93="no",$U93="yes",$AP93="two_plus",$I93="full",$AQ93="current"),"EXCLUDE FROM THIS COMMERCIAL VIEW",IF(AND($E93="yes",$H93="yes",$AT93=TRUE,$I93="full",$AP93="two_plus",$AQ93="current",$AW93=""),"RESOLVE EVIDENCE",IF(AND($E93="yes",$H93="yes",$AT93=TRUE,$I93="full",$AP93="two_plus",$AQ93="current",$AU93=TRUE,$S93&lt;&gt;"yes"),"RESOLVE EVIDENCE",IF(AND($E93="yes",$H93="yes",$AT93=TRUE,$I93="full",$AP93="two_plus",$AQ93="current",$L93&lt;&gt;$AW93),"RECLASSIFY",IF(AND($E93="yes",$H93="yes",$AT93=TRUE,$I93="full",$AP93="two_plus",$AQ93="current"),"CONFIRM","RESOLVE EVIDENCE")))))))))))))))))))))))))))</x:f>
      </x:c>
      <x:c r="BC93">
        <x:f>IF($AM93=0,"EMPTY",IF($AN93=TRUE,"CONTROLLED_INPUT_INVALID",IF($AO93=TRUE,"REQUIRED_FIELDS_MISSING",IF(OR(NOT(ISTEXT($C93)),LEN(TRIM($C93&amp;""))&lt;2),"IDENTITY_MALFORMED",IF(OR($Q93="review_due",$Q93="new_evidence",$R93="yes"),"LIFECYCLE_TRIGGER",IF(OR($AR93="material",$AR93="unknown"),"MATERIAL_CONTRADICTION",IF(OR($I93="unknown",$H93="unknown"),"SCOPE_OR_EVENT_UNRESOLVED",IF(AND($AU93=TRUE,OR($S93="",$S93="unknown")),"SERVICEABILITY_UNRESOLVED",IF(AND($E93="no",OR($K93="",$K93="unknown")),"MISSING_ALTERNATIVE_ROLE_UNRESOLVED",IF(AND($E93="yes",OR($L93="",$L93="unknown")),"CURRENT_ROLE_UNRESOLVED",IF(AND($E93="yes",OR($I93="partial",$I93="mismatch",$AQ93="stale")),"SCOPE_OR_FRESHNESS_LIMIT",IF(AND($AU93=TRUE,$AY93=TRUE),"COMMERCIAL_EVIDENCE_LIMITED",IF(AND($S93="no",$E93="yes",$H93="no",$U93="yes",$AP93="two_plus",$I93="full",$AQ93="current"),"SCOPED_NON_SERVICEABILITY",IF(AND($S93="no",$E93="yes",$H93="yes"),"SERVICEABILITY_LIMIT",IF(AND($S93="no",OR($F93="yes",$AV93=TRUE)),"NOT_SERVICEABLE_FOR_COMMERCIAL_VIEW",IF($S93="no","SERVICEABILITY_NEGATIVE_ROLE_EFFECT_UNRESOLVED",IF(AND($E93="no",$H93="yes",$AT93=TRUE,$I93="full",$AW93=""),"MISSING_ALTERNATIVE_ROLE_UNRESOLVED",IF(AND($E93="no",$H93="yes",$AT93=TRUE,$I93="full",$AU93=TRUE,OR($AP93&lt;&gt;"two_plus",$AQ93&lt;&gt;"current",$S93&lt;&gt;"yes")),"MISSING_ALTERNATIVE_EVIDENCE_LIMITED",IF(AND($E93="no",$H93="yes",$AT93=TRUE,$I93="full"),"COMMERCIAL_ALTERNATIVE_MISSING",IF(AND($AW93&lt;&gt;"",$E93="yes",$H93="yes",$I93="full",$L93&lt;&gt;$AW93),"ROLE_MISMATCH",IF(AND($AP93="shared",$AV93=TRUE),"PUBLIC_SIGNAL_SHARED_PROVENANCE",IF(AND($AV93=TRUE,$F93="yes",OR($H93="no",$G93="none")),"DISCOVERY_ONLY_RELATIONSHIP",IF(AND($E93="yes",$H93="no",$U93="yes",$AP93="two_plus",$I93="full",$AQ93="current"),"SCOPED_NON_PARTICIPATION",IF(AND($E93="yes",$H93="yes",$AT93=TRUE,$I93="full",$AP93="two_plus",$AQ93="current",$AW93=""),"ALTERNATIVE_TYPE_UNRESOLVED",IF(AND($E93="yes",$H93="yes",$AT93=TRUE,$I93="full",$AP93="two_plus",$AQ93="current",$AU93=TRUE,$S93&lt;&gt;"yes"),"SERVICEABILITY_UNRESOLVED",IF(AND($E93="yes",$H93="yes",$AT93=TRUE,$I93="full",$AP93="two_plus",$AQ93="current",$L93&lt;&gt;$AW93),"ROLE_MISMATCH",IF(AND($E93="yes",$H93="yes",$AT93=TRUE,$I93="full",$AP93="two_plus",$AQ93="current"),"SCOPED_COMMERCIAL_RELEVANCE","DEFAULT_EVIDENCE_GAP")))))))))))))))))))))))))))</x:f>
      </x:c>
    </x:row>
    <x:row r="94">
      <x:c r="A94" s="103"/>
      <x:c r="B94" s="103"/>
      <x:c r="C94" s="103"/>
      <x:c r="D94" s="103"/>
      <x:c r="E94" s="103"/>
      <x:c r="F94" s="103"/>
      <x:c r="G94" s="103"/>
      <x:c r="H94" s="103"/>
      <x:c r="I94" s="103"/>
      <x:c r="J94" s="103"/>
      <x:c r="K94" s="103"/>
      <x:c r="L94" s="103"/>
      <x:c r="M94" s="103"/>
      <x:c r="N94" s="103"/>
      <x:c r="O94" s="103"/>
      <x:c r="P94" s="103"/>
      <x:c r="Q94" s="103"/>
      <x:c r="R94" s="103"/>
      <x:c r="S94" s="103"/>
      <x:c r="T94" s="103"/>
      <x:c r="U94" s="103"/>
      <x:c r="V94" s="103"/>
      <x:c r="W94" s="104"/>
      <x:c r="X94" s="103"/>
      <x:c r="Y94" s="86">
        <x:f>IF($BB94="EMPTY","",IF($AN94=TRUE,"INVALID",IF($AO94=TRUE,"INCOMPLETE",IF(OR(NOT(ISTEXT($C94)),LEN(TRIM($C94&amp;""))&lt;2),"INVALID","VALID"))))</x:f>
      </x:c>
      <x:c r="Z94" s="86">
        <x:f>IF($BB94="EMPTY","",$BB94)</x:f>
      </x:c>
      <x:c r="AA94" s="86">
        <x:f>IF($BB94="EMPTY","",IFERROR(VLOOKUP($BC94,'Method Notes'!$AN$5:$AW$50,2,FALSE),""))</x:f>
      </x:c>
      <x:c r="AB94" s="86">
        <x:f>IF($BB94="EMPTY","",IF($BC94="CONTROLLED_INPUT_INVALID","Unsupported values were supplied for: "&amp;LEFT($AZ94,MAX(0,LEN($AZ94)-2))&amp;". The engine does not convert them to a safe default.",IF($BC94="REQUIRED_FIELDS_MISSING","Required information is missing: "&amp;LEFT($BA94,MAX(0,LEN($BA94)-2))&amp;".",IFERROR(VLOOKUP($BC94,'Method Notes'!$AN$5:$AW$50,3,FALSE),""))))</x:f>
      </x:c>
      <x:c r="AC94" s="86">
        <x:f>IF($BB94="EMPTY","",IF($BC94="COMMERCIAL_ALTERNATIVE_MISSING","Add as "&amp;$AX94&amp;" in this scoped view.",IF($BC94="ROLE_MISMATCH","Reclassify as "&amp;$AX94&amp;" for this view.",IFERROR(VLOOKUP($BC94,'Method Notes'!$AN$5:$AW$50,4,FALSE),""))))</x:f>
      </x:c>
      <x:c r="AD94" s="86">
        <x:f>IF($BB94="EMPTY","",$BC94)</x:f>
      </x:c>
      <x:c r="AE94" s="86">
        <x:f>IF($BB94="EMPTY","",IFERROR(VLOOKUP($BC94,'Method Notes'!$AN$5:$AW$50,5,FALSE),""))</x:f>
      </x:c>
      <x:c r="AF94" s="86">
        <x:f>IF($BB94="EMPTY","",IFERROR(VLOOKUP($BC94,'Method Notes'!$AN$5:$AW$50,6,FALSE),""))</x:f>
      </x:c>
      <x:c r="AG94" s="86">
        <x:f>IF($BB94="EMPTY","",IF($BC94="COMMERCIAL_EVIDENCE_LIMITED",IF($AT94=TRUE,"Add independent decisions and missing segments.","Collect direct buyer or recorded commercial-event evidence tied to the same scope."),IFERROR(VLOOKUP($BC94,'Method Notes'!$AN$5:$AW$50,7,FALSE),"")))</x:f>
      </x:c>
      <x:c r="AH94" s="86">
        <x:f>IF($BB94="EMPTY","",IFERROR(VLOOKUP($BC94,'Method Notes'!$AN$5:$AW$50,8,FALSE),""))</x:f>
      </x:c>
      <x:c r="AI94" s="86">
        <x:f>IF($BB94="EMPTY","",IF(OR($BC94="COMMERCIAL_EVIDENCE_LIMITED",$BC94="COMMERCIAL_ALTERNATIVE_MISSING",$BC94="ROLE_MISMATCH",$BC94="SCOPE_OR_FRESHNESS_LIMIT"),IF($AP94="shared","PROVENANCE NOT INDEPENDENT",IF($AP94="one","ONE INDEPENDENT DECISION ONLY",IF($AS94="incomplete_crm","CRM CAPTURE INCOMPLETE",IF(OR($AS94="only_wins",$AS94="only_losses",$AS94="one_segment",$AS94="limited"),"SAMPLE COVERAGE LIMITED",IF($T94="yes","HISTORICAL BACKFILL UNRELIABLE",IF($AQ94="stale","EVIDENCE STALE","Evidence is scoped to the tested view.")))))),IFERROR(VLOOKUP($BC94,'Method Notes'!$AN$5:$AW$50,9,FALSE),"")))</x:f>
      </x:c>
      <x:c r="AJ94" s="86">
        <x:f>IF($BB94="EMPTY","",IFERROR(VLOOKUP($BC94,'Method Notes'!$AN$5:$AW$50,10,FALSE),""))</x:f>
      </x:c>
      <x:c r="AK94" s="86">
        <x:f>IF(COUNTA($A94:$X94)=0,"",IF(AND($B94&lt;&gt;"",COUNTIF($B$6:$B94,$B94)&gt;1),"POSSIBLE DUPLICATE CANDIDATE ID",""))</x:f>
      </x:c>
      <x:c r="AL94" s="86">
        <x:f>IF(COUNTA($A94:$X94)=0,"",IF(OR($Q94="review_due",$Q94="new_evidence",$R94="yes"),"REOPEN / SUPERSEDE PRIOR VERSION",IF(OR($Q94="",$Q94="none"),"CURRENT OR FIRST REVIEW","PRIOR REVIEW RECORDED")))</x:f>
      </x:c>
      <x:c r="AM94">
        <x:f>IF(COUNTA($C94:$U94)&gt;0,1,0)</x:f>
      </x:c>
      <x:c r="AN94">
        <x:f>OR(ISFORMULA($C94),ISFORMULA($D94),AND($D94&lt;&gt;"",NOT(OR(EXACT($D94,"seo"),EXACT($D94,"content"),EXACT($D94,"paid_search"),EXACT($D94,"market_monitoring"),EXACT($D94,"battlecard"),EXACT($D94,"product_comparison"),EXACT($D94,"shortlist"),EXACT($D94,"procurement"),EXACT($D94,"pricing"),EXACT($D94,"renewal"),EXACT($D94,"strategy")))),ISFORMULA($E94),AND($E94&lt;&gt;"",NOT(OR(EXACT($E94,"yes"),EXACT($E94,"no")))),ISFORMULA($F94),AND($F94&lt;&gt;"",NOT(OR(EXACT($F94,"yes"),EXACT($F94,"no")))),ISFORMULA($G94),AND($G94&lt;&gt;"",NOT(OR(EXACT($G94,"none"),EXACT($G94,"seller_only"),EXACT($G94,"buyer_event"),EXACT($G94,"mixed")))),ISFORMULA($H94),AND($H94&lt;&gt;"",NOT(OR(EXACT($H94,"yes"),EXACT($H94,"no"),EXACT($H94,"unknown")))),ISFORMULA($I94),AND($I94&lt;&gt;"",NOT(OR(EXACT($I94,"full"),EXACT($I94,"partial"),EXACT($I94,"mismatch"),EXACT($I94,"unknown")))),ISFORMULA($J94),AND($J94&lt;&gt;"",NOT(OR(EXACT($J94,"independent_current"),EXACT($J94,"one_decision"),EXACT($J94,"shared_records"),EXACT($J94,"contradictory"),EXACT($J94,"incomplete_capture"),EXACT($J94,"stale")))),ISFORMULA($K94),AND($K94&lt;&gt;"",NOT(OR(EXACT($K94,"vendor"),EXACT($K94,"product"),EXACT($K94,"consultancy"),EXACT($K94,"agency"),EXACT($K94,"internal_build"),EXACT($K94,"spreadsheet"),EXACT($K94,"incumbent"),EXACT($K94,"open_source"),EXACT($K94,"free_tool"),EXACT($K94,"no_decision"),EXACT($K94,"status_quo"),EXACT($K94,"unknown")))),ISFORMULA($L94),AND($L94&lt;&gt;"",NOT(OR(EXACT($L94,"direct"),EXACT($L94,"indirect"),EXACT($L94,"substitute"),EXACT($L94,"reference"),EXACT($L94,"unknown")))),ISFORMULA($M94),AND($M94&lt;&gt;"",NOT(OR(EXACT($M94,"current"),EXACT($M94,"stale"),EXACT($M94,"unknown")))),ISFORMULA($N94),AND($N94&lt;&gt;"",NOT(OR(EXACT($N94,"none"),EXACT($N94,"material"),EXACT($N94,"unknown")))),ISFORMULA($O94),AND($O94&lt;&gt;"",NOT(OR(EXACT($O94,"two_plus"),EXACT($O94,"one"),EXACT($O94,"shared"),EXACT($O94,"unknown")))),ISFORMULA($P94),AND($P94&lt;&gt;"",NOT(OR(EXACT($P94,"balanced"),EXACT($P94,"only_wins"),EXACT($P94,"only_losses"),EXACT($P94,"one_segment"),EXACT($P94,"incomplete_crm"),EXACT($P94,"limited")))),ISFORMULA($Q94),AND($Q94&lt;&gt;"",NOT(OR(EXACT($Q94,"none"),EXACT($Q94,"review_due"),EXACT($Q94,"new_evidence")))),ISFORMULA($R94),AND($R94&lt;&gt;"",NOT(OR(EXACT($R94,"yes"),EXACT($R94,"no")))),ISFORMULA($S94),AND($S94&lt;&gt;"",NOT(OR(EXACT($S94,"yes"),EXACT($S94,"no"),EXACT($S94,"unknown")))),ISFORMULA($T94),AND($T94&lt;&gt;"",NOT(OR(EXACT($T94,"yes"),EXACT($T94,"no")))),ISFORMULA($U94),AND($U94&lt;&gt;"",NOT(OR(EXACT($U94,"yes"),EXACT($U94,"no"),EXACT($U94,"unknown")))))</x:f>
      </x:c>
      <x:c r="AO94">
        <x:f>OR(LEN(TRIM($C94&amp;""))=0,LEN(TRIM($D94&amp;""))=0,LEN(TRIM($E94&amp;""))=0,LEN(TRIM($F94&amp;""))=0,LEN(TRIM($G94&amp;""))=0,LEN(TRIM($H94&amp;""))=0,LEN(TRIM($I94&amp;""))=0,LEN(TRIM($J94&amp;""))=0)</x:f>
      </x:c>
      <x:c r="AP94">
        <x:f>IF($O94&lt;&gt;"",$O94,IF($J94="independent_current","two_plus",IF($J94="one_decision","one",IF($J94="shared_records","shared","unknown"))))</x:f>
      </x:c>
      <x:c r="AQ94">
        <x:f>IF($M94&lt;&gt;"",$M94,IF($J94="stale","stale",IF($J94="incomplete_capture","unknown",IF($J94&lt;&gt;"","current",""))))</x:f>
      </x:c>
      <x:c r="AR94">
        <x:f>IF($N94&lt;&gt;"",$N94,IF($J94="contradictory","material",IF($J94&lt;&gt;"","none","")))</x:f>
      </x:c>
      <x:c r="AS94">
        <x:f>IF($P94&lt;&gt;"",$P94,IF($J94="incomplete_capture","incomplete_crm",IF($J94="independent_current","balanced",IF($J94&lt;&gt;"","limited",""))))</x:f>
      </x:c>
      <x:c r="AT94">
        <x:f>OR($G94="buyer_event",$G94="mixed")</x:f>
      </x:c>
      <x:c r="AU94">
        <x:f>OR($D94="battlecard",$D94="shortlist",$D94="procurement",$D94="pricing",$D94="renewal",$D94="strategy",$D94="product_comparison")</x:f>
      </x:c>
      <x:c r="AV94">
        <x:f>OR($D94="seo",$D94="content",$D94="paid_search",$D94="market_monitoring")</x:f>
      </x:c>
      <x:c r="AW94">
        <x:f>IF(OR($K94="vendor",$K94="product"),"direct",IF(OR($K94="consultancy",$K94="agency"),"indirect",IF(OR($K94="internal_build",$K94="spreadsheet",$K94="incumbent",$K94="open_source",$K94="free_tool",$K94="no_decision",$K94="status_quo"),"substitute","")))</x:f>
      </x:c>
      <x:c r="AX94">
        <x:f>IF(OR($K94="vendor",$K94="product"),"Direct competitor",IF(OR($K94="consultancy",$K94="agency"),"Service alternative",IF($K94="incumbent","Incumbent / substitute",IF($K94="no_decision","No-decision alternative",IF($K94="status_quo","Status-quo alternative",IF(OR($K94="internal_build",$K94="spreadsheet",$K94="open_source",$K94="free_tool"),"Substitute",""))))))</x:f>
      </x:c>
      <x:c r="AY94">
        <x:f>OR($G94="none",$G94="seller_only",$AP94&lt;&gt;"two_plus",$AS94="only_wins",$AS94="only_losses",$AS94="one_segment",$AS94="incomplete_crm",$AS94="limited",$T94="yes",$AQ94&lt;&gt;"current")</x:f>
      </x:c>
      <x:c r="AZ94">
        <x:f>IF(ISFORMULA($C94),"candidateName, ","")&amp;IF(OR(ISFORMULA($D94),AND($D94&lt;&gt;"",NOT(OR(EXACT($D94,"seo"),EXACT($D94,"content"),EXACT($D94,"paid_search"),EXACT($D94,"market_monitoring"),EXACT($D94,"battlecard"),EXACT($D94,"product_comparison"),EXACT($D94,"shortlist"),EXACT($D94,"procurement"),EXACT($D94,"pricing"),EXACT($D94,"renewal"),EXACT($D94,"strategy"))))),"decisionUse, ","")&amp;IF(OR(ISFORMULA($E94),AND($E94&lt;&gt;"",NOT(OR(EXACT($E94,"yes"),EXACT($E94,"no"))))),"candidateInSet, ","")&amp;IF(OR(ISFORMULA($F94),AND($F94&lt;&gt;"",NOT(OR(EXACT($F94,"yes"),EXACT($F94,"no"))))),"publicEvidence, ","")&amp;IF(OR(ISFORMULA($G94),AND($G94&lt;&gt;"",NOT(OR(EXACT($G94,"none"),EXACT($G94,"seller_only"),EXACT($G94,"buyer_event"),EXACT($G94,"mixed"))))),"firstPartyEvidence, ","")&amp;IF(OR(ISFORMULA($H94),AND($H94&lt;&gt;"",NOT(OR(EXACT($H94,"yes"),EXACT($H94,"no"),EXACT($H94,"unknown"))))),"realDecision, ","")&amp;IF(OR(ISFORMULA($I94),AND($I94&lt;&gt;"",NOT(OR(EXACT($I94,"full"),EXACT($I94,"partial"),EXACT($I94,"mismatch"),EXACT($I94,"unknown"))))),"scopeMatch, ","")&amp;IF(OR(ISFORMULA($J94),AND($J94&lt;&gt;"",NOT(OR(EXACT($J94,"independent_current"),EXACT($J94,"one_decision"),EXACT($J94,"shared_records"),EXACT($J94,"contradictory"),EXACT($J94,"incomplete_capture"),EXACT($J94,"stale"))))),"evidenceQuality, ","")&amp;IF(OR(ISFORMULA($K94),AND($K94&lt;&gt;"",NOT(OR(EXACT($K94,"vendor"),EXACT($K94,"product"),EXACT($K94,"consultancy"),EXACT($K94,"agency"),EXACT($K94,"internal_build"),EXACT($K94,"spreadsheet"),EXACT($K94,"incumbent"),EXACT($K94,"open_source"),EXACT($K94,"free_tool"),EXACT($K94,"no_decision"),EXACT($K94,"status_quo"),EXACT($K94,"unknown"))))),"alternativeType, ","")&amp;IF(OR(ISFORMULA($L94),AND($L94&lt;&gt;"",NOT(OR(EXACT($L94,"direct"),EXACT($L94,"indirect"),EXACT($L94,"substitute"),EXACT($L94,"reference"),EXACT($L94,"unknown"))))),"currentRole, ","")&amp;IF(OR(ISFORMULA($M94),AND($M94&lt;&gt;"",NOT(OR(EXACT($M94,"current"),EXACT($M94,"stale"),EXACT($M94,"unknown"))))),"freshness, ","")&amp;IF(OR(ISFORMULA($N94),AND($N94&lt;&gt;"",NOT(OR(EXACT($N94,"none"),EXACT($N94,"material"),EXACT($N94,"unknown"))))),"contradiction, ","")&amp;IF(OR(ISFORMULA($O94),AND($O94&lt;&gt;"",NOT(OR(EXACT($O94,"two_plus"),EXACT($O94,"one"),EXACT($O94,"shared"),EXACT($O94,"unknown"))))),"provenance, ","")&amp;IF(OR(ISFORMULA($P94),AND($P94&lt;&gt;"",NOT(OR(EXACT($P94,"balanced"),EXACT($P94,"only_wins"),EXACT($P94,"only_losses"),EXACT($P94,"one_segment"),EXACT($P94,"incomplete_crm"),EXACT($P94,"limited"))))),"sampleCoverage, ","")&amp;IF(OR(ISFORMULA($Q94),AND($Q94&lt;&gt;"",NOT(OR(EXACT($Q94,"none"),EXACT($Q94,"review_due"),EXACT($Q94,"new_evidence"))))),"previousValidation, ","")&amp;IF(OR(ISFORMULA($R94),AND($R94&lt;&gt;"",NOT(OR(EXACT($R94,"yes"),EXACT($R94,"no"))))),"newMaterialEvidence, ","")&amp;IF(OR(ISFORMULA($S94),AND($S94&lt;&gt;"",NOT(OR(EXACT($S94,"yes"),EXACT($S94,"no"),EXACT($S94,"unknown"))))),"serviceability, ","")&amp;IF(OR(ISFORMULA($T94),AND($T94&lt;&gt;"",NOT(OR(EXACT($T94,"yes"),EXACT($T94,"no"))))),"historicalBackfill, ","")&amp;IF(OR(ISFORMULA($U94),AND($U94&lt;&gt;"",NOT(OR(EXACT($U94,"yes"),EXACT($U94,"no"),EXACT($U94,"unknown"))))),"commercialNonParticipation, ","")</x:f>
      </x:c>
      <x:c r="BA94">
        <x:f>IF(LEN(TRIM($C94&amp;""))=0,"candidateName, ","")&amp;IF(LEN(TRIM($D94&amp;""))=0,"decisionUse, ","")&amp;IF(LEN(TRIM($E94&amp;""))=0,"candidateInSet, ","")&amp;IF(LEN(TRIM($F94&amp;""))=0,"publicEvidence, ","")&amp;IF(LEN(TRIM($G94&amp;""))=0,"firstPartyEvidence, ","")&amp;IF(LEN(TRIM($H94&amp;""))=0,"realDecision, ","")&amp;IF(LEN(TRIM($I94&amp;""))=0,"scopeMatch, ","")&amp;IF(LEN(TRIM($J94&amp;""))=0,"evidenceQuality, ","")</x:f>
      </x:c>
      <x:c r="BB94">
        <x:f>IF($AM94=0,"EMPTY",IF($AN94=TRUE,"INVALID INPUT",IF($AO94=TRUE,"INVALID INPUT",IF(OR(NOT(ISTEXT($C94)),LEN(TRIM($C94&amp;""))&lt;2),"INVALID INPUT",IF(OR($Q94="review_due",$Q94="new_evidence",$R94="yes"),"REOPEN",IF(OR($AR94="material",$AR94="unknown"),"RESOLVE EVIDENCE",IF(OR($I94="unknown",$H94="unknown"),"RESOLVE EVIDENCE",IF(AND($AU94=TRUE,OR($S94="",$S94="unknown")),"RESOLVE EVIDENCE",IF(AND($E94="no",OR($K94="",$K94="unknown")),"RESOLVE EVIDENCE",IF(AND($E94="yes",OR($L94="",$L94="unknown")),"RESOLVE EVIDENCE",IF(AND($E94="yes",OR($I94="partial",$I94="mismatch",$AQ94="stale")),"DOWNGRADE",IF(AND($AU94=TRUE,$AY94=TRUE),"RESOLVE EVIDENCE",IF(AND($S94="no",$E94="yes",$H94="no",$U94="yes",$AP94="two_plus",$I94="full",$AQ94="current"),"EXCLUDE FROM THIS COMMERCIAL VIEW",IF(AND($S94="no",$E94="yes",$H94="yes"),"DOWNGRADE",IF(AND($S94="no",OR($F94="yes",$AV94=TRUE)),"RETAIN FOR DISCOVERY / REFERENCE",IF($S94="no","RESOLVE EVIDENCE",IF(AND($E94="no",$H94="yes",$AT94=TRUE,$I94="full",$AW94=""),"RESOLVE EVIDENCE",IF(AND($E94="no",$H94="yes",$AT94=TRUE,$I94="full",$AU94=TRUE,OR($AP94&lt;&gt;"two_plus",$AQ94&lt;&gt;"current",$S94&lt;&gt;"yes")),"RESOLVE EVIDENCE",IF(AND($E94="no",$H94="yes",$AT94=TRUE,$I94="full"),"ADD",IF(AND($AW94&lt;&gt;"",$E94="yes",$H94="yes",$I94="full",$L94&lt;&gt;$AW94),"RECLASSIFY",IF(AND($AP94="shared",$AV94=TRUE),"RETAIN FOR DISCOVERY / REFERENCE",IF(AND($AV94=TRUE,$F94="yes",OR($H94="no",$G94="none")),"RETAIN FOR DISCOVERY / REFERENCE",IF(AND($E94="yes",$H94="no",$U94="yes",$AP94="two_plus",$I94="full",$AQ94="current"),"EXCLUDE FROM THIS COMMERCIAL VIEW",IF(AND($E94="yes",$H94="yes",$AT94=TRUE,$I94="full",$AP94="two_plus",$AQ94="current",$AW94=""),"RESOLVE EVIDENCE",IF(AND($E94="yes",$H94="yes",$AT94=TRUE,$I94="full",$AP94="two_plus",$AQ94="current",$AU94=TRUE,$S94&lt;&gt;"yes"),"RESOLVE EVIDENCE",IF(AND($E94="yes",$H94="yes",$AT94=TRUE,$I94="full",$AP94="two_plus",$AQ94="current",$L94&lt;&gt;$AW94),"RECLASSIFY",IF(AND($E94="yes",$H94="yes",$AT94=TRUE,$I94="full",$AP94="two_plus",$AQ94="current"),"CONFIRM","RESOLVE EVIDENCE")))))))))))))))))))))))))))</x:f>
      </x:c>
      <x:c r="BC94">
        <x:f>IF($AM94=0,"EMPTY",IF($AN94=TRUE,"CONTROLLED_INPUT_INVALID",IF($AO94=TRUE,"REQUIRED_FIELDS_MISSING",IF(OR(NOT(ISTEXT($C94)),LEN(TRIM($C94&amp;""))&lt;2),"IDENTITY_MALFORMED",IF(OR($Q94="review_due",$Q94="new_evidence",$R94="yes"),"LIFECYCLE_TRIGGER",IF(OR($AR94="material",$AR94="unknown"),"MATERIAL_CONTRADICTION",IF(OR($I94="unknown",$H94="unknown"),"SCOPE_OR_EVENT_UNRESOLVED",IF(AND($AU94=TRUE,OR($S94="",$S94="unknown")),"SERVICEABILITY_UNRESOLVED",IF(AND($E94="no",OR($K94="",$K94="unknown")),"MISSING_ALTERNATIVE_ROLE_UNRESOLVED",IF(AND($E94="yes",OR($L94="",$L94="unknown")),"CURRENT_ROLE_UNRESOLVED",IF(AND($E94="yes",OR($I94="partial",$I94="mismatch",$AQ94="stale")),"SCOPE_OR_FRESHNESS_LIMIT",IF(AND($AU94=TRUE,$AY94=TRUE),"COMMERCIAL_EVIDENCE_LIMITED",IF(AND($S94="no",$E94="yes",$H94="no",$U94="yes",$AP94="two_plus",$I94="full",$AQ94="current"),"SCOPED_NON_SERVICEABILITY",IF(AND($S94="no",$E94="yes",$H94="yes"),"SERVICEABILITY_LIMIT",IF(AND($S94="no",OR($F94="yes",$AV94=TRUE)),"NOT_SERVICEABLE_FOR_COMMERCIAL_VIEW",IF($S94="no","SERVICEABILITY_NEGATIVE_ROLE_EFFECT_UNRESOLVED",IF(AND($E94="no",$H94="yes",$AT94=TRUE,$I94="full",$AW94=""),"MISSING_ALTERNATIVE_ROLE_UNRESOLVED",IF(AND($E94="no",$H94="yes",$AT94=TRUE,$I94="full",$AU94=TRUE,OR($AP94&lt;&gt;"two_plus",$AQ94&lt;&gt;"current",$S94&lt;&gt;"yes")),"MISSING_ALTERNATIVE_EVIDENCE_LIMITED",IF(AND($E94="no",$H94="yes",$AT94=TRUE,$I94="full"),"COMMERCIAL_ALTERNATIVE_MISSING",IF(AND($AW94&lt;&gt;"",$E94="yes",$H94="yes",$I94="full",$L94&lt;&gt;$AW94),"ROLE_MISMATCH",IF(AND($AP94="shared",$AV94=TRUE),"PUBLIC_SIGNAL_SHARED_PROVENANCE",IF(AND($AV94=TRUE,$F94="yes",OR($H94="no",$G94="none")),"DISCOVERY_ONLY_RELATIONSHIP",IF(AND($E94="yes",$H94="no",$U94="yes",$AP94="two_plus",$I94="full",$AQ94="current"),"SCOPED_NON_PARTICIPATION",IF(AND($E94="yes",$H94="yes",$AT94=TRUE,$I94="full",$AP94="two_plus",$AQ94="current",$AW94=""),"ALTERNATIVE_TYPE_UNRESOLVED",IF(AND($E94="yes",$H94="yes",$AT94=TRUE,$I94="full",$AP94="two_plus",$AQ94="current",$AU94=TRUE,$S94&lt;&gt;"yes"),"SERVICEABILITY_UNRESOLVED",IF(AND($E94="yes",$H94="yes",$AT94=TRUE,$I94="full",$AP94="two_plus",$AQ94="current",$L94&lt;&gt;$AW94),"ROLE_MISMATCH",IF(AND($E94="yes",$H94="yes",$AT94=TRUE,$I94="full",$AP94="two_plus",$AQ94="current"),"SCOPED_COMMERCIAL_RELEVANCE","DEFAULT_EVIDENCE_GAP")))))))))))))))))))))))))))</x:f>
      </x:c>
    </x:row>
    <x:row r="95">
      <x:c r="A95" s="103"/>
      <x:c r="B95" s="103"/>
      <x:c r="C95" s="103"/>
      <x:c r="D95" s="103"/>
      <x:c r="E95" s="103"/>
      <x:c r="F95" s="103"/>
      <x:c r="G95" s="103"/>
      <x:c r="H95" s="103"/>
      <x:c r="I95" s="103"/>
      <x:c r="J95" s="103"/>
      <x:c r="K95" s="103"/>
      <x:c r="L95" s="103"/>
      <x:c r="M95" s="103"/>
      <x:c r="N95" s="103"/>
      <x:c r="O95" s="103"/>
      <x:c r="P95" s="103"/>
      <x:c r="Q95" s="103"/>
      <x:c r="R95" s="103"/>
      <x:c r="S95" s="103"/>
      <x:c r="T95" s="103"/>
      <x:c r="U95" s="103"/>
      <x:c r="V95" s="103"/>
      <x:c r="W95" s="104"/>
      <x:c r="X95" s="103"/>
      <x:c r="Y95" s="86">
        <x:f>IF($BB95="EMPTY","",IF($AN95=TRUE,"INVALID",IF($AO95=TRUE,"INCOMPLETE",IF(OR(NOT(ISTEXT($C95)),LEN(TRIM($C95&amp;""))&lt;2),"INVALID","VALID"))))</x:f>
      </x:c>
      <x:c r="Z95" s="86">
        <x:f>IF($BB95="EMPTY","",$BB95)</x:f>
      </x:c>
      <x:c r="AA95" s="86">
        <x:f>IF($BB95="EMPTY","",IFERROR(VLOOKUP($BC95,'Method Notes'!$AN$5:$AW$50,2,FALSE),""))</x:f>
      </x:c>
      <x:c r="AB95" s="86">
        <x:f>IF($BB95="EMPTY","",IF($BC95="CONTROLLED_INPUT_INVALID","Unsupported values were supplied for: "&amp;LEFT($AZ95,MAX(0,LEN($AZ95)-2))&amp;". The engine does not convert them to a safe default.",IF($BC95="REQUIRED_FIELDS_MISSING","Required information is missing: "&amp;LEFT($BA95,MAX(0,LEN($BA95)-2))&amp;".",IFERROR(VLOOKUP($BC95,'Method Notes'!$AN$5:$AW$50,3,FALSE),""))))</x:f>
      </x:c>
      <x:c r="AC95" s="86">
        <x:f>IF($BB95="EMPTY","",IF($BC95="COMMERCIAL_ALTERNATIVE_MISSING","Add as "&amp;$AX95&amp;" in this scoped view.",IF($BC95="ROLE_MISMATCH","Reclassify as "&amp;$AX95&amp;" for this view.",IFERROR(VLOOKUP($BC95,'Method Notes'!$AN$5:$AW$50,4,FALSE),""))))</x:f>
      </x:c>
      <x:c r="AD95" s="86">
        <x:f>IF($BB95="EMPTY","",$BC95)</x:f>
      </x:c>
      <x:c r="AE95" s="86">
        <x:f>IF($BB95="EMPTY","",IFERROR(VLOOKUP($BC95,'Method Notes'!$AN$5:$AW$50,5,FALSE),""))</x:f>
      </x:c>
      <x:c r="AF95" s="86">
        <x:f>IF($BB95="EMPTY","",IFERROR(VLOOKUP($BC95,'Method Notes'!$AN$5:$AW$50,6,FALSE),""))</x:f>
      </x:c>
      <x:c r="AG95" s="86">
        <x:f>IF($BB95="EMPTY","",IF($BC95="COMMERCIAL_EVIDENCE_LIMITED",IF($AT95=TRUE,"Add independent decisions and missing segments.","Collect direct buyer or recorded commercial-event evidence tied to the same scope."),IFERROR(VLOOKUP($BC95,'Method Notes'!$AN$5:$AW$50,7,FALSE),"")))</x:f>
      </x:c>
      <x:c r="AH95" s="86">
        <x:f>IF($BB95="EMPTY","",IFERROR(VLOOKUP($BC95,'Method Notes'!$AN$5:$AW$50,8,FALSE),""))</x:f>
      </x:c>
      <x:c r="AI95" s="86">
        <x:f>IF($BB95="EMPTY","",IF(OR($BC95="COMMERCIAL_EVIDENCE_LIMITED",$BC95="COMMERCIAL_ALTERNATIVE_MISSING",$BC95="ROLE_MISMATCH",$BC95="SCOPE_OR_FRESHNESS_LIMIT"),IF($AP95="shared","PROVENANCE NOT INDEPENDENT",IF($AP95="one","ONE INDEPENDENT DECISION ONLY",IF($AS95="incomplete_crm","CRM CAPTURE INCOMPLETE",IF(OR($AS95="only_wins",$AS95="only_losses",$AS95="one_segment",$AS95="limited"),"SAMPLE COVERAGE LIMITED",IF($T95="yes","HISTORICAL BACKFILL UNRELIABLE",IF($AQ95="stale","EVIDENCE STALE","Evidence is scoped to the tested view.")))))),IFERROR(VLOOKUP($BC95,'Method Notes'!$AN$5:$AW$50,9,FALSE),"")))</x:f>
      </x:c>
      <x:c r="AJ95" s="86">
        <x:f>IF($BB95="EMPTY","",IFERROR(VLOOKUP($BC95,'Method Notes'!$AN$5:$AW$50,10,FALSE),""))</x:f>
      </x:c>
      <x:c r="AK95" s="86">
        <x:f>IF(COUNTA($A95:$X95)=0,"",IF(AND($B95&lt;&gt;"",COUNTIF($B$6:$B95,$B95)&gt;1),"POSSIBLE DUPLICATE CANDIDATE ID",""))</x:f>
      </x:c>
      <x:c r="AL95" s="86">
        <x:f>IF(COUNTA($A95:$X95)=0,"",IF(OR($Q95="review_due",$Q95="new_evidence",$R95="yes"),"REOPEN / SUPERSEDE PRIOR VERSION",IF(OR($Q95="",$Q95="none"),"CURRENT OR FIRST REVIEW","PRIOR REVIEW RECORDED")))</x:f>
      </x:c>
      <x:c r="AM95">
        <x:f>IF(COUNTA($C95:$U95)&gt;0,1,0)</x:f>
      </x:c>
      <x:c r="AN95">
        <x:f>OR(ISFORMULA($C95),ISFORMULA($D95),AND($D95&lt;&gt;"",NOT(OR(EXACT($D95,"seo"),EXACT($D95,"content"),EXACT($D95,"paid_search"),EXACT($D95,"market_monitoring"),EXACT($D95,"battlecard"),EXACT($D95,"product_comparison"),EXACT($D95,"shortlist"),EXACT($D95,"procurement"),EXACT($D95,"pricing"),EXACT($D95,"renewal"),EXACT($D95,"strategy")))),ISFORMULA($E95),AND($E95&lt;&gt;"",NOT(OR(EXACT($E95,"yes"),EXACT($E95,"no")))),ISFORMULA($F95),AND($F95&lt;&gt;"",NOT(OR(EXACT($F95,"yes"),EXACT($F95,"no")))),ISFORMULA($G95),AND($G95&lt;&gt;"",NOT(OR(EXACT($G95,"none"),EXACT($G95,"seller_only"),EXACT($G95,"buyer_event"),EXACT($G95,"mixed")))),ISFORMULA($H95),AND($H95&lt;&gt;"",NOT(OR(EXACT($H95,"yes"),EXACT($H95,"no"),EXACT($H95,"unknown")))),ISFORMULA($I95),AND($I95&lt;&gt;"",NOT(OR(EXACT($I95,"full"),EXACT($I95,"partial"),EXACT($I95,"mismatch"),EXACT($I95,"unknown")))),ISFORMULA($J95),AND($J95&lt;&gt;"",NOT(OR(EXACT($J95,"independent_current"),EXACT($J95,"one_decision"),EXACT($J95,"shared_records"),EXACT($J95,"contradictory"),EXACT($J95,"incomplete_capture"),EXACT($J95,"stale")))),ISFORMULA($K95),AND($K95&lt;&gt;"",NOT(OR(EXACT($K95,"vendor"),EXACT($K95,"product"),EXACT($K95,"consultancy"),EXACT($K95,"agency"),EXACT($K95,"internal_build"),EXACT($K95,"spreadsheet"),EXACT($K95,"incumbent"),EXACT($K95,"open_source"),EXACT($K95,"free_tool"),EXACT($K95,"no_decision"),EXACT($K95,"status_quo"),EXACT($K95,"unknown")))),ISFORMULA($L95),AND($L95&lt;&gt;"",NOT(OR(EXACT($L95,"direct"),EXACT($L95,"indirect"),EXACT($L95,"substitute"),EXACT($L95,"reference"),EXACT($L95,"unknown")))),ISFORMULA($M95),AND($M95&lt;&gt;"",NOT(OR(EXACT($M95,"current"),EXACT($M95,"stale"),EXACT($M95,"unknown")))),ISFORMULA($N95),AND($N95&lt;&gt;"",NOT(OR(EXACT($N95,"none"),EXACT($N95,"material"),EXACT($N95,"unknown")))),ISFORMULA($O95),AND($O95&lt;&gt;"",NOT(OR(EXACT($O95,"two_plus"),EXACT($O95,"one"),EXACT($O95,"shared"),EXACT($O95,"unknown")))),ISFORMULA($P95),AND($P95&lt;&gt;"",NOT(OR(EXACT($P95,"balanced"),EXACT($P95,"only_wins"),EXACT($P95,"only_losses"),EXACT($P95,"one_segment"),EXACT($P95,"incomplete_crm"),EXACT($P95,"limited")))),ISFORMULA($Q95),AND($Q95&lt;&gt;"",NOT(OR(EXACT($Q95,"none"),EXACT($Q95,"review_due"),EXACT($Q95,"new_evidence")))),ISFORMULA($R95),AND($R95&lt;&gt;"",NOT(OR(EXACT($R95,"yes"),EXACT($R95,"no")))),ISFORMULA($S95),AND($S95&lt;&gt;"",NOT(OR(EXACT($S95,"yes"),EXACT($S95,"no"),EXACT($S95,"unknown")))),ISFORMULA($T95),AND($T95&lt;&gt;"",NOT(OR(EXACT($T95,"yes"),EXACT($T95,"no")))),ISFORMULA($U95),AND($U95&lt;&gt;"",NOT(OR(EXACT($U95,"yes"),EXACT($U95,"no"),EXACT($U95,"unknown")))))</x:f>
      </x:c>
      <x:c r="AO95">
        <x:f>OR(LEN(TRIM($C95&amp;""))=0,LEN(TRIM($D95&amp;""))=0,LEN(TRIM($E95&amp;""))=0,LEN(TRIM($F95&amp;""))=0,LEN(TRIM($G95&amp;""))=0,LEN(TRIM($H95&amp;""))=0,LEN(TRIM($I95&amp;""))=0,LEN(TRIM($J95&amp;""))=0)</x:f>
      </x:c>
      <x:c r="AP95">
        <x:f>IF($O95&lt;&gt;"",$O95,IF($J95="independent_current","two_plus",IF($J95="one_decision","one",IF($J95="shared_records","shared","unknown"))))</x:f>
      </x:c>
      <x:c r="AQ95">
        <x:f>IF($M95&lt;&gt;"",$M95,IF($J95="stale","stale",IF($J95="incomplete_capture","unknown",IF($J95&lt;&gt;"","current",""))))</x:f>
      </x:c>
      <x:c r="AR95">
        <x:f>IF($N95&lt;&gt;"",$N95,IF($J95="contradictory","material",IF($J95&lt;&gt;"","none","")))</x:f>
      </x:c>
      <x:c r="AS95">
        <x:f>IF($P95&lt;&gt;"",$P95,IF($J95="incomplete_capture","incomplete_crm",IF($J95="independent_current","balanced",IF($J95&lt;&gt;"","limited",""))))</x:f>
      </x:c>
      <x:c r="AT95">
        <x:f>OR($G95="buyer_event",$G95="mixed")</x:f>
      </x:c>
      <x:c r="AU95">
        <x:f>OR($D95="battlecard",$D95="shortlist",$D95="procurement",$D95="pricing",$D95="renewal",$D95="strategy",$D95="product_comparison")</x:f>
      </x:c>
      <x:c r="AV95">
        <x:f>OR($D95="seo",$D95="content",$D95="paid_search",$D95="market_monitoring")</x:f>
      </x:c>
      <x:c r="AW95">
        <x:f>IF(OR($K95="vendor",$K95="product"),"direct",IF(OR($K95="consultancy",$K95="agency"),"indirect",IF(OR($K95="internal_build",$K95="spreadsheet",$K95="incumbent",$K95="open_source",$K95="free_tool",$K95="no_decision",$K95="status_quo"),"substitute","")))</x:f>
      </x:c>
      <x:c r="AX95">
        <x:f>IF(OR($K95="vendor",$K95="product"),"Direct competitor",IF(OR($K95="consultancy",$K95="agency"),"Service alternative",IF($K95="incumbent","Incumbent / substitute",IF($K95="no_decision","No-decision alternative",IF($K95="status_quo","Status-quo alternative",IF(OR($K95="internal_build",$K95="spreadsheet",$K95="open_source",$K95="free_tool"),"Substitute",""))))))</x:f>
      </x:c>
      <x:c r="AY95">
        <x:f>OR($G95="none",$G95="seller_only",$AP95&lt;&gt;"two_plus",$AS95="only_wins",$AS95="only_losses",$AS95="one_segment",$AS95="incomplete_crm",$AS95="limited",$T95="yes",$AQ95&lt;&gt;"current")</x:f>
      </x:c>
      <x:c r="AZ95">
        <x:f>IF(ISFORMULA($C95),"candidateName, ","")&amp;IF(OR(ISFORMULA($D95),AND($D95&lt;&gt;"",NOT(OR(EXACT($D95,"seo"),EXACT($D95,"content"),EXACT($D95,"paid_search"),EXACT($D95,"market_monitoring"),EXACT($D95,"battlecard"),EXACT($D95,"product_comparison"),EXACT($D95,"shortlist"),EXACT($D95,"procurement"),EXACT($D95,"pricing"),EXACT($D95,"renewal"),EXACT($D95,"strategy"))))),"decisionUse, ","")&amp;IF(OR(ISFORMULA($E95),AND($E95&lt;&gt;"",NOT(OR(EXACT($E95,"yes"),EXACT($E95,"no"))))),"candidateInSet, ","")&amp;IF(OR(ISFORMULA($F95),AND($F95&lt;&gt;"",NOT(OR(EXACT($F95,"yes"),EXACT($F95,"no"))))),"publicEvidence, ","")&amp;IF(OR(ISFORMULA($G95),AND($G95&lt;&gt;"",NOT(OR(EXACT($G95,"none"),EXACT($G95,"seller_only"),EXACT($G95,"buyer_event"),EXACT($G95,"mixed"))))),"firstPartyEvidence, ","")&amp;IF(OR(ISFORMULA($H95),AND($H95&lt;&gt;"",NOT(OR(EXACT($H95,"yes"),EXACT($H95,"no"),EXACT($H95,"unknown"))))),"realDecision, ","")&amp;IF(OR(ISFORMULA($I95),AND($I95&lt;&gt;"",NOT(OR(EXACT($I95,"full"),EXACT($I95,"partial"),EXACT($I95,"mismatch"),EXACT($I95,"unknown"))))),"scopeMatch, ","")&amp;IF(OR(ISFORMULA($J95),AND($J95&lt;&gt;"",NOT(OR(EXACT($J95,"independent_current"),EXACT($J95,"one_decision"),EXACT($J95,"shared_records"),EXACT($J95,"contradictory"),EXACT($J95,"incomplete_capture"),EXACT($J95,"stale"))))),"evidenceQuality, ","")&amp;IF(OR(ISFORMULA($K95),AND($K95&lt;&gt;"",NOT(OR(EXACT($K95,"vendor"),EXACT($K95,"product"),EXACT($K95,"consultancy"),EXACT($K95,"agency"),EXACT($K95,"internal_build"),EXACT($K95,"spreadsheet"),EXACT($K95,"incumbent"),EXACT($K95,"open_source"),EXACT($K95,"free_tool"),EXACT($K95,"no_decision"),EXACT($K95,"status_quo"),EXACT($K95,"unknown"))))),"alternativeType, ","")&amp;IF(OR(ISFORMULA($L95),AND($L95&lt;&gt;"",NOT(OR(EXACT($L95,"direct"),EXACT($L95,"indirect"),EXACT($L95,"substitute"),EXACT($L95,"reference"),EXACT($L95,"unknown"))))),"currentRole, ","")&amp;IF(OR(ISFORMULA($M95),AND($M95&lt;&gt;"",NOT(OR(EXACT($M95,"current"),EXACT($M95,"stale"),EXACT($M95,"unknown"))))),"freshness, ","")&amp;IF(OR(ISFORMULA($N95),AND($N95&lt;&gt;"",NOT(OR(EXACT($N95,"none"),EXACT($N95,"material"),EXACT($N95,"unknown"))))),"contradiction, ","")&amp;IF(OR(ISFORMULA($O95),AND($O95&lt;&gt;"",NOT(OR(EXACT($O95,"two_plus"),EXACT($O95,"one"),EXACT($O95,"shared"),EXACT($O95,"unknown"))))),"provenance, ","")&amp;IF(OR(ISFORMULA($P95),AND($P95&lt;&gt;"",NOT(OR(EXACT($P95,"balanced"),EXACT($P95,"only_wins"),EXACT($P95,"only_losses"),EXACT($P95,"one_segment"),EXACT($P95,"incomplete_crm"),EXACT($P95,"limited"))))),"sampleCoverage, ","")&amp;IF(OR(ISFORMULA($Q95),AND($Q95&lt;&gt;"",NOT(OR(EXACT($Q95,"none"),EXACT($Q95,"review_due"),EXACT($Q95,"new_evidence"))))),"previousValidation, ","")&amp;IF(OR(ISFORMULA($R95),AND($R95&lt;&gt;"",NOT(OR(EXACT($R95,"yes"),EXACT($R95,"no"))))),"newMaterialEvidence, ","")&amp;IF(OR(ISFORMULA($S95),AND($S95&lt;&gt;"",NOT(OR(EXACT($S95,"yes"),EXACT($S95,"no"),EXACT($S95,"unknown"))))),"serviceability, ","")&amp;IF(OR(ISFORMULA($T95),AND($T95&lt;&gt;"",NOT(OR(EXACT($T95,"yes"),EXACT($T95,"no"))))),"historicalBackfill, ","")&amp;IF(OR(ISFORMULA($U95),AND($U95&lt;&gt;"",NOT(OR(EXACT($U95,"yes"),EXACT($U95,"no"),EXACT($U95,"unknown"))))),"commercialNonParticipation, ","")</x:f>
      </x:c>
      <x:c r="BA95">
        <x:f>IF(LEN(TRIM($C95&amp;""))=0,"candidateName, ","")&amp;IF(LEN(TRIM($D95&amp;""))=0,"decisionUse, ","")&amp;IF(LEN(TRIM($E95&amp;""))=0,"candidateInSet, ","")&amp;IF(LEN(TRIM($F95&amp;""))=0,"publicEvidence, ","")&amp;IF(LEN(TRIM($G95&amp;""))=0,"firstPartyEvidence, ","")&amp;IF(LEN(TRIM($H95&amp;""))=0,"realDecision, ","")&amp;IF(LEN(TRIM($I95&amp;""))=0,"scopeMatch, ","")&amp;IF(LEN(TRIM($J95&amp;""))=0,"evidenceQuality, ","")</x:f>
      </x:c>
      <x:c r="BB95">
        <x:f>IF($AM95=0,"EMPTY",IF($AN95=TRUE,"INVALID INPUT",IF($AO95=TRUE,"INVALID INPUT",IF(OR(NOT(ISTEXT($C95)),LEN(TRIM($C95&amp;""))&lt;2),"INVALID INPUT",IF(OR($Q95="review_due",$Q95="new_evidence",$R95="yes"),"REOPEN",IF(OR($AR95="material",$AR95="unknown"),"RESOLVE EVIDENCE",IF(OR($I95="unknown",$H95="unknown"),"RESOLVE EVIDENCE",IF(AND($AU95=TRUE,OR($S95="",$S95="unknown")),"RESOLVE EVIDENCE",IF(AND($E95="no",OR($K95="",$K95="unknown")),"RESOLVE EVIDENCE",IF(AND($E95="yes",OR($L95="",$L95="unknown")),"RESOLVE EVIDENCE",IF(AND($E95="yes",OR($I95="partial",$I95="mismatch",$AQ95="stale")),"DOWNGRADE",IF(AND($AU95=TRUE,$AY95=TRUE),"RESOLVE EVIDENCE",IF(AND($S95="no",$E95="yes",$H95="no",$U95="yes",$AP95="two_plus",$I95="full",$AQ95="current"),"EXCLUDE FROM THIS COMMERCIAL VIEW",IF(AND($S95="no",$E95="yes",$H95="yes"),"DOWNGRADE",IF(AND($S95="no",OR($F95="yes",$AV95=TRUE)),"RETAIN FOR DISCOVERY / REFERENCE",IF($S95="no","RESOLVE EVIDENCE",IF(AND($E95="no",$H95="yes",$AT95=TRUE,$I95="full",$AW95=""),"RESOLVE EVIDENCE",IF(AND($E95="no",$H95="yes",$AT95=TRUE,$I95="full",$AU95=TRUE,OR($AP95&lt;&gt;"two_plus",$AQ95&lt;&gt;"current",$S95&lt;&gt;"yes")),"RESOLVE EVIDENCE",IF(AND($E95="no",$H95="yes",$AT95=TRUE,$I95="full"),"ADD",IF(AND($AW95&lt;&gt;"",$E95="yes",$H95="yes",$I95="full",$L95&lt;&gt;$AW95),"RECLASSIFY",IF(AND($AP95="shared",$AV95=TRUE),"RETAIN FOR DISCOVERY / REFERENCE",IF(AND($AV95=TRUE,$F95="yes",OR($H95="no",$G95="none")),"RETAIN FOR DISCOVERY / REFERENCE",IF(AND($E95="yes",$H95="no",$U95="yes",$AP95="two_plus",$I95="full",$AQ95="current"),"EXCLUDE FROM THIS COMMERCIAL VIEW",IF(AND($E95="yes",$H95="yes",$AT95=TRUE,$I95="full",$AP95="two_plus",$AQ95="current",$AW95=""),"RESOLVE EVIDENCE",IF(AND($E95="yes",$H95="yes",$AT95=TRUE,$I95="full",$AP95="two_plus",$AQ95="current",$AU95=TRUE,$S95&lt;&gt;"yes"),"RESOLVE EVIDENCE",IF(AND($E95="yes",$H95="yes",$AT95=TRUE,$I95="full",$AP95="two_plus",$AQ95="current",$L95&lt;&gt;$AW95),"RECLASSIFY",IF(AND($E95="yes",$H95="yes",$AT95=TRUE,$I95="full",$AP95="two_plus",$AQ95="current"),"CONFIRM","RESOLVE EVIDENCE")))))))))))))))))))))))))))</x:f>
      </x:c>
      <x:c r="BC95">
        <x:f>IF($AM95=0,"EMPTY",IF($AN95=TRUE,"CONTROLLED_INPUT_INVALID",IF($AO95=TRUE,"REQUIRED_FIELDS_MISSING",IF(OR(NOT(ISTEXT($C95)),LEN(TRIM($C95&amp;""))&lt;2),"IDENTITY_MALFORMED",IF(OR($Q95="review_due",$Q95="new_evidence",$R95="yes"),"LIFECYCLE_TRIGGER",IF(OR($AR95="material",$AR95="unknown"),"MATERIAL_CONTRADICTION",IF(OR($I95="unknown",$H95="unknown"),"SCOPE_OR_EVENT_UNRESOLVED",IF(AND($AU95=TRUE,OR($S95="",$S95="unknown")),"SERVICEABILITY_UNRESOLVED",IF(AND($E95="no",OR($K95="",$K95="unknown")),"MISSING_ALTERNATIVE_ROLE_UNRESOLVED",IF(AND($E95="yes",OR($L95="",$L95="unknown")),"CURRENT_ROLE_UNRESOLVED",IF(AND($E95="yes",OR($I95="partial",$I95="mismatch",$AQ95="stale")),"SCOPE_OR_FRESHNESS_LIMIT",IF(AND($AU95=TRUE,$AY95=TRUE),"COMMERCIAL_EVIDENCE_LIMITED",IF(AND($S95="no",$E95="yes",$H95="no",$U95="yes",$AP95="two_plus",$I95="full",$AQ95="current"),"SCOPED_NON_SERVICEABILITY",IF(AND($S95="no",$E95="yes",$H95="yes"),"SERVICEABILITY_LIMIT",IF(AND($S95="no",OR($F95="yes",$AV95=TRUE)),"NOT_SERVICEABLE_FOR_COMMERCIAL_VIEW",IF($S95="no","SERVICEABILITY_NEGATIVE_ROLE_EFFECT_UNRESOLVED",IF(AND($E95="no",$H95="yes",$AT95=TRUE,$I95="full",$AW95=""),"MISSING_ALTERNATIVE_ROLE_UNRESOLVED",IF(AND($E95="no",$H95="yes",$AT95=TRUE,$I95="full",$AU95=TRUE,OR($AP95&lt;&gt;"two_plus",$AQ95&lt;&gt;"current",$S95&lt;&gt;"yes")),"MISSING_ALTERNATIVE_EVIDENCE_LIMITED",IF(AND($E95="no",$H95="yes",$AT95=TRUE,$I95="full"),"COMMERCIAL_ALTERNATIVE_MISSING",IF(AND($AW95&lt;&gt;"",$E95="yes",$H95="yes",$I95="full",$L95&lt;&gt;$AW95),"ROLE_MISMATCH",IF(AND($AP95="shared",$AV95=TRUE),"PUBLIC_SIGNAL_SHARED_PROVENANCE",IF(AND($AV95=TRUE,$F95="yes",OR($H95="no",$G95="none")),"DISCOVERY_ONLY_RELATIONSHIP",IF(AND($E95="yes",$H95="no",$U95="yes",$AP95="two_plus",$I95="full",$AQ95="current"),"SCOPED_NON_PARTICIPATION",IF(AND($E95="yes",$H95="yes",$AT95=TRUE,$I95="full",$AP95="two_plus",$AQ95="current",$AW95=""),"ALTERNATIVE_TYPE_UNRESOLVED",IF(AND($E95="yes",$H95="yes",$AT95=TRUE,$I95="full",$AP95="two_plus",$AQ95="current",$AU95=TRUE,$S95&lt;&gt;"yes"),"SERVICEABILITY_UNRESOLVED",IF(AND($E95="yes",$H95="yes",$AT95=TRUE,$I95="full",$AP95="two_plus",$AQ95="current",$L95&lt;&gt;$AW95),"ROLE_MISMATCH",IF(AND($E95="yes",$H95="yes",$AT95=TRUE,$I95="full",$AP95="two_plus",$AQ95="current"),"SCOPED_COMMERCIAL_RELEVANCE","DEFAULT_EVIDENCE_GAP")))))))))))))))))))))))))))</x:f>
      </x:c>
    </x:row>
    <x:row r="96">
      <x:c r="A96" s="103"/>
      <x:c r="B96" s="103"/>
      <x:c r="C96" s="103"/>
      <x:c r="D96" s="103"/>
      <x:c r="E96" s="103"/>
      <x:c r="F96" s="103"/>
      <x:c r="G96" s="103"/>
      <x:c r="H96" s="103"/>
      <x:c r="I96" s="103"/>
      <x:c r="J96" s="103"/>
      <x:c r="K96" s="103"/>
      <x:c r="L96" s="103"/>
      <x:c r="M96" s="103"/>
      <x:c r="N96" s="103"/>
      <x:c r="O96" s="103"/>
      <x:c r="P96" s="103"/>
      <x:c r="Q96" s="103"/>
      <x:c r="R96" s="103"/>
      <x:c r="S96" s="103"/>
      <x:c r="T96" s="103"/>
      <x:c r="U96" s="103"/>
      <x:c r="V96" s="103"/>
      <x:c r="W96" s="104"/>
      <x:c r="X96" s="103"/>
      <x:c r="Y96" s="86">
        <x:f>IF($BB96="EMPTY","",IF($AN96=TRUE,"INVALID",IF($AO96=TRUE,"INCOMPLETE",IF(OR(NOT(ISTEXT($C96)),LEN(TRIM($C96&amp;""))&lt;2),"INVALID","VALID"))))</x:f>
      </x:c>
      <x:c r="Z96" s="86">
        <x:f>IF($BB96="EMPTY","",$BB96)</x:f>
      </x:c>
      <x:c r="AA96" s="86">
        <x:f>IF($BB96="EMPTY","",IFERROR(VLOOKUP($BC96,'Method Notes'!$AN$5:$AW$50,2,FALSE),""))</x:f>
      </x:c>
      <x:c r="AB96" s="86">
        <x:f>IF($BB96="EMPTY","",IF($BC96="CONTROLLED_INPUT_INVALID","Unsupported values were supplied for: "&amp;LEFT($AZ96,MAX(0,LEN($AZ96)-2))&amp;". The engine does not convert them to a safe default.",IF($BC96="REQUIRED_FIELDS_MISSING","Required information is missing: "&amp;LEFT($BA96,MAX(0,LEN($BA96)-2))&amp;".",IFERROR(VLOOKUP($BC96,'Method Notes'!$AN$5:$AW$50,3,FALSE),""))))</x:f>
      </x:c>
      <x:c r="AC96" s="86">
        <x:f>IF($BB96="EMPTY","",IF($BC96="COMMERCIAL_ALTERNATIVE_MISSING","Add as "&amp;$AX96&amp;" in this scoped view.",IF($BC96="ROLE_MISMATCH","Reclassify as "&amp;$AX96&amp;" for this view.",IFERROR(VLOOKUP($BC96,'Method Notes'!$AN$5:$AW$50,4,FALSE),""))))</x:f>
      </x:c>
      <x:c r="AD96" s="86">
        <x:f>IF($BB96="EMPTY","",$BC96)</x:f>
      </x:c>
      <x:c r="AE96" s="86">
        <x:f>IF($BB96="EMPTY","",IFERROR(VLOOKUP($BC96,'Method Notes'!$AN$5:$AW$50,5,FALSE),""))</x:f>
      </x:c>
      <x:c r="AF96" s="86">
        <x:f>IF($BB96="EMPTY","",IFERROR(VLOOKUP($BC96,'Method Notes'!$AN$5:$AW$50,6,FALSE),""))</x:f>
      </x:c>
      <x:c r="AG96" s="86">
        <x:f>IF($BB96="EMPTY","",IF($BC96="COMMERCIAL_EVIDENCE_LIMITED",IF($AT96=TRUE,"Add independent decisions and missing segments.","Collect direct buyer or recorded commercial-event evidence tied to the same scope."),IFERROR(VLOOKUP($BC96,'Method Notes'!$AN$5:$AW$50,7,FALSE),"")))</x:f>
      </x:c>
      <x:c r="AH96" s="86">
        <x:f>IF($BB96="EMPTY","",IFERROR(VLOOKUP($BC96,'Method Notes'!$AN$5:$AW$50,8,FALSE),""))</x:f>
      </x:c>
      <x:c r="AI96" s="86">
        <x:f>IF($BB96="EMPTY","",IF(OR($BC96="COMMERCIAL_EVIDENCE_LIMITED",$BC96="COMMERCIAL_ALTERNATIVE_MISSING",$BC96="ROLE_MISMATCH",$BC96="SCOPE_OR_FRESHNESS_LIMIT"),IF($AP96="shared","PROVENANCE NOT INDEPENDENT",IF($AP96="one","ONE INDEPENDENT DECISION ONLY",IF($AS96="incomplete_crm","CRM CAPTURE INCOMPLETE",IF(OR($AS96="only_wins",$AS96="only_losses",$AS96="one_segment",$AS96="limited"),"SAMPLE COVERAGE LIMITED",IF($T96="yes","HISTORICAL BACKFILL UNRELIABLE",IF($AQ96="stale","EVIDENCE STALE","Evidence is scoped to the tested view.")))))),IFERROR(VLOOKUP($BC96,'Method Notes'!$AN$5:$AW$50,9,FALSE),"")))</x:f>
      </x:c>
      <x:c r="AJ96" s="86">
        <x:f>IF($BB96="EMPTY","",IFERROR(VLOOKUP($BC96,'Method Notes'!$AN$5:$AW$50,10,FALSE),""))</x:f>
      </x:c>
      <x:c r="AK96" s="86">
        <x:f>IF(COUNTA($A96:$X96)=0,"",IF(AND($B96&lt;&gt;"",COUNTIF($B$6:$B96,$B96)&gt;1),"POSSIBLE DUPLICATE CANDIDATE ID",""))</x:f>
      </x:c>
      <x:c r="AL96" s="86">
        <x:f>IF(COUNTA($A96:$X96)=0,"",IF(OR($Q96="review_due",$Q96="new_evidence",$R96="yes"),"REOPEN / SUPERSEDE PRIOR VERSION",IF(OR($Q96="",$Q96="none"),"CURRENT OR FIRST REVIEW","PRIOR REVIEW RECORDED")))</x:f>
      </x:c>
      <x:c r="AM96">
        <x:f>IF(COUNTA($C96:$U96)&gt;0,1,0)</x:f>
      </x:c>
      <x:c r="AN96">
        <x:f>OR(ISFORMULA($C96),ISFORMULA($D96),AND($D96&lt;&gt;"",NOT(OR(EXACT($D96,"seo"),EXACT($D96,"content"),EXACT($D96,"paid_search"),EXACT($D96,"market_monitoring"),EXACT($D96,"battlecard"),EXACT($D96,"product_comparison"),EXACT($D96,"shortlist"),EXACT($D96,"procurement"),EXACT($D96,"pricing"),EXACT($D96,"renewal"),EXACT($D96,"strategy")))),ISFORMULA($E96),AND($E96&lt;&gt;"",NOT(OR(EXACT($E96,"yes"),EXACT($E96,"no")))),ISFORMULA($F96),AND($F96&lt;&gt;"",NOT(OR(EXACT($F96,"yes"),EXACT($F96,"no")))),ISFORMULA($G96),AND($G96&lt;&gt;"",NOT(OR(EXACT($G96,"none"),EXACT($G96,"seller_only"),EXACT($G96,"buyer_event"),EXACT($G96,"mixed")))),ISFORMULA($H96),AND($H96&lt;&gt;"",NOT(OR(EXACT($H96,"yes"),EXACT($H96,"no"),EXACT($H96,"unknown")))),ISFORMULA($I96),AND($I96&lt;&gt;"",NOT(OR(EXACT($I96,"full"),EXACT($I96,"partial"),EXACT($I96,"mismatch"),EXACT($I96,"unknown")))),ISFORMULA($J96),AND($J96&lt;&gt;"",NOT(OR(EXACT($J96,"independent_current"),EXACT($J96,"one_decision"),EXACT($J96,"shared_records"),EXACT($J96,"contradictory"),EXACT($J96,"incomplete_capture"),EXACT($J96,"stale")))),ISFORMULA($K96),AND($K96&lt;&gt;"",NOT(OR(EXACT($K96,"vendor"),EXACT($K96,"product"),EXACT($K96,"consultancy"),EXACT($K96,"agency"),EXACT($K96,"internal_build"),EXACT($K96,"spreadsheet"),EXACT($K96,"incumbent"),EXACT($K96,"open_source"),EXACT($K96,"free_tool"),EXACT($K96,"no_decision"),EXACT($K96,"status_quo"),EXACT($K96,"unknown")))),ISFORMULA($L96),AND($L96&lt;&gt;"",NOT(OR(EXACT($L96,"direct"),EXACT($L96,"indirect"),EXACT($L96,"substitute"),EXACT($L96,"reference"),EXACT($L96,"unknown")))),ISFORMULA($M96),AND($M96&lt;&gt;"",NOT(OR(EXACT($M96,"current"),EXACT($M96,"stale"),EXACT($M96,"unknown")))),ISFORMULA($N96),AND($N96&lt;&gt;"",NOT(OR(EXACT($N96,"none"),EXACT($N96,"material"),EXACT($N96,"unknown")))),ISFORMULA($O96),AND($O96&lt;&gt;"",NOT(OR(EXACT($O96,"two_plus"),EXACT($O96,"one"),EXACT($O96,"shared"),EXACT($O96,"unknown")))),ISFORMULA($P96),AND($P96&lt;&gt;"",NOT(OR(EXACT($P96,"balanced"),EXACT($P96,"only_wins"),EXACT($P96,"only_losses"),EXACT($P96,"one_segment"),EXACT($P96,"incomplete_crm"),EXACT($P96,"limited")))),ISFORMULA($Q96),AND($Q96&lt;&gt;"",NOT(OR(EXACT($Q96,"none"),EXACT($Q96,"review_due"),EXACT($Q96,"new_evidence")))),ISFORMULA($R96),AND($R96&lt;&gt;"",NOT(OR(EXACT($R96,"yes"),EXACT($R96,"no")))),ISFORMULA($S96),AND($S96&lt;&gt;"",NOT(OR(EXACT($S96,"yes"),EXACT($S96,"no"),EXACT($S96,"unknown")))),ISFORMULA($T96),AND($T96&lt;&gt;"",NOT(OR(EXACT($T96,"yes"),EXACT($T96,"no")))),ISFORMULA($U96),AND($U96&lt;&gt;"",NOT(OR(EXACT($U96,"yes"),EXACT($U96,"no"),EXACT($U96,"unknown")))))</x:f>
      </x:c>
      <x:c r="AO96">
        <x:f>OR(LEN(TRIM($C96&amp;""))=0,LEN(TRIM($D96&amp;""))=0,LEN(TRIM($E96&amp;""))=0,LEN(TRIM($F96&amp;""))=0,LEN(TRIM($G96&amp;""))=0,LEN(TRIM($H96&amp;""))=0,LEN(TRIM($I96&amp;""))=0,LEN(TRIM($J96&amp;""))=0)</x:f>
      </x:c>
      <x:c r="AP96">
        <x:f>IF($O96&lt;&gt;"",$O96,IF($J96="independent_current","two_plus",IF($J96="one_decision","one",IF($J96="shared_records","shared","unknown"))))</x:f>
      </x:c>
      <x:c r="AQ96">
        <x:f>IF($M96&lt;&gt;"",$M96,IF($J96="stale","stale",IF($J96="incomplete_capture","unknown",IF($J96&lt;&gt;"","current",""))))</x:f>
      </x:c>
      <x:c r="AR96">
        <x:f>IF($N96&lt;&gt;"",$N96,IF($J96="contradictory","material",IF($J96&lt;&gt;"","none","")))</x:f>
      </x:c>
      <x:c r="AS96">
        <x:f>IF($P96&lt;&gt;"",$P96,IF($J96="incomplete_capture","incomplete_crm",IF($J96="independent_current","balanced",IF($J96&lt;&gt;"","limited",""))))</x:f>
      </x:c>
      <x:c r="AT96">
        <x:f>OR($G96="buyer_event",$G96="mixed")</x:f>
      </x:c>
      <x:c r="AU96">
        <x:f>OR($D96="battlecard",$D96="shortlist",$D96="procurement",$D96="pricing",$D96="renewal",$D96="strategy",$D96="product_comparison")</x:f>
      </x:c>
      <x:c r="AV96">
        <x:f>OR($D96="seo",$D96="content",$D96="paid_search",$D96="market_monitoring")</x:f>
      </x:c>
      <x:c r="AW96">
        <x:f>IF(OR($K96="vendor",$K96="product"),"direct",IF(OR($K96="consultancy",$K96="agency"),"indirect",IF(OR($K96="internal_build",$K96="spreadsheet",$K96="incumbent",$K96="open_source",$K96="free_tool",$K96="no_decision",$K96="status_quo"),"substitute","")))</x:f>
      </x:c>
      <x:c r="AX96">
        <x:f>IF(OR($K96="vendor",$K96="product"),"Direct competitor",IF(OR($K96="consultancy",$K96="agency"),"Service alternative",IF($K96="incumbent","Incumbent / substitute",IF($K96="no_decision","No-decision alternative",IF($K96="status_quo","Status-quo alternative",IF(OR($K96="internal_build",$K96="spreadsheet",$K96="open_source",$K96="free_tool"),"Substitute",""))))))</x:f>
      </x:c>
      <x:c r="AY96">
        <x:f>OR($G96="none",$G96="seller_only",$AP96&lt;&gt;"two_plus",$AS96="only_wins",$AS96="only_losses",$AS96="one_segment",$AS96="incomplete_crm",$AS96="limited",$T96="yes",$AQ96&lt;&gt;"current")</x:f>
      </x:c>
      <x:c r="AZ96">
        <x:f>IF(ISFORMULA($C96),"candidateName, ","")&amp;IF(OR(ISFORMULA($D96),AND($D96&lt;&gt;"",NOT(OR(EXACT($D96,"seo"),EXACT($D96,"content"),EXACT($D96,"paid_search"),EXACT($D96,"market_monitoring"),EXACT($D96,"battlecard"),EXACT($D96,"product_comparison"),EXACT($D96,"shortlist"),EXACT($D96,"procurement"),EXACT($D96,"pricing"),EXACT($D96,"renewal"),EXACT($D96,"strategy"))))),"decisionUse, ","")&amp;IF(OR(ISFORMULA($E96),AND($E96&lt;&gt;"",NOT(OR(EXACT($E96,"yes"),EXACT($E96,"no"))))),"candidateInSet, ","")&amp;IF(OR(ISFORMULA($F96),AND($F96&lt;&gt;"",NOT(OR(EXACT($F96,"yes"),EXACT($F96,"no"))))),"publicEvidence, ","")&amp;IF(OR(ISFORMULA($G96),AND($G96&lt;&gt;"",NOT(OR(EXACT($G96,"none"),EXACT($G96,"seller_only"),EXACT($G96,"buyer_event"),EXACT($G96,"mixed"))))),"firstPartyEvidence, ","")&amp;IF(OR(ISFORMULA($H96),AND($H96&lt;&gt;"",NOT(OR(EXACT($H96,"yes"),EXACT($H96,"no"),EXACT($H96,"unknown"))))),"realDecision, ","")&amp;IF(OR(ISFORMULA($I96),AND($I96&lt;&gt;"",NOT(OR(EXACT($I96,"full"),EXACT($I96,"partial"),EXACT($I96,"mismatch"),EXACT($I96,"unknown"))))),"scopeMatch, ","")&amp;IF(OR(ISFORMULA($J96),AND($J96&lt;&gt;"",NOT(OR(EXACT($J96,"independent_current"),EXACT($J96,"one_decision"),EXACT($J96,"shared_records"),EXACT($J96,"contradictory"),EXACT($J96,"incomplete_capture"),EXACT($J96,"stale"))))),"evidenceQuality, ","")&amp;IF(OR(ISFORMULA($K96),AND($K96&lt;&gt;"",NOT(OR(EXACT($K96,"vendor"),EXACT($K96,"product"),EXACT($K96,"consultancy"),EXACT($K96,"agency"),EXACT($K96,"internal_build"),EXACT($K96,"spreadsheet"),EXACT($K96,"incumbent"),EXACT($K96,"open_source"),EXACT($K96,"free_tool"),EXACT($K96,"no_decision"),EXACT($K96,"status_quo"),EXACT($K96,"unknown"))))),"alternativeType, ","")&amp;IF(OR(ISFORMULA($L96),AND($L96&lt;&gt;"",NOT(OR(EXACT($L96,"direct"),EXACT($L96,"indirect"),EXACT($L96,"substitute"),EXACT($L96,"reference"),EXACT($L96,"unknown"))))),"currentRole, ","")&amp;IF(OR(ISFORMULA($M96),AND($M96&lt;&gt;"",NOT(OR(EXACT($M96,"current"),EXACT($M96,"stale"),EXACT($M96,"unknown"))))),"freshness, ","")&amp;IF(OR(ISFORMULA($N96),AND($N96&lt;&gt;"",NOT(OR(EXACT($N96,"none"),EXACT($N96,"material"),EXACT($N96,"unknown"))))),"contradiction, ","")&amp;IF(OR(ISFORMULA($O96),AND($O96&lt;&gt;"",NOT(OR(EXACT($O96,"two_plus"),EXACT($O96,"one"),EXACT($O96,"shared"),EXACT($O96,"unknown"))))),"provenance, ","")&amp;IF(OR(ISFORMULA($P96),AND($P96&lt;&gt;"",NOT(OR(EXACT($P96,"balanced"),EXACT($P96,"only_wins"),EXACT($P96,"only_losses"),EXACT($P96,"one_segment"),EXACT($P96,"incomplete_crm"),EXACT($P96,"limited"))))),"sampleCoverage, ","")&amp;IF(OR(ISFORMULA($Q96),AND($Q96&lt;&gt;"",NOT(OR(EXACT($Q96,"none"),EXACT($Q96,"review_due"),EXACT($Q96,"new_evidence"))))),"previousValidation, ","")&amp;IF(OR(ISFORMULA($R96),AND($R96&lt;&gt;"",NOT(OR(EXACT($R96,"yes"),EXACT($R96,"no"))))),"newMaterialEvidence, ","")&amp;IF(OR(ISFORMULA($S96),AND($S96&lt;&gt;"",NOT(OR(EXACT($S96,"yes"),EXACT($S96,"no"),EXACT($S96,"unknown"))))),"serviceability, ","")&amp;IF(OR(ISFORMULA($T96),AND($T96&lt;&gt;"",NOT(OR(EXACT($T96,"yes"),EXACT($T96,"no"))))),"historicalBackfill, ","")&amp;IF(OR(ISFORMULA($U96),AND($U96&lt;&gt;"",NOT(OR(EXACT($U96,"yes"),EXACT($U96,"no"),EXACT($U96,"unknown"))))),"commercialNonParticipation, ","")</x:f>
      </x:c>
      <x:c r="BA96">
        <x:f>IF(LEN(TRIM($C96&amp;""))=0,"candidateName, ","")&amp;IF(LEN(TRIM($D96&amp;""))=0,"decisionUse, ","")&amp;IF(LEN(TRIM($E96&amp;""))=0,"candidateInSet, ","")&amp;IF(LEN(TRIM($F96&amp;""))=0,"publicEvidence, ","")&amp;IF(LEN(TRIM($G96&amp;""))=0,"firstPartyEvidence, ","")&amp;IF(LEN(TRIM($H96&amp;""))=0,"realDecision, ","")&amp;IF(LEN(TRIM($I96&amp;""))=0,"scopeMatch, ","")&amp;IF(LEN(TRIM($J96&amp;""))=0,"evidenceQuality, ","")</x:f>
      </x:c>
      <x:c r="BB96">
        <x:f>IF($AM96=0,"EMPTY",IF($AN96=TRUE,"INVALID INPUT",IF($AO96=TRUE,"INVALID INPUT",IF(OR(NOT(ISTEXT($C96)),LEN(TRIM($C96&amp;""))&lt;2),"INVALID INPUT",IF(OR($Q96="review_due",$Q96="new_evidence",$R96="yes"),"REOPEN",IF(OR($AR96="material",$AR96="unknown"),"RESOLVE EVIDENCE",IF(OR($I96="unknown",$H96="unknown"),"RESOLVE EVIDENCE",IF(AND($AU96=TRUE,OR($S96="",$S96="unknown")),"RESOLVE EVIDENCE",IF(AND($E96="no",OR($K96="",$K96="unknown")),"RESOLVE EVIDENCE",IF(AND($E96="yes",OR($L96="",$L96="unknown")),"RESOLVE EVIDENCE",IF(AND($E96="yes",OR($I96="partial",$I96="mismatch",$AQ96="stale")),"DOWNGRADE",IF(AND($AU96=TRUE,$AY96=TRUE),"RESOLVE EVIDENCE",IF(AND($S96="no",$E96="yes",$H96="no",$U96="yes",$AP96="two_plus",$I96="full",$AQ96="current"),"EXCLUDE FROM THIS COMMERCIAL VIEW",IF(AND($S96="no",$E96="yes",$H96="yes"),"DOWNGRADE",IF(AND($S96="no",OR($F96="yes",$AV96=TRUE)),"RETAIN FOR DISCOVERY / REFERENCE",IF($S96="no","RESOLVE EVIDENCE",IF(AND($E96="no",$H96="yes",$AT96=TRUE,$I96="full",$AW96=""),"RESOLVE EVIDENCE",IF(AND($E96="no",$H96="yes",$AT96=TRUE,$I96="full",$AU96=TRUE,OR($AP96&lt;&gt;"two_plus",$AQ96&lt;&gt;"current",$S96&lt;&gt;"yes")),"RESOLVE EVIDENCE",IF(AND($E96="no",$H96="yes",$AT96=TRUE,$I96="full"),"ADD",IF(AND($AW96&lt;&gt;"",$E96="yes",$H96="yes",$I96="full",$L96&lt;&gt;$AW96),"RECLASSIFY",IF(AND($AP96="shared",$AV96=TRUE),"RETAIN FOR DISCOVERY / REFERENCE",IF(AND($AV96=TRUE,$F96="yes",OR($H96="no",$G96="none")),"RETAIN FOR DISCOVERY / REFERENCE",IF(AND($E96="yes",$H96="no",$U96="yes",$AP96="two_plus",$I96="full",$AQ96="current"),"EXCLUDE FROM THIS COMMERCIAL VIEW",IF(AND($E96="yes",$H96="yes",$AT96=TRUE,$I96="full",$AP96="two_plus",$AQ96="current",$AW96=""),"RESOLVE EVIDENCE",IF(AND($E96="yes",$H96="yes",$AT96=TRUE,$I96="full",$AP96="two_plus",$AQ96="current",$AU96=TRUE,$S96&lt;&gt;"yes"),"RESOLVE EVIDENCE",IF(AND($E96="yes",$H96="yes",$AT96=TRUE,$I96="full",$AP96="two_plus",$AQ96="current",$L96&lt;&gt;$AW96),"RECLASSIFY",IF(AND($E96="yes",$H96="yes",$AT96=TRUE,$I96="full",$AP96="two_plus",$AQ96="current"),"CONFIRM","RESOLVE EVIDENCE")))))))))))))))))))))))))))</x:f>
      </x:c>
      <x:c r="BC96">
        <x:f>IF($AM96=0,"EMPTY",IF($AN96=TRUE,"CONTROLLED_INPUT_INVALID",IF($AO96=TRUE,"REQUIRED_FIELDS_MISSING",IF(OR(NOT(ISTEXT($C96)),LEN(TRIM($C96&amp;""))&lt;2),"IDENTITY_MALFORMED",IF(OR($Q96="review_due",$Q96="new_evidence",$R96="yes"),"LIFECYCLE_TRIGGER",IF(OR($AR96="material",$AR96="unknown"),"MATERIAL_CONTRADICTION",IF(OR($I96="unknown",$H96="unknown"),"SCOPE_OR_EVENT_UNRESOLVED",IF(AND($AU96=TRUE,OR($S96="",$S96="unknown")),"SERVICEABILITY_UNRESOLVED",IF(AND($E96="no",OR($K96="",$K96="unknown")),"MISSING_ALTERNATIVE_ROLE_UNRESOLVED",IF(AND($E96="yes",OR($L96="",$L96="unknown")),"CURRENT_ROLE_UNRESOLVED",IF(AND($E96="yes",OR($I96="partial",$I96="mismatch",$AQ96="stale")),"SCOPE_OR_FRESHNESS_LIMIT",IF(AND($AU96=TRUE,$AY96=TRUE),"COMMERCIAL_EVIDENCE_LIMITED",IF(AND($S96="no",$E96="yes",$H96="no",$U96="yes",$AP96="two_plus",$I96="full",$AQ96="current"),"SCOPED_NON_SERVICEABILITY",IF(AND($S96="no",$E96="yes",$H96="yes"),"SERVICEABILITY_LIMIT",IF(AND($S96="no",OR($F96="yes",$AV96=TRUE)),"NOT_SERVICEABLE_FOR_COMMERCIAL_VIEW",IF($S96="no","SERVICEABILITY_NEGATIVE_ROLE_EFFECT_UNRESOLVED",IF(AND($E96="no",$H96="yes",$AT96=TRUE,$I96="full",$AW96=""),"MISSING_ALTERNATIVE_ROLE_UNRESOLVED",IF(AND($E96="no",$H96="yes",$AT96=TRUE,$I96="full",$AU96=TRUE,OR($AP96&lt;&gt;"two_plus",$AQ96&lt;&gt;"current",$S96&lt;&gt;"yes")),"MISSING_ALTERNATIVE_EVIDENCE_LIMITED",IF(AND($E96="no",$H96="yes",$AT96=TRUE,$I96="full"),"COMMERCIAL_ALTERNATIVE_MISSING",IF(AND($AW96&lt;&gt;"",$E96="yes",$H96="yes",$I96="full",$L96&lt;&gt;$AW96),"ROLE_MISMATCH",IF(AND($AP96="shared",$AV96=TRUE),"PUBLIC_SIGNAL_SHARED_PROVENANCE",IF(AND($AV96=TRUE,$F96="yes",OR($H96="no",$G96="none")),"DISCOVERY_ONLY_RELATIONSHIP",IF(AND($E96="yes",$H96="no",$U96="yes",$AP96="two_plus",$I96="full",$AQ96="current"),"SCOPED_NON_PARTICIPATION",IF(AND($E96="yes",$H96="yes",$AT96=TRUE,$I96="full",$AP96="two_plus",$AQ96="current",$AW96=""),"ALTERNATIVE_TYPE_UNRESOLVED",IF(AND($E96="yes",$H96="yes",$AT96=TRUE,$I96="full",$AP96="two_plus",$AQ96="current",$AU96=TRUE,$S96&lt;&gt;"yes"),"SERVICEABILITY_UNRESOLVED",IF(AND($E96="yes",$H96="yes",$AT96=TRUE,$I96="full",$AP96="two_plus",$AQ96="current",$L96&lt;&gt;$AW96),"ROLE_MISMATCH",IF(AND($E96="yes",$H96="yes",$AT96=TRUE,$I96="full",$AP96="two_plus",$AQ96="current"),"SCOPED_COMMERCIAL_RELEVANCE","DEFAULT_EVIDENCE_GAP")))))))))))))))))))))))))))</x:f>
      </x:c>
    </x:row>
    <x:row r="97">
      <x:c r="A97" s="103"/>
      <x:c r="B97" s="103"/>
      <x:c r="C97" s="103"/>
      <x:c r="D97" s="103"/>
      <x:c r="E97" s="103"/>
      <x:c r="F97" s="103"/>
      <x:c r="G97" s="103"/>
      <x:c r="H97" s="103"/>
      <x:c r="I97" s="103"/>
      <x:c r="J97" s="103"/>
      <x:c r="K97" s="103"/>
      <x:c r="L97" s="103"/>
      <x:c r="M97" s="103"/>
      <x:c r="N97" s="103"/>
      <x:c r="O97" s="103"/>
      <x:c r="P97" s="103"/>
      <x:c r="Q97" s="103"/>
      <x:c r="R97" s="103"/>
      <x:c r="S97" s="103"/>
      <x:c r="T97" s="103"/>
      <x:c r="U97" s="103"/>
      <x:c r="V97" s="103"/>
      <x:c r="W97" s="104"/>
      <x:c r="X97" s="103"/>
      <x:c r="Y97" s="86">
        <x:f>IF($BB97="EMPTY","",IF($AN97=TRUE,"INVALID",IF($AO97=TRUE,"INCOMPLETE",IF(OR(NOT(ISTEXT($C97)),LEN(TRIM($C97&amp;""))&lt;2),"INVALID","VALID"))))</x:f>
      </x:c>
      <x:c r="Z97" s="86">
        <x:f>IF($BB97="EMPTY","",$BB97)</x:f>
      </x:c>
      <x:c r="AA97" s="86">
        <x:f>IF($BB97="EMPTY","",IFERROR(VLOOKUP($BC97,'Method Notes'!$AN$5:$AW$50,2,FALSE),""))</x:f>
      </x:c>
      <x:c r="AB97" s="86">
        <x:f>IF($BB97="EMPTY","",IF($BC97="CONTROLLED_INPUT_INVALID","Unsupported values were supplied for: "&amp;LEFT($AZ97,MAX(0,LEN($AZ97)-2))&amp;". The engine does not convert them to a safe default.",IF($BC97="REQUIRED_FIELDS_MISSING","Required information is missing: "&amp;LEFT($BA97,MAX(0,LEN($BA97)-2))&amp;".",IFERROR(VLOOKUP($BC97,'Method Notes'!$AN$5:$AW$50,3,FALSE),""))))</x:f>
      </x:c>
      <x:c r="AC97" s="86">
        <x:f>IF($BB97="EMPTY","",IF($BC97="COMMERCIAL_ALTERNATIVE_MISSING","Add as "&amp;$AX97&amp;" in this scoped view.",IF($BC97="ROLE_MISMATCH","Reclassify as "&amp;$AX97&amp;" for this view.",IFERROR(VLOOKUP($BC97,'Method Notes'!$AN$5:$AW$50,4,FALSE),""))))</x:f>
      </x:c>
      <x:c r="AD97" s="86">
        <x:f>IF($BB97="EMPTY","",$BC97)</x:f>
      </x:c>
      <x:c r="AE97" s="86">
        <x:f>IF($BB97="EMPTY","",IFERROR(VLOOKUP($BC97,'Method Notes'!$AN$5:$AW$50,5,FALSE),""))</x:f>
      </x:c>
      <x:c r="AF97" s="86">
        <x:f>IF($BB97="EMPTY","",IFERROR(VLOOKUP($BC97,'Method Notes'!$AN$5:$AW$50,6,FALSE),""))</x:f>
      </x:c>
      <x:c r="AG97" s="86">
        <x:f>IF($BB97="EMPTY","",IF($BC97="COMMERCIAL_EVIDENCE_LIMITED",IF($AT97=TRUE,"Add independent decisions and missing segments.","Collect direct buyer or recorded commercial-event evidence tied to the same scope."),IFERROR(VLOOKUP($BC97,'Method Notes'!$AN$5:$AW$50,7,FALSE),"")))</x:f>
      </x:c>
      <x:c r="AH97" s="86">
        <x:f>IF($BB97="EMPTY","",IFERROR(VLOOKUP($BC97,'Method Notes'!$AN$5:$AW$50,8,FALSE),""))</x:f>
      </x:c>
      <x:c r="AI97" s="86">
        <x:f>IF($BB97="EMPTY","",IF(OR($BC97="COMMERCIAL_EVIDENCE_LIMITED",$BC97="COMMERCIAL_ALTERNATIVE_MISSING",$BC97="ROLE_MISMATCH",$BC97="SCOPE_OR_FRESHNESS_LIMIT"),IF($AP97="shared","PROVENANCE NOT INDEPENDENT",IF($AP97="one","ONE INDEPENDENT DECISION ONLY",IF($AS97="incomplete_crm","CRM CAPTURE INCOMPLETE",IF(OR($AS97="only_wins",$AS97="only_losses",$AS97="one_segment",$AS97="limited"),"SAMPLE COVERAGE LIMITED",IF($T97="yes","HISTORICAL BACKFILL UNRELIABLE",IF($AQ97="stale","EVIDENCE STALE","Evidence is scoped to the tested view.")))))),IFERROR(VLOOKUP($BC97,'Method Notes'!$AN$5:$AW$50,9,FALSE),"")))</x:f>
      </x:c>
      <x:c r="AJ97" s="86">
        <x:f>IF($BB97="EMPTY","",IFERROR(VLOOKUP($BC97,'Method Notes'!$AN$5:$AW$50,10,FALSE),""))</x:f>
      </x:c>
      <x:c r="AK97" s="86">
        <x:f>IF(COUNTA($A97:$X97)=0,"",IF(AND($B97&lt;&gt;"",COUNTIF($B$6:$B97,$B97)&gt;1),"POSSIBLE DUPLICATE CANDIDATE ID",""))</x:f>
      </x:c>
      <x:c r="AL97" s="86">
        <x:f>IF(COUNTA($A97:$X97)=0,"",IF(OR($Q97="review_due",$Q97="new_evidence",$R97="yes"),"REOPEN / SUPERSEDE PRIOR VERSION",IF(OR($Q97="",$Q97="none"),"CURRENT OR FIRST REVIEW","PRIOR REVIEW RECORDED")))</x:f>
      </x:c>
      <x:c r="AM97">
        <x:f>IF(COUNTA($C97:$U97)&gt;0,1,0)</x:f>
      </x:c>
      <x:c r="AN97">
        <x:f>OR(ISFORMULA($C97),ISFORMULA($D97),AND($D97&lt;&gt;"",NOT(OR(EXACT($D97,"seo"),EXACT($D97,"content"),EXACT($D97,"paid_search"),EXACT($D97,"market_monitoring"),EXACT($D97,"battlecard"),EXACT($D97,"product_comparison"),EXACT($D97,"shortlist"),EXACT($D97,"procurement"),EXACT($D97,"pricing"),EXACT($D97,"renewal"),EXACT($D97,"strategy")))),ISFORMULA($E97),AND($E97&lt;&gt;"",NOT(OR(EXACT($E97,"yes"),EXACT($E97,"no")))),ISFORMULA($F97),AND($F97&lt;&gt;"",NOT(OR(EXACT($F97,"yes"),EXACT($F97,"no")))),ISFORMULA($G97),AND($G97&lt;&gt;"",NOT(OR(EXACT($G97,"none"),EXACT($G97,"seller_only"),EXACT($G97,"buyer_event"),EXACT($G97,"mixed")))),ISFORMULA($H97),AND($H97&lt;&gt;"",NOT(OR(EXACT($H97,"yes"),EXACT($H97,"no"),EXACT($H97,"unknown")))),ISFORMULA($I97),AND($I97&lt;&gt;"",NOT(OR(EXACT($I97,"full"),EXACT($I97,"partial"),EXACT($I97,"mismatch"),EXACT($I97,"unknown")))),ISFORMULA($J97),AND($J97&lt;&gt;"",NOT(OR(EXACT($J97,"independent_current"),EXACT($J97,"one_decision"),EXACT($J97,"shared_records"),EXACT($J97,"contradictory"),EXACT($J97,"incomplete_capture"),EXACT($J97,"stale")))),ISFORMULA($K97),AND($K97&lt;&gt;"",NOT(OR(EXACT($K97,"vendor"),EXACT($K97,"product"),EXACT($K97,"consultancy"),EXACT($K97,"agency"),EXACT($K97,"internal_build"),EXACT($K97,"spreadsheet"),EXACT($K97,"incumbent"),EXACT($K97,"open_source"),EXACT($K97,"free_tool"),EXACT($K97,"no_decision"),EXACT($K97,"status_quo"),EXACT($K97,"unknown")))),ISFORMULA($L97),AND($L97&lt;&gt;"",NOT(OR(EXACT($L97,"direct"),EXACT($L97,"indirect"),EXACT($L97,"substitute"),EXACT($L97,"reference"),EXACT($L97,"unknown")))),ISFORMULA($M97),AND($M97&lt;&gt;"",NOT(OR(EXACT($M97,"current"),EXACT($M97,"stale"),EXACT($M97,"unknown")))),ISFORMULA($N97),AND($N97&lt;&gt;"",NOT(OR(EXACT($N97,"none"),EXACT($N97,"material"),EXACT($N97,"unknown")))),ISFORMULA($O97),AND($O97&lt;&gt;"",NOT(OR(EXACT($O97,"two_plus"),EXACT($O97,"one"),EXACT($O97,"shared"),EXACT($O97,"unknown")))),ISFORMULA($P97),AND($P97&lt;&gt;"",NOT(OR(EXACT($P97,"balanced"),EXACT($P97,"only_wins"),EXACT($P97,"only_losses"),EXACT($P97,"one_segment"),EXACT($P97,"incomplete_crm"),EXACT($P97,"limited")))),ISFORMULA($Q97),AND($Q97&lt;&gt;"",NOT(OR(EXACT($Q97,"none"),EXACT($Q97,"review_due"),EXACT($Q97,"new_evidence")))),ISFORMULA($R97),AND($R97&lt;&gt;"",NOT(OR(EXACT($R97,"yes"),EXACT($R97,"no")))),ISFORMULA($S97),AND($S97&lt;&gt;"",NOT(OR(EXACT($S97,"yes"),EXACT($S97,"no"),EXACT($S97,"unknown")))),ISFORMULA($T97),AND($T97&lt;&gt;"",NOT(OR(EXACT($T97,"yes"),EXACT($T97,"no")))),ISFORMULA($U97),AND($U97&lt;&gt;"",NOT(OR(EXACT($U97,"yes"),EXACT($U97,"no"),EXACT($U97,"unknown")))))</x:f>
      </x:c>
      <x:c r="AO97">
        <x:f>OR(LEN(TRIM($C97&amp;""))=0,LEN(TRIM($D97&amp;""))=0,LEN(TRIM($E97&amp;""))=0,LEN(TRIM($F97&amp;""))=0,LEN(TRIM($G97&amp;""))=0,LEN(TRIM($H97&amp;""))=0,LEN(TRIM($I97&amp;""))=0,LEN(TRIM($J97&amp;""))=0)</x:f>
      </x:c>
      <x:c r="AP97">
        <x:f>IF($O97&lt;&gt;"",$O97,IF($J97="independent_current","two_plus",IF($J97="one_decision","one",IF($J97="shared_records","shared","unknown"))))</x:f>
      </x:c>
      <x:c r="AQ97">
        <x:f>IF($M97&lt;&gt;"",$M97,IF($J97="stale","stale",IF($J97="incomplete_capture","unknown",IF($J97&lt;&gt;"","current",""))))</x:f>
      </x:c>
      <x:c r="AR97">
        <x:f>IF($N97&lt;&gt;"",$N97,IF($J97="contradictory","material",IF($J97&lt;&gt;"","none","")))</x:f>
      </x:c>
      <x:c r="AS97">
        <x:f>IF($P97&lt;&gt;"",$P97,IF($J97="incomplete_capture","incomplete_crm",IF($J97="independent_current","balanced",IF($J97&lt;&gt;"","limited",""))))</x:f>
      </x:c>
      <x:c r="AT97">
        <x:f>OR($G97="buyer_event",$G97="mixed")</x:f>
      </x:c>
      <x:c r="AU97">
        <x:f>OR($D97="battlecard",$D97="shortlist",$D97="procurement",$D97="pricing",$D97="renewal",$D97="strategy",$D97="product_comparison")</x:f>
      </x:c>
      <x:c r="AV97">
        <x:f>OR($D97="seo",$D97="content",$D97="paid_search",$D97="market_monitoring")</x:f>
      </x:c>
      <x:c r="AW97">
        <x:f>IF(OR($K97="vendor",$K97="product"),"direct",IF(OR($K97="consultancy",$K97="agency"),"indirect",IF(OR($K97="internal_build",$K97="spreadsheet",$K97="incumbent",$K97="open_source",$K97="free_tool",$K97="no_decision",$K97="status_quo"),"substitute","")))</x:f>
      </x:c>
      <x:c r="AX97">
        <x:f>IF(OR($K97="vendor",$K97="product"),"Direct competitor",IF(OR($K97="consultancy",$K97="agency"),"Service alternative",IF($K97="incumbent","Incumbent / substitute",IF($K97="no_decision","No-decision alternative",IF($K97="status_quo","Status-quo alternative",IF(OR($K97="internal_build",$K97="spreadsheet",$K97="open_source",$K97="free_tool"),"Substitute",""))))))</x:f>
      </x:c>
      <x:c r="AY97">
        <x:f>OR($G97="none",$G97="seller_only",$AP97&lt;&gt;"two_plus",$AS97="only_wins",$AS97="only_losses",$AS97="one_segment",$AS97="incomplete_crm",$AS97="limited",$T97="yes",$AQ97&lt;&gt;"current")</x:f>
      </x:c>
      <x:c r="AZ97">
        <x:f>IF(ISFORMULA($C97),"candidateName, ","")&amp;IF(OR(ISFORMULA($D97),AND($D97&lt;&gt;"",NOT(OR(EXACT($D97,"seo"),EXACT($D97,"content"),EXACT($D97,"paid_search"),EXACT($D97,"market_monitoring"),EXACT($D97,"battlecard"),EXACT($D97,"product_comparison"),EXACT($D97,"shortlist"),EXACT($D97,"procurement"),EXACT($D97,"pricing"),EXACT($D97,"renewal"),EXACT($D97,"strategy"))))),"decisionUse, ","")&amp;IF(OR(ISFORMULA($E97),AND($E97&lt;&gt;"",NOT(OR(EXACT($E97,"yes"),EXACT($E97,"no"))))),"candidateInSet, ","")&amp;IF(OR(ISFORMULA($F97),AND($F97&lt;&gt;"",NOT(OR(EXACT($F97,"yes"),EXACT($F97,"no"))))),"publicEvidence, ","")&amp;IF(OR(ISFORMULA($G97),AND($G97&lt;&gt;"",NOT(OR(EXACT($G97,"none"),EXACT($G97,"seller_only"),EXACT($G97,"buyer_event"),EXACT($G97,"mixed"))))),"firstPartyEvidence, ","")&amp;IF(OR(ISFORMULA($H97),AND($H97&lt;&gt;"",NOT(OR(EXACT($H97,"yes"),EXACT($H97,"no"),EXACT($H97,"unknown"))))),"realDecision, ","")&amp;IF(OR(ISFORMULA($I97),AND($I97&lt;&gt;"",NOT(OR(EXACT($I97,"full"),EXACT($I97,"partial"),EXACT($I97,"mismatch"),EXACT($I97,"unknown"))))),"scopeMatch, ","")&amp;IF(OR(ISFORMULA($J97),AND($J97&lt;&gt;"",NOT(OR(EXACT($J97,"independent_current"),EXACT($J97,"one_decision"),EXACT($J97,"shared_records"),EXACT($J97,"contradictory"),EXACT($J97,"incomplete_capture"),EXACT($J97,"stale"))))),"evidenceQuality, ","")&amp;IF(OR(ISFORMULA($K97),AND($K97&lt;&gt;"",NOT(OR(EXACT($K97,"vendor"),EXACT($K97,"product"),EXACT($K97,"consultancy"),EXACT($K97,"agency"),EXACT($K97,"internal_build"),EXACT($K97,"spreadsheet"),EXACT($K97,"incumbent"),EXACT($K97,"open_source"),EXACT($K97,"free_tool"),EXACT($K97,"no_decision"),EXACT($K97,"status_quo"),EXACT($K97,"unknown"))))),"alternativeType, ","")&amp;IF(OR(ISFORMULA($L97),AND($L97&lt;&gt;"",NOT(OR(EXACT($L97,"direct"),EXACT($L97,"indirect"),EXACT($L97,"substitute"),EXACT($L97,"reference"),EXACT($L97,"unknown"))))),"currentRole, ","")&amp;IF(OR(ISFORMULA($M97),AND($M97&lt;&gt;"",NOT(OR(EXACT($M97,"current"),EXACT($M97,"stale"),EXACT($M97,"unknown"))))),"freshness, ","")&amp;IF(OR(ISFORMULA($N97),AND($N97&lt;&gt;"",NOT(OR(EXACT($N97,"none"),EXACT($N97,"material"),EXACT($N97,"unknown"))))),"contradiction, ","")&amp;IF(OR(ISFORMULA($O97),AND($O97&lt;&gt;"",NOT(OR(EXACT($O97,"two_plus"),EXACT($O97,"one"),EXACT($O97,"shared"),EXACT($O97,"unknown"))))),"provenance, ","")&amp;IF(OR(ISFORMULA($P97),AND($P97&lt;&gt;"",NOT(OR(EXACT($P97,"balanced"),EXACT($P97,"only_wins"),EXACT($P97,"only_losses"),EXACT($P97,"one_segment"),EXACT($P97,"incomplete_crm"),EXACT($P97,"limited"))))),"sampleCoverage, ","")&amp;IF(OR(ISFORMULA($Q97),AND($Q97&lt;&gt;"",NOT(OR(EXACT($Q97,"none"),EXACT($Q97,"review_due"),EXACT($Q97,"new_evidence"))))),"previousValidation, ","")&amp;IF(OR(ISFORMULA($R97),AND($R97&lt;&gt;"",NOT(OR(EXACT($R97,"yes"),EXACT($R97,"no"))))),"newMaterialEvidence, ","")&amp;IF(OR(ISFORMULA($S97),AND($S97&lt;&gt;"",NOT(OR(EXACT($S97,"yes"),EXACT($S97,"no"),EXACT($S97,"unknown"))))),"serviceability, ","")&amp;IF(OR(ISFORMULA($T97),AND($T97&lt;&gt;"",NOT(OR(EXACT($T97,"yes"),EXACT($T97,"no"))))),"historicalBackfill, ","")&amp;IF(OR(ISFORMULA($U97),AND($U97&lt;&gt;"",NOT(OR(EXACT($U97,"yes"),EXACT($U97,"no"),EXACT($U97,"unknown"))))),"commercialNonParticipation, ","")</x:f>
      </x:c>
      <x:c r="BA97">
        <x:f>IF(LEN(TRIM($C97&amp;""))=0,"candidateName, ","")&amp;IF(LEN(TRIM($D97&amp;""))=0,"decisionUse, ","")&amp;IF(LEN(TRIM($E97&amp;""))=0,"candidateInSet, ","")&amp;IF(LEN(TRIM($F97&amp;""))=0,"publicEvidence, ","")&amp;IF(LEN(TRIM($G97&amp;""))=0,"firstPartyEvidence, ","")&amp;IF(LEN(TRIM($H97&amp;""))=0,"realDecision, ","")&amp;IF(LEN(TRIM($I97&amp;""))=0,"scopeMatch, ","")&amp;IF(LEN(TRIM($J97&amp;""))=0,"evidenceQuality, ","")</x:f>
      </x:c>
      <x:c r="BB97">
        <x:f>IF($AM97=0,"EMPTY",IF($AN97=TRUE,"INVALID INPUT",IF($AO97=TRUE,"INVALID INPUT",IF(OR(NOT(ISTEXT($C97)),LEN(TRIM($C97&amp;""))&lt;2),"INVALID INPUT",IF(OR($Q97="review_due",$Q97="new_evidence",$R97="yes"),"REOPEN",IF(OR($AR97="material",$AR97="unknown"),"RESOLVE EVIDENCE",IF(OR($I97="unknown",$H97="unknown"),"RESOLVE EVIDENCE",IF(AND($AU97=TRUE,OR($S97="",$S97="unknown")),"RESOLVE EVIDENCE",IF(AND($E97="no",OR($K97="",$K97="unknown")),"RESOLVE EVIDENCE",IF(AND($E97="yes",OR($L97="",$L97="unknown")),"RESOLVE EVIDENCE",IF(AND($E97="yes",OR($I97="partial",$I97="mismatch",$AQ97="stale")),"DOWNGRADE",IF(AND($AU97=TRUE,$AY97=TRUE),"RESOLVE EVIDENCE",IF(AND($S97="no",$E97="yes",$H97="no",$U97="yes",$AP97="two_plus",$I97="full",$AQ97="current"),"EXCLUDE FROM THIS COMMERCIAL VIEW",IF(AND($S97="no",$E97="yes",$H97="yes"),"DOWNGRADE",IF(AND($S97="no",OR($F97="yes",$AV97=TRUE)),"RETAIN FOR DISCOVERY / REFERENCE",IF($S97="no","RESOLVE EVIDENCE",IF(AND($E97="no",$H97="yes",$AT97=TRUE,$I97="full",$AW97=""),"RESOLVE EVIDENCE",IF(AND($E97="no",$H97="yes",$AT97=TRUE,$I97="full",$AU97=TRUE,OR($AP97&lt;&gt;"two_plus",$AQ97&lt;&gt;"current",$S97&lt;&gt;"yes")),"RESOLVE EVIDENCE",IF(AND($E97="no",$H97="yes",$AT97=TRUE,$I97="full"),"ADD",IF(AND($AW97&lt;&gt;"",$E97="yes",$H97="yes",$I97="full",$L97&lt;&gt;$AW97),"RECLASSIFY",IF(AND($AP97="shared",$AV97=TRUE),"RETAIN FOR DISCOVERY / REFERENCE",IF(AND($AV97=TRUE,$F97="yes",OR($H97="no",$G97="none")),"RETAIN FOR DISCOVERY / REFERENCE",IF(AND($E97="yes",$H97="no",$U97="yes",$AP97="two_plus",$I97="full",$AQ97="current"),"EXCLUDE FROM THIS COMMERCIAL VIEW",IF(AND($E97="yes",$H97="yes",$AT97=TRUE,$I97="full",$AP97="two_plus",$AQ97="current",$AW97=""),"RESOLVE EVIDENCE",IF(AND($E97="yes",$H97="yes",$AT97=TRUE,$I97="full",$AP97="two_plus",$AQ97="current",$AU97=TRUE,$S97&lt;&gt;"yes"),"RESOLVE EVIDENCE",IF(AND($E97="yes",$H97="yes",$AT97=TRUE,$I97="full",$AP97="two_plus",$AQ97="current",$L97&lt;&gt;$AW97),"RECLASSIFY",IF(AND($E97="yes",$H97="yes",$AT97=TRUE,$I97="full",$AP97="two_plus",$AQ97="current"),"CONFIRM","RESOLVE EVIDENCE")))))))))))))))))))))))))))</x:f>
      </x:c>
      <x:c r="BC97">
        <x:f>IF($AM97=0,"EMPTY",IF($AN97=TRUE,"CONTROLLED_INPUT_INVALID",IF($AO97=TRUE,"REQUIRED_FIELDS_MISSING",IF(OR(NOT(ISTEXT($C97)),LEN(TRIM($C97&amp;""))&lt;2),"IDENTITY_MALFORMED",IF(OR($Q97="review_due",$Q97="new_evidence",$R97="yes"),"LIFECYCLE_TRIGGER",IF(OR($AR97="material",$AR97="unknown"),"MATERIAL_CONTRADICTION",IF(OR($I97="unknown",$H97="unknown"),"SCOPE_OR_EVENT_UNRESOLVED",IF(AND($AU97=TRUE,OR($S97="",$S97="unknown")),"SERVICEABILITY_UNRESOLVED",IF(AND($E97="no",OR($K97="",$K97="unknown")),"MISSING_ALTERNATIVE_ROLE_UNRESOLVED",IF(AND($E97="yes",OR($L97="",$L97="unknown")),"CURRENT_ROLE_UNRESOLVED",IF(AND($E97="yes",OR($I97="partial",$I97="mismatch",$AQ97="stale")),"SCOPE_OR_FRESHNESS_LIMIT",IF(AND($AU97=TRUE,$AY97=TRUE),"COMMERCIAL_EVIDENCE_LIMITED",IF(AND($S97="no",$E97="yes",$H97="no",$U97="yes",$AP97="two_plus",$I97="full",$AQ97="current"),"SCOPED_NON_SERVICEABILITY",IF(AND($S97="no",$E97="yes",$H97="yes"),"SERVICEABILITY_LIMIT",IF(AND($S97="no",OR($F97="yes",$AV97=TRUE)),"NOT_SERVICEABLE_FOR_COMMERCIAL_VIEW",IF($S97="no","SERVICEABILITY_NEGATIVE_ROLE_EFFECT_UNRESOLVED",IF(AND($E97="no",$H97="yes",$AT97=TRUE,$I97="full",$AW97=""),"MISSING_ALTERNATIVE_ROLE_UNRESOLVED",IF(AND($E97="no",$H97="yes",$AT97=TRUE,$I97="full",$AU97=TRUE,OR($AP97&lt;&gt;"two_plus",$AQ97&lt;&gt;"current",$S97&lt;&gt;"yes")),"MISSING_ALTERNATIVE_EVIDENCE_LIMITED",IF(AND($E97="no",$H97="yes",$AT97=TRUE,$I97="full"),"COMMERCIAL_ALTERNATIVE_MISSING",IF(AND($AW97&lt;&gt;"",$E97="yes",$H97="yes",$I97="full",$L97&lt;&gt;$AW97),"ROLE_MISMATCH",IF(AND($AP97="shared",$AV97=TRUE),"PUBLIC_SIGNAL_SHARED_PROVENANCE",IF(AND($AV97=TRUE,$F97="yes",OR($H97="no",$G97="none")),"DISCOVERY_ONLY_RELATIONSHIP",IF(AND($E97="yes",$H97="no",$U97="yes",$AP97="two_plus",$I97="full",$AQ97="current"),"SCOPED_NON_PARTICIPATION",IF(AND($E97="yes",$H97="yes",$AT97=TRUE,$I97="full",$AP97="two_plus",$AQ97="current",$AW97=""),"ALTERNATIVE_TYPE_UNRESOLVED",IF(AND($E97="yes",$H97="yes",$AT97=TRUE,$I97="full",$AP97="two_plus",$AQ97="current",$AU97=TRUE,$S97&lt;&gt;"yes"),"SERVICEABILITY_UNRESOLVED",IF(AND($E97="yes",$H97="yes",$AT97=TRUE,$I97="full",$AP97="two_plus",$AQ97="current",$L97&lt;&gt;$AW97),"ROLE_MISMATCH",IF(AND($E97="yes",$H97="yes",$AT97=TRUE,$I97="full",$AP97="two_plus",$AQ97="current"),"SCOPED_COMMERCIAL_RELEVANCE","DEFAULT_EVIDENCE_GAP")))))))))))))))))))))))))))</x:f>
      </x:c>
    </x:row>
    <x:row r="98">
      <x:c r="A98" s="103"/>
      <x:c r="B98" s="103"/>
      <x:c r="C98" s="103"/>
      <x:c r="D98" s="103"/>
      <x:c r="E98" s="103"/>
      <x:c r="F98" s="103"/>
      <x:c r="G98" s="103"/>
      <x:c r="H98" s="103"/>
      <x:c r="I98" s="103"/>
      <x:c r="J98" s="103"/>
      <x:c r="K98" s="103"/>
      <x:c r="L98" s="103"/>
      <x:c r="M98" s="103"/>
      <x:c r="N98" s="103"/>
      <x:c r="O98" s="103"/>
      <x:c r="P98" s="103"/>
      <x:c r="Q98" s="103"/>
      <x:c r="R98" s="103"/>
      <x:c r="S98" s="103"/>
      <x:c r="T98" s="103"/>
      <x:c r="U98" s="103"/>
      <x:c r="V98" s="103"/>
      <x:c r="W98" s="104"/>
      <x:c r="X98" s="103"/>
      <x:c r="Y98" s="86">
        <x:f>IF($BB98="EMPTY","",IF($AN98=TRUE,"INVALID",IF($AO98=TRUE,"INCOMPLETE",IF(OR(NOT(ISTEXT($C98)),LEN(TRIM($C98&amp;""))&lt;2),"INVALID","VALID"))))</x:f>
      </x:c>
      <x:c r="Z98" s="86">
        <x:f>IF($BB98="EMPTY","",$BB98)</x:f>
      </x:c>
      <x:c r="AA98" s="86">
        <x:f>IF($BB98="EMPTY","",IFERROR(VLOOKUP($BC98,'Method Notes'!$AN$5:$AW$50,2,FALSE),""))</x:f>
      </x:c>
      <x:c r="AB98" s="86">
        <x:f>IF($BB98="EMPTY","",IF($BC98="CONTROLLED_INPUT_INVALID","Unsupported values were supplied for: "&amp;LEFT($AZ98,MAX(0,LEN($AZ98)-2))&amp;". The engine does not convert them to a safe default.",IF($BC98="REQUIRED_FIELDS_MISSING","Required information is missing: "&amp;LEFT($BA98,MAX(0,LEN($BA98)-2))&amp;".",IFERROR(VLOOKUP($BC98,'Method Notes'!$AN$5:$AW$50,3,FALSE),""))))</x:f>
      </x:c>
      <x:c r="AC98" s="86">
        <x:f>IF($BB98="EMPTY","",IF($BC98="COMMERCIAL_ALTERNATIVE_MISSING","Add as "&amp;$AX98&amp;" in this scoped view.",IF($BC98="ROLE_MISMATCH","Reclassify as "&amp;$AX98&amp;" for this view.",IFERROR(VLOOKUP($BC98,'Method Notes'!$AN$5:$AW$50,4,FALSE),""))))</x:f>
      </x:c>
      <x:c r="AD98" s="86">
        <x:f>IF($BB98="EMPTY","",$BC98)</x:f>
      </x:c>
      <x:c r="AE98" s="86">
        <x:f>IF($BB98="EMPTY","",IFERROR(VLOOKUP($BC98,'Method Notes'!$AN$5:$AW$50,5,FALSE),""))</x:f>
      </x:c>
      <x:c r="AF98" s="86">
        <x:f>IF($BB98="EMPTY","",IFERROR(VLOOKUP($BC98,'Method Notes'!$AN$5:$AW$50,6,FALSE),""))</x:f>
      </x:c>
      <x:c r="AG98" s="86">
        <x:f>IF($BB98="EMPTY","",IF($BC98="COMMERCIAL_EVIDENCE_LIMITED",IF($AT98=TRUE,"Add independent decisions and missing segments.","Collect direct buyer or recorded commercial-event evidence tied to the same scope."),IFERROR(VLOOKUP($BC98,'Method Notes'!$AN$5:$AW$50,7,FALSE),"")))</x:f>
      </x:c>
      <x:c r="AH98" s="86">
        <x:f>IF($BB98="EMPTY","",IFERROR(VLOOKUP($BC98,'Method Notes'!$AN$5:$AW$50,8,FALSE),""))</x:f>
      </x:c>
      <x:c r="AI98" s="86">
        <x:f>IF($BB98="EMPTY","",IF(OR($BC98="COMMERCIAL_EVIDENCE_LIMITED",$BC98="COMMERCIAL_ALTERNATIVE_MISSING",$BC98="ROLE_MISMATCH",$BC98="SCOPE_OR_FRESHNESS_LIMIT"),IF($AP98="shared","PROVENANCE NOT INDEPENDENT",IF($AP98="one","ONE INDEPENDENT DECISION ONLY",IF($AS98="incomplete_crm","CRM CAPTURE INCOMPLETE",IF(OR($AS98="only_wins",$AS98="only_losses",$AS98="one_segment",$AS98="limited"),"SAMPLE COVERAGE LIMITED",IF($T98="yes","HISTORICAL BACKFILL UNRELIABLE",IF($AQ98="stale","EVIDENCE STALE","Evidence is scoped to the tested view.")))))),IFERROR(VLOOKUP($BC98,'Method Notes'!$AN$5:$AW$50,9,FALSE),"")))</x:f>
      </x:c>
      <x:c r="AJ98" s="86">
        <x:f>IF($BB98="EMPTY","",IFERROR(VLOOKUP($BC98,'Method Notes'!$AN$5:$AW$50,10,FALSE),""))</x:f>
      </x:c>
      <x:c r="AK98" s="86">
        <x:f>IF(COUNTA($A98:$X98)=0,"",IF(AND($B98&lt;&gt;"",COUNTIF($B$6:$B98,$B98)&gt;1),"POSSIBLE DUPLICATE CANDIDATE ID",""))</x:f>
      </x:c>
      <x:c r="AL98" s="86">
        <x:f>IF(COUNTA($A98:$X98)=0,"",IF(OR($Q98="review_due",$Q98="new_evidence",$R98="yes"),"REOPEN / SUPERSEDE PRIOR VERSION",IF(OR($Q98="",$Q98="none"),"CURRENT OR FIRST REVIEW","PRIOR REVIEW RECORDED")))</x:f>
      </x:c>
      <x:c r="AM98">
        <x:f>IF(COUNTA($C98:$U98)&gt;0,1,0)</x:f>
      </x:c>
      <x:c r="AN98">
        <x:f>OR(ISFORMULA($C98),ISFORMULA($D98),AND($D98&lt;&gt;"",NOT(OR(EXACT($D98,"seo"),EXACT($D98,"content"),EXACT($D98,"paid_search"),EXACT($D98,"market_monitoring"),EXACT($D98,"battlecard"),EXACT($D98,"product_comparison"),EXACT($D98,"shortlist"),EXACT($D98,"procurement"),EXACT($D98,"pricing"),EXACT($D98,"renewal"),EXACT($D98,"strategy")))),ISFORMULA($E98),AND($E98&lt;&gt;"",NOT(OR(EXACT($E98,"yes"),EXACT($E98,"no")))),ISFORMULA($F98),AND($F98&lt;&gt;"",NOT(OR(EXACT($F98,"yes"),EXACT($F98,"no")))),ISFORMULA($G98),AND($G98&lt;&gt;"",NOT(OR(EXACT($G98,"none"),EXACT($G98,"seller_only"),EXACT($G98,"buyer_event"),EXACT($G98,"mixed")))),ISFORMULA($H98),AND($H98&lt;&gt;"",NOT(OR(EXACT($H98,"yes"),EXACT($H98,"no"),EXACT($H98,"unknown")))),ISFORMULA($I98),AND($I98&lt;&gt;"",NOT(OR(EXACT($I98,"full"),EXACT($I98,"partial"),EXACT($I98,"mismatch"),EXACT($I98,"unknown")))),ISFORMULA($J98),AND($J98&lt;&gt;"",NOT(OR(EXACT($J98,"independent_current"),EXACT($J98,"one_decision"),EXACT($J98,"shared_records"),EXACT($J98,"contradictory"),EXACT($J98,"incomplete_capture"),EXACT($J98,"stale")))),ISFORMULA($K98),AND($K98&lt;&gt;"",NOT(OR(EXACT($K98,"vendor"),EXACT($K98,"product"),EXACT($K98,"consultancy"),EXACT($K98,"agency"),EXACT($K98,"internal_build"),EXACT($K98,"spreadsheet"),EXACT($K98,"incumbent"),EXACT($K98,"open_source"),EXACT($K98,"free_tool"),EXACT($K98,"no_decision"),EXACT($K98,"status_quo"),EXACT($K98,"unknown")))),ISFORMULA($L98),AND($L98&lt;&gt;"",NOT(OR(EXACT($L98,"direct"),EXACT($L98,"indirect"),EXACT($L98,"substitute"),EXACT($L98,"reference"),EXACT($L98,"unknown")))),ISFORMULA($M98),AND($M98&lt;&gt;"",NOT(OR(EXACT($M98,"current"),EXACT($M98,"stale"),EXACT($M98,"unknown")))),ISFORMULA($N98),AND($N98&lt;&gt;"",NOT(OR(EXACT($N98,"none"),EXACT($N98,"material"),EXACT($N98,"unknown")))),ISFORMULA($O98),AND($O98&lt;&gt;"",NOT(OR(EXACT($O98,"two_plus"),EXACT($O98,"one"),EXACT($O98,"shared"),EXACT($O98,"unknown")))),ISFORMULA($P98),AND($P98&lt;&gt;"",NOT(OR(EXACT($P98,"balanced"),EXACT($P98,"only_wins"),EXACT($P98,"only_losses"),EXACT($P98,"one_segment"),EXACT($P98,"incomplete_crm"),EXACT($P98,"limited")))),ISFORMULA($Q98),AND($Q98&lt;&gt;"",NOT(OR(EXACT($Q98,"none"),EXACT($Q98,"review_due"),EXACT($Q98,"new_evidence")))),ISFORMULA($R98),AND($R98&lt;&gt;"",NOT(OR(EXACT($R98,"yes"),EXACT($R98,"no")))),ISFORMULA($S98),AND($S98&lt;&gt;"",NOT(OR(EXACT($S98,"yes"),EXACT($S98,"no"),EXACT($S98,"unknown")))),ISFORMULA($T98),AND($T98&lt;&gt;"",NOT(OR(EXACT($T98,"yes"),EXACT($T98,"no")))),ISFORMULA($U98),AND($U98&lt;&gt;"",NOT(OR(EXACT($U98,"yes"),EXACT($U98,"no"),EXACT($U98,"unknown")))))</x:f>
      </x:c>
      <x:c r="AO98">
        <x:f>OR(LEN(TRIM($C98&amp;""))=0,LEN(TRIM($D98&amp;""))=0,LEN(TRIM($E98&amp;""))=0,LEN(TRIM($F98&amp;""))=0,LEN(TRIM($G98&amp;""))=0,LEN(TRIM($H98&amp;""))=0,LEN(TRIM($I98&amp;""))=0,LEN(TRIM($J98&amp;""))=0)</x:f>
      </x:c>
      <x:c r="AP98">
        <x:f>IF($O98&lt;&gt;"",$O98,IF($J98="independent_current","two_plus",IF($J98="one_decision","one",IF($J98="shared_records","shared","unknown"))))</x:f>
      </x:c>
      <x:c r="AQ98">
        <x:f>IF($M98&lt;&gt;"",$M98,IF($J98="stale","stale",IF($J98="incomplete_capture","unknown",IF($J98&lt;&gt;"","current",""))))</x:f>
      </x:c>
      <x:c r="AR98">
        <x:f>IF($N98&lt;&gt;"",$N98,IF($J98="contradictory","material",IF($J98&lt;&gt;"","none","")))</x:f>
      </x:c>
      <x:c r="AS98">
        <x:f>IF($P98&lt;&gt;"",$P98,IF($J98="incomplete_capture","incomplete_crm",IF($J98="independent_current","balanced",IF($J98&lt;&gt;"","limited",""))))</x:f>
      </x:c>
      <x:c r="AT98">
        <x:f>OR($G98="buyer_event",$G98="mixed")</x:f>
      </x:c>
      <x:c r="AU98">
        <x:f>OR($D98="battlecard",$D98="shortlist",$D98="procurement",$D98="pricing",$D98="renewal",$D98="strategy",$D98="product_comparison")</x:f>
      </x:c>
      <x:c r="AV98">
        <x:f>OR($D98="seo",$D98="content",$D98="paid_search",$D98="market_monitoring")</x:f>
      </x:c>
      <x:c r="AW98">
        <x:f>IF(OR($K98="vendor",$K98="product"),"direct",IF(OR($K98="consultancy",$K98="agency"),"indirect",IF(OR($K98="internal_build",$K98="spreadsheet",$K98="incumbent",$K98="open_source",$K98="free_tool",$K98="no_decision",$K98="status_quo"),"substitute","")))</x:f>
      </x:c>
      <x:c r="AX98">
        <x:f>IF(OR($K98="vendor",$K98="product"),"Direct competitor",IF(OR($K98="consultancy",$K98="agency"),"Service alternative",IF($K98="incumbent","Incumbent / substitute",IF($K98="no_decision","No-decision alternative",IF($K98="status_quo","Status-quo alternative",IF(OR($K98="internal_build",$K98="spreadsheet",$K98="open_source",$K98="free_tool"),"Substitute",""))))))</x:f>
      </x:c>
      <x:c r="AY98">
        <x:f>OR($G98="none",$G98="seller_only",$AP98&lt;&gt;"two_plus",$AS98="only_wins",$AS98="only_losses",$AS98="one_segment",$AS98="incomplete_crm",$AS98="limited",$T98="yes",$AQ98&lt;&gt;"current")</x:f>
      </x:c>
      <x:c r="AZ98">
        <x:f>IF(ISFORMULA($C98),"candidateName, ","")&amp;IF(OR(ISFORMULA($D98),AND($D98&lt;&gt;"",NOT(OR(EXACT($D98,"seo"),EXACT($D98,"content"),EXACT($D98,"paid_search"),EXACT($D98,"market_monitoring"),EXACT($D98,"battlecard"),EXACT($D98,"product_comparison"),EXACT($D98,"shortlist"),EXACT($D98,"procurement"),EXACT($D98,"pricing"),EXACT($D98,"renewal"),EXACT($D98,"strategy"))))),"decisionUse, ","")&amp;IF(OR(ISFORMULA($E98),AND($E98&lt;&gt;"",NOT(OR(EXACT($E98,"yes"),EXACT($E98,"no"))))),"candidateInSet, ","")&amp;IF(OR(ISFORMULA($F98),AND($F98&lt;&gt;"",NOT(OR(EXACT($F98,"yes"),EXACT($F98,"no"))))),"publicEvidence, ","")&amp;IF(OR(ISFORMULA($G98),AND($G98&lt;&gt;"",NOT(OR(EXACT($G98,"none"),EXACT($G98,"seller_only"),EXACT($G98,"buyer_event"),EXACT($G98,"mixed"))))),"firstPartyEvidence, ","")&amp;IF(OR(ISFORMULA($H98),AND($H98&lt;&gt;"",NOT(OR(EXACT($H98,"yes"),EXACT($H98,"no"),EXACT($H98,"unknown"))))),"realDecision, ","")&amp;IF(OR(ISFORMULA($I98),AND($I98&lt;&gt;"",NOT(OR(EXACT($I98,"full"),EXACT($I98,"partial"),EXACT($I98,"mismatch"),EXACT($I98,"unknown"))))),"scopeMatch, ","")&amp;IF(OR(ISFORMULA($J98),AND($J98&lt;&gt;"",NOT(OR(EXACT($J98,"independent_current"),EXACT($J98,"one_decision"),EXACT($J98,"shared_records"),EXACT($J98,"contradictory"),EXACT($J98,"incomplete_capture"),EXACT($J98,"stale"))))),"evidenceQuality, ","")&amp;IF(OR(ISFORMULA($K98),AND($K98&lt;&gt;"",NOT(OR(EXACT($K98,"vendor"),EXACT($K98,"product"),EXACT($K98,"consultancy"),EXACT($K98,"agency"),EXACT($K98,"internal_build"),EXACT($K98,"spreadsheet"),EXACT($K98,"incumbent"),EXACT($K98,"open_source"),EXACT($K98,"free_tool"),EXACT($K98,"no_decision"),EXACT($K98,"status_quo"),EXACT($K98,"unknown"))))),"alternativeType, ","")&amp;IF(OR(ISFORMULA($L98),AND($L98&lt;&gt;"",NOT(OR(EXACT($L98,"direct"),EXACT($L98,"indirect"),EXACT($L98,"substitute"),EXACT($L98,"reference"),EXACT($L98,"unknown"))))),"currentRole, ","")&amp;IF(OR(ISFORMULA($M98),AND($M98&lt;&gt;"",NOT(OR(EXACT($M98,"current"),EXACT($M98,"stale"),EXACT($M98,"unknown"))))),"freshness, ","")&amp;IF(OR(ISFORMULA($N98),AND($N98&lt;&gt;"",NOT(OR(EXACT($N98,"none"),EXACT($N98,"material"),EXACT($N98,"unknown"))))),"contradiction, ","")&amp;IF(OR(ISFORMULA($O98),AND($O98&lt;&gt;"",NOT(OR(EXACT($O98,"two_plus"),EXACT($O98,"one"),EXACT($O98,"shared"),EXACT($O98,"unknown"))))),"provenance, ","")&amp;IF(OR(ISFORMULA($P98),AND($P98&lt;&gt;"",NOT(OR(EXACT($P98,"balanced"),EXACT($P98,"only_wins"),EXACT($P98,"only_losses"),EXACT($P98,"one_segment"),EXACT($P98,"incomplete_crm"),EXACT($P98,"limited"))))),"sampleCoverage, ","")&amp;IF(OR(ISFORMULA($Q98),AND($Q98&lt;&gt;"",NOT(OR(EXACT($Q98,"none"),EXACT($Q98,"review_due"),EXACT($Q98,"new_evidence"))))),"previousValidation, ","")&amp;IF(OR(ISFORMULA($R98),AND($R98&lt;&gt;"",NOT(OR(EXACT($R98,"yes"),EXACT($R98,"no"))))),"newMaterialEvidence, ","")&amp;IF(OR(ISFORMULA($S98),AND($S98&lt;&gt;"",NOT(OR(EXACT($S98,"yes"),EXACT($S98,"no"),EXACT($S98,"unknown"))))),"serviceability, ","")&amp;IF(OR(ISFORMULA($T98),AND($T98&lt;&gt;"",NOT(OR(EXACT($T98,"yes"),EXACT($T98,"no"))))),"historicalBackfill, ","")&amp;IF(OR(ISFORMULA($U98),AND($U98&lt;&gt;"",NOT(OR(EXACT($U98,"yes"),EXACT($U98,"no"),EXACT($U98,"unknown"))))),"commercialNonParticipation, ","")</x:f>
      </x:c>
      <x:c r="BA98">
        <x:f>IF(LEN(TRIM($C98&amp;""))=0,"candidateName, ","")&amp;IF(LEN(TRIM($D98&amp;""))=0,"decisionUse, ","")&amp;IF(LEN(TRIM($E98&amp;""))=0,"candidateInSet, ","")&amp;IF(LEN(TRIM($F98&amp;""))=0,"publicEvidence, ","")&amp;IF(LEN(TRIM($G98&amp;""))=0,"firstPartyEvidence, ","")&amp;IF(LEN(TRIM($H98&amp;""))=0,"realDecision, ","")&amp;IF(LEN(TRIM($I98&amp;""))=0,"scopeMatch, ","")&amp;IF(LEN(TRIM($J98&amp;""))=0,"evidenceQuality, ","")</x:f>
      </x:c>
      <x:c r="BB98">
        <x:f>IF($AM98=0,"EMPTY",IF($AN98=TRUE,"INVALID INPUT",IF($AO98=TRUE,"INVALID INPUT",IF(OR(NOT(ISTEXT($C98)),LEN(TRIM($C98&amp;""))&lt;2),"INVALID INPUT",IF(OR($Q98="review_due",$Q98="new_evidence",$R98="yes"),"REOPEN",IF(OR($AR98="material",$AR98="unknown"),"RESOLVE EVIDENCE",IF(OR($I98="unknown",$H98="unknown"),"RESOLVE EVIDENCE",IF(AND($AU98=TRUE,OR($S98="",$S98="unknown")),"RESOLVE EVIDENCE",IF(AND($E98="no",OR($K98="",$K98="unknown")),"RESOLVE EVIDENCE",IF(AND($E98="yes",OR($L98="",$L98="unknown")),"RESOLVE EVIDENCE",IF(AND($E98="yes",OR($I98="partial",$I98="mismatch",$AQ98="stale")),"DOWNGRADE",IF(AND($AU98=TRUE,$AY98=TRUE),"RESOLVE EVIDENCE",IF(AND($S98="no",$E98="yes",$H98="no",$U98="yes",$AP98="two_plus",$I98="full",$AQ98="current"),"EXCLUDE FROM THIS COMMERCIAL VIEW",IF(AND($S98="no",$E98="yes",$H98="yes"),"DOWNGRADE",IF(AND($S98="no",OR($F98="yes",$AV98=TRUE)),"RETAIN FOR DISCOVERY / REFERENCE",IF($S98="no","RESOLVE EVIDENCE",IF(AND($E98="no",$H98="yes",$AT98=TRUE,$I98="full",$AW98=""),"RESOLVE EVIDENCE",IF(AND($E98="no",$H98="yes",$AT98=TRUE,$I98="full",$AU98=TRUE,OR($AP98&lt;&gt;"two_plus",$AQ98&lt;&gt;"current",$S98&lt;&gt;"yes")),"RESOLVE EVIDENCE",IF(AND($E98="no",$H98="yes",$AT98=TRUE,$I98="full"),"ADD",IF(AND($AW98&lt;&gt;"",$E98="yes",$H98="yes",$I98="full",$L98&lt;&gt;$AW98),"RECLASSIFY",IF(AND($AP98="shared",$AV98=TRUE),"RETAIN FOR DISCOVERY / REFERENCE",IF(AND($AV98=TRUE,$F98="yes",OR($H98="no",$G98="none")),"RETAIN FOR DISCOVERY / REFERENCE",IF(AND($E98="yes",$H98="no",$U98="yes",$AP98="two_plus",$I98="full",$AQ98="current"),"EXCLUDE FROM THIS COMMERCIAL VIEW",IF(AND($E98="yes",$H98="yes",$AT98=TRUE,$I98="full",$AP98="two_plus",$AQ98="current",$AW98=""),"RESOLVE EVIDENCE",IF(AND($E98="yes",$H98="yes",$AT98=TRUE,$I98="full",$AP98="two_plus",$AQ98="current",$AU98=TRUE,$S98&lt;&gt;"yes"),"RESOLVE EVIDENCE",IF(AND($E98="yes",$H98="yes",$AT98=TRUE,$I98="full",$AP98="two_plus",$AQ98="current",$L98&lt;&gt;$AW98),"RECLASSIFY",IF(AND($E98="yes",$H98="yes",$AT98=TRUE,$I98="full",$AP98="two_plus",$AQ98="current"),"CONFIRM","RESOLVE EVIDENCE")))))))))))))))))))))))))))</x:f>
      </x:c>
      <x:c r="BC98">
        <x:f>IF($AM98=0,"EMPTY",IF($AN98=TRUE,"CONTROLLED_INPUT_INVALID",IF($AO98=TRUE,"REQUIRED_FIELDS_MISSING",IF(OR(NOT(ISTEXT($C98)),LEN(TRIM($C98&amp;""))&lt;2),"IDENTITY_MALFORMED",IF(OR($Q98="review_due",$Q98="new_evidence",$R98="yes"),"LIFECYCLE_TRIGGER",IF(OR($AR98="material",$AR98="unknown"),"MATERIAL_CONTRADICTION",IF(OR($I98="unknown",$H98="unknown"),"SCOPE_OR_EVENT_UNRESOLVED",IF(AND($AU98=TRUE,OR($S98="",$S98="unknown")),"SERVICEABILITY_UNRESOLVED",IF(AND($E98="no",OR($K98="",$K98="unknown")),"MISSING_ALTERNATIVE_ROLE_UNRESOLVED",IF(AND($E98="yes",OR($L98="",$L98="unknown")),"CURRENT_ROLE_UNRESOLVED",IF(AND($E98="yes",OR($I98="partial",$I98="mismatch",$AQ98="stale")),"SCOPE_OR_FRESHNESS_LIMIT",IF(AND($AU98=TRUE,$AY98=TRUE),"COMMERCIAL_EVIDENCE_LIMITED",IF(AND($S98="no",$E98="yes",$H98="no",$U98="yes",$AP98="two_plus",$I98="full",$AQ98="current"),"SCOPED_NON_SERVICEABILITY",IF(AND($S98="no",$E98="yes",$H98="yes"),"SERVICEABILITY_LIMIT",IF(AND($S98="no",OR($F98="yes",$AV98=TRUE)),"NOT_SERVICEABLE_FOR_COMMERCIAL_VIEW",IF($S98="no","SERVICEABILITY_NEGATIVE_ROLE_EFFECT_UNRESOLVED",IF(AND($E98="no",$H98="yes",$AT98=TRUE,$I98="full",$AW98=""),"MISSING_ALTERNATIVE_ROLE_UNRESOLVED",IF(AND($E98="no",$H98="yes",$AT98=TRUE,$I98="full",$AU98=TRUE,OR($AP98&lt;&gt;"two_plus",$AQ98&lt;&gt;"current",$S98&lt;&gt;"yes")),"MISSING_ALTERNATIVE_EVIDENCE_LIMITED",IF(AND($E98="no",$H98="yes",$AT98=TRUE,$I98="full"),"COMMERCIAL_ALTERNATIVE_MISSING",IF(AND($AW98&lt;&gt;"",$E98="yes",$H98="yes",$I98="full",$L98&lt;&gt;$AW98),"ROLE_MISMATCH",IF(AND($AP98="shared",$AV98=TRUE),"PUBLIC_SIGNAL_SHARED_PROVENANCE",IF(AND($AV98=TRUE,$F98="yes",OR($H98="no",$G98="none")),"DISCOVERY_ONLY_RELATIONSHIP",IF(AND($E98="yes",$H98="no",$U98="yes",$AP98="two_plus",$I98="full",$AQ98="current"),"SCOPED_NON_PARTICIPATION",IF(AND($E98="yes",$H98="yes",$AT98=TRUE,$I98="full",$AP98="two_plus",$AQ98="current",$AW98=""),"ALTERNATIVE_TYPE_UNRESOLVED",IF(AND($E98="yes",$H98="yes",$AT98=TRUE,$I98="full",$AP98="two_plus",$AQ98="current",$AU98=TRUE,$S98&lt;&gt;"yes"),"SERVICEABILITY_UNRESOLVED",IF(AND($E98="yes",$H98="yes",$AT98=TRUE,$I98="full",$AP98="two_plus",$AQ98="current",$L98&lt;&gt;$AW98),"ROLE_MISMATCH",IF(AND($E98="yes",$H98="yes",$AT98=TRUE,$I98="full",$AP98="two_plus",$AQ98="current"),"SCOPED_COMMERCIAL_RELEVANCE","DEFAULT_EVIDENCE_GAP")))))))))))))))))))))))))))</x:f>
      </x:c>
    </x:row>
    <x:row r="99">
      <x:c r="A99" s="103"/>
      <x:c r="B99" s="103"/>
      <x:c r="C99" s="103"/>
      <x:c r="D99" s="103"/>
      <x:c r="E99" s="103"/>
      <x:c r="F99" s="103"/>
      <x:c r="G99" s="103"/>
      <x:c r="H99" s="103"/>
      <x:c r="I99" s="103"/>
      <x:c r="J99" s="103"/>
      <x:c r="K99" s="103"/>
      <x:c r="L99" s="103"/>
      <x:c r="M99" s="103"/>
      <x:c r="N99" s="103"/>
      <x:c r="O99" s="103"/>
      <x:c r="P99" s="103"/>
      <x:c r="Q99" s="103"/>
      <x:c r="R99" s="103"/>
      <x:c r="S99" s="103"/>
      <x:c r="T99" s="103"/>
      <x:c r="U99" s="103"/>
      <x:c r="V99" s="103"/>
      <x:c r="W99" s="104"/>
      <x:c r="X99" s="103"/>
      <x:c r="Y99" s="86">
        <x:f>IF($BB99="EMPTY","",IF($AN99=TRUE,"INVALID",IF($AO99=TRUE,"INCOMPLETE",IF(OR(NOT(ISTEXT($C99)),LEN(TRIM($C99&amp;""))&lt;2),"INVALID","VALID"))))</x:f>
      </x:c>
      <x:c r="Z99" s="86">
        <x:f>IF($BB99="EMPTY","",$BB99)</x:f>
      </x:c>
      <x:c r="AA99" s="86">
        <x:f>IF($BB99="EMPTY","",IFERROR(VLOOKUP($BC99,'Method Notes'!$AN$5:$AW$50,2,FALSE),""))</x:f>
      </x:c>
      <x:c r="AB99" s="86">
        <x:f>IF($BB99="EMPTY","",IF($BC99="CONTROLLED_INPUT_INVALID","Unsupported values were supplied for: "&amp;LEFT($AZ99,MAX(0,LEN($AZ99)-2))&amp;". The engine does not convert them to a safe default.",IF($BC99="REQUIRED_FIELDS_MISSING","Required information is missing: "&amp;LEFT($BA99,MAX(0,LEN($BA99)-2))&amp;".",IFERROR(VLOOKUP($BC99,'Method Notes'!$AN$5:$AW$50,3,FALSE),""))))</x:f>
      </x:c>
      <x:c r="AC99" s="86">
        <x:f>IF($BB99="EMPTY","",IF($BC99="COMMERCIAL_ALTERNATIVE_MISSING","Add as "&amp;$AX99&amp;" in this scoped view.",IF($BC99="ROLE_MISMATCH","Reclassify as "&amp;$AX99&amp;" for this view.",IFERROR(VLOOKUP($BC99,'Method Notes'!$AN$5:$AW$50,4,FALSE),""))))</x:f>
      </x:c>
      <x:c r="AD99" s="86">
        <x:f>IF($BB99="EMPTY","",$BC99)</x:f>
      </x:c>
      <x:c r="AE99" s="86">
        <x:f>IF($BB99="EMPTY","",IFERROR(VLOOKUP($BC99,'Method Notes'!$AN$5:$AW$50,5,FALSE),""))</x:f>
      </x:c>
      <x:c r="AF99" s="86">
        <x:f>IF($BB99="EMPTY","",IFERROR(VLOOKUP($BC99,'Method Notes'!$AN$5:$AW$50,6,FALSE),""))</x:f>
      </x:c>
      <x:c r="AG99" s="86">
        <x:f>IF($BB99="EMPTY","",IF($BC99="COMMERCIAL_EVIDENCE_LIMITED",IF($AT99=TRUE,"Add independent decisions and missing segments.","Collect direct buyer or recorded commercial-event evidence tied to the same scope."),IFERROR(VLOOKUP($BC99,'Method Notes'!$AN$5:$AW$50,7,FALSE),"")))</x:f>
      </x:c>
      <x:c r="AH99" s="86">
        <x:f>IF($BB99="EMPTY","",IFERROR(VLOOKUP($BC99,'Method Notes'!$AN$5:$AW$50,8,FALSE),""))</x:f>
      </x:c>
      <x:c r="AI99" s="86">
        <x:f>IF($BB99="EMPTY","",IF(OR($BC99="COMMERCIAL_EVIDENCE_LIMITED",$BC99="COMMERCIAL_ALTERNATIVE_MISSING",$BC99="ROLE_MISMATCH",$BC99="SCOPE_OR_FRESHNESS_LIMIT"),IF($AP99="shared","PROVENANCE NOT INDEPENDENT",IF($AP99="one","ONE INDEPENDENT DECISION ONLY",IF($AS99="incomplete_crm","CRM CAPTURE INCOMPLETE",IF(OR($AS99="only_wins",$AS99="only_losses",$AS99="one_segment",$AS99="limited"),"SAMPLE COVERAGE LIMITED",IF($T99="yes","HISTORICAL BACKFILL UNRELIABLE",IF($AQ99="stale","EVIDENCE STALE","Evidence is scoped to the tested view.")))))),IFERROR(VLOOKUP($BC99,'Method Notes'!$AN$5:$AW$50,9,FALSE),"")))</x:f>
      </x:c>
      <x:c r="AJ99" s="86">
        <x:f>IF($BB99="EMPTY","",IFERROR(VLOOKUP($BC99,'Method Notes'!$AN$5:$AW$50,10,FALSE),""))</x:f>
      </x:c>
      <x:c r="AK99" s="86">
        <x:f>IF(COUNTA($A99:$X99)=0,"",IF(AND($B99&lt;&gt;"",COUNTIF($B$6:$B99,$B99)&gt;1),"POSSIBLE DUPLICATE CANDIDATE ID",""))</x:f>
      </x:c>
      <x:c r="AL99" s="86">
        <x:f>IF(COUNTA($A99:$X99)=0,"",IF(OR($Q99="review_due",$Q99="new_evidence",$R99="yes"),"REOPEN / SUPERSEDE PRIOR VERSION",IF(OR($Q99="",$Q99="none"),"CURRENT OR FIRST REVIEW","PRIOR REVIEW RECORDED")))</x:f>
      </x:c>
      <x:c r="AM99">
        <x:f>IF(COUNTA($C99:$U99)&gt;0,1,0)</x:f>
      </x:c>
      <x:c r="AN99">
        <x:f>OR(ISFORMULA($C99),ISFORMULA($D99),AND($D99&lt;&gt;"",NOT(OR(EXACT($D99,"seo"),EXACT($D99,"content"),EXACT($D99,"paid_search"),EXACT($D99,"market_monitoring"),EXACT($D99,"battlecard"),EXACT($D99,"product_comparison"),EXACT($D99,"shortlist"),EXACT($D99,"procurement"),EXACT($D99,"pricing"),EXACT($D99,"renewal"),EXACT($D99,"strategy")))),ISFORMULA($E99),AND($E99&lt;&gt;"",NOT(OR(EXACT($E99,"yes"),EXACT($E99,"no")))),ISFORMULA($F99),AND($F99&lt;&gt;"",NOT(OR(EXACT($F99,"yes"),EXACT($F99,"no")))),ISFORMULA($G99),AND($G99&lt;&gt;"",NOT(OR(EXACT($G99,"none"),EXACT($G99,"seller_only"),EXACT($G99,"buyer_event"),EXACT($G99,"mixed")))),ISFORMULA($H99),AND($H99&lt;&gt;"",NOT(OR(EXACT($H99,"yes"),EXACT($H99,"no"),EXACT($H99,"unknown")))),ISFORMULA($I99),AND($I99&lt;&gt;"",NOT(OR(EXACT($I99,"full"),EXACT($I99,"partial"),EXACT($I99,"mismatch"),EXACT($I99,"unknown")))),ISFORMULA($J99),AND($J99&lt;&gt;"",NOT(OR(EXACT($J99,"independent_current"),EXACT($J99,"one_decision"),EXACT($J99,"shared_records"),EXACT($J99,"contradictory"),EXACT($J99,"incomplete_capture"),EXACT($J99,"stale")))),ISFORMULA($K99),AND($K99&lt;&gt;"",NOT(OR(EXACT($K99,"vendor"),EXACT($K99,"product"),EXACT($K99,"consultancy"),EXACT($K99,"agency"),EXACT($K99,"internal_build"),EXACT($K99,"spreadsheet"),EXACT($K99,"incumbent"),EXACT($K99,"open_source"),EXACT($K99,"free_tool"),EXACT($K99,"no_decision"),EXACT($K99,"status_quo"),EXACT($K99,"unknown")))),ISFORMULA($L99),AND($L99&lt;&gt;"",NOT(OR(EXACT($L99,"direct"),EXACT($L99,"indirect"),EXACT($L99,"substitute"),EXACT($L99,"reference"),EXACT($L99,"unknown")))),ISFORMULA($M99),AND($M99&lt;&gt;"",NOT(OR(EXACT($M99,"current"),EXACT($M99,"stale"),EXACT($M99,"unknown")))),ISFORMULA($N99),AND($N99&lt;&gt;"",NOT(OR(EXACT($N99,"none"),EXACT($N99,"material"),EXACT($N99,"unknown")))),ISFORMULA($O99),AND($O99&lt;&gt;"",NOT(OR(EXACT($O99,"two_plus"),EXACT($O99,"one"),EXACT($O99,"shared"),EXACT($O99,"unknown")))),ISFORMULA($P99),AND($P99&lt;&gt;"",NOT(OR(EXACT($P99,"balanced"),EXACT($P99,"only_wins"),EXACT($P99,"only_losses"),EXACT($P99,"one_segment"),EXACT($P99,"incomplete_crm"),EXACT($P99,"limited")))),ISFORMULA($Q99),AND($Q99&lt;&gt;"",NOT(OR(EXACT($Q99,"none"),EXACT($Q99,"review_due"),EXACT($Q99,"new_evidence")))),ISFORMULA($R99),AND($R99&lt;&gt;"",NOT(OR(EXACT($R99,"yes"),EXACT($R99,"no")))),ISFORMULA($S99),AND($S99&lt;&gt;"",NOT(OR(EXACT($S99,"yes"),EXACT($S99,"no"),EXACT($S99,"unknown")))),ISFORMULA($T99),AND($T99&lt;&gt;"",NOT(OR(EXACT($T99,"yes"),EXACT($T99,"no")))),ISFORMULA($U99),AND($U99&lt;&gt;"",NOT(OR(EXACT($U99,"yes"),EXACT($U99,"no"),EXACT($U99,"unknown")))))</x:f>
      </x:c>
      <x:c r="AO99">
        <x:f>OR(LEN(TRIM($C99&amp;""))=0,LEN(TRIM($D99&amp;""))=0,LEN(TRIM($E99&amp;""))=0,LEN(TRIM($F99&amp;""))=0,LEN(TRIM($G99&amp;""))=0,LEN(TRIM($H99&amp;""))=0,LEN(TRIM($I99&amp;""))=0,LEN(TRIM($J99&amp;""))=0)</x:f>
      </x:c>
      <x:c r="AP99">
        <x:f>IF($O99&lt;&gt;"",$O99,IF($J99="independent_current","two_plus",IF($J99="one_decision","one",IF($J99="shared_records","shared","unknown"))))</x:f>
      </x:c>
      <x:c r="AQ99">
        <x:f>IF($M99&lt;&gt;"",$M99,IF($J99="stale","stale",IF($J99="incomplete_capture","unknown",IF($J99&lt;&gt;"","current",""))))</x:f>
      </x:c>
      <x:c r="AR99">
        <x:f>IF($N99&lt;&gt;"",$N99,IF($J99="contradictory","material",IF($J99&lt;&gt;"","none","")))</x:f>
      </x:c>
      <x:c r="AS99">
        <x:f>IF($P99&lt;&gt;"",$P99,IF($J99="incomplete_capture","incomplete_crm",IF($J99="independent_current","balanced",IF($J99&lt;&gt;"","limited",""))))</x:f>
      </x:c>
      <x:c r="AT99">
        <x:f>OR($G99="buyer_event",$G99="mixed")</x:f>
      </x:c>
      <x:c r="AU99">
        <x:f>OR($D99="battlecard",$D99="shortlist",$D99="procurement",$D99="pricing",$D99="renewal",$D99="strategy",$D99="product_comparison")</x:f>
      </x:c>
      <x:c r="AV99">
        <x:f>OR($D99="seo",$D99="content",$D99="paid_search",$D99="market_monitoring")</x:f>
      </x:c>
      <x:c r="AW99">
        <x:f>IF(OR($K99="vendor",$K99="product"),"direct",IF(OR($K99="consultancy",$K99="agency"),"indirect",IF(OR($K99="internal_build",$K99="spreadsheet",$K99="incumbent",$K99="open_source",$K99="free_tool",$K99="no_decision",$K99="status_quo"),"substitute","")))</x:f>
      </x:c>
      <x:c r="AX99">
        <x:f>IF(OR($K99="vendor",$K99="product"),"Direct competitor",IF(OR($K99="consultancy",$K99="agency"),"Service alternative",IF($K99="incumbent","Incumbent / substitute",IF($K99="no_decision","No-decision alternative",IF($K99="status_quo","Status-quo alternative",IF(OR($K99="internal_build",$K99="spreadsheet",$K99="open_source",$K99="free_tool"),"Substitute",""))))))</x:f>
      </x:c>
      <x:c r="AY99">
        <x:f>OR($G99="none",$G99="seller_only",$AP99&lt;&gt;"two_plus",$AS99="only_wins",$AS99="only_losses",$AS99="one_segment",$AS99="incomplete_crm",$AS99="limited",$T99="yes",$AQ99&lt;&gt;"current")</x:f>
      </x:c>
      <x:c r="AZ99">
        <x:f>IF(ISFORMULA($C99),"candidateName, ","")&amp;IF(OR(ISFORMULA($D99),AND($D99&lt;&gt;"",NOT(OR(EXACT($D99,"seo"),EXACT($D99,"content"),EXACT($D99,"paid_search"),EXACT($D99,"market_monitoring"),EXACT($D99,"battlecard"),EXACT($D99,"product_comparison"),EXACT($D99,"shortlist"),EXACT($D99,"procurement"),EXACT($D99,"pricing"),EXACT($D99,"renewal"),EXACT($D99,"strategy"))))),"decisionUse, ","")&amp;IF(OR(ISFORMULA($E99),AND($E99&lt;&gt;"",NOT(OR(EXACT($E99,"yes"),EXACT($E99,"no"))))),"candidateInSet, ","")&amp;IF(OR(ISFORMULA($F99),AND($F99&lt;&gt;"",NOT(OR(EXACT($F99,"yes"),EXACT($F99,"no"))))),"publicEvidence, ","")&amp;IF(OR(ISFORMULA($G99),AND($G99&lt;&gt;"",NOT(OR(EXACT($G99,"none"),EXACT($G99,"seller_only"),EXACT($G99,"buyer_event"),EXACT($G99,"mixed"))))),"firstPartyEvidence, ","")&amp;IF(OR(ISFORMULA($H99),AND($H99&lt;&gt;"",NOT(OR(EXACT($H99,"yes"),EXACT($H99,"no"),EXACT($H99,"unknown"))))),"realDecision, ","")&amp;IF(OR(ISFORMULA($I99),AND($I99&lt;&gt;"",NOT(OR(EXACT($I99,"full"),EXACT($I99,"partial"),EXACT($I99,"mismatch"),EXACT($I99,"unknown"))))),"scopeMatch, ","")&amp;IF(OR(ISFORMULA($J99),AND($J99&lt;&gt;"",NOT(OR(EXACT($J99,"independent_current"),EXACT($J99,"one_decision"),EXACT($J99,"shared_records"),EXACT($J99,"contradictory"),EXACT($J99,"incomplete_capture"),EXACT($J99,"stale"))))),"evidenceQuality, ","")&amp;IF(OR(ISFORMULA($K99),AND($K99&lt;&gt;"",NOT(OR(EXACT($K99,"vendor"),EXACT($K99,"product"),EXACT($K99,"consultancy"),EXACT($K99,"agency"),EXACT($K99,"internal_build"),EXACT($K99,"spreadsheet"),EXACT($K99,"incumbent"),EXACT($K99,"open_source"),EXACT($K99,"free_tool"),EXACT($K99,"no_decision"),EXACT($K99,"status_quo"),EXACT($K99,"unknown"))))),"alternativeType, ","")&amp;IF(OR(ISFORMULA($L99),AND($L99&lt;&gt;"",NOT(OR(EXACT($L99,"direct"),EXACT($L99,"indirect"),EXACT($L99,"substitute"),EXACT($L99,"reference"),EXACT($L99,"unknown"))))),"currentRole, ","")&amp;IF(OR(ISFORMULA($M99),AND($M99&lt;&gt;"",NOT(OR(EXACT($M99,"current"),EXACT($M99,"stale"),EXACT($M99,"unknown"))))),"freshness, ","")&amp;IF(OR(ISFORMULA($N99),AND($N99&lt;&gt;"",NOT(OR(EXACT($N99,"none"),EXACT($N99,"material"),EXACT($N99,"unknown"))))),"contradiction, ","")&amp;IF(OR(ISFORMULA($O99),AND($O99&lt;&gt;"",NOT(OR(EXACT($O99,"two_plus"),EXACT($O99,"one"),EXACT($O99,"shared"),EXACT($O99,"unknown"))))),"provenance, ","")&amp;IF(OR(ISFORMULA($P99),AND($P99&lt;&gt;"",NOT(OR(EXACT($P99,"balanced"),EXACT($P99,"only_wins"),EXACT($P99,"only_losses"),EXACT($P99,"one_segment"),EXACT($P99,"incomplete_crm"),EXACT($P99,"limited"))))),"sampleCoverage, ","")&amp;IF(OR(ISFORMULA($Q99),AND($Q99&lt;&gt;"",NOT(OR(EXACT($Q99,"none"),EXACT($Q99,"review_due"),EXACT($Q99,"new_evidence"))))),"previousValidation, ","")&amp;IF(OR(ISFORMULA($R99),AND($R99&lt;&gt;"",NOT(OR(EXACT($R99,"yes"),EXACT($R99,"no"))))),"newMaterialEvidence, ","")&amp;IF(OR(ISFORMULA($S99),AND($S99&lt;&gt;"",NOT(OR(EXACT($S99,"yes"),EXACT($S99,"no"),EXACT($S99,"unknown"))))),"serviceability, ","")&amp;IF(OR(ISFORMULA($T99),AND($T99&lt;&gt;"",NOT(OR(EXACT($T99,"yes"),EXACT($T99,"no"))))),"historicalBackfill, ","")&amp;IF(OR(ISFORMULA($U99),AND($U99&lt;&gt;"",NOT(OR(EXACT($U99,"yes"),EXACT($U99,"no"),EXACT($U99,"unknown"))))),"commercialNonParticipation, ","")</x:f>
      </x:c>
      <x:c r="BA99">
        <x:f>IF(LEN(TRIM($C99&amp;""))=0,"candidateName, ","")&amp;IF(LEN(TRIM($D99&amp;""))=0,"decisionUse, ","")&amp;IF(LEN(TRIM($E99&amp;""))=0,"candidateInSet, ","")&amp;IF(LEN(TRIM($F99&amp;""))=0,"publicEvidence, ","")&amp;IF(LEN(TRIM($G99&amp;""))=0,"firstPartyEvidence, ","")&amp;IF(LEN(TRIM($H99&amp;""))=0,"realDecision, ","")&amp;IF(LEN(TRIM($I99&amp;""))=0,"scopeMatch, ","")&amp;IF(LEN(TRIM($J99&amp;""))=0,"evidenceQuality, ","")</x:f>
      </x:c>
      <x:c r="BB99">
        <x:f>IF($AM99=0,"EMPTY",IF($AN99=TRUE,"INVALID INPUT",IF($AO99=TRUE,"INVALID INPUT",IF(OR(NOT(ISTEXT($C99)),LEN(TRIM($C99&amp;""))&lt;2),"INVALID INPUT",IF(OR($Q99="review_due",$Q99="new_evidence",$R99="yes"),"REOPEN",IF(OR($AR99="material",$AR99="unknown"),"RESOLVE EVIDENCE",IF(OR($I99="unknown",$H99="unknown"),"RESOLVE EVIDENCE",IF(AND($AU99=TRUE,OR($S99="",$S99="unknown")),"RESOLVE EVIDENCE",IF(AND($E99="no",OR($K99="",$K99="unknown")),"RESOLVE EVIDENCE",IF(AND($E99="yes",OR($L99="",$L99="unknown")),"RESOLVE EVIDENCE",IF(AND($E99="yes",OR($I99="partial",$I99="mismatch",$AQ99="stale")),"DOWNGRADE",IF(AND($AU99=TRUE,$AY99=TRUE),"RESOLVE EVIDENCE",IF(AND($S99="no",$E99="yes",$H99="no",$U99="yes",$AP99="two_plus",$I99="full",$AQ99="current"),"EXCLUDE FROM THIS COMMERCIAL VIEW",IF(AND($S99="no",$E99="yes",$H99="yes"),"DOWNGRADE",IF(AND($S99="no",OR($F99="yes",$AV99=TRUE)),"RETAIN FOR DISCOVERY / REFERENCE",IF($S99="no","RESOLVE EVIDENCE",IF(AND($E99="no",$H99="yes",$AT99=TRUE,$I99="full",$AW99=""),"RESOLVE EVIDENCE",IF(AND($E99="no",$H99="yes",$AT99=TRUE,$I99="full",$AU99=TRUE,OR($AP99&lt;&gt;"two_plus",$AQ99&lt;&gt;"current",$S99&lt;&gt;"yes")),"RESOLVE EVIDENCE",IF(AND($E99="no",$H99="yes",$AT99=TRUE,$I99="full"),"ADD",IF(AND($AW99&lt;&gt;"",$E99="yes",$H99="yes",$I99="full",$L99&lt;&gt;$AW99),"RECLASSIFY",IF(AND($AP99="shared",$AV99=TRUE),"RETAIN FOR DISCOVERY / REFERENCE",IF(AND($AV99=TRUE,$F99="yes",OR($H99="no",$G99="none")),"RETAIN FOR DISCOVERY / REFERENCE",IF(AND($E99="yes",$H99="no",$U99="yes",$AP99="two_plus",$I99="full",$AQ99="current"),"EXCLUDE FROM THIS COMMERCIAL VIEW",IF(AND($E99="yes",$H99="yes",$AT99=TRUE,$I99="full",$AP99="two_plus",$AQ99="current",$AW99=""),"RESOLVE EVIDENCE",IF(AND($E99="yes",$H99="yes",$AT99=TRUE,$I99="full",$AP99="two_plus",$AQ99="current",$AU99=TRUE,$S99&lt;&gt;"yes"),"RESOLVE EVIDENCE",IF(AND($E99="yes",$H99="yes",$AT99=TRUE,$I99="full",$AP99="two_plus",$AQ99="current",$L99&lt;&gt;$AW99),"RECLASSIFY",IF(AND($E99="yes",$H99="yes",$AT99=TRUE,$I99="full",$AP99="two_plus",$AQ99="current"),"CONFIRM","RESOLVE EVIDENCE")))))))))))))))))))))))))))</x:f>
      </x:c>
      <x:c r="BC99">
        <x:f>IF($AM99=0,"EMPTY",IF($AN99=TRUE,"CONTROLLED_INPUT_INVALID",IF($AO99=TRUE,"REQUIRED_FIELDS_MISSING",IF(OR(NOT(ISTEXT($C99)),LEN(TRIM($C99&amp;""))&lt;2),"IDENTITY_MALFORMED",IF(OR($Q99="review_due",$Q99="new_evidence",$R99="yes"),"LIFECYCLE_TRIGGER",IF(OR($AR99="material",$AR99="unknown"),"MATERIAL_CONTRADICTION",IF(OR($I99="unknown",$H99="unknown"),"SCOPE_OR_EVENT_UNRESOLVED",IF(AND($AU99=TRUE,OR($S99="",$S99="unknown")),"SERVICEABILITY_UNRESOLVED",IF(AND($E99="no",OR($K99="",$K99="unknown")),"MISSING_ALTERNATIVE_ROLE_UNRESOLVED",IF(AND($E99="yes",OR($L99="",$L99="unknown")),"CURRENT_ROLE_UNRESOLVED",IF(AND($E99="yes",OR($I99="partial",$I99="mismatch",$AQ99="stale")),"SCOPE_OR_FRESHNESS_LIMIT",IF(AND($AU99=TRUE,$AY99=TRUE),"COMMERCIAL_EVIDENCE_LIMITED",IF(AND($S99="no",$E99="yes",$H99="no",$U99="yes",$AP99="two_plus",$I99="full",$AQ99="current"),"SCOPED_NON_SERVICEABILITY",IF(AND($S99="no",$E99="yes",$H99="yes"),"SERVICEABILITY_LIMIT",IF(AND($S99="no",OR($F99="yes",$AV99=TRUE)),"NOT_SERVICEABLE_FOR_COMMERCIAL_VIEW",IF($S99="no","SERVICEABILITY_NEGATIVE_ROLE_EFFECT_UNRESOLVED",IF(AND($E99="no",$H99="yes",$AT99=TRUE,$I99="full",$AW99=""),"MISSING_ALTERNATIVE_ROLE_UNRESOLVED",IF(AND($E99="no",$H99="yes",$AT99=TRUE,$I99="full",$AU99=TRUE,OR($AP99&lt;&gt;"two_plus",$AQ99&lt;&gt;"current",$S99&lt;&gt;"yes")),"MISSING_ALTERNATIVE_EVIDENCE_LIMITED",IF(AND($E99="no",$H99="yes",$AT99=TRUE,$I99="full"),"COMMERCIAL_ALTERNATIVE_MISSING",IF(AND($AW99&lt;&gt;"",$E99="yes",$H99="yes",$I99="full",$L99&lt;&gt;$AW99),"ROLE_MISMATCH",IF(AND($AP99="shared",$AV99=TRUE),"PUBLIC_SIGNAL_SHARED_PROVENANCE",IF(AND($AV99=TRUE,$F99="yes",OR($H99="no",$G99="none")),"DISCOVERY_ONLY_RELATIONSHIP",IF(AND($E99="yes",$H99="no",$U99="yes",$AP99="two_plus",$I99="full",$AQ99="current"),"SCOPED_NON_PARTICIPATION",IF(AND($E99="yes",$H99="yes",$AT99=TRUE,$I99="full",$AP99="two_plus",$AQ99="current",$AW99=""),"ALTERNATIVE_TYPE_UNRESOLVED",IF(AND($E99="yes",$H99="yes",$AT99=TRUE,$I99="full",$AP99="two_plus",$AQ99="current",$AU99=TRUE,$S99&lt;&gt;"yes"),"SERVICEABILITY_UNRESOLVED",IF(AND($E99="yes",$H99="yes",$AT99=TRUE,$I99="full",$AP99="two_plus",$AQ99="current",$L99&lt;&gt;$AW99),"ROLE_MISMATCH",IF(AND($E99="yes",$H99="yes",$AT99=TRUE,$I99="full",$AP99="two_plus",$AQ99="current"),"SCOPED_COMMERCIAL_RELEVANCE","DEFAULT_EVIDENCE_GAP")))))))))))))))))))))))))))</x:f>
      </x:c>
    </x:row>
    <x:row r="100">
      <x:c r="A100" s="103"/>
      <x:c r="B100" s="103"/>
      <x:c r="C100" s="103"/>
      <x:c r="D100" s="103"/>
      <x:c r="E100" s="103"/>
      <x:c r="F100" s="103"/>
      <x:c r="G100" s="103"/>
      <x:c r="H100" s="103"/>
      <x:c r="I100" s="103"/>
      <x:c r="J100" s="103"/>
      <x:c r="K100" s="103"/>
      <x:c r="L100" s="103"/>
      <x:c r="M100" s="103"/>
      <x:c r="N100" s="103"/>
      <x:c r="O100" s="103"/>
      <x:c r="P100" s="103"/>
      <x:c r="Q100" s="103"/>
      <x:c r="R100" s="103"/>
      <x:c r="S100" s="103"/>
      <x:c r="T100" s="103"/>
      <x:c r="U100" s="103"/>
      <x:c r="V100" s="103"/>
      <x:c r="W100" s="104"/>
      <x:c r="X100" s="103"/>
      <x:c r="Y100" s="86">
        <x:f>IF($BB100="EMPTY","",IF($AN100=TRUE,"INVALID",IF($AO100=TRUE,"INCOMPLETE",IF(OR(NOT(ISTEXT($C100)),LEN(TRIM($C100&amp;""))&lt;2),"INVALID","VALID"))))</x:f>
      </x:c>
      <x:c r="Z100" s="86">
        <x:f>IF($BB100="EMPTY","",$BB100)</x:f>
      </x:c>
      <x:c r="AA100" s="86">
        <x:f>IF($BB100="EMPTY","",IFERROR(VLOOKUP($BC100,'Method Notes'!$AN$5:$AW$50,2,FALSE),""))</x:f>
      </x:c>
      <x:c r="AB100" s="86">
        <x:f>IF($BB100="EMPTY","",IF($BC100="CONTROLLED_INPUT_INVALID","Unsupported values were supplied for: "&amp;LEFT($AZ100,MAX(0,LEN($AZ100)-2))&amp;". The engine does not convert them to a safe default.",IF($BC100="REQUIRED_FIELDS_MISSING","Required information is missing: "&amp;LEFT($BA100,MAX(0,LEN($BA100)-2))&amp;".",IFERROR(VLOOKUP($BC100,'Method Notes'!$AN$5:$AW$50,3,FALSE),""))))</x:f>
      </x:c>
      <x:c r="AC100" s="86">
        <x:f>IF($BB100="EMPTY","",IF($BC100="COMMERCIAL_ALTERNATIVE_MISSING","Add as "&amp;$AX100&amp;" in this scoped view.",IF($BC100="ROLE_MISMATCH","Reclassify as "&amp;$AX100&amp;" for this view.",IFERROR(VLOOKUP($BC100,'Method Notes'!$AN$5:$AW$50,4,FALSE),""))))</x:f>
      </x:c>
      <x:c r="AD100" s="86">
        <x:f>IF($BB100="EMPTY","",$BC100)</x:f>
      </x:c>
      <x:c r="AE100" s="86">
        <x:f>IF($BB100="EMPTY","",IFERROR(VLOOKUP($BC100,'Method Notes'!$AN$5:$AW$50,5,FALSE),""))</x:f>
      </x:c>
      <x:c r="AF100" s="86">
        <x:f>IF($BB100="EMPTY","",IFERROR(VLOOKUP($BC100,'Method Notes'!$AN$5:$AW$50,6,FALSE),""))</x:f>
      </x:c>
      <x:c r="AG100" s="86">
        <x:f>IF($BB100="EMPTY","",IF($BC100="COMMERCIAL_EVIDENCE_LIMITED",IF($AT100=TRUE,"Add independent decisions and missing segments.","Collect direct buyer or recorded commercial-event evidence tied to the same scope."),IFERROR(VLOOKUP($BC100,'Method Notes'!$AN$5:$AW$50,7,FALSE),"")))</x:f>
      </x:c>
      <x:c r="AH100" s="86">
        <x:f>IF($BB100="EMPTY","",IFERROR(VLOOKUP($BC100,'Method Notes'!$AN$5:$AW$50,8,FALSE),""))</x:f>
      </x:c>
      <x:c r="AI100" s="86">
        <x:f>IF($BB100="EMPTY","",IF(OR($BC100="COMMERCIAL_EVIDENCE_LIMITED",$BC100="COMMERCIAL_ALTERNATIVE_MISSING",$BC100="ROLE_MISMATCH",$BC100="SCOPE_OR_FRESHNESS_LIMIT"),IF($AP100="shared","PROVENANCE NOT INDEPENDENT",IF($AP100="one","ONE INDEPENDENT DECISION ONLY",IF($AS100="incomplete_crm","CRM CAPTURE INCOMPLETE",IF(OR($AS100="only_wins",$AS100="only_losses",$AS100="one_segment",$AS100="limited"),"SAMPLE COVERAGE LIMITED",IF($T100="yes","HISTORICAL BACKFILL UNRELIABLE",IF($AQ100="stale","EVIDENCE STALE","Evidence is scoped to the tested view.")))))),IFERROR(VLOOKUP($BC100,'Method Notes'!$AN$5:$AW$50,9,FALSE),"")))</x:f>
      </x:c>
      <x:c r="AJ100" s="86">
        <x:f>IF($BB100="EMPTY","",IFERROR(VLOOKUP($BC100,'Method Notes'!$AN$5:$AW$50,10,FALSE),""))</x:f>
      </x:c>
      <x:c r="AK100" s="86">
        <x:f>IF(COUNTA($A100:$X100)=0,"",IF(AND($B100&lt;&gt;"",COUNTIF($B$6:$B100,$B100)&gt;1),"POSSIBLE DUPLICATE CANDIDATE ID",""))</x:f>
      </x:c>
      <x:c r="AL100" s="86">
        <x:f>IF(COUNTA($A100:$X100)=0,"",IF(OR($Q100="review_due",$Q100="new_evidence",$R100="yes"),"REOPEN / SUPERSEDE PRIOR VERSION",IF(OR($Q100="",$Q100="none"),"CURRENT OR FIRST REVIEW","PRIOR REVIEW RECORDED")))</x:f>
      </x:c>
      <x:c r="AM100">
        <x:f>IF(COUNTA($C100:$U100)&gt;0,1,0)</x:f>
      </x:c>
      <x:c r="AN100">
        <x:f>OR(ISFORMULA($C100),ISFORMULA($D100),AND($D100&lt;&gt;"",NOT(OR(EXACT($D100,"seo"),EXACT($D100,"content"),EXACT($D100,"paid_search"),EXACT($D100,"market_monitoring"),EXACT($D100,"battlecard"),EXACT($D100,"product_comparison"),EXACT($D100,"shortlist"),EXACT($D100,"procurement"),EXACT($D100,"pricing"),EXACT($D100,"renewal"),EXACT($D100,"strategy")))),ISFORMULA($E100),AND($E100&lt;&gt;"",NOT(OR(EXACT($E100,"yes"),EXACT($E100,"no")))),ISFORMULA($F100),AND($F100&lt;&gt;"",NOT(OR(EXACT($F100,"yes"),EXACT($F100,"no")))),ISFORMULA($G100),AND($G100&lt;&gt;"",NOT(OR(EXACT($G100,"none"),EXACT($G100,"seller_only"),EXACT($G100,"buyer_event"),EXACT($G100,"mixed")))),ISFORMULA($H100),AND($H100&lt;&gt;"",NOT(OR(EXACT($H100,"yes"),EXACT($H100,"no"),EXACT($H100,"unknown")))),ISFORMULA($I100),AND($I100&lt;&gt;"",NOT(OR(EXACT($I100,"full"),EXACT($I100,"partial"),EXACT($I100,"mismatch"),EXACT($I100,"unknown")))),ISFORMULA($J100),AND($J100&lt;&gt;"",NOT(OR(EXACT($J100,"independent_current"),EXACT($J100,"one_decision"),EXACT($J100,"shared_records"),EXACT($J100,"contradictory"),EXACT($J100,"incomplete_capture"),EXACT($J100,"stale")))),ISFORMULA($K100),AND($K100&lt;&gt;"",NOT(OR(EXACT($K100,"vendor"),EXACT($K100,"product"),EXACT($K100,"consultancy"),EXACT($K100,"agency"),EXACT($K100,"internal_build"),EXACT($K100,"spreadsheet"),EXACT($K100,"incumbent"),EXACT($K100,"open_source"),EXACT($K100,"free_tool"),EXACT($K100,"no_decision"),EXACT($K100,"status_quo"),EXACT($K100,"unknown")))),ISFORMULA($L100),AND($L100&lt;&gt;"",NOT(OR(EXACT($L100,"direct"),EXACT($L100,"indirect"),EXACT($L100,"substitute"),EXACT($L100,"reference"),EXACT($L100,"unknown")))),ISFORMULA($M100),AND($M100&lt;&gt;"",NOT(OR(EXACT($M100,"current"),EXACT($M100,"stale"),EXACT($M100,"unknown")))),ISFORMULA($N100),AND($N100&lt;&gt;"",NOT(OR(EXACT($N100,"none"),EXACT($N100,"material"),EXACT($N100,"unknown")))),ISFORMULA($O100),AND($O100&lt;&gt;"",NOT(OR(EXACT($O100,"two_plus"),EXACT($O100,"one"),EXACT($O100,"shared"),EXACT($O100,"unknown")))),ISFORMULA($P100),AND($P100&lt;&gt;"",NOT(OR(EXACT($P100,"balanced"),EXACT($P100,"only_wins"),EXACT($P100,"only_losses"),EXACT($P100,"one_segment"),EXACT($P100,"incomplete_crm"),EXACT($P100,"limited")))),ISFORMULA($Q100),AND($Q100&lt;&gt;"",NOT(OR(EXACT($Q100,"none"),EXACT($Q100,"review_due"),EXACT($Q100,"new_evidence")))),ISFORMULA($R100),AND($R100&lt;&gt;"",NOT(OR(EXACT($R100,"yes"),EXACT($R100,"no")))),ISFORMULA($S100),AND($S100&lt;&gt;"",NOT(OR(EXACT($S100,"yes"),EXACT($S100,"no"),EXACT($S100,"unknown")))),ISFORMULA($T100),AND($T100&lt;&gt;"",NOT(OR(EXACT($T100,"yes"),EXACT($T100,"no")))),ISFORMULA($U100),AND($U100&lt;&gt;"",NOT(OR(EXACT($U100,"yes"),EXACT($U100,"no"),EXACT($U100,"unknown")))))</x:f>
      </x:c>
      <x:c r="AO100">
        <x:f>OR(LEN(TRIM($C100&amp;""))=0,LEN(TRIM($D100&amp;""))=0,LEN(TRIM($E100&amp;""))=0,LEN(TRIM($F100&amp;""))=0,LEN(TRIM($G100&amp;""))=0,LEN(TRIM($H100&amp;""))=0,LEN(TRIM($I100&amp;""))=0,LEN(TRIM($J100&amp;""))=0)</x:f>
      </x:c>
      <x:c r="AP100">
        <x:f>IF($O100&lt;&gt;"",$O100,IF($J100="independent_current","two_plus",IF($J100="one_decision","one",IF($J100="shared_records","shared","unknown"))))</x:f>
      </x:c>
      <x:c r="AQ100">
        <x:f>IF($M100&lt;&gt;"",$M100,IF($J100="stale","stale",IF($J100="incomplete_capture","unknown",IF($J100&lt;&gt;"","current",""))))</x:f>
      </x:c>
      <x:c r="AR100">
        <x:f>IF($N100&lt;&gt;"",$N100,IF($J100="contradictory","material",IF($J100&lt;&gt;"","none","")))</x:f>
      </x:c>
      <x:c r="AS100">
        <x:f>IF($P100&lt;&gt;"",$P100,IF($J100="incomplete_capture","incomplete_crm",IF($J100="independent_current","balanced",IF($J100&lt;&gt;"","limited",""))))</x:f>
      </x:c>
      <x:c r="AT100">
        <x:f>OR($G100="buyer_event",$G100="mixed")</x:f>
      </x:c>
      <x:c r="AU100">
        <x:f>OR($D100="battlecard",$D100="shortlist",$D100="procurement",$D100="pricing",$D100="renewal",$D100="strategy",$D100="product_comparison")</x:f>
      </x:c>
      <x:c r="AV100">
        <x:f>OR($D100="seo",$D100="content",$D100="paid_search",$D100="market_monitoring")</x:f>
      </x:c>
      <x:c r="AW100">
        <x:f>IF(OR($K100="vendor",$K100="product"),"direct",IF(OR($K100="consultancy",$K100="agency"),"indirect",IF(OR($K100="internal_build",$K100="spreadsheet",$K100="incumbent",$K100="open_source",$K100="free_tool",$K100="no_decision",$K100="status_quo"),"substitute","")))</x:f>
      </x:c>
      <x:c r="AX100">
        <x:f>IF(OR($K100="vendor",$K100="product"),"Direct competitor",IF(OR($K100="consultancy",$K100="agency"),"Service alternative",IF($K100="incumbent","Incumbent / substitute",IF($K100="no_decision","No-decision alternative",IF($K100="status_quo","Status-quo alternative",IF(OR($K100="internal_build",$K100="spreadsheet",$K100="open_source",$K100="free_tool"),"Substitute",""))))))</x:f>
      </x:c>
      <x:c r="AY100">
        <x:f>OR($G100="none",$G100="seller_only",$AP100&lt;&gt;"two_plus",$AS100="only_wins",$AS100="only_losses",$AS100="one_segment",$AS100="incomplete_crm",$AS100="limited",$T100="yes",$AQ100&lt;&gt;"current")</x:f>
      </x:c>
      <x:c r="AZ100">
        <x:f>IF(ISFORMULA($C100),"candidateName, ","")&amp;IF(OR(ISFORMULA($D100),AND($D100&lt;&gt;"",NOT(OR(EXACT($D100,"seo"),EXACT($D100,"content"),EXACT($D100,"paid_search"),EXACT($D100,"market_monitoring"),EXACT($D100,"battlecard"),EXACT($D100,"product_comparison"),EXACT($D100,"shortlist"),EXACT($D100,"procurement"),EXACT($D100,"pricing"),EXACT($D100,"renewal"),EXACT($D100,"strategy"))))),"decisionUse, ","")&amp;IF(OR(ISFORMULA($E100),AND($E100&lt;&gt;"",NOT(OR(EXACT($E100,"yes"),EXACT($E100,"no"))))),"candidateInSet, ","")&amp;IF(OR(ISFORMULA($F100),AND($F100&lt;&gt;"",NOT(OR(EXACT($F100,"yes"),EXACT($F100,"no"))))),"publicEvidence, ","")&amp;IF(OR(ISFORMULA($G100),AND($G100&lt;&gt;"",NOT(OR(EXACT($G100,"none"),EXACT($G100,"seller_only"),EXACT($G100,"buyer_event"),EXACT($G100,"mixed"))))),"firstPartyEvidence, ","")&amp;IF(OR(ISFORMULA($H100),AND($H100&lt;&gt;"",NOT(OR(EXACT($H100,"yes"),EXACT($H100,"no"),EXACT($H100,"unknown"))))),"realDecision, ","")&amp;IF(OR(ISFORMULA($I100),AND($I100&lt;&gt;"",NOT(OR(EXACT($I100,"full"),EXACT($I100,"partial"),EXACT($I100,"mismatch"),EXACT($I100,"unknown"))))),"scopeMatch, ","")&amp;IF(OR(ISFORMULA($J100),AND($J100&lt;&gt;"",NOT(OR(EXACT($J100,"independent_current"),EXACT($J100,"one_decision"),EXACT($J100,"shared_records"),EXACT($J100,"contradictory"),EXACT($J100,"incomplete_capture"),EXACT($J100,"stale"))))),"evidenceQuality, ","")&amp;IF(OR(ISFORMULA($K100),AND($K100&lt;&gt;"",NOT(OR(EXACT($K100,"vendor"),EXACT($K100,"product"),EXACT($K100,"consultancy"),EXACT($K100,"agency"),EXACT($K100,"internal_build"),EXACT($K100,"spreadsheet"),EXACT($K100,"incumbent"),EXACT($K100,"open_source"),EXACT($K100,"free_tool"),EXACT($K100,"no_decision"),EXACT($K100,"status_quo"),EXACT($K100,"unknown"))))),"alternativeType, ","")&amp;IF(OR(ISFORMULA($L100),AND($L100&lt;&gt;"",NOT(OR(EXACT($L100,"direct"),EXACT($L100,"indirect"),EXACT($L100,"substitute"),EXACT($L100,"reference"),EXACT($L100,"unknown"))))),"currentRole, ","")&amp;IF(OR(ISFORMULA($M100),AND($M100&lt;&gt;"",NOT(OR(EXACT($M100,"current"),EXACT($M100,"stale"),EXACT($M100,"unknown"))))),"freshness, ","")&amp;IF(OR(ISFORMULA($N100),AND($N100&lt;&gt;"",NOT(OR(EXACT($N100,"none"),EXACT($N100,"material"),EXACT($N100,"unknown"))))),"contradiction, ","")&amp;IF(OR(ISFORMULA($O100),AND($O100&lt;&gt;"",NOT(OR(EXACT($O100,"two_plus"),EXACT($O100,"one"),EXACT($O100,"shared"),EXACT($O100,"unknown"))))),"provenance, ","")&amp;IF(OR(ISFORMULA($P100),AND($P100&lt;&gt;"",NOT(OR(EXACT($P100,"balanced"),EXACT($P100,"only_wins"),EXACT($P100,"only_losses"),EXACT($P100,"one_segment"),EXACT($P100,"incomplete_crm"),EXACT($P100,"limited"))))),"sampleCoverage, ","")&amp;IF(OR(ISFORMULA($Q100),AND($Q100&lt;&gt;"",NOT(OR(EXACT($Q100,"none"),EXACT($Q100,"review_due"),EXACT($Q100,"new_evidence"))))),"previousValidation, ","")&amp;IF(OR(ISFORMULA($R100),AND($R100&lt;&gt;"",NOT(OR(EXACT($R100,"yes"),EXACT($R100,"no"))))),"newMaterialEvidence, ","")&amp;IF(OR(ISFORMULA($S100),AND($S100&lt;&gt;"",NOT(OR(EXACT($S100,"yes"),EXACT($S100,"no"),EXACT($S100,"unknown"))))),"serviceability, ","")&amp;IF(OR(ISFORMULA($T100),AND($T100&lt;&gt;"",NOT(OR(EXACT($T100,"yes"),EXACT($T100,"no"))))),"historicalBackfill, ","")&amp;IF(OR(ISFORMULA($U100),AND($U100&lt;&gt;"",NOT(OR(EXACT($U100,"yes"),EXACT($U100,"no"),EXACT($U100,"unknown"))))),"commercialNonParticipation, ","")</x:f>
      </x:c>
      <x:c r="BA100">
        <x:f>IF(LEN(TRIM($C100&amp;""))=0,"candidateName, ","")&amp;IF(LEN(TRIM($D100&amp;""))=0,"decisionUse, ","")&amp;IF(LEN(TRIM($E100&amp;""))=0,"candidateInSet, ","")&amp;IF(LEN(TRIM($F100&amp;""))=0,"publicEvidence, ","")&amp;IF(LEN(TRIM($G100&amp;""))=0,"firstPartyEvidence, ","")&amp;IF(LEN(TRIM($H100&amp;""))=0,"realDecision, ","")&amp;IF(LEN(TRIM($I100&amp;""))=0,"scopeMatch, ","")&amp;IF(LEN(TRIM($J100&amp;""))=0,"evidenceQuality, ","")</x:f>
      </x:c>
      <x:c r="BB100">
        <x:f>IF($AM100=0,"EMPTY",IF($AN100=TRUE,"INVALID INPUT",IF($AO100=TRUE,"INVALID INPUT",IF(OR(NOT(ISTEXT($C100)),LEN(TRIM($C100&amp;""))&lt;2),"INVALID INPUT",IF(OR($Q100="review_due",$Q100="new_evidence",$R100="yes"),"REOPEN",IF(OR($AR100="material",$AR100="unknown"),"RESOLVE EVIDENCE",IF(OR($I100="unknown",$H100="unknown"),"RESOLVE EVIDENCE",IF(AND($AU100=TRUE,OR($S100="",$S100="unknown")),"RESOLVE EVIDENCE",IF(AND($E100="no",OR($K100="",$K100="unknown")),"RESOLVE EVIDENCE",IF(AND($E100="yes",OR($L100="",$L100="unknown")),"RESOLVE EVIDENCE",IF(AND($E100="yes",OR($I100="partial",$I100="mismatch",$AQ100="stale")),"DOWNGRADE",IF(AND($AU100=TRUE,$AY100=TRUE),"RESOLVE EVIDENCE",IF(AND($S100="no",$E100="yes",$H100="no",$U100="yes",$AP100="two_plus",$I100="full",$AQ100="current"),"EXCLUDE FROM THIS COMMERCIAL VIEW",IF(AND($S100="no",$E100="yes",$H100="yes"),"DOWNGRADE",IF(AND($S100="no",OR($F100="yes",$AV100=TRUE)),"RETAIN FOR DISCOVERY / REFERENCE",IF($S100="no","RESOLVE EVIDENCE",IF(AND($E100="no",$H100="yes",$AT100=TRUE,$I100="full",$AW100=""),"RESOLVE EVIDENCE",IF(AND($E100="no",$H100="yes",$AT100=TRUE,$I100="full",$AU100=TRUE,OR($AP100&lt;&gt;"two_plus",$AQ100&lt;&gt;"current",$S100&lt;&gt;"yes")),"RESOLVE EVIDENCE",IF(AND($E100="no",$H100="yes",$AT100=TRUE,$I100="full"),"ADD",IF(AND($AW100&lt;&gt;"",$E100="yes",$H100="yes",$I100="full",$L100&lt;&gt;$AW100),"RECLASSIFY",IF(AND($AP100="shared",$AV100=TRUE),"RETAIN FOR DISCOVERY / REFERENCE",IF(AND($AV100=TRUE,$F100="yes",OR($H100="no",$G100="none")),"RETAIN FOR DISCOVERY / REFERENCE",IF(AND($E100="yes",$H100="no",$U100="yes",$AP100="two_plus",$I100="full",$AQ100="current"),"EXCLUDE FROM THIS COMMERCIAL VIEW",IF(AND($E100="yes",$H100="yes",$AT100=TRUE,$I100="full",$AP100="two_plus",$AQ100="current",$AW100=""),"RESOLVE EVIDENCE",IF(AND($E100="yes",$H100="yes",$AT100=TRUE,$I100="full",$AP100="two_plus",$AQ100="current",$AU100=TRUE,$S100&lt;&gt;"yes"),"RESOLVE EVIDENCE",IF(AND($E100="yes",$H100="yes",$AT100=TRUE,$I100="full",$AP100="two_plus",$AQ100="current",$L100&lt;&gt;$AW100),"RECLASSIFY",IF(AND($E100="yes",$H100="yes",$AT100=TRUE,$I100="full",$AP100="two_plus",$AQ100="current"),"CONFIRM","RESOLVE EVIDENCE")))))))))))))))))))))))))))</x:f>
      </x:c>
      <x:c r="BC100">
        <x:f>IF($AM100=0,"EMPTY",IF($AN100=TRUE,"CONTROLLED_INPUT_INVALID",IF($AO100=TRUE,"REQUIRED_FIELDS_MISSING",IF(OR(NOT(ISTEXT($C100)),LEN(TRIM($C100&amp;""))&lt;2),"IDENTITY_MALFORMED",IF(OR($Q100="review_due",$Q100="new_evidence",$R100="yes"),"LIFECYCLE_TRIGGER",IF(OR($AR100="material",$AR100="unknown"),"MATERIAL_CONTRADICTION",IF(OR($I100="unknown",$H100="unknown"),"SCOPE_OR_EVENT_UNRESOLVED",IF(AND($AU100=TRUE,OR($S100="",$S100="unknown")),"SERVICEABILITY_UNRESOLVED",IF(AND($E100="no",OR($K100="",$K100="unknown")),"MISSING_ALTERNATIVE_ROLE_UNRESOLVED",IF(AND($E100="yes",OR($L100="",$L100="unknown")),"CURRENT_ROLE_UNRESOLVED",IF(AND($E100="yes",OR($I100="partial",$I100="mismatch",$AQ100="stale")),"SCOPE_OR_FRESHNESS_LIMIT",IF(AND($AU100=TRUE,$AY100=TRUE),"COMMERCIAL_EVIDENCE_LIMITED",IF(AND($S100="no",$E100="yes",$H100="no",$U100="yes",$AP100="two_plus",$I100="full",$AQ100="current"),"SCOPED_NON_SERVICEABILITY",IF(AND($S100="no",$E100="yes",$H100="yes"),"SERVICEABILITY_LIMIT",IF(AND($S100="no",OR($F100="yes",$AV100=TRUE)),"NOT_SERVICEABLE_FOR_COMMERCIAL_VIEW",IF($S100="no","SERVICEABILITY_NEGATIVE_ROLE_EFFECT_UNRESOLVED",IF(AND($E100="no",$H100="yes",$AT100=TRUE,$I100="full",$AW100=""),"MISSING_ALTERNATIVE_ROLE_UNRESOLVED",IF(AND($E100="no",$H100="yes",$AT100=TRUE,$I100="full",$AU100=TRUE,OR($AP100&lt;&gt;"two_plus",$AQ100&lt;&gt;"current",$S100&lt;&gt;"yes")),"MISSING_ALTERNATIVE_EVIDENCE_LIMITED",IF(AND($E100="no",$H100="yes",$AT100=TRUE,$I100="full"),"COMMERCIAL_ALTERNATIVE_MISSING",IF(AND($AW100&lt;&gt;"",$E100="yes",$H100="yes",$I100="full",$L100&lt;&gt;$AW100),"ROLE_MISMATCH",IF(AND($AP100="shared",$AV100=TRUE),"PUBLIC_SIGNAL_SHARED_PROVENANCE",IF(AND($AV100=TRUE,$F100="yes",OR($H100="no",$G100="none")),"DISCOVERY_ONLY_RELATIONSHIP",IF(AND($E100="yes",$H100="no",$U100="yes",$AP100="two_plus",$I100="full",$AQ100="current"),"SCOPED_NON_PARTICIPATION",IF(AND($E100="yes",$H100="yes",$AT100=TRUE,$I100="full",$AP100="two_plus",$AQ100="current",$AW100=""),"ALTERNATIVE_TYPE_UNRESOLVED",IF(AND($E100="yes",$H100="yes",$AT100=TRUE,$I100="full",$AP100="two_plus",$AQ100="current",$AU100=TRUE,$S100&lt;&gt;"yes"),"SERVICEABILITY_UNRESOLVED",IF(AND($E100="yes",$H100="yes",$AT100=TRUE,$I100="full",$AP100="two_plus",$AQ100="current",$L100&lt;&gt;$AW100),"ROLE_MISMATCH",IF(AND($E100="yes",$H100="yes",$AT100=TRUE,$I100="full",$AP100="two_plus",$AQ100="current"),"SCOPED_COMMERCIAL_RELEVANCE","DEFAULT_EVIDENCE_GAP")))))))))))))))))))))))))))</x:f>
      </x:c>
    </x:row>
    <x:row r="101">
      <x:c r="A101" s="103"/>
      <x:c r="B101" s="103"/>
      <x:c r="C101" s="103"/>
      <x:c r="D101" s="103"/>
      <x:c r="E101" s="103"/>
      <x:c r="F101" s="103"/>
      <x:c r="G101" s="103"/>
      <x:c r="H101" s="103"/>
      <x:c r="I101" s="103"/>
      <x:c r="J101" s="103"/>
      <x:c r="K101" s="103"/>
      <x:c r="L101" s="103"/>
      <x:c r="M101" s="103"/>
      <x:c r="N101" s="103"/>
      <x:c r="O101" s="103"/>
      <x:c r="P101" s="103"/>
      <x:c r="Q101" s="103"/>
      <x:c r="R101" s="103"/>
      <x:c r="S101" s="103"/>
      <x:c r="T101" s="103"/>
      <x:c r="U101" s="103"/>
      <x:c r="V101" s="103"/>
      <x:c r="W101" s="104"/>
      <x:c r="X101" s="103"/>
      <x:c r="Y101" s="86">
        <x:f>IF($BB101="EMPTY","",IF($AN101=TRUE,"INVALID",IF($AO101=TRUE,"INCOMPLETE",IF(OR(NOT(ISTEXT($C101)),LEN(TRIM($C101&amp;""))&lt;2),"INVALID","VALID"))))</x:f>
      </x:c>
      <x:c r="Z101" s="86">
        <x:f>IF($BB101="EMPTY","",$BB101)</x:f>
      </x:c>
      <x:c r="AA101" s="86">
        <x:f>IF($BB101="EMPTY","",IFERROR(VLOOKUP($BC101,'Method Notes'!$AN$5:$AW$50,2,FALSE),""))</x:f>
      </x:c>
      <x:c r="AB101" s="86">
        <x:f>IF($BB101="EMPTY","",IF($BC101="CONTROLLED_INPUT_INVALID","Unsupported values were supplied for: "&amp;LEFT($AZ101,MAX(0,LEN($AZ101)-2))&amp;". The engine does not convert them to a safe default.",IF($BC101="REQUIRED_FIELDS_MISSING","Required information is missing: "&amp;LEFT($BA101,MAX(0,LEN($BA101)-2))&amp;".",IFERROR(VLOOKUP($BC101,'Method Notes'!$AN$5:$AW$50,3,FALSE),""))))</x:f>
      </x:c>
      <x:c r="AC101" s="86">
        <x:f>IF($BB101="EMPTY","",IF($BC101="COMMERCIAL_ALTERNATIVE_MISSING","Add as "&amp;$AX101&amp;" in this scoped view.",IF($BC101="ROLE_MISMATCH","Reclassify as "&amp;$AX101&amp;" for this view.",IFERROR(VLOOKUP($BC101,'Method Notes'!$AN$5:$AW$50,4,FALSE),""))))</x:f>
      </x:c>
      <x:c r="AD101" s="86">
        <x:f>IF($BB101="EMPTY","",$BC101)</x:f>
      </x:c>
      <x:c r="AE101" s="86">
        <x:f>IF($BB101="EMPTY","",IFERROR(VLOOKUP($BC101,'Method Notes'!$AN$5:$AW$50,5,FALSE),""))</x:f>
      </x:c>
      <x:c r="AF101" s="86">
        <x:f>IF($BB101="EMPTY","",IFERROR(VLOOKUP($BC101,'Method Notes'!$AN$5:$AW$50,6,FALSE),""))</x:f>
      </x:c>
      <x:c r="AG101" s="86">
        <x:f>IF($BB101="EMPTY","",IF($BC101="COMMERCIAL_EVIDENCE_LIMITED",IF($AT101=TRUE,"Add independent decisions and missing segments.","Collect direct buyer or recorded commercial-event evidence tied to the same scope."),IFERROR(VLOOKUP($BC101,'Method Notes'!$AN$5:$AW$50,7,FALSE),"")))</x:f>
      </x:c>
      <x:c r="AH101" s="86">
        <x:f>IF($BB101="EMPTY","",IFERROR(VLOOKUP($BC101,'Method Notes'!$AN$5:$AW$50,8,FALSE),""))</x:f>
      </x:c>
      <x:c r="AI101" s="86">
        <x:f>IF($BB101="EMPTY","",IF(OR($BC101="COMMERCIAL_EVIDENCE_LIMITED",$BC101="COMMERCIAL_ALTERNATIVE_MISSING",$BC101="ROLE_MISMATCH",$BC101="SCOPE_OR_FRESHNESS_LIMIT"),IF($AP101="shared","PROVENANCE NOT INDEPENDENT",IF($AP101="one","ONE INDEPENDENT DECISION ONLY",IF($AS101="incomplete_crm","CRM CAPTURE INCOMPLETE",IF(OR($AS101="only_wins",$AS101="only_losses",$AS101="one_segment",$AS101="limited"),"SAMPLE COVERAGE LIMITED",IF($T101="yes","HISTORICAL BACKFILL UNRELIABLE",IF($AQ101="stale","EVIDENCE STALE","Evidence is scoped to the tested view.")))))),IFERROR(VLOOKUP($BC101,'Method Notes'!$AN$5:$AW$50,9,FALSE),"")))</x:f>
      </x:c>
      <x:c r="AJ101" s="86">
        <x:f>IF($BB101="EMPTY","",IFERROR(VLOOKUP($BC101,'Method Notes'!$AN$5:$AW$50,10,FALSE),""))</x:f>
      </x:c>
      <x:c r="AK101" s="86">
        <x:f>IF(COUNTA($A101:$X101)=0,"",IF(AND($B101&lt;&gt;"",COUNTIF($B$6:$B101,$B101)&gt;1),"POSSIBLE DUPLICATE CANDIDATE ID",""))</x:f>
      </x:c>
      <x:c r="AL101" s="86">
        <x:f>IF(COUNTA($A101:$X101)=0,"",IF(OR($Q101="review_due",$Q101="new_evidence",$R101="yes"),"REOPEN / SUPERSEDE PRIOR VERSION",IF(OR($Q101="",$Q101="none"),"CURRENT OR FIRST REVIEW","PRIOR REVIEW RECORDED")))</x:f>
      </x:c>
      <x:c r="AM101">
        <x:f>IF(COUNTA($C101:$U101)&gt;0,1,0)</x:f>
      </x:c>
      <x:c r="AN101">
        <x:f>OR(ISFORMULA($C101),ISFORMULA($D101),AND($D101&lt;&gt;"",NOT(OR(EXACT($D101,"seo"),EXACT($D101,"content"),EXACT($D101,"paid_search"),EXACT($D101,"market_monitoring"),EXACT($D101,"battlecard"),EXACT($D101,"product_comparison"),EXACT($D101,"shortlist"),EXACT($D101,"procurement"),EXACT($D101,"pricing"),EXACT($D101,"renewal"),EXACT($D101,"strategy")))),ISFORMULA($E101),AND($E101&lt;&gt;"",NOT(OR(EXACT($E101,"yes"),EXACT($E101,"no")))),ISFORMULA($F101),AND($F101&lt;&gt;"",NOT(OR(EXACT($F101,"yes"),EXACT($F101,"no")))),ISFORMULA($G101),AND($G101&lt;&gt;"",NOT(OR(EXACT($G101,"none"),EXACT($G101,"seller_only"),EXACT($G101,"buyer_event"),EXACT($G101,"mixed")))),ISFORMULA($H101),AND($H101&lt;&gt;"",NOT(OR(EXACT($H101,"yes"),EXACT($H101,"no"),EXACT($H101,"unknown")))),ISFORMULA($I101),AND($I101&lt;&gt;"",NOT(OR(EXACT($I101,"full"),EXACT($I101,"partial"),EXACT($I101,"mismatch"),EXACT($I101,"unknown")))),ISFORMULA($J101),AND($J101&lt;&gt;"",NOT(OR(EXACT($J101,"independent_current"),EXACT($J101,"one_decision"),EXACT($J101,"shared_records"),EXACT($J101,"contradictory"),EXACT($J101,"incomplete_capture"),EXACT($J101,"stale")))),ISFORMULA($K101),AND($K101&lt;&gt;"",NOT(OR(EXACT($K101,"vendor"),EXACT($K101,"product"),EXACT($K101,"consultancy"),EXACT($K101,"agency"),EXACT($K101,"internal_build"),EXACT($K101,"spreadsheet"),EXACT($K101,"incumbent"),EXACT($K101,"open_source"),EXACT($K101,"free_tool"),EXACT($K101,"no_decision"),EXACT($K101,"status_quo"),EXACT($K101,"unknown")))),ISFORMULA($L101),AND($L101&lt;&gt;"",NOT(OR(EXACT($L101,"direct"),EXACT($L101,"indirect"),EXACT($L101,"substitute"),EXACT($L101,"reference"),EXACT($L101,"unknown")))),ISFORMULA($M101),AND($M101&lt;&gt;"",NOT(OR(EXACT($M101,"current"),EXACT($M101,"stale"),EXACT($M101,"unknown")))),ISFORMULA($N101),AND($N101&lt;&gt;"",NOT(OR(EXACT($N101,"none"),EXACT($N101,"material"),EXACT($N101,"unknown")))),ISFORMULA($O101),AND($O101&lt;&gt;"",NOT(OR(EXACT($O101,"two_plus"),EXACT($O101,"one"),EXACT($O101,"shared"),EXACT($O101,"unknown")))),ISFORMULA($P101),AND($P101&lt;&gt;"",NOT(OR(EXACT($P101,"balanced"),EXACT($P101,"only_wins"),EXACT($P101,"only_losses"),EXACT($P101,"one_segment"),EXACT($P101,"incomplete_crm"),EXACT($P101,"limited")))),ISFORMULA($Q101),AND($Q101&lt;&gt;"",NOT(OR(EXACT($Q101,"none"),EXACT($Q101,"review_due"),EXACT($Q101,"new_evidence")))),ISFORMULA($R101),AND($R101&lt;&gt;"",NOT(OR(EXACT($R101,"yes"),EXACT($R101,"no")))),ISFORMULA($S101),AND($S101&lt;&gt;"",NOT(OR(EXACT($S101,"yes"),EXACT($S101,"no"),EXACT($S101,"unknown")))),ISFORMULA($T101),AND($T101&lt;&gt;"",NOT(OR(EXACT($T101,"yes"),EXACT($T101,"no")))),ISFORMULA($U101),AND($U101&lt;&gt;"",NOT(OR(EXACT($U101,"yes"),EXACT($U101,"no"),EXACT($U101,"unknown")))))</x:f>
      </x:c>
      <x:c r="AO101">
        <x:f>OR(LEN(TRIM($C101&amp;""))=0,LEN(TRIM($D101&amp;""))=0,LEN(TRIM($E101&amp;""))=0,LEN(TRIM($F101&amp;""))=0,LEN(TRIM($G101&amp;""))=0,LEN(TRIM($H101&amp;""))=0,LEN(TRIM($I101&amp;""))=0,LEN(TRIM($J101&amp;""))=0)</x:f>
      </x:c>
      <x:c r="AP101">
        <x:f>IF($O101&lt;&gt;"",$O101,IF($J101="independent_current","two_plus",IF($J101="one_decision","one",IF($J101="shared_records","shared","unknown"))))</x:f>
      </x:c>
      <x:c r="AQ101">
        <x:f>IF($M101&lt;&gt;"",$M101,IF($J101="stale","stale",IF($J101="incomplete_capture","unknown",IF($J101&lt;&gt;"","current",""))))</x:f>
      </x:c>
      <x:c r="AR101">
        <x:f>IF($N101&lt;&gt;"",$N101,IF($J101="contradictory","material",IF($J101&lt;&gt;"","none","")))</x:f>
      </x:c>
      <x:c r="AS101">
        <x:f>IF($P101&lt;&gt;"",$P101,IF($J101="incomplete_capture","incomplete_crm",IF($J101="independent_current","balanced",IF($J101&lt;&gt;"","limited",""))))</x:f>
      </x:c>
      <x:c r="AT101">
        <x:f>OR($G101="buyer_event",$G101="mixed")</x:f>
      </x:c>
      <x:c r="AU101">
        <x:f>OR($D101="battlecard",$D101="shortlist",$D101="procurement",$D101="pricing",$D101="renewal",$D101="strategy",$D101="product_comparison")</x:f>
      </x:c>
      <x:c r="AV101">
        <x:f>OR($D101="seo",$D101="content",$D101="paid_search",$D101="market_monitoring")</x:f>
      </x:c>
      <x:c r="AW101">
        <x:f>IF(OR($K101="vendor",$K101="product"),"direct",IF(OR($K101="consultancy",$K101="agency"),"indirect",IF(OR($K101="internal_build",$K101="spreadsheet",$K101="incumbent",$K101="open_source",$K101="free_tool",$K101="no_decision",$K101="status_quo"),"substitute","")))</x:f>
      </x:c>
      <x:c r="AX101">
        <x:f>IF(OR($K101="vendor",$K101="product"),"Direct competitor",IF(OR($K101="consultancy",$K101="agency"),"Service alternative",IF($K101="incumbent","Incumbent / substitute",IF($K101="no_decision","No-decision alternative",IF($K101="status_quo","Status-quo alternative",IF(OR($K101="internal_build",$K101="spreadsheet",$K101="open_source",$K101="free_tool"),"Substitute",""))))))</x:f>
      </x:c>
      <x:c r="AY101">
        <x:f>OR($G101="none",$G101="seller_only",$AP101&lt;&gt;"two_plus",$AS101="only_wins",$AS101="only_losses",$AS101="one_segment",$AS101="incomplete_crm",$AS101="limited",$T101="yes",$AQ101&lt;&gt;"current")</x:f>
      </x:c>
      <x:c r="AZ101">
        <x:f>IF(ISFORMULA($C101),"candidateName, ","")&amp;IF(OR(ISFORMULA($D101),AND($D101&lt;&gt;"",NOT(OR(EXACT($D101,"seo"),EXACT($D101,"content"),EXACT($D101,"paid_search"),EXACT($D101,"market_monitoring"),EXACT($D101,"battlecard"),EXACT($D101,"product_comparison"),EXACT($D101,"shortlist"),EXACT($D101,"procurement"),EXACT($D101,"pricing"),EXACT($D101,"renewal"),EXACT($D101,"strategy"))))),"decisionUse, ","")&amp;IF(OR(ISFORMULA($E101),AND($E101&lt;&gt;"",NOT(OR(EXACT($E101,"yes"),EXACT($E101,"no"))))),"candidateInSet, ","")&amp;IF(OR(ISFORMULA($F101),AND($F101&lt;&gt;"",NOT(OR(EXACT($F101,"yes"),EXACT($F101,"no"))))),"publicEvidence, ","")&amp;IF(OR(ISFORMULA($G101),AND($G101&lt;&gt;"",NOT(OR(EXACT($G101,"none"),EXACT($G101,"seller_only"),EXACT($G101,"buyer_event"),EXACT($G101,"mixed"))))),"firstPartyEvidence, ","")&amp;IF(OR(ISFORMULA($H101),AND($H101&lt;&gt;"",NOT(OR(EXACT($H101,"yes"),EXACT($H101,"no"),EXACT($H101,"unknown"))))),"realDecision, ","")&amp;IF(OR(ISFORMULA($I101),AND($I101&lt;&gt;"",NOT(OR(EXACT($I101,"full"),EXACT($I101,"partial"),EXACT($I101,"mismatch"),EXACT($I101,"unknown"))))),"scopeMatch, ","")&amp;IF(OR(ISFORMULA($J101),AND($J101&lt;&gt;"",NOT(OR(EXACT($J101,"independent_current"),EXACT($J101,"one_decision"),EXACT($J101,"shared_records"),EXACT($J101,"contradictory"),EXACT($J101,"incomplete_capture"),EXACT($J101,"stale"))))),"evidenceQuality, ","")&amp;IF(OR(ISFORMULA($K101),AND($K101&lt;&gt;"",NOT(OR(EXACT($K101,"vendor"),EXACT($K101,"product"),EXACT($K101,"consultancy"),EXACT($K101,"agency"),EXACT($K101,"internal_build"),EXACT($K101,"spreadsheet"),EXACT($K101,"incumbent"),EXACT($K101,"open_source"),EXACT($K101,"free_tool"),EXACT($K101,"no_decision"),EXACT($K101,"status_quo"),EXACT($K101,"unknown"))))),"alternativeType, ","")&amp;IF(OR(ISFORMULA($L101),AND($L101&lt;&gt;"",NOT(OR(EXACT($L101,"direct"),EXACT($L101,"indirect"),EXACT($L101,"substitute"),EXACT($L101,"reference"),EXACT($L101,"unknown"))))),"currentRole, ","")&amp;IF(OR(ISFORMULA($M101),AND($M101&lt;&gt;"",NOT(OR(EXACT($M101,"current"),EXACT($M101,"stale"),EXACT($M101,"unknown"))))),"freshness, ","")&amp;IF(OR(ISFORMULA($N101),AND($N101&lt;&gt;"",NOT(OR(EXACT($N101,"none"),EXACT($N101,"material"),EXACT($N101,"unknown"))))),"contradiction, ","")&amp;IF(OR(ISFORMULA($O101),AND($O101&lt;&gt;"",NOT(OR(EXACT($O101,"two_plus"),EXACT($O101,"one"),EXACT($O101,"shared"),EXACT($O101,"unknown"))))),"provenance, ","")&amp;IF(OR(ISFORMULA($P101),AND($P101&lt;&gt;"",NOT(OR(EXACT($P101,"balanced"),EXACT($P101,"only_wins"),EXACT($P101,"only_losses"),EXACT($P101,"one_segment"),EXACT($P101,"incomplete_crm"),EXACT($P101,"limited"))))),"sampleCoverage, ","")&amp;IF(OR(ISFORMULA($Q101),AND($Q101&lt;&gt;"",NOT(OR(EXACT($Q101,"none"),EXACT($Q101,"review_due"),EXACT($Q101,"new_evidence"))))),"previousValidation, ","")&amp;IF(OR(ISFORMULA($R101),AND($R101&lt;&gt;"",NOT(OR(EXACT($R101,"yes"),EXACT($R101,"no"))))),"newMaterialEvidence, ","")&amp;IF(OR(ISFORMULA($S101),AND($S101&lt;&gt;"",NOT(OR(EXACT($S101,"yes"),EXACT($S101,"no"),EXACT($S101,"unknown"))))),"serviceability, ","")&amp;IF(OR(ISFORMULA($T101),AND($T101&lt;&gt;"",NOT(OR(EXACT($T101,"yes"),EXACT($T101,"no"))))),"historicalBackfill, ","")&amp;IF(OR(ISFORMULA($U101),AND($U101&lt;&gt;"",NOT(OR(EXACT($U101,"yes"),EXACT($U101,"no"),EXACT($U101,"unknown"))))),"commercialNonParticipation, ","")</x:f>
      </x:c>
      <x:c r="BA101">
        <x:f>IF(LEN(TRIM($C101&amp;""))=0,"candidateName, ","")&amp;IF(LEN(TRIM($D101&amp;""))=0,"decisionUse, ","")&amp;IF(LEN(TRIM($E101&amp;""))=0,"candidateInSet, ","")&amp;IF(LEN(TRIM($F101&amp;""))=0,"publicEvidence, ","")&amp;IF(LEN(TRIM($G101&amp;""))=0,"firstPartyEvidence, ","")&amp;IF(LEN(TRIM($H101&amp;""))=0,"realDecision, ","")&amp;IF(LEN(TRIM($I101&amp;""))=0,"scopeMatch, ","")&amp;IF(LEN(TRIM($J101&amp;""))=0,"evidenceQuality, ","")</x:f>
      </x:c>
      <x:c r="BB101">
        <x:f>IF($AM101=0,"EMPTY",IF($AN101=TRUE,"INVALID INPUT",IF($AO101=TRUE,"INVALID INPUT",IF(OR(NOT(ISTEXT($C101)),LEN(TRIM($C101&amp;""))&lt;2),"INVALID INPUT",IF(OR($Q101="review_due",$Q101="new_evidence",$R101="yes"),"REOPEN",IF(OR($AR101="material",$AR101="unknown"),"RESOLVE EVIDENCE",IF(OR($I101="unknown",$H101="unknown"),"RESOLVE EVIDENCE",IF(AND($AU101=TRUE,OR($S101="",$S101="unknown")),"RESOLVE EVIDENCE",IF(AND($E101="no",OR($K101="",$K101="unknown")),"RESOLVE EVIDENCE",IF(AND($E101="yes",OR($L101="",$L101="unknown")),"RESOLVE EVIDENCE",IF(AND($E101="yes",OR($I101="partial",$I101="mismatch",$AQ101="stale")),"DOWNGRADE",IF(AND($AU101=TRUE,$AY101=TRUE),"RESOLVE EVIDENCE",IF(AND($S101="no",$E101="yes",$H101="no",$U101="yes",$AP101="two_plus",$I101="full",$AQ101="current"),"EXCLUDE FROM THIS COMMERCIAL VIEW",IF(AND($S101="no",$E101="yes",$H101="yes"),"DOWNGRADE",IF(AND($S101="no",OR($F101="yes",$AV101=TRUE)),"RETAIN FOR DISCOVERY / REFERENCE",IF($S101="no","RESOLVE EVIDENCE",IF(AND($E101="no",$H101="yes",$AT101=TRUE,$I101="full",$AW101=""),"RESOLVE EVIDENCE",IF(AND($E101="no",$H101="yes",$AT101=TRUE,$I101="full",$AU101=TRUE,OR($AP101&lt;&gt;"two_plus",$AQ101&lt;&gt;"current",$S101&lt;&gt;"yes")),"RESOLVE EVIDENCE",IF(AND($E101="no",$H101="yes",$AT101=TRUE,$I101="full"),"ADD",IF(AND($AW101&lt;&gt;"",$E101="yes",$H101="yes",$I101="full",$L101&lt;&gt;$AW101),"RECLASSIFY",IF(AND($AP101="shared",$AV101=TRUE),"RETAIN FOR DISCOVERY / REFERENCE",IF(AND($AV101=TRUE,$F101="yes",OR($H101="no",$G101="none")),"RETAIN FOR DISCOVERY / REFERENCE",IF(AND($E101="yes",$H101="no",$U101="yes",$AP101="two_plus",$I101="full",$AQ101="current"),"EXCLUDE FROM THIS COMMERCIAL VIEW",IF(AND($E101="yes",$H101="yes",$AT101=TRUE,$I101="full",$AP101="two_plus",$AQ101="current",$AW101=""),"RESOLVE EVIDENCE",IF(AND($E101="yes",$H101="yes",$AT101=TRUE,$I101="full",$AP101="two_plus",$AQ101="current",$AU101=TRUE,$S101&lt;&gt;"yes"),"RESOLVE EVIDENCE",IF(AND($E101="yes",$H101="yes",$AT101=TRUE,$I101="full",$AP101="two_plus",$AQ101="current",$L101&lt;&gt;$AW101),"RECLASSIFY",IF(AND($E101="yes",$H101="yes",$AT101=TRUE,$I101="full",$AP101="two_plus",$AQ101="current"),"CONFIRM","RESOLVE EVIDENCE")))))))))))))))))))))))))))</x:f>
      </x:c>
      <x:c r="BC101">
        <x:f>IF($AM101=0,"EMPTY",IF($AN101=TRUE,"CONTROLLED_INPUT_INVALID",IF($AO101=TRUE,"REQUIRED_FIELDS_MISSING",IF(OR(NOT(ISTEXT($C101)),LEN(TRIM($C101&amp;""))&lt;2),"IDENTITY_MALFORMED",IF(OR($Q101="review_due",$Q101="new_evidence",$R101="yes"),"LIFECYCLE_TRIGGER",IF(OR($AR101="material",$AR101="unknown"),"MATERIAL_CONTRADICTION",IF(OR($I101="unknown",$H101="unknown"),"SCOPE_OR_EVENT_UNRESOLVED",IF(AND($AU101=TRUE,OR($S101="",$S101="unknown")),"SERVICEABILITY_UNRESOLVED",IF(AND($E101="no",OR($K101="",$K101="unknown")),"MISSING_ALTERNATIVE_ROLE_UNRESOLVED",IF(AND($E101="yes",OR($L101="",$L101="unknown")),"CURRENT_ROLE_UNRESOLVED",IF(AND($E101="yes",OR($I101="partial",$I101="mismatch",$AQ101="stale")),"SCOPE_OR_FRESHNESS_LIMIT",IF(AND($AU101=TRUE,$AY101=TRUE),"COMMERCIAL_EVIDENCE_LIMITED",IF(AND($S101="no",$E101="yes",$H101="no",$U101="yes",$AP101="two_plus",$I101="full",$AQ101="current"),"SCOPED_NON_SERVICEABILITY",IF(AND($S101="no",$E101="yes",$H101="yes"),"SERVICEABILITY_LIMIT",IF(AND($S101="no",OR($F101="yes",$AV101=TRUE)),"NOT_SERVICEABLE_FOR_COMMERCIAL_VIEW",IF($S101="no","SERVICEABILITY_NEGATIVE_ROLE_EFFECT_UNRESOLVED",IF(AND($E101="no",$H101="yes",$AT101=TRUE,$I101="full",$AW101=""),"MISSING_ALTERNATIVE_ROLE_UNRESOLVED",IF(AND($E101="no",$H101="yes",$AT101=TRUE,$I101="full",$AU101=TRUE,OR($AP101&lt;&gt;"two_plus",$AQ101&lt;&gt;"current",$S101&lt;&gt;"yes")),"MISSING_ALTERNATIVE_EVIDENCE_LIMITED",IF(AND($E101="no",$H101="yes",$AT101=TRUE,$I101="full"),"COMMERCIAL_ALTERNATIVE_MISSING",IF(AND($AW101&lt;&gt;"",$E101="yes",$H101="yes",$I101="full",$L101&lt;&gt;$AW101),"ROLE_MISMATCH",IF(AND($AP101="shared",$AV101=TRUE),"PUBLIC_SIGNAL_SHARED_PROVENANCE",IF(AND($AV101=TRUE,$F101="yes",OR($H101="no",$G101="none")),"DISCOVERY_ONLY_RELATIONSHIP",IF(AND($E101="yes",$H101="no",$U101="yes",$AP101="two_plus",$I101="full",$AQ101="current"),"SCOPED_NON_PARTICIPATION",IF(AND($E101="yes",$H101="yes",$AT101=TRUE,$I101="full",$AP101="two_plus",$AQ101="current",$AW101=""),"ALTERNATIVE_TYPE_UNRESOLVED",IF(AND($E101="yes",$H101="yes",$AT101=TRUE,$I101="full",$AP101="two_plus",$AQ101="current",$AU101=TRUE,$S101&lt;&gt;"yes"),"SERVICEABILITY_UNRESOLVED",IF(AND($E101="yes",$H101="yes",$AT101=TRUE,$I101="full",$AP101="two_plus",$AQ101="current",$L101&lt;&gt;$AW101),"ROLE_MISMATCH",IF(AND($E101="yes",$H101="yes",$AT101=TRUE,$I101="full",$AP101="two_plus",$AQ101="current"),"SCOPED_COMMERCIAL_RELEVANCE","DEFAULT_EVIDENCE_GAP")))))))))))))))))))))))))))</x:f>
      </x:c>
    </x:row>
    <x:row r="102">
      <x:c r="A102" s="103"/>
      <x:c r="B102" s="103"/>
      <x:c r="C102" s="103"/>
      <x:c r="D102" s="103"/>
      <x:c r="E102" s="103"/>
      <x:c r="F102" s="103"/>
      <x:c r="G102" s="103"/>
      <x:c r="H102" s="103"/>
      <x:c r="I102" s="103"/>
      <x:c r="J102" s="103"/>
      <x:c r="K102" s="103"/>
      <x:c r="L102" s="103"/>
      <x:c r="M102" s="103"/>
      <x:c r="N102" s="103"/>
      <x:c r="O102" s="103"/>
      <x:c r="P102" s="103"/>
      <x:c r="Q102" s="103"/>
      <x:c r="R102" s="103"/>
      <x:c r="S102" s="103"/>
      <x:c r="T102" s="103"/>
      <x:c r="U102" s="103"/>
      <x:c r="V102" s="103"/>
      <x:c r="W102" s="104"/>
      <x:c r="X102" s="103"/>
      <x:c r="Y102" s="86">
        <x:f>IF($BB102="EMPTY","",IF($AN102=TRUE,"INVALID",IF($AO102=TRUE,"INCOMPLETE",IF(OR(NOT(ISTEXT($C102)),LEN(TRIM($C102&amp;""))&lt;2),"INVALID","VALID"))))</x:f>
      </x:c>
      <x:c r="Z102" s="86">
        <x:f>IF($BB102="EMPTY","",$BB102)</x:f>
      </x:c>
      <x:c r="AA102" s="86">
        <x:f>IF($BB102="EMPTY","",IFERROR(VLOOKUP($BC102,'Method Notes'!$AN$5:$AW$50,2,FALSE),""))</x:f>
      </x:c>
      <x:c r="AB102" s="86">
        <x:f>IF($BB102="EMPTY","",IF($BC102="CONTROLLED_INPUT_INVALID","Unsupported values were supplied for: "&amp;LEFT($AZ102,MAX(0,LEN($AZ102)-2))&amp;". The engine does not convert them to a safe default.",IF($BC102="REQUIRED_FIELDS_MISSING","Required information is missing: "&amp;LEFT($BA102,MAX(0,LEN($BA102)-2))&amp;".",IFERROR(VLOOKUP($BC102,'Method Notes'!$AN$5:$AW$50,3,FALSE),""))))</x:f>
      </x:c>
      <x:c r="AC102" s="86">
        <x:f>IF($BB102="EMPTY","",IF($BC102="COMMERCIAL_ALTERNATIVE_MISSING","Add as "&amp;$AX102&amp;" in this scoped view.",IF($BC102="ROLE_MISMATCH","Reclassify as "&amp;$AX102&amp;" for this view.",IFERROR(VLOOKUP($BC102,'Method Notes'!$AN$5:$AW$50,4,FALSE),""))))</x:f>
      </x:c>
      <x:c r="AD102" s="86">
        <x:f>IF($BB102="EMPTY","",$BC102)</x:f>
      </x:c>
      <x:c r="AE102" s="86">
        <x:f>IF($BB102="EMPTY","",IFERROR(VLOOKUP($BC102,'Method Notes'!$AN$5:$AW$50,5,FALSE),""))</x:f>
      </x:c>
      <x:c r="AF102" s="86">
        <x:f>IF($BB102="EMPTY","",IFERROR(VLOOKUP($BC102,'Method Notes'!$AN$5:$AW$50,6,FALSE),""))</x:f>
      </x:c>
      <x:c r="AG102" s="86">
        <x:f>IF($BB102="EMPTY","",IF($BC102="COMMERCIAL_EVIDENCE_LIMITED",IF($AT102=TRUE,"Add independent decisions and missing segments.","Collect direct buyer or recorded commercial-event evidence tied to the same scope."),IFERROR(VLOOKUP($BC102,'Method Notes'!$AN$5:$AW$50,7,FALSE),"")))</x:f>
      </x:c>
      <x:c r="AH102" s="86">
        <x:f>IF($BB102="EMPTY","",IFERROR(VLOOKUP($BC102,'Method Notes'!$AN$5:$AW$50,8,FALSE),""))</x:f>
      </x:c>
      <x:c r="AI102" s="86">
        <x:f>IF($BB102="EMPTY","",IF(OR($BC102="COMMERCIAL_EVIDENCE_LIMITED",$BC102="COMMERCIAL_ALTERNATIVE_MISSING",$BC102="ROLE_MISMATCH",$BC102="SCOPE_OR_FRESHNESS_LIMIT"),IF($AP102="shared","PROVENANCE NOT INDEPENDENT",IF($AP102="one","ONE INDEPENDENT DECISION ONLY",IF($AS102="incomplete_crm","CRM CAPTURE INCOMPLETE",IF(OR($AS102="only_wins",$AS102="only_losses",$AS102="one_segment",$AS102="limited"),"SAMPLE COVERAGE LIMITED",IF($T102="yes","HISTORICAL BACKFILL UNRELIABLE",IF($AQ102="stale","EVIDENCE STALE","Evidence is scoped to the tested view.")))))),IFERROR(VLOOKUP($BC102,'Method Notes'!$AN$5:$AW$50,9,FALSE),"")))</x:f>
      </x:c>
      <x:c r="AJ102" s="86">
        <x:f>IF($BB102="EMPTY","",IFERROR(VLOOKUP($BC102,'Method Notes'!$AN$5:$AW$50,10,FALSE),""))</x:f>
      </x:c>
      <x:c r="AK102" s="86">
        <x:f>IF(COUNTA($A102:$X102)=0,"",IF(AND($B102&lt;&gt;"",COUNTIF($B$6:$B102,$B102)&gt;1),"POSSIBLE DUPLICATE CANDIDATE ID",""))</x:f>
      </x:c>
      <x:c r="AL102" s="86">
        <x:f>IF(COUNTA($A102:$X102)=0,"",IF(OR($Q102="review_due",$Q102="new_evidence",$R102="yes"),"REOPEN / SUPERSEDE PRIOR VERSION",IF(OR($Q102="",$Q102="none"),"CURRENT OR FIRST REVIEW","PRIOR REVIEW RECORDED")))</x:f>
      </x:c>
      <x:c r="AM102">
        <x:f>IF(COUNTA($C102:$U102)&gt;0,1,0)</x:f>
      </x:c>
      <x:c r="AN102">
        <x:f>OR(ISFORMULA($C102),ISFORMULA($D102),AND($D102&lt;&gt;"",NOT(OR(EXACT($D102,"seo"),EXACT($D102,"content"),EXACT($D102,"paid_search"),EXACT($D102,"market_monitoring"),EXACT($D102,"battlecard"),EXACT($D102,"product_comparison"),EXACT($D102,"shortlist"),EXACT($D102,"procurement"),EXACT($D102,"pricing"),EXACT($D102,"renewal"),EXACT($D102,"strategy")))),ISFORMULA($E102),AND($E102&lt;&gt;"",NOT(OR(EXACT($E102,"yes"),EXACT($E102,"no")))),ISFORMULA($F102),AND($F102&lt;&gt;"",NOT(OR(EXACT($F102,"yes"),EXACT($F102,"no")))),ISFORMULA($G102),AND($G102&lt;&gt;"",NOT(OR(EXACT($G102,"none"),EXACT($G102,"seller_only"),EXACT($G102,"buyer_event"),EXACT($G102,"mixed")))),ISFORMULA($H102),AND($H102&lt;&gt;"",NOT(OR(EXACT($H102,"yes"),EXACT($H102,"no"),EXACT($H102,"unknown")))),ISFORMULA($I102),AND($I102&lt;&gt;"",NOT(OR(EXACT($I102,"full"),EXACT($I102,"partial"),EXACT($I102,"mismatch"),EXACT($I102,"unknown")))),ISFORMULA($J102),AND($J102&lt;&gt;"",NOT(OR(EXACT($J102,"independent_current"),EXACT($J102,"one_decision"),EXACT($J102,"shared_records"),EXACT($J102,"contradictory"),EXACT($J102,"incomplete_capture"),EXACT($J102,"stale")))),ISFORMULA($K102),AND($K102&lt;&gt;"",NOT(OR(EXACT($K102,"vendor"),EXACT($K102,"product"),EXACT($K102,"consultancy"),EXACT($K102,"agency"),EXACT($K102,"internal_build"),EXACT($K102,"spreadsheet"),EXACT($K102,"incumbent"),EXACT($K102,"open_source"),EXACT($K102,"free_tool"),EXACT($K102,"no_decision"),EXACT($K102,"status_quo"),EXACT($K102,"unknown")))),ISFORMULA($L102),AND($L102&lt;&gt;"",NOT(OR(EXACT($L102,"direct"),EXACT($L102,"indirect"),EXACT($L102,"substitute"),EXACT($L102,"reference"),EXACT($L102,"unknown")))),ISFORMULA($M102),AND($M102&lt;&gt;"",NOT(OR(EXACT($M102,"current"),EXACT($M102,"stale"),EXACT($M102,"unknown")))),ISFORMULA($N102),AND($N102&lt;&gt;"",NOT(OR(EXACT($N102,"none"),EXACT($N102,"material"),EXACT($N102,"unknown")))),ISFORMULA($O102),AND($O102&lt;&gt;"",NOT(OR(EXACT($O102,"two_plus"),EXACT($O102,"one"),EXACT($O102,"shared"),EXACT($O102,"unknown")))),ISFORMULA($P102),AND($P102&lt;&gt;"",NOT(OR(EXACT($P102,"balanced"),EXACT($P102,"only_wins"),EXACT($P102,"only_losses"),EXACT($P102,"one_segment"),EXACT($P102,"incomplete_crm"),EXACT($P102,"limited")))),ISFORMULA($Q102),AND($Q102&lt;&gt;"",NOT(OR(EXACT($Q102,"none"),EXACT($Q102,"review_due"),EXACT($Q102,"new_evidence")))),ISFORMULA($R102),AND($R102&lt;&gt;"",NOT(OR(EXACT($R102,"yes"),EXACT($R102,"no")))),ISFORMULA($S102),AND($S102&lt;&gt;"",NOT(OR(EXACT($S102,"yes"),EXACT($S102,"no"),EXACT($S102,"unknown")))),ISFORMULA($T102),AND($T102&lt;&gt;"",NOT(OR(EXACT($T102,"yes"),EXACT($T102,"no")))),ISFORMULA($U102),AND($U102&lt;&gt;"",NOT(OR(EXACT($U102,"yes"),EXACT($U102,"no"),EXACT($U102,"unknown")))))</x:f>
      </x:c>
      <x:c r="AO102">
        <x:f>OR(LEN(TRIM($C102&amp;""))=0,LEN(TRIM($D102&amp;""))=0,LEN(TRIM($E102&amp;""))=0,LEN(TRIM($F102&amp;""))=0,LEN(TRIM($G102&amp;""))=0,LEN(TRIM($H102&amp;""))=0,LEN(TRIM($I102&amp;""))=0,LEN(TRIM($J102&amp;""))=0)</x:f>
      </x:c>
      <x:c r="AP102">
        <x:f>IF($O102&lt;&gt;"",$O102,IF($J102="independent_current","two_plus",IF($J102="one_decision","one",IF($J102="shared_records","shared","unknown"))))</x:f>
      </x:c>
      <x:c r="AQ102">
        <x:f>IF($M102&lt;&gt;"",$M102,IF($J102="stale","stale",IF($J102="incomplete_capture","unknown",IF($J102&lt;&gt;"","current",""))))</x:f>
      </x:c>
      <x:c r="AR102">
        <x:f>IF($N102&lt;&gt;"",$N102,IF($J102="contradictory","material",IF($J102&lt;&gt;"","none","")))</x:f>
      </x:c>
      <x:c r="AS102">
        <x:f>IF($P102&lt;&gt;"",$P102,IF($J102="incomplete_capture","incomplete_crm",IF($J102="independent_current","balanced",IF($J102&lt;&gt;"","limited",""))))</x:f>
      </x:c>
      <x:c r="AT102">
        <x:f>OR($G102="buyer_event",$G102="mixed")</x:f>
      </x:c>
      <x:c r="AU102">
        <x:f>OR($D102="battlecard",$D102="shortlist",$D102="procurement",$D102="pricing",$D102="renewal",$D102="strategy",$D102="product_comparison")</x:f>
      </x:c>
      <x:c r="AV102">
        <x:f>OR($D102="seo",$D102="content",$D102="paid_search",$D102="market_monitoring")</x:f>
      </x:c>
      <x:c r="AW102">
        <x:f>IF(OR($K102="vendor",$K102="product"),"direct",IF(OR($K102="consultancy",$K102="agency"),"indirect",IF(OR($K102="internal_build",$K102="spreadsheet",$K102="incumbent",$K102="open_source",$K102="free_tool",$K102="no_decision",$K102="status_quo"),"substitute","")))</x:f>
      </x:c>
      <x:c r="AX102">
        <x:f>IF(OR($K102="vendor",$K102="product"),"Direct competitor",IF(OR($K102="consultancy",$K102="agency"),"Service alternative",IF($K102="incumbent","Incumbent / substitute",IF($K102="no_decision","No-decision alternative",IF($K102="status_quo","Status-quo alternative",IF(OR($K102="internal_build",$K102="spreadsheet",$K102="open_source",$K102="free_tool"),"Substitute",""))))))</x:f>
      </x:c>
      <x:c r="AY102">
        <x:f>OR($G102="none",$G102="seller_only",$AP102&lt;&gt;"two_plus",$AS102="only_wins",$AS102="only_losses",$AS102="one_segment",$AS102="incomplete_crm",$AS102="limited",$T102="yes",$AQ102&lt;&gt;"current")</x:f>
      </x:c>
      <x:c r="AZ102">
        <x:f>IF(ISFORMULA($C102),"candidateName, ","")&amp;IF(OR(ISFORMULA($D102),AND($D102&lt;&gt;"",NOT(OR(EXACT($D102,"seo"),EXACT($D102,"content"),EXACT($D102,"paid_search"),EXACT($D102,"market_monitoring"),EXACT($D102,"battlecard"),EXACT($D102,"product_comparison"),EXACT($D102,"shortlist"),EXACT($D102,"procurement"),EXACT($D102,"pricing"),EXACT($D102,"renewal"),EXACT($D102,"strategy"))))),"decisionUse, ","")&amp;IF(OR(ISFORMULA($E102),AND($E102&lt;&gt;"",NOT(OR(EXACT($E102,"yes"),EXACT($E102,"no"))))),"candidateInSet, ","")&amp;IF(OR(ISFORMULA($F102),AND($F102&lt;&gt;"",NOT(OR(EXACT($F102,"yes"),EXACT($F102,"no"))))),"publicEvidence, ","")&amp;IF(OR(ISFORMULA($G102),AND($G102&lt;&gt;"",NOT(OR(EXACT($G102,"none"),EXACT($G102,"seller_only"),EXACT($G102,"buyer_event"),EXACT($G102,"mixed"))))),"firstPartyEvidence, ","")&amp;IF(OR(ISFORMULA($H102),AND($H102&lt;&gt;"",NOT(OR(EXACT($H102,"yes"),EXACT($H102,"no"),EXACT($H102,"unknown"))))),"realDecision, ","")&amp;IF(OR(ISFORMULA($I102),AND($I102&lt;&gt;"",NOT(OR(EXACT($I102,"full"),EXACT($I102,"partial"),EXACT($I102,"mismatch"),EXACT($I102,"unknown"))))),"scopeMatch, ","")&amp;IF(OR(ISFORMULA($J102),AND($J102&lt;&gt;"",NOT(OR(EXACT($J102,"independent_current"),EXACT($J102,"one_decision"),EXACT($J102,"shared_records"),EXACT($J102,"contradictory"),EXACT($J102,"incomplete_capture"),EXACT($J102,"stale"))))),"evidenceQuality, ","")&amp;IF(OR(ISFORMULA($K102),AND($K102&lt;&gt;"",NOT(OR(EXACT($K102,"vendor"),EXACT($K102,"product"),EXACT($K102,"consultancy"),EXACT($K102,"agency"),EXACT($K102,"internal_build"),EXACT($K102,"spreadsheet"),EXACT($K102,"incumbent"),EXACT($K102,"open_source"),EXACT($K102,"free_tool"),EXACT($K102,"no_decision"),EXACT($K102,"status_quo"),EXACT($K102,"unknown"))))),"alternativeType, ","")&amp;IF(OR(ISFORMULA($L102),AND($L102&lt;&gt;"",NOT(OR(EXACT($L102,"direct"),EXACT($L102,"indirect"),EXACT($L102,"substitute"),EXACT($L102,"reference"),EXACT($L102,"unknown"))))),"currentRole, ","")&amp;IF(OR(ISFORMULA($M102),AND($M102&lt;&gt;"",NOT(OR(EXACT($M102,"current"),EXACT($M102,"stale"),EXACT($M102,"unknown"))))),"freshness, ","")&amp;IF(OR(ISFORMULA($N102),AND($N102&lt;&gt;"",NOT(OR(EXACT($N102,"none"),EXACT($N102,"material"),EXACT($N102,"unknown"))))),"contradiction, ","")&amp;IF(OR(ISFORMULA($O102),AND($O102&lt;&gt;"",NOT(OR(EXACT($O102,"two_plus"),EXACT($O102,"one"),EXACT($O102,"shared"),EXACT($O102,"unknown"))))),"provenance, ","")&amp;IF(OR(ISFORMULA($P102),AND($P102&lt;&gt;"",NOT(OR(EXACT($P102,"balanced"),EXACT($P102,"only_wins"),EXACT($P102,"only_losses"),EXACT($P102,"one_segment"),EXACT($P102,"incomplete_crm"),EXACT($P102,"limited"))))),"sampleCoverage, ","")&amp;IF(OR(ISFORMULA($Q102),AND($Q102&lt;&gt;"",NOT(OR(EXACT($Q102,"none"),EXACT($Q102,"review_due"),EXACT($Q102,"new_evidence"))))),"previousValidation, ","")&amp;IF(OR(ISFORMULA($R102),AND($R102&lt;&gt;"",NOT(OR(EXACT($R102,"yes"),EXACT($R102,"no"))))),"newMaterialEvidence, ","")&amp;IF(OR(ISFORMULA($S102),AND($S102&lt;&gt;"",NOT(OR(EXACT($S102,"yes"),EXACT($S102,"no"),EXACT($S102,"unknown"))))),"serviceability, ","")&amp;IF(OR(ISFORMULA($T102),AND($T102&lt;&gt;"",NOT(OR(EXACT($T102,"yes"),EXACT($T102,"no"))))),"historicalBackfill, ","")&amp;IF(OR(ISFORMULA($U102),AND($U102&lt;&gt;"",NOT(OR(EXACT($U102,"yes"),EXACT($U102,"no"),EXACT($U102,"unknown"))))),"commercialNonParticipation, ","")</x:f>
      </x:c>
      <x:c r="BA102">
        <x:f>IF(LEN(TRIM($C102&amp;""))=0,"candidateName, ","")&amp;IF(LEN(TRIM($D102&amp;""))=0,"decisionUse, ","")&amp;IF(LEN(TRIM($E102&amp;""))=0,"candidateInSet, ","")&amp;IF(LEN(TRIM($F102&amp;""))=0,"publicEvidence, ","")&amp;IF(LEN(TRIM($G102&amp;""))=0,"firstPartyEvidence, ","")&amp;IF(LEN(TRIM($H102&amp;""))=0,"realDecision, ","")&amp;IF(LEN(TRIM($I102&amp;""))=0,"scopeMatch, ","")&amp;IF(LEN(TRIM($J102&amp;""))=0,"evidenceQuality, ","")</x:f>
      </x:c>
      <x:c r="BB102">
        <x:f>IF($AM102=0,"EMPTY",IF($AN102=TRUE,"INVALID INPUT",IF($AO102=TRUE,"INVALID INPUT",IF(OR(NOT(ISTEXT($C102)),LEN(TRIM($C102&amp;""))&lt;2),"INVALID INPUT",IF(OR($Q102="review_due",$Q102="new_evidence",$R102="yes"),"REOPEN",IF(OR($AR102="material",$AR102="unknown"),"RESOLVE EVIDENCE",IF(OR($I102="unknown",$H102="unknown"),"RESOLVE EVIDENCE",IF(AND($AU102=TRUE,OR($S102="",$S102="unknown")),"RESOLVE EVIDENCE",IF(AND($E102="no",OR($K102="",$K102="unknown")),"RESOLVE EVIDENCE",IF(AND($E102="yes",OR($L102="",$L102="unknown")),"RESOLVE EVIDENCE",IF(AND($E102="yes",OR($I102="partial",$I102="mismatch",$AQ102="stale")),"DOWNGRADE",IF(AND($AU102=TRUE,$AY102=TRUE),"RESOLVE EVIDENCE",IF(AND($S102="no",$E102="yes",$H102="no",$U102="yes",$AP102="two_plus",$I102="full",$AQ102="current"),"EXCLUDE FROM THIS COMMERCIAL VIEW",IF(AND($S102="no",$E102="yes",$H102="yes"),"DOWNGRADE",IF(AND($S102="no",OR($F102="yes",$AV102=TRUE)),"RETAIN FOR DISCOVERY / REFERENCE",IF($S102="no","RESOLVE EVIDENCE",IF(AND($E102="no",$H102="yes",$AT102=TRUE,$I102="full",$AW102=""),"RESOLVE EVIDENCE",IF(AND($E102="no",$H102="yes",$AT102=TRUE,$I102="full",$AU102=TRUE,OR($AP102&lt;&gt;"two_plus",$AQ102&lt;&gt;"current",$S102&lt;&gt;"yes")),"RESOLVE EVIDENCE",IF(AND($E102="no",$H102="yes",$AT102=TRUE,$I102="full"),"ADD",IF(AND($AW102&lt;&gt;"",$E102="yes",$H102="yes",$I102="full",$L102&lt;&gt;$AW102),"RECLASSIFY",IF(AND($AP102="shared",$AV102=TRUE),"RETAIN FOR DISCOVERY / REFERENCE",IF(AND($AV102=TRUE,$F102="yes",OR($H102="no",$G102="none")),"RETAIN FOR DISCOVERY / REFERENCE",IF(AND($E102="yes",$H102="no",$U102="yes",$AP102="two_plus",$I102="full",$AQ102="current"),"EXCLUDE FROM THIS COMMERCIAL VIEW",IF(AND($E102="yes",$H102="yes",$AT102=TRUE,$I102="full",$AP102="two_plus",$AQ102="current",$AW102=""),"RESOLVE EVIDENCE",IF(AND($E102="yes",$H102="yes",$AT102=TRUE,$I102="full",$AP102="two_plus",$AQ102="current",$AU102=TRUE,$S102&lt;&gt;"yes"),"RESOLVE EVIDENCE",IF(AND($E102="yes",$H102="yes",$AT102=TRUE,$I102="full",$AP102="two_plus",$AQ102="current",$L102&lt;&gt;$AW102),"RECLASSIFY",IF(AND($E102="yes",$H102="yes",$AT102=TRUE,$I102="full",$AP102="two_plus",$AQ102="current"),"CONFIRM","RESOLVE EVIDENCE")))))))))))))))))))))))))))</x:f>
      </x:c>
      <x:c r="BC102">
        <x:f>IF($AM102=0,"EMPTY",IF($AN102=TRUE,"CONTROLLED_INPUT_INVALID",IF($AO102=TRUE,"REQUIRED_FIELDS_MISSING",IF(OR(NOT(ISTEXT($C102)),LEN(TRIM($C102&amp;""))&lt;2),"IDENTITY_MALFORMED",IF(OR($Q102="review_due",$Q102="new_evidence",$R102="yes"),"LIFECYCLE_TRIGGER",IF(OR($AR102="material",$AR102="unknown"),"MATERIAL_CONTRADICTION",IF(OR($I102="unknown",$H102="unknown"),"SCOPE_OR_EVENT_UNRESOLVED",IF(AND($AU102=TRUE,OR($S102="",$S102="unknown")),"SERVICEABILITY_UNRESOLVED",IF(AND($E102="no",OR($K102="",$K102="unknown")),"MISSING_ALTERNATIVE_ROLE_UNRESOLVED",IF(AND($E102="yes",OR($L102="",$L102="unknown")),"CURRENT_ROLE_UNRESOLVED",IF(AND($E102="yes",OR($I102="partial",$I102="mismatch",$AQ102="stale")),"SCOPE_OR_FRESHNESS_LIMIT",IF(AND($AU102=TRUE,$AY102=TRUE),"COMMERCIAL_EVIDENCE_LIMITED",IF(AND($S102="no",$E102="yes",$H102="no",$U102="yes",$AP102="two_plus",$I102="full",$AQ102="current"),"SCOPED_NON_SERVICEABILITY",IF(AND($S102="no",$E102="yes",$H102="yes"),"SERVICEABILITY_LIMIT",IF(AND($S102="no",OR($F102="yes",$AV102=TRUE)),"NOT_SERVICEABLE_FOR_COMMERCIAL_VIEW",IF($S102="no","SERVICEABILITY_NEGATIVE_ROLE_EFFECT_UNRESOLVED",IF(AND($E102="no",$H102="yes",$AT102=TRUE,$I102="full",$AW102=""),"MISSING_ALTERNATIVE_ROLE_UNRESOLVED",IF(AND($E102="no",$H102="yes",$AT102=TRUE,$I102="full",$AU102=TRUE,OR($AP102&lt;&gt;"two_plus",$AQ102&lt;&gt;"current",$S102&lt;&gt;"yes")),"MISSING_ALTERNATIVE_EVIDENCE_LIMITED",IF(AND($E102="no",$H102="yes",$AT102=TRUE,$I102="full"),"COMMERCIAL_ALTERNATIVE_MISSING",IF(AND($AW102&lt;&gt;"",$E102="yes",$H102="yes",$I102="full",$L102&lt;&gt;$AW102),"ROLE_MISMATCH",IF(AND($AP102="shared",$AV102=TRUE),"PUBLIC_SIGNAL_SHARED_PROVENANCE",IF(AND($AV102=TRUE,$F102="yes",OR($H102="no",$G102="none")),"DISCOVERY_ONLY_RELATIONSHIP",IF(AND($E102="yes",$H102="no",$U102="yes",$AP102="two_plus",$I102="full",$AQ102="current"),"SCOPED_NON_PARTICIPATION",IF(AND($E102="yes",$H102="yes",$AT102=TRUE,$I102="full",$AP102="two_plus",$AQ102="current",$AW102=""),"ALTERNATIVE_TYPE_UNRESOLVED",IF(AND($E102="yes",$H102="yes",$AT102=TRUE,$I102="full",$AP102="two_plus",$AQ102="current",$AU102=TRUE,$S102&lt;&gt;"yes"),"SERVICEABILITY_UNRESOLVED",IF(AND($E102="yes",$H102="yes",$AT102=TRUE,$I102="full",$AP102="two_plus",$AQ102="current",$L102&lt;&gt;$AW102),"ROLE_MISMATCH",IF(AND($E102="yes",$H102="yes",$AT102=TRUE,$I102="full",$AP102="two_plus",$AQ102="current"),"SCOPED_COMMERCIAL_RELEVANCE","DEFAULT_EVIDENCE_GAP")))))))))))))))))))))))))))</x:f>
      </x:c>
    </x:row>
    <x:row r="103">
      <x:c r="A103" s="103"/>
      <x:c r="B103" s="103"/>
      <x:c r="C103" s="103"/>
      <x:c r="D103" s="103"/>
      <x:c r="E103" s="103"/>
      <x:c r="F103" s="103"/>
      <x:c r="G103" s="103"/>
      <x:c r="H103" s="103"/>
      <x:c r="I103" s="103"/>
      <x:c r="J103" s="103"/>
      <x:c r="K103" s="103"/>
      <x:c r="L103" s="103"/>
      <x:c r="M103" s="103"/>
      <x:c r="N103" s="103"/>
      <x:c r="O103" s="103"/>
      <x:c r="P103" s="103"/>
      <x:c r="Q103" s="103"/>
      <x:c r="R103" s="103"/>
      <x:c r="S103" s="103"/>
      <x:c r="T103" s="103"/>
      <x:c r="U103" s="103"/>
      <x:c r="V103" s="103"/>
      <x:c r="W103" s="104"/>
      <x:c r="X103" s="103"/>
      <x:c r="Y103" s="86">
        <x:f>IF($BB103="EMPTY","",IF($AN103=TRUE,"INVALID",IF($AO103=TRUE,"INCOMPLETE",IF(OR(NOT(ISTEXT($C103)),LEN(TRIM($C103&amp;""))&lt;2),"INVALID","VALID"))))</x:f>
      </x:c>
      <x:c r="Z103" s="86">
        <x:f>IF($BB103="EMPTY","",$BB103)</x:f>
      </x:c>
      <x:c r="AA103" s="86">
        <x:f>IF($BB103="EMPTY","",IFERROR(VLOOKUP($BC103,'Method Notes'!$AN$5:$AW$50,2,FALSE),""))</x:f>
      </x:c>
      <x:c r="AB103" s="86">
        <x:f>IF($BB103="EMPTY","",IF($BC103="CONTROLLED_INPUT_INVALID","Unsupported values were supplied for: "&amp;LEFT($AZ103,MAX(0,LEN($AZ103)-2))&amp;". The engine does not convert them to a safe default.",IF($BC103="REQUIRED_FIELDS_MISSING","Required information is missing: "&amp;LEFT($BA103,MAX(0,LEN($BA103)-2))&amp;".",IFERROR(VLOOKUP($BC103,'Method Notes'!$AN$5:$AW$50,3,FALSE),""))))</x:f>
      </x:c>
      <x:c r="AC103" s="86">
        <x:f>IF($BB103="EMPTY","",IF($BC103="COMMERCIAL_ALTERNATIVE_MISSING","Add as "&amp;$AX103&amp;" in this scoped view.",IF($BC103="ROLE_MISMATCH","Reclassify as "&amp;$AX103&amp;" for this view.",IFERROR(VLOOKUP($BC103,'Method Notes'!$AN$5:$AW$50,4,FALSE),""))))</x:f>
      </x:c>
      <x:c r="AD103" s="86">
        <x:f>IF($BB103="EMPTY","",$BC103)</x:f>
      </x:c>
      <x:c r="AE103" s="86">
        <x:f>IF($BB103="EMPTY","",IFERROR(VLOOKUP($BC103,'Method Notes'!$AN$5:$AW$50,5,FALSE),""))</x:f>
      </x:c>
      <x:c r="AF103" s="86">
        <x:f>IF($BB103="EMPTY","",IFERROR(VLOOKUP($BC103,'Method Notes'!$AN$5:$AW$50,6,FALSE),""))</x:f>
      </x:c>
      <x:c r="AG103" s="86">
        <x:f>IF($BB103="EMPTY","",IF($BC103="COMMERCIAL_EVIDENCE_LIMITED",IF($AT103=TRUE,"Add independent decisions and missing segments.","Collect direct buyer or recorded commercial-event evidence tied to the same scope."),IFERROR(VLOOKUP($BC103,'Method Notes'!$AN$5:$AW$50,7,FALSE),"")))</x:f>
      </x:c>
      <x:c r="AH103" s="86">
        <x:f>IF($BB103="EMPTY","",IFERROR(VLOOKUP($BC103,'Method Notes'!$AN$5:$AW$50,8,FALSE),""))</x:f>
      </x:c>
      <x:c r="AI103" s="86">
        <x:f>IF($BB103="EMPTY","",IF(OR($BC103="COMMERCIAL_EVIDENCE_LIMITED",$BC103="COMMERCIAL_ALTERNATIVE_MISSING",$BC103="ROLE_MISMATCH",$BC103="SCOPE_OR_FRESHNESS_LIMIT"),IF($AP103="shared","PROVENANCE NOT INDEPENDENT",IF($AP103="one","ONE INDEPENDENT DECISION ONLY",IF($AS103="incomplete_crm","CRM CAPTURE INCOMPLETE",IF(OR($AS103="only_wins",$AS103="only_losses",$AS103="one_segment",$AS103="limited"),"SAMPLE COVERAGE LIMITED",IF($T103="yes","HISTORICAL BACKFILL UNRELIABLE",IF($AQ103="stale","EVIDENCE STALE","Evidence is scoped to the tested view.")))))),IFERROR(VLOOKUP($BC103,'Method Notes'!$AN$5:$AW$50,9,FALSE),"")))</x:f>
      </x:c>
      <x:c r="AJ103" s="86">
        <x:f>IF($BB103="EMPTY","",IFERROR(VLOOKUP($BC103,'Method Notes'!$AN$5:$AW$50,10,FALSE),""))</x:f>
      </x:c>
      <x:c r="AK103" s="86">
        <x:f>IF(COUNTA($A103:$X103)=0,"",IF(AND($B103&lt;&gt;"",COUNTIF($B$6:$B103,$B103)&gt;1),"POSSIBLE DUPLICATE CANDIDATE ID",""))</x:f>
      </x:c>
      <x:c r="AL103" s="86">
        <x:f>IF(COUNTA($A103:$X103)=0,"",IF(OR($Q103="review_due",$Q103="new_evidence",$R103="yes"),"REOPEN / SUPERSEDE PRIOR VERSION",IF(OR($Q103="",$Q103="none"),"CURRENT OR FIRST REVIEW","PRIOR REVIEW RECORDED")))</x:f>
      </x:c>
      <x:c r="AM103">
        <x:f>IF(COUNTA($C103:$U103)&gt;0,1,0)</x:f>
      </x:c>
      <x:c r="AN103">
        <x:f>OR(ISFORMULA($C103),ISFORMULA($D103),AND($D103&lt;&gt;"",NOT(OR(EXACT($D103,"seo"),EXACT($D103,"content"),EXACT($D103,"paid_search"),EXACT($D103,"market_monitoring"),EXACT($D103,"battlecard"),EXACT($D103,"product_comparison"),EXACT($D103,"shortlist"),EXACT($D103,"procurement"),EXACT($D103,"pricing"),EXACT($D103,"renewal"),EXACT($D103,"strategy")))),ISFORMULA($E103),AND($E103&lt;&gt;"",NOT(OR(EXACT($E103,"yes"),EXACT($E103,"no")))),ISFORMULA($F103),AND($F103&lt;&gt;"",NOT(OR(EXACT($F103,"yes"),EXACT($F103,"no")))),ISFORMULA($G103),AND($G103&lt;&gt;"",NOT(OR(EXACT($G103,"none"),EXACT($G103,"seller_only"),EXACT($G103,"buyer_event"),EXACT($G103,"mixed")))),ISFORMULA($H103),AND($H103&lt;&gt;"",NOT(OR(EXACT($H103,"yes"),EXACT($H103,"no"),EXACT($H103,"unknown")))),ISFORMULA($I103),AND($I103&lt;&gt;"",NOT(OR(EXACT($I103,"full"),EXACT($I103,"partial"),EXACT($I103,"mismatch"),EXACT($I103,"unknown")))),ISFORMULA($J103),AND($J103&lt;&gt;"",NOT(OR(EXACT($J103,"independent_current"),EXACT($J103,"one_decision"),EXACT($J103,"shared_records"),EXACT($J103,"contradictory"),EXACT($J103,"incomplete_capture"),EXACT($J103,"stale")))),ISFORMULA($K103),AND($K103&lt;&gt;"",NOT(OR(EXACT($K103,"vendor"),EXACT($K103,"product"),EXACT($K103,"consultancy"),EXACT($K103,"agency"),EXACT($K103,"internal_build"),EXACT($K103,"spreadsheet"),EXACT($K103,"incumbent"),EXACT($K103,"open_source"),EXACT($K103,"free_tool"),EXACT($K103,"no_decision"),EXACT($K103,"status_quo"),EXACT($K103,"unknown")))),ISFORMULA($L103),AND($L103&lt;&gt;"",NOT(OR(EXACT($L103,"direct"),EXACT($L103,"indirect"),EXACT($L103,"substitute"),EXACT($L103,"reference"),EXACT($L103,"unknown")))),ISFORMULA($M103),AND($M103&lt;&gt;"",NOT(OR(EXACT($M103,"current"),EXACT($M103,"stale"),EXACT($M103,"unknown")))),ISFORMULA($N103),AND($N103&lt;&gt;"",NOT(OR(EXACT($N103,"none"),EXACT($N103,"material"),EXACT($N103,"unknown")))),ISFORMULA($O103),AND($O103&lt;&gt;"",NOT(OR(EXACT($O103,"two_plus"),EXACT($O103,"one"),EXACT($O103,"shared"),EXACT($O103,"unknown")))),ISFORMULA($P103),AND($P103&lt;&gt;"",NOT(OR(EXACT($P103,"balanced"),EXACT($P103,"only_wins"),EXACT($P103,"only_losses"),EXACT($P103,"one_segment"),EXACT($P103,"incomplete_crm"),EXACT($P103,"limited")))),ISFORMULA($Q103),AND($Q103&lt;&gt;"",NOT(OR(EXACT($Q103,"none"),EXACT($Q103,"review_due"),EXACT($Q103,"new_evidence")))),ISFORMULA($R103),AND($R103&lt;&gt;"",NOT(OR(EXACT($R103,"yes"),EXACT($R103,"no")))),ISFORMULA($S103),AND($S103&lt;&gt;"",NOT(OR(EXACT($S103,"yes"),EXACT($S103,"no"),EXACT($S103,"unknown")))),ISFORMULA($T103),AND($T103&lt;&gt;"",NOT(OR(EXACT($T103,"yes"),EXACT($T103,"no")))),ISFORMULA($U103),AND($U103&lt;&gt;"",NOT(OR(EXACT($U103,"yes"),EXACT($U103,"no"),EXACT($U103,"unknown")))))</x:f>
      </x:c>
      <x:c r="AO103">
        <x:f>OR(LEN(TRIM($C103&amp;""))=0,LEN(TRIM($D103&amp;""))=0,LEN(TRIM($E103&amp;""))=0,LEN(TRIM($F103&amp;""))=0,LEN(TRIM($G103&amp;""))=0,LEN(TRIM($H103&amp;""))=0,LEN(TRIM($I103&amp;""))=0,LEN(TRIM($J103&amp;""))=0)</x:f>
      </x:c>
      <x:c r="AP103">
        <x:f>IF($O103&lt;&gt;"",$O103,IF($J103="independent_current","two_plus",IF($J103="one_decision","one",IF($J103="shared_records","shared","unknown"))))</x:f>
      </x:c>
      <x:c r="AQ103">
        <x:f>IF($M103&lt;&gt;"",$M103,IF($J103="stale","stale",IF($J103="incomplete_capture","unknown",IF($J103&lt;&gt;"","current",""))))</x:f>
      </x:c>
      <x:c r="AR103">
        <x:f>IF($N103&lt;&gt;"",$N103,IF($J103="contradictory","material",IF($J103&lt;&gt;"","none","")))</x:f>
      </x:c>
      <x:c r="AS103">
        <x:f>IF($P103&lt;&gt;"",$P103,IF($J103="incomplete_capture","incomplete_crm",IF($J103="independent_current","balanced",IF($J103&lt;&gt;"","limited",""))))</x:f>
      </x:c>
      <x:c r="AT103">
        <x:f>OR($G103="buyer_event",$G103="mixed")</x:f>
      </x:c>
      <x:c r="AU103">
        <x:f>OR($D103="battlecard",$D103="shortlist",$D103="procurement",$D103="pricing",$D103="renewal",$D103="strategy",$D103="product_comparison")</x:f>
      </x:c>
      <x:c r="AV103">
        <x:f>OR($D103="seo",$D103="content",$D103="paid_search",$D103="market_monitoring")</x:f>
      </x:c>
      <x:c r="AW103">
        <x:f>IF(OR($K103="vendor",$K103="product"),"direct",IF(OR($K103="consultancy",$K103="agency"),"indirect",IF(OR($K103="internal_build",$K103="spreadsheet",$K103="incumbent",$K103="open_source",$K103="free_tool",$K103="no_decision",$K103="status_quo"),"substitute","")))</x:f>
      </x:c>
      <x:c r="AX103">
        <x:f>IF(OR($K103="vendor",$K103="product"),"Direct competitor",IF(OR($K103="consultancy",$K103="agency"),"Service alternative",IF($K103="incumbent","Incumbent / substitute",IF($K103="no_decision","No-decision alternative",IF($K103="status_quo","Status-quo alternative",IF(OR($K103="internal_build",$K103="spreadsheet",$K103="open_source",$K103="free_tool"),"Substitute",""))))))</x:f>
      </x:c>
      <x:c r="AY103">
        <x:f>OR($G103="none",$G103="seller_only",$AP103&lt;&gt;"two_plus",$AS103="only_wins",$AS103="only_losses",$AS103="one_segment",$AS103="incomplete_crm",$AS103="limited",$T103="yes",$AQ103&lt;&gt;"current")</x:f>
      </x:c>
      <x:c r="AZ103">
        <x:f>IF(ISFORMULA($C103),"candidateName, ","")&amp;IF(OR(ISFORMULA($D103),AND($D103&lt;&gt;"",NOT(OR(EXACT($D103,"seo"),EXACT($D103,"content"),EXACT($D103,"paid_search"),EXACT($D103,"market_monitoring"),EXACT($D103,"battlecard"),EXACT($D103,"product_comparison"),EXACT($D103,"shortlist"),EXACT($D103,"procurement"),EXACT($D103,"pricing"),EXACT($D103,"renewal"),EXACT($D103,"strategy"))))),"decisionUse, ","")&amp;IF(OR(ISFORMULA($E103),AND($E103&lt;&gt;"",NOT(OR(EXACT($E103,"yes"),EXACT($E103,"no"))))),"candidateInSet, ","")&amp;IF(OR(ISFORMULA($F103),AND($F103&lt;&gt;"",NOT(OR(EXACT($F103,"yes"),EXACT($F103,"no"))))),"publicEvidence, ","")&amp;IF(OR(ISFORMULA($G103),AND($G103&lt;&gt;"",NOT(OR(EXACT($G103,"none"),EXACT($G103,"seller_only"),EXACT($G103,"buyer_event"),EXACT($G103,"mixed"))))),"firstPartyEvidence, ","")&amp;IF(OR(ISFORMULA($H103),AND($H103&lt;&gt;"",NOT(OR(EXACT($H103,"yes"),EXACT($H103,"no"),EXACT($H103,"unknown"))))),"realDecision, ","")&amp;IF(OR(ISFORMULA($I103),AND($I103&lt;&gt;"",NOT(OR(EXACT($I103,"full"),EXACT($I103,"partial"),EXACT($I103,"mismatch"),EXACT($I103,"unknown"))))),"scopeMatch, ","")&amp;IF(OR(ISFORMULA($J103),AND($J103&lt;&gt;"",NOT(OR(EXACT($J103,"independent_current"),EXACT($J103,"one_decision"),EXACT($J103,"shared_records"),EXACT($J103,"contradictory"),EXACT($J103,"incomplete_capture"),EXACT($J103,"stale"))))),"evidenceQuality, ","")&amp;IF(OR(ISFORMULA($K103),AND($K103&lt;&gt;"",NOT(OR(EXACT($K103,"vendor"),EXACT($K103,"product"),EXACT($K103,"consultancy"),EXACT($K103,"agency"),EXACT($K103,"internal_build"),EXACT($K103,"spreadsheet"),EXACT($K103,"incumbent"),EXACT($K103,"open_source"),EXACT($K103,"free_tool"),EXACT($K103,"no_decision"),EXACT($K103,"status_quo"),EXACT($K103,"unknown"))))),"alternativeType, ","")&amp;IF(OR(ISFORMULA($L103),AND($L103&lt;&gt;"",NOT(OR(EXACT($L103,"direct"),EXACT($L103,"indirect"),EXACT($L103,"substitute"),EXACT($L103,"reference"),EXACT($L103,"unknown"))))),"currentRole, ","")&amp;IF(OR(ISFORMULA($M103),AND($M103&lt;&gt;"",NOT(OR(EXACT($M103,"current"),EXACT($M103,"stale"),EXACT($M103,"unknown"))))),"freshness, ","")&amp;IF(OR(ISFORMULA($N103),AND($N103&lt;&gt;"",NOT(OR(EXACT($N103,"none"),EXACT($N103,"material"),EXACT($N103,"unknown"))))),"contradiction, ","")&amp;IF(OR(ISFORMULA($O103),AND($O103&lt;&gt;"",NOT(OR(EXACT($O103,"two_plus"),EXACT($O103,"one"),EXACT($O103,"shared"),EXACT($O103,"unknown"))))),"provenance, ","")&amp;IF(OR(ISFORMULA($P103),AND($P103&lt;&gt;"",NOT(OR(EXACT($P103,"balanced"),EXACT($P103,"only_wins"),EXACT($P103,"only_losses"),EXACT($P103,"one_segment"),EXACT($P103,"incomplete_crm"),EXACT($P103,"limited"))))),"sampleCoverage, ","")&amp;IF(OR(ISFORMULA($Q103),AND($Q103&lt;&gt;"",NOT(OR(EXACT($Q103,"none"),EXACT($Q103,"review_due"),EXACT($Q103,"new_evidence"))))),"previousValidation, ","")&amp;IF(OR(ISFORMULA($R103),AND($R103&lt;&gt;"",NOT(OR(EXACT($R103,"yes"),EXACT($R103,"no"))))),"newMaterialEvidence, ","")&amp;IF(OR(ISFORMULA($S103),AND($S103&lt;&gt;"",NOT(OR(EXACT($S103,"yes"),EXACT($S103,"no"),EXACT($S103,"unknown"))))),"serviceability, ","")&amp;IF(OR(ISFORMULA($T103),AND($T103&lt;&gt;"",NOT(OR(EXACT($T103,"yes"),EXACT($T103,"no"))))),"historicalBackfill, ","")&amp;IF(OR(ISFORMULA($U103),AND($U103&lt;&gt;"",NOT(OR(EXACT($U103,"yes"),EXACT($U103,"no"),EXACT($U103,"unknown"))))),"commercialNonParticipation, ","")</x:f>
      </x:c>
      <x:c r="BA103">
        <x:f>IF(LEN(TRIM($C103&amp;""))=0,"candidateName, ","")&amp;IF(LEN(TRIM($D103&amp;""))=0,"decisionUse, ","")&amp;IF(LEN(TRIM($E103&amp;""))=0,"candidateInSet, ","")&amp;IF(LEN(TRIM($F103&amp;""))=0,"publicEvidence, ","")&amp;IF(LEN(TRIM($G103&amp;""))=0,"firstPartyEvidence, ","")&amp;IF(LEN(TRIM($H103&amp;""))=0,"realDecision, ","")&amp;IF(LEN(TRIM($I103&amp;""))=0,"scopeMatch, ","")&amp;IF(LEN(TRIM($J103&amp;""))=0,"evidenceQuality, ","")</x:f>
      </x:c>
      <x:c r="BB103">
        <x:f>IF($AM103=0,"EMPTY",IF($AN103=TRUE,"INVALID INPUT",IF($AO103=TRUE,"INVALID INPUT",IF(OR(NOT(ISTEXT($C103)),LEN(TRIM($C103&amp;""))&lt;2),"INVALID INPUT",IF(OR($Q103="review_due",$Q103="new_evidence",$R103="yes"),"REOPEN",IF(OR($AR103="material",$AR103="unknown"),"RESOLVE EVIDENCE",IF(OR($I103="unknown",$H103="unknown"),"RESOLVE EVIDENCE",IF(AND($AU103=TRUE,OR($S103="",$S103="unknown")),"RESOLVE EVIDENCE",IF(AND($E103="no",OR($K103="",$K103="unknown")),"RESOLVE EVIDENCE",IF(AND($E103="yes",OR($L103="",$L103="unknown")),"RESOLVE EVIDENCE",IF(AND($E103="yes",OR($I103="partial",$I103="mismatch",$AQ103="stale")),"DOWNGRADE",IF(AND($AU103=TRUE,$AY103=TRUE),"RESOLVE EVIDENCE",IF(AND($S103="no",$E103="yes",$H103="no",$U103="yes",$AP103="two_plus",$I103="full",$AQ103="current"),"EXCLUDE FROM THIS COMMERCIAL VIEW",IF(AND($S103="no",$E103="yes",$H103="yes"),"DOWNGRADE",IF(AND($S103="no",OR($F103="yes",$AV103=TRUE)),"RETAIN FOR DISCOVERY / REFERENCE",IF($S103="no","RESOLVE EVIDENCE",IF(AND($E103="no",$H103="yes",$AT103=TRUE,$I103="full",$AW103=""),"RESOLVE EVIDENCE",IF(AND($E103="no",$H103="yes",$AT103=TRUE,$I103="full",$AU103=TRUE,OR($AP103&lt;&gt;"two_plus",$AQ103&lt;&gt;"current",$S103&lt;&gt;"yes")),"RESOLVE EVIDENCE",IF(AND($E103="no",$H103="yes",$AT103=TRUE,$I103="full"),"ADD",IF(AND($AW103&lt;&gt;"",$E103="yes",$H103="yes",$I103="full",$L103&lt;&gt;$AW103),"RECLASSIFY",IF(AND($AP103="shared",$AV103=TRUE),"RETAIN FOR DISCOVERY / REFERENCE",IF(AND($AV103=TRUE,$F103="yes",OR($H103="no",$G103="none")),"RETAIN FOR DISCOVERY / REFERENCE",IF(AND($E103="yes",$H103="no",$U103="yes",$AP103="two_plus",$I103="full",$AQ103="current"),"EXCLUDE FROM THIS COMMERCIAL VIEW",IF(AND($E103="yes",$H103="yes",$AT103=TRUE,$I103="full",$AP103="two_plus",$AQ103="current",$AW103=""),"RESOLVE EVIDENCE",IF(AND($E103="yes",$H103="yes",$AT103=TRUE,$I103="full",$AP103="two_plus",$AQ103="current",$AU103=TRUE,$S103&lt;&gt;"yes"),"RESOLVE EVIDENCE",IF(AND($E103="yes",$H103="yes",$AT103=TRUE,$I103="full",$AP103="two_plus",$AQ103="current",$L103&lt;&gt;$AW103),"RECLASSIFY",IF(AND($E103="yes",$H103="yes",$AT103=TRUE,$I103="full",$AP103="two_plus",$AQ103="current"),"CONFIRM","RESOLVE EVIDENCE")))))))))))))))))))))))))))</x:f>
      </x:c>
      <x:c r="BC103">
        <x:f>IF($AM103=0,"EMPTY",IF($AN103=TRUE,"CONTROLLED_INPUT_INVALID",IF($AO103=TRUE,"REQUIRED_FIELDS_MISSING",IF(OR(NOT(ISTEXT($C103)),LEN(TRIM($C103&amp;""))&lt;2),"IDENTITY_MALFORMED",IF(OR($Q103="review_due",$Q103="new_evidence",$R103="yes"),"LIFECYCLE_TRIGGER",IF(OR($AR103="material",$AR103="unknown"),"MATERIAL_CONTRADICTION",IF(OR($I103="unknown",$H103="unknown"),"SCOPE_OR_EVENT_UNRESOLVED",IF(AND($AU103=TRUE,OR($S103="",$S103="unknown")),"SERVICEABILITY_UNRESOLVED",IF(AND($E103="no",OR($K103="",$K103="unknown")),"MISSING_ALTERNATIVE_ROLE_UNRESOLVED",IF(AND($E103="yes",OR($L103="",$L103="unknown")),"CURRENT_ROLE_UNRESOLVED",IF(AND($E103="yes",OR($I103="partial",$I103="mismatch",$AQ103="stale")),"SCOPE_OR_FRESHNESS_LIMIT",IF(AND($AU103=TRUE,$AY103=TRUE),"COMMERCIAL_EVIDENCE_LIMITED",IF(AND($S103="no",$E103="yes",$H103="no",$U103="yes",$AP103="two_plus",$I103="full",$AQ103="current"),"SCOPED_NON_SERVICEABILITY",IF(AND($S103="no",$E103="yes",$H103="yes"),"SERVICEABILITY_LIMIT",IF(AND($S103="no",OR($F103="yes",$AV103=TRUE)),"NOT_SERVICEABLE_FOR_COMMERCIAL_VIEW",IF($S103="no","SERVICEABILITY_NEGATIVE_ROLE_EFFECT_UNRESOLVED",IF(AND($E103="no",$H103="yes",$AT103=TRUE,$I103="full",$AW103=""),"MISSING_ALTERNATIVE_ROLE_UNRESOLVED",IF(AND($E103="no",$H103="yes",$AT103=TRUE,$I103="full",$AU103=TRUE,OR($AP103&lt;&gt;"two_plus",$AQ103&lt;&gt;"current",$S103&lt;&gt;"yes")),"MISSING_ALTERNATIVE_EVIDENCE_LIMITED",IF(AND($E103="no",$H103="yes",$AT103=TRUE,$I103="full"),"COMMERCIAL_ALTERNATIVE_MISSING",IF(AND($AW103&lt;&gt;"",$E103="yes",$H103="yes",$I103="full",$L103&lt;&gt;$AW103),"ROLE_MISMATCH",IF(AND($AP103="shared",$AV103=TRUE),"PUBLIC_SIGNAL_SHARED_PROVENANCE",IF(AND($AV103=TRUE,$F103="yes",OR($H103="no",$G103="none")),"DISCOVERY_ONLY_RELATIONSHIP",IF(AND($E103="yes",$H103="no",$U103="yes",$AP103="two_plus",$I103="full",$AQ103="current"),"SCOPED_NON_PARTICIPATION",IF(AND($E103="yes",$H103="yes",$AT103=TRUE,$I103="full",$AP103="two_plus",$AQ103="current",$AW103=""),"ALTERNATIVE_TYPE_UNRESOLVED",IF(AND($E103="yes",$H103="yes",$AT103=TRUE,$I103="full",$AP103="two_plus",$AQ103="current",$AU103=TRUE,$S103&lt;&gt;"yes"),"SERVICEABILITY_UNRESOLVED",IF(AND($E103="yes",$H103="yes",$AT103=TRUE,$I103="full",$AP103="two_plus",$AQ103="current",$L103&lt;&gt;$AW103),"ROLE_MISMATCH",IF(AND($E103="yes",$H103="yes",$AT103=TRUE,$I103="full",$AP103="two_plus",$AQ103="current"),"SCOPED_COMMERCIAL_RELEVANCE","DEFAULT_EVIDENCE_GAP")))))))))))))))))))))))))))</x:f>
      </x:c>
    </x:row>
    <x:row r="104">
      <x:c r="A104" s="103"/>
      <x:c r="B104" s="103"/>
      <x:c r="C104" s="103"/>
      <x:c r="D104" s="103"/>
      <x:c r="E104" s="103"/>
      <x:c r="F104" s="103"/>
      <x:c r="G104" s="103"/>
      <x:c r="H104" s="103"/>
      <x:c r="I104" s="103"/>
      <x:c r="J104" s="103"/>
      <x:c r="K104" s="103"/>
      <x:c r="L104" s="103"/>
      <x:c r="M104" s="103"/>
      <x:c r="N104" s="103"/>
      <x:c r="O104" s="103"/>
      <x:c r="P104" s="103"/>
      <x:c r="Q104" s="103"/>
      <x:c r="R104" s="103"/>
      <x:c r="S104" s="103"/>
      <x:c r="T104" s="103"/>
      <x:c r="U104" s="103"/>
      <x:c r="V104" s="103"/>
      <x:c r="W104" s="104"/>
      <x:c r="X104" s="103"/>
      <x:c r="Y104" s="86">
        <x:f>IF($BB104="EMPTY","",IF($AN104=TRUE,"INVALID",IF($AO104=TRUE,"INCOMPLETE",IF(OR(NOT(ISTEXT($C104)),LEN(TRIM($C104&amp;""))&lt;2),"INVALID","VALID"))))</x:f>
      </x:c>
      <x:c r="Z104" s="86">
        <x:f>IF($BB104="EMPTY","",$BB104)</x:f>
      </x:c>
      <x:c r="AA104" s="86">
        <x:f>IF($BB104="EMPTY","",IFERROR(VLOOKUP($BC104,'Method Notes'!$AN$5:$AW$50,2,FALSE),""))</x:f>
      </x:c>
      <x:c r="AB104" s="86">
        <x:f>IF($BB104="EMPTY","",IF($BC104="CONTROLLED_INPUT_INVALID","Unsupported values were supplied for: "&amp;LEFT($AZ104,MAX(0,LEN($AZ104)-2))&amp;". The engine does not convert them to a safe default.",IF($BC104="REQUIRED_FIELDS_MISSING","Required information is missing: "&amp;LEFT($BA104,MAX(0,LEN($BA104)-2))&amp;".",IFERROR(VLOOKUP($BC104,'Method Notes'!$AN$5:$AW$50,3,FALSE),""))))</x:f>
      </x:c>
      <x:c r="AC104" s="86">
        <x:f>IF($BB104="EMPTY","",IF($BC104="COMMERCIAL_ALTERNATIVE_MISSING","Add as "&amp;$AX104&amp;" in this scoped view.",IF($BC104="ROLE_MISMATCH","Reclassify as "&amp;$AX104&amp;" for this view.",IFERROR(VLOOKUP($BC104,'Method Notes'!$AN$5:$AW$50,4,FALSE),""))))</x:f>
      </x:c>
      <x:c r="AD104" s="86">
        <x:f>IF($BB104="EMPTY","",$BC104)</x:f>
      </x:c>
      <x:c r="AE104" s="86">
        <x:f>IF($BB104="EMPTY","",IFERROR(VLOOKUP($BC104,'Method Notes'!$AN$5:$AW$50,5,FALSE),""))</x:f>
      </x:c>
      <x:c r="AF104" s="86">
        <x:f>IF($BB104="EMPTY","",IFERROR(VLOOKUP($BC104,'Method Notes'!$AN$5:$AW$50,6,FALSE),""))</x:f>
      </x:c>
      <x:c r="AG104" s="86">
        <x:f>IF($BB104="EMPTY","",IF($BC104="COMMERCIAL_EVIDENCE_LIMITED",IF($AT104=TRUE,"Add independent decisions and missing segments.","Collect direct buyer or recorded commercial-event evidence tied to the same scope."),IFERROR(VLOOKUP($BC104,'Method Notes'!$AN$5:$AW$50,7,FALSE),"")))</x:f>
      </x:c>
      <x:c r="AH104" s="86">
        <x:f>IF($BB104="EMPTY","",IFERROR(VLOOKUP($BC104,'Method Notes'!$AN$5:$AW$50,8,FALSE),""))</x:f>
      </x:c>
      <x:c r="AI104" s="86">
        <x:f>IF($BB104="EMPTY","",IF(OR($BC104="COMMERCIAL_EVIDENCE_LIMITED",$BC104="COMMERCIAL_ALTERNATIVE_MISSING",$BC104="ROLE_MISMATCH",$BC104="SCOPE_OR_FRESHNESS_LIMIT"),IF($AP104="shared","PROVENANCE NOT INDEPENDENT",IF($AP104="one","ONE INDEPENDENT DECISION ONLY",IF($AS104="incomplete_crm","CRM CAPTURE INCOMPLETE",IF(OR($AS104="only_wins",$AS104="only_losses",$AS104="one_segment",$AS104="limited"),"SAMPLE COVERAGE LIMITED",IF($T104="yes","HISTORICAL BACKFILL UNRELIABLE",IF($AQ104="stale","EVIDENCE STALE","Evidence is scoped to the tested view.")))))),IFERROR(VLOOKUP($BC104,'Method Notes'!$AN$5:$AW$50,9,FALSE),"")))</x:f>
      </x:c>
      <x:c r="AJ104" s="86">
        <x:f>IF($BB104="EMPTY","",IFERROR(VLOOKUP($BC104,'Method Notes'!$AN$5:$AW$50,10,FALSE),""))</x:f>
      </x:c>
      <x:c r="AK104" s="86">
        <x:f>IF(COUNTA($A104:$X104)=0,"",IF(AND($B104&lt;&gt;"",COUNTIF($B$6:$B104,$B104)&gt;1),"POSSIBLE DUPLICATE CANDIDATE ID",""))</x:f>
      </x:c>
      <x:c r="AL104" s="86">
        <x:f>IF(COUNTA($A104:$X104)=0,"",IF(OR($Q104="review_due",$Q104="new_evidence",$R104="yes"),"REOPEN / SUPERSEDE PRIOR VERSION",IF(OR($Q104="",$Q104="none"),"CURRENT OR FIRST REVIEW","PRIOR REVIEW RECORDED")))</x:f>
      </x:c>
      <x:c r="AM104">
        <x:f>IF(COUNTA($C104:$U104)&gt;0,1,0)</x:f>
      </x:c>
      <x:c r="AN104">
        <x:f>OR(ISFORMULA($C104),ISFORMULA($D104),AND($D104&lt;&gt;"",NOT(OR(EXACT($D104,"seo"),EXACT($D104,"content"),EXACT($D104,"paid_search"),EXACT($D104,"market_monitoring"),EXACT($D104,"battlecard"),EXACT($D104,"product_comparison"),EXACT($D104,"shortlist"),EXACT($D104,"procurement"),EXACT($D104,"pricing"),EXACT($D104,"renewal"),EXACT($D104,"strategy")))),ISFORMULA($E104),AND($E104&lt;&gt;"",NOT(OR(EXACT($E104,"yes"),EXACT($E104,"no")))),ISFORMULA($F104),AND($F104&lt;&gt;"",NOT(OR(EXACT($F104,"yes"),EXACT($F104,"no")))),ISFORMULA($G104),AND($G104&lt;&gt;"",NOT(OR(EXACT($G104,"none"),EXACT($G104,"seller_only"),EXACT($G104,"buyer_event"),EXACT($G104,"mixed")))),ISFORMULA($H104),AND($H104&lt;&gt;"",NOT(OR(EXACT($H104,"yes"),EXACT($H104,"no"),EXACT($H104,"unknown")))),ISFORMULA($I104),AND($I104&lt;&gt;"",NOT(OR(EXACT($I104,"full"),EXACT($I104,"partial"),EXACT($I104,"mismatch"),EXACT($I104,"unknown")))),ISFORMULA($J104),AND($J104&lt;&gt;"",NOT(OR(EXACT($J104,"independent_current"),EXACT($J104,"one_decision"),EXACT($J104,"shared_records"),EXACT($J104,"contradictory"),EXACT($J104,"incomplete_capture"),EXACT($J104,"stale")))),ISFORMULA($K104),AND($K104&lt;&gt;"",NOT(OR(EXACT($K104,"vendor"),EXACT($K104,"product"),EXACT($K104,"consultancy"),EXACT($K104,"agency"),EXACT($K104,"internal_build"),EXACT($K104,"spreadsheet"),EXACT($K104,"incumbent"),EXACT($K104,"open_source"),EXACT($K104,"free_tool"),EXACT($K104,"no_decision"),EXACT($K104,"status_quo"),EXACT($K104,"unknown")))),ISFORMULA($L104),AND($L104&lt;&gt;"",NOT(OR(EXACT($L104,"direct"),EXACT($L104,"indirect"),EXACT($L104,"substitute"),EXACT($L104,"reference"),EXACT($L104,"unknown")))),ISFORMULA($M104),AND($M104&lt;&gt;"",NOT(OR(EXACT($M104,"current"),EXACT($M104,"stale"),EXACT($M104,"unknown")))),ISFORMULA($N104),AND($N104&lt;&gt;"",NOT(OR(EXACT($N104,"none"),EXACT($N104,"material"),EXACT($N104,"unknown")))),ISFORMULA($O104),AND($O104&lt;&gt;"",NOT(OR(EXACT($O104,"two_plus"),EXACT($O104,"one"),EXACT($O104,"shared"),EXACT($O104,"unknown")))),ISFORMULA($P104),AND($P104&lt;&gt;"",NOT(OR(EXACT($P104,"balanced"),EXACT($P104,"only_wins"),EXACT($P104,"only_losses"),EXACT($P104,"one_segment"),EXACT($P104,"incomplete_crm"),EXACT($P104,"limited")))),ISFORMULA($Q104),AND($Q104&lt;&gt;"",NOT(OR(EXACT($Q104,"none"),EXACT($Q104,"review_due"),EXACT($Q104,"new_evidence")))),ISFORMULA($R104),AND($R104&lt;&gt;"",NOT(OR(EXACT($R104,"yes"),EXACT($R104,"no")))),ISFORMULA($S104),AND($S104&lt;&gt;"",NOT(OR(EXACT($S104,"yes"),EXACT($S104,"no"),EXACT($S104,"unknown")))),ISFORMULA($T104),AND($T104&lt;&gt;"",NOT(OR(EXACT($T104,"yes"),EXACT($T104,"no")))),ISFORMULA($U104),AND($U104&lt;&gt;"",NOT(OR(EXACT($U104,"yes"),EXACT($U104,"no"),EXACT($U104,"unknown")))))</x:f>
      </x:c>
      <x:c r="AO104">
        <x:f>OR(LEN(TRIM($C104&amp;""))=0,LEN(TRIM($D104&amp;""))=0,LEN(TRIM($E104&amp;""))=0,LEN(TRIM($F104&amp;""))=0,LEN(TRIM($G104&amp;""))=0,LEN(TRIM($H104&amp;""))=0,LEN(TRIM($I104&amp;""))=0,LEN(TRIM($J104&amp;""))=0)</x:f>
      </x:c>
      <x:c r="AP104">
        <x:f>IF($O104&lt;&gt;"",$O104,IF($J104="independent_current","two_plus",IF($J104="one_decision","one",IF($J104="shared_records","shared","unknown"))))</x:f>
      </x:c>
      <x:c r="AQ104">
        <x:f>IF($M104&lt;&gt;"",$M104,IF($J104="stale","stale",IF($J104="incomplete_capture","unknown",IF($J104&lt;&gt;"","current",""))))</x:f>
      </x:c>
      <x:c r="AR104">
        <x:f>IF($N104&lt;&gt;"",$N104,IF($J104="contradictory","material",IF($J104&lt;&gt;"","none","")))</x:f>
      </x:c>
      <x:c r="AS104">
        <x:f>IF($P104&lt;&gt;"",$P104,IF($J104="incomplete_capture","incomplete_crm",IF($J104="independent_current","balanced",IF($J104&lt;&gt;"","limited",""))))</x:f>
      </x:c>
      <x:c r="AT104">
        <x:f>OR($G104="buyer_event",$G104="mixed")</x:f>
      </x:c>
      <x:c r="AU104">
        <x:f>OR($D104="battlecard",$D104="shortlist",$D104="procurement",$D104="pricing",$D104="renewal",$D104="strategy",$D104="product_comparison")</x:f>
      </x:c>
      <x:c r="AV104">
        <x:f>OR($D104="seo",$D104="content",$D104="paid_search",$D104="market_monitoring")</x:f>
      </x:c>
      <x:c r="AW104">
        <x:f>IF(OR($K104="vendor",$K104="product"),"direct",IF(OR($K104="consultancy",$K104="agency"),"indirect",IF(OR($K104="internal_build",$K104="spreadsheet",$K104="incumbent",$K104="open_source",$K104="free_tool",$K104="no_decision",$K104="status_quo"),"substitute","")))</x:f>
      </x:c>
      <x:c r="AX104">
        <x:f>IF(OR($K104="vendor",$K104="product"),"Direct competitor",IF(OR($K104="consultancy",$K104="agency"),"Service alternative",IF($K104="incumbent","Incumbent / substitute",IF($K104="no_decision","No-decision alternative",IF($K104="status_quo","Status-quo alternative",IF(OR($K104="internal_build",$K104="spreadsheet",$K104="open_source",$K104="free_tool"),"Substitute",""))))))</x:f>
      </x:c>
      <x:c r="AY104">
        <x:f>OR($G104="none",$G104="seller_only",$AP104&lt;&gt;"two_plus",$AS104="only_wins",$AS104="only_losses",$AS104="one_segment",$AS104="incomplete_crm",$AS104="limited",$T104="yes",$AQ104&lt;&gt;"current")</x:f>
      </x:c>
      <x:c r="AZ104">
        <x:f>IF(ISFORMULA($C104),"candidateName, ","")&amp;IF(OR(ISFORMULA($D104),AND($D104&lt;&gt;"",NOT(OR(EXACT($D104,"seo"),EXACT($D104,"content"),EXACT($D104,"paid_search"),EXACT($D104,"market_monitoring"),EXACT($D104,"battlecard"),EXACT($D104,"product_comparison"),EXACT($D104,"shortlist"),EXACT($D104,"procurement"),EXACT($D104,"pricing"),EXACT($D104,"renewal"),EXACT($D104,"strategy"))))),"decisionUse, ","")&amp;IF(OR(ISFORMULA($E104),AND($E104&lt;&gt;"",NOT(OR(EXACT($E104,"yes"),EXACT($E104,"no"))))),"candidateInSet, ","")&amp;IF(OR(ISFORMULA($F104),AND($F104&lt;&gt;"",NOT(OR(EXACT($F104,"yes"),EXACT($F104,"no"))))),"publicEvidence, ","")&amp;IF(OR(ISFORMULA($G104),AND($G104&lt;&gt;"",NOT(OR(EXACT($G104,"none"),EXACT($G104,"seller_only"),EXACT($G104,"buyer_event"),EXACT($G104,"mixed"))))),"firstPartyEvidence, ","")&amp;IF(OR(ISFORMULA($H104),AND($H104&lt;&gt;"",NOT(OR(EXACT($H104,"yes"),EXACT($H104,"no"),EXACT($H104,"unknown"))))),"realDecision, ","")&amp;IF(OR(ISFORMULA($I104),AND($I104&lt;&gt;"",NOT(OR(EXACT($I104,"full"),EXACT($I104,"partial"),EXACT($I104,"mismatch"),EXACT($I104,"unknown"))))),"scopeMatch, ","")&amp;IF(OR(ISFORMULA($J104),AND($J104&lt;&gt;"",NOT(OR(EXACT($J104,"independent_current"),EXACT($J104,"one_decision"),EXACT($J104,"shared_records"),EXACT($J104,"contradictory"),EXACT($J104,"incomplete_capture"),EXACT($J104,"stale"))))),"evidenceQuality, ","")&amp;IF(OR(ISFORMULA($K104),AND($K104&lt;&gt;"",NOT(OR(EXACT($K104,"vendor"),EXACT($K104,"product"),EXACT($K104,"consultancy"),EXACT($K104,"agency"),EXACT($K104,"internal_build"),EXACT($K104,"spreadsheet"),EXACT($K104,"incumbent"),EXACT($K104,"open_source"),EXACT($K104,"free_tool"),EXACT($K104,"no_decision"),EXACT($K104,"status_quo"),EXACT($K104,"unknown"))))),"alternativeType, ","")&amp;IF(OR(ISFORMULA($L104),AND($L104&lt;&gt;"",NOT(OR(EXACT($L104,"direct"),EXACT($L104,"indirect"),EXACT($L104,"substitute"),EXACT($L104,"reference"),EXACT($L104,"unknown"))))),"currentRole, ","")&amp;IF(OR(ISFORMULA($M104),AND($M104&lt;&gt;"",NOT(OR(EXACT($M104,"current"),EXACT($M104,"stale"),EXACT($M104,"unknown"))))),"freshness, ","")&amp;IF(OR(ISFORMULA($N104),AND($N104&lt;&gt;"",NOT(OR(EXACT($N104,"none"),EXACT($N104,"material"),EXACT($N104,"unknown"))))),"contradiction, ","")&amp;IF(OR(ISFORMULA($O104),AND($O104&lt;&gt;"",NOT(OR(EXACT($O104,"two_plus"),EXACT($O104,"one"),EXACT($O104,"shared"),EXACT($O104,"unknown"))))),"provenance, ","")&amp;IF(OR(ISFORMULA($P104),AND($P104&lt;&gt;"",NOT(OR(EXACT($P104,"balanced"),EXACT($P104,"only_wins"),EXACT($P104,"only_losses"),EXACT($P104,"one_segment"),EXACT($P104,"incomplete_crm"),EXACT($P104,"limited"))))),"sampleCoverage, ","")&amp;IF(OR(ISFORMULA($Q104),AND($Q104&lt;&gt;"",NOT(OR(EXACT($Q104,"none"),EXACT($Q104,"review_due"),EXACT($Q104,"new_evidence"))))),"previousValidation, ","")&amp;IF(OR(ISFORMULA($R104),AND($R104&lt;&gt;"",NOT(OR(EXACT($R104,"yes"),EXACT($R104,"no"))))),"newMaterialEvidence, ","")&amp;IF(OR(ISFORMULA($S104),AND($S104&lt;&gt;"",NOT(OR(EXACT($S104,"yes"),EXACT($S104,"no"),EXACT($S104,"unknown"))))),"serviceability, ","")&amp;IF(OR(ISFORMULA($T104),AND($T104&lt;&gt;"",NOT(OR(EXACT($T104,"yes"),EXACT($T104,"no"))))),"historicalBackfill, ","")&amp;IF(OR(ISFORMULA($U104),AND($U104&lt;&gt;"",NOT(OR(EXACT($U104,"yes"),EXACT($U104,"no"),EXACT($U104,"unknown"))))),"commercialNonParticipation, ","")</x:f>
      </x:c>
      <x:c r="BA104">
        <x:f>IF(LEN(TRIM($C104&amp;""))=0,"candidateName, ","")&amp;IF(LEN(TRIM($D104&amp;""))=0,"decisionUse, ","")&amp;IF(LEN(TRIM($E104&amp;""))=0,"candidateInSet, ","")&amp;IF(LEN(TRIM($F104&amp;""))=0,"publicEvidence, ","")&amp;IF(LEN(TRIM($G104&amp;""))=0,"firstPartyEvidence, ","")&amp;IF(LEN(TRIM($H104&amp;""))=0,"realDecision, ","")&amp;IF(LEN(TRIM($I104&amp;""))=0,"scopeMatch, ","")&amp;IF(LEN(TRIM($J104&amp;""))=0,"evidenceQuality, ","")</x:f>
      </x:c>
      <x:c r="BB104">
        <x:f>IF($AM104=0,"EMPTY",IF($AN104=TRUE,"INVALID INPUT",IF($AO104=TRUE,"INVALID INPUT",IF(OR(NOT(ISTEXT($C104)),LEN(TRIM($C104&amp;""))&lt;2),"INVALID INPUT",IF(OR($Q104="review_due",$Q104="new_evidence",$R104="yes"),"REOPEN",IF(OR($AR104="material",$AR104="unknown"),"RESOLVE EVIDENCE",IF(OR($I104="unknown",$H104="unknown"),"RESOLVE EVIDENCE",IF(AND($AU104=TRUE,OR($S104="",$S104="unknown")),"RESOLVE EVIDENCE",IF(AND($E104="no",OR($K104="",$K104="unknown")),"RESOLVE EVIDENCE",IF(AND($E104="yes",OR($L104="",$L104="unknown")),"RESOLVE EVIDENCE",IF(AND($E104="yes",OR($I104="partial",$I104="mismatch",$AQ104="stale")),"DOWNGRADE",IF(AND($AU104=TRUE,$AY104=TRUE),"RESOLVE EVIDENCE",IF(AND($S104="no",$E104="yes",$H104="no",$U104="yes",$AP104="two_plus",$I104="full",$AQ104="current"),"EXCLUDE FROM THIS COMMERCIAL VIEW",IF(AND($S104="no",$E104="yes",$H104="yes"),"DOWNGRADE",IF(AND($S104="no",OR($F104="yes",$AV104=TRUE)),"RETAIN FOR DISCOVERY / REFERENCE",IF($S104="no","RESOLVE EVIDENCE",IF(AND($E104="no",$H104="yes",$AT104=TRUE,$I104="full",$AW104=""),"RESOLVE EVIDENCE",IF(AND($E104="no",$H104="yes",$AT104=TRUE,$I104="full",$AU104=TRUE,OR($AP104&lt;&gt;"two_plus",$AQ104&lt;&gt;"current",$S104&lt;&gt;"yes")),"RESOLVE EVIDENCE",IF(AND($E104="no",$H104="yes",$AT104=TRUE,$I104="full"),"ADD",IF(AND($AW104&lt;&gt;"",$E104="yes",$H104="yes",$I104="full",$L104&lt;&gt;$AW104),"RECLASSIFY",IF(AND($AP104="shared",$AV104=TRUE),"RETAIN FOR DISCOVERY / REFERENCE",IF(AND($AV104=TRUE,$F104="yes",OR($H104="no",$G104="none")),"RETAIN FOR DISCOVERY / REFERENCE",IF(AND($E104="yes",$H104="no",$U104="yes",$AP104="two_plus",$I104="full",$AQ104="current"),"EXCLUDE FROM THIS COMMERCIAL VIEW",IF(AND($E104="yes",$H104="yes",$AT104=TRUE,$I104="full",$AP104="two_plus",$AQ104="current",$AW104=""),"RESOLVE EVIDENCE",IF(AND($E104="yes",$H104="yes",$AT104=TRUE,$I104="full",$AP104="two_plus",$AQ104="current",$AU104=TRUE,$S104&lt;&gt;"yes"),"RESOLVE EVIDENCE",IF(AND($E104="yes",$H104="yes",$AT104=TRUE,$I104="full",$AP104="two_plus",$AQ104="current",$L104&lt;&gt;$AW104),"RECLASSIFY",IF(AND($E104="yes",$H104="yes",$AT104=TRUE,$I104="full",$AP104="two_plus",$AQ104="current"),"CONFIRM","RESOLVE EVIDENCE")))))))))))))))))))))))))))</x:f>
      </x:c>
      <x:c r="BC104">
        <x:f>IF($AM104=0,"EMPTY",IF($AN104=TRUE,"CONTROLLED_INPUT_INVALID",IF($AO104=TRUE,"REQUIRED_FIELDS_MISSING",IF(OR(NOT(ISTEXT($C104)),LEN(TRIM($C104&amp;""))&lt;2),"IDENTITY_MALFORMED",IF(OR($Q104="review_due",$Q104="new_evidence",$R104="yes"),"LIFECYCLE_TRIGGER",IF(OR($AR104="material",$AR104="unknown"),"MATERIAL_CONTRADICTION",IF(OR($I104="unknown",$H104="unknown"),"SCOPE_OR_EVENT_UNRESOLVED",IF(AND($AU104=TRUE,OR($S104="",$S104="unknown")),"SERVICEABILITY_UNRESOLVED",IF(AND($E104="no",OR($K104="",$K104="unknown")),"MISSING_ALTERNATIVE_ROLE_UNRESOLVED",IF(AND($E104="yes",OR($L104="",$L104="unknown")),"CURRENT_ROLE_UNRESOLVED",IF(AND($E104="yes",OR($I104="partial",$I104="mismatch",$AQ104="stale")),"SCOPE_OR_FRESHNESS_LIMIT",IF(AND($AU104=TRUE,$AY104=TRUE),"COMMERCIAL_EVIDENCE_LIMITED",IF(AND($S104="no",$E104="yes",$H104="no",$U104="yes",$AP104="two_plus",$I104="full",$AQ104="current"),"SCOPED_NON_SERVICEABILITY",IF(AND($S104="no",$E104="yes",$H104="yes"),"SERVICEABILITY_LIMIT",IF(AND($S104="no",OR($F104="yes",$AV104=TRUE)),"NOT_SERVICEABLE_FOR_COMMERCIAL_VIEW",IF($S104="no","SERVICEABILITY_NEGATIVE_ROLE_EFFECT_UNRESOLVED",IF(AND($E104="no",$H104="yes",$AT104=TRUE,$I104="full",$AW104=""),"MISSING_ALTERNATIVE_ROLE_UNRESOLVED",IF(AND($E104="no",$H104="yes",$AT104=TRUE,$I104="full",$AU104=TRUE,OR($AP104&lt;&gt;"two_plus",$AQ104&lt;&gt;"current",$S104&lt;&gt;"yes")),"MISSING_ALTERNATIVE_EVIDENCE_LIMITED",IF(AND($E104="no",$H104="yes",$AT104=TRUE,$I104="full"),"COMMERCIAL_ALTERNATIVE_MISSING",IF(AND($AW104&lt;&gt;"",$E104="yes",$H104="yes",$I104="full",$L104&lt;&gt;$AW104),"ROLE_MISMATCH",IF(AND($AP104="shared",$AV104=TRUE),"PUBLIC_SIGNAL_SHARED_PROVENANCE",IF(AND($AV104=TRUE,$F104="yes",OR($H104="no",$G104="none")),"DISCOVERY_ONLY_RELATIONSHIP",IF(AND($E104="yes",$H104="no",$U104="yes",$AP104="two_plus",$I104="full",$AQ104="current"),"SCOPED_NON_PARTICIPATION",IF(AND($E104="yes",$H104="yes",$AT104=TRUE,$I104="full",$AP104="two_plus",$AQ104="current",$AW104=""),"ALTERNATIVE_TYPE_UNRESOLVED",IF(AND($E104="yes",$H104="yes",$AT104=TRUE,$I104="full",$AP104="two_plus",$AQ104="current",$AU104=TRUE,$S104&lt;&gt;"yes"),"SERVICEABILITY_UNRESOLVED",IF(AND($E104="yes",$H104="yes",$AT104=TRUE,$I104="full",$AP104="two_plus",$AQ104="current",$L104&lt;&gt;$AW104),"ROLE_MISMATCH",IF(AND($E104="yes",$H104="yes",$AT104=TRUE,$I104="full",$AP104="two_plus",$AQ104="current"),"SCOPED_COMMERCIAL_RELEVANCE","DEFAULT_EVIDENCE_GAP")))))))))))))))))))))))))))</x:f>
      </x:c>
    </x:row>
    <x:row r="105">
      <x:c r="A105" s="103"/>
      <x:c r="B105" s="103"/>
      <x:c r="C105" s="103"/>
      <x:c r="D105" s="103"/>
      <x:c r="E105" s="103"/>
      <x:c r="F105" s="103"/>
      <x:c r="G105" s="103"/>
      <x:c r="H105" s="103"/>
      <x:c r="I105" s="103"/>
      <x:c r="J105" s="103"/>
      <x:c r="K105" s="103"/>
      <x:c r="L105" s="103"/>
      <x:c r="M105" s="103"/>
      <x:c r="N105" s="103"/>
      <x:c r="O105" s="103"/>
      <x:c r="P105" s="103"/>
      <x:c r="Q105" s="103"/>
      <x:c r="R105" s="103"/>
      <x:c r="S105" s="103"/>
      <x:c r="T105" s="103"/>
      <x:c r="U105" s="103"/>
      <x:c r="V105" s="103"/>
      <x:c r="W105" s="104"/>
      <x:c r="X105" s="103"/>
      <x:c r="Y105" s="86">
        <x:f>IF($BB105="EMPTY","",IF($AN105=TRUE,"INVALID",IF($AO105=TRUE,"INCOMPLETE",IF(OR(NOT(ISTEXT($C105)),LEN(TRIM($C105&amp;""))&lt;2),"INVALID","VALID"))))</x:f>
      </x:c>
      <x:c r="Z105" s="86">
        <x:f>IF($BB105="EMPTY","",$BB105)</x:f>
      </x:c>
      <x:c r="AA105" s="86">
        <x:f>IF($BB105="EMPTY","",IFERROR(VLOOKUP($BC105,'Method Notes'!$AN$5:$AW$50,2,FALSE),""))</x:f>
      </x:c>
      <x:c r="AB105" s="86">
        <x:f>IF($BB105="EMPTY","",IF($BC105="CONTROLLED_INPUT_INVALID","Unsupported values were supplied for: "&amp;LEFT($AZ105,MAX(0,LEN($AZ105)-2))&amp;". The engine does not convert them to a safe default.",IF($BC105="REQUIRED_FIELDS_MISSING","Required information is missing: "&amp;LEFT($BA105,MAX(0,LEN($BA105)-2))&amp;".",IFERROR(VLOOKUP($BC105,'Method Notes'!$AN$5:$AW$50,3,FALSE),""))))</x:f>
      </x:c>
      <x:c r="AC105" s="86">
        <x:f>IF($BB105="EMPTY","",IF($BC105="COMMERCIAL_ALTERNATIVE_MISSING","Add as "&amp;$AX105&amp;" in this scoped view.",IF($BC105="ROLE_MISMATCH","Reclassify as "&amp;$AX105&amp;" for this view.",IFERROR(VLOOKUP($BC105,'Method Notes'!$AN$5:$AW$50,4,FALSE),""))))</x:f>
      </x:c>
      <x:c r="AD105" s="86">
        <x:f>IF($BB105="EMPTY","",$BC105)</x:f>
      </x:c>
      <x:c r="AE105" s="86">
        <x:f>IF($BB105="EMPTY","",IFERROR(VLOOKUP($BC105,'Method Notes'!$AN$5:$AW$50,5,FALSE),""))</x:f>
      </x:c>
      <x:c r="AF105" s="86">
        <x:f>IF($BB105="EMPTY","",IFERROR(VLOOKUP($BC105,'Method Notes'!$AN$5:$AW$50,6,FALSE),""))</x:f>
      </x:c>
      <x:c r="AG105" s="86">
        <x:f>IF($BB105="EMPTY","",IF($BC105="COMMERCIAL_EVIDENCE_LIMITED",IF($AT105=TRUE,"Add independent decisions and missing segments.","Collect direct buyer or recorded commercial-event evidence tied to the same scope."),IFERROR(VLOOKUP($BC105,'Method Notes'!$AN$5:$AW$50,7,FALSE),"")))</x:f>
      </x:c>
      <x:c r="AH105" s="86">
        <x:f>IF($BB105="EMPTY","",IFERROR(VLOOKUP($BC105,'Method Notes'!$AN$5:$AW$50,8,FALSE),""))</x:f>
      </x:c>
      <x:c r="AI105" s="86">
        <x:f>IF($BB105="EMPTY","",IF(OR($BC105="COMMERCIAL_EVIDENCE_LIMITED",$BC105="COMMERCIAL_ALTERNATIVE_MISSING",$BC105="ROLE_MISMATCH",$BC105="SCOPE_OR_FRESHNESS_LIMIT"),IF($AP105="shared","PROVENANCE NOT INDEPENDENT",IF($AP105="one","ONE INDEPENDENT DECISION ONLY",IF($AS105="incomplete_crm","CRM CAPTURE INCOMPLETE",IF(OR($AS105="only_wins",$AS105="only_losses",$AS105="one_segment",$AS105="limited"),"SAMPLE COVERAGE LIMITED",IF($T105="yes","HISTORICAL BACKFILL UNRELIABLE",IF($AQ105="stale","EVIDENCE STALE","Evidence is scoped to the tested view.")))))),IFERROR(VLOOKUP($BC105,'Method Notes'!$AN$5:$AW$50,9,FALSE),"")))</x:f>
      </x:c>
      <x:c r="AJ105" s="86">
        <x:f>IF($BB105="EMPTY","",IFERROR(VLOOKUP($BC105,'Method Notes'!$AN$5:$AW$50,10,FALSE),""))</x:f>
      </x:c>
      <x:c r="AK105" s="86">
        <x:f>IF(COUNTA($A105:$X105)=0,"",IF(AND($B105&lt;&gt;"",COUNTIF($B$6:$B105,$B105)&gt;1),"POSSIBLE DUPLICATE CANDIDATE ID",""))</x:f>
      </x:c>
      <x:c r="AL105" s="86">
        <x:f>IF(COUNTA($A105:$X105)=0,"",IF(OR($Q105="review_due",$Q105="new_evidence",$R105="yes"),"REOPEN / SUPERSEDE PRIOR VERSION",IF(OR($Q105="",$Q105="none"),"CURRENT OR FIRST REVIEW","PRIOR REVIEW RECORDED")))</x:f>
      </x:c>
      <x:c r="AM105">
        <x:f>IF(COUNTA($C105:$U105)&gt;0,1,0)</x:f>
      </x:c>
      <x:c r="AN105">
        <x:f>OR(ISFORMULA($C105),ISFORMULA($D105),AND($D105&lt;&gt;"",NOT(OR(EXACT($D105,"seo"),EXACT($D105,"content"),EXACT($D105,"paid_search"),EXACT($D105,"market_monitoring"),EXACT($D105,"battlecard"),EXACT($D105,"product_comparison"),EXACT($D105,"shortlist"),EXACT($D105,"procurement"),EXACT($D105,"pricing"),EXACT($D105,"renewal"),EXACT($D105,"strategy")))),ISFORMULA($E105),AND($E105&lt;&gt;"",NOT(OR(EXACT($E105,"yes"),EXACT($E105,"no")))),ISFORMULA($F105),AND($F105&lt;&gt;"",NOT(OR(EXACT($F105,"yes"),EXACT($F105,"no")))),ISFORMULA($G105),AND($G105&lt;&gt;"",NOT(OR(EXACT($G105,"none"),EXACT($G105,"seller_only"),EXACT($G105,"buyer_event"),EXACT($G105,"mixed")))),ISFORMULA($H105),AND($H105&lt;&gt;"",NOT(OR(EXACT($H105,"yes"),EXACT($H105,"no"),EXACT($H105,"unknown")))),ISFORMULA($I105),AND($I105&lt;&gt;"",NOT(OR(EXACT($I105,"full"),EXACT($I105,"partial"),EXACT($I105,"mismatch"),EXACT($I105,"unknown")))),ISFORMULA($J105),AND($J105&lt;&gt;"",NOT(OR(EXACT($J105,"independent_current"),EXACT($J105,"one_decision"),EXACT($J105,"shared_records"),EXACT($J105,"contradictory"),EXACT($J105,"incomplete_capture"),EXACT($J105,"stale")))),ISFORMULA($K105),AND($K105&lt;&gt;"",NOT(OR(EXACT($K105,"vendor"),EXACT($K105,"product"),EXACT($K105,"consultancy"),EXACT($K105,"agency"),EXACT($K105,"internal_build"),EXACT($K105,"spreadsheet"),EXACT($K105,"incumbent"),EXACT($K105,"open_source"),EXACT($K105,"free_tool"),EXACT($K105,"no_decision"),EXACT($K105,"status_quo"),EXACT($K105,"unknown")))),ISFORMULA($L105),AND($L105&lt;&gt;"",NOT(OR(EXACT($L105,"direct"),EXACT($L105,"indirect"),EXACT($L105,"substitute"),EXACT($L105,"reference"),EXACT($L105,"unknown")))),ISFORMULA($M105),AND($M105&lt;&gt;"",NOT(OR(EXACT($M105,"current"),EXACT($M105,"stale"),EXACT($M105,"unknown")))),ISFORMULA($N105),AND($N105&lt;&gt;"",NOT(OR(EXACT($N105,"none"),EXACT($N105,"material"),EXACT($N105,"unknown")))),ISFORMULA($O105),AND($O105&lt;&gt;"",NOT(OR(EXACT($O105,"two_plus"),EXACT($O105,"one"),EXACT($O105,"shared"),EXACT($O105,"unknown")))),ISFORMULA($P105),AND($P105&lt;&gt;"",NOT(OR(EXACT($P105,"balanced"),EXACT($P105,"only_wins"),EXACT($P105,"only_losses"),EXACT($P105,"one_segment"),EXACT($P105,"incomplete_crm"),EXACT($P105,"limited")))),ISFORMULA($Q105),AND($Q105&lt;&gt;"",NOT(OR(EXACT($Q105,"none"),EXACT($Q105,"review_due"),EXACT($Q105,"new_evidence")))),ISFORMULA($R105),AND($R105&lt;&gt;"",NOT(OR(EXACT($R105,"yes"),EXACT($R105,"no")))),ISFORMULA($S105),AND($S105&lt;&gt;"",NOT(OR(EXACT($S105,"yes"),EXACT($S105,"no"),EXACT($S105,"unknown")))),ISFORMULA($T105),AND($T105&lt;&gt;"",NOT(OR(EXACT($T105,"yes"),EXACT($T105,"no")))),ISFORMULA($U105),AND($U105&lt;&gt;"",NOT(OR(EXACT($U105,"yes"),EXACT($U105,"no"),EXACT($U105,"unknown")))))</x:f>
      </x:c>
      <x:c r="AO105">
        <x:f>OR(LEN(TRIM($C105&amp;""))=0,LEN(TRIM($D105&amp;""))=0,LEN(TRIM($E105&amp;""))=0,LEN(TRIM($F105&amp;""))=0,LEN(TRIM($G105&amp;""))=0,LEN(TRIM($H105&amp;""))=0,LEN(TRIM($I105&amp;""))=0,LEN(TRIM($J105&amp;""))=0)</x:f>
      </x:c>
      <x:c r="AP105">
        <x:f>IF($O105&lt;&gt;"",$O105,IF($J105="independent_current","two_plus",IF($J105="one_decision","one",IF($J105="shared_records","shared","unknown"))))</x:f>
      </x:c>
      <x:c r="AQ105">
        <x:f>IF($M105&lt;&gt;"",$M105,IF($J105="stale","stale",IF($J105="incomplete_capture","unknown",IF($J105&lt;&gt;"","current",""))))</x:f>
      </x:c>
      <x:c r="AR105">
        <x:f>IF($N105&lt;&gt;"",$N105,IF($J105="contradictory","material",IF($J105&lt;&gt;"","none","")))</x:f>
      </x:c>
      <x:c r="AS105">
        <x:f>IF($P105&lt;&gt;"",$P105,IF($J105="incomplete_capture","incomplete_crm",IF($J105="independent_current","balanced",IF($J105&lt;&gt;"","limited",""))))</x:f>
      </x:c>
      <x:c r="AT105">
        <x:f>OR($G105="buyer_event",$G105="mixed")</x:f>
      </x:c>
      <x:c r="AU105">
        <x:f>OR($D105="battlecard",$D105="shortlist",$D105="procurement",$D105="pricing",$D105="renewal",$D105="strategy",$D105="product_comparison")</x:f>
      </x:c>
      <x:c r="AV105">
        <x:f>OR($D105="seo",$D105="content",$D105="paid_search",$D105="market_monitoring")</x:f>
      </x:c>
      <x:c r="AW105">
        <x:f>IF(OR($K105="vendor",$K105="product"),"direct",IF(OR($K105="consultancy",$K105="agency"),"indirect",IF(OR($K105="internal_build",$K105="spreadsheet",$K105="incumbent",$K105="open_source",$K105="free_tool",$K105="no_decision",$K105="status_quo"),"substitute","")))</x:f>
      </x:c>
      <x:c r="AX105">
        <x:f>IF(OR($K105="vendor",$K105="product"),"Direct competitor",IF(OR($K105="consultancy",$K105="agency"),"Service alternative",IF($K105="incumbent","Incumbent / substitute",IF($K105="no_decision","No-decision alternative",IF($K105="status_quo","Status-quo alternative",IF(OR($K105="internal_build",$K105="spreadsheet",$K105="open_source",$K105="free_tool"),"Substitute",""))))))</x:f>
      </x:c>
      <x:c r="AY105">
        <x:f>OR($G105="none",$G105="seller_only",$AP105&lt;&gt;"two_plus",$AS105="only_wins",$AS105="only_losses",$AS105="one_segment",$AS105="incomplete_crm",$AS105="limited",$T105="yes",$AQ105&lt;&gt;"current")</x:f>
      </x:c>
      <x:c r="AZ105">
        <x:f>IF(ISFORMULA($C105),"candidateName, ","")&amp;IF(OR(ISFORMULA($D105),AND($D105&lt;&gt;"",NOT(OR(EXACT($D105,"seo"),EXACT($D105,"content"),EXACT($D105,"paid_search"),EXACT($D105,"market_monitoring"),EXACT($D105,"battlecard"),EXACT($D105,"product_comparison"),EXACT($D105,"shortlist"),EXACT($D105,"procurement"),EXACT($D105,"pricing"),EXACT($D105,"renewal"),EXACT($D105,"strategy"))))),"decisionUse, ","")&amp;IF(OR(ISFORMULA($E105),AND($E105&lt;&gt;"",NOT(OR(EXACT($E105,"yes"),EXACT($E105,"no"))))),"candidateInSet, ","")&amp;IF(OR(ISFORMULA($F105),AND($F105&lt;&gt;"",NOT(OR(EXACT($F105,"yes"),EXACT($F105,"no"))))),"publicEvidence, ","")&amp;IF(OR(ISFORMULA($G105),AND($G105&lt;&gt;"",NOT(OR(EXACT($G105,"none"),EXACT($G105,"seller_only"),EXACT($G105,"buyer_event"),EXACT($G105,"mixed"))))),"firstPartyEvidence, ","")&amp;IF(OR(ISFORMULA($H105),AND($H105&lt;&gt;"",NOT(OR(EXACT($H105,"yes"),EXACT($H105,"no"),EXACT($H105,"unknown"))))),"realDecision, ","")&amp;IF(OR(ISFORMULA($I105),AND($I105&lt;&gt;"",NOT(OR(EXACT($I105,"full"),EXACT($I105,"partial"),EXACT($I105,"mismatch"),EXACT($I105,"unknown"))))),"scopeMatch, ","")&amp;IF(OR(ISFORMULA($J105),AND($J105&lt;&gt;"",NOT(OR(EXACT($J105,"independent_current"),EXACT($J105,"one_decision"),EXACT($J105,"shared_records"),EXACT($J105,"contradictory"),EXACT($J105,"incomplete_capture"),EXACT($J105,"stale"))))),"evidenceQuality, ","")&amp;IF(OR(ISFORMULA($K105),AND($K105&lt;&gt;"",NOT(OR(EXACT($K105,"vendor"),EXACT($K105,"product"),EXACT($K105,"consultancy"),EXACT($K105,"agency"),EXACT($K105,"internal_build"),EXACT($K105,"spreadsheet"),EXACT($K105,"incumbent"),EXACT($K105,"open_source"),EXACT($K105,"free_tool"),EXACT($K105,"no_decision"),EXACT($K105,"status_quo"),EXACT($K105,"unknown"))))),"alternativeType, ","")&amp;IF(OR(ISFORMULA($L105),AND($L105&lt;&gt;"",NOT(OR(EXACT($L105,"direct"),EXACT($L105,"indirect"),EXACT($L105,"substitute"),EXACT($L105,"reference"),EXACT($L105,"unknown"))))),"currentRole, ","")&amp;IF(OR(ISFORMULA($M105),AND($M105&lt;&gt;"",NOT(OR(EXACT($M105,"current"),EXACT($M105,"stale"),EXACT($M105,"unknown"))))),"freshness, ","")&amp;IF(OR(ISFORMULA($N105),AND($N105&lt;&gt;"",NOT(OR(EXACT($N105,"none"),EXACT($N105,"material"),EXACT($N105,"unknown"))))),"contradiction, ","")&amp;IF(OR(ISFORMULA($O105),AND($O105&lt;&gt;"",NOT(OR(EXACT($O105,"two_plus"),EXACT($O105,"one"),EXACT($O105,"shared"),EXACT($O105,"unknown"))))),"provenance, ","")&amp;IF(OR(ISFORMULA($P105),AND($P105&lt;&gt;"",NOT(OR(EXACT($P105,"balanced"),EXACT($P105,"only_wins"),EXACT($P105,"only_losses"),EXACT($P105,"one_segment"),EXACT($P105,"incomplete_crm"),EXACT($P105,"limited"))))),"sampleCoverage, ","")&amp;IF(OR(ISFORMULA($Q105),AND($Q105&lt;&gt;"",NOT(OR(EXACT($Q105,"none"),EXACT($Q105,"review_due"),EXACT($Q105,"new_evidence"))))),"previousValidation, ","")&amp;IF(OR(ISFORMULA($R105),AND($R105&lt;&gt;"",NOT(OR(EXACT($R105,"yes"),EXACT($R105,"no"))))),"newMaterialEvidence, ","")&amp;IF(OR(ISFORMULA($S105),AND($S105&lt;&gt;"",NOT(OR(EXACT($S105,"yes"),EXACT($S105,"no"),EXACT($S105,"unknown"))))),"serviceability, ","")&amp;IF(OR(ISFORMULA($T105),AND($T105&lt;&gt;"",NOT(OR(EXACT($T105,"yes"),EXACT($T105,"no"))))),"historicalBackfill, ","")&amp;IF(OR(ISFORMULA($U105),AND($U105&lt;&gt;"",NOT(OR(EXACT($U105,"yes"),EXACT($U105,"no"),EXACT($U105,"unknown"))))),"commercialNonParticipation, ","")</x:f>
      </x:c>
      <x:c r="BA105">
        <x:f>IF(LEN(TRIM($C105&amp;""))=0,"candidateName, ","")&amp;IF(LEN(TRIM($D105&amp;""))=0,"decisionUse, ","")&amp;IF(LEN(TRIM($E105&amp;""))=0,"candidateInSet, ","")&amp;IF(LEN(TRIM($F105&amp;""))=0,"publicEvidence, ","")&amp;IF(LEN(TRIM($G105&amp;""))=0,"firstPartyEvidence, ","")&amp;IF(LEN(TRIM($H105&amp;""))=0,"realDecision, ","")&amp;IF(LEN(TRIM($I105&amp;""))=0,"scopeMatch, ","")&amp;IF(LEN(TRIM($J105&amp;""))=0,"evidenceQuality, ","")</x:f>
      </x:c>
      <x:c r="BB105">
        <x:f>IF($AM105=0,"EMPTY",IF($AN105=TRUE,"INVALID INPUT",IF($AO105=TRUE,"INVALID INPUT",IF(OR(NOT(ISTEXT($C105)),LEN(TRIM($C105&amp;""))&lt;2),"INVALID INPUT",IF(OR($Q105="review_due",$Q105="new_evidence",$R105="yes"),"REOPEN",IF(OR($AR105="material",$AR105="unknown"),"RESOLVE EVIDENCE",IF(OR($I105="unknown",$H105="unknown"),"RESOLVE EVIDENCE",IF(AND($AU105=TRUE,OR($S105="",$S105="unknown")),"RESOLVE EVIDENCE",IF(AND($E105="no",OR($K105="",$K105="unknown")),"RESOLVE EVIDENCE",IF(AND($E105="yes",OR($L105="",$L105="unknown")),"RESOLVE EVIDENCE",IF(AND($E105="yes",OR($I105="partial",$I105="mismatch",$AQ105="stale")),"DOWNGRADE",IF(AND($AU105=TRUE,$AY105=TRUE),"RESOLVE EVIDENCE",IF(AND($S105="no",$E105="yes",$H105="no",$U105="yes",$AP105="two_plus",$I105="full",$AQ105="current"),"EXCLUDE FROM THIS COMMERCIAL VIEW",IF(AND($S105="no",$E105="yes",$H105="yes"),"DOWNGRADE",IF(AND($S105="no",OR($F105="yes",$AV105=TRUE)),"RETAIN FOR DISCOVERY / REFERENCE",IF($S105="no","RESOLVE EVIDENCE",IF(AND($E105="no",$H105="yes",$AT105=TRUE,$I105="full",$AW105=""),"RESOLVE EVIDENCE",IF(AND($E105="no",$H105="yes",$AT105=TRUE,$I105="full",$AU105=TRUE,OR($AP105&lt;&gt;"two_plus",$AQ105&lt;&gt;"current",$S105&lt;&gt;"yes")),"RESOLVE EVIDENCE",IF(AND($E105="no",$H105="yes",$AT105=TRUE,$I105="full"),"ADD",IF(AND($AW105&lt;&gt;"",$E105="yes",$H105="yes",$I105="full",$L105&lt;&gt;$AW105),"RECLASSIFY",IF(AND($AP105="shared",$AV105=TRUE),"RETAIN FOR DISCOVERY / REFERENCE",IF(AND($AV105=TRUE,$F105="yes",OR($H105="no",$G105="none")),"RETAIN FOR DISCOVERY / REFERENCE",IF(AND($E105="yes",$H105="no",$U105="yes",$AP105="two_plus",$I105="full",$AQ105="current"),"EXCLUDE FROM THIS COMMERCIAL VIEW",IF(AND($E105="yes",$H105="yes",$AT105=TRUE,$I105="full",$AP105="two_plus",$AQ105="current",$AW105=""),"RESOLVE EVIDENCE",IF(AND($E105="yes",$H105="yes",$AT105=TRUE,$I105="full",$AP105="two_plus",$AQ105="current",$AU105=TRUE,$S105&lt;&gt;"yes"),"RESOLVE EVIDENCE",IF(AND($E105="yes",$H105="yes",$AT105=TRUE,$I105="full",$AP105="two_plus",$AQ105="current",$L105&lt;&gt;$AW105),"RECLASSIFY",IF(AND($E105="yes",$H105="yes",$AT105=TRUE,$I105="full",$AP105="two_plus",$AQ105="current"),"CONFIRM","RESOLVE EVIDENCE")))))))))))))))))))))))))))</x:f>
      </x:c>
      <x:c r="BC105">
        <x:f>IF($AM105=0,"EMPTY",IF($AN105=TRUE,"CONTROLLED_INPUT_INVALID",IF($AO105=TRUE,"REQUIRED_FIELDS_MISSING",IF(OR(NOT(ISTEXT($C105)),LEN(TRIM($C105&amp;""))&lt;2),"IDENTITY_MALFORMED",IF(OR($Q105="review_due",$Q105="new_evidence",$R105="yes"),"LIFECYCLE_TRIGGER",IF(OR($AR105="material",$AR105="unknown"),"MATERIAL_CONTRADICTION",IF(OR($I105="unknown",$H105="unknown"),"SCOPE_OR_EVENT_UNRESOLVED",IF(AND($AU105=TRUE,OR($S105="",$S105="unknown")),"SERVICEABILITY_UNRESOLVED",IF(AND($E105="no",OR($K105="",$K105="unknown")),"MISSING_ALTERNATIVE_ROLE_UNRESOLVED",IF(AND($E105="yes",OR($L105="",$L105="unknown")),"CURRENT_ROLE_UNRESOLVED",IF(AND($E105="yes",OR($I105="partial",$I105="mismatch",$AQ105="stale")),"SCOPE_OR_FRESHNESS_LIMIT",IF(AND($AU105=TRUE,$AY105=TRUE),"COMMERCIAL_EVIDENCE_LIMITED",IF(AND($S105="no",$E105="yes",$H105="no",$U105="yes",$AP105="two_plus",$I105="full",$AQ105="current"),"SCOPED_NON_SERVICEABILITY",IF(AND($S105="no",$E105="yes",$H105="yes"),"SERVICEABILITY_LIMIT",IF(AND($S105="no",OR($F105="yes",$AV105=TRUE)),"NOT_SERVICEABLE_FOR_COMMERCIAL_VIEW",IF($S105="no","SERVICEABILITY_NEGATIVE_ROLE_EFFECT_UNRESOLVED",IF(AND($E105="no",$H105="yes",$AT105=TRUE,$I105="full",$AW105=""),"MISSING_ALTERNATIVE_ROLE_UNRESOLVED",IF(AND($E105="no",$H105="yes",$AT105=TRUE,$I105="full",$AU105=TRUE,OR($AP105&lt;&gt;"two_plus",$AQ105&lt;&gt;"current",$S105&lt;&gt;"yes")),"MISSING_ALTERNATIVE_EVIDENCE_LIMITED",IF(AND($E105="no",$H105="yes",$AT105=TRUE,$I105="full"),"COMMERCIAL_ALTERNATIVE_MISSING",IF(AND($AW105&lt;&gt;"",$E105="yes",$H105="yes",$I105="full",$L105&lt;&gt;$AW105),"ROLE_MISMATCH",IF(AND($AP105="shared",$AV105=TRUE),"PUBLIC_SIGNAL_SHARED_PROVENANCE",IF(AND($AV105=TRUE,$F105="yes",OR($H105="no",$G105="none")),"DISCOVERY_ONLY_RELATIONSHIP",IF(AND($E105="yes",$H105="no",$U105="yes",$AP105="two_plus",$I105="full",$AQ105="current"),"SCOPED_NON_PARTICIPATION",IF(AND($E105="yes",$H105="yes",$AT105=TRUE,$I105="full",$AP105="two_plus",$AQ105="current",$AW105=""),"ALTERNATIVE_TYPE_UNRESOLVED",IF(AND($E105="yes",$H105="yes",$AT105=TRUE,$I105="full",$AP105="two_plus",$AQ105="current",$AU105=TRUE,$S105&lt;&gt;"yes"),"SERVICEABILITY_UNRESOLVED",IF(AND($E105="yes",$H105="yes",$AT105=TRUE,$I105="full",$AP105="two_plus",$AQ105="current",$L105&lt;&gt;$AW105),"ROLE_MISMATCH",IF(AND($E105="yes",$H105="yes",$AT105=TRUE,$I105="full",$AP105="two_plus",$AQ105="current"),"SCOPED_COMMERCIAL_RELEVANCE","DEFAULT_EVIDENCE_GAP")))))))))))))))))))))))))))</x:f>
      </x:c>
    </x:row>
  </x:sheetData>
  <x:mergeCells>
    <x:mergeCell ref="A1:AG1"/>
    <x:mergeCell ref="A2:AG2"/>
    <x:mergeCell ref="A4:L4"/>
    <x:mergeCell ref="M4:X4"/>
    <x:mergeCell ref="Y4:AL4"/>
  </x:mergeCells>
  <x:conditionalFormatting sqref="Z6:Z105">
    <x:cfRule type="expression" dxfId="0" priority="1">
      <x:formula>Z6="RESOLVE EVIDENCE"</x:formula>
    </x:cfRule>
    <x:cfRule type="expression" dxfId="1" priority="2">
      <x:formula>Z6="INVALID INPUT"</x:formula>
    </x:cfRule>
    <x:cfRule type="expression" dxfId="2" priority="3">
      <x:formula>Z6="CONFIRM"</x:formula>
    </x:cfRule>
  </x:conditionalFormatting>
  <x:dataValidations count="18">
    <x:dataValidation type="list" allowBlank="1" showDropDown="0" showInputMessage="1" showErrorMessage="1" errorTitle="Invalid controlled value" error="Choose a value from the controlled list." promptTitle="Controlled input" prompt="Select an accepted value." sqref="D6:D105">
      <x:formula1>validation_decision_use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E6:E105">
      <x:formula1>validation_candidate_in_set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F6:F105">
      <x:formula1>validation_public_evidence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G6:G105">
      <x:formula1>validation_first_party_evidence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H6:H105">
      <x:formula1>validation_real_decision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I6:I105">
      <x:formula1>validation_scope_match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J6:J105">
      <x:formula1>validation_evidence_quality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K6:K105">
      <x:formula1>validation_alternative_type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L6:L105">
      <x:formula1>validation_current_role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M6:M105">
      <x:formula1>validation_freshness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N6:N105">
      <x:formula1>validation_contradiction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O6:O105">
      <x:formula1>validation_provenance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P6:P105">
      <x:formula1>validation_sample_coverage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Q6:Q105">
      <x:formula1>validation_previous_validation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R6:R105">
      <x:formula1>validation_new_material_evidence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S6:S105">
      <x:formula1>validation_serviceability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T6:T105">
      <x:formula1>validation_historical_backfill</x:formula1>
    </x:dataValidation>
    <x:dataValidation type="list" allowBlank="1" showDropDown="0" showInputMessage="1" showErrorMessage="1" errorTitle="Invalid controlled value" error="Choose a value from the controlled list." promptTitle="Controlled input" prompt="Select an accepted value." sqref="U6:U105">
      <x:formula1>validation_commercial_nonparticipation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9667633929459e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4" hidden="0" customWidth="1"/>
    <x:col min="11" max="11" width="34" hidden="0" customWidth="1"/>
    <x:col min="12" max="12" width="34" hidden="0" customWidth="1"/>
    <x:col min="13" max="13" width="34" hidden="0" customWidth="1"/>
    <x:col min="14" max="14" width="34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</x:cols>
  <x:sheetData>
    <x:row r="1" ht="34" customHeight="1">
      <x:c r="A1" s="4" t="str">
        <x:v>Validated Set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4" customHeight="1">
      <x:c r="A2" s="11" t="str">
        <x:v>Publish only approved, scoped and versioned assignments. Preserve superseded records rather than overwriting them.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5" ht="36" customHeight="1">
      <x:c r="A5" s="20" t="str">
        <x:v>Validated Set ID [INPUT]</x:v>
      </x:c>
      <x:c r="B5" s="20" t="str">
        <x:v>Version [INPUT]</x:v>
      </x:c>
      <x:c r="C5" s="20" t="str">
        <x:v>Candidate ID [INPUT]</x:v>
      </x:c>
      <x:c r="D5" s="20" t="str">
        <x:v>Competitor ID [INPUT]</x:v>
      </x:c>
      <x:c r="E5" s="20" t="str">
        <x:v>Final Role [INPUT]</x:v>
      </x:c>
      <x:c r="F5" s="20" t="str">
        <x:v>Validated View [INPUT]</x:v>
      </x:c>
      <x:c r="G5" s="20" t="str">
        <x:v>Effective From [INPUT]</x:v>
      </x:c>
      <x:c r="H5" s="20" t="str">
        <x:v>Effective To [INPUT]</x:v>
      </x:c>
      <x:c r="I5" s="20" t="str">
        <x:v>Validation Outcome [INPUT]</x:v>
      </x:c>
      <x:c r="J5" s="20" t="str">
        <x:v>Permitted Use [INPUT]</x:v>
      </x:c>
      <x:c r="K5" s="20" t="str">
        <x:v>Prohibited Use [INPUT]</x:v>
      </x:c>
      <x:c r="L5" s="20" t="str">
        <x:v>Evidence Summary [INPUT]</x:v>
      </x:c>
      <x:c r="M5" s="20" t="str">
        <x:v>Owner [INPUT]</x:v>
      </x:c>
      <x:c r="N5" s="20" t="str">
        <x:v>Review Trigger / Status [INPUT]</x:v>
      </x:c>
    </x:row>
    <x:row r="6">
      <x:c r="A6" s="103" t="str">
        <x:v>VS-2026-08</x:v>
      </x:c>
      <x:c r="B6" s="103" t="str">
        <x:v>1.0</x:v>
      </x:c>
      <x:c r="C6" s="103" t="str">
        <x:v>CAN-002</x:v>
      </x:c>
      <x:c r="D6" s="103" t="str">
        <x:v>ALT-001</x:v>
      </x:c>
      <x:c r="E6" s="103" t="str">
        <x:v>Substitute</x:v>
      </x:c>
      <x:c r="F6" s="103" t="str">
        <x:v>UK self-serve shortlist</x:v>
      </x:c>
      <x:c r="G6" s="104" t="n">
        <x:v>46238</x:v>
      </x:c>
      <x:c r="H6" s="104"/>
      <x:c r="I6" s="103" t="str">
        <x:v>ADD</x:v>
      </x:c>
      <x:c r="J6" s="103" t="str">
        <x:v>Shortlist and buyer-alternative analysis for the stated view.</x:v>
      </x:c>
      <x:c r="K6" s="103" t="str">
        <x:v>Enterprise procurement and universal market claims.</x:v>
      </x:c>
      <x:c r="L6" s="103" t="str">
        <x:v>Two independent buyer decisions identify an internal spreadsheet.</x:v>
      </x:c>
      <x:c r="M6" s="103" t="str">
        <x:v>Customer research</x:v>
      </x:c>
      <x:c r="N6" s="103" t="str">
        <x:v>Review on material workflow or market change / ACTIVE</x:v>
      </x:c>
    </x:row>
    <x:row r="7">
      <x:c r="A7" s="103" t="str">
        <x:v>VS-2026-08</x:v>
      </x:c>
      <x:c r="B7" s="103" t="str">
        <x:v>1.0</x:v>
      </x:c>
      <x:c r="C7" s="103" t="str">
        <x:v>CAN-003</x:v>
      </x:c>
      <x:c r="D7" s="103" t="str">
        <x:v>COMP-002</x:v>
      </x:c>
      <x:c r="E7" s="103" t="str">
        <x:v>Direct competitor</x:v>
      </x:c>
      <x:c r="F7" s="103" t="str">
        <x:v>EU enterprise procurement</x:v>
      </x:c>
      <x:c r="G7" s="104" t="n">
        <x:v>46238</x:v>
      </x:c>
      <x:c r="H7" s="104"/>
      <x:c r="I7" s="103" t="str">
        <x:v>DOWNGRADE</x:v>
      </x:c>
      <x:c r="J7" s="103" t="str">
        <x:v>Enterprise procurement only.</x:v>
      </x:c>
      <x:c r="K7" s="103" t="str">
        <x:v>Self-serve shortlist or universal pricing conclusions.</x:v>
      </x:c>
      <x:c r="L7" s="103" t="str">
        <x:v>One enterprise procurement record; self-serve not sampled.</x:v>
      </x:c>
      <x:c r="M7" s="103" t="str">
        <x:v>Sales enablement</x:v>
      </x:c>
      <x:c r="N7" s="103" t="str">
        <x:v>Review after second independent enterprise decision / LIMITED</x:v>
      </x:c>
    </x:row>
    <x:row r="8">
      <x:c r="A8" s="103"/>
      <x:c r="B8" s="103"/>
      <x:c r="C8" s="103"/>
      <x:c r="D8" s="103"/>
      <x:c r="E8" s="103"/>
      <x:c r="F8" s="103"/>
      <x:c r="G8" s="104"/>
      <x:c r="H8" s="104"/>
      <x:c r="I8" s="103"/>
      <x:c r="J8" s="103"/>
      <x:c r="K8" s="103"/>
      <x:c r="L8" s="103"/>
      <x:c r="M8" s="103"/>
      <x:c r="N8" s="103"/>
    </x:row>
    <x:row r="9">
      <x:c r="A9" s="103"/>
      <x:c r="B9" s="103"/>
      <x:c r="C9" s="103"/>
      <x:c r="D9" s="103"/>
      <x:c r="E9" s="103"/>
      <x:c r="F9" s="103"/>
      <x:c r="G9" s="104"/>
      <x:c r="H9" s="104"/>
      <x:c r="I9" s="103"/>
      <x:c r="J9" s="103"/>
      <x:c r="K9" s="103"/>
      <x:c r="L9" s="103"/>
      <x:c r="M9" s="103"/>
      <x:c r="N9" s="103"/>
    </x:row>
    <x:row r="10">
      <x:c r="A10" s="103"/>
      <x:c r="B10" s="103"/>
      <x:c r="C10" s="103"/>
      <x:c r="D10" s="103"/>
      <x:c r="E10" s="103"/>
      <x:c r="F10" s="103"/>
      <x:c r="G10" s="104"/>
      <x:c r="H10" s="104"/>
      <x:c r="I10" s="103"/>
      <x:c r="J10" s="103"/>
      <x:c r="K10" s="103"/>
      <x:c r="L10" s="103"/>
      <x:c r="M10" s="103"/>
      <x:c r="N10" s="103"/>
    </x:row>
    <x:row r="11">
      <x:c r="A11" s="103"/>
      <x:c r="B11" s="103"/>
      <x:c r="C11" s="103"/>
      <x:c r="D11" s="103"/>
      <x:c r="E11" s="103"/>
      <x:c r="F11" s="103"/>
      <x:c r="G11" s="104"/>
      <x:c r="H11" s="104"/>
      <x:c r="I11" s="103"/>
      <x:c r="J11" s="103"/>
      <x:c r="K11" s="103"/>
      <x:c r="L11" s="103"/>
      <x:c r="M11" s="103"/>
      <x:c r="N11" s="103"/>
    </x:row>
    <x:row r="12">
      <x:c r="A12" s="103"/>
      <x:c r="B12" s="103"/>
      <x:c r="C12" s="103"/>
      <x:c r="D12" s="103"/>
      <x:c r="E12" s="103"/>
      <x:c r="F12" s="103"/>
      <x:c r="G12" s="104"/>
      <x:c r="H12" s="104"/>
      <x:c r="I12" s="103"/>
      <x:c r="J12" s="103"/>
      <x:c r="K12" s="103"/>
      <x:c r="L12" s="103"/>
      <x:c r="M12" s="103"/>
      <x:c r="N12" s="103"/>
    </x:row>
    <x:row r="13">
      <x:c r="A13" s="103"/>
      <x:c r="B13" s="103"/>
      <x:c r="C13" s="103"/>
      <x:c r="D13" s="103"/>
      <x:c r="E13" s="103"/>
      <x:c r="F13" s="103"/>
      <x:c r="G13" s="104"/>
      <x:c r="H13" s="104"/>
      <x:c r="I13" s="103"/>
      <x:c r="J13" s="103"/>
      <x:c r="K13" s="103"/>
      <x:c r="L13" s="103"/>
      <x:c r="M13" s="103"/>
      <x:c r="N13" s="103"/>
    </x:row>
    <x:row r="14">
      <x:c r="A14" s="103"/>
      <x:c r="B14" s="103"/>
      <x:c r="C14" s="103"/>
      <x:c r="D14" s="103"/>
      <x:c r="E14" s="103"/>
      <x:c r="F14" s="103"/>
      <x:c r="G14" s="104"/>
      <x:c r="H14" s="104"/>
      <x:c r="I14" s="103"/>
      <x:c r="J14" s="103"/>
      <x:c r="K14" s="103"/>
      <x:c r="L14" s="103"/>
      <x:c r="M14" s="103"/>
      <x:c r="N14" s="103"/>
    </x:row>
    <x:row r="15">
      <x:c r="A15" s="103"/>
      <x:c r="B15" s="103"/>
      <x:c r="C15" s="103"/>
      <x:c r="D15" s="103"/>
      <x:c r="E15" s="103"/>
      <x:c r="F15" s="103"/>
      <x:c r="G15" s="104"/>
      <x:c r="H15" s="104"/>
      <x:c r="I15" s="103"/>
      <x:c r="J15" s="103"/>
      <x:c r="K15" s="103"/>
      <x:c r="L15" s="103"/>
      <x:c r="M15" s="103"/>
      <x:c r="N15" s="103"/>
    </x:row>
    <x:row r="16">
      <x:c r="A16" s="103"/>
      <x:c r="B16" s="103"/>
      <x:c r="C16" s="103"/>
      <x:c r="D16" s="103"/>
      <x:c r="E16" s="103"/>
      <x:c r="F16" s="103"/>
      <x:c r="G16" s="104"/>
      <x:c r="H16" s="104"/>
      <x:c r="I16" s="103"/>
      <x:c r="J16" s="103"/>
      <x:c r="K16" s="103"/>
      <x:c r="L16" s="103"/>
      <x:c r="M16" s="103"/>
      <x:c r="N16" s="103"/>
    </x:row>
    <x:row r="17">
      <x:c r="A17" s="103"/>
      <x:c r="B17" s="103"/>
      <x:c r="C17" s="103"/>
      <x:c r="D17" s="103"/>
      <x:c r="E17" s="103"/>
      <x:c r="F17" s="103"/>
      <x:c r="G17" s="104"/>
      <x:c r="H17" s="104"/>
      <x:c r="I17" s="103"/>
      <x:c r="J17" s="103"/>
      <x:c r="K17" s="103"/>
      <x:c r="L17" s="103"/>
      <x:c r="M17" s="103"/>
      <x:c r="N17" s="103"/>
    </x:row>
    <x:row r="18">
      <x:c r="A18" s="103"/>
      <x:c r="B18" s="103"/>
      <x:c r="C18" s="103"/>
      <x:c r="D18" s="103"/>
      <x:c r="E18" s="103"/>
      <x:c r="F18" s="103"/>
      <x:c r="G18" s="104"/>
      <x:c r="H18" s="104"/>
      <x:c r="I18" s="103"/>
      <x:c r="J18" s="103"/>
      <x:c r="K18" s="103"/>
      <x:c r="L18" s="103"/>
      <x:c r="M18" s="103"/>
      <x:c r="N18" s="103"/>
    </x:row>
    <x:row r="19">
      <x:c r="A19" s="103"/>
      <x:c r="B19" s="103"/>
      <x:c r="C19" s="103"/>
      <x:c r="D19" s="103"/>
      <x:c r="E19" s="103"/>
      <x:c r="F19" s="103"/>
      <x:c r="G19" s="104"/>
      <x:c r="H19" s="104"/>
      <x:c r="I19" s="103"/>
      <x:c r="J19" s="103"/>
      <x:c r="K19" s="103"/>
      <x:c r="L19" s="103"/>
      <x:c r="M19" s="103"/>
      <x:c r="N19" s="103"/>
    </x:row>
    <x:row r="20">
      <x:c r="A20" s="103"/>
      <x:c r="B20" s="103"/>
      <x:c r="C20" s="103"/>
      <x:c r="D20" s="103"/>
      <x:c r="E20" s="103"/>
      <x:c r="F20" s="103"/>
      <x:c r="G20" s="104"/>
      <x:c r="H20" s="104"/>
      <x:c r="I20" s="103"/>
      <x:c r="J20" s="103"/>
      <x:c r="K20" s="103"/>
      <x:c r="L20" s="103"/>
      <x:c r="M20" s="103"/>
      <x:c r="N20" s="103"/>
    </x:row>
    <x:row r="21">
      <x:c r="A21" s="103"/>
      <x:c r="B21" s="103"/>
      <x:c r="C21" s="103"/>
      <x:c r="D21" s="103"/>
      <x:c r="E21" s="103"/>
      <x:c r="F21" s="103"/>
      <x:c r="G21" s="104"/>
      <x:c r="H21" s="104"/>
      <x:c r="I21" s="103"/>
      <x:c r="J21" s="103"/>
      <x:c r="K21" s="103"/>
      <x:c r="L21" s="103"/>
      <x:c r="M21" s="103"/>
      <x:c r="N21" s="103"/>
    </x:row>
    <x:row r="22">
      <x:c r="A22" s="103"/>
      <x:c r="B22" s="103"/>
      <x:c r="C22" s="103"/>
      <x:c r="D22" s="103"/>
      <x:c r="E22" s="103"/>
      <x:c r="F22" s="103"/>
      <x:c r="G22" s="104"/>
      <x:c r="H22" s="104"/>
      <x:c r="I22" s="103"/>
      <x:c r="J22" s="103"/>
      <x:c r="K22" s="103"/>
      <x:c r="L22" s="103"/>
      <x:c r="M22" s="103"/>
      <x:c r="N22" s="103"/>
    </x:row>
    <x:row r="23">
      <x:c r="A23" s="103"/>
      <x:c r="B23" s="103"/>
      <x:c r="C23" s="103"/>
      <x:c r="D23" s="103"/>
      <x:c r="E23" s="103"/>
      <x:c r="F23" s="103"/>
      <x:c r="G23" s="104"/>
      <x:c r="H23" s="104"/>
      <x:c r="I23" s="103"/>
      <x:c r="J23" s="103"/>
      <x:c r="K23" s="103"/>
      <x:c r="L23" s="103"/>
      <x:c r="M23" s="103"/>
      <x:c r="N23" s="103"/>
    </x:row>
    <x:row r="24">
      <x:c r="A24" s="103"/>
      <x:c r="B24" s="103"/>
      <x:c r="C24" s="103"/>
      <x:c r="D24" s="103"/>
      <x:c r="E24" s="103"/>
      <x:c r="F24" s="103"/>
      <x:c r="G24" s="104"/>
      <x:c r="H24" s="104"/>
      <x:c r="I24" s="103"/>
      <x:c r="J24" s="103"/>
      <x:c r="K24" s="103"/>
      <x:c r="L24" s="103"/>
      <x:c r="M24" s="103"/>
      <x:c r="N24" s="103"/>
    </x:row>
    <x:row r="25">
      <x:c r="A25" s="103"/>
      <x:c r="B25" s="103"/>
      <x:c r="C25" s="103"/>
      <x:c r="D25" s="103"/>
      <x:c r="E25" s="103"/>
      <x:c r="F25" s="103"/>
      <x:c r="G25" s="104"/>
      <x:c r="H25" s="104"/>
      <x:c r="I25" s="103"/>
      <x:c r="J25" s="103"/>
      <x:c r="K25" s="103"/>
      <x:c r="L25" s="103"/>
      <x:c r="M25" s="103"/>
      <x:c r="N25" s="103"/>
    </x:row>
    <x:row r="26">
      <x:c r="A26" s="103"/>
      <x:c r="B26" s="103"/>
      <x:c r="C26" s="103"/>
      <x:c r="D26" s="103"/>
      <x:c r="E26" s="103"/>
      <x:c r="F26" s="103"/>
      <x:c r="G26" s="104"/>
      <x:c r="H26" s="104"/>
      <x:c r="I26" s="103"/>
      <x:c r="J26" s="103"/>
      <x:c r="K26" s="103"/>
      <x:c r="L26" s="103"/>
      <x:c r="M26" s="103"/>
      <x:c r="N26" s="103"/>
    </x:row>
    <x:row r="27">
      <x:c r="A27" s="103"/>
      <x:c r="B27" s="103"/>
      <x:c r="C27" s="103"/>
      <x:c r="D27" s="103"/>
      <x:c r="E27" s="103"/>
      <x:c r="F27" s="103"/>
      <x:c r="G27" s="104"/>
      <x:c r="H27" s="104"/>
      <x:c r="I27" s="103"/>
      <x:c r="J27" s="103"/>
      <x:c r="K27" s="103"/>
      <x:c r="L27" s="103"/>
      <x:c r="M27" s="103"/>
      <x:c r="N27" s="103"/>
    </x:row>
    <x:row r="28">
      <x:c r="A28" s="103"/>
      <x:c r="B28" s="103"/>
      <x:c r="C28" s="103"/>
      <x:c r="D28" s="103"/>
      <x:c r="E28" s="103"/>
      <x:c r="F28" s="103"/>
      <x:c r="G28" s="104"/>
      <x:c r="H28" s="104"/>
      <x:c r="I28" s="103"/>
      <x:c r="J28" s="103"/>
      <x:c r="K28" s="103"/>
      <x:c r="L28" s="103"/>
      <x:c r="M28" s="103"/>
      <x:c r="N28" s="103"/>
    </x:row>
    <x:row r="29">
      <x:c r="A29" s="103"/>
      <x:c r="B29" s="103"/>
      <x:c r="C29" s="103"/>
      <x:c r="D29" s="103"/>
      <x:c r="E29" s="103"/>
      <x:c r="F29" s="103"/>
      <x:c r="G29" s="104"/>
      <x:c r="H29" s="104"/>
      <x:c r="I29" s="103"/>
      <x:c r="J29" s="103"/>
      <x:c r="K29" s="103"/>
      <x:c r="L29" s="103"/>
      <x:c r="M29" s="103"/>
      <x:c r="N29" s="103"/>
    </x:row>
    <x:row r="30">
      <x:c r="A30" s="103"/>
      <x:c r="B30" s="103"/>
      <x:c r="C30" s="103"/>
      <x:c r="D30" s="103"/>
      <x:c r="E30" s="103"/>
      <x:c r="F30" s="103"/>
      <x:c r="G30" s="104"/>
      <x:c r="H30" s="104"/>
      <x:c r="I30" s="103"/>
      <x:c r="J30" s="103"/>
      <x:c r="K30" s="103"/>
      <x:c r="L30" s="103"/>
      <x:c r="M30" s="103"/>
      <x:c r="N30" s="103"/>
    </x:row>
    <x:row r="31">
      <x:c r="A31" s="103"/>
      <x:c r="B31" s="103"/>
      <x:c r="C31" s="103"/>
      <x:c r="D31" s="103"/>
      <x:c r="E31" s="103"/>
      <x:c r="F31" s="103"/>
      <x:c r="G31" s="104"/>
      <x:c r="H31" s="104"/>
      <x:c r="I31" s="103"/>
      <x:c r="J31" s="103"/>
      <x:c r="K31" s="103"/>
      <x:c r="L31" s="103"/>
      <x:c r="M31" s="103"/>
      <x:c r="N31" s="103"/>
    </x:row>
    <x:row r="32">
      <x:c r="A32" s="103"/>
      <x:c r="B32" s="103"/>
      <x:c r="C32" s="103"/>
      <x:c r="D32" s="103"/>
      <x:c r="E32" s="103"/>
      <x:c r="F32" s="103"/>
      <x:c r="G32" s="104"/>
      <x:c r="H32" s="104"/>
      <x:c r="I32" s="103"/>
      <x:c r="J32" s="103"/>
      <x:c r="K32" s="103"/>
      <x:c r="L32" s="103"/>
      <x:c r="M32" s="103"/>
      <x:c r="N32" s="103"/>
    </x:row>
    <x:row r="33">
      <x:c r="A33" s="103"/>
      <x:c r="B33" s="103"/>
      <x:c r="C33" s="103"/>
      <x:c r="D33" s="103"/>
      <x:c r="E33" s="103"/>
      <x:c r="F33" s="103"/>
      <x:c r="G33" s="104"/>
      <x:c r="H33" s="104"/>
      <x:c r="I33" s="103"/>
      <x:c r="J33" s="103"/>
      <x:c r="K33" s="103"/>
      <x:c r="L33" s="103"/>
      <x:c r="M33" s="103"/>
      <x:c r="N33" s="103"/>
    </x:row>
    <x:row r="34">
      <x:c r="A34" s="103"/>
      <x:c r="B34" s="103"/>
      <x:c r="C34" s="103"/>
      <x:c r="D34" s="103"/>
      <x:c r="E34" s="103"/>
      <x:c r="F34" s="103"/>
      <x:c r="G34" s="104"/>
      <x:c r="H34" s="104"/>
      <x:c r="I34" s="103"/>
      <x:c r="J34" s="103"/>
      <x:c r="K34" s="103"/>
      <x:c r="L34" s="103"/>
      <x:c r="M34" s="103"/>
      <x:c r="N34" s="103"/>
    </x:row>
    <x:row r="35">
      <x:c r="A35" s="103"/>
      <x:c r="B35" s="103"/>
      <x:c r="C35" s="103"/>
      <x:c r="D35" s="103"/>
      <x:c r="E35" s="103"/>
      <x:c r="F35" s="103"/>
      <x:c r="G35" s="104"/>
      <x:c r="H35" s="104"/>
      <x:c r="I35" s="103"/>
      <x:c r="J35" s="103"/>
      <x:c r="K35" s="103"/>
      <x:c r="L35" s="103"/>
      <x:c r="M35" s="103"/>
      <x:c r="N35" s="103"/>
    </x:row>
    <x:row r="36">
      <x:c r="A36" s="103"/>
      <x:c r="B36" s="103"/>
      <x:c r="C36" s="103"/>
      <x:c r="D36" s="103"/>
      <x:c r="E36" s="103"/>
      <x:c r="F36" s="103"/>
      <x:c r="G36" s="104"/>
      <x:c r="H36" s="104"/>
      <x:c r="I36" s="103"/>
      <x:c r="J36" s="103"/>
      <x:c r="K36" s="103"/>
      <x:c r="L36" s="103"/>
      <x:c r="M36" s="103"/>
      <x:c r="N36" s="103"/>
    </x:row>
    <x:row r="37">
      <x:c r="A37" s="103"/>
      <x:c r="B37" s="103"/>
      <x:c r="C37" s="103"/>
      <x:c r="D37" s="103"/>
      <x:c r="E37" s="103"/>
      <x:c r="F37" s="103"/>
      <x:c r="G37" s="104"/>
      <x:c r="H37" s="104"/>
      <x:c r="I37" s="103"/>
      <x:c r="J37" s="103"/>
      <x:c r="K37" s="103"/>
      <x:c r="L37" s="103"/>
      <x:c r="M37" s="103"/>
      <x:c r="N37" s="103"/>
    </x:row>
    <x:row r="38">
      <x:c r="A38" s="103"/>
      <x:c r="B38" s="103"/>
      <x:c r="C38" s="103"/>
      <x:c r="D38" s="103"/>
      <x:c r="E38" s="103"/>
      <x:c r="F38" s="103"/>
      <x:c r="G38" s="104"/>
      <x:c r="H38" s="104"/>
      <x:c r="I38" s="103"/>
      <x:c r="J38" s="103"/>
      <x:c r="K38" s="103"/>
      <x:c r="L38" s="103"/>
      <x:c r="M38" s="103"/>
      <x:c r="N38" s="103"/>
    </x:row>
    <x:row r="39">
      <x:c r="A39" s="103"/>
      <x:c r="B39" s="103"/>
      <x:c r="C39" s="103"/>
      <x:c r="D39" s="103"/>
      <x:c r="E39" s="103"/>
      <x:c r="F39" s="103"/>
      <x:c r="G39" s="104"/>
      <x:c r="H39" s="104"/>
      <x:c r="I39" s="103"/>
      <x:c r="J39" s="103"/>
      <x:c r="K39" s="103"/>
      <x:c r="L39" s="103"/>
      <x:c r="M39" s="103"/>
      <x:c r="N39" s="103"/>
    </x:row>
    <x:row r="40">
      <x:c r="A40" s="103"/>
      <x:c r="B40" s="103"/>
      <x:c r="C40" s="103"/>
      <x:c r="D40" s="103"/>
      <x:c r="E40" s="103"/>
      <x:c r="F40" s="103"/>
      <x:c r="G40" s="104"/>
      <x:c r="H40" s="104"/>
      <x:c r="I40" s="103"/>
      <x:c r="J40" s="103"/>
      <x:c r="K40" s="103"/>
      <x:c r="L40" s="103"/>
      <x:c r="M40" s="103"/>
      <x:c r="N40" s="103"/>
    </x:row>
    <x:row r="41">
      <x:c r="A41" s="103"/>
      <x:c r="B41" s="103"/>
      <x:c r="C41" s="103"/>
      <x:c r="D41" s="103"/>
      <x:c r="E41" s="103"/>
      <x:c r="F41" s="103"/>
      <x:c r="G41" s="104"/>
      <x:c r="H41" s="104"/>
      <x:c r="I41" s="103"/>
      <x:c r="J41" s="103"/>
      <x:c r="K41" s="103"/>
      <x:c r="L41" s="103"/>
      <x:c r="M41" s="103"/>
      <x:c r="N41" s="103"/>
    </x:row>
    <x:row r="42">
      <x:c r="A42" s="103"/>
      <x:c r="B42" s="103"/>
      <x:c r="C42" s="103"/>
      <x:c r="D42" s="103"/>
      <x:c r="E42" s="103"/>
      <x:c r="F42" s="103"/>
      <x:c r="G42" s="104"/>
      <x:c r="H42" s="104"/>
      <x:c r="I42" s="103"/>
      <x:c r="J42" s="103"/>
      <x:c r="K42" s="103"/>
      <x:c r="L42" s="103"/>
      <x:c r="M42" s="103"/>
      <x:c r="N42" s="103"/>
    </x:row>
    <x:row r="43">
      <x:c r="A43" s="103"/>
      <x:c r="B43" s="103"/>
      <x:c r="C43" s="103"/>
      <x:c r="D43" s="103"/>
      <x:c r="E43" s="103"/>
      <x:c r="F43" s="103"/>
      <x:c r="G43" s="104"/>
      <x:c r="H43" s="104"/>
      <x:c r="I43" s="103"/>
      <x:c r="J43" s="103"/>
      <x:c r="K43" s="103"/>
      <x:c r="L43" s="103"/>
      <x:c r="M43" s="103"/>
      <x:c r="N43" s="103"/>
    </x:row>
    <x:row r="44">
      <x:c r="A44" s="103"/>
      <x:c r="B44" s="103"/>
      <x:c r="C44" s="103"/>
      <x:c r="D44" s="103"/>
      <x:c r="E44" s="103"/>
      <x:c r="F44" s="103"/>
      <x:c r="G44" s="104"/>
      <x:c r="H44" s="104"/>
      <x:c r="I44" s="103"/>
      <x:c r="J44" s="103"/>
      <x:c r="K44" s="103"/>
      <x:c r="L44" s="103"/>
      <x:c r="M44" s="103"/>
      <x:c r="N44" s="103"/>
    </x:row>
    <x:row r="45">
      <x:c r="A45" s="103"/>
      <x:c r="B45" s="103"/>
      <x:c r="C45" s="103"/>
      <x:c r="D45" s="103"/>
      <x:c r="E45" s="103"/>
      <x:c r="F45" s="103"/>
      <x:c r="G45" s="104"/>
      <x:c r="H45" s="104"/>
      <x:c r="I45" s="103"/>
      <x:c r="J45" s="103"/>
      <x:c r="K45" s="103"/>
      <x:c r="L45" s="103"/>
      <x:c r="M45" s="103"/>
      <x:c r="N45" s="103"/>
    </x:row>
    <x:row r="46">
      <x:c r="A46" s="103"/>
      <x:c r="B46" s="103"/>
      <x:c r="C46" s="103"/>
      <x:c r="D46" s="103"/>
      <x:c r="E46" s="103"/>
      <x:c r="F46" s="103"/>
      <x:c r="G46" s="104"/>
      <x:c r="H46" s="104"/>
      <x:c r="I46" s="103"/>
      <x:c r="J46" s="103"/>
      <x:c r="K46" s="103"/>
      <x:c r="L46" s="103"/>
      <x:c r="M46" s="103"/>
      <x:c r="N46" s="103"/>
    </x:row>
    <x:row r="47">
      <x:c r="A47" s="103"/>
      <x:c r="B47" s="103"/>
      <x:c r="C47" s="103"/>
      <x:c r="D47" s="103"/>
      <x:c r="E47" s="103"/>
      <x:c r="F47" s="103"/>
      <x:c r="G47" s="104"/>
      <x:c r="H47" s="104"/>
      <x:c r="I47" s="103"/>
      <x:c r="J47" s="103"/>
      <x:c r="K47" s="103"/>
      <x:c r="L47" s="103"/>
      <x:c r="M47" s="103"/>
      <x:c r="N47" s="103"/>
    </x:row>
    <x:row r="48">
      <x:c r="A48" s="103"/>
      <x:c r="B48" s="103"/>
      <x:c r="C48" s="103"/>
      <x:c r="D48" s="103"/>
      <x:c r="E48" s="103"/>
      <x:c r="F48" s="103"/>
      <x:c r="G48" s="104"/>
      <x:c r="H48" s="104"/>
      <x:c r="I48" s="103"/>
      <x:c r="J48" s="103"/>
      <x:c r="K48" s="103"/>
      <x:c r="L48" s="103"/>
      <x:c r="M48" s="103"/>
      <x:c r="N48" s="103"/>
    </x:row>
    <x:row r="49">
      <x:c r="A49" s="103"/>
      <x:c r="B49" s="103"/>
      <x:c r="C49" s="103"/>
      <x:c r="D49" s="103"/>
      <x:c r="E49" s="103"/>
      <x:c r="F49" s="103"/>
      <x:c r="G49" s="104"/>
      <x:c r="H49" s="104"/>
      <x:c r="I49" s="103"/>
      <x:c r="J49" s="103"/>
      <x:c r="K49" s="103"/>
      <x:c r="L49" s="103"/>
      <x:c r="M49" s="103"/>
      <x:c r="N49" s="103"/>
    </x:row>
    <x:row r="50">
      <x:c r="A50" s="103"/>
      <x:c r="B50" s="103"/>
      <x:c r="C50" s="103"/>
      <x:c r="D50" s="103"/>
      <x:c r="E50" s="103"/>
      <x:c r="F50" s="103"/>
      <x:c r="G50" s="104"/>
      <x:c r="H50" s="104"/>
      <x:c r="I50" s="103"/>
      <x:c r="J50" s="103"/>
      <x:c r="K50" s="103"/>
      <x:c r="L50" s="103"/>
      <x:c r="M50" s="103"/>
      <x:c r="N50" s="103"/>
    </x:row>
    <x:row r="51">
      <x:c r="A51" s="103"/>
      <x:c r="B51" s="103"/>
      <x:c r="C51" s="103"/>
      <x:c r="D51" s="103"/>
      <x:c r="E51" s="103"/>
      <x:c r="F51" s="103"/>
      <x:c r="G51" s="104"/>
      <x:c r="H51" s="104"/>
      <x:c r="I51" s="103"/>
      <x:c r="J51" s="103"/>
      <x:c r="K51" s="103"/>
      <x:c r="L51" s="103"/>
      <x:c r="M51" s="103"/>
      <x:c r="N51" s="103"/>
    </x:row>
    <x:row r="52">
      <x:c r="A52" s="103"/>
      <x:c r="B52" s="103"/>
      <x:c r="C52" s="103"/>
      <x:c r="D52" s="103"/>
      <x:c r="E52" s="103"/>
      <x:c r="F52" s="103"/>
      <x:c r="G52" s="104"/>
      <x:c r="H52" s="104"/>
      <x:c r="I52" s="103"/>
      <x:c r="J52" s="103"/>
      <x:c r="K52" s="103"/>
      <x:c r="L52" s="103"/>
      <x:c r="M52" s="103"/>
      <x:c r="N52" s="103"/>
    </x:row>
    <x:row r="53">
      <x:c r="A53" s="103"/>
      <x:c r="B53" s="103"/>
      <x:c r="C53" s="103"/>
      <x:c r="D53" s="103"/>
      <x:c r="E53" s="103"/>
      <x:c r="F53" s="103"/>
      <x:c r="G53" s="104"/>
      <x:c r="H53" s="104"/>
      <x:c r="I53" s="103"/>
      <x:c r="J53" s="103"/>
      <x:c r="K53" s="103"/>
      <x:c r="L53" s="103"/>
      <x:c r="M53" s="103"/>
      <x:c r="N53" s="103"/>
    </x:row>
    <x:row r="54">
      <x:c r="A54" s="103"/>
      <x:c r="B54" s="103"/>
      <x:c r="C54" s="103"/>
      <x:c r="D54" s="103"/>
      <x:c r="E54" s="103"/>
      <x:c r="F54" s="103"/>
      <x:c r="G54" s="104"/>
      <x:c r="H54" s="104"/>
      <x:c r="I54" s="103"/>
      <x:c r="J54" s="103"/>
      <x:c r="K54" s="103"/>
      <x:c r="L54" s="103"/>
      <x:c r="M54" s="103"/>
      <x:c r="N54" s="103"/>
    </x:row>
    <x:row r="55">
      <x:c r="A55" s="103"/>
      <x:c r="B55" s="103"/>
      <x:c r="C55" s="103"/>
      <x:c r="D55" s="103"/>
      <x:c r="E55" s="103"/>
      <x:c r="F55" s="103"/>
      <x:c r="G55" s="104"/>
      <x:c r="H55" s="104"/>
      <x:c r="I55" s="103"/>
      <x:c r="J55" s="103"/>
      <x:c r="K55" s="103"/>
      <x:c r="L55" s="103"/>
      <x:c r="M55" s="103"/>
      <x:c r="N55" s="103"/>
    </x:row>
    <x:row r="56">
      <x:c r="A56" s="103"/>
      <x:c r="B56" s="103"/>
      <x:c r="C56" s="103"/>
      <x:c r="D56" s="103"/>
      <x:c r="E56" s="103"/>
      <x:c r="F56" s="103"/>
      <x:c r="G56" s="104"/>
      <x:c r="H56" s="104"/>
      <x:c r="I56" s="103"/>
      <x:c r="J56" s="103"/>
      <x:c r="K56" s="103"/>
      <x:c r="L56" s="103"/>
      <x:c r="M56" s="103"/>
      <x:c r="N56" s="103"/>
    </x:row>
    <x:row r="57">
      <x:c r="A57" s="103"/>
      <x:c r="B57" s="103"/>
      <x:c r="C57" s="103"/>
      <x:c r="D57" s="103"/>
      <x:c r="E57" s="103"/>
      <x:c r="F57" s="103"/>
      <x:c r="G57" s="104"/>
      <x:c r="H57" s="104"/>
      <x:c r="I57" s="103"/>
      <x:c r="J57" s="103"/>
      <x:c r="K57" s="103"/>
      <x:c r="L57" s="103"/>
      <x:c r="M57" s="103"/>
      <x:c r="N57" s="103"/>
    </x:row>
    <x:row r="58">
      <x:c r="A58" s="103"/>
      <x:c r="B58" s="103"/>
      <x:c r="C58" s="103"/>
      <x:c r="D58" s="103"/>
      <x:c r="E58" s="103"/>
      <x:c r="F58" s="103"/>
      <x:c r="G58" s="104"/>
      <x:c r="H58" s="104"/>
      <x:c r="I58" s="103"/>
      <x:c r="J58" s="103"/>
      <x:c r="K58" s="103"/>
      <x:c r="L58" s="103"/>
      <x:c r="M58" s="103"/>
      <x:c r="N58" s="103"/>
    </x:row>
    <x:row r="59">
      <x:c r="A59" s="103"/>
      <x:c r="B59" s="103"/>
      <x:c r="C59" s="103"/>
      <x:c r="D59" s="103"/>
      <x:c r="E59" s="103"/>
      <x:c r="F59" s="103"/>
      <x:c r="G59" s="104"/>
      <x:c r="H59" s="104"/>
      <x:c r="I59" s="103"/>
      <x:c r="J59" s="103"/>
      <x:c r="K59" s="103"/>
      <x:c r="L59" s="103"/>
      <x:c r="M59" s="103"/>
      <x:c r="N59" s="103"/>
    </x:row>
    <x:row r="60">
      <x:c r="A60" s="103"/>
      <x:c r="B60" s="103"/>
      <x:c r="C60" s="103"/>
      <x:c r="D60" s="103"/>
      <x:c r="E60" s="103"/>
      <x:c r="F60" s="103"/>
      <x:c r="G60" s="104"/>
      <x:c r="H60" s="104"/>
      <x:c r="I60" s="103"/>
      <x:c r="J60" s="103"/>
      <x:c r="K60" s="103"/>
      <x:c r="L60" s="103"/>
      <x:c r="M60" s="103"/>
      <x:c r="N60" s="103"/>
    </x:row>
    <x:row r="61">
      <x:c r="A61" s="103"/>
      <x:c r="B61" s="103"/>
      <x:c r="C61" s="103"/>
      <x:c r="D61" s="103"/>
      <x:c r="E61" s="103"/>
      <x:c r="F61" s="103"/>
      <x:c r="G61" s="104"/>
      <x:c r="H61" s="104"/>
      <x:c r="I61" s="103"/>
      <x:c r="J61" s="103"/>
      <x:c r="K61" s="103"/>
      <x:c r="L61" s="103"/>
      <x:c r="M61" s="103"/>
      <x:c r="N61" s="103"/>
    </x:row>
    <x:row r="62">
      <x:c r="A62" s="103"/>
      <x:c r="B62" s="103"/>
      <x:c r="C62" s="103"/>
      <x:c r="D62" s="103"/>
      <x:c r="E62" s="103"/>
      <x:c r="F62" s="103"/>
      <x:c r="G62" s="104"/>
      <x:c r="H62" s="104"/>
      <x:c r="I62" s="103"/>
      <x:c r="J62" s="103"/>
      <x:c r="K62" s="103"/>
      <x:c r="L62" s="103"/>
      <x:c r="M62" s="103"/>
      <x:c r="N62" s="103"/>
    </x:row>
    <x:row r="63">
      <x:c r="A63" s="103"/>
      <x:c r="B63" s="103"/>
      <x:c r="C63" s="103"/>
      <x:c r="D63" s="103"/>
      <x:c r="E63" s="103"/>
      <x:c r="F63" s="103"/>
      <x:c r="G63" s="104"/>
      <x:c r="H63" s="104"/>
      <x:c r="I63" s="103"/>
      <x:c r="J63" s="103"/>
      <x:c r="K63" s="103"/>
      <x:c r="L63" s="103"/>
      <x:c r="M63" s="103"/>
      <x:c r="N63" s="103"/>
    </x:row>
    <x:row r="64">
      <x:c r="A64" s="103"/>
      <x:c r="B64" s="103"/>
      <x:c r="C64" s="103"/>
      <x:c r="D64" s="103"/>
      <x:c r="E64" s="103"/>
      <x:c r="F64" s="103"/>
      <x:c r="G64" s="104"/>
      <x:c r="H64" s="104"/>
      <x:c r="I64" s="103"/>
      <x:c r="J64" s="103"/>
      <x:c r="K64" s="103"/>
      <x:c r="L64" s="103"/>
      <x:c r="M64" s="103"/>
      <x:c r="N64" s="103"/>
    </x:row>
    <x:row r="65">
      <x:c r="A65" s="103"/>
      <x:c r="B65" s="103"/>
      <x:c r="C65" s="103"/>
      <x:c r="D65" s="103"/>
      <x:c r="E65" s="103"/>
      <x:c r="F65" s="103"/>
      <x:c r="G65" s="104"/>
      <x:c r="H65" s="104"/>
      <x:c r="I65" s="103"/>
      <x:c r="J65" s="103"/>
      <x:c r="K65" s="103"/>
      <x:c r="L65" s="103"/>
      <x:c r="M65" s="103"/>
      <x:c r="N65" s="103"/>
    </x:row>
    <x:row r="66">
      <x:c r="A66" s="103"/>
      <x:c r="B66" s="103"/>
      <x:c r="C66" s="103"/>
      <x:c r="D66" s="103"/>
      <x:c r="E66" s="103"/>
      <x:c r="F66" s="103"/>
      <x:c r="G66" s="104"/>
      <x:c r="H66" s="104"/>
      <x:c r="I66" s="103"/>
      <x:c r="J66" s="103"/>
      <x:c r="K66" s="103"/>
      <x:c r="L66" s="103"/>
      <x:c r="M66" s="103"/>
      <x:c r="N66" s="103"/>
    </x:row>
    <x:row r="67">
      <x:c r="A67" s="103"/>
      <x:c r="B67" s="103"/>
      <x:c r="C67" s="103"/>
      <x:c r="D67" s="103"/>
      <x:c r="E67" s="103"/>
      <x:c r="F67" s="103"/>
      <x:c r="G67" s="104"/>
      <x:c r="H67" s="104"/>
      <x:c r="I67" s="103"/>
      <x:c r="J67" s="103"/>
      <x:c r="K67" s="103"/>
      <x:c r="L67" s="103"/>
      <x:c r="M67" s="103"/>
      <x:c r="N67" s="103"/>
    </x:row>
    <x:row r="68">
      <x:c r="A68" s="103"/>
      <x:c r="B68" s="103"/>
      <x:c r="C68" s="103"/>
      <x:c r="D68" s="103"/>
      <x:c r="E68" s="103"/>
      <x:c r="F68" s="103"/>
      <x:c r="G68" s="104"/>
      <x:c r="H68" s="104"/>
      <x:c r="I68" s="103"/>
      <x:c r="J68" s="103"/>
      <x:c r="K68" s="103"/>
      <x:c r="L68" s="103"/>
      <x:c r="M68" s="103"/>
      <x:c r="N68" s="103"/>
    </x:row>
    <x:row r="69">
      <x:c r="A69" s="103"/>
      <x:c r="B69" s="103"/>
      <x:c r="C69" s="103"/>
      <x:c r="D69" s="103"/>
      <x:c r="E69" s="103"/>
      <x:c r="F69" s="103"/>
      <x:c r="G69" s="104"/>
      <x:c r="H69" s="104"/>
      <x:c r="I69" s="103"/>
      <x:c r="J69" s="103"/>
      <x:c r="K69" s="103"/>
      <x:c r="L69" s="103"/>
      <x:c r="M69" s="103"/>
      <x:c r="N69" s="103"/>
    </x:row>
    <x:row r="70">
      <x:c r="A70" s="103"/>
      <x:c r="B70" s="103"/>
      <x:c r="C70" s="103"/>
      <x:c r="D70" s="103"/>
      <x:c r="E70" s="103"/>
      <x:c r="F70" s="103"/>
      <x:c r="G70" s="104"/>
      <x:c r="H70" s="104"/>
      <x:c r="I70" s="103"/>
      <x:c r="J70" s="103"/>
      <x:c r="K70" s="103"/>
      <x:c r="L70" s="103"/>
      <x:c r="M70" s="103"/>
      <x:c r="N70" s="103"/>
    </x:row>
    <x:row r="71">
      <x:c r="A71" s="103"/>
      <x:c r="B71" s="103"/>
      <x:c r="C71" s="103"/>
      <x:c r="D71" s="103"/>
      <x:c r="E71" s="103"/>
      <x:c r="F71" s="103"/>
      <x:c r="G71" s="104"/>
      <x:c r="H71" s="104"/>
      <x:c r="I71" s="103"/>
      <x:c r="J71" s="103"/>
      <x:c r="K71" s="103"/>
      <x:c r="L71" s="103"/>
      <x:c r="M71" s="103"/>
      <x:c r="N71" s="103"/>
    </x:row>
    <x:row r="72">
      <x:c r="A72" s="103"/>
      <x:c r="B72" s="103"/>
      <x:c r="C72" s="103"/>
      <x:c r="D72" s="103"/>
      <x:c r="E72" s="103"/>
      <x:c r="F72" s="103"/>
      <x:c r="G72" s="104"/>
      <x:c r="H72" s="104"/>
      <x:c r="I72" s="103"/>
      <x:c r="J72" s="103"/>
      <x:c r="K72" s="103"/>
      <x:c r="L72" s="103"/>
      <x:c r="M72" s="103"/>
      <x:c r="N72" s="103"/>
    </x:row>
    <x:row r="73">
      <x:c r="A73" s="103"/>
      <x:c r="B73" s="103"/>
      <x:c r="C73" s="103"/>
      <x:c r="D73" s="103"/>
      <x:c r="E73" s="103"/>
      <x:c r="F73" s="103"/>
      <x:c r="G73" s="104"/>
      <x:c r="H73" s="104"/>
      <x:c r="I73" s="103"/>
      <x:c r="J73" s="103"/>
      <x:c r="K73" s="103"/>
      <x:c r="L73" s="103"/>
      <x:c r="M73" s="103"/>
      <x:c r="N73" s="103"/>
    </x:row>
    <x:row r="74">
      <x:c r="A74" s="103"/>
      <x:c r="B74" s="103"/>
      <x:c r="C74" s="103"/>
      <x:c r="D74" s="103"/>
      <x:c r="E74" s="103"/>
      <x:c r="F74" s="103"/>
      <x:c r="G74" s="104"/>
      <x:c r="H74" s="104"/>
      <x:c r="I74" s="103"/>
      <x:c r="J74" s="103"/>
      <x:c r="K74" s="103"/>
      <x:c r="L74" s="103"/>
      <x:c r="M74" s="103"/>
      <x:c r="N74" s="103"/>
    </x:row>
    <x:row r="75">
      <x:c r="A75" s="103"/>
      <x:c r="B75" s="103"/>
      <x:c r="C75" s="103"/>
      <x:c r="D75" s="103"/>
      <x:c r="E75" s="103"/>
      <x:c r="F75" s="103"/>
      <x:c r="G75" s="104"/>
      <x:c r="H75" s="104"/>
      <x:c r="I75" s="103"/>
      <x:c r="J75" s="103"/>
      <x:c r="K75" s="103"/>
      <x:c r="L75" s="103"/>
      <x:c r="M75" s="103"/>
      <x:c r="N75" s="103"/>
    </x:row>
    <x:row r="76">
      <x:c r="A76" s="103"/>
      <x:c r="B76" s="103"/>
      <x:c r="C76" s="103"/>
      <x:c r="D76" s="103"/>
      <x:c r="E76" s="103"/>
      <x:c r="F76" s="103"/>
      <x:c r="G76" s="104"/>
      <x:c r="H76" s="104"/>
      <x:c r="I76" s="103"/>
      <x:c r="J76" s="103"/>
      <x:c r="K76" s="103"/>
      <x:c r="L76" s="103"/>
      <x:c r="M76" s="103"/>
      <x:c r="N76" s="103"/>
    </x:row>
    <x:row r="77">
      <x:c r="A77" s="103"/>
      <x:c r="B77" s="103"/>
      <x:c r="C77" s="103"/>
      <x:c r="D77" s="103"/>
      <x:c r="E77" s="103"/>
      <x:c r="F77" s="103"/>
      <x:c r="G77" s="104"/>
      <x:c r="H77" s="104"/>
      <x:c r="I77" s="103"/>
      <x:c r="J77" s="103"/>
      <x:c r="K77" s="103"/>
      <x:c r="L77" s="103"/>
      <x:c r="M77" s="103"/>
      <x:c r="N77" s="103"/>
    </x:row>
    <x:row r="78">
      <x:c r="A78" s="103"/>
      <x:c r="B78" s="103"/>
      <x:c r="C78" s="103"/>
      <x:c r="D78" s="103"/>
      <x:c r="E78" s="103"/>
      <x:c r="F78" s="103"/>
      <x:c r="G78" s="104"/>
      <x:c r="H78" s="104"/>
      <x:c r="I78" s="103"/>
      <x:c r="J78" s="103"/>
      <x:c r="K78" s="103"/>
      <x:c r="L78" s="103"/>
      <x:c r="M78" s="103"/>
      <x:c r="N78" s="103"/>
    </x:row>
    <x:row r="79">
      <x:c r="A79" s="103"/>
      <x:c r="B79" s="103"/>
      <x:c r="C79" s="103"/>
      <x:c r="D79" s="103"/>
      <x:c r="E79" s="103"/>
      <x:c r="F79" s="103"/>
      <x:c r="G79" s="104"/>
      <x:c r="H79" s="104"/>
      <x:c r="I79" s="103"/>
      <x:c r="J79" s="103"/>
      <x:c r="K79" s="103"/>
      <x:c r="L79" s="103"/>
      <x:c r="M79" s="103"/>
      <x:c r="N79" s="103"/>
    </x:row>
    <x:row r="80">
      <x:c r="A80" s="103"/>
      <x:c r="B80" s="103"/>
      <x:c r="C80" s="103"/>
      <x:c r="D80" s="103"/>
      <x:c r="E80" s="103"/>
      <x:c r="F80" s="103"/>
      <x:c r="G80" s="104"/>
      <x:c r="H80" s="104"/>
      <x:c r="I80" s="103"/>
      <x:c r="J80" s="103"/>
      <x:c r="K80" s="103"/>
      <x:c r="L80" s="103"/>
      <x:c r="M80" s="103"/>
      <x:c r="N80" s="103"/>
    </x:row>
    <x:row r="81">
      <x:c r="A81" s="103"/>
      <x:c r="B81" s="103"/>
      <x:c r="C81" s="103"/>
      <x:c r="D81" s="103"/>
      <x:c r="E81" s="103"/>
      <x:c r="F81" s="103"/>
      <x:c r="G81" s="104"/>
      <x:c r="H81" s="104"/>
      <x:c r="I81" s="103"/>
      <x:c r="J81" s="103"/>
      <x:c r="K81" s="103"/>
      <x:c r="L81" s="103"/>
      <x:c r="M81" s="103"/>
      <x:c r="N81" s="103"/>
    </x:row>
    <x:row r="82">
      <x:c r="A82" s="103"/>
      <x:c r="B82" s="103"/>
      <x:c r="C82" s="103"/>
      <x:c r="D82" s="103"/>
      <x:c r="E82" s="103"/>
      <x:c r="F82" s="103"/>
      <x:c r="G82" s="104"/>
      <x:c r="H82" s="104"/>
      <x:c r="I82" s="103"/>
      <x:c r="J82" s="103"/>
      <x:c r="K82" s="103"/>
      <x:c r="L82" s="103"/>
      <x:c r="M82" s="103"/>
      <x:c r="N82" s="103"/>
    </x:row>
    <x:row r="83">
      <x:c r="A83" s="103"/>
      <x:c r="B83" s="103"/>
      <x:c r="C83" s="103"/>
      <x:c r="D83" s="103"/>
      <x:c r="E83" s="103"/>
      <x:c r="F83" s="103"/>
      <x:c r="G83" s="104"/>
      <x:c r="H83" s="104"/>
      <x:c r="I83" s="103"/>
      <x:c r="J83" s="103"/>
      <x:c r="K83" s="103"/>
      <x:c r="L83" s="103"/>
      <x:c r="M83" s="103"/>
      <x:c r="N83" s="103"/>
    </x:row>
    <x:row r="84">
      <x:c r="A84" s="103"/>
      <x:c r="B84" s="103"/>
      <x:c r="C84" s="103"/>
      <x:c r="D84" s="103"/>
      <x:c r="E84" s="103"/>
      <x:c r="F84" s="103"/>
      <x:c r="G84" s="104"/>
      <x:c r="H84" s="104"/>
      <x:c r="I84" s="103"/>
      <x:c r="J84" s="103"/>
      <x:c r="K84" s="103"/>
      <x:c r="L84" s="103"/>
      <x:c r="M84" s="103"/>
      <x:c r="N84" s="103"/>
    </x:row>
    <x:row r="85">
      <x:c r="A85" s="103"/>
      <x:c r="B85" s="103"/>
      <x:c r="C85" s="103"/>
      <x:c r="D85" s="103"/>
      <x:c r="E85" s="103"/>
      <x:c r="F85" s="103"/>
      <x:c r="G85" s="104"/>
      <x:c r="H85" s="104"/>
      <x:c r="I85" s="103"/>
      <x:c r="J85" s="103"/>
      <x:c r="K85" s="103"/>
      <x:c r="L85" s="103"/>
      <x:c r="M85" s="103"/>
      <x:c r="N85" s="103"/>
    </x:row>
    <x:row r="86">
      <x:c r="A86" s="103"/>
      <x:c r="B86" s="103"/>
      <x:c r="C86" s="103"/>
      <x:c r="D86" s="103"/>
      <x:c r="E86" s="103"/>
      <x:c r="F86" s="103"/>
      <x:c r="G86" s="104"/>
      <x:c r="H86" s="104"/>
      <x:c r="I86" s="103"/>
      <x:c r="J86" s="103"/>
      <x:c r="K86" s="103"/>
      <x:c r="L86" s="103"/>
      <x:c r="M86" s="103"/>
      <x:c r="N86" s="103"/>
    </x:row>
    <x:row r="87">
      <x:c r="A87" s="103"/>
      <x:c r="B87" s="103"/>
      <x:c r="C87" s="103"/>
      <x:c r="D87" s="103"/>
      <x:c r="E87" s="103"/>
      <x:c r="F87" s="103"/>
      <x:c r="G87" s="104"/>
      <x:c r="H87" s="104"/>
      <x:c r="I87" s="103"/>
      <x:c r="J87" s="103"/>
      <x:c r="K87" s="103"/>
      <x:c r="L87" s="103"/>
      <x:c r="M87" s="103"/>
      <x:c r="N87" s="103"/>
    </x:row>
    <x:row r="88">
      <x:c r="A88" s="103"/>
      <x:c r="B88" s="103"/>
      <x:c r="C88" s="103"/>
      <x:c r="D88" s="103"/>
      <x:c r="E88" s="103"/>
      <x:c r="F88" s="103"/>
      <x:c r="G88" s="104"/>
      <x:c r="H88" s="104"/>
      <x:c r="I88" s="103"/>
      <x:c r="J88" s="103"/>
      <x:c r="K88" s="103"/>
      <x:c r="L88" s="103"/>
      <x:c r="M88" s="103"/>
      <x:c r="N88" s="103"/>
    </x:row>
    <x:row r="89">
      <x:c r="A89" s="103"/>
      <x:c r="B89" s="103"/>
      <x:c r="C89" s="103"/>
      <x:c r="D89" s="103"/>
      <x:c r="E89" s="103"/>
      <x:c r="F89" s="103"/>
      <x:c r="G89" s="104"/>
      <x:c r="H89" s="104"/>
      <x:c r="I89" s="103"/>
      <x:c r="J89" s="103"/>
      <x:c r="K89" s="103"/>
      <x:c r="L89" s="103"/>
      <x:c r="M89" s="103"/>
      <x:c r="N89" s="103"/>
    </x:row>
    <x:row r="90">
      <x:c r="A90" s="103"/>
      <x:c r="B90" s="103"/>
      <x:c r="C90" s="103"/>
      <x:c r="D90" s="103"/>
      <x:c r="E90" s="103"/>
      <x:c r="F90" s="103"/>
      <x:c r="G90" s="104"/>
      <x:c r="H90" s="104"/>
      <x:c r="I90" s="103"/>
      <x:c r="J90" s="103"/>
      <x:c r="K90" s="103"/>
      <x:c r="L90" s="103"/>
      <x:c r="M90" s="103"/>
      <x:c r="N90" s="103"/>
    </x:row>
    <x:row r="91">
      <x:c r="A91" s="103"/>
      <x:c r="B91" s="103"/>
      <x:c r="C91" s="103"/>
      <x:c r="D91" s="103"/>
      <x:c r="E91" s="103"/>
      <x:c r="F91" s="103"/>
      <x:c r="G91" s="104"/>
      <x:c r="H91" s="104"/>
      <x:c r="I91" s="103"/>
      <x:c r="J91" s="103"/>
      <x:c r="K91" s="103"/>
      <x:c r="L91" s="103"/>
      <x:c r="M91" s="103"/>
      <x:c r="N91" s="103"/>
    </x:row>
    <x:row r="92">
      <x:c r="A92" s="103"/>
      <x:c r="B92" s="103"/>
      <x:c r="C92" s="103"/>
      <x:c r="D92" s="103"/>
      <x:c r="E92" s="103"/>
      <x:c r="F92" s="103"/>
      <x:c r="G92" s="104"/>
      <x:c r="H92" s="104"/>
      <x:c r="I92" s="103"/>
      <x:c r="J92" s="103"/>
      <x:c r="K92" s="103"/>
      <x:c r="L92" s="103"/>
      <x:c r="M92" s="103"/>
      <x:c r="N92" s="103"/>
    </x:row>
    <x:row r="93">
      <x:c r="A93" s="103"/>
      <x:c r="B93" s="103"/>
      <x:c r="C93" s="103"/>
      <x:c r="D93" s="103"/>
      <x:c r="E93" s="103"/>
      <x:c r="F93" s="103"/>
      <x:c r="G93" s="104"/>
      <x:c r="H93" s="104"/>
      <x:c r="I93" s="103"/>
      <x:c r="J93" s="103"/>
      <x:c r="K93" s="103"/>
      <x:c r="L93" s="103"/>
      <x:c r="M93" s="103"/>
      <x:c r="N93" s="103"/>
    </x:row>
    <x:row r="94">
      <x:c r="A94" s="103"/>
      <x:c r="B94" s="103"/>
      <x:c r="C94" s="103"/>
      <x:c r="D94" s="103"/>
      <x:c r="E94" s="103"/>
      <x:c r="F94" s="103"/>
      <x:c r="G94" s="104"/>
      <x:c r="H94" s="104"/>
      <x:c r="I94" s="103"/>
      <x:c r="J94" s="103"/>
      <x:c r="K94" s="103"/>
      <x:c r="L94" s="103"/>
      <x:c r="M94" s="103"/>
      <x:c r="N94" s="103"/>
    </x:row>
    <x:row r="95">
      <x:c r="A95" s="103"/>
      <x:c r="B95" s="103"/>
      <x:c r="C95" s="103"/>
      <x:c r="D95" s="103"/>
      <x:c r="E95" s="103"/>
      <x:c r="F95" s="103"/>
      <x:c r="G95" s="104"/>
      <x:c r="H95" s="104"/>
      <x:c r="I95" s="103"/>
      <x:c r="J95" s="103"/>
      <x:c r="K95" s="103"/>
      <x:c r="L95" s="103"/>
      <x:c r="M95" s="103"/>
      <x:c r="N95" s="103"/>
    </x:row>
    <x:row r="96">
      <x:c r="A96" s="103"/>
      <x:c r="B96" s="103"/>
      <x:c r="C96" s="103"/>
      <x:c r="D96" s="103"/>
      <x:c r="E96" s="103"/>
      <x:c r="F96" s="103"/>
      <x:c r="G96" s="104"/>
      <x:c r="H96" s="104"/>
      <x:c r="I96" s="103"/>
      <x:c r="J96" s="103"/>
      <x:c r="K96" s="103"/>
      <x:c r="L96" s="103"/>
      <x:c r="M96" s="103"/>
      <x:c r="N96" s="103"/>
    </x:row>
    <x:row r="97">
      <x:c r="A97" s="103"/>
      <x:c r="B97" s="103"/>
      <x:c r="C97" s="103"/>
      <x:c r="D97" s="103"/>
      <x:c r="E97" s="103"/>
      <x:c r="F97" s="103"/>
      <x:c r="G97" s="104"/>
      <x:c r="H97" s="104"/>
      <x:c r="I97" s="103"/>
      <x:c r="J97" s="103"/>
      <x:c r="K97" s="103"/>
      <x:c r="L97" s="103"/>
      <x:c r="M97" s="103"/>
      <x:c r="N97" s="103"/>
    </x:row>
    <x:row r="98">
      <x:c r="A98" s="103"/>
      <x:c r="B98" s="103"/>
      <x:c r="C98" s="103"/>
      <x:c r="D98" s="103"/>
      <x:c r="E98" s="103"/>
      <x:c r="F98" s="103"/>
      <x:c r="G98" s="104"/>
      <x:c r="H98" s="104"/>
      <x:c r="I98" s="103"/>
      <x:c r="J98" s="103"/>
      <x:c r="K98" s="103"/>
      <x:c r="L98" s="103"/>
      <x:c r="M98" s="103"/>
      <x:c r="N98" s="103"/>
    </x:row>
    <x:row r="99">
      <x:c r="A99" s="103"/>
      <x:c r="B99" s="103"/>
      <x:c r="C99" s="103"/>
      <x:c r="D99" s="103"/>
      <x:c r="E99" s="103"/>
      <x:c r="F99" s="103"/>
      <x:c r="G99" s="104"/>
      <x:c r="H99" s="104"/>
      <x:c r="I99" s="103"/>
      <x:c r="J99" s="103"/>
      <x:c r="K99" s="103"/>
      <x:c r="L99" s="103"/>
      <x:c r="M99" s="103"/>
      <x:c r="N99" s="103"/>
    </x:row>
    <x:row r="100">
      <x:c r="A100" s="103"/>
      <x:c r="B100" s="103"/>
      <x:c r="C100" s="103"/>
      <x:c r="D100" s="103"/>
      <x:c r="E100" s="103"/>
      <x:c r="F100" s="103"/>
      <x:c r="G100" s="104"/>
      <x:c r="H100" s="104"/>
      <x:c r="I100" s="103"/>
      <x:c r="J100" s="103"/>
      <x:c r="K100" s="103"/>
      <x:c r="L100" s="103"/>
      <x:c r="M100" s="103"/>
      <x:c r="N100" s="103"/>
    </x:row>
    <x:row r="101">
      <x:c r="A101" s="103"/>
      <x:c r="B101" s="103"/>
      <x:c r="C101" s="103"/>
      <x:c r="D101" s="103"/>
      <x:c r="E101" s="103"/>
      <x:c r="F101" s="103"/>
      <x:c r="G101" s="104"/>
      <x:c r="H101" s="104"/>
      <x:c r="I101" s="103"/>
      <x:c r="J101" s="103"/>
      <x:c r="K101" s="103"/>
      <x:c r="L101" s="103"/>
      <x:c r="M101" s="103"/>
      <x:c r="N101" s="103"/>
    </x:row>
    <x:row r="102">
      <x:c r="A102" s="103"/>
      <x:c r="B102" s="103"/>
      <x:c r="C102" s="103"/>
      <x:c r="D102" s="103"/>
      <x:c r="E102" s="103"/>
      <x:c r="F102" s="103"/>
      <x:c r="G102" s="104"/>
      <x:c r="H102" s="104"/>
      <x:c r="I102" s="103"/>
      <x:c r="J102" s="103"/>
      <x:c r="K102" s="103"/>
      <x:c r="L102" s="103"/>
      <x:c r="M102" s="103"/>
      <x:c r="N102" s="103"/>
    </x:row>
    <x:row r="103">
      <x:c r="A103" s="103"/>
      <x:c r="B103" s="103"/>
      <x:c r="C103" s="103"/>
      <x:c r="D103" s="103"/>
      <x:c r="E103" s="103"/>
      <x:c r="F103" s="103"/>
      <x:c r="G103" s="104"/>
      <x:c r="H103" s="104"/>
      <x:c r="I103" s="103"/>
      <x:c r="J103" s="103"/>
      <x:c r="K103" s="103"/>
      <x:c r="L103" s="103"/>
      <x:c r="M103" s="103"/>
      <x:c r="N103" s="103"/>
    </x:row>
    <x:row r="104">
      <x:c r="A104" s="103"/>
      <x:c r="B104" s="103"/>
      <x:c r="C104" s="103"/>
      <x:c r="D104" s="103"/>
      <x:c r="E104" s="103"/>
      <x:c r="F104" s="103"/>
      <x:c r="G104" s="104"/>
      <x:c r="H104" s="104"/>
      <x:c r="I104" s="103"/>
      <x:c r="J104" s="103"/>
      <x:c r="K104" s="103"/>
      <x:c r="L104" s="103"/>
      <x:c r="M104" s="103"/>
      <x:c r="N104" s="103"/>
    </x:row>
    <x:row r="105">
      <x:c r="A105" s="103"/>
      <x:c r="B105" s="103"/>
      <x:c r="C105" s="103"/>
      <x:c r="D105" s="103"/>
      <x:c r="E105" s="103"/>
      <x:c r="F105" s="103"/>
      <x:c r="G105" s="104"/>
      <x:c r="H105" s="104"/>
      <x:c r="I105" s="103"/>
      <x:c r="J105" s="103"/>
      <x:c r="K105" s="103"/>
      <x:c r="L105" s="103"/>
      <x:c r="M105" s="103"/>
      <x:c r="N105" s="103"/>
    </x:row>
  </x:sheetData>
  <x:mergeCells>
    <x:mergeCell ref="A1:N1"/>
    <x:mergeCell ref="A2:N2"/>
  </x:mergeCells>
  <x:dataValidations count="1">
    <x:dataValidation type="list" allowBlank="1" showDropDown="0" showInputMessage="1" showErrorMessage="1" errorTitle="Invalid controlled value" error="Choose a value from the controlled list." promptTitle="Controlled input" prompt="Select an accepted value." sqref="I6:I105">
      <x:formula1>validation_outcome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d199f733a9436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</x:cols>
  <x:sheetData>
    <x:row r="1" ht="34" customHeight="1">
      <x:c r="A1" s="4" t="str">
        <x:v>Worked Examples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4" customHeight="1">
      <x:c r="A2" s="11" t="str">
        <x:v>Fictional composite examples showing how the same stable identity can receive different scoped assignments.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</x:row>
    <x:row r="5" ht="36" customHeight="1">
      <x:c r="A5" s="20" t="str">
        <x:v>Example</x:v>
      </x:c>
      <x:c r="B5" s="20" t="str">
        <x:v>Public discovery</x:v>
      </x:c>
      <x:c r="C5" s="20" t="str">
        <x:v>First-party evidence</x:v>
      </x:c>
      <x:c r="D5" s="20" t="str">
        <x:v>Provenance / sample issue</x:v>
      </x:c>
      <x:c r="E5" s="20" t="str">
        <x:v>Scope</x:v>
      </x:c>
      <x:c r="F5" s="20" t="str">
        <x:v>Outcome</x:v>
      </x:c>
      <x:c r="G5" s="20" t="str">
        <x:v>Role / view effect</x:v>
      </x:c>
      <x:c r="H5" s="20" t="str">
        <x:v>Supported use</x:v>
      </x:c>
      <x:c r="I5" s="20" t="str">
        <x:v>Unsupported use</x:v>
      </x:c>
      <x:c r="J5" s="20" t="str">
        <x:v>Next evidence</x:v>
      </x:c>
      <x:c r="K5" s="20" t="str">
        <x:v>Review trigger</x:v>
      </x:c>
    </x:row>
    <x:row r="6">
      <x:c r="A6" s="47" t="str">
        <x:v>Visible search competitor</x:v>
      </x:c>
      <x:c r="B6" s="47" t="str">
        <x:v>Strong organic overlap</x:v>
      </x:c>
      <x:c r="C6" s="47" t="str">
        <x:v>No matching buyer or commercial-event record</x:v>
      </x:c>
      <x:c r="D6" s="47" t="str">
        <x:v>CRM capture is incomplete</x:v>
      </x:c>
      <x:c r="E6" s="47" t="str">
        <x:v>SEO/content discovery</x:v>
      </x:c>
      <x:c r="F6" s="47" t="str">
        <x:v>RETAIN FOR DISCOVERY / REFERENCE</x:v>
      </x:c>
      <x:c r="G6" s="47" t="str">
        <x:v>Keep outside the commercial view.</x:v>
      </x:c>
      <x:c r="H6" s="47" t="str">
        <x:v>SEO, content and paid-search review</x:v>
      </x:c>
      <x:c r="I6" s="47" t="str">
        <x:v>Shortlist and procurement claims</x:v>
      </x:c>
      <x:c r="J6" s="47" t="str">
        <x:v>Prospective buyer-event capture</x:v>
      </x:c>
      <x:c r="K6" s="47" t="str">
        <x:v>New first-party evidence</x:v>
      </x:c>
    </x:row>
    <x:row r="7">
      <x:c r="A7" s="47" t="str">
        <x:v>Internal spreadsheet</x:v>
      </x:c>
      <x:c r="B7" s="47" t="str">
        <x:v>Not search visible</x:v>
      </x:c>
      <x:c r="C7" s="47" t="str">
        <x:v>Two independent buyers name it as the previous solution</x:v>
      </x:c>
      <x:c r="D7" s="47" t="str">
        <x:v>Balanced across two decisions</x:v>
      </x:c>
      <x:c r="E7" s="47" t="str">
        <x:v>UK self-serve shortlist</x:v>
      </x:c>
      <x:c r="F7" s="47" t="str">
        <x:v>ADD</x:v>
      </x:c>
      <x:c r="G7" s="47" t="str">
        <x:v>Add as a substitute.</x:v>
      </x:c>
      <x:c r="H7" s="47" t="str">
        <x:v>Shortlist and switching analysis</x:v>
      </x:c>
      <x:c r="I7" s="47" t="str">
        <x:v>Untested enterprise procurement</x:v>
      </x:c>
      <x:c r="J7" s="47" t="str">
        <x:v>Preserve identity and source records</x:v>
      </x:c>
      <x:c r="K7" s="47" t="str">
        <x:v>Material workflow change</x:v>
      </x:c>
    </x:row>
    <x:row r="8">
      <x:c r="A8" s="47" t="str">
        <x:v>Enterprise-only vendor</x:v>
      </x:c>
      <x:c r="B8" s="47" t="str">
        <x:v>Weak self-serve visibility</x:v>
      </x:c>
      <x:c r="C8" s="47" t="str">
        <x:v>One procurement record</x:v>
      </x:c>
      <x:c r="D8" s="47" t="str">
        <x:v>One segment sampled</x:v>
      </x:c>
      <x:c r="E8" s="47" t="str">
        <x:v>EU enterprise procurement</x:v>
      </x:c>
      <x:c r="F8" s="47" t="str">
        <x:v>DOWNGRADE</x:v>
      </x:c>
      <x:c r="G8" s="47" t="str">
        <x:v>Limit to enterprise procurement.</x:v>
      </x:c>
      <x:c r="H8" s="47" t="str">
        <x:v>Enterprise procurement</x:v>
      </x:c>
      <x:c r="I8" s="47" t="str">
        <x:v>Self-serve or universal pricing use</x:v>
      </x:c>
      <x:c r="J8" s="47" t="str">
        <x:v>Collect another independent enterprise decision</x:v>
      </x:c>
      <x:c r="K8" s="47" t="str">
        <x:v>New enterprise evidence</x:v>
      </x:c>
    </x:row>
    <x:row r="9">
      <x:c r="A9" s="47" t="str">
        <x:v>Famous lost competitor</x:v>
      </x:c>
      <x:c r="B9" s="47" t="str">
        <x:v>Public and internal mentions</x:v>
      </x:c>
      <x:c r="C9" s="47" t="str">
        <x:v>CRM note, transcript summary and manager report all refer to one opportunity</x:v>
      </x:c>
      <x:c r="D9" s="47" t="str">
        <x:v>Shared provenance</x:v>
      </x:c>
      <x:c r="E9" s="47" t="str">
        <x:v>Commercial shortlist</x:v>
      </x:c>
      <x:c r="F9" s="47" t="str">
        <x:v>RESOLVE EVIDENCE</x:v>
      </x:c>
      <x:c r="G9" s="47" t="str">
        <x:v>No final role change.</x:v>
      </x:c>
      <x:c r="H9" s="47" t="str">
        <x:v>Evidence collection</x:v>
      </x:c>
      <x:c r="I9" s="47" t="str">
        <x:v>Commercial approval</x:v>
      </x:c>
      <x:c r="J9" s="47" t="str">
        <x:v>Collect independent buyer decisions</x:v>
      </x:c>
      <x:c r="K9" s="47" t="str">
        <x:v>Evidence gap closed</x:v>
      </x:c>
    </x:row>
    <x:row r="10">
      <x:c r="A10" s="47" t="str">
        <x:v>Contradictory candidate</x:v>
      </x:c>
      <x:c r="B10" s="47" t="str">
        <x:v>Public candidate</x:v>
      </x:c>
      <x:c r="C10" s="47" t="str">
        <x:v>Comparable buyer records conflict</x:v>
      </x:c>
      <x:c r="D10" s="47" t="str">
        <x:v>Independent but contradictory</x:v>
      </x:c>
      <x:c r="E10" s="47" t="str">
        <x:v>Strategy</x:v>
      </x:c>
      <x:c r="F10" s="47" t="str">
        <x:v>RESOLVE EVIDENCE</x:v>
      </x:c>
      <x:c r="G10" s="47" t="str">
        <x:v>Keep both propositions open.</x:v>
      </x:c>
      <x:c r="H10" s="47" t="str">
        <x:v>Contradiction review</x:v>
      </x:c>
      <x:c r="I10" s="47" t="str">
        <x:v>Forced inclusion or exclusion</x:v>
      </x:c>
      <x:c r="J10" s="47" t="str">
        <x:v>Verify identity and scope; collect the missing record</x:v>
      </x:c>
      <x:c r="K10" s="47" t="str">
        <x:v>Named evidence available</x:v>
      </x:c>
    </x:row>
  </x:sheetData>
  <x:mergeCells>
    <x:mergeCell ref="A1:K1"/>
    <x:mergeCell ref="A2:K2"/>
  </x:mergeCells>
  <x:pageMargins left="0.7" right="0.7" top="0.75" bottom="0.75" header="0.3" footer="0.3"/>
  <x:tableParts count="1">
    <x:tablePart xmlns:r="http://schemas.openxmlformats.org/officeDocument/2006/relationships" r:id="Rdaf511740bac4fbb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24" hidden="0" customWidth="1"/>
    <x:col min="26" max="26" width="34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1" customWidth="1"/>
    <x:col min="52" max="52" width="18" hidden="1" customWidth="1"/>
    <x:col min="53" max="53" width="18" hidden="1" customWidth="1"/>
    <x:col min="54" max="54" width="18" hidden="1" customWidth="1"/>
    <x:col min="55" max="55" width="18" hidden="1" customWidth="1"/>
    <x:col min="56" max="56" width="18" hidden="1" customWidth="1"/>
    <x:col min="57" max="57" width="18" hidden="1" customWidth="1"/>
    <x:col min="58" max="58" width="18" hidden="1" customWidth="1"/>
    <x:col min="59" max="59" width="18" hidden="1" customWidth="1"/>
    <x:col min="60" max="60" width="18" hidden="1" customWidth="1"/>
    <x:col min="61" max="61" width="18" hidden="1" customWidth="1"/>
    <x:col min="62" max="62" width="18" hidden="1" customWidth="1"/>
    <x:col min="63" max="63" width="18" hidden="1" customWidth="1"/>
    <x:col min="64" max="64" width="18" hidden="1" customWidth="1"/>
    <x:col min="65" max="65" width="18" hidden="1" customWidth="1"/>
    <x:col min="66" max="66" width="18" hidden="1" customWidth="1"/>
    <x:col min="67" max="67" width="18" hidden="1" customWidth="1"/>
  </x:cols>
  <x:sheetData>
    <x:row r="1" ht="34" customHeight="1">
      <x:c r="A1" s="4" t="str">
        <x:v>Canonical Fixtures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34" customHeight="1">
      <x:c r="A2" s="11" t="str">
        <x:v>138 method-derived cases: the original 80 plus 58 negative/default-state cases. Expected and calculated output stacks must match.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  <x:c r="O2" s="11"/>
      <x:c r="P2" s="11"/>
      <x:c r="Q2" s="11"/>
      <x:c r="R2" s="11"/>
      <x:c r="S2" s="11"/>
      <x:c r="T2" s="11"/>
      <x:c r="U2" s="11"/>
      <x:c r="V2" s="11"/>
      <x:c r="W2" s="11"/>
      <x:c r="X2" s="11"/>
      <x:c r="Y2" s="11"/>
      <x:c r="Z2" s="11"/>
    </x:row>
    <x:row r="5" ht="46" customHeight="1">
      <x:c r="A5" s="96" t="str">
        <x:v>Fixture ID</x:v>
      </x:c>
      <x:c r="B5" s="96" t="str">
        <x:v>Fixture name</x:v>
      </x:c>
      <x:c r="C5" s="96" t="str">
        <x:v>Candidate Name</x:v>
      </x:c>
      <x:c r="D5" s="96" t="str">
        <x:v>Decision Use</x:v>
      </x:c>
      <x:c r="E5" s="96" t="str">
        <x:v>Candidate In Set</x:v>
      </x:c>
      <x:c r="F5" s="96" t="str">
        <x:v>Public Evidence</x:v>
      </x:c>
      <x:c r="G5" s="96" t="str">
        <x:v>First-Party Evidence</x:v>
      </x:c>
      <x:c r="H5" s="96" t="str">
        <x:v>Real Decision</x:v>
      </x:c>
      <x:c r="I5" s="96" t="str">
        <x:v>Scope Match</x:v>
      </x:c>
      <x:c r="J5" s="96" t="str">
        <x:v>Evidence Quality</x:v>
      </x:c>
      <x:c r="K5" s="96" t="str">
        <x:v>Alternative Type</x:v>
      </x:c>
      <x:c r="L5" s="96" t="str">
        <x:v>Current Role</x:v>
      </x:c>
      <x:c r="M5" s="96" t="str">
        <x:v>Freshness</x:v>
      </x:c>
      <x:c r="N5" s="96" t="str">
        <x:v>Contradiction</x:v>
      </x:c>
      <x:c r="O5" s="96" t="str">
        <x:v>Provenance</x:v>
      </x:c>
      <x:c r="P5" s="96" t="str">
        <x:v>Sample Coverage</x:v>
      </x:c>
      <x:c r="Q5" s="96" t="str">
        <x:v>Previous Validation</x:v>
      </x:c>
      <x:c r="R5" s="96" t="str">
        <x:v>New Material Evidence</x:v>
      </x:c>
      <x:c r="S5" s="96" t="str">
        <x:v>Serviceability</x:v>
      </x:c>
      <x:c r="T5" s="96" t="str">
        <x:v>Historical Backfill</x:v>
      </x:c>
      <x:c r="U5" s="96" t="str">
        <x:v>Commercial Non-Participation</x:v>
      </x:c>
      <x:c r="V5" s="96" t="str">
        <x:v>Expected Outcome</x:v>
      </x:c>
      <x:c r="W5" s="96" t="str">
        <x:v>Expected Reason</x:v>
      </x:c>
      <x:c r="X5" s="96" t="str">
        <x:v>Expected Validity</x:v>
      </x:c>
      <x:c r="Y5" s="96" t="str">
        <x:v>Calculated Outcome [FORMULA]</x:v>
      </x:c>
      <x:c r="Z5" s="96" t="str">
        <x:v>Calculated Reason [FORMULA]</x:v>
      </x:c>
      <x:c r="AA5" s="96" t="str">
        <x:v>Calculated Validity [FORMULA]</x:v>
      </x:c>
      <x:c r="AB5" s="96" t="str">
        <x:v>Outcome PASS [FORMULA]</x:v>
      </x:c>
      <x:c r="AC5" s="96" t="str">
        <x:v>Reason PASS [FORMULA]</x:v>
      </x:c>
      <x:c r="AD5" s="96" t="str">
        <x:v>Validity PASS [FORMULA]</x:v>
      </x:c>
      <x:c r="AE5" s="96" t="str">
        <x:v>Core PASS [FORMULA]</x:v>
      </x:c>
      <x:c r="AF5" s="96" t="str">
        <x:v>Expected Summary</x:v>
      </x:c>
      <x:c r="AG5" s="96" t="str">
        <x:v>Calculated Summary [FORMULA]</x:v>
      </x:c>
      <x:c r="AH5" s="96" t="str">
        <x:v>Expected Why</x:v>
      </x:c>
      <x:c r="AI5" s="96" t="str">
        <x:v>Calculated Why [FORMULA]</x:v>
      </x:c>
      <x:c r="AJ5" s="96" t="str">
        <x:v>Expected Role / View Effect</x:v>
      </x:c>
      <x:c r="AK5" s="96" t="str">
        <x:v>Calculated Role / View Effect [FORMULA]</x:v>
      </x:c>
      <x:c r="AL5" s="96" t="str">
        <x:v>Expected Supported Use</x:v>
      </x:c>
      <x:c r="AM5" s="96" t="str">
        <x:v>Calculated Supported Use [FORMULA]</x:v>
      </x:c>
      <x:c r="AN5" s="96" t="str">
        <x:v>Expected Unsupported Use</x:v>
      </x:c>
      <x:c r="AO5" s="96" t="str">
        <x:v>Calculated Unsupported Use [FORMULA]</x:v>
      </x:c>
      <x:c r="AP5" s="96" t="str">
        <x:v>Expected Next Evidence</x:v>
      </x:c>
      <x:c r="AQ5" s="96" t="str">
        <x:v>Calculated Next Evidence [FORMULA]</x:v>
      </x:c>
      <x:c r="AR5" s="96" t="str">
        <x:v>Expected Review Trigger</x:v>
      </x:c>
      <x:c r="AS5" s="96" t="str">
        <x:v>Calculated Review Trigger [FORMULA]</x:v>
      </x:c>
      <x:c r="AT5" s="96" t="str">
        <x:v>Expected Warning</x:v>
      </x:c>
      <x:c r="AU5" s="96" t="str">
        <x:v>Calculated Warning [FORMULA]</x:v>
      </x:c>
      <x:c r="AV5" s="96" t="str">
        <x:v>Expected Safe Next Action</x:v>
      </x:c>
      <x:c r="AW5" s="96" t="str">
        <x:v>Calculated Safe Next Action [FORMULA]</x:v>
      </x:c>
      <x:c r="AX5" s="96" t="str">
        <x:v>Complete Stack PASS [FORMULA]</x:v>
      </x:c>
    </x:row>
    <x:row r="6">
      <x:c r="A6" s="80" t="str">
        <x:v>F001</x:v>
      </x:c>
      <x:c r="B6" s="80" t="str">
        <x:v>Empty untouched</x:v>
      </x:c>
      <x:c r="C6" s="80" t="str"/>
      <x:c r="D6" s="80" t="str"/>
      <x:c r="E6" s="80" t="str"/>
      <x:c r="F6" s="80" t="str"/>
      <x:c r="G6" s="80" t="str"/>
      <x:c r="H6" s="80" t="str"/>
      <x:c r="I6" s="80" t="str"/>
      <x:c r="J6" s="80" t="str"/>
      <x:c r="K6" s="80" t="str"/>
      <x:c r="L6" s="80" t="str"/>
      <x:c r="M6" s="80" t="str"/>
      <x:c r="N6" s="80" t="str"/>
      <x:c r="O6" s="80" t="str"/>
      <x:c r="P6" s="80" t="str"/>
      <x:c r="Q6" s="80" t="str"/>
      <x:c r="R6" s="80" t="str"/>
      <x:c r="S6" s="80" t="str"/>
      <x:c r="T6" s="80" t="str"/>
      <x:c r="U6" s="80" t="str"/>
      <x:c r="V6" s="80" t="str">
        <x:v>EMPTY</x:v>
      </x:c>
      <x:c r="W6" s="61" t="str"/>
      <x:c r="X6" s="61" t="str">
        <x:v>EMPTY</x:v>
      </x:c>
      <x:c r="Y6" s="61">
        <x:f>IF($BN6="EMPTY","EMPTY",$BN6)</x:f>
      </x:c>
      <x:c r="Z6" s="61">
        <x:f>$BO6</x:f>
      </x:c>
      <x:c r="AA6" s="61">
        <x:f>IF($BN6="EMPTY","EMPTY",IF($AZ6=TRUE,"INVALID",IF($BA6=TRUE,"INCOMPLETE",IF(OR(NOT(ISTEXT($C6)),LEN(TRIM($C6&amp;""))&lt;2),"INVALID","VALID"))))</x:f>
      </x:c>
      <x:c r="AB6" s="61">
        <x:f>IF(Y6=V6,"PASS","FAIL")</x:f>
      </x:c>
      <x:c r="AC6" s="61">
        <x:f>IF(Z6=W6,"PASS","FAIL")</x:f>
      </x:c>
      <x:c r="AD6" s="61">
        <x:f>IF(AA6=X6,"PASS","FAIL")</x:f>
      </x:c>
      <x:c r="AE6" s="61">
        <x:f>IF(AND(AB6="PASS",AC6="PASS",AD6="PASS"),"PASS","FAIL")</x:f>
      </x:c>
      <x:c r="AF6" s="71" t="str"/>
      <x:c r="AG6" s="61">
        <x:f>IF($BN6="EMPTY","EMPTY",IFERROR(VLOOKUP($BO6,'Method Notes'!$AN$5:$AW$50,2,FALSE),""))</x:f>
      </x:c>
      <x:c r="AH6" s="71" t="str"/>
      <x:c r="AI6" s="61">
        <x:f>IF($BN6="EMPTY","EMPTY",IF($BO6="CONTROLLED_INPUT_INVALID","Unsupported values were supplied for: "&amp;LEFT($BL6,MAX(0,LEN($BL6)-2))&amp;". The engine does not convert them to a safe default.",IF($BO6="REQUIRED_FIELDS_MISSING","Required information is missing: "&amp;LEFT($BM6,MAX(0,LEN($BM6)-2))&amp;".",IFERROR(VLOOKUP($BO6,'Method Notes'!$AN$5:$AW$50,3,FALSE),""))))</x:f>
      </x:c>
      <x:c r="AJ6" s="71" t="str"/>
      <x:c r="AK6" s="61">
        <x:f>IF($BN6="EMPTY","EMPTY",IF($BO6="COMMERCIAL_ALTERNATIVE_MISSING","Add as "&amp;$BJ6&amp;" in this scoped view.",IF($BO6="ROLE_MISMATCH","Reclassify as "&amp;$BJ6&amp;" for this view.",IFERROR(VLOOKUP($BO6,'Method Notes'!$AN$5:$AW$50,4,FALSE),""))))</x:f>
      </x:c>
      <x:c r="AL6" s="71" t="str"/>
      <x:c r="AM6" s="61">
        <x:f>IF($BN6="EMPTY","EMPTY",IFERROR(VLOOKUP($BO6,'Method Notes'!$AN$5:$AW$50,5,FALSE),""))</x:f>
      </x:c>
      <x:c r="AN6" s="71" t="str"/>
      <x:c r="AO6" s="61">
        <x:f>IF($BN6="EMPTY","EMPTY",IFERROR(VLOOKUP($BO6,'Method Notes'!$AN$5:$AW$50,6,FALSE),""))</x:f>
      </x:c>
      <x:c r="AP6" s="71" t="str"/>
      <x:c r="AQ6" s="61">
        <x:f>IF($BN6="EMPTY","EMPTY",IF($BO6="COMMERCIAL_EVIDENCE_LIMITED",IF($BF6=TRUE,"Add independent decisions and missing segments.","Collect direct buyer or recorded commercial-event evidence tied to the same scope."),IFERROR(VLOOKUP($BO6,'Method Notes'!$AN$5:$AW$50,7,FALSE),"")))</x:f>
      </x:c>
      <x:c r="AR6" s="71" t="str"/>
      <x:c r="AS6" s="61">
        <x:f>IF($BN6="EMPTY","EMPTY",IFERROR(VLOOKUP($BO6,'Method Notes'!$AN$5:$AW$50,8,FALSE),""))</x:f>
      </x:c>
      <x:c r="AT6" s="71" t="str"/>
      <x:c r="AU6" s="61">
        <x:f>IF($BN6="EMPTY","EMPTY",IF(OR($BO6="COMMERCIAL_EVIDENCE_LIMITED",$BO6="COMMERCIAL_ALTERNATIVE_MISSING",$BO6="ROLE_MISMATCH",$BO6="SCOPE_OR_FRESHNESS_LIMIT"),IF($BB6="shared","PROVENANCE NOT INDEPENDENT",IF($BB6="one","ONE INDEPENDENT DECISION ONLY",IF($BE6="incomplete_crm","CRM CAPTURE INCOMPLETE",IF(OR($BE6="only_wins",$BE6="only_losses",$BE6="one_segment",$BE6="limited"),"SAMPLE COVERAGE LIMITED",IF($T6="yes","HISTORICAL BACKFILL UNRELIABLE",IF($BC6="stale","EVIDENCE STALE","Evidence is scoped to the tested view.")))))),IFERROR(VLOOKUP($BO6,'Method Notes'!$AN$5:$AW$50,9,FALSE),"")))</x:f>
      </x:c>
      <x:c r="AV6" s="71" t="str"/>
      <x:c r="AW6" s="61">
        <x:f>IF($BN6="EMPTY","EMPTY",IFERROR(VLOOKUP($BO6,'Method Notes'!$AN$5:$AW$50,10,FALSE),""))</x:f>
      </x:c>
      <x:c r="AX6" s="61">
        <x:f>IF(AND(AG6=AF6,AI6=AH6,AK6=AJ6,AM6=AL6,AO6=AN6,AQ6=AP6,AS6=AR6,AU6=AT6,AW6=AV6),"PASS","FAIL")</x:f>
      </x:c>
      <x:c r="AY6">
        <x:f>IF(COUNTA($C6:$U6)&gt;0,1,0)</x:f>
      </x:c>
      <x:c r="AZ6">
        <x:f>OR(ISFORMULA($C6),ISFORMULA($D6),AND($D6&lt;&gt;"",NOT(OR(EXACT($D6,"seo"),EXACT($D6,"content"),EXACT($D6,"paid_search"),EXACT($D6,"market_monitoring"),EXACT($D6,"battlecard"),EXACT($D6,"product_comparison"),EXACT($D6,"shortlist"),EXACT($D6,"procurement"),EXACT($D6,"pricing"),EXACT($D6,"renewal"),EXACT($D6,"strategy")))),ISFORMULA($E6),AND($E6&lt;&gt;"",NOT(OR(EXACT($E6,"yes"),EXACT($E6,"no")))),ISFORMULA($F6),AND($F6&lt;&gt;"",NOT(OR(EXACT($F6,"yes"),EXACT($F6,"no")))),ISFORMULA($G6),AND($G6&lt;&gt;"",NOT(OR(EXACT($G6,"none"),EXACT($G6,"seller_only"),EXACT($G6,"buyer_event"),EXACT($G6,"mixed")))),ISFORMULA($H6),AND($H6&lt;&gt;"",NOT(OR(EXACT($H6,"yes"),EXACT($H6,"no"),EXACT($H6,"unknown")))),ISFORMULA($I6),AND($I6&lt;&gt;"",NOT(OR(EXACT($I6,"full"),EXACT($I6,"partial"),EXACT($I6,"mismatch"),EXACT($I6,"unknown")))),ISFORMULA($J6),AND($J6&lt;&gt;"",NOT(OR(EXACT($J6,"independent_current"),EXACT($J6,"one_decision"),EXACT($J6,"shared_records"),EXACT($J6,"contradictory"),EXACT($J6,"incomplete_capture"),EXACT($J6,"stale")))),ISFORMULA($K6),AND($K6&lt;&gt;"",NOT(OR(EXACT($K6,"vendor"),EXACT($K6,"product"),EXACT($K6,"consultancy"),EXACT($K6,"agency"),EXACT($K6,"internal_build"),EXACT($K6,"spreadsheet"),EXACT($K6,"incumbent"),EXACT($K6,"open_source"),EXACT($K6,"free_tool"),EXACT($K6,"no_decision"),EXACT($K6,"status_quo"),EXACT($K6,"unknown")))),ISFORMULA($L6),AND($L6&lt;&gt;"",NOT(OR(EXACT($L6,"direct"),EXACT($L6,"indirect"),EXACT($L6,"substitute"),EXACT($L6,"reference"),EXACT($L6,"unknown")))),ISFORMULA($M6),AND($M6&lt;&gt;"",NOT(OR(EXACT($M6,"current"),EXACT($M6,"stale"),EXACT($M6,"unknown")))),ISFORMULA($N6),AND($N6&lt;&gt;"",NOT(OR(EXACT($N6,"none"),EXACT($N6,"material"),EXACT($N6,"unknown")))),ISFORMULA($O6),AND($O6&lt;&gt;"",NOT(OR(EXACT($O6,"two_plus"),EXACT($O6,"one"),EXACT($O6,"shared"),EXACT($O6,"unknown")))),ISFORMULA($P6),AND($P6&lt;&gt;"",NOT(OR(EXACT($P6,"balanced"),EXACT($P6,"only_wins"),EXACT($P6,"only_losses"),EXACT($P6,"one_segment"),EXACT($P6,"incomplete_crm"),EXACT($P6,"limited")))),ISFORMULA($Q6),AND($Q6&lt;&gt;"",NOT(OR(EXACT($Q6,"none"),EXACT($Q6,"review_due"),EXACT($Q6,"new_evidence")))),ISFORMULA($R6),AND($R6&lt;&gt;"",NOT(OR(EXACT($R6,"yes"),EXACT($R6,"no")))),ISFORMULA($S6),AND($S6&lt;&gt;"",NOT(OR(EXACT($S6,"yes"),EXACT($S6,"no"),EXACT($S6,"unknown")))),ISFORMULA($T6),AND($T6&lt;&gt;"",NOT(OR(EXACT($T6,"yes"),EXACT($T6,"no")))),ISFORMULA($U6),AND($U6&lt;&gt;"",NOT(OR(EXACT($U6,"yes"),EXACT($U6,"no"),EXACT($U6,"unknown")))))</x:f>
      </x:c>
      <x:c r="BA6">
        <x:f>OR(LEN(TRIM($C6&amp;""))=0,LEN(TRIM($D6&amp;""))=0,LEN(TRIM($E6&amp;""))=0,LEN(TRIM($F6&amp;""))=0,LEN(TRIM($G6&amp;""))=0,LEN(TRIM($H6&amp;""))=0,LEN(TRIM($I6&amp;""))=0,LEN(TRIM($J6&amp;""))=0)</x:f>
      </x:c>
      <x:c r="BB6">
        <x:f>IF($O6&lt;&gt;"",$O6,IF($J6="independent_current","two_plus",IF($J6="one_decision","one",IF($J6="shared_records","shared","unknown"))))</x:f>
      </x:c>
      <x:c r="BC6">
        <x:f>IF($M6&lt;&gt;"",$M6,IF($J6="stale","stale",IF($J6="incomplete_capture","unknown",IF($J6&lt;&gt;"","current",""))))</x:f>
      </x:c>
      <x:c r="BD6">
        <x:f>IF($N6&lt;&gt;"",$N6,IF($J6="contradictory","material",IF($J6&lt;&gt;"","none","")))</x:f>
      </x:c>
      <x:c r="BE6">
        <x:f>IF($P6&lt;&gt;"",$P6,IF($J6="incomplete_capture","incomplete_crm",IF($J6="independent_current","balanced",IF($J6&lt;&gt;"","limited",""))))</x:f>
      </x:c>
      <x:c r="BF6">
        <x:f>OR($G6="buyer_event",$G6="mixed")</x:f>
      </x:c>
      <x:c r="BG6">
        <x:f>OR($D6="battlecard",$D6="shortlist",$D6="procurement",$D6="pricing",$D6="renewal",$D6="strategy",$D6="product_comparison")</x:f>
      </x:c>
      <x:c r="BH6">
        <x:f>OR($D6="seo",$D6="content",$D6="paid_search",$D6="market_monitoring")</x:f>
      </x:c>
      <x:c r="BI6">
        <x:f>IF(OR($K6="vendor",$K6="product"),"direct",IF(OR($K6="consultancy",$K6="agency"),"indirect",IF(OR($K6="internal_build",$K6="spreadsheet",$K6="incumbent",$K6="open_source",$K6="free_tool",$K6="no_decision",$K6="status_quo"),"substitute","")))</x:f>
      </x:c>
      <x:c r="BJ6">
        <x:f>IF(OR($K6="vendor",$K6="product"),"Direct competitor",IF(OR($K6="consultancy",$K6="agency"),"Service alternative",IF($K6="incumbent","Incumbent / substitute",IF($K6="no_decision","No-decision alternative",IF($K6="status_quo","Status-quo alternative",IF(OR($K6="internal_build",$K6="spreadsheet",$K6="open_source",$K6="free_tool"),"Substitute",""))))))</x:f>
      </x:c>
      <x:c r="BK6">
        <x:f>OR($G6="none",$G6="seller_only",$BB6&lt;&gt;"two_plus",$BE6="only_wins",$BE6="only_losses",$BE6="one_segment",$BE6="incomplete_crm",$BE6="limited",$T6="yes",$BC6&lt;&gt;"current")</x:f>
      </x:c>
      <x:c r="BL6">
        <x:f>IF(ISFORMULA($C6),"candidateName, ","")&amp;IF(OR(ISFORMULA($D6),AND($D6&lt;&gt;"",NOT(OR(EXACT($D6,"seo"),EXACT($D6,"content"),EXACT($D6,"paid_search"),EXACT($D6,"market_monitoring"),EXACT($D6,"battlecard"),EXACT($D6,"product_comparison"),EXACT($D6,"shortlist"),EXACT($D6,"procurement"),EXACT($D6,"pricing"),EXACT($D6,"renewal"),EXACT($D6,"strategy"))))),"decisionUse, ","")&amp;IF(OR(ISFORMULA($E6),AND($E6&lt;&gt;"",NOT(OR(EXACT($E6,"yes"),EXACT($E6,"no"))))),"candidateInSet, ","")&amp;IF(OR(ISFORMULA($F6),AND($F6&lt;&gt;"",NOT(OR(EXACT($F6,"yes"),EXACT($F6,"no"))))),"publicEvidence, ","")&amp;IF(OR(ISFORMULA($G6),AND($G6&lt;&gt;"",NOT(OR(EXACT($G6,"none"),EXACT($G6,"seller_only"),EXACT($G6,"buyer_event"),EXACT($G6,"mixed"))))),"firstPartyEvidence, ","")&amp;IF(OR(ISFORMULA($H6),AND($H6&lt;&gt;"",NOT(OR(EXACT($H6,"yes"),EXACT($H6,"no"),EXACT($H6,"unknown"))))),"realDecision, ","")&amp;IF(OR(ISFORMULA($I6),AND($I6&lt;&gt;"",NOT(OR(EXACT($I6,"full"),EXACT($I6,"partial"),EXACT($I6,"mismatch"),EXACT($I6,"unknown"))))),"scopeMatch, ","")&amp;IF(OR(ISFORMULA($J6),AND($J6&lt;&gt;"",NOT(OR(EXACT($J6,"independent_current"),EXACT($J6,"one_decision"),EXACT($J6,"shared_records"),EXACT($J6,"contradictory"),EXACT($J6,"incomplete_capture"),EXACT($J6,"stale"))))),"evidenceQuality, ","")&amp;IF(OR(ISFORMULA($K6),AND($K6&lt;&gt;"",NOT(OR(EXACT($K6,"vendor"),EXACT($K6,"product"),EXACT($K6,"consultancy"),EXACT($K6,"agency"),EXACT($K6,"internal_build"),EXACT($K6,"spreadsheet"),EXACT($K6,"incumbent"),EXACT($K6,"open_source"),EXACT($K6,"free_tool"),EXACT($K6,"no_decision"),EXACT($K6,"status_quo"),EXACT($K6,"unknown"))))),"alternativeType, ","")&amp;IF(OR(ISFORMULA($L6),AND($L6&lt;&gt;"",NOT(OR(EXACT($L6,"direct"),EXACT($L6,"indirect"),EXACT($L6,"substitute"),EXACT($L6,"reference"),EXACT($L6,"unknown"))))),"currentRole, ","")&amp;IF(OR(ISFORMULA($M6),AND($M6&lt;&gt;"",NOT(OR(EXACT($M6,"current"),EXACT($M6,"stale"),EXACT($M6,"unknown"))))),"freshness, ","")&amp;IF(OR(ISFORMULA($N6),AND($N6&lt;&gt;"",NOT(OR(EXACT($N6,"none"),EXACT($N6,"material"),EXACT($N6,"unknown"))))),"contradiction, ","")&amp;IF(OR(ISFORMULA($O6),AND($O6&lt;&gt;"",NOT(OR(EXACT($O6,"two_plus"),EXACT($O6,"one"),EXACT($O6,"shared"),EXACT($O6,"unknown"))))),"provenance, ","")&amp;IF(OR(ISFORMULA($P6),AND($P6&lt;&gt;"",NOT(OR(EXACT($P6,"balanced"),EXACT($P6,"only_wins"),EXACT($P6,"only_losses"),EXACT($P6,"one_segment"),EXACT($P6,"incomplete_crm"),EXACT($P6,"limited"))))),"sampleCoverage, ","")&amp;IF(OR(ISFORMULA($Q6),AND($Q6&lt;&gt;"",NOT(OR(EXACT($Q6,"none"),EXACT($Q6,"review_due"),EXACT($Q6,"new_evidence"))))),"previousValidation, ","")&amp;IF(OR(ISFORMULA($R6),AND($R6&lt;&gt;"",NOT(OR(EXACT($R6,"yes"),EXACT($R6,"no"))))),"newMaterialEvidence, ","")&amp;IF(OR(ISFORMULA($S6),AND($S6&lt;&gt;"",NOT(OR(EXACT($S6,"yes"),EXACT($S6,"no"),EXACT($S6,"unknown"))))),"serviceability, ","")&amp;IF(OR(ISFORMULA($T6),AND($T6&lt;&gt;"",NOT(OR(EXACT($T6,"yes"),EXACT($T6,"no"))))),"historicalBackfill, ","")&amp;IF(OR(ISFORMULA($U6),AND($U6&lt;&gt;"",NOT(OR(EXACT($U6,"yes"),EXACT($U6,"no"),EXACT($U6,"unknown"))))),"commercialNonParticipation, ","")</x:f>
      </x:c>
      <x:c r="BM6">
        <x:f>IF(LEN(TRIM($C6&amp;""))=0,"candidateName, ","")&amp;IF(LEN(TRIM($D6&amp;""))=0,"decisionUse, ","")&amp;IF(LEN(TRIM($E6&amp;""))=0,"candidateInSet, ","")&amp;IF(LEN(TRIM($F6&amp;""))=0,"publicEvidence, ","")&amp;IF(LEN(TRIM($G6&amp;""))=0,"firstPartyEvidence, ","")&amp;IF(LEN(TRIM($H6&amp;""))=0,"realDecision, ","")&amp;IF(LEN(TRIM($I6&amp;""))=0,"scopeMatch, ","")&amp;IF(LEN(TRIM($J6&amp;""))=0,"evidenceQuality, ","")</x:f>
      </x:c>
      <x:c r="BN6">
        <x:f>IF($AY6=0,"EMPTY",IF($AZ6=TRUE,"INVALID INPUT",IF($BA6=TRUE,"INVALID INPUT",IF(OR(NOT(ISTEXT($C6)),LEN(TRIM($C6&amp;""))&lt;2),"INVALID INPUT",IF(OR($Q6="review_due",$Q6="new_evidence",$R6="yes"),"REOPEN",IF(OR($BD6="material",$BD6="unknown"),"RESOLVE EVIDENCE",IF(OR($I6="unknown",$H6="unknown"),"RESOLVE EVIDENCE",IF(AND($BG6=TRUE,OR($S6="",$S6="unknown")),"RESOLVE EVIDENCE",IF(AND($E6="no",OR($K6="",$K6="unknown")),"RESOLVE EVIDENCE",IF(AND($E6="yes",OR($L6="",$L6="unknown")),"RESOLVE EVIDENCE",IF(AND($E6="yes",OR($I6="partial",$I6="mismatch",$BC6="stale")),"DOWNGRADE",IF(AND($BG6=TRUE,$BK6=TRUE),"RESOLVE EVIDENCE",IF(AND($S6="no",$E6="yes",$H6="no",$U6="yes",$BB6="two_plus",$I6="full",$BC6="current"),"EXCLUDE FROM THIS COMMERCIAL VIEW",IF(AND($S6="no",$E6="yes",$H6="yes"),"DOWNGRADE",IF(AND($S6="no",OR($F6="yes",$BH6=TRUE)),"RETAIN FOR DISCOVERY / REFERENCE",IF($S6="no","RESOLVE EVIDENCE",IF(AND($E6="no",$H6="yes",$BF6=TRUE,$I6="full",$BI6=""),"RESOLVE EVIDENCE",IF(AND($E6="no",$H6="yes",$BF6=TRUE,$I6="full",$BG6=TRUE,OR($BB6&lt;&gt;"two_plus",$BC6&lt;&gt;"current",$S6&lt;&gt;"yes")),"RESOLVE EVIDENCE",IF(AND($E6="no",$H6="yes",$BF6=TRUE,$I6="full"),"ADD",IF(AND($BI6&lt;&gt;"",$E6="yes",$H6="yes",$I6="full",$L6&lt;&gt;$BI6),"RECLASSIFY",IF(AND($BB6="shared",$BH6=TRUE),"RETAIN FOR DISCOVERY / REFERENCE",IF(AND($BH6=TRUE,$F6="yes",OR($H6="no",$G6="none")),"RETAIN FOR DISCOVERY / REFERENCE",IF(AND($E6="yes",$H6="no",$U6="yes",$BB6="two_plus",$I6="full",$BC6="current"),"EXCLUDE FROM THIS COMMERCIAL VIEW",IF(AND($E6="yes",$H6="yes",$BF6=TRUE,$I6="full",$BB6="two_plus",$BC6="current",$BI6=""),"RESOLVE EVIDENCE",IF(AND($E6="yes",$H6="yes",$BF6=TRUE,$I6="full",$BB6="two_plus",$BC6="current",$BG6=TRUE,$S6&lt;&gt;"yes"),"RESOLVE EVIDENCE",IF(AND($E6="yes",$H6="yes",$BF6=TRUE,$I6="full",$BB6="two_plus",$BC6="current",$L6&lt;&gt;$BI6),"RECLASSIFY",IF(AND($E6="yes",$H6="yes",$BF6=TRUE,$I6="full",$BB6="two_plus",$BC6="current"),"CONFIRM","RESOLVE EVIDENCE")))))))))))))))))))))))))))</x:f>
      </x:c>
      <x:c r="BO6">
        <x:f>IF($AY6=0,"EMPTY",IF($AZ6=TRUE,"CONTROLLED_INPUT_INVALID",IF($BA6=TRUE,"REQUIRED_FIELDS_MISSING",IF(OR(NOT(ISTEXT($C6)),LEN(TRIM($C6&amp;""))&lt;2),"IDENTITY_MALFORMED",IF(OR($Q6="review_due",$Q6="new_evidence",$R6="yes"),"LIFECYCLE_TRIGGER",IF(OR($BD6="material",$BD6="unknown"),"MATERIAL_CONTRADICTION",IF(OR($I6="unknown",$H6="unknown"),"SCOPE_OR_EVENT_UNRESOLVED",IF(AND($BG6=TRUE,OR($S6="",$S6="unknown")),"SERVICEABILITY_UNRESOLVED",IF(AND($E6="no",OR($K6="",$K6="unknown")),"MISSING_ALTERNATIVE_ROLE_UNRESOLVED",IF(AND($E6="yes",OR($L6="",$L6="unknown")),"CURRENT_ROLE_UNRESOLVED",IF(AND($E6="yes",OR($I6="partial",$I6="mismatch",$BC6="stale")),"SCOPE_OR_FRESHNESS_LIMIT",IF(AND($BG6=TRUE,$BK6=TRUE),"COMMERCIAL_EVIDENCE_LIMITED",IF(AND($S6="no",$E6="yes",$H6="no",$U6="yes",$BB6="two_plus",$I6="full",$BC6="current"),"SCOPED_NON_SERVICEABILITY",IF(AND($S6="no",$E6="yes",$H6="yes"),"SERVICEABILITY_LIMIT",IF(AND($S6="no",OR($F6="yes",$BH6=TRUE)),"NOT_SERVICEABLE_FOR_COMMERCIAL_VIEW",IF($S6="no","SERVICEABILITY_NEGATIVE_ROLE_EFFECT_UNRESOLVED",IF(AND($E6="no",$H6="yes",$BF6=TRUE,$I6="full",$BI6=""),"MISSING_ALTERNATIVE_ROLE_UNRESOLVED",IF(AND($E6="no",$H6="yes",$BF6=TRUE,$I6="full",$BG6=TRUE,OR($BB6&lt;&gt;"two_plus",$BC6&lt;&gt;"current",$S6&lt;&gt;"yes")),"MISSING_ALTERNATIVE_EVIDENCE_LIMITED",IF(AND($E6="no",$H6="yes",$BF6=TRUE,$I6="full"),"COMMERCIAL_ALTERNATIVE_MISSING",IF(AND($BI6&lt;&gt;"",$E6="yes",$H6="yes",$I6="full",$L6&lt;&gt;$BI6),"ROLE_MISMATCH",IF(AND($BB6="shared",$BH6=TRUE),"PUBLIC_SIGNAL_SHARED_PROVENANCE",IF(AND($BH6=TRUE,$F6="yes",OR($H6="no",$G6="none")),"DISCOVERY_ONLY_RELATIONSHIP",IF(AND($E6="yes",$H6="no",$U6="yes",$BB6="two_plus",$I6="full",$BC6="current"),"SCOPED_NON_PARTICIPATION",IF(AND($E6="yes",$H6="yes",$BF6=TRUE,$I6="full",$BB6="two_plus",$BC6="current",$BI6=""),"ALTERNATIVE_TYPE_UNRESOLVED",IF(AND($E6="yes",$H6="yes",$BF6=TRUE,$I6="full",$BB6="two_plus",$BC6="current",$BG6=TRUE,$S6&lt;&gt;"yes"),"SERVICEABILITY_UNRESOLVED",IF(AND($E6="yes",$H6="yes",$BF6=TRUE,$I6="full",$BB6="two_plus",$BC6="current",$L6&lt;&gt;$BI6),"ROLE_MISMATCH",IF(AND($E6="yes",$H6="yes",$BF6=TRUE,$I6="full",$BB6="two_plus",$BC6="current"),"SCOPED_COMMERCIAL_RELEVANCE","DEFAULT_EVIDENCE_GAP")))))))))))))))))))))))))))</x:f>
      </x:c>
    </x:row>
    <x:row r="7">
      <x:c r="A7" s="80" t="str">
        <x:v>F002</x:v>
      </x:c>
      <x:c r="B7" s="80" t="str">
        <x:v>Missing identity</x:v>
      </x:c>
      <x:c r="C7" s="80" t="str"/>
      <x:c r="D7" s="80" t="str">
        <x:v>shortlist</x:v>
      </x:c>
      <x:c r="E7" s="80" t="str">
        <x:v>yes</x:v>
      </x:c>
      <x:c r="F7" s="80" t="str">
        <x:v>yes</x:v>
      </x:c>
      <x:c r="G7" s="80" t="str">
        <x:v>mixed</x:v>
      </x:c>
      <x:c r="H7" s="80" t="str">
        <x:v>yes</x:v>
      </x:c>
      <x:c r="I7" s="80" t="str">
        <x:v>full</x:v>
      </x:c>
      <x:c r="J7" s="80" t="str">
        <x:v>independent_current</x:v>
      </x:c>
      <x:c r="K7" s="80" t="str">
        <x:v>vendor</x:v>
      </x:c>
      <x:c r="L7" s="80" t="str">
        <x:v>direct</x:v>
      </x:c>
      <x:c r="M7" s="80" t="str">
        <x:v>current</x:v>
      </x:c>
      <x:c r="N7" s="80" t="str">
        <x:v>none</x:v>
      </x:c>
      <x:c r="O7" s="80" t="str">
        <x:v>two_plus</x:v>
      </x:c>
      <x:c r="P7" s="80" t="str">
        <x:v>balanced</x:v>
      </x:c>
      <x:c r="Q7" s="80" t="str">
        <x:v>none</x:v>
      </x:c>
      <x:c r="R7" s="80" t="str">
        <x:v>no</x:v>
      </x:c>
      <x:c r="S7" s="80" t="str">
        <x:v>yes</x:v>
      </x:c>
      <x:c r="T7" s="80" t="str">
        <x:v>no</x:v>
      </x:c>
      <x:c r="U7" s="80" t="str">
        <x:v>no</x:v>
      </x:c>
      <x:c r="V7" s="80" t="str">
        <x:v>INVALID INPUT</x:v>
      </x:c>
      <x:c r="W7" s="61" t="str">
        <x:v>REQUIRED_FIELDS_MISSING</x:v>
      </x:c>
      <x:c r="X7" s="61" t="str">
        <x:v>INCOMPLETE</x:v>
      </x:c>
      <x:c r="Y7" s="61">
        <x:f>IF($BN7="EMPTY","EMPTY",$BN7)</x:f>
      </x:c>
      <x:c r="Z7" s="61">
        <x:f>$BO7</x:f>
      </x:c>
      <x:c r="AA7" s="61">
        <x:f>IF($BN7="EMPTY","EMPTY",IF($AZ7=TRUE,"INVALID",IF($BA7=TRUE,"INCOMPLETE",IF(OR(NOT(ISTEXT($C7)),LEN(TRIM($C7&amp;""))&lt;2),"INVALID","VALID"))))</x:f>
      </x:c>
      <x:c r="AB7" s="61">
        <x:f>IF(Y7=V7,"PASS","FAIL")</x:f>
      </x:c>
      <x:c r="AC7" s="61">
        <x:f>IF(Z7=W7,"PASS","FAIL")</x:f>
      </x:c>
      <x:c r="AD7" s="61">
        <x:f>IF(AA7=X7,"PASS","FAIL")</x:f>
      </x:c>
      <x:c r="AE7" s="61">
        <x:f>IF(AND(AB7="PASS",AC7="PASS",AD7="PASS"),"PASS","FAIL")</x:f>
      </x:c>
      <x:c r="AF7" s="71" t="str">
        <x:v>The check cannot return a validation outcome yet.</x:v>
      </x:c>
      <x:c r="AG7" s="61">
        <x:f>IF($BN7="EMPTY","EMPTY",IFERROR(VLOOKUP($BO7,'Method Notes'!$AN$5:$AW$50,2,FALSE),""))</x:f>
      </x:c>
      <x:c r="AH7" s="71" t="str">
        <x:v>Required information is missing: candidateName.</x:v>
      </x:c>
      <x:c r="AI7" s="61">
        <x:f>IF($BN7="EMPTY","EMPTY",IF($BO7="CONTROLLED_INPUT_INVALID","Unsupported values were supplied for: "&amp;LEFT($BL7,MAX(0,LEN($BL7)-2))&amp;". The engine does not convert them to a safe default.",IF($BO7="REQUIRED_FIELDS_MISSING","Required information is missing: "&amp;LEFT($BM7,MAX(0,LEN($BM7)-2))&amp;".",IFERROR(VLOOKUP($BO7,'Method Notes'!$AN$5:$AW$50,3,FALSE),""))))</x:f>
      </x:c>
      <x:c r="AJ7" s="71" t="str">
        <x:v>No role change.</x:v>
      </x:c>
      <x:c r="AK7" s="61">
        <x:f>IF($BN7="EMPTY","EMPTY",IF($BO7="COMMERCIAL_ALTERNATIVE_MISSING","Add as "&amp;$BJ7&amp;" in this scoped view.",IF($BO7="ROLE_MISMATCH","Reclassify as "&amp;$BJ7&amp;" for this view.",IFERROR(VLOOKUP($BO7,'Method Notes'!$AN$5:$AW$50,4,FALSE),""))))</x:f>
      </x:c>
      <x:c r="AL7" s="71" t="str">
        <x:v>Input completion only.</x:v>
      </x:c>
      <x:c r="AM7" s="61">
        <x:f>IF($BN7="EMPTY","EMPTY",IFERROR(VLOOKUP($BO7,'Method Notes'!$AN$5:$AW$50,5,FALSE),""))</x:f>
      </x:c>
      <x:c r="AN7" s="71" t="str">
        <x:v>Any competitor-set conclusion.</x:v>
      </x:c>
      <x:c r="AO7" s="61">
        <x:f>IF($BN7="EMPTY","EMPTY",IFERROR(VLOOKUP($BO7,'Method Notes'!$AN$5:$AW$50,6,FALSE),""))</x:f>
      </x:c>
      <x:c r="AP7" s="71" t="str">
        <x:v>Complete the named fields.</x:v>
      </x:c>
      <x:c r="AQ7" s="61">
        <x:f>IF($BN7="EMPTY","EMPTY",IF($BO7="COMMERCIAL_EVIDENCE_LIMITED",IF($BF7=TRUE,"Add independent decisions and missing segments.","Collect direct buyer or recorded commercial-event evidence tied to the same scope."),IFERROR(VLOOKUP($BO7,'Method Notes'!$AN$5:$AW$50,7,FALSE),"")))</x:f>
      </x:c>
      <x:c r="AR7" s="71" t="str">
        <x:v>Run the check again after completion.</x:v>
      </x:c>
      <x:c r="AS7" s="61">
        <x:f>IF($BN7="EMPTY","EMPTY",IFERROR(VLOOKUP($BO7,'Method Notes'!$AN$5:$AW$50,8,FALSE),""))</x:f>
      </x:c>
      <x:c r="AT7" s="71" t="str">
        <x:v>The record has begun but is incomplete.</x:v>
      </x:c>
      <x:c r="AU7" s="61">
        <x:f>IF($BN7="EMPTY","EMPTY",IF(OR($BO7="COMMERCIAL_EVIDENCE_LIMITED",$BO7="COMMERCIAL_ALTERNATIVE_MISSING",$BO7="ROLE_MISMATCH",$BO7="SCOPE_OR_FRESHNESS_LIMIT"),IF($BB7="shared","PROVENANCE NOT INDEPENDENT",IF($BB7="one","ONE INDEPENDENT DECISION ONLY",IF($BE7="incomplete_crm","CRM CAPTURE INCOMPLETE",IF(OR($BE7="only_wins",$BE7="only_losses",$BE7="one_segment",$BE7="limited"),"SAMPLE COVERAGE LIMITED",IF($T7="yes","HISTORICAL BACKFILL UNRELIABLE",IF($BC7="stale","EVIDENCE STALE","Evidence is scoped to the tested view.")))))),IFERROR(VLOOKUP($BO7,'Method Notes'!$AN$5:$AW$50,9,FALSE),"")))</x:f>
      </x:c>
      <x:c r="AV7" s="71" t="str">
        <x:v>Complete the missing fields.</x:v>
      </x:c>
      <x:c r="AW7" s="61">
        <x:f>IF($BN7="EMPTY","EMPTY",IFERROR(VLOOKUP($BO7,'Method Notes'!$AN$5:$AW$50,10,FALSE),""))</x:f>
      </x:c>
      <x:c r="AX7" s="61">
        <x:f>IF(AND(AG7=AF7,AI7=AH7,AK7=AJ7,AM7=AL7,AO7=AN7,AQ7=AP7,AS7=AR7,AU7=AT7,AW7=AV7),"PASS","FAIL")</x:f>
      </x:c>
      <x:c r="AY7">
        <x:f>IF(COUNTA($C7:$U7)&gt;0,1,0)</x:f>
      </x:c>
      <x:c r="AZ7">
        <x:f>OR(ISFORMULA($C7),ISFORMULA($D7),AND($D7&lt;&gt;"",NOT(OR(EXACT($D7,"seo"),EXACT($D7,"content"),EXACT($D7,"paid_search"),EXACT($D7,"market_monitoring"),EXACT($D7,"battlecard"),EXACT($D7,"product_comparison"),EXACT($D7,"shortlist"),EXACT($D7,"procurement"),EXACT($D7,"pricing"),EXACT($D7,"renewal"),EXACT($D7,"strategy")))),ISFORMULA($E7),AND($E7&lt;&gt;"",NOT(OR(EXACT($E7,"yes"),EXACT($E7,"no")))),ISFORMULA($F7),AND($F7&lt;&gt;"",NOT(OR(EXACT($F7,"yes"),EXACT($F7,"no")))),ISFORMULA($G7),AND($G7&lt;&gt;"",NOT(OR(EXACT($G7,"none"),EXACT($G7,"seller_only"),EXACT($G7,"buyer_event"),EXACT($G7,"mixed")))),ISFORMULA($H7),AND($H7&lt;&gt;"",NOT(OR(EXACT($H7,"yes"),EXACT($H7,"no"),EXACT($H7,"unknown")))),ISFORMULA($I7),AND($I7&lt;&gt;"",NOT(OR(EXACT($I7,"full"),EXACT($I7,"partial"),EXACT($I7,"mismatch"),EXACT($I7,"unknown")))),ISFORMULA($J7),AND($J7&lt;&gt;"",NOT(OR(EXACT($J7,"independent_current"),EXACT($J7,"one_decision"),EXACT($J7,"shared_records"),EXACT($J7,"contradictory"),EXACT($J7,"incomplete_capture"),EXACT($J7,"stale")))),ISFORMULA($K7),AND($K7&lt;&gt;"",NOT(OR(EXACT($K7,"vendor"),EXACT($K7,"product"),EXACT($K7,"consultancy"),EXACT($K7,"agency"),EXACT($K7,"internal_build"),EXACT($K7,"spreadsheet"),EXACT($K7,"incumbent"),EXACT($K7,"open_source"),EXACT($K7,"free_tool"),EXACT($K7,"no_decision"),EXACT($K7,"status_quo"),EXACT($K7,"unknown")))),ISFORMULA($L7),AND($L7&lt;&gt;"",NOT(OR(EXACT($L7,"direct"),EXACT($L7,"indirect"),EXACT($L7,"substitute"),EXACT($L7,"reference"),EXACT($L7,"unknown")))),ISFORMULA($M7),AND($M7&lt;&gt;"",NOT(OR(EXACT($M7,"current"),EXACT($M7,"stale"),EXACT($M7,"unknown")))),ISFORMULA($N7),AND($N7&lt;&gt;"",NOT(OR(EXACT($N7,"none"),EXACT($N7,"material"),EXACT($N7,"unknown")))),ISFORMULA($O7),AND($O7&lt;&gt;"",NOT(OR(EXACT($O7,"two_plus"),EXACT($O7,"one"),EXACT($O7,"shared"),EXACT($O7,"unknown")))),ISFORMULA($P7),AND($P7&lt;&gt;"",NOT(OR(EXACT($P7,"balanced"),EXACT($P7,"only_wins"),EXACT($P7,"only_losses"),EXACT($P7,"one_segment"),EXACT($P7,"incomplete_crm"),EXACT($P7,"limited")))),ISFORMULA($Q7),AND($Q7&lt;&gt;"",NOT(OR(EXACT($Q7,"none"),EXACT($Q7,"review_due"),EXACT($Q7,"new_evidence")))),ISFORMULA($R7),AND($R7&lt;&gt;"",NOT(OR(EXACT($R7,"yes"),EXACT($R7,"no")))),ISFORMULA($S7),AND($S7&lt;&gt;"",NOT(OR(EXACT($S7,"yes"),EXACT($S7,"no"),EXACT($S7,"unknown")))),ISFORMULA($T7),AND($T7&lt;&gt;"",NOT(OR(EXACT($T7,"yes"),EXACT($T7,"no")))),ISFORMULA($U7),AND($U7&lt;&gt;"",NOT(OR(EXACT($U7,"yes"),EXACT($U7,"no"),EXACT($U7,"unknown")))))</x:f>
      </x:c>
      <x:c r="BA7">
        <x:f>OR(LEN(TRIM($C7&amp;""))=0,LEN(TRIM($D7&amp;""))=0,LEN(TRIM($E7&amp;""))=0,LEN(TRIM($F7&amp;""))=0,LEN(TRIM($G7&amp;""))=0,LEN(TRIM($H7&amp;""))=0,LEN(TRIM($I7&amp;""))=0,LEN(TRIM($J7&amp;""))=0)</x:f>
      </x:c>
      <x:c r="BB7">
        <x:f>IF($O7&lt;&gt;"",$O7,IF($J7="independent_current","two_plus",IF($J7="one_decision","one",IF($J7="shared_records","shared","unknown"))))</x:f>
      </x:c>
      <x:c r="BC7">
        <x:f>IF($M7&lt;&gt;"",$M7,IF($J7="stale","stale",IF($J7="incomplete_capture","unknown",IF($J7&lt;&gt;"","current",""))))</x:f>
      </x:c>
      <x:c r="BD7">
        <x:f>IF($N7&lt;&gt;"",$N7,IF($J7="contradictory","material",IF($J7&lt;&gt;"","none","")))</x:f>
      </x:c>
      <x:c r="BE7">
        <x:f>IF($P7&lt;&gt;"",$P7,IF($J7="incomplete_capture","incomplete_crm",IF($J7="independent_current","balanced",IF($J7&lt;&gt;"","limited",""))))</x:f>
      </x:c>
      <x:c r="BF7">
        <x:f>OR($G7="buyer_event",$G7="mixed")</x:f>
      </x:c>
      <x:c r="BG7">
        <x:f>OR($D7="battlecard",$D7="shortlist",$D7="procurement",$D7="pricing",$D7="renewal",$D7="strategy",$D7="product_comparison")</x:f>
      </x:c>
      <x:c r="BH7">
        <x:f>OR($D7="seo",$D7="content",$D7="paid_search",$D7="market_monitoring")</x:f>
      </x:c>
      <x:c r="BI7">
        <x:f>IF(OR($K7="vendor",$K7="product"),"direct",IF(OR($K7="consultancy",$K7="agency"),"indirect",IF(OR($K7="internal_build",$K7="spreadsheet",$K7="incumbent",$K7="open_source",$K7="free_tool",$K7="no_decision",$K7="status_quo"),"substitute","")))</x:f>
      </x:c>
      <x:c r="BJ7">
        <x:f>IF(OR($K7="vendor",$K7="product"),"Direct competitor",IF(OR($K7="consultancy",$K7="agency"),"Service alternative",IF($K7="incumbent","Incumbent / substitute",IF($K7="no_decision","No-decision alternative",IF($K7="status_quo","Status-quo alternative",IF(OR($K7="internal_build",$K7="spreadsheet",$K7="open_source",$K7="free_tool"),"Substitute",""))))))</x:f>
      </x:c>
      <x:c r="BK7">
        <x:f>OR($G7="none",$G7="seller_only",$BB7&lt;&gt;"two_plus",$BE7="only_wins",$BE7="only_losses",$BE7="one_segment",$BE7="incomplete_crm",$BE7="limited",$T7="yes",$BC7&lt;&gt;"current")</x:f>
      </x:c>
      <x:c r="BL7">
        <x:f>IF(ISFORMULA($C7),"candidateName, ","")&amp;IF(OR(ISFORMULA($D7),AND($D7&lt;&gt;"",NOT(OR(EXACT($D7,"seo"),EXACT($D7,"content"),EXACT($D7,"paid_search"),EXACT($D7,"market_monitoring"),EXACT($D7,"battlecard"),EXACT($D7,"product_comparison"),EXACT($D7,"shortlist"),EXACT($D7,"procurement"),EXACT($D7,"pricing"),EXACT($D7,"renewal"),EXACT($D7,"strategy"))))),"decisionUse, ","")&amp;IF(OR(ISFORMULA($E7),AND($E7&lt;&gt;"",NOT(OR(EXACT($E7,"yes"),EXACT($E7,"no"))))),"candidateInSet, ","")&amp;IF(OR(ISFORMULA($F7),AND($F7&lt;&gt;"",NOT(OR(EXACT($F7,"yes"),EXACT($F7,"no"))))),"publicEvidence, ","")&amp;IF(OR(ISFORMULA($G7),AND($G7&lt;&gt;"",NOT(OR(EXACT($G7,"none"),EXACT($G7,"seller_only"),EXACT($G7,"buyer_event"),EXACT($G7,"mixed"))))),"firstPartyEvidence, ","")&amp;IF(OR(ISFORMULA($H7),AND($H7&lt;&gt;"",NOT(OR(EXACT($H7,"yes"),EXACT($H7,"no"),EXACT($H7,"unknown"))))),"realDecision, ","")&amp;IF(OR(ISFORMULA($I7),AND($I7&lt;&gt;"",NOT(OR(EXACT($I7,"full"),EXACT($I7,"partial"),EXACT($I7,"mismatch"),EXACT($I7,"unknown"))))),"scopeMatch, ","")&amp;IF(OR(ISFORMULA($J7),AND($J7&lt;&gt;"",NOT(OR(EXACT($J7,"independent_current"),EXACT($J7,"one_decision"),EXACT($J7,"shared_records"),EXACT($J7,"contradictory"),EXACT($J7,"incomplete_capture"),EXACT($J7,"stale"))))),"evidenceQuality, ","")&amp;IF(OR(ISFORMULA($K7),AND($K7&lt;&gt;"",NOT(OR(EXACT($K7,"vendor"),EXACT($K7,"product"),EXACT($K7,"consultancy"),EXACT($K7,"agency"),EXACT($K7,"internal_build"),EXACT($K7,"spreadsheet"),EXACT($K7,"incumbent"),EXACT($K7,"open_source"),EXACT($K7,"free_tool"),EXACT($K7,"no_decision"),EXACT($K7,"status_quo"),EXACT($K7,"unknown"))))),"alternativeType, ","")&amp;IF(OR(ISFORMULA($L7),AND($L7&lt;&gt;"",NOT(OR(EXACT($L7,"direct"),EXACT($L7,"indirect"),EXACT($L7,"substitute"),EXACT($L7,"reference"),EXACT($L7,"unknown"))))),"currentRole, ","")&amp;IF(OR(ISFORMULA($M7),AND($M7&lt;&gt;"",NOT(OR(EXACT($M7,"current"),EXACT($M7,"stale"),EXACT($M7,"unknown"))))),"freshness, ","")&amp;IF(OR(ISFORMULA($N7),AND($N7&lt;&gt;"",NOT(OR(EXACT($N7,"none"),EXACT($N7,"material"),EXACT($N7,"unknown"))))),"contradiction, ","")&amp;IF(OR(ISFORMULA($O7),AND($O7&lt;&gt;"",NOT(OR(EXACT($O7,"two_plus"),EXACT($O7,"one"),EXACT($O7,"shared"),EXACT($O7,"unknown"))))),"provenance, ","")&amp;IF(OR(ISFORMULA($P7),AND($P7&lt;&gt;"",NOT(OR(EXACT($P7,"balanced"),EXACT($P7,"only_wins"),EXACT($P7,"only_losses"),EXACT($P7,"one_segment"),EXACT($P7,"incomplete_crm"),EXACT($P7,"limited"))))),"sampleCoverage, ","")&amp;IF(OR(ISFORMULA($Q7),AND($Q7&lt;&gt;"",NOT(OR(EXACT($Q7,"none"),EXACT($Q7,"review_due"),EXACT($Q7,"new_evidence"))))),"previousValidation, ","")&amp;IF(OR(ISFORMULA($R7),AND($R7&lt;&gt;"",NOT(OR(EXACT($R7,"yes"),EXACT($R7,"no"))))),"newMaterialEvidence, ","")&amp;IF(OR(ISFORMULA($S7),AND($S7&lt;&gt;"",NOT(OR(EXACT($S7,"yes"),EXACT($S7,"no"),EXACT($S7,"unknown"))))),"serviceability, ","")&amp;IF(OR(ISFORMULA($T7),AND($T7&lt;&gt;"",NOT(OR(EXACT($T7,"yes"),EXACT($T7,"no"))))),"historicalBackfill, ","")&amp;IF(OR(ISFORMULA($U7),AND($U7&lt;&gt;"",NOT(OR(EXACT($U7,"yes"),EXACT($U7,"no"),EXACT($U7,"unknown"))))),"commercialNonParticipation, ","")</x:f>
      </x:c>
      <x:c r="BM7">
        <x:f>IF(LEN(TRIM($C7&amp;""))=0,"candidateName, ","")&amp;IF(LEN(TRIM($D7&amp;""))=0,"decisionUse, ","")&amp;IF(LEN(TRIM($E7&amp;""))=0,"candidateInSet, ","")&amp;IF(LEN(TRIM($F7&amp;""))=0,"publicEvidence, ","")&amp;IF(LEN(TRIM($G7&amp;""))=0,"firstPartyEvidence, ","")&amp;IF(LEN(TRIM($H7&amp;""))=0,"realDecision, ","")&amp;IF(LEN(TRIM($I7&amp;""))=0,"scopeMatch, ","")&amp;IF(LEN(TRIM($J7&amp;""))=0,"evidenceQuality, ","")</x:f>
      </x:c>
      <x:c r="BN7">
        <x:f>IF($AY7=0,"EMPTY",IF($AZ7=TRUE,"INVALID INPUT",IF($BA7=TRUE,"INVALID INPUT",IF(OR(NOT(ISTEXT($C7)),LEN(TRIM($C7&amp;""))&lt;2),"INVALID INPUT",IF(OR($Q7="review_due",$Q7="new_evidence",$R7="yes"),"REOPEN",IF(OR($BD7="material",$BD7="unknown"),"RESOLVE EVIDENCE",IF(OR($I7="unknown",$H7="unknown"),"RESOLVE EVIDENCE",IF(AND($BG7=TRUE,OR($S7="",$S7="unknown")),"RESOLVE EVIDENCE",IF(AND($E7="no",OR($K7="",$K7="unknown")),"RESOLVE EVIDENCE",IF(AND($E7="yes",OR($L7="",$L7="unknown")),"RESOLVE EVIDENCE",IF(AND($E7="yes",OR($I7="partial",$I7="mismatch",$BC7="stale")),"DOWNGRADE",IF(AND($BG7=TRUE,$BK7=TRUE),"RESOLVE EVIDENCE",IF(AND($S7="no",$E7="yes",$H7="no",$U7="yes",$BB7="two_plus",$I7="full",$BC7="current"),"EXCLUDE FROM THIS COMMERCIAL VIEW",IF(AND($S7="no",$E7="yes",$H7="yes"),"DOWNGRADE",IF(AND($S7="no",OR($F7="yes",$BH7=TRUE)),"RETAIN FOR DISCOVERY / REFERENCE",IF($S7="no","RESOLVE EVIDENCE",IF(AND($E7="no",$H7="yes",$BF7=TRUE,$I7="full",$BI7=""),"RESOLVE EVIDENCE",IF(AND($E7="no",$H7="yes",$BF7=TRUE,$I7="full",$BG7=TRUE,OR($BB7&lt;&gt;"two_plus",$BC7&lt;&gt;"current",$S7&lt;&gt;"yes")),"RESOLVE EVIDENCE",IF(AND($E7="no",$H7="yes",$BF7=TRUE,$I7="full"),"ADD",IF(AND($BI7&lt;&gt;"",$E7="yes",$H7="yes",$I7="full",$L7&lt;&gt;$BI7),"RECLASSIFY",IF(AND($BB7="shared",$BH7=TRUE),"RETAIN FOR DISCOVERY / REFERENCE",IF(AND($BH7=TRUE,$F7="yes",OR($H7="no",$G7="none")),"RETAIN FOR DISCOVERY / REFERENCE",IF(AND($E7="yes",$H7="no",$U7="yes",$BB7="two_plus",$I7="full",$BC7="current"),"EXCLUDE FROM THIS COMMERCIAL VIEW",IF(AND($E7="yes",$H7="yes",$BF7=TRUE,$I7="full",$BB7="two_plus",$BC7="current",$BI7=""),"RESOLVE EVIDENCE",IF(AND($E7="yes",$H7="yes",$BF7=TRUE,$I7="full",$BB7="two_plus",$BC7="current",$BG7=TRUE,$S7&lt;&gt;"yes"),"RESOLVE EVIDENCE",IF(AND($E7="yes",$H7="yes",$BF7=TRUE,$I7="full",$BB7="two_plus",$BC7="current",$L7&lt;&gt;$BI7),"RECLASSIFY",IF(AND($E7="yes",$H7="yes",$BF7=TRUE,$I7="full",$BB7="two_plus",$BC7="current"),"CONFIRM","RESOLVE EVIDENCE")))))))))))))))))))))))))))</x:f>
      </x:c>
      <x:c r="BO7">
        <x:f>IF($AY7=0,"EMPTY",IF($AZ7=TRUE,"CONTROLLED_INPUT_INVALID",IF($BA7=TRUE,"REQUIRED_FIELDS_MISSING",IF(OR(NOT(ISTEXT($C7)),LEN(TRIM($C7&amp;""))&lt;2),"IDENTITY_MALFORMED",IF(OR($Q7="review_due",$Q7="new_evidence",$R7="yes"),"LIFECYCLE_TRIGGER",IF(OR($BD7="material",$BD7="unknown"),"MATERIAL_CONTRADICTION",IF(OR($I7="unknown",$H7="unknown"),"SCOPE_OR_EVENT_UNRESOLVED",IF(AND($BG7=TRUE,OR($S7="",$S7="unknown")),"SERVICEABILITY_UNRESOLVED",IF(AND($E7="no",OR($K7="",$K7="unknown")),"MISSING_ALTERNATIVE_ROLE_UNRESOLVED",IF(AND($E7="yes",OR($L7="",$L7="unknown")),"CURRENT_ROLE_UNRESOLVED",IF(AND($E7="yes",OR($I7="partial",$I7="mismatch",$BC7="stale")),"SCOPE_OR_FRESHNESS_LIMIT",IF(AND($BG7=TRUE,$BK7=TRUE),"COMMERCIAL_EVIDENCE_LIMITED",IF(AND($S7="no",$E7="yes",$H7="no",$U7="yes",$BB7="two_plus",$I7="full",$BC7="current"),"SCOPED_NON_SERVICEABILITY",IF(AND($S7="no",$E7="yes",$H7="yes"),"SERVICEABILITY_LIMIT",IF(AND($S7="no",OR($F7="yes",$BH7=TRUE)),"NOT_SERVICEABLE_FOR_COMMERCIAL_VIEW",IF($S7="no","SERVICEABILITY_NEGATIVE_ROLE_EFFECT_UNRESOLVED",IF(AND($E7="no",$H7="yes",$BF7=TRUE,$I7="full",$BI7=""),"MISSING_ALTERNATIVE_ROLE_UNRESOLVED",IF(AND($E7="no",$H7="yes",$BF7=TRUE,$I7="full",$BG7=TRUE,OR($BB7&lt;&gt;"two_plus",$BC7&lt;&gt;"current",$S7&lt;&gt;"yes")),"MISSING_ALTERNATIVE_EVIDENCE_LIMITED",IF(AND($E7="no",$H7="yes",$BF7=TRUE,$I7="full"),"COMMERCIAL_ALTERNATIVE_MISSING",IF(AND($BI7&lt;&gt;"",$E7="yes",$H7="yes",$I7="full",$L7&lt;&gt;$BI7),"ROLE_MISMATCH",IF(AND($BB7="shared",$BH7=TRUE),"PUBLIC_SIGNAL_SHARED_PROVENANCE",IF(AND($BH7=TRUE,$F7="yes",OR($H7="no",$G7="none")),"DISCOVERY_ONLY_RELATIONSHIP",IF(AND($E7="yes",$H7="no",$U7="yes",$BB7="two_plus",$I7="full",$BC7="current"),"SCOPED_NON_PARTICIPATION",IF(AND($E7="yes",$H7="yes",$BF7=TRUE,$I7="full",$BB7="two_plus",$BC7="current",$BI7=""),"ALTERNATIVE_TYPE_UNRESOLVED",IF(AND($E7="yes",$H7="yes",$BF7=TRUE,$I7="full",$BB7="two_plus",$BC7="current",$BG7=TRUE,$S7&lt;&gt;"yes"),"SERVICEABILITY_UNRESOLVED",IF(AND($E7="yes",$H7="yes",$BF7=TRUE,$I7="full",$BB7="two_plus",$BC7="current",$L7&lt;&gt;$BI7),"ROLE_MISMATCH",IF(AND($E7="yes",$H7="yes",$BF7=TRUE,$I7="full",$BB7="two_plus",$BC7="current"),"SCOPED_COMMERCIAL_RELEVANCE","DEFAULT_EVIDENCE_GAP")))))))))))))))))))))))))))</x:f>
      </x:c>
    </x:row>
    <x:row r="8">
      <x:c r="A8" s="80" t="str">
        <x:v>F003</x:v>
      </x:c>
      <x:c r="B8" s="80" t="str">
        <x:v>Missing decision use</x:v>
      </x:c>
      <x:c r="C8" s="80" t="str">
        <x:v>Atlas Cloud</x:v>
      </x:c>
      <x:c r="D8" s="80" t="str"/>
      <x:c r="E8" s="80" t="str">
        <x:v>yes</x:v>
      </x:c>
      <x:c r="F8" s="80" t="str">
        <x:v>yes</x:v>
      </x:c>
      <x:c r="G8" s="80" t="str">
        <x:v>mixed</x:v>
      </x:c>
      <x:c r="H8" s="80" t="str">
        <x:v>yes</x:v>
      </x:c>
      <x:c r="I8" s="80" t="str">
        <x:v>full</x:v>
      </x:c>
      <x:c r="J8" s="80" t="str">
        <x:v>independent_current</x:v>
      </x:c>
      <x:c r="K8" s="80" t="str">
        <x:v>vendor</x:v>
      </x:c>
      <x:c r="L8" s="80" t="str">
        <x:v>direct</x:v>
      </x:c>
      <x:c r="M8" s="80" t="str">
        <x:v>current</x:v>
      </x:c>
      <x:c r="N8" s="80" t="str">
        <x:v>none</x:v>
      </x:c>
      <x:c r="O8" s="80" t="str">
        <x:v>two_plus</x:v>
      </x:c>
      <x:c r="P8" s="80" t="str">
        <x:v>balanced</x:v>
      </x:c>
      <x:c r="Q8" s="80" t="str">
        <x:v>none</x:v>
      </x:c>
      <x:c r="R8" s="80" t="str">
        <x:v>no</x:v>
      </x:c>
      <x:c r="S8" s="80" t="str">
        <x:v>yes</x:v>
      </x:c>
      <x:c r="T8" s="80" t="str">
        <x:v>no</x:v>
      </x:c>
      <x:c r="U8" s="80" t="str">
        <x:v>no</x:v>
      </x:c>
      <x:c r="V8" s="80" t="str">
        <x:v>INVALID INPUT</x:v>
      </x:c>
      <x:c r="W8" s="61" t="str">
        <x:v>REQUIRED_FIELDS_MISSING</x:v>
      </x:c>
      <x:c r="X8" s="61" t="str">
        <x:v>INCOMPLETE</x:v>
      </x:c>
      <x:c r="Y8" s="61">
        <x:f>IF($BN8="EMPTY","EMPTY",$BN8)</x:f>
      </x:c>
      <x:c r="Z8" s="61">
        <x:f>$BO8</x:f>
      </x:c>
      <x:c r="AA8" s="61">
        <x:f>IF($BN8="EMPTY","EMPTY",IF($AZ8=TRUE,"INVALID",IF($BA8=TRUE,"INCOMPLETE",IF(OR(NOT(ISTEXT($C8)),LEN(TRIM($C8&amp;""))&lt;2),"INVALID","VALID"))))</x:f>
      </x:c>
      <x:c r="AB8" s="61">
        <x:f>IF(Y8=V8,"PASS","FAIL")</x:f>
      </x:c>
      <x:c r="AC8" s="61">
        <x:f>IF(Z8=W8,"PASS","FAIL")</x:f>
      </x:c>
      <x:c r="AD8" s="61">
        <x:f>IF(AA8=X8,"PASS","FAIL")</x:f>
      </x:c>
      <x:c r="AE8" s="61">
        <x:f>IF(AND(AB8="PASS",AC8="PASS",AD8="PASS"),"PASS","FAIL")</x:f>
      </x:c>
      <x:c r="AF8" s="71" t="str">
        <x:v>The check cannot return a validation outcome yet.</x:v>
      </x:c>
      <x:c r="AG8" s="61">
        <x:f>IF($BN8="EMPTY","EMPTY",IFERROR(VLOOKUP($BO8,'Method Notes'!$AN$5:$AW$50,2,FALSE),""))</x:f>
      </x:c>
      <x:c r="AH8" s="71" t="str">
        <x:v>Required information is missing: decisionUse.</x:v>
      </x:c>
      <x:c r="AI8" s="61">
        <x:f>IF($BN8="EMPTY","EMPTY",IF($BO8="CONTROLLED_INPUT_INVALID","Unsupported values were supplied for: "&amp;LEFT($BL8,MAX(0,LEN($BL8)-2))&amp;". The engine does not convert them to a safe default.",IF($BO8="REQUIRED_FIELDS_MISSING","Required information is missing: "&amp;LEFT($BM8,MAX(0,LEN($BM8)-2))&amp;".",IFERROR(VLOOKUP($BO8,'Method Notes'!$AN$5:$AW$50,3,FALSE),""))))</x:f>
      </x:c>
      <x:c r="AJ8" s="71" t="str">
        <x:v>No role change.</x:v>
      </x:c>
      <x:c r="AK8" s="61">
        <x:f>IF($BN8="EMPTY","EMPTY",IF($BO8="COMMERCIAL_ALTERNATIVE_MISSING","Add as "&amp;$BJ8&amp;" in this scoped view.",IF($BO8="ROLE_MISMATCH","Reclassify as "&amp;$BJ8&amp;" for this view.",IFERROR(VLOOKUP($BO8,'Method Notes'!$AN$5:$AW$50,4,FALSE),""))))</x:f>
      </x:c>
      <x:c r="AL8" s="71" t="str">
        <x:v>Input completion only.</x:v>
      </x:c>
      <x:c r="AM8" s="61">
        <x:f>IF($BN8="EMPTY","EMPTY",IFERROR(VLOOKUP($BO8,'Method Notes'!$AN$5:$AW$50,5,FALSE),""))</x:f>
      </x:c>
      <x:c r="AN8" s="71" t="str">
        <x:v>Any competitor-set conclusion.</x:v>
      </x:c>
      <x:c r="AO8" s="61">
        <x:f>IF($BN8="EMPTY","EMPTY",IFERROR(VLOOKUP($BO8,'Method Notes'!$AN$5:$AW$50,6,FALSE),""))</x:f>
      </x:c>
      <x:c r="AP8" s="71" t="str">
        <x:v>Complete the named fields.</x:v>
      </x:c>
      <x:c r="AQ8" s="61">
        <x:f>IF($BN8="EMPTY","EMPTY",IF($BO8="COMMERCIAL_EVIDENCE_LIMITED",IF($BF8=TRUE,"Add independent decisions and missing segments.","Collect direct buyer or recorded commercial-event evidence tied to the same scope."),IFERROR(VLOOKUP($BO8,'Method Notes'!$AN$5:$AW$50,7,FALSE),"")))</x:f>
      </x:c>
      <x:c r="AR8" s="71" t="str">
        <x:v>Run the check again after completion.</x:v>
      </x:c>
      <x:c r="AS8" s="61">
        <x:f>IF($BN8="EMPTY","EMPTY",IFERROR(VLOOKUP($BO8,'Method Notes'!$AN$5:$AW$50,8,FALSE),""))</x:f>
      </x:c>
      <x:c r="AT8" s="71" t="str">
        <x:v>The record has begun but is incomplete.</x:v>
      </x:c>
      <x:c r="AU8" s="61">
        <x:f>IF($BN8="EMPTY","EMPTY",IF(OR($BO8="COMMERCIAL_EVIDENCE_LIMITED",$BO8="COMMERCIAL_ALTERNATIVE_MISSING",$BO8="ROLE_MISMATCH",$BO8="SCOPE_OR_FRESHNESS_LIMIT"),IF($BB8="shared","PROVENANCE NOT INDEPENDENT",IF($BB8="one","ONE INDEPENDENT DECISION ONLY",IF($BE8="incomplete_crm","CRM CAPTURE INCOMPLETE",IF(OR($BE8="only_wins",$BE8="only_losses",$BE8="one_segment",$BE8="limited"),"SAMPLE COVERAGE LIMITED",IF($T8="yes","HISTORICAL BACKFILL UNRELIABLE",IF($BC8="stale","EVIDENCE STALE","Evidence is scoped to the tested view.")))))),IFERROR(VLOOKUP($BO8,'Method Notes'!$AN$5:$AW$50,9,FALSE),"")))</x:f>
      </x:c>
      <x:c r="AV8" s="71" t="str">
        <x:v>Complete the missing fields.</x:v>
      </x:c>
      <x:c r="AW8" s="61">
        <x:f>IF($BN8="EMPTY","EMPTY",IFERROR(VLOOKUP($BO8,'Method Notes'!$AN$5:$AW$50,10,FALSE),""))</x:f>
      </x:c>
      <x:c r="AX8" s="61">
        <x:f>IF(AND(AG8=AF8,AI8=AH8,AK8=AJ8,AM8=AL8,AO8=AN8,AQ8=AP8,AS8=AR8,AU8=AT8,AW8=AV8),"PASS","FAIL")</x:f>
      </x:c>
      <x:c r="AY8">
        <x:f>IF(COUNTA($C8:$U8)&gt;0,1,0)</x:f>
      </x:c>
      <x:c r="AZ8">
        <x:f>OR(ISFORMULA($C8),ISFORMULA($D8),AND($D8&lt;&gt;"",NOT(OR(EXACT($D8,"seo"),EXACT($D8,"content"),EXACT($D8,"paid_search"),EXACT($D8,"market_monitoring"),EXACT($D8,"battlecard"),EXACT($D8,"product_comparison"),EXACT($D8,"shortlist"),EXACT($D8,"procurement"),EXACT($D8,"pricing"),EXACT($D8,"renewal"),EXACT($D8,"strategy")))),ISFORMULA($E8),AND($E8&lt;&gt;"",NOT(OR(EXACT($E8,"yes"),EXACT($E8,"no")))),ISFORMULA($F8),AND($F8&lt;&gt;"",NOT(OR(EXACT($F8,"yes"),EXACT($F8,"no")))),ISFORMULA($G8),AND($G8&lt;&gt;"",NOT(OR(EXACT($G8,"none"),EXACT($G8,"seller_only"),EXACT($G8,"buyer_event"),EXACT($G8,"mixed")))),ISFORMULA($H8),AND($H8&lt;&gt;"",NOT(OR(EXACT($H8,"yes"),EXACT($H8,"no"),EXACT($H8,"unknown")))),ISFORMULA($I8),AND($I8&lt;&gt;"",NOT(OR(EXACT($I8,"full"),EXACT($I8,"partial"),EXACT($I8,"mismatch"),EXACT($I8,"unknown")))),ISFORMULA($J8),AND($J8&lt;&gt;"",NOT(OR(EXACT($J8,"independent_current"),EXACT($J8,"one_decision"),EXACT($J8,"shared_records"),EXACT($J8,"contradictory"),EXACT($J8,"incomplete_capture"),EXACT($J8,"stale")))),ISFORMULA($K8),AND($K8&lt;&gt;"",NOT(OR(EXACT($K8,"vendor"),EXACT($K8,"product"),EXACT($K8,"consultancy"),EXACT($K8,"agency"),EXACT($K8,"internal_build"),EXACT($K8,"spreadsheet"),EXACT($K8,"incumbent"),EXACT($K8,"open_source"),EXACT($K8,"free_tool"),EXACT($K8,"no_decision"),EXACT($K8,"status_quo"),EXACT($K8,"unknown")))),ISFORMULA($L8),AND($L8&lt;&gt;"",NOT(OR(EXACT($L8,"direct"),EXACT($L8,"indirect"),EXACT($L8,"substitute"),EXACT($L8,"reference"),EXACT($L8,"unknown")))),ISFORMULA($M8),AND($M8&lt;&gt;"",NOT(OR(EXACT($M8,"current"),EXACT($M8,"stale"),EXACT($M8,"unknown")))),ISFORMULA($N8),AND($N8&lt;&gt;"",NOT(OR(EXACT($N8,"none"),EXACT($N8,"material"),EXACT($N8,"unknown")))),ISFORMULA($O8),AND($O8&lt;&gt;"",NOT(OR(EXACT($O8,"two_plus"),EXACT($O8,"one"),EXACT($O8,"shared"),EXACT($O8,"unknown")))),ISFORMULA($P8),AND($P8&lt;&gt;"",NOT(OR(EXACT($P8,"balanced"),EXACT($P8,"only_wins"),EXACT($P8,"only_losses"),EXACT($P8,"one_segment"),EXACT($P8,"incomplete_crm"),EXACT($P8,"limited")))),ISFORMULA($Q8),AND($Q8&lt;&gt;"",NOT(OR(EXACT($Q8,"none"),EXACT($Q8,"review_due"),EXACT($Q8,"new_evidence")))),ISFORMULA($R8),AND($R8&lt;&gt;"",NOT(OR(EXACT($R8,"yes"),EXACT($R8,"no")))),ISFORMULA($S8),AND($S8&lt;&gt;"",NOT(OR(EXACT($S8,"yes"),EXACT($S8,"no"),EXACT($S8,"unknown")))),ISFORMULA($T8),AND($T8&lt;&gt;"",NOT(OR(EXACT($T8,"yes"),EXACT($T8,"no")))),ISFORMULA($U8),AND($U8&lt;&gt;"",NOT(OR(EXACT($U8,"yes"),EXACT($U8,"no"),EXACT($U8,"unknown")))))</x:f>
      </x:c>
      <x:c r="BA8">
        <x:f>OR(LEN(TRIM($C8&amp;""))=0,LEN(TRIM($D8&amp;""))=0,LEN(TRIM($E8&amp;""))=0,LEN(TRIM($F8&amp;""))=0,LEN(TRIM($G8&amp;""))=0,LEN(TRIM($H8&amp;""))=0,LEN(TRIM($I8&amp;""))=0,LEN(TRIM($J8&amp;""))=0)</x:f>
      </x:c>
      <x:c r="BB8">
        <x:f>IF($O8&lt;&gt;"",$O8,IF($J8="independent_current","two_plus",IF($J8="one_decision","one",IF($J8="shared_records","shared","unknown"))))</x:f>
      </x:c>
      <x:c r="BC8">
        <x:f>IF($M8&lt;&gt;"",$M8,IF($J8="stale","stale",IF($J8="incomplete_capture","unknown",IF($J8&lt;&gt;"","current",""))))</x:f>
      </x:c>
      <x:c r="BD8">
        <x:f>IF($N8&lt;&gt;"",$N8,IF($J8="contradictory","material",IF($J8&lt;&gt;"","none","")))</x:f>
      </x:c>
      <x:c r="BE8">
        <x:f>IF($P8&lt;&gt;"",$P8,IF($J8="incomplete_capture","incomplete_crm",IF($J8="independent_current","balanced",IF($J8&lt;&gt;"","limited",""))))</x:f>
      </x:c>
      <x:c r="BF8">
        <x:f>OR($G8="buyer_event",$G8="mixed")</x:f>
      </x:c>
      <x:c r="BG8">
        <x:f>OR($D8="battlecard",$D8="shortlist",$D8="procurement",$D8="pricing",$D8="renewal",$D8="strategy",$D8="product_comparison")</x:f>
      </x:c>
      <x:c r="BH8">
        <x:f>OR($D8="seo",$D8="content",$D8="paid_search",$D8="market_monitoring")</x:f>
      </x:c>
      <x:c r="BI8">
        <x:f>IF(OR($K8="vendor",$K8="product"),"direct",IF(OR($K8="consultancy",$K8="agency"),"indirect",IF(OR($K8="internal_build",$K8="spreadsheet",$K8="incumbent",$K8="open_source",$K8="free_tool",$K8="no_decision",$K8="status_quo"),"substitute","")))</x:f>
      </x:c>
      <x:c r="BJ8">
        <x:f>IF(OR($K8="vendor",$K8="product"),"Direct competitor",IF(OR($K8="consultancy",$K8="agency"),"Service alternative",IF($K8="incumbent","Incumbent / substitute",IF($K8="no_decision","No-decision alternative",IF($K8="status_quo","Status-quo alternative",IF(OR($K8="internal_build",$K8="spreadsheet",$K8="open_source",$K8="free_tool"),"Substitute",""))))))</x:f>
      </x:c>
      <x:c r="BK8">
        <x:f>OR($G8="none",$G8="seller_only",$BB8&lt;&gt;"two_plus",$BE8="only_wins",$BE8="only_losses",$BE8="one_segment",$BE8="incomplete_crm",$BE8="limited",$T8="yes",$BC8&lt;&gt;"current")</x:f>
      </x:c>
      <x:c r="BL8">
        <x:f>IF(ISFORMULA($C8),"candidateName, ","")&amp;IF(OR(ISFORMULA($D8),AND($D8&lt;&gt;"",NOT(OR(EXACT($D8,"seo"),EXACT($D8,"content"),EXACT($D8,"paid_search"),EXACT($D8,"market_monitoring"),EXACT($D8,"battlecard"),EXACT($D8,"product_comparison"),EXACT($D8,"shortlist"),EXACT($D8,"procurement"),EXACT($D8,"pricing"),EXACT($D8,"renewal"),EXACT($D8,"strategy"))))),"decisionUse, ","")&amp;IF(OR(ISFORMULA($E8),AND($E8&lt;&gt;"",NOT(OR(EXACT($E8,"yes"),EXACT($E8,"no"))))),"candidateInSet, ","")&amp;IF(OR(ISFORMULA($F8),AND($F8&lt;&gt;"",NOT(OR(EXACT($F8,"yes"),EXACT($F8,"no"))))),"publicEvidence, ","")&amp;IF(OR(ISFORMULA($G8),AND($G8&lt;&gt;"",NOT(OR(EXACT($G8,"none"),EXACT($G8,"seller_only"),EXACT($G8,"buyer_event"),EXACT($G8,"mixed"))))),"firstPartyEvidence, ","")&amp;IF(OR(ISFORMULA($H8),AND($H8&lt;&gt;"",NOT(OR(EXACT($H8,"yes"),EXACT($H8,"no"),EXACT($H8,"unknown"))))),"realDecision, ","")&amp;IF(OR(ISFORMULA($I8),AND($I8&lt;&gt;"",NOT(OR(EXACT($I8,"full"),EXACT($I8,"partial"),EXACT($I8,"mismatch"),EXACT($I8,"unknown"))))),"scopeMatch, ","")&amp;IF(OR(ISFORMULA($J8),AND($J8&lt;&gt;"",NOT(OR(EXACT($J8,"independent_current"),EXACT($J8,"one_decision"),EXACT($J8,"shared_records"),EXACT($J8,"contradictory"),EXACT($J8,"incomplete_capture"),EXACT($J8,"stale"))))),"evidenceQuality, ","")&amp;IF(OR(ISFORMULA($K8),AND($K8&lt;&gt;"",NOT(OR(EXACT($K8,"vendor"),EXACT($K8,"product"),EXACT($K8,"consultancy"),EXACT($K8,"agency"),EXACT($K8,"internal_build"),EXACT($K8,"spreadsheet"),EXACT($K8,"incumbent"),EXACT($K8,"open_source"),EXACT($K8,"free_tool"),EXACT($K8,"no_decision"),EXACT($K8,"status_quo"),EXACT($K8,"unknown"))))),"alternativeType, ","")&amp;IF(OR(ISFORMULA($L8),AND($L8&lt;&gt;"",NOT(OR(EXACT($L8,"direct"),EXACT($L8,"indirect"),EXACT($L8,"substitute"),EXACT($L8,"reference"),EXACT($L8,"unknown"))))),"currentRole, ","")&amp;IF(OR(ISFORMULA($M8),AND($M8&lt;&gt;"",NOT(OR(EXACT($M8,"current"),EXACT($M8,"stale"),EXACT($M8,"unknown"))))),"freshness, ","")&amp;IF(OR(ISFORMULA($N8),AND($N8&lt;&gt;"",NOT(OR(EXACT($N8,"none"),EXACT($N8,"material"),EXACT($N8,"unknown"))))),"contradiction, ","")&amp;IF(OR(ISFORMULA($O8),AND($O8&lt;&gt;"",NOT(OR(EXACT($O8,"two_plus"),EXACT($O8,"one"),EXACT($O8,"shared"),EXACT($O8,"unknown"))))),"provenance, ","")&amp;IF(OR(ISFORMULA($P8),AND($P8&lt;&gt;"",NOT(OR(EXACT($P8,"balanced"),EXACT($P8,"only_wins"),EXACT($P8,"only_losses"),EXACT($P8,"one_segment"),EXACT($P8,"incomplete_crm"),EXACT($P8,"limited"))))),"sampleCoverage, ","")&amp;IF(OR(ISFORMULA($Q8),AND($Q8&lt;&gt;"",NOT(OR(EXACT($Q8,"none"),EXACT($Q8,"review_due"),EXACT($Q8,"new_evidence"))))),"previousValidation, ","")&amp;IF(OR(ISFORMULA($R8),AND($R8&lt;&gt;"",NOT(OR(EXACT($R8,"yes"),EXACT($R8,"no"))))),"newMaterialEvidence, ","")&amp;IF(OR(ISFORMULA($S8),AND($S8&lt;&gt;"",NOT(OR(EXACT($S8,"yes"),EXACT($S8,"no"),EXACT($S8,"unknown"))))),"serviceability, ","")&amp;IF(OR(ISFORMULA($T8),AND($T8&lt;&gt;"",NOT(OR(EXACT($T8,"yes"),EXACT($T8,"no"))))),"historicalBackfill, ","")&amp;IF(OR(ISFORMULA($U8),AND($U8&lt;&gt;"",NOT(OR(EXACT($U8,"yes"),EXACT($U8,"no"),EXACT($U8,"unknown"))))),"commercialNonParticipation, ","")</x:f>
      </x:c>
      <x:c r="BM8">
        <x:f>IF(LEN(TRIM($C8&amp;""))=0,"candidateName, ","")&amp;IF(LEN(TRIM($D8&amp;""))=0,"decisionUse, ","")&amp;IF(LEN(TRIM($E8&amp;""))=0,"candidateInSet, ","")&amp;IF(LEN(TRIM($F8&amp;""))=0,"publicEvidence, ","")&amp;IF(LEN(TRIM($G8&amp;""))=0,"firstPartyEvidence, ","")&amp;IF(LEN(TRIM($H8&amp;""))=0,"realDecision, ","")&amp;IF(LEN(TRIM($I8&amp;""))=0,"scopeMatch, ","")&amp;IF(LEN(TRIM($J8&amp;""))=0,"evidenceQuality, ","")</x:f>
      </x:c>
      <x:c r="BN8">
        <x:f>IF($AY8=0,"EMPTY",IF($AZ8=TRUE,"INVALID INPUT",IF($BA8=TRUE,"INVALID INPUT",IF(OR(NOT(ISTEXT($C8)),LEN(TRIM($C8&amp;""))&lt;2),"INVALID INPUT",IF(OR($Q8="review_due",$Q8="new_evidence",$R8="yes"),"REOPEN",IF(OR($BD8="material",$BD8="unknown"),"RESOLVE EVIDENCE",IF(OR($I8="unknown",$H8="unknown"),"RESOLVE EVIDENCE",IF(AND($BG8=TRUE,OR($S8="",$S8="unknown")),"RESOLVE EVIDENCE",IF(AND($E8="no",OR($K8="",$K8="unknown")),"RESOLVE EVIDENCE",IF(AND($E8="yes",OR($L8="",$L8="unknown")),"RESOLVE EVIDENCE",IF(AND($E8="yes",OR($I8="partial",$I8="mismatch",$BC8="stale")),"DOWNGRADE",IF(AND($BG8=TRUE,$BK8=TRUE),"RESOLVE EVIDENCE",IF(AND($S8="no",$E8="yes",$H8="no",$U8="yes",$BB8="two_plus",$I8="full",$BC8="current"),"EXCLUDE FROM THIS COMMERCIAL VIEW",IF(AND($S8="no",$E8="yes",$H8="yes"),"DOWNGRADE",IF(AND($S8="no",OR($F8="yes",$BH8=TRUE)),"RETAIN FOR DISCOVERY / REFERENCE",IF($S8="no","RESOLVE EVIDENCE",IF(AND($E8="no",$H8="yes",$BF8=TRUE,$I8="full",$BI8=""),"RESOLVE EVIDENCE",IF(AND($E8="no",$H8="yes",$BF8=TRUE,$I8="full",$BG8=TRUE,OR($BB8&lt;&gt;"two_plus",$BC8&lt;&gt;"current",$S8&lt;&gt;"yes")),"RESOLVE EVIDENCE",IF(AND($E8="no",$H8="yes",$BF8=TRUE,$I8="full"),"ADD",IF(AND($BI8&lt;&gt;"",$E8="yes",$H8="yes",$I8="full",$L8&lt;&gt;$BI8),"RECLASSIFY",IF(AND($BB8="shared",$BH8=TRUE),"RETAIN FOR DISCOVERY / REFERENCE",IF(AND($BH8=TRUE,$F8="yes",OR($H8="no",$G8="none")),"RETAIN FOR DISCOVERY / REFERENCE",IF(AND($E8="yes",$H8="no",$U8="yes",$BB8="two_plus",$I8="full",$BC8="current"),"EXCLUDE FROM THIS COMMERCIAL VIEW",IF(AND($E8="yes",$H8="yes",$BF8=TRUE,$I8="full",$BB8="two_plus",$BC8="current",$BI8=""),"RESOLVE EVIDENCE",IF(AND($E8="yes",$H8="yes",$BF8=TRUE,$I8="full",$BB8="two_plus",$BC8="current",$BG8=TRUE,$S8&lt;&gt;"yes"),"RESOLVE EVIDENCE",IF(AND($E8="yes",$H8="yes",$BF8=TRUE,$I8="full",$BB8="two_plus",$BC8="current",$L8&lt;&gt;$BI8),"RECLASSIFY",IF(AND($E8="yes",$H8="yes",$BF8=TRUE,$I8="full",$BB8="two_plus",$BC8="current"),"CONFIRM","RESOLVE EVIDENCE")))))))))))))))))))))))))))</x:f>
      </x:c>
      <x:c r="BO8">
        <x:f>IF($AY8=0,"EMPTY",IF($AZ8=TRUE,"CONTROLLED_INPUT_INVALID",IF($BA8=TRUE,"REQUIRED_FIELDS_MISSING",IF(OR(NOT(ISTEXT($C8)),LEN(TRIM($C8&amp;""))&lt;2),"IDENTITY_MALFORMED",IF(OR($Q8="review_due",$Q8="new_evidence",$R8="yes"),"LIFECYCLE_TRIGGER",IF(OR($BD8="material",$BD8="unknown"),"MATERIAL_CONTRADICTION",IF(OR($I8="unknown",$H8="unknown"),"SCOPE_OR_EVENT_UNRESOLVED",IF(AND($BG8=TRUE,OR($S8="",$S8="unknown")),"SERVICEABILITY_UNRESOLVED",IF(AND($E8="no",OR($K8="",$K8="unknown")),"MISSING_ALTERNATIVE_ROLE_UNRESOLVED",IF(AND($E8="yes",OR($L8="",$L8="unknown")),"CURRENT_ROLE_UNRESOLVED",IF(AND($E8="yes",OR($I8="partial",$I8="mismatch",$BC8="stale")),"SCOPE_OR_FRESHNESS_LIMIT",IF(AND($BG8=TRUE,$BK8=TRUE),"COMMERCIAL_EVIDENCE_LIMITED",IF(AND($S8="no",$E8="yes",$H8="no",$U8="yes",$BB8="two_plus",$I8="full",$BC8="current"),"SCOPED_NON_SERVICEABILITY",IF(AND($S8="no",$E8="yes",$H8="yes"),"SERVICEABILITY_LIMIT",IF(AND($S8="no",OR($F8="yes",$BH8=TRUE)),"NOT_SERVICEABLE_FOR_COMMERCIAL_VIEW",IF($S8="no","SERVICEABILITY_NEGATIVE_ROLE_EFFECT_UNRESOLVED",IF(AND($E8="no",$H8="yes",$BF8=TRUE,$I8="full",$BI8=""),"MISSING_ALTERNATIVE_ROLE_UNRESOLVED",IF(AND($E8="no",$H8="yes",$BF8=TRUE,$I8="full",$BG8=TRUE,OR($BB8&lt;&gt;"two_plus",$BC8&lt;&gt;"current",$S8&lt;&gt;"yes")),"MISSING_ALTERNATIVE_EVIDENCE_LIMITED",IF(AND($E8="no",$H8="yes",$BF8=TRUE,$I8="full"),"COMMERCIAL_ALTERNATIVE_MISSING",IF(AND($BI8&lt;&gt;"",$E8="yes",$H8="yes",$I8="full",$L8&lt;&gt;$BI8),"ROLE_MISMATCH",IF(AND($BB8="shared",$BH8=TRUE),"PUBLIC_SIGNAL_SHARED_PROVENANCE",IF(AND($BH8=TRUE,$F8="yes",OR($H8="no",$G8="none")),"DISCOVERY_ONLY_RELATIONSHIP",IF(AND($E8="yes",$H8="no",$U8="yes",$BB8="two_plus",$I8="full",$BC8="current"),"SCOPED_NON_PARTICIPATION",IF(AND($E8="yes",$H8="yes",$BF8=TRUE,$I8="full",$BB8="two_plus",$BC8="current",$BI8=""),"ALTERNATIVE_TYPE_UNRESOLVED",IF(AND($E8="yes",$H8="yes",$BF8=TRUE,$I8="full",$BB8="two_plus",$BC8="current",$BG8=TRUE,$S8&lt;&gt;"yes"),"SERVICEABILITY_UNRESOLVED",IF(AND($E8="yes",$H8="yes",$BF8=TRUE,$I8="full",$BB8="two_plus",$BC8="current",$L8&lt;&gt;$BI8),"ROLE_MISMATCH",IF(AND($E8="yes",$H8="yes",$BF8=TRUE,$I8="full",$BB8="two_plus",$BC8="current"),"SCOPED_COMMERCIAL_RELEVANCE","DEFAULT_EVIDENCE_GAP")))))))))))))))))))))))))))</x:f>
      </x:c>
    </x:row>
    <x:row r="9">
      <x:c r="A9" s="80" t="str">
        <x:v>F004</x:v>
      </x:c>
      <x:c r="B9" s="80" t="str">
        <x:v>Malformed identity</x:v>
      </x:c>
      <x:c r="C9" s="80" t="str">
        <x:v>A</x:v>
      </x:c>
      <x:c r="D9" s="80" t="str">
        <x:v>shortlist</x:v>
      </x:c>
      <x:c r="E9" s="80" t="str">
        <x:v>yes</x:v>
      </x:c>
      <x:c r="F9" s="80" t="str">
        <x:v>yes</x:v>
      </x:c>
      <x:c r="G9" s="80" t="str">
        <x:v>mixed</x:v>
      </x:c>
      <x:c r="H9" s="80" t="str">
        <x:v>yes</x:v>
      </x:c>
      <x:c r="I9" s="80" t="str">
        <x:v>full</x:v>
      </x:c>
      <x:c r="J9" s="80" t="str">
        <x:v>independent_current</x:v>
      </x:c>
      <x:c r="K9" s="80" t="str">
        <x:v>vendor</x:v>
      </x:c>
      <x:c r="L9" s="80" t="str">
        <x:v>direct</x:v>
      </x:c>
      <x:c r="M9" s="80" t="str">
        <x:v>current</x:v>
      </x:c>
      <x:c r="N9" s="80" t="str">
        <x:v>none</x:v>
      </x:c>
      <x:c r="O9" s="80" t="str">
        <x:v>two_plus</x:v>
      </x:c>
      <x:c r="P9" s="80" t="str">
        <x:v>balanced</x:v>
      </x:c>
      <x:c r="Q9" s="80" t="str">
        <x:v>none</x:v>
      </x:c>
      <x:c r="R9" s="80" t="str">
        <x:v>no</x:v>
      </x:c>
      <x:c r="S9" s="80" t="str">
        <x:v>yes</x:v>
      </x:c>
      <x:c r="T9" s="80" t="str">
        <x:v>no</x:v>
      </x:c>
      <x:c r="U9" s="80" t="str">
        <x:v>no</x:v>
      </x:c>
      <x:c r="V9" s="80" t="str">
        <x:v>INVALID INPUT</x:v>
      </x:c>
      <x:c r="W9" s="61" t="str">
        <x:v>IDENTITY_MALFORMED</x:v>
      </x:c>
      <x:c r="X9" s="61" t="str">
        <x:v>INVALID</x:v>
      </x:c>
      <x:c r="Y9" s="61">
        <x:f>IF($BN9="EMPTY","EMPTY",$BN9)</x:f>
      </x:c>
      <x:c r="Z9" s="61">
        <x:f>$BO9</x:f>
      </x:c>
      <x:c r="AA9" s="61">
        <x:f>IF($BN9="EMPTY","EMPTY",IF($AZ9=TRUE,"INVALID",IF($BA9=TRUE,"INCOMPLETE",IF(OR(NOT(ISTEXT($C9)),LEN(TRIM($C9&amp;""))&lt;2),"INVALID","VALID"))))</x:f>
      </x:c>
      <x:c r="AB9" s="61">
        <x:f>IF(Y9=V9,"PASS","FAIL")</x:f>
      </x:c>
      <x:c r="AC9" s="61">
        <x:f>IF(Z9=W9,"PASS","FAIL")</x:f>
      </x:c>
      <x:c r="AD9" s="61">
        <x:f>IF(AA9=X9,"PASS","FAIL")</x:f>
      </x:c>
      <x:c r="AE9" s="61">
        <x:f>IF(AND(AB9="PASS",AC9="PASS",AD9="PASS"),"PASS","FAIL")</x:f>
      </x:c>
      <x:c r="AF9" s="71" t="str">
        <x:v>The competitor identity is not usable.</x:v>
      </x:c>
      <x:c r="AG9" s="61">
        <x:f>IF($BN9="EMPTY","EMPTY",IFERROR(VLOOKUP($BO9,'Method Notes'!$AN$5:$AW$50,2,FALSE),""))</x:f>
      </x:c>
      <x:c r="AH9" s="71" t="str">
        <x:v>Use a stable product, company or alternative label.</x:v>
      </x:c>
      <x:c r="AI9" s="61">
        <x:f>IF($BN9="EMPTY","EMPTY",IF($BO9="CONTROLLED_INPUT_INVALID","Unsupported values were supplied for: "&amp;LEFT($BL9,MAX(0,LEN($BL9)-2))&amp;". The engine does not convert them to a safe default.",IF($BO9="REQUIRED_FIELDS_MISSING","Required information is missing: "&amp;LEFT($BM9,MAX(0,LEN($BM9)-2))&amp;".",IFERROR(VLOOKUP($BO9,'Method Notes'!$AN$5:$AW$50,3,FALSE),""))))</x:f>
      </x:c>
      <x:c r="AJ9" s="71" t="str">
        <x:v>No role change.</x:v>
      </x:c>
      <x:c r="AK9" s="61">
        <x:f>IF($BN9="EMPTY","EMPTY",IF($BO9="COMMERCIAL_ALTERNATIVE_MISSING","Add as "&amp;$BJ9&amp;" in this scoped view.",IF($BO9="ROLE_MISMATCH","Reclassify as "&amp;$BJ9&amp;" for this view.",IFERROR(VLOOKUP($BO9,'Method Notes'!$AN$5:$AW$50,4,FALSE),""))))</x:f>
      </x:c>
      <x:c r="AL9" s="71" t="str">
        <x:v>Identity correction.</x:v>
      </x:c>
      <x:c r="AM9" s="61">
        <x:f>IF($BN9="EMPTY","EMPTY",IFERROR(VLOOKUP($BO9,'Method Notes'!$AN$5:$AW$50,5,FALSE),""))</x:f>
      </x:c>
      <x:c r="AN9" s="71" t="str">
        <x:v>Any validation claim.</x:v>
      </x:c>
      <x:c r="AO9" s="61">
        <x:f>IF($BN9="EMPTY","EMPTY",IFERROR(VLOOKUP($BO9,'Method Notes'!$AN$5:$AW$50,6,FALSE),""))</x:f>
      </x:c>
      <x:c r="AP9" s="71" t="str">
        <x:v>Resolve the identity.</x:v>
      </x:c>
      <x:c r="AQ9" s="61">
        <x:f>IF($BN9="EMPTY","EMPTY",IF($BO9="COMMERCIAL_EVIDENCE_LIMITED",IF($BF9=TRUE,"Add independent decisions and missing segments.","Collect direct buyer or recorded commercial-event evidence tied to the same scope."),IFERROR(VLOOKUP($BO9,'Method Notes'!$AN$5:$AW$50,7,FALSE),"")))</x:f>
      </x:c>
      <x:c r="AR9" s="71" t="str">
        <x:v>Re-run after correction.</x:v>
      </x:c>
      <x:c r="AS9" s="61">
        <x:f>IF($BN9="EMPTY","EMPTY",IFERROR(VLOOKUP($BO9,'Method Notes'!$AN$5:$AW$50,8,FALSE),""))</x:f>
      </x:c>
      <x:c r="AT9" s="71" t="str">
        <x:v>IDENTITY MALFORMED</x:v>
      </x:c>
      <x:c r="AU9" s="61">
        <x:f>IF($BN9="EMPTY","EMPTY",IF(OR($BO9="COMMERCIAL_EVIDENCE_LIMITED",$BO9="COMMERCIAL_ALTERNATIVE_MISSING",$BO9="ROLE_MISMATCH",$BO9="SCOPE_OR_FRESHNESS_LIMIT"),IF($BB9="shared","PROVENANCE NOT INDEPENDENT",IF($BB9="one","ONE INDEPENDENT DECISION ONLY",IF($BE9="incomplete_crm","CRM CAPTURE INCOMPLETE",IF(OR($BE9="only_wins",$BE9="only_losses",$BE9="one_segment",$BE9="limited"),"SAMPLE COVERAGE LIMITED",IF($T9="yes","HISTORICAL BACKFILL UNRELIABLE",IF($BC9="stale","EVIDENCE STALE","Evidence is scoped to the tested view.")))))),IFERROR(VLOOKUP($BO9,'Method Notes'!$AN$5:$AW$50,9,FALSE),"")))</x:f>
      </x:c>
      <x:c r="AV9" s="71" t="str">
        <x:v>Use a stable, non-sensitive label.</x:v>
      </x:c>
      <x:c r="AW9" s="61">
        <x:f>IF($BN9="EMPTY","EMPTY",IFERROR(VLOOKUP($BO9,'Method Notes'!$AN$5:$AW$50,10,FALSE),""))</x:f>
      </x:c>
      <x:c r="AX9" s="61">
        <x:f>IF(AND(AG9=AF9,AI9=AH9,AK9=AJ9,AM9=AL9,AO9=AN9,AQ9=AP9,AS9=AR9,AU9=AT9,AW9=AV9),"PASS","FAIL")</x:f>
      </x:c>
      <x:c r="AY9">
        <x:f>IF(COUNTA($C9:$U9)&gt;0,1,0)</x:f>
      </x:c>
      <x:c r="AZ9">
        <x:f>OR(ISFORMULA($C9),ISFORMULA($D9),AND($D9&lt;&gt;"",NOT(OR(EXACT($D9,"seo"),EXACT($D9,"content"),EXACT($D9,"paid_search"),EXACT($D9,"market_monitoring"),EXACT($D9,"battlecard"),EXACT($D9,"product_comparison"),EXACT($D9,"shortlist"),EXACT($D9,"procurement"),EXACT($D9,"pricing"),EXACT($D9,"renewal"),EXACT($D9,"strategy")))),ISFORMULA($E9),AND($E9&lt;&gt;"",NOT(OR(EXACT($E9,"yes"),EXACT($E9,"no")))),ISFORMULA($F9),AND($F9&lt;&gt;"",NOT(OR(EXACT($F9,"yes"),EXACT($F9,"no")))),ISFORMULA($G9),AND($G9&lt;&gt;"",NOT(OR(EXACT($G9,"none"),EXACT($G9,"seller_only"),EXACT($G9,"buyer_event"),EXACT($G9,"mixed")))),ISFORMULA($H9),AND($H9&lt;&gt;"",NOT(OR(EXACT($H9,"yes"),EXACT($H9,"no"),EXACT($H9,"unknown")))),ISFORMULA($I9),AND($I9&lt;&gt;"",NOT(OR(EXACT($I9,"full"),EXACT($I9,"partial"),EXACT($I9,"mismatch"),EXACT($I9,"unknown")))),ISFORMULA($J9),AND($J9&lt;&gt;"",NOT(OR(EXACT($J9,"independent_current"),EXACT($J9,"one_decision"),EXACT($J9,"shared_records"),EXACT($J9,"contradictory"),EXACT($J9,"incomplete_capture"),EXACT($J9,"stale")))),ISFORMULA($K9),AND($K9&lt;&gt;"",NOT(OR(EXACT($K9,"vendor"),EXACT($K9,"product"),EXACT($K9,"consultancy"),EXACT($K9,"agency"),EXACT($K9,"internal_build"),EXACT($K9,"spreadsheet"),EXACT($K9,"incumbent"),EXACT($K9,"open_source"),EXACT($K9,"free_tool"),EXACT($K9,"no_decision"),EXACT($K9,"status_quo"),EXACT($K9,"unknown")))),ISFORMULA($L9),AND($L9&lt;&gt;"",NOT(OR(EXACT($L9,"direct"),EXACT($L9,"indirect"),EXACT($L9,"substitute"),EXACT($L9,"reference"),EXACT($L9,"unknown")))),ISFORMULA($M9),AND($M9&lt;&gt;"",NOT(OR(EXACT($M9,"current"),EXACT($M9,"stale"),EXACT($M9,"unknown")))),ISFORMULA($N9),AND($N9&lt;&gt;"",NOT(OR(EXACT($N9,"none"),EXACT($N9,"material"),EXACT($N9,"unknown")))),ISFORMULA($O9),AND($O9&lt;&gt;"",NOT(OR(EXACT($O9,"two_plus"),EXACT($O9,"one"),EXACT($O9,"shared"),EXACT($O9,"unknown")))),ISFORMULA($P9),AND($P9&lt;&gt;"",NOT(OR(EXACT($P9,"balanced"),EXACT($P9,"only_wins"),EXACT($P9,"only_losses"),EXACT($P9,"one_segment"),EXACT($P9,"incomplete_crm"),EXACT($P9,"limited")))),ISFORMULA($Q9),AND($Q9&lt;&gt;"",NOT(OR(EXACT($Q9,"none"),EXACT($Q9,"review_due"),EXACT($Q9,"new_evidence")))),ISFORMULA($R9),AND($R9&lt;&gt;"",NOT(OR(EXACT($R9,"yes"),EXACT($R9,"no")))),ISFORMULA($S9),AND($S9&lt;&gt;"",NOT(OR(EXACT($S9,"yes"),EXACT($S9,"no"),EXACT($S9,"unknown")))),ISFORMULA($T9),AND($T9&lt;&gt;"",NOT(OR(EXACT($T9,"yes"),EXACT($T9,"no")))),ISFORMULA($U9),AND($U9&lt;&gt;"",NOT(OR(EXACT($U9,"yes"),EXACT($U9,"no"),EXACT($U9,"unknown")))))</x:f>
      </x:c>
      <x:c r="BA9">
        <x:f>OR(LEN(TRIM($C9&amp;""))=0,LEN(TRIM($D9&amp;""))=0,LEN(TRIM($E9&amp;""))=0,LEN(TRIM($F9&amp;""))=0,LEN(TRIM($G9&amp;""))=0,LEN(TRIM($H9&amp;""))=0,LEN(TRIM($I9&amp;""))=0,LEN(TRIM($J9&amp;""))=0)</x:f>
      </x:c>
      <x:c r="BB9">
        <x:f>IF($O9&lt;&gt;"",$O9,IF($J9="independent_current","two_plus",IF($J9="one_decision","one",IF($J9="shared_records","shared","unknown"))))</x:f>
      </x:c>
      <x:c r="BC9">
        <x:f>IF($M9&lt;&gt;"",$M9,IF($J9="stale","stale",IF($J9="incomplete_capture","unknown",IF($J9&lt;&gt;"","current",""))))</x:f>
      </x:c>
      <x:c r="BD9">
        <x:f>IF($N9&lt;&gt;"",$N9,IF($J9="contradictory","material",IF($J9&lt;&gt;"","none","")))</x:f>
      </x:c>
      <x:c r="BE9">
        <x:f>IF($P9&lt;&gt;"",$P9,IF($J9="incomplete_capture","incomplete_crm",IF($J9="independent_current","balanced",IF($J9&lt;&gt;"","limited",""))))</x:f>
      </x:c>
      <x:c r="BF9">
        <x:f>OR($G9="buyer_event",$G9="mixed")</x:f>
      </x:c>
      <x:c r="BG9">
        <x:f>OR($D9="battlecard",$D9="shortlist",$D9="procurement",$D9="pricing",$D9="renewal",$D9="strategy",$D9="product_comparison")</x:f>
      </x:c>
      <x:c r="BH9">
        <x:f>OR($D9="seo",$D9="content",$D9="paid_search",$D9="market_monitoring")</x:f>
      </x:c>
      <x:c r="BI9">
        <x:f>IF(OR($K9="vendor",$K9="product"),"direct",IF(OR($K9="consultancy",$K9="agency"),"indirect",IF(OR($K9="internal_build",$K9="spreadsheet",$K9="incumbent",$K9="open_source",$K9="free_tool",$K9="no_decision",$K9="status_quo"),"substitute","")))</x:f>
      </x:c>
      <x:c r="BJ9">
        <x:f>IF(OR($K9="vendor",$K9="product"),"Direct competitor",IF(OR($K9="consultancy",$K9="agency"),"Service alternative",IF($K9="incumbent","Incumbent / substitute",IF($K9="no_decision","No-decision alternative",IF($K9="status_quo","Status-quo alternative",IF(OR($K9="internal_build",$K9="spreadsheet",$K9="open_source",$K9="free_tool"),"Substitute",""))))))</x:f>
      </x:c>
      <x:c r="BK9">
        <x:f>OR($G9="none",$G9="seller_only",$BB9&lt;&gt;"two_plus",$BE9="only_wins",$BE9="only_losses",$BE9="one_segment",$BE9="incomplete_crm",$BE9="limited",$T9="yes",$BC9&lt;&gt;"current")</x:f>
      </x:c>
      <x:c r="BL9">
        <x:f>IF(ISFORMULA($C9),"candidateName, ","")&amp;IF(OR(ISFORMULA($D9),AND($D9&lt;&gt;"",NOT(OR(EXACT($D9,"seo"),EXACT($D9,"content"),EXACT($D9,"paid_search"),EXACT($D9,"market_monitoring"),EXACT($D9,"battlecard"),EXACT($D9,"product_comparison"),EXACT($D9,"shortlist"),EXACT($D9,"procurement"),EXACT($D9,"pricing"),EXACT($D9,"renewal"),EXACT($D9,"strategy"))))),"decisionUse, ","")&amp;IF(OR(ISFORMULA($E9),AND($E9&lt;&gt;"",NOT(OR(EXACT($E9,"yes"),EXACT($E9,"no"))))),"candidateInSet, ","")&amp;IF(OR(ISFORMULA($F9),AND($F9&lt;&gt;"",NOT(OR(EXACT($F9,"yes"),EXACT($F9,"no"))))),"publicEvidence, ","")&amp;IF(OR(ISFORMULA($G9),AND($G9&lt;&gt;"",NOT(OR(EXACT($G9,"none"),EXACT($G9,"seller_only"),EXACT($G9,"buyer_event"),EXACT($G9,"mixed"))))),"firstPartyEvidence, ","")&amp;IF(OR(ISFORMULA($H9),AND($H9&lt;&gt;"",NOT(OR(EXACT($H9,"yes"),EXACT($H9,"no"),EXACT($H9,"unknown"))))),"realDecision, ","")&amp;IF(OR(ISFORMULA($I9),AND($I9&lt;&gt;"",NOT(OR(EXACT($I9,"full"),EXACT($I9,"partial"),EXACT($I9,"mismatch"),EXACT($I9,"unknown"))))),"scopeMatch, ","")&amp;IF(OR(ISFORMULA($J9),AND($J9&lt;&gt;"",NOT(OR(EXACT($J9,"independent_current"),EXACT($J9,"one_decision"),EXACT($J9,"shared_records"),EXACT($J9,"contradictory"),EXACT($J9,"incomplete_capture"),EXACT($J9,"stale"))))),"evidenceQuality, ","")&amp;IF(OR(ISFORMULA($K9),AND($K9&lt;&gt;"",NOT(OR(EXACT($K9,"vendor"),EXACT($K9,"product"),EXACT($K9,"consultancy"),EXACT($K9,"agency"),EXACT($K9,"internal_build"),EXACT($K9,"spreadsheet"),EXACT($K9,"incumbent"),EXACT($K9,"open_source"),EXACT($K9,"free_tool"),EXACT($K9,"no_decision"),EXACT($K9,"status_quo"),EXACT($K9,"unknown"))))),"alternativeType, ","")&amp;IF(OR(ISFORMULA($L9),AND($L9&lt;&gt;"",NOT(OR(EXACT($L9,"direct"),EXACT($L9,"indirect"),EXACT($L9,"substitute"),EXACT($L9,"reference"),EXACT($L9,"unknown"))))),"currentRole, ","")&amp;IF(OR(ISFORMULA($M9),AND($M9&lt;&gt;"",NOT(OR(EXACT($M9,"current"),EXACT($M9,"stale"),EXACT($M9,"unknown"))))),"freshness, ","")&amp;IF(OR(ISFORMULA($N9),AND($N9&lt;&gt;"",NOT(OR(EXACT($N9,"none"),EXACT($N9,"material"),EXACT($N9,"unknown"))))),"contradiction, ","")&amp;IF(OR(ISFORMULA($O9),AND($O9&lt;&gt;"",NOT(OR(EXACT($O9,"two_plus"),EXACT($O9,"one"),EXACT($O9,"shared"),EXACT($O9,"unknown"))))),"provenance, ","")&amp;IF(OR(ISFORMULA($P9),AND($P9&lt;&gt;"",NOT(OR(EXACT($P9,"balanced"),EXACT($P9,"only_wins"),EXACT($P9,"only_losses"),EXACT($P9,"one_segment"),EXACT($P9,"incomplete_crm"),EXACT($P9,"limited"))))),"sampleCoverage, ","")&amp;IF(OR(ISFORMULA($Q9),AND($Q9&lt;&gt;"",NOT(OR(EXACT($Q9,"none"),EXACT($Q9,"review_due"),EXACT($Q9,"new_evidence"))))),"previousValidation, ","")&amp;IF(OR(ISFORMULA($R9),AND($R9&lt;&gt;"",NOT(OR(EXACT($R9,"yes"),EXACT($R9,"no"))))),"newMaterialEvidence, ","")&amp;IF(OR(ISFORMULA($S9),AND($S9&lt;&gt;"",NOT(OR(EXACT($S9,"yes"),EXACT($S9,"no"),EXACT($S9,"unknown"))))),"serviceability, ","")&amp;IF(OR(ISFORMULA($T9),AND($T9&lt;&gt;"",NOT(OR(EXACT($T9,"yes"),EXACT($T9,"no"))))),"historicalBackfill, ","")&amp;IF(OR(ISFORMULA($U9),AND($U9&lt;&gt;"",NOT(OR(EXACT($U9,"yes"),EXACT($U9,"no"),EXACT($U9,"unknown"))))),"commercialNonParticipation, ","")</x:f>
      </x:c>
      <x:c r="BM9">
        <x:f>IF(LEN(TRIM($C9&amp;""))=0,"candidateName, ","")&amp;IF(LEN(TRIM($D9&amp;""))=0,"decisionUse, ","")&amp;IF(LEN(TRIM($E9&amp;""))=0,"candidateInSet, ","")&amp;IF(LEN(TRIM($F9&amp;""))=0,"publicEvidence, ","")&amp;IF(LEN(TRIM($G9&amp;""))=0,"firstPartyEvidence, ","")&amp;IF(LEN(TRIM($H9&amp;""))=0,"realDecision, ","")&amp;IF(LEN(TRIM($I9&amp;""))=0,"scopeMatch, ","")&amp;IF(LEN(TRIM($J9&amp;""))=0,"evidenceQuality, ","")</x:f>
      </x:c>
      <x:c r="BN9">
        <x:f>IF($AY9=0,"EMPTY",IF($AZ9=TRUE,"INVALID INPUT",IF($BA9=TRUE,"INVALID INPUT",IF(OR(NOT(ISTEXT($C9)),LEN(TRIM($C9&amp;""))&lt;2),"INVALID INPUT",IF(OR($Q9="review_due",$Q9="new_evidence",$R9="yes"),"REOPEN",IF(OR($BD9="material",$BD9="unknown"),"RESOLVE EVIDENCE",IF(OR($I9="unknown",$H9="unknown"),"RESOLVE EVIDENCE",IF(AND($BG9=TRUE,OR($S9="",$S9="unknown")),"RESOLVE EVIDENCE",IF(AND($E9="no",OR($K9="",$K9="unknown")),"RESOLVE EVIDENCE",IF(AND($E9="yes",OR($L9="",$L9="unknown")),"RESOLVE EVIDENCE",IF(AND($E9="yes",OR($I9="partial",$I9="mismatch",$BC9="stale")),"DOWNGRADE",IF(AND($BG9=TRUE,$BK9=TRUE),"RESOLVE EVIDENCE",IF(AND($S9="no",$E9="yes",$H9="no",$U9="yes",$BB9="two_plus",$I9="full",$BC9="current"),"EXCLUDE FROM THIS COMMERCIAL VIEW",IF(AND($S9="no",$E9="yes",$H9="yes"),"DOWNGRADE",IF(AND($S9="no",OR($F9="yes",$BH9=TRUE)),"RETAIN FOR DISCOVERY / REFERENCE",IF($S9="no","RESOLVE EVIDENCE",IF(AND($E9="no",$H9="yes",$BF9=TRUE,$I9="full",$BI9=""),"RESOLVE EVIDENCE",IF(AND($E9="no",$H9="yes",$BF9=TRUE,$I9="full",$BG9=TRUE,OR($BB9&lt;&gt;"two_plus",$BC9&lt;&gt;"current",$S9&lt;&gt;"yes")),"RESOLVE EVIDENCE",IF(AND($E9="no",$H9="yes",$BF9=TRUE,$I9="full"),"ADD",IF(AND($BI9&lt;&gt;"",$E9="yes",$H9="yes",$I9="full",$L9&lt;&gt;$BI9),"RECLASSIFY",IF(AND($BB9="shared",$BH9=TRUE),"RETAIN FOR DISCOVERY / REFERENCE",IF(AND($BH9=TRUE,$F9="yes",OR($H9="no",$G9="none")),"RETAIN FOR DISCOVERY / REFERENCE",IF(AND($E9="yes",$H9="no",$U9="yes",$BB9="two_plus",$I9="full",$BC9="current"),"EXCLUDE FROM THIS COMMERCIAL VIEW",IF(AND($E9="yes",$H9="yes",$BF9=TRUE,$I9="full",$BB9="two_plus",$BC9="current",$BI9=""),"RESOLVE EVIDENCE",IF(AND($E9="yes",$H9="yes",$BF9=TRUE,$I9="full",$BB9="two_plus",$BC9="current",$BG9=TRUE,$S9&lt;&gt;"yes"),"RESOLVE EVIDENCE",IF(AND($E9="yes",$H9="yes",$BF9=TRUE,$I9="full",$BB9="two_plus",$BC9="current",$L9&lt;&gt;$BI9),"RECLASSIFY",IF(AND($E9="yes",$H9="yes",$BF9=TRUE,$I9="full",$BB9="two_plus",$BC9="current"),"CONFIRM","RESOLVE EVIDENCE")))))))))))))))))))))))))))</x:f>
      </x:c>
      <x:c r="BO9">
        <x:f>IF($AY9=0,"EMPTY",IF($AZ9=TRUE,"CONTROLLED_INPUT_INVALID",IF($BA9=TRUE,"REQUIRED_FIELDS_MISSING",IF(OR(NOT(ISTEXT($C9)),LEN(TRIM($C9&amp;""))&lt;2),"IDENTITY_MALFORMED",IF(OR($Q9="review_due",$Q9="new_evidence",$R9="yes"),"LIFECYCLE_TRIGGER",IF(OR($BD9="material",$BD9="unknown"),"MATERIAL_CONTRADICTION",IF(OR($I9="unknown",$H9="unknown"),"SCOPE_OR_EVENT_UNRESOLVED",IF(AND($BG9=TRUE,OR($S9="",$S9="unknown")),"SERVICEABILITY_UNRESOLVED",IF(AND($E9="no",OR($K9="",$K9="unknown")),"MISSING_ALTERNATIVE_ROLE_UNRESOLVED",IF(AND($E9="yes",OR($L9="",$L9="unknown")),"CURRENT_ROLE_UNRESOLVED",IF(AND($E9="yes",OR($I9="partial",$I9="mismatch",$BC9="stale")),"SCOPE_OR_FRESHNESS_LIMIT",IF(AND($BG9=TRUE,$BK9=TRUE),"COMMERCIAL_EVIDENCE_LIMITED",IF(AND($S9="no",$E9="yes",$H9="no",$U9="yes",$BB9="two_plus",$I9="full",$BC9="current"),"SCOPED_NON_SERVICEABILITY",IF(AND($S9="no",$E9="yes",$H9="yes"),"SERVICEABILITY_LIMIT",IF(AND($S9="no",OR($F9="yes",$BH9=TRUE)),"NOT_SERVICEABLE_FOR_COMMERCIAL_VIEW",IF($S9="no","SERVICEABILITY_NEGATIVE_ROLE_EFFECT_UNRESOLVED",IF(AND($E9="no",$H9="yes",$BF9=TRUE,$I9="full",$BI9=""),"MISSING_ALTERNATIVE_ROLE_UNRESOLVED",IF(AND($E9="no",$H9="yes",$BF9=TRUE,$I9="full",$BG9=TRUE,OR($BB9&lt;&gt;"two_plus",$BC9&lt;&gt;"current",$S9&lt;&gt;"yes")),"MISSING_ALTERNATIVE_EVIDENCE_LIMITED",IF(AND($E9="no",$H9="yes",$BF9=TRUE,$I9="full"),"COMMERCIAL_ALTERNATIVE_MISSING",IF(AND($BI9&lt;&gt;"",$E9="yes",$H9="yes",$I9="full",$L9&lt;&gt;$BI9),"ROLE_MISMATCH",IF(AND($BB9="shared",$BH9=TRUE),"PUBLIC_SIGNAL_SHARED_PROVENANCE",IF(AND($BH9=TRUE,$F9="yes",OR($H9="no",$G9="none")),"DISCOVERY_ONLY_RELATIONSHIP",IF(AND($E9="yes",$H9="no",$U9="yes",$BB9="two_plus",$I9="full",$BC9="current"),"SCOPED_NON_PARTICIPATION",IF(AND($E9="yes",$H9="yes",$BF9=TRUE,$I9="full",$BB9="two_plus",$BC9="current",$BI9=""),"ALTERNATIVE_TYPE_UNRESOLVED",IF(AND($E9="yes",$H9="yes",$BF9=TRUE,$I9="full",$BB9="two_plus",$BC9="current",$BG9=TRUE,$S9&lt;&gt;"yes"),"SERVICEABILITY_UNRESOLVED",IF(AND($E9="yes",$H9="yes",$BF9=TRUE,$I9="full",$BB9="two_plus",$BC9="current",$L9&lt;&gt;$BI9),"ROLE_MISMATCH",IF(AND($E9="yes",$H9="yes",$BF9=TRUE,$I9="full",$BB9="two_plus",$BC9="current"),"SCOPED_COMMERCIAL_RELEVANCE","DEFAULT_EVIDENCE_GAP")))))))))))))))))))))))))))</x:f>
      </x:c>
    </x:row>
    <x:row r="10">
      <x:c r="A10" s="80" t="str">
        <x:v>F005</x:v>
      </x:c>
      <x:c r="B10" s="80" t="str">
        <x:v>Confirmed shortlist competitor</x:v>
      </x:c>
      <x:c r="C10" s="80" t="str">
        <x:v>Atlas Cloud</x:v>
      </x:c>
      <x:c r="D10" s="80" t="str">
        <x:v>shortlist</x:v>
      </x:c>
      <x:c r="E10" s="80" t="str">
        <x:v>yes</x:v>
      </x:c>
      <x:c r="F10" s="80" t="str">
        <x:v>yes</x:v>
      </x:c>
      <x:c r="G10" s="80" t="str">
        <x:v>mixed</x:v>
      </x:c>
      <x:c r="H10" s="80" t="str">
        <x:v>yes</x:v>
      </x:c>
      <x:c r="I10" s="80" t="str">
        <x:v>full</x:v>
      </x:c>
      <x:c r="J10" s="80" t="str">
        <x:v>independent_current</x:v>
      </x:c>
      <x:c r="K10" s="80" t="str">
        <x:v>vendor</x:v>
      </x:c>
      <x:c r="L10" s="80" t="str">
        <x:v>direct</x:v>
      </x:c>
      <x:c r="M10" s="80" t="str">
        <x:v>current</x:v>
      </x:c>
      <x:c r="N10" s="80" t="str">
        <x:v>none</x:v>
      </x:c>
      <x:c r="O10" s="80" t="str">
        <x:v>two_plus</x:v>
      </x:c>
      <x:c r="P10" s="80" t="str">
        <x:v>balanced</x:v>
      </x:c>
      <x:c r="Q10" s="80" t="str">
        <x:v>none</x:v>
      </x:c>
      <x:c r="R10" s="80" t="str">
        <x:v>no</x:v>
      </x:c>
      <x:c r="S10" s="80" t="str">
        <x:v>yes</x:v>
      </x:c>
      <x:c r="T10" s="80" t="str">
        <x:v>no</x:v>
      </x:c>
      <x:c r="U10" s="80" t="str">
        <x:v>no</x:v>
      </x:c>
      <x:c r="V10" s="80" t="str">
        <x:v>CONFIRM</x:v>
      </x:c>
      <x:c r="W10" s="61" t="str">
        <x:v>SCOPED_COMMERCIAL_RELEVANCE</x:v>
      </x:c>
      <x:c r="X10" s="61" t="str">
        <x:v>VALID</x:v>
      </x:c>
      <x:c r="Y10" s="61">
        <x:f>IF($BN10="EMPTY","EMPTY",$BN10)</x:f>
      </x:c>
      <x:c r="Z10" s="61">
        <x:f>$BO10</x:f>
      </x:c>
      <x:c r="AA10" s="61">
        <x:f>IF($BN10="EMPTY","EMPTY",IF($AZ10=TRUE,"INVALID",IF($BA10=TRUE,"INCOMPLETE",IF(OR(NOT(ISTEXT($C10)),LEN(TRIM($C10&amp;""))&lt;2),"INVALID","VALID"))))</x:f>
      </x:c>
      <x:c r="AB10" s="61">
        <x:f>IF(Y10=V10,"PASS","FAIL")</x:f>
      </x:c>
      <x:c r="AC10" s="61">
        <x:f>IF(Z10=W10,"PASS","FAIL")</x:f>
      </x:c>
      <x:c r="AD10" s="61">
        <x:f>IF(AA10=X10,"PASS","FAIL")</x:f>
      </x:c>
      <x:c r="AE10" s="61">
        <x:f>IF(AND(AB10="PASS",AC10="PASS",AD10="PASS"),"PASS","FAIL")</x:f>
      </x:c>
      <x:c r="AF10" s="71" t="str">
        <x:v>The current scoped role is supported.</x:v>
      </x:c>
      <x:c r="AG10" s="61">
        <x:f>IF($BN10="EMPTY","EMPTY",IFERROR(VLOOKUP($BO10,'Method Notes'!$AN$5:$AW$50,2,FALSE),""))</x:f>
      </x:c>
      <x:c r="AH10" s="71" t="str">
        <x:v>Matching direct buyer or recorded commercial-event evidence appears across independent decisions without a material contradiction, and role and serviceability are resolved.</x:v>
      </x:c>
      <x:c r="AI10" s="61">
        <x:f>IF($BN10="EMPTY","EMPTY",IF($BO10="CONTROLLED_INPUT_INVALID","Unsupported values were supplied for: "&amp;LEFT($BL10,MAX(0,LEN($BL10)-2))&amp;". The engine does not convert them to a safe default.",IF($BO10="REQUIRED_FIELDS_MISSING","Required information is missing: "&amp;LEFT($BM10,MAX(0,LEN($BM10)-2))&amp;".",IFERROR(VLOOKUP($BO10,'Method Notes'!$AN$5:$AW$50,3,FALSE),""))))</x:f>
      </x:c>
      <x:c r="AJ10" s="71" t="str">
        <x:v>Keep the current role in this validated view.</x:v>
      </x:c>
      <x:c r="AK10" s="61">
        <x:f>IF($BN10="EMPTY","EMPTY",IF($BO10="COMMERCIAL_ALTERNATIVE_MISSING","Add as "&amp;$BJ10&amp;" in this scoped view.",IF($BO10="ROLE_MISMATCH","Reclassify as "&amp;$BJ10&amp;" for this view.",IFERROR(VLOOKUP($BO10,'Method Notes'!$AN$5:$AW$50,4,FALSE),""))))</x:f>
      </x:c>
      <x:c r="AL10" s="71" t="str">
        <x:v>The selected use and other uses with the same scope and evidence requirement.</x:v>
      </x:c>
      <x:c r="AM10" s="61">
        <x:f>IF($BN10="EMPTY","EMPTY",IFERROR(VLOOKUP($BO10,'Method Notes'!$AN$5:$AW$50,5,FALSE),""))</x:f>
      </x:c>
      <x:c r="AN10" s="71" t="str">
        <x:v>Universal use across untested segments, geographies or stages.</x:v>
      </x:c>
      <x:c r="AO10" s="61">
        <x:f>IF($BN10="EMPTY","EMPTY",IFERROR(VLOOKUP($BO10,'Method Notes'!$AN$5:$AW$50,6,FALSE),""))</x:f>
      </x:c>
      <x:c r="AP10" s="71" t="str">
        <x:v>Record the evidence summary, owner and effective period.</x:v>
      </x:c>
      <x:c r="AQ10" s="61">
        <x:f>IF($BN10="EMPTY","EMPTY",IF($BO10="COMMERCIAL_EVIDENCE_LIMITED",IF($BF10=TRUE,"Add independent decisions and missing segments.","Collect direct buyer or recorded commercial-event evidence tied to the same scope."),IFERROR(VLOOKUP($BO10,'Method Notes'!$AN$5:$AW$50,7,FALSE),"")))</x:f>
      </x:c>
      <x:c r="AR10" s="71" t="str">
        <x:v>Review on the defined date or material market, product or serviceability change.</x:v>
      </x:c>
      <x:c r="AS10" s="61">
        <x:f>IF($BN10="EMPTY","EMPTY",IFERROR(VLOOKUP($BO10,'Method Notes'!$AN$5:$AW$50,8,FALSE),""))</x:f>
      </x:c>
      <x:c r="AT10" s="71" t="str">
        <x:v>CONFIRMATION IS SCOPED AND VERSIONED</x:v>
      </x:c>
      <x:c r="AU10" s="61">
        <x:f>IF($BN10="EMPTY","EMPTY",IF(OR($BO10="COMMERCIAL_EVIDENCE_LIMITED",$BO10="COMMERCIAL_ALTERNATIVE_MISSING",$BO10="ROLE_MISMATCH",$BO10="SCOPE_OR_FRESHNESS_LIMIT"),IF($BB10="shared","PROVENANCE NOT INDEPENDENT",IF($BB10="one","ONE INDEPENDENT DECISION ONLY",IF($BE10="incomplete_crm","CRM CAPTURE INCOMPLETE",IF(OR($BE10="only_wins",$BE10="only_losses",$BE10="one_segment",$BE10="limited"),"SAMPLE COVERAGE LIMITED",IF($T10="yes","HISTORICAL BACKFILL UNRELIABLE",IF($BC10="stale","EVIDENCE STALE","Evidence is scoped to the tested view.")))))),IFERROR(VLOOKUP($BO10,'Method Notes'!$AN$5:$AW$50,9,FALSE),"")))</x:f>
      </x:c>
      <x:c r="AV10" s="71" t="str">
        <x:v>Approve the result and publish the next set version.</x:v>
      </x:c>
      <x:c r="AW10" s="61">
        <x:f>IF($BN10="EMPTY","EMPTY",IFERROR(VLOOKUP($BO10,'Method Notes'!$AN$5:$AW$50,10,FALSE),""))</x:f>
      </x:c>
      <x:c r="AX10" s="61">
        <x:f>IF(AND(AG10=AF10,AI10=AH10,AK10=AJ10,AM10=AL10,AO10=AN10,AQ10=AP10,AS10=AR10,AU10=AT10,AW10=AV10),"PASS","FAIL")</x:f>
      </x:c>
      <x:c r="AY10">
        <x:f>IF(COUNTA($C10:$U10)&gt;0,1,0)</x:f>
      </x:c>
      <x:c r="AZ10">
        <x:f>OR(ISFORMULA($C10),ISFORMULA($D10),AND($D10&lt;&gt;"",NOT(OR(EXACT($D10,"seo"),EXACT($D10,"content"),EXACT($D10,"paid_search"),EXACT($D10,"market_monitoring"),EXACT($D10,"battlecard"),EXACT($D10,"product_comparison"),EXACT($D10,"shortlist"),EXACT($D10,"procurement"),EXACT($D10,"pricing"),EXACT($D10,"renewal"),EXACT($D10,"strategy")))),ISFORMULA($E10),AND($E10&lt;&gt;"",NOT(OR(EXACT($E10,"yes"),EXACT($E10,"no")))),ISFORMULA($F10),AND($F10&lt;&gt;"",NOT(OR(EXACT($F10,"yes"),EXACT($F10,"no")))),ISFORMULA($G10),AND($G10&lt;&gt;"",NOT(OR(EXACT($G10,"none"),EXACT($G10,"seller_only"),EXACT($G10,"buyer_event"),EXACT($G10,"mixed")))),ISFORMULA($H10),AND($H10&lt;&gt;"",NOT(OR(EXACT($H10,"yes"),EXACT($H10,"no"),EXACT($H10,"unknown")))),ISFORMULA($I10),AND($I10&lt;&gt;"",NOT(OR(EXACT($I10,"full"),EXACT($I10,"partial"),EXACT($I10,"mismatch"),EXACT($I10,"unknown")))),ISFORMULA($J10),AND($J10&lt;&gt;"",NOT(OR(EXACT($J10,"independent_current"),EXACT($J10,"one_decision"),EXACT($J10,"shared_records"),EXACT($J10,"contradictory"),EXACT($J10,"incomplete_capture"),EXACT($J10,"stale")))),ISFORMULA($K10),AND($K10&lt;&gt;"",NOT(OR(EXACT($K10,"vendor"),EXACT($K10,"product"),EXACT($K10,"consultancy"),EXACT($K10,"agency"),EXACT($K10,"internal_build"),EXACT($K10,"spreadsheet"),EXACT($K10,"incumbent"),EXACT($K10,"open_source"),EXACT($K10,"free_tool"),EXACT($K10,"no_decision"),EXACT($K10,"status_quo"),EXACT($K10,"unknown")))),ISFORMULA($L10),AND($L10&lt;&gt;"",NOT(OR(EXACT($L10,"direct"),EXACT($L10,"indirect"),EXACT($L10,"substitute"),EXACT($L10,"reference"),EXACT($L10,"unknown")))),ISFORMULA($M10),AND($M10&lt;&gt;"",NOT(OR(EXACT($M10,"current"),EXACT($M10,"stale"),EXACT($M10,"unknown")))),ISFORMULA($N10),AND($N10&lt;&gt;"",NOT(OR(EXACT($N10,"none"),EXACT($N10,"material"),EXACT($N10,"unknown")))),ISFORMULA($O10),AND($O10&lt;&gt;"",NOT(OR(EXACT($O10,"two_plus"),EXACT($O10,"one"),EXACT($O10,"shared"),EXACT($O10,"unknown")))),ISFORMULA($P10),AND($P10&lt;&gt;"",NOT(OR(EXACT($P10,"balanced"),EXACT($P10,"only_wins"),EXACT($P10,"only_losses"),EXACT($P10,"one_segment"),EXACT($P10,"incomplete_crm"),EXACT($P10,"limited")))),ISFORMULA($Q10),AND($Q10&lt;&gt;"",NOT(OR(EXACT($Q10,"none"),EXACT($Q10,"review_due"),EXACT($Q10,"new_evidence")))),ISFORMULA($R10),AND($R10&lt;&gt;"",NOT(OR(EXACT($R10,"yes"),EXACT($R10,"no")))),ISFORMULA($S10),AND($S10&lt;&gt;"",NOT(OR(EXACT($S10,"yes"),EXACT($S10,"no"),EXACT($S10,"unknown")))),ISFORMULA($T10),AND($T10&lt;&gt;"",NOT(OR(EXACT($T10,"yes"),EXACT($T10,"no")))),ISFORMULA($U10),AND($U10&lt;&gt;"",NOT(OR(EXACT($U10,"yes"),EXACT($U10,"no"),EXACT($U10,"unknown")))))</x:f>
      </x:c>
      <x:c r="BA10">
        <x:f>OR(LEN(TRIM($C10&amp;""))=0,LEN(TRIM($D10&amp;""))=0,LEN(TRIM($E10&amp;""))=0,LEN(TRIM($F10&amp;""))=0,LEN(TRIM($G10&amp;""))=0,LEN(TRIM($H10&amp;""))=0,LEN(TRIM($I10&amp;""))=0,LEN(TRIM($J10&amp;""))=0)</x:f>
      </x:c>
      <x:c r="BB10">
        <x:f>IF($O10&lt;&gt;"",$O10,IF($J10="independent_current","two_plus",IF($J10="one_decision","one",IF($J10="shared_records","shared","unknown"))))</x:f>
      </x:c>
      <x:c r="BC10">
        <x:f>IF($M10&lt;&gt;"",$M10,IF($J10="stale","stale",IF($J10="incomplete_capture","unknown",IF($J10&lt;&gt;"","current",""))))</x:f>
      </x:c>
      <x:c r="BD10">
        <x:f>IF($N10&lt;&gt;"",$N10,IF($J10="contradictory","material",IF($J10&lt;&gt;"","none","")))</x:f>
      </x:c>
      <x:c r="BE10">
        <x:f>IF($P10&lt;&gt;"",$P10,IF($J10="incomplete_capture","incomplete_crm",IF($J10="independent_current","balanced",IF($J10&lt;&gt;"","limited",""))))</x:f>
      </x:c>
      <x:c r="BF10">
        <x:f>OR($G10="buyer_event",$G10="mixed")</x:f>
      </x:c>
      <x:c r="BG10">
        <x:f>OR($D10="battlecard",$D10="shortlist",$D10="procurement",$D10="pricing",$D10="renewal",$D10="strategy",$D10="product_comparison")</x:f>
      </x:c>
      <x:c r="BH10">
        <x:f>OR($D10="seo",$D10="content",$D10="paid_search",$D10="market_monitoring")</x:f>
      </x:c>
      <x:c r="BI10">
        <x:f>IF(OR($K10="vendor",$K10="product"),"direct",IF(OR($K10="consultancy",$K10="agency"),"indirect",IF(OR($K10="internal_build",$K10="spreadsheet",$K10="incumbent",$K10="open_source",$K10="free_tool",$K10="no_decision",$K10="status_quo"),"substitute","")))</x:f>
      </x:c>
      <x:c r="BJ10">
        <x:f>IF(OR($K10="vendor",$K10="product"),"Direct competitor",IF(OR($K10="consultancy",$K10="agency"),"Service alternative",IF($K10="incumbent","Incumbent / substitute",IF($K10="no_decision","No-decision alternative",IF($K10="status_quo","Status-quo alternative",IF(OR($K10="internal_build",$K10="spreadsheet",$K10="open_source",$K10="free_tool"),"Substitute",""))))))</x:f>
      </x:c>
      <x:c r="BK10">
        <x:f>OR($G10="none",$G10="seller_only",$BB10&lt;&gt;"two_plus",$BE10="only_wins",$BE10="only_losses",$BE10="one_segment",$BE10="incomplete_crm",$BE10="limited",$T10="yes",$BC10&lt;&gt;"current")</x:f>
      </x:c>
      <x:c r="BL10">
        <x:f>IF(ISFORMULA($C10),"candidateName, ","")&amp;IF(OR(ISFORMULA($D10),AND($D10&lt;&gt;"",NOT(OR(EXACT($D10,"seo"),EXACT($D10,"content"),EXACT($D10,"paid_search"),EXACT($D10,"market_monitoring"),EXACT($D10,"battlecard"),EXACT($D10,"product_comparison"),EXACT($D10,"shortlist"),EXACT($D10,"procurement"),EXACT($D10,"pricing"),EXACT($D10,"renewal"),EXACT($D10,"strategy"))))),"decisionUse, ","")&amp;IF(OR(ISFORMULA($E10),AND($E10&lt;&gt;"",NOT(OR(EXACT($E10,"yes"),EXACT($E10,"no"))))),"candidateInSet, ","")&amp;IF(OR(ISFORMULA($F10),AND($F10&lt;&gt;"",NOT(OR(EXACT($F10,"yes"),EXACT($F10,"no"))))),"publicEvidence, ","")&amp;IF(OR(ISFORMULA($G10),AND($G10&lt;&gt;"",NOT(OR(EXACT($G10,"none"),EXACT($G10,"seller_only"),EXACT($G10,"buyer_event"),EXACT($G10,"mixed"))))),"firstPartyEvidence, ","")&amp;IF(OR(ISFORMULA($H10),AND($H10&lt;&gt;"",NOT(OR(EXACT($H10,"yes"),EXACT($H10,"no"),EXACT($H10,"unknown"))))),"realDecision, ","")&amp;IF(OR(ISFORMULA($I10),AND($I10&lt;&gt;"",NOT(OR(EXACT($I10,"full"),EXACT($I10,"partial"),EXACT($I10,"mismatch"),EXACT($I10,"unknown"))))),"scopeMatch, ","")&amp;IF(OR(ISFORMULA($J10),AND($J10&lt;&gt;"",NOT(OR(EXACT($J10,"independent_current"),EXACT($J10,"one_decision"),EXACT($J10,"shared_records"),EXACT($J10,"contradictory"),EXACT($J10,"incomplete_capture"),EXACT($J10,"stale"))))),"evidenceQuality, ","")&amp;IF(OR(ISFORMULA($K10),AND($K10&lt;&gt;"",NOT(OR(EXACT($K10,"vendor"),EXACT($K10,"product"),EXACT($K10,"consultancy"),EXACT($K10,"agency"),EXACT($K10,"internal_build"),EXACT($K10,"spreadsheet"),EXACT($K10,"incumbent"),EXACT($K10,"open_source"),EXACT($K10,"free_tool"),EXACT($K10,"no_decision"),EXACT($K10,"status_quo"),EXACT($K10,"unknown"))))),"alternativeType, ","")&amp;IF(OR(ISFORMULA($L10),AND($L10&lt;&gt;"",NOT(OR(EXACT($L10,"direct"),EXACT($L10,"indirect"),EXACT($L10,"substitute"),EXACT($L10,"reference"),EXACT($L10,"unknown"))))),"currentRole, ","")&amp;IF(OR(ISFORMULA($M10),AND($M10&lt;&gt;"",NOT(OR(EXACT($M10,"current"),EXACT($M10,"stale"),EXACT($M10,"unknown"))))),"freshness, ","")&amp;IF(OR(ISFORMULA($N10),AND($N10&lt;&gt;"",NOT(OR(EXACT($N10,"none"),EXACT($N10,"material"),EXACT($N10,"unknown"))))),"contradiction, ","")&amp;IF(OR(ISFORMULA($O10),AND($O10&lt;&gt;"",NOT(OR(EXACT($O10,"two_plus"),EXACT($O10,"one"),EXACT($O10,"shared"),EXACT($O10,"unknown"))))),"provenance, ","")&amp;IF(OR(ISFORMULA($P10),AND($P10&lt;&gt;"",NOT(OR(EXACT($P10,"balanced"),EXACT($P10,"only_wins"),EXACT($P10,"only_losses"),EXACT($P10,"one_segment"),EXACT($P10,"incomplete_crm"),EXACT($P10,"limited"))))),"sampleCoverage, ","")&amp;IF(OR(ISFORMULA($Q10),AND($Q10&lt;&gt;"",NOT(OR(EXACT($Q10,"none"),EXACT($Q10,"review_due"),EXACT($Q10,"new_evidence"))))),"previousValidation, ","")&amp;IF(OR(ISFORMULA($R10),AND($R10&lt;&gt;"",NOT(OR(EXACT($R10,"yes"),EXACT($R10,"no"))))),"newMaterialEvidence, ","")&amp;IF(OR(ISFORMULA($S10),AND($S10&lt;&gt;"",NOT(OR(EXACT($S10,"yes"),EXACT($S10,"no"),EXACT($S10,"unknown"))))),"serviceability, ","")&amp;IF(OR(ISFORMULA($T10),AND($T10&lt;&gt;"",NOT(OR(EXACT($T10,"yes"),EXACT($T10,"no"))))),"historicalBackfill, ","")&amp;IF(OR(ISFORMULA($U10),AND($U10&lt;&gt;"",NOT(OR(EXACT($U10,"yes"),EXACT($U10,"no"),EXACT($U10,"unknown"))))),"commercialNonParticipation, ","")</x:f>
      </x:c>
      <x:c r="BM10">
        <x:f>IF(LEN(TRIM($C10&amp;""))=0,"candidateName, ","")&amp;IF(LEN(TRIM($D10&amp;""))=0,"decisionUse, ","")&amp;IF(LEN(TRIM($E10&amp;""))=0,"candidateInSet, ","")&amp;IF(LEN(TRIM($F10&amp;""))=0,"publicEvidence, ","")&amp;IF(LEN(TRIM($G10&amp;""))=0,"firstPartyEvidence, ","")&amp;IF(LEN(TRIM($H10&amp;""))=0,"realDecision, ","")&amp;IF(LEN(TRIM($I10&amp;""))=0,"scopeMatch, ","")&amp;IF(LEN(TRIM($J10&amp;""))=0,"evidenceQuality, ","")</x:f>
      </x:c>
      <x:c r="BN10">
        <x:f>IF($AY10=0,"EMPTY",IF($AZ10=TRUE,"INVALID INPUT",IF($BA10=TRUE,"INVALID INPUT",IF(OR(NOT(ISTEXT($C10)),LEN(TRIM($C10&amp;""))&lt;2),"INVALID INPUT",IF(OR($Q10="review_due",$Q10="new_evidence",$R10="yes"),"REOPEN",IF(OR($BD10="material",$BD10="unknown"),"RESOLVE EVIDENCE",IF(OR($I10="unknown",$H10="unknown"),"RESOLVE EVIDENCE",IF(AND($BG10=TRUE,OR($S10="",$S10="unknown")),"RESOLVE EVIDENCE",IF(AND($E10="no",OR($K10="",$K10="unknown")),"RESOLVE EVIDENCE",IF(AND($E10="yes",OR($L10="",$L10="unknown")),"RESOLVE EVIDENCE",IF(AND($E10="yes",OR($I10="partial",$I10="mismatch",$BC10="stale")),"DOWNGRADE",IF(AND($BG10=TRUE,$BK10=TRUE),"RESOLVE EVIDENCE",IF(AND($S10="no",$E10="yes",$H10="no",$U10="yes",$BB10="two_plus",$I10="full",$BC10="current"),"EXCLUDE FROM THIS COMMERCIAL VIEW",IF(AND($S10="no",$E10="yes",$H10="yes"),"DOWNGRADE",IF(AND($S10="no",OR($F10="yes",$BH10=TRUE)),"RETAIN FOR DISCOVERY / REFERENCE",IF($S10="no","RESOLVE EVIDENCE",IF(AND($E10="no",$H10="yes",$BF10=TRUE,$I10="full",$BI10=""),"RESOLVE EVIDENCE",IF(AND($E10="no",$H10="yes",$BF10=TRUE,$I10="full",$BG10=TRUE,OR($BB10&lt;&gt;"two_plus",$BC10&lt;&gt;"current",$S10&lt;&gt;"yes")),"RESOLVE EVIDENCE",IF(AND($E10="no",$H10="yes",$BF10=TRUE,$I10="full"),"ADD",IF(AND($BI10&lt;&gt;"",$E10="yes",$H10="yes",$I10="full",$L10&lt;&gt;$BI10),"RECLASSIFY",IF(AND($BB10="shared",$BH10=TRUE),"RETAIN FOR DISCOVERY / REFERENCE",IF(AND($BH10=TRUE,$F10="yes",OR($H10="no",$G10="none")),"RETAIN FOR DISCOVERY / REFERENCE",IF(AND($E10="yes",$H10="no",$U10="yes",$BB10="two_plus",$I10="full",$BC10="current"),"EXCLUDE FROM THIS COMMERCIAL VIEW",IF(AND($E10="yes",$H10="yes",$BF10=TRUE,$I10="full",$BB10="two_plus",$BC10="current",$BI10=""),"RESOLVE EVIDENCE",IF(AND($E10="yes",$H10="yes",$BF10=TRUE,$I10="full",$BB10="two_plus",$BC10="current",$BG10=TRUE,$S10&lt;&gt;"yes"),"RESOLVE EVIDENCE",IF(AND($E10="yes",$H10="yes",$BF10=TRUE,$I10="full",$BB10="two_plus",$BC10="current",$L10&lt;&gt;$BI10),"RECLASSIFY",IF(AND($E10="yes",$H10="yes",$BF10=TRUE,$I10="full",$BB10="two_plus",$BC10="current"),"CONFIRM","RESOLVE EVIDENCE")))))))))))))))))))))))))))</x:f>
      </x:c>
      <x:c r="BO10">
        <x:f>IF($AY10=0,"EMPTY",IF($AZ10=TRUE,"CONTROLLED_INPUT_INVALID",IF($BA10=TRUE,"REQUIRED_FIELDS_MISSING",IF(OR(NOT(ISTEXT($C10)),LEN(TRIM($C10&amp;""))&lt;2),"IDENTITY_MALFORMED",IF(OR($Q10="review_due",$Q10="new_evidence",$R10="yes"),"LIFECYCLE_TRIGGER",IF(OR($BD10="material",$BD10="unknown"),"MATERIAL_CONTRADICTION",IF(OR($I10="unknown",$H10="unknown"),"SCOPE_OR_EVENT_UNRESOLVED",IF(AND($BG10=TRUE,OR($S10="",$S10="unknown")),"SERVICEABILITY_UNRESOLVED",IF(AND($E10="no",OR($K10="",$K10="unknown")),"MISSING_ALTERNATIVE_ROLE_UNRESOLVED",IF(AND($E10="yes",OR($L10="",$L10="unknown")),"CURRENT_ROLE_UNRESOLVED",IF(AND($E10="yes",OR($I10="partial",$I10="mismatch",$BC10="stale")),"SCOPE_OR_FRESHNESS_LIMIT",IF(AND($BG10=TRUE,$BK10=TRUE),"COMMERCIAL_EVIDENCE_LIMITED",IF(AND($S10="no",$E10="yes",$H10="no",$U10="yes",$BB10="two_plus",$I10="full",$BC10="current"),"SCOPED_NON_SERVICEABILITY",IF(AND($S10="no",$E10="yes",$H10="yes"),"SERVICEABILITY_LIMIT",IF(AND($S10="no",OR($F10="yes",$BH10=TRUE)),"NOT_SERVICEABLE_FOR_COMMERCIAL_VIEW",IF($S10="no","SERVICEABILITY_NEGATIVE_ROLE_EFFECT_UNRESOLVED",IF(AND($E10="no",$H10="yes",$BF10=TRUE,$I10="full",$BI10=""),"MISSING_ALTERNATIVE_ROLE_UNRESOLVED",IF(AND($E10="no",$H10="yes",$BF10=TRUE,$I10="full",$BG10=TRUE,OR($BB10&lt;&gt;"two_plus",$BC10&lt;&gt;"current",$S10&lt;&gt;"yes")),"MISSING_ALTERNATIVE_EVIDENCE_LIMITED",IF(AND($E10="no",$H10="yes",$BF10=TRUE,$I10="full"),"COMMERCIAL_ALTERNATIVE_MISSING",IF(AND($BI10&lt;&gt;"",$E10="yes",$H10="yes",$I10="full",$L10&lt;&gt;$BI10),"ROLE_MISMATCH",IF(AND($BB10="shared",$BH10=TRUE),"PUBLIC_SIGNAL_SHARED_PROVENANCE",IF(AND($BH10=TRUE,$F10="yes",OR($H10="no",$G10="none")),"DISCOVERY_ONLY_RELATIONSHIP",IF(AND($E10="yes",$H10="no",$U10="yes",$BB10="two_plus",$I10="full",$BC10="current"),"SCOPED_NON_PARTICIPATION",IF(AND($E10="yes",$H10="yes",$BF10=TRUE,$I10="full",$BB10="two_plus",$BC10="current",$BI10=""),"ALTERNATIVE_TYPE_UNRESOLVED",IF(AND($E10="yes",$H10="yes",$BF10=TRUE,$I10="full",$BB10="two_plus",$BC10="current",$BG10=TRUE,$S10&lt;&gt;"yes"),"SERVICEABILITY_UNRESOLVED",IF(AND($E10="yes",$H10="yes",$BF10=TRUE,$I10="full",$BB10="two_plus",$BC10="current",$L10&lt;&gt;$BI10),"ROLE_MISMATCH",IF(AND($E10="yes",$H10="yes",$BF10=TRUE,$I10="full",$BB10="two_plus",$BC10="current"),"SCOPED_COMMERCIAL_RELEVANCE","DEFAULT_EVIDENCE_GAP")))))))))))))))))))))))))))</x:f>
      </x:c>
    </x:row>
    <x:row r="11">
      <x:c r="A11" s="80" t="str">
        <x:v>F006</x:v>
      </x:c>
      <x:c r="B11" s="80" t="str">
        <x:v>Confirmed procurement competitor</x:v>
      </x:c>
      <x:c r="C11" s="80" t="str">
        <x:v>Atlas Cloud</x:v>
      </x:c>
      <x:c r="D11" s="80" t="str">
        <x:v>procurement</x:v>
      </x:c>
      <x:c r="E11" s="80" t="str">
        <x:v>yes</x:v>
      </x:c>
      <x:c r="F11" s="80" t="str">
        <x:v>yes</x:v>
      </x:c>
      <x:c r="G11" s="80" t="str">
        <x:v>mixed</x:v>
      </x:c>
      <x:c r="H11" s="80" t="str">
        <x:v>yes</x:v>
      </x:c>
      <x:c r="I11" s="80" t="str">
        <x:v>full</x:v>
      </x:c>
      <x:c r="J11" s="80" t="str">
        <x:v>independent_current</x:v>
      </x:c>
      <x:c r="K11" s="80" t="str">
        <x:v>vendor</x:v>
      </x:c>
      <x:c r="L11" s="80" t="str">
        <x:v>direct</x:v>
      </x:c>
      <x:c r="M11" s="80" t="str">
        <x:v>current</x:v>
      </x:c>
      <x:c r="N11" s="80" t="str">
        <x:v>none</x:v>
      </x:c>
      <x:c r="O11" s="80" t="str">
        <x:v>two_plus</x:v>
      </x:c>
      <x:c r="P11" s="80" t="str">
        <x:v>balanced</x:v>
      </x:c>
      <x:c r="Q11" s="80" t="str">
        <x:v>none</x:v>
      </x:c>
      <x:c r="R11" s="80" t="str">
        <x:v>no</x:v>
      </x:c>
      <x:c r="S11" s="80" t="str">
        <x:v>yes</x:v>
      </x:c>
      <x:c r="T11" s="80" t="str">
        <x:v>no</x:v>
      </x:c>
      <x:c r="U11" s="80" t="str">
        <x:v>no</x:v>
      </x:c>
      <x:c r="V11" s="80" t="str">
        <x:v>CONFIRM</x:v>
      </x:c>
      <x:c r="W11" s="61" t="str">
        <x:v>SCOPED_COMMERCIAL_RELEVANCE</x:v>
      </x:c>
      <x:c r="X11" s="61" t="str">
        <x:v>VALID</x:v>
      </x:c>
      <x:c r="Y11" s="61">
        <x:f>IF($BN11="EMPTY","EMPTY",$BN11)</x:f>
      </x:c>
      <x:c r="Z11" s="61">
        <x:f>$BO11</x:f>
      </x:c>
      <x:c r="AA11" s="61">
        <x:f>IF($BN11="EMPTY","EMPTY",IF($AZ11=TRUE,"INVALID",IF($BA11=TRUE,"INCOMPLETE",IF(OR(NOT(ISTEXT($C11)),LEN(TRIM($C11&amp;""))&lt;2),"INVALID","VALID"))))</x:f>
      </x:c>
      <x:c r="AB11" s="61">
        <x:f>IF(Y11=V11,"PASS","FAIL")</x:f>
      </x:c>
      <x:c r="AC11" s="61">
        <x:f>IF(Z11=W11,"PASS","FAIL")</x:f>
      </x:c>
      <x:c r="AD11" s="61">
        <x:f>IF(AA11=X11,"PASS","FAIL")</x:f>
      </x:c>
      <x:c r="AE11" s="61">
        <x:f>IF(AND(AB11="PASS",AC11="PASS",AD11="PASS"),"PASS","FAIL")</x:f>
      </x:c>
      <x:c r="AF11" s="71" t="str">
        <x:v>The current scoped role is supported.</x:v>
      </x:c>
      <x:c r="AG11" s="61">
        <x:f>IF($BN11="EMPTY","EMPTY",IFERROR(VLOOKUP($BO11,'Method Notes'!$AN$5:$AW$50,2,FALSE),""))</x:f>
      </x:c>
      <x:c r="AH11" s="71" t="str">
        <x:v>Matching direct buyer or recorded commercial-event evidence appears across independent decisions without a material contradiction, and role and serviceability are resolved.</x:v>
      </x:c>
      <x:c r="AI11" s="61">
        <x:f>IF($BN11="EMPTY","EMPTY",IF($BO11="CONTROLLED_INPUT_INVALID","Unsupported values were supplied for: "&amp;LEFT($BL11,MAX(0,LEN($BL11)-2))&amp;". The engine does not convert them to a safe default.",IF($BO11="REQUIRED_FIELDS_MISSING","Required information is missing: "&amp;LEFT($BM11,MAX(0,LEN($BM11)-2))&amp;".",IFERROR(VLOOKUP($BO11,'Method Notes'!$AN$5:$AW$50,3,FALSE),""))))</x:f>
      </x:c>
      <x:c r="AJ11" s="71" t="str">
        <x:v>Keep the current role in this validated view.</x:v>
      </x:c>
      <x:c r="AK11" s="61">
        <x:f>IF($BN11="EMPTY","EMPTY",IF($BO11="COMMERCIAL_ALTERNATIVE_MISSING","Add as "&amp;$BJ11&amp;" in this scoped view.",IF($BO11="ROLE_MISMATCH","Reclassify as "&amp;$BJ11&amp;" for this view.",IFERROR(VLOOKUP($BO11,'Method Notes'!$AN$5:$AW$50,4,FALSE),""))))</x:f>
      </x:c>
      <x:c r="AL11" s="71" t="str">
        <x:v>The selected use and other uses with the same scope and evidence requirement.</x:v>
      </x:c>
      <x:c r="AM11" s="61">
        <x:f>IF($BN11="EMPTY","EMPTY",IFERROR(VLOOKUP($BO11,'Method Notes'!$AN$5:$AW$50,5,FALSE),""))</x:f>
      </x:c>
      <x:c r="AN11" s="71" t="str">
        <x:v>Universal use across untested segments, geographies or stages.</x:v>
      </x:c>
      <x:c r="AO11" s="61">
        <x:f>IF($BN11="EMPTY","EMPTY",IFERROR(VLOOKUP($BO11,'Method Notes'!$AN$5:$AW$50,6,FALSE),""))</x:f>
      </x:c>
      <x:c r="AP11" s="71" t="str">
        <x:v>Record the evidence summary, owner and effective period.</x:v>
      </x:c>
      <x:c r="AQ11" s="61">
        <x:f>IF($BN11="EMPTY","EMPTY",IF($BO11="COMMERCIAL_EVIDENCE_LIMITED",IF($BF11=TRUE,"Add independent decisions and missing segments.","Collect direct buyer or recorded commercial-event evidence tied to the same scope."),IFERROR(VLOOKUP($BO11,'Method Notes'!$AN$5:$AW$50,7,FALSE),"")))</x:f>
      </x:c>
      <x:c r="AR11" s="71" t="str">
        <x:v>Review on the defined date or material market, product or serviceability change.</x:v>
      </x:c>
      <x:c r="AS11" s="61">
        <x:f>IF($BN11="EMPTY","EMPTY",IFERROR(VLOOKUP($BO11,'Method Notes'!$AN$5:$AW$50,8,FALSE),""))</x:f>
      </x:c>
      <x:c r="AT11" s="71" t="str">
        <x:v>CONFIRMATION IS SCOPED AND VERSIONED</x:v>
      </x:c>
      <x:c r="AU11" s="61">
        <x:f>IF($BN11="EMPTY","EMPTY",IF(OR($BO11="COMMERCIAL_EVIDENCE_LIMITED",$BO11="COMMERCIAL_ALTERNATIVE_MISSING",$BO11="ROLE_MISMATCH",$BO11="SCOPE_OR_FRESHNESS_LIMIT"),IF($BB11="shared","PROVENANCE NOT INDEPENDENT",IF($BB11="one","ONE INDEPENDENT DECISION ONLY",IF($BE11="incomplete_crm","CRM CAPTURE INCOMPLETE",IF(OR($BE11="only_wins",$BE11="only_losses",$BE11="one_segment",$BE11="limited"),"SAMPLE COVERAGE LIMITED",IF($T11="yes","HISTORICAL BACKFILL UNRELIABLE",IF($BC11="stale","EVIDENCE STALE","Evidence is scoped to the tested view.")))))),IFERROR(VLOOKUP($BO11,'Method Notes'!$AN$5:$AW$50,9,FALSE),"")))</x:f>
      </x:c>
      <x:c r="AV11" s="71" t="str">
        <x:v>Approve the result and publish the next set version.</x:v>
      </x:c>
      <x:c r="AW11" s="61">
        <x:f>IF($BN11="EMPTY","EMPTY",IFERROR(VLOOKUP($BO11,'Method Notes'!$AN$5:$AW$50,10,FALSE),""))</x:f>
      </x:c>
      <x:c r="AX11" s="61">
        <x:f>IF(AND(AG11=AF11,AI11=AH11,AK11=AJ11,AM11=AL11,AO11=AN11,AQ11=AP11,AS11=AR11,AU11=AT11,AW11=AV11),"PASS","FAIL")</x:f>
      </x:c>
      <x:c r="AY11">
        <x:f>IF(COUNTA($C11:$U11)&gt;0,1,0)</x:f>
      </x:c>
      <x:c r="AZ11">
        <x:f>OR(ISFORMULA($C11),ISFORMULA($D11),AND($D11&lt;&gt;"",NOT(OR(EXACT($D11,"seo"),EXACT($D11,"content"),EXACT($D11,"paid_search"),EXACT($D11,"market_monitoring"),EXACT($D11,"battlecard"),EXACT($D11,"product_comparison"),EXACT($D11,"shortlist"),EXACT($D11,"procurement"),EXACT($D11,"pricing"),EXACT($D11,"renewal"),EXACT($D11,"strategy")))),ISFORMULA($E11),AND($E11&lt;&gt;"",NOT(OR(EXACT($E11,"yes"),EXACT($E11,"no")))),ISFORMULA($F11),AND($F11&lt;&gt;"",NOT(OR(EXACT($F11,"yes"),EXACT($F11,"no")))),ISFORMULA($G11),AND($G11&lt;&gt;"",NOT(OR(EXACT($G11,"none"),EXACT($G11,"seller_only"),EXACT($G11,"buyer_event"),EXACT($G11,"mixed")))),ISFORMULA($H11),AND($H11&lt;&gt;"",NOT(OR(EXACT($H11,"yes"),EXACT($H11,"no"),EXACT($H11,"unknown")))),ISFORMULA($I11),AND($I11&lt;&gt;"",NOT(OR(EXACT($I11,"full"),EXACT($I11,"partial"),EXACT($I11,"mismatch"),EXACT($I11,"unknown")))),ISFORMULA($J11),AND($J11&lt;&gt;"",NOT(OR(EXACT($J11,"independent_current"),EXACT($J11,"one_decision"),EXACT($J11,"shared_records"),EXACT($J11,"contradictory"),EXACT($J11,"incomplete_capture"),EXACT($J11,"stale")))),ISFORMULA($K11),AND($K11&lt;&gt;"",NOT(OR(EXACT($K11,"vendor"),EXACT($K11,"product"),EXACT($K11,"consultancy"),EXACT($K11,"agency"),EXACT($K11,"internal_build"),EXACT($K11,"spreadsheet"),EXACT($K11,"incumbent"),EXACT($K11,"open_source"),EXACT($K11,"free_tool"),EXACT($K11,"no_decision"),EXACT($K11,"status_quo"),EXACT($K11,"unknown")))),ISFORMULA($L11),AND($L11&lt;&gt;"",NOT(OR(EXACT($L11,"direct"),EXACT($L11,"indirect"),EXACT($L11,"substitute"),EXACT($L11,"reference"),EXACT($L11,"unknown")))),ISFORMULA($M11),AND($M11&lt;&gt;"",NOT(OR(EXACT($M11,"current"),EXACT($M11,"stale"),EXACT($M11,"unknown")))),ISFORMULA($N11),AND($N11&lt;&gt;"",NOT(OR(EXACT($N11,"none"),EXACT($N11,"material"),EXACT($N11,"unknown")))),ISFORMULA($O11),AND($O11&lt;&gt;"",NOT(OR(EXACT($O11,"two_plus"),EXACT($O11,"one"),EXACT($O11,"shared"),EXACT($O11,"unknown")))),ISFORMULA($P11),AND($P11&lt;&gt;"",NOT(OR(EXACT($P11,"balanced"),EXACT($P11,"only_wins"),EXACT($P11,"only_losses"),EXACT($P11,"one_segment"),EXACT($P11,"incomplete_crm"),EXACT($P11,"limited")))),ISFORMULA($Q11),AND($Q11&lt;&gt;"",NOT(OR(EXACT($Q11,"none"),EXACT($Q11,"review_due"),EXACT($Q11,"new_evidence")))),ISFORMULA($R11),AND($R11&lt;&gt;"",NOT(OR(EXACT($R11,"yes"),EXACT($R11,"no")))),ISFORMULA($S11),AND($S11&lt;&gt;"",NOT(OR(EXACT($S11,"yes"),EXACT($S11,"no"),EXACT($S11,"unknown")))),ISFORMULA($T11),AND($T11&lt;&gt;"",NOT(OR(EXACT($T11,"yes"),EXACT($T11,"no")))),ISFORMULA($U11),AND($U11&lt;&gt;"",NOT(OR(EXACT($U11,"yes"),EXACT($U11,"no"),EXACT($U11,"unknown")))))</x:f>
      </x:c>
      <x:c r="BA11">
        <x:f>OR(LEN(TRIM($C11&amp;""))=0,LEN(TRIM($D11&amp;""))=0,LEN(TRIM($E11&amp;""))=0,LEN(TRIM($F11&amp;""))=0,LEN(TRIM($G11&amp;""))=0,LEN(TRIM($H11&amp;""))=0,LEN(TRIM($I11&amp;""))=0,LEN(TRIM($J11&amp;""))=0)</x:f>
      </x:c>
      <x:c r="BB11">
        <x:f>IF($O11&lt;&gt;"",$O11,IF($J11="independent_current","two_plus",IF($J11="one_decision","one",IF($J11="shared_records","shared","unknown"))))</x:f>
      </x:c>
      <x:c r="BC11">
        <x:f>IF($M11&lt;&gt;"",$M11,IF($J11="stale","stale",IF($J11="incomplete_capture","unknown",IF($J11&lt;&gt;"","current",""))))</x:f>
      </x:c>
      <x:c r="BD11">
        <x:f>IF($N11&lt;&gt;"",$N11,IF($J11="contradictory","material",IF($J11&lt;&gt;"","none","")))</x:f>
      </x:c>
      <x:c r="BE11">
        <x:f>IF($P11&lt;&gt;"",$P11,IF($J11="incomplete_capture","incomplete_crm",IF($J11="independent_current","balanced",IF($J11&lt;&gt;"","limited",""))))</x:f>
      </x:c>
      <x:c r="BF11">
        <x:f>OR($G11="buyer_event",$G11="mixed")</x:f>
      </x:c>
      <x:c r="BG11">
        <x:f>OR($D11="battlecard",$D11="shortlist",$D11="procurement",$D11="pricing",$D11="renewal",$D11="strategy",$D11="product_comparison")</x:f>
      </x:c>
      <x:c r="BH11">
        <x:f>OR($D11="seo",$D11="content",$D11="paid_search",$D11="market_monitoring")</x:f>
      </x:c>
      <x:c r="BI11">
        <x:f>IF(OR($K11="vendor",$K11="product"),"direct",IF(OR($K11="consultancy",$K11="agency"),"indirect",IF(OR($K11="internal_build",$K11="spreadsheet",$K11="incumbent",$K11="open_source",$K11="free_tool",$K11="no_decision",$K11="status_quo"),"substitute","")))</x:f>
      </x:c>
      <x:c r="BJ11">
        <x:f>IF(OR($K11="vendor",$K11="product"),"Direct competitor",IF(OR($K11="consultancy",$K11="agency"),"Service alternative",IF($K11="incumbent","Incumbent / substitute",IF($K11="no_decision","No-decision alternative",IF($K11="status_quo","Status-quo alternative",IF(OR($K11="internal_build",$K11="spreadsheet",$K11="open_source",$K11="free_tool"),"Substitute",""))))))</x:f>
      </x:c>
      <x:c r="BK11">
        <x:f>OR($G11="none",$G11="seller_only",$BB11&lt;&gt;"two_plus",$BE11="only_wins",$BE11="only_losses",$BE11="one_segment",$BE11="incomplete_crm",$BE11="limited",$T11="yes",$BC11&lt;&gt;"current")</x:f>
      </x:c>
      <x:c r="BL11">
        <x:f>IF(ISFORMULA($C11),"candidateName, ","")&amp;IF(OR(ISFORMULA($D11),AND($D11&lt;&gt;"",NOT(OR(EXACT($D11,"seo"),EXACT($D11,"content"),EXACT($D11,"paid_search"),EXACT($D11,"market_monitoring"),EXACT($D11,"battlecard"),EXACT($D11,"product_comparison"),EXACT($D11,"shortlist"),EXACT($D11,"procurement"),EXACT($D11,"pricing"),EXACT($D11,"renewal"),EXACT($D11,"strategy"))))),"decisionUse, ","")&amp;IF(OR(ISFORMULA($E11),AND($E11&lt;&gt;"",NOT(OR(EXACT($E11,"yes"),EXACT($E11,"no"))))),"candidateInSet, ","")&amp;IF(OR(ISFORMULA($F11),AND($F11&lt;&gt;"",NOT(OR(EXACT($F11,"yes"),EXACT($F11,"no"))))),"publicEvidence, ","")&amp;IF(OR(ISFORMULA($G11),AND($G11&lt;&gt;"",NOT(OR(EXACT($G11,"none"),EXACT($G11,"seller_only"),EXACT($G11,"buyer_event"),EXACT($G11,"mixed"))))),"firstPartyEvidence, ","")&amp;IF(OR(ISFORMULA($H11),AND($H11&lt;&gt;"",NOT(OR(EXACT($H11,"yes"),EXACT($H11,"no"),EXACT($H11,"unknown"))))),"realDecision, ","")&amp;IF(OR(ISFORMULA($I11),AND($I11&lt;&gt;"",NOT(OR(EXACT($I11,"full"),EXACT($I11,"partial"),EXACT($I11,"mismatch"),EXACT($I11,"unknown"))))),"scopeMatch, ","")&amp;IF(OR(ISFORMULA($J11),AND($J11&lt;&gt;"",NOT(OR(EXACT($J11,"independent_current"),EXACT($J11,"one_decision"),EXACT($J11,"shared_records"),EXACT($J11,"contradictory"),EXACT($J11,"incomplete_capture"),EXACT($J11,"stale"))))),"evidenceQuality, ","")&amp;IF(OR(ISFORMULA($K11),AND($K11&lt;&gt;"",NOT(OR(EXACT($K11,"vendor"),EXACT($K11,"product"),EXACT($K11,"consultancy"),EXACT($K11,"agency"),EXACT($K11,"internal_build"),EXACT($K11,"spreadsheet"),EXACT($K11,"incumbent"),EXACT($K11,"open_source"),EXACT($K11,"free_tool"),EXACT($K11,"no_decision"),EXACT($K11,"status_quo"),EXACT($K11,"unknown"))))),"alternativeType, ","")&amp;IF(OR(ISFORMULA($L11),AND($L11&lt;&gt;"",NOT(OR(EXACT($L11,"direct"),EXACT($L11,"indirect"),EXACT($L11,"substitute"),EXACT($L11,"reference"),EXACT($L11,"unknown"))))),"currentRole, ","")&amp;IF(OR(ISFORMULA($M11),AND($M11&lt;&gt;"",NOT(OR(EXACT($M11,"current"),EXACT($M11,"stale"),EXACT($M11,"unknown"))))),"freshness, ","")&amp;IF(OR(ISFORMULA($N11),AND($N11&lt;&gt;"",NOT(OR(EXACT($N11,"none"),EXACT($N11,"material"),EXACT($N11,"unknown"))))),"contradiction, ","")&amp;IF(OR(ISFORMULA($O11),AND($O11&lt;&gt;"",NOT(OR(EXACT($O11,"two_plus"),EXACT($O11,"one"),EXACT($O11,"shared"),EXACT($O11,"unknown"))))),"provenance, ","")&amp;IF(OR(ISFORMULA($P11),AND($P11&lt;&gt;"",NOT(OR(EXACT($P11,"balanced"),EXACT($P11,"only_wins"),EXACT($P11,"only_losses"),EXACT($P11,"one_segment"),EXACT($P11,"incomplete_crm"),EXACT($P11,"limited"))))),"sampleCoverage, ","")&amp;IF(OR(ISFORMULA($Q11),AND($Q11&lt;&gt;"",NOT(OR(EXACT($Q11,"none"),EXACT($Q11,"review_due"),EXACT($Q11,"new_evidence"))))),"previousValidation, ","")&amp;IF(OR(ISFORMULA($R11),AND($R11&lt;&gt;"",NOT(OR(EXACT($R11,"yes"),EXACT($R11,"no"))))),"newMaterialEvidence, ","")&amp;IF(OR(ISFORMULA($S11),AND($S11&lt;&gt;"",NOT(OR(EXACT($S11,"yes"),EXACT($S11,"no"),EXACT($S11,"unknown"))))),"serviceability, ","")&amp;IF(OR(ISFORMULA($T11),AND($T11&lt;&gt;"",NOT(OR(EXACT($T11,"yes"),EXACT($T11,"no"))))),"historicalBackfill, ","")&amp;IF(OR(ISFORMULA($U11),AND($U11&lt;&gt;"",NOT(OR(EXACT($U11,"yes"),EXACT($U11,"no"),EXACT($U11,"unknown"))))),"commercialNonParticipation, ","")</x:f>
      </x:c>
      <x:c r="BM11">
        <x:f>IF(LEN(TRIM($C11&amp;""))=0,"candidateName, ","")&amp;IF(LEN(TRIM($D11&amp;""))=0,"decisionUse, ","")&amp;IF(LEN(TRIM($E11&amp;""))=0,"candidateInSet, ","")&amp;IF(LEN(TRIM($F11&amp;""))=0,"publicEvidence, ","")&amp;IF(LEN(TRIM($G11&amp;""))=0,"firstPartyEvidence, ","")&amp;IF(LEN(TRIM($H11&amp;""))=0,"realDecision, ","")&amp;IF(LEN(TRIM($I11&amp;""))=0,"scopeMatch, ","")&amp;IF(LEN(TRIM($J11&amp;""))=0,"evidenceQuality, ","")</x:f>
      </x:c>
      <x:c r="BN11">
        <x:f>IF($AY11=0,"EMPTY",IF($AZ11=TRUE,"INVALID INPUT",IF($BA11=TRUE,"INVALID INPUT",IF(OR(NOT(ISTEXT($C11)),LEN(TRIM($C11&amp;""))&lt;2),"INVALID INPUT",IF(OR($Q11="review_due",$Q11="new_evidence",$R11="yes"),"REOPEN",IF(OR($BD11="material",$BD11="unknown"),"RESOLVE EVIDENCE",IF(OR($I11="unknown",$H11="unknown"),"RESOLVE EVIDENCE",IF(AND($BG11=TRUE,OR($S11="",$S11="unknown")),"RESOLVE EVIDENCE",IF(AND($E11="no",OR($K11="",$K11="unknown")),"RESOLVE EVIDENCE",IF(AND($E11="yes",OR($L11="",$L11="unknown")),"RESOLVE EVIDENCE",IF(AND($E11="yes",OR($I11="partial",$I11="mismatch",$BC11="stale")),"DOWNGRADE",IF(AND($BG11=TRUE,$BK11=TRUE),"RESOLVE EVIDENCE",IF(AND($S11="no",$E11="yes",$H11="no",$U11="yes",$BB11="two_plus",$I11="full",$BC11="current"),"EXCLUDE FROM THIS COMMERCIAL VIEW",IF(AND($S11="no",$E11="yes",$H11="yes"),"DOWNGRADE",IF(AND($S11="no",OR($F11="yes",$BH11=TRUE)),"RETAIN FOR DISCOVERY / REFERENCE",IF($S11="no","RESOLVE EVIDENCE",IF(AND($E11="no",$H11="yes",$BF11=TRUE,$I11="full",$BI11=""),"RESOLVE EVIDENCE",IF(AND($E11="no",$H11="yes",$BF11=TRUE,$I11="full",$BG11=TRUE,OR($BB11&lt;&gt;"two_plus",$BC11&lt;&gt;"current",$S11&lt;&gt;"yes")),"RESOLVE EVIDENCE",IF(AND($E11="no",$H11="yes",$BF11=TRUE,$I11="full"),"ADD",IF(AND($BI11&lt;&gt;"",$E11="yes",$H11="yes",$I11="full",$L11&lt;&gt;$BI11),"RECLASSIFY",IF(AND($BB11="shared",$BH11=TRUE),"RETAIN FOR DISCOVERY / REFERENCE",IF(AND($BH11=TRUE,$F11="yes",OR($H11="no",$G11="none")),"RETAIN FOR DISCOVERY / REFERENCE",IF(AND($E11="yes",$H11="no",$U11="yes",$BB11="two_plus",$I11="full",$BC11="current"),"EXCLUDE FROM THIS COMMERCIAL VIEW",IF(AND($E11="yes",$H11="yes",$BF11=TRUE,$I11="full",$BB11="two_plus",$BC11="current",$BI11=""),"RESOLVE EVIDENCE",IF(AND($E11="yes",$H11="yes",$BF11=TRUE,$I11="full",$BB11="two_plus",$BC11="current",$BG11=TRUE,$S11&lt;&gt;"yes"),"RESOLVE EVIDENCE",IF(AND($E11="yes",$H11="yes",$BF11=TRUE,$I11="full",$BB11="two_plus",$BC11="current",$L11&lt;&gt;$BI11),"RECLASSIFY",IF(AND($E11="yes",$H11="yes",$BF11=TRUE,$I11="full",$BB11="two_plus",$BC11="current"),"CONFIRM","RESOLVE EVIDENCE")))))))))))))))))))))))))))</x:f>
      </x:c>
      <x:c r="BO11">
        <x:f>IF($AY11=0,"EMPTY",IF($AZ11=TRUE,"CONTROLLED_INPUT_INVALID",IF($BA11=TRUE,"REQUIRED_FIELDS_MISSING",IF(OR(NOT(ISTEXT($C11)),LEN(TRIM($C11&amp;""))&lt;2),"IDENTITY_MALFORMED",IF(OR($Q11="review_due",$Q11="new_evidence",$R11="yes"),"LIFECYCLE_TRIGGER",IF(OR($BD11="material",$BD11="unknown"),"MATERIAL_CONTRADICTION",IF(OR($I11="unknown",$H11="unknown"),"SCOPE_OR_EVENT_UNRESOLVED",IF(AND($BG11=TRUE,OR($S11="",$S11="unknown")),"SERVICEABILITY_UNRESOLVED",IF(AND($E11="no",OR($K11="",$K11="unknown")),"MISSING_ALTERNATIVE_ROLE_UNRESOLVED",IF(AND($E11="yes",OR($L11="",$L11="unknown")),"CURRENT_ROLE_UNRESOLVED",IF(AND($E11="yes",OR($I11="partial",$I11="mismatch",$BC11="stale")),"SCOPE_OR_FRESHNESS_LIMIT",IF(AND($BG11=TRUE,$BK11=TRUE),"COMMERCIAL_EVIDENCE_LIMITED",IF(AND($S11="no",$E11="yes",$H11="no",$U11="yes",$BB11="two_plus",$I11="full",$BC11="current"),"SCOPED_NON_SERVICEABILITY",IF(AND($S11="no",$E11="yes",$H11="yes"),"SERVICEABILITY_LIMIT",IF(AND($S11="no",OR($F11="yes",$BH11=TRUE)),"NOT_SERVICEABLE_FOR_COMMERCIAL_VIEW",IF($S11="no","SERVICEABILITY_NEGATIVE_ROLE_EFFECT_UNRESOLVED",IF(AND($E11="no",$H11="yes",$BF11=TRUE,$I11="full",$BI11=""),"MISSING_ALTERNATIVE_ROLE_UNRESOLVED",IF(AND($E11="no",$H11="yes",$BF11=TRUE,$I11="full",$BG11=TRUE,OR($BB11&lt;&gt;"two_plus",$BC11&lt;&gt;"current",$S11&lt;&gt;"yes")),"MISSING_ALTERNATIVE_EVIDENCE_LIMITED",IF(AND($E11="no",$H11="yes",$BF11=TRUE,$I11="full"),"COMMERCIAL_ALTERNATIVE_MISSING",IF(AND($BI11&lt;&gt;"",$E11="yes",$H11="yes",$I11="full",$L11&lt;&gt;$BI11),"ROLE_MISMATCH",IF(AND($BB11="shared",$BH11=TRUE),"PUBLIC_SIGNAL_SHARED_PROVENANCE",IF(AND($BH11=TRUE,$F11="yes",OR($H11="no",$G11="none")),"DISCOVERY_ONLY_RELATIONSHIP",IF(AND($E11="yes",$H11="no",$U11="yes",$BB11="two_plus",$I11="full",$BC11="current"),"SCOPED_NON_PARTICIPATION",IF(AND($E11="yes",$H11="yes",$BF11=TRUE,$I11="full",$BB11="two_plus",$BC11="current",$BI11=""),"ALTERNATIVE_TYPE_UNRESOLVED",IF(AND($E11="yes",$H11="yes",$BF11=TRUE,$I11="full",$BB11="two_plus",$BC11="current",$BG11=TRUE,$S11&lt;&gt;"yes"),"SERVICEABILITY_UNRESOLVED",IF(AND($E11="yes",$H11="yes",$BF11=TRUE,$I11="full",$BB11="two_plus",$BC11="current",$L11&lt;&gt;$BI11),"ROLE_MISMATCH",IF(AND($E11="yes",$H11="yes",$BF11=TRUE,$I11="full",$BB11="two_plus",$BC11="current"),"SCOPED_COMMERCIAL_RELEVANCE","DEFAULT_EVIDENCE_GAP")))))))))))))))))))))))))))</x:f>
      </x:c>
    </x:row>
    <x:row r="12">
      <x:c r="A12" s="80" t="str">
        <x:v>F007</x:v>
      </x:c>
      <x:c r="B12" s="80" t="str">
        <x:v>Confirmed renewal alternative</x:v>
      </x:c>
      <x:c r="C12" s="80" t="str">
        <x:v>Atlas Cloud</x:v>
      </x:c>
      <x:c r="D12" s="80" t="str">
        <x:v>renewal</x:v>
      </x:c>
      <x:c r="E12" s="80" t="str">
        <x:v>yes</x:v>
      </x:c>
      <x:c r="F12" s="80" t="str">
        <x:v>yes</x:v>
      </x:c>
      <x:c r="G12" s="80" t="str">
        <x:v>mixed</x:v>
      </x:c>
      <x:c r="H12" s="80" t="str">
        <x:v>yes</x:v>
      </x:c>
      <x:c r="I12" s="80" t="str">
        <x:v>full</x:v>
      </x:c>
      <x:c r="J12" s="80" t="str">
        <x:v>independent_current</x:v>
      </x:c>
      <x:c r="K12" s="80" t="str">
        <x:v>vendor</x:v>
      </x:c>
      <x:c r="L12" s="80" t="str">
        <x:v>direct</x:v>
      </x:c>
      <x:c r="M12" s="80" t="str">
        <x:v>current</x:v>
      </x:c>
      <x:c r="N12" s="80" t="str">
        <x:v>none</x:v>
      </x:c>
      <x:c r="O12" s="80" t="str">
        <x:v>two_plus</x:v>
      </x:c>
      <x:c r="P12" s="80" t="str">
        <x:v>balanced</x:v>
      </x:c>
      <x:c r="Q12" s="80" t="str">
        <x:v>none</x:v>
      </x:c>
      <x:c r="R12" s="80" t="str">
        <x:v>no</x:v>
      </x:c>
      <x:c r="S12" s="80" t="str">
        <x:v>yes</x:v>
      </x:c>
      <x:c r="T12" s="80" t="str">
        <x:v>no</x:v>
      </x:c>
      <x:c r="U12" s="80" t="str">
        <x:v>no</x:v>
      </x:c>
      <x:c r="V12" s="80" t="str">
        <x:v>CONFIRM</x:v>
      </x:c>
      <x:c r="W12" s="61" t="str">
        <x:v>SCOPED_COMMERCIAL_RELEVANCE</x:v>
      </x:c>
      <x:c r="X12" s="61" t="str">
        <x:v>VALID</x:v>
      </x:c>
      <x:c r="Y12" s="61">
        <x:f>IF($BN12="EMPTY","EMPTY",$BN12)</x:f>
      </x:c>
      <x:c r="Z12" s="61">
        <x:f>$BO12</x:f>
      </x:c>
      <x:c r="AA12" s="61">
        <x:f>IF($BN12="EMPTY","EMPTY",IF($AZ12=TRUE,"INVALID",IF($BA12=TRUE,"INCOMPLETE",IF(OR(NOT(ISTEXT($C12)),LEN(TRIM($C12&amp;""))&lt;2),"INVALID","VALID"))))</x:f>
      </x:c>
      <x:c r="AB12" s="61">
        <x:f>IF(Y12=V12,"PASS","FAIL")</x:f>
      </x:c>
      <x:c r="AC12" s="61">
        <x:f>IF(Z12=W12,"PASS","FAIL")</x:f>
      </x:c>
      <x:c r="AD12" s="61">
        <x:f>IF(AA12=X12,"PASS","FAIL")</x:f>
      </x:c>
      <x:c r="AE12" s="61">
        <x:f>IF(AND(AB12="PASS",AC12="PASS",AD12="PASS"),"PASS","FAIL")</x:f>
      </x:c>
      <x:c r="AF12" s="71" t="str">
        <x:v>The current scoped role is supported.</x:v>
      </x:c>
      <x:c r="AG12" s="61">
        <x:f>IF($BN12="EMPTY","EMPTY",IFERROR(VLOOKUP($BO12,'Method Notes'!$AN$5:$AW$50,2,FALSE),""))</x:f>
      </x:c>
      <x:c r="AH12" s="71" t="str">
        <x:v>Matching direct buyer or recorded commercial-event evidence appears across independent decisions without a material contradiction, and role and serviceability are resolved.</x:v>
      </x:c>
      <x:c r="AI12" s="61">
        <x:f>IF($BN12="EMPTY","EMPTY",IF($BO12="CONTROLLED_INPUT_INVALID","Unsupported values were supplied for: "&amp;LEFT($BL12,MAX(0,LEN($BL12)-2))&amp;". The engine does not convert them to a safe default.",IF($BO12="REQUIRED_FIELDS_MISSING","Required information is missing: "&amp;LEFT($BM12,MAX(0,LEN($BM12)-2))&amp;".",IFERROR(VLOOKUP($BO12,'Method Notes'!$AN$5:$AW$50,3,FALSE),""))))</x:f>
      </x:c>
      <x:c r="AJ12" s="71" t="str">
        <x:v>Keep the current role in this validated view.</x:v>
      </x:c>
      <x:c r="AK12" s="61">
        <x:f>IF($BN12="EMPTY","EMPTY",IF($BO12="COMMERCIAL_ALTERNATIVE_MISSING","Add as "&amp;$BJ12&amp;" in this scoped view.",IF($BO12="ROLE_MISMATCH","Reclassify as "&amp;$BJ12&amp;" for this view.",IFERROR(VLOOKUP($BO12,'Method Notes'!$AN$5:$AW$50,4,FALSE),""))))</x:f>
      </x:c>
      <x:c r="AL12" s="71" t="str">
        <x:v>The selected use and other uses with the same scope and evidence requirement.</x:v>
      </x:c>
      <x:c r="AM12" s="61">
        <x:f>IF($BN12="EMPTY","EMPTY",IFERROR(VLOOKUP($BO12,'Method Notes'!$AN$5:$AW$50,5,FALSE),""))</x:f>
      </x:c>
      <x:c r="AN12" s="71" t="str">
        <x:v>Universal use across untested segments, geographies or stages.</x:v>
      </x:c>
      <x:c r="AO12" s="61">
        <x:f>IF($BN12="EMPTY","EMPTY",IFERROR(VLOOKUP($BO12,'Method Notes'!$AN$5:$AW$50,6,FALSE),""))</x:f>
      </x:c>
      <x:c r="AP12" s="71" t="str">
        <x:v>Record the evidence summary, owner and effective period.</x:v>
      </x:c>
      <x:c r="AQ12" s="61">
        <x:f>IF($BN12="EMPTY","EMPTY",IF($BO12="COMMERCIAL_EVIDENCE_LIMITED",IF($BF12=TRUE,"Add independent decisions and missing segments.","Collect direct buyer or recorded commercial-event evidence tied to the same scope."),IFERROR(VLOOKUP($BO12,'Method Notes'!$AN$5:$AW$50,7,FALSE),"")))</x:f>
      </x:c>
      <x:c r="AR12" s="71" t="str">
        <x:v>Review on the defined date or material market, product or serviceability change.</x:v>
      </x:c>
      <x:c r="AS12" s="61">
        <x:f>IF($BN12="EMPTY","EMPTY",IFERROR(VLOOKUP($BO12,'Method Notes'!$AN$5:$AW$50,8,FALSE),""))</x:f>
      </x:c>
      <x:c r="AT12" s="71" t="str">
        <x:v>CONFIRMATION IS SCOPED AND VERSIONED</x:v>
      </x:c>
      <x:c r="AU12" s="61">
        <x:f>IF($BN12="EMPTY","EMPTY",IF(OR($BO12="COMMERCIAL_EVIDENCE_LIMITED",$BO12="COMMERCIAL_ALTERNATIVE_MISSING",$BO12="ROLE_MISMATCH",$BO12="SCOPE_OR_FRESHNESS_LIMIT"),IF($BB12="shared","PROVENANCE NOT INDEPENDENT",IF($BB12="one","ONE INDEPENDENT DECISION ONLY",IF($BE12="incomplete_crm","CRM CAPTURE INCOMPLETE",IF(OR($BE12="only_wins",$BE12="only_losses",$BE12="one_segment",$BE12="limited"),"SAMPLE COVERAGE LIMITED",IF($T12="yes","HISTORICAL BACKFILL UNRELIABLE",IF($BC12="stale","EVIDENCE STALE","Evidence is scoped to the tested view.")))))),IFERROR(VLOOKUP($BO12,'Method Notes'!$AN$5:$AW$50,9,FALSE),"")))</x:f>
      </x:c>
      <x:c r="AV12" s="71" t="str">
        <x:v>Approve the result and publish the next set version.</x:v>
      </x:c>
      <x:c r="AW12" s="61">
        <x:f>IF($BN12="EMPTY","EMPTY",IFERROR(VLOOKUP($BO12,'Method Notes'!$AN$5:$AW$50,10,FALSE),""))</x:f>
      </x:c>
      <x:c r="AX12" s="61">
        <x:f>IF(AND(AG12=AF12,AI12=AH12,AK12=AJ12,AM12=AL12,AO12=AN12,AQ12=AP12,AS12=AR12,AU12=AT12,AW12=AV12),"PASS","FAIL")</x:f>
      </x:c>
      <x:c r="AY12">
        <x:f>IF(COUNTA($C12:$U12)&gt;0,1,0)</x:f>
      </x:c>
      <x:c r="AZ12">
        <x:f>OR(ISFORMULA($C12),ISFORMULA($D12),AND($D12&lt;&gt;"",NOT(OR(EXACT($D12,"seo"),EXACT($D12,"content"),EXACT($D12,"paid_search"),EXACT($D12,"market_monitoring"),EXACT($D12,"battlecard"),EXACT($D12,"product_comparison"),EXACT($D12,"shortlist"),EXACT($D12,"procurement"),EXACT($D12,"pricing"),EXACT($D12,"renewal"),EXACT($D12,"strategy")))),ISFORMULA($E12),AND($E12&lt;&gt;"",NOT(OR(EXACT($E12,"yes"),EXACT($E12,"no")))),ISFORMULA($F12),AND($F12&lt;&gt;"",NOT(OR(EXACT($F12,"yes"),EXACT($F12,"no")))),ISFORMULA($G12),AND($G12&lt;&gt;"",NOT(OR(EXACT($G12,"none"),EXACT($G12,"seller_only"),EXACT($G12,"buyer_event"),EXACT($G12,"mixed")))),ISFORMULA($H12),AND($H12&lt;&gt;"",NOT(OR(EXACT($H12,"yes"),EXACT($H12,"no"),EXACT($H12,"unknown")))),ISFORMULA($I12),AND($I12&lt;&gt;"",NOT(OR(EXACT($I12,"full"),EXACT($I12,"partial"),EXACT($I12,"mismatch"),EXACT($I12,"unknown")))),ISFORMULA($J12),AND($J12&lt;&gt;"",NOT(OR(EXACT($J12,"independent_current"),EXACT($J12,"one_decision"),EXACT($J12,"shared_records"),EXACT($J12,"contradictory"),EXACT($J12,"incomplete_capture"),EXACT($J12,"stale")))),ISFORMULA($K12),AND($K12&lt;&gt;"",NOT(OR(EXACT($K12,"vendor"),EXACT($K12,"product"),EXACT($K12,"consultancy"),EXACT($K12,"agency"),EXACT($K12,"internal_build"),EXACT($K12,"spreadsheet"),EXACT($K12,"incumbent"),EXACT($K12,"open_source"),EXACT($K12,"free_tool"),EXACT($K12,"no_decision"),EXACT($K12,"status_quo"),EXACT($K12,"unknown")))),ISFORMULA($L12),AND($L12&lt;&gt;"",NOT(OR(EXACT($L12,"direct"),EXACT($L12,"indirect"),EXACT($L12,"substitute"),EXACT($L12,"reference"),EXACT($L12,"unknown")))),ISFORMULA($M12),AND($M12&lt;&gt;"",NOT(OR(EXACT($M12,"current"),EXACT($M12,"stale"),EXACT($M12,"unknown")))),ISFORMULA($N12),AND($N12&lt;&gt;"",NOT(OR(EXACT($N12,"none"),EXACT($N12,"material"),EXACT($N12,"unknown")))),ISFORMULA($O12),AND($O12&lt;&gt;"",NOT(OR(EXACT($O12,"two_plus"),EXACT($O12,"one"),EXACT($O12,"shared"),EXACT($O12,"unknown")))),ISFORMULA($P12),AND($P12&lt;&gt;"",NOT(OR(EXACT($P12,"balanced"),EXACT($P12,"only_wins"),EXACT($P12,"only_losses"),EXACT($P12,"one_segment"),EXACT($P12,"incomplete_crm"),EXACT($P12,"limited")))),ISFORMULA($Q12),AND($Q12&lt;&gt;"",NOT(OR(EXACT($Q12,"none"),EXACT($Q12,"review_due"),EXACT($Q12,"new_evidence")))),ISFORMULA($R12),AND($R12&lt;&gt;"",NOT(OR(EXACT($R12,"yes"),EXACT($R12,"no")))),ISFORMULA($S12),AND($S12&lt;&gt;"",NOT(OR(EXACT($S12,"yes"),EXACT($S12,"no"),EXACT($S12,"unknown")))),ISFORMULA($T12),AND($T12&lt;&gt;"",NOT(OR(EXACT($T12,"yes"),EXACT($T12,"no")))),ISFORMULA($U12),AND($U12&lt;&gt;"",NOT(OR(EXACT($U12,"yes"),EXACT($U12,"no"),EXACT($U12,"unknown")))))</x:f>
      </x:c>
      <x:c r="BA12">
        <x:f>OR(LEN(TRIM($C12&amp;""))=0,LEN(TRIM($D12&amp;""))=0,LEN(TRIM($E12&amp;""))=0,LEN(TRIM($F12&amp;""))=0,LEN(TRIM($G12&amp;""))=0,LEN(TRIM($H12&amp;""))=0,LEN(TRIM($I12&amp;""))=0,LEN(TRIM($J12&amp;""))=0)</x:f>
      </x:c>
      <x:c r="BB12">
        <x:f>IF($O12&lt;&gt;"",$O12,IF($J12="independent_current","two_plus",IF($J12="one_decision","one",IF($J12="shared_records","shared","unknown"))))</x:f>
      </x:c>
      <x:c r="BC12">
        <x:f>IF($M12&lt;&gt;"",$M12,IF($J12="stale","stale",IF($J12="incomplete_capture","unknown",IF($J12&lt;&gt;"","current",""))))</x:f>
      </x:c>
      <x:c r="BD12">
        <x:f>IF($N12&lt;&gt;"",$N12,IF($J12="contradictory","material",IF($J12&lt;&gt;"","none","")))</x:f>
      </x:c>
      <x:c r="BE12">
        <x:f>IF($P12&lt;&gt;"",$P12,IF($J12="incomplete_capture","incomplete_crm",IF($J12="independent_current","balanced",IF($J12&lt;&gt;"","limited",""))))</x:f>
      </x:c>
      <x:c r="BF12">
        <x:f>OR($G12="buyer_event",$G12="mixed")</x:f>
      </x:c>
      <x:c r="BG12">
        <x:f>OR($D12="battlecard",$D12="shortlist",$D12="procurement",$D12="pricing",$D12="renewal",$D12="strategy",$D12="product_comparison")</x:f>
      </x:c>
      <x:c r="BH12">
        <x:f>OR($D12="seo",$D12="content",$D12="paid_search",$D12="market_monitoring")</x:f>
      </x:c>
      <x:c r="BI12">
        <x:f>IF(OR($K12="vendor",$K12="product"),"direct",IF(OR($K12="consultancy",$K12="agency"),"indirect",IF(OR($K12="internal_build",$K12="spreadsheet",$K12="incumbent",$K12="open_source",$K12="free_tool",$K12="no_decision",$K12="status_quo"),"substitute","")))</x:f>
      </x:c>
      <x:c r="BJ12">
        <x:f>IF(OR($K12="vendor",$K12="product"),"Direct competitor",IF(OR($K12="consultancy",$K12="agency"),"Service alternative",IF($K12="incumbent","Incumbent / substitute",IF($K12="no_decision","No-decision alternative",IF($K12="status_quo","Status-quo alternative",IF(OR($K12="internal_build",$K12="spreadsheet",$K12="open_source",$K12="free_tool"),"Substitute",""))))))</x:f>
      </x:c>
      <x:c r="BK12">
        <x:f>OR($G12="none",$G12="seller_only",$BB12&lt;&gt;"two_plus",$BE12="only_wins",$BE12="only_losses",$BE12="one_segment",$BE12="incomplete_crm",$BE12="limited",$T12="yes",$BC12&lt;&gt;"current")</x:f>
      </x:c>
      <x:c r="BL12">
        <x:f>IF(ISFORMULA($C12),"candidateName, ","")&amp;IF(OR(ISFORMULA($D12),AND($D12&lt;&gt;"",NOT(OR(EXACT($D12,"seo"),EXACT($D12,"content"),EXACT($D12,"paid_search"),EXACT($D12,"market_monitoring"),EXACT($D12,"battlecard"),EXACT($D12,"product_comparison"),EXACT($D12,"shortlist"),EXACT($D12,"procurement"),EXACT($D12,"pricing"),EXACT($D12,"renewal"),EXACT($D12,"strategy"))))),"decisionUse, ","")&amp;IF(OR(ISFORMULA($E12),AND($E12&lt;&gt;"",NOT(OR(EXACT($E12,"yes"),EXACT($E12,"no"))))),"candidateInSet, ","")&amp;IF(OR(ISFORMULA($F12),AND($F12&lt;&gt;"",NOT(OR(EXACT($F12,"yes"),EXACT($F12,"no"))))),"publicEvidence, ","")&amp;IF(OR(ISFORMULA($G12),AND($G12&lt;&gt;"",NOT(OR(EXACT($G12,"none"),EXACT($G12,"seller_only"),EXACT($G12,"buyer_event"),EXACT($G12,"mixed"))))),"firstPartyEvidence, ","")&amp;IF(OR(ISFORMULA($H12),AND($H12&lt;&gt;"",NOT(OR(EXACT($H12,"yes"),EXACT($H12,"no"),EXACT($H12,"unknown"))))),"realDecision, ","")&amp;IF(OR(ISFORMULA($I12),AND($I12&lt;&gt;"",NOT(OR(EXACT($I12,"full"),EXACT($I12,"partial"),EXACT($I12,"mismatch"),EXACT($I12,"unknown"))))),"scopeMatch, ","")&amp;IF(OR(ISFORMULA($J12),AND($J12&lt;&gt;"",NOT(OR(EXACT($J12,"independent_current"),EXACT($J12,"one_decision"),EXACT($J12,"shared_records"),EXACT($J12,"contradictory"),EXACT($J12,"incomplete_capture"),EXACT($J12,"stale"))))),"evidenceQuality, ","")&amp;IF(OR(ISFORMULA($K12),AND($K12&lt;&gt;"",NOT(OR(EXACT($K12,"vendor"),EXACT($K12,"product"),EXACT($K12,"consultancy"),EXACT($K12,"agency"),EXACT($K12,"internal_build"),EXACT($K12,"spreadsheet"),EXACT($K12,"incumbent"),EXACT($K12,"open_source"),EXACT($K12,"free_tool"),EXACT($K12,"no_decision"),EXACT($K12,"status_quo"),EXACT($K12,"unknown"))))),"alternativeType, ","")&amp;IF(OR(ISFORMULA($L12),AND($L12&lt;&gt;"",NOT(OR(EXACT($L12,"direct"),EXACT($L12,"indirect"),EXACT($L12,"substitute"),EXACT($L12,"reference"),EXACT($L12,"unknown"))))),"currentRole, ","")&amp;IF(OR(ISFORMULA($M12),AND($M12&lt;&gt;"",NOT(OR(EXACT($M12,"current"),EXACT($M12,"stale"),EXACT($M12,"unknown"))))),"freshness, ","")&amp;IF(OR(ISFORMULA($N12),AND($N12&lt;&gt;"",NOT(OR(EXACT($N12,"none"),EXACT($N12,"material"),EXACT($N12,"unknown"))))),"contradiction, ","")&amp;IF(OR(ISFORMULA($O12),AND($O12&lt;&gt;"",NOT(OR(EXACT($O12,"two_plus"),EXACT($O12,"one"),EXACT($O12,"shared"),EXACT($O12,"unknown"))))),"provenance, ","")&amp;IF(OR(ISFORMULA($P12),AND($P12&lt;&gt;"",NOT(OR(EXACT($P12,"balanced"),EXACT($P12,"only_wins"),EXACT($P12,"only_losses"),EXACT($P12,"one_segment"),EXACT($P12,"incomplete_crm"),EXACT($P12,"limited"))))),"sampleCoverage, ","")&amp;IF(OR(ISFORMULA($Q12),AND($Q12&lt;&gt;"",NOT(OR(EXACT($Q12,"none"),EXACT($Q12,"review_due"),EXACT($Q12,"new_evidence"))))),"previousValidation, ","")&amp;IF(OR(ISFORMULA($R12),AND($R12&lt;&gt;"",NOT(OR(EXACT($R12,"yes"),EXACT($R12,"no"))))),"newMaterialEvidence, ","")&amp;IF(OR(ISFORMULA($S12),AND($S12&lt;&gt;"",NOT(OR(EXACT($S12,"yes"),EXACT($S12,"no"),EXACT($S12,"unknown"))))),"serviceability, ","")&amp;IF(OR(ISFORMULA($T12),AND($T12&lt;&gt;"",NOT(OR(EXACT($T12,"yes"),EXACT($T12,"no"))))),"historicalBackfill, ","")&amp;IF(OR(ISFORMULA($U12),AND($U12&lt;&gt;"",NOT(OR(EXACT($U12,"yes"),EXACT($U12,"no"),EXACT($U12,"unknown"))))),"commercialNonParticipation, ","")</x:f>
      </x:c>
      <x:c r="BM12">
        <x:f>IF(LEN(TRIM($C12&amp;""))=0,"candidateName, ","")&amp;IF(LEN(TRIM($D12&amp;""))=0,"decisionUse, ","")&amp;IF(LEN(TRIM($E12&amp;""))=0,"candidateInSet, ","")&amp;IF(LEN(TRIM($F12&amp;""))=0,"publicEvidence, ","")&amp;IF(LEN(TRIM($G12&amp;""))=0,"firstPartyEvidence, ","")&amp;IF(LEN(TRIM($H12&amp;""))=0,"realDecision, ","")&amp;IF(LEN(TRIM($I12&amp;""))=0,"scopeMatch, ","")&amp;IF(LEN(TRIM($J12&amp;""))=0,"evidenceQuality, ","")</x:f>
      </x:c>
      <x:c r="BN12">
        <x:f>IF($AY12=0,"EMPTY",IF($AZ12=TRUE,"INVALID INPUT",IF($BA12=TRUE,"INVALID INPUT",IF(OR(NOT(ISTEXT($C12)),LEN(TRIM($C12&amp;""))&lt;2),"INVALID INPUT",IF(OR($Q12="review_due",$Q12="new_evidence",$R12="yes"),"REOPEN",IF(OR($BD12="material",$BD12="unknown"),"RESOLVE EVIDENCE",IF(OR($I12="unknown",$H12="unknown"),"RESOLVE EVIDENCE",IF(AND($BG12=TRUE,OR($S12="",$S12="unknown")),"RESOLVE EVIDENCE",IF(AND($E12="no",OR($K12="",$K12="unknown")),"RESOLVE EVIDENCE",IF(AND($E12="yes",OR($L12="",$L12="unknown")),"RESOLVE EVIDENCE",IF(AND($E12="yes",OR($I12="partial",$I12="mismatch",$BC12="stale")),"DOWNGRADE",IF(AND($BG12=TRUE,$BK12=TRUE),"RESOLVE EVIDENCE",IF(AND($S12="no",$E12="yes",$H12="no",$U12="yes",$BB12="two_plus",$I12="full",$BC12="current"),"EXCLUDE FROM THIS COMMERCIAL VIEW",IF(AND($S12="no",$E12="yes",$H12="yes"),"DOWNGRADE",IF(AND($S12="no",OR($F12="yes",$BH12=TRUE)),"RETAIN FOR DISCOVERY / REFERENCE",IF($S12="no","RESOLVE EVIDENCE",IF(AND($E12="no",$H12="yes",$BF12=TRUE,$I12="full",$BI12=""),"RESOLVE EVIDENCE",IF(AND($E12="no",$H12="yes",$BF12=TRUE,$I12="full",$BG12=TRUE,OR($BB12&lt;&gt;"two_plus",$BC12&lt;&gt;"current",$S12&lt;&gt;"yes")),"RESOLVE EVIDENCE",IF(AND($E12="no",$H12="yes",$BF12=TRUE,$I12="full"),"ADD",IF(AND($BI12&lt;&gt;"",$E12="yes",$H12="yes",$I12="full",$L12&lt;&gt;$BI12),"RECLASSIFY",IF(AND($BB12="shared",$BH12=TRUE),"RETAIN FOR DISCOVERY / REFERENCE",IF(AND($BH12=TRUE,$F12="yes",OR($H12="no",$G12="none")),"RETAIN FOR DISCOVERY / REFERENCE",IF(AND($E12="yes",$H12="no",$U12="yes",$BB12="two_plus",$I12="full",$BC12="current"),"EXCLUDE FROM THIS COMMERCIAL VIEW",IF(AND($E12="yes",$H12="yes",$BF12=TRUE,$I12="full",$BB12="two_plus",$BC12="current",$BI12=""),"RESOLVE EVIDENCE",IF(AND($E12="yes",$H12="yes",$BF12=TRUE,$I12="full",$BB12="two_plus",$BC12="current",$BG12=TRUE,$S12&lt;&gt;"yes"),"RESOLVE EVIDENCE",IF(AND($E12="yes",$H12="yes",$BF12=TRUE,$I12="full",$BB12="two_plus",$BC12="current",$L12&lt;&gt;$BI12),"RECLASSIFY",IF(AND($E12="yes",$H12="yes",$BF12=TRUE,$I12="full",$BB12="two_plus",$BC12="current"),"CONFIRM","RESOLVE EVIDENCE")))))))))))))))))))))))))))</x:f>
      </x:c>
      <x:c r="BO12">
        <x:f>IF($AY12=0,"EMPTY",IF($AZ12=TRUE,"CONTROLLED_INPUT_INVALID",IF($BA12=TRUE,"REQUIRED_FIELDS_MISSING",IF(OR(NOT(ISTEXT($C12)),LEN(TRIM($C12&amp;""))&lt;2),"IDENTITY_MALFORMED",IF(OR($Q12="review_due",$Q12="new_evidence",$R12="yes"),"LIFECYCLE_TRIGGER",IF(OR($BD12="material",$BD12="unknown"),"MATERIAL_CONTRADICTION",IF(OR($I12="unknown",$H12="unknown"),"SCOPE_OR_EVENT_UNRESOLVED",IF(AND($BG12=TRUE,OR($S12="",$S12="unknown")),"SERVICEABILITY_UNRESOLVED",IF(AND($E12="no",OR($K12="",$K12="unknown")),"MISSING_ALTERNATIVE_ROLE_UNRESOLVED",IF(AND($E12="yes",OR($L12="",$L12="unknown")),"CURRENT_ROLE_UNRESOLVED",IF(AND($E12="yes",OR($I12="partial",$I12="mismatch",$BC12="stale")),"SCOPE_OR_FRESHNESS_LIMIT",IF(AND($BG12=TRUE,$BK12=TRUE),"COMMERCIAL_EVIDENCE_LIMITED",IF(AND($S12="no",$E12="yes",$H12="no",$U12="yes",$BB12="two_plus",$I12="full",$BC12="current"),"SCOPED_NON_SERVICEABILITY",IF(AND($S12="no",$E12="yes",$H12="yes"),"SERVICEABILITY_LIMIT",IF(AND($S12="no",OR($F12="yes",$BH12=TRUE)),"NOT_SERVICEABLE_FOR_COMMERCIAL_VIEW",IF($S12="no","SERVICEABILITY_NEGATIVE_ROLE_EFFECT_UNRESOLVED",IF(AND($E12="no",$H12="yes",$BF12=TRUE,$I12="full",$BI12=""),"MISSING_ALTERNATIVE_ROLE_UNRESOLVED",IF(AND($E12="no",$H12="yes",$BF12=TRUE,$I12="full",$BG12=TRUE,OR($BB12&lt;&gt;"two_plus",$BC12&lt;&gt;"current",$S12&lt;&gt;"yes")),"MISSING_ALTERNATIVE_EVIDENCE_LIMITED",IF(AND($E12="no",$H12="yes",$BF12=TRUE,$I12="full"),"COMMERCIAL_ALTERNATIVE_MISSING",IF(AND($BI12&lt;&gt;"",$E12="yes",$H12="yes",$I12="full",$L12&lt;&gt;$BI12),"ROLE_MISMATCH",IF(AND($BB12="shared",$BH12=TRUE),"PUBLIC_SIGNAL_SHARED_PROVENANCE",IF(AND($BH12=TRUE,$F12="yes",OR($H12="no",$G12="none")),"DISCOVERY_ONLY_RELATIONSHIP",IF(AND($E12="yes",$H12="no",$U12="yes",$BB12="two_plus",$I12="full",$BC12="current"),"SCOPED_NON_PARTICIPATION",IF(AND($E12="yes",$H12="yes",$BF12=TRUE,$I12="full",$BB12="two_plus",$BC12="current",$BI12=""),"ALTERNATIVE_TYPE_UNRESOLVED",IF(AND($E12="yes",$H12="yes",$BF12=TRUE,$I12="full",$BB12="two_plus",$BC12="current",$BG12=TRUE,$S12&lt;&gt;"yes"),"SERVICEABILITY_UNRESOLVED",IF(AND($E12="yes",$H12="yes",$BF12=TRUE,$I12="full",$BB12="two_plus",$BC12="current",$L12&lt;&gt;$BI12),"ROLE_MISMATCH",IF(AND($E12="yes",$H12="yes",$BF12=TRUE,$I12="full",$BB12="two_plus",$BC12="current"),"SCOPED_COMMERCIAL_RELEVANCE","DEFAULT_EVIDENCE_GAP")))))))))))))))))))))))))))</x:f>
      </x:c>
    </x:row>
    <x:row r="13">
      <x:c r="A13" s="80" t="str">
        <x:v>F008</x:v>
      </x:c>
      <x:c r="B13" s="80" t="str">
        <x:v>First-party-only vendor</x:v>
      </x:c>
      <x:c r="C13" s="80" t="str">
        <x:v>Atlas Cloud</x:v>
      </x:c>
      <x:c r="D13" s="80" t="str">
        <x:v>shortlist</x:v>
      </x:c>
      <x:c r="E13" s="80" t="str">
        <x:v>no</x:v>
      </x:c>
      <x:c r="F13" s="80" t="str">
        <x:v>no</x:v>
      </x:c>
      <x:c r="G13" s="80" t="str">
        <x:v>mixed</x:v>
      </x:c>
      <x:c r="H13" s="80" t="str">
        <x:v>yes</x:v>
      </x:c>
      <x:c r="I13" s="80" t="str">
        <x:v>full</x:v>
      </x:c>
      <x:c r="J13" s="80" t="str">
        <x:v>independent_current</x:v>
      </x:c>
      <x:c r="K13" s="80" t="str">
        <x:v>vendor</x:v>
      </x:c>
      <x:c r="L13" s="80" t="str">
        <x:v>direct</x:v>
      </x:c>
      <x:c r="M13" s="80" t="str">
        <x:v>current</x:v>
      </x:c>
      <x:c r="N13" s="80" t="str">
        <x:v>none</x:v>
      </x:c>
      <x:c r="O13" s="80" t="str">
        <x:v>two_plus</x:v>
      </x:c>
      <x:c r="P13" s="80" t="str">
        <x:v>balanced</x:v>
      </x:c>
      <x:c r="Q13" s="80" t="str">
        <x:v>none</x:v>
      </x:c>
      <x:c r="R13" s="80" t="str">
        <x:v>no</x:v>
      </x:c>
      <x:c r="S13" s="80" t="str">
        <x:v>yes</x:v>
      </x:c>
      <x:c r="T13" s="80" t="str">
        <x:v>no</x:v>
      </x:c>
      <x:c r="U13" s="80" t="str">
        <x:v>no</x:v>
      </x:c>
      <x:c r="V13" s="80" t="str">
        <x:v>ADD</x:v>
      </x:c>
      <x:c r="W13" s="61" t="str">
        <x:v>COMMERCIAL_ALTERNATIVE_MISSING</x:v>
      </x:c>
      <x:c r="X13" s="61" t="str">
        <x:v>VALID</x:v>
      </x:c>
      <x:c r="Y13" s="61">
        <x:f>IF($BN13="EMPTY","EMPTY",$BN13)</x:f>
      </x:c>
      <x:c r="Z13" s="61">
        <x:f>$BO13</x:f>
      </x:c>
      <x:c r="AA13" s="61">
        <x:f>IF($BN13="EMPTY","EMPTY",IF($AZ13=TRUE,"INVALID",IF($BA13=TRUE,"INCOMPLETE",IF(OR(NOT(ISTEXT($C13)),LEN(TRIM($C13&amp;""))&lt;2),"INVALID","VALID"))))</x:f>
      </x:c>
      <x:c r="AB13" s="61">
        <x:f>IF(Y13=V13,"PASS","FAIL")</x:f>
      </x:c>
      <x:c r="AC13" s="61">
        <x:f>IF(Z13=W13,"PASS","FAIL")</x:f>
      </x:c>
      <x:c r="AD13" s="61">
        <x:f>IF(AA13=X13,"PASS","FAIL")</x:f>
      </x:c>
      <x:c r="AE13" s="61">
        <x:f>IF(AND(AB13="PASS",AC13="PASS",AD13="PASS"),"PASS","FAIL")</x:f>
      </x:c>
      <x:c r="AF13" s="71" t="str">
        <x:v>The current set is missing a commercially relevant alternative.</x:v>
      </x:c>
      <x:c r="AG13" s="61">
        <x:f>IF($BN13="EMPTY","EMPTY",IFERROR(VLOOKUP($BO13,'Method Notes'!$AN$5:$AW$50,2,FALSE),""))</x:f>
      </x:c>
      <x:c r="AH13" s="71" t="str">
        <x:v>First-party evidence places the alternative in a real, matching buyer decision and its type, role and serviceability are resolved.</x:v>
      </x:c>
      <x:c r="AI13" s="61">
        <x:f>IF($BN13="EMPTY","EMPTY",IF($BO13="CONTROLLED_INPUT_INVALID","Unsupported values were supplied for: "&amp;LEFT($BL13,MAX(0,LEN($BL13)-2))&amp;". The engine does not convert them to a safe default.",IF($BO13="REQUIRED_FIELDS_MISSING","Required information is missing: "&amp;LEFT($BM13,MAX(0,LEN($BM13)-2))&amp;".",IFERROR(VLOOKUP($BO13,'Method Notes'!$AN$5:$AW$50,3,FALSE),""))))</x:f>
      </x:c>
      <x:c r="AJ13" s="71" t="str">
        <x:v>Add as Direct competitor in this scoped view.</x:v>
      </x:c>
      <x:c r="AK13" s="61">
        <x:f>IF($BN13="EMPTY","EMPTY",IF($BO13="COMMERCIAL_ALTERNATIVE_MISSING","Add as "&amp;$BJ13&amp;" in this scoped view.",IF($BO13="ROLE_MISMATCH","Reclassify as "&amp;$BJ13&amp;" for this view.",IFERROR(VLOOKUP($BO13,'Method Notes'!$AN$5:$AW$50,4,FALSE),""))))</x:f>
      </x:c>
      <x:c r="AL13" s="71" t="str">
        <x:v>The matching commercial view and related research.</x:v>
      </x:c>
      <x:c r="AM13" s="61">
        <x:f>IF($BN13="EMPTY","EMPTY",IFERROR(VLOOKUP($BO13,'Method Notes'!$AN$5:$AW$50,5,FALSE),""))</x:f>
      </x:c>
      <x:c r="AN13" s="71" t="str">
        <x:v>Other products, buyers, markets or stages without evidence.</x:v>
      </x:c>
      <x:c r="AO13" s="61">
        <x:f>IF($BN13="EMPTY","EMPTY",IFERROR(VLOOKUP($BO13,'Method Notes'!$AN$5:$AW$50,6,FALSE),""))</x:f>
      </x:c>
      <x:c r="AP13" s="71" t="str">
        <x:v>Normalize the stable identity and link the supporting records.</x:v>
      </x:c>
      <x:c r="AQ13" s="61">
        <x:f>IF($BN13="EMPTY","EMPTY",IF($BO13="COMMERCIAL_EVIDENCE_LIMITED",IF($BF13=TRUE,"Add independent decisions and missing segments.","Collect direct buyer or recorded commercial-event evidence tied to the same scope."),IFERROR(VLOOKUP($BO13,'Method Notes'!$AN$5:$AW$50,7,FALSE),"")))</x:f>
      </x:c>
      <x:c r="AR13" s="71" t="str">
        <x:v>Review on scope, serviceability or contradictory-evidence change.</x:v>
      </x:c>
      <x:c r="AS13" s="61">
        <x:f>IF($BN13="EMPTY","EMPTY",IFERROR(VLOOKUP($BO13,'Method Notes'!$AN$5:$AW$50,8,FALSE),""))</x:f>
      </x:c>
      <x:c r="AT13" s="71" t="str">
        <x:v>Evidence is scoped to the tested view.</x:v>
      </x:c>
      <x:c r="AU13" s="61">
        <x:f>IF($BN13="EMPTY","EMPTY",IF(OR($BO13="COMMERCIAL_EVIDENCE_LIMITED",$BO13="COMMERCIAL_ALTERNATIVE_MISSING",$BO13="ROLE_MISMATCH",$BO13="SCOPE_OR_FRESHNESS_LIMIT"),IF($BB13="shared","PROVENANCE NOT INDEPENDENT",IF($BB13="one","ONE INDEPENDENT DECISION ONLY",IF($BE13="incomplete_crm","CRM CAPTURE INCOMPLETE",IF(OR($BE13="only_wins",$BE13="only_losses",$BE13="one_segment",$BE13="limited"),"SAMPLE COVERAGE LIMITED",IF($T13="yes","HISTORICAL BACKFILL UNRELIABLE",IF($BC13="stale","EVIDENCE STALE","Evidence is scoped to the tested view.")))))),IFERROR(VLOOKUP($BO13,'Method Notes'!$AN$5:$AW$50,9,FALSE),"")))</x:f>
      </x:c>
      <x:c r="AV13" s="71" t="str">
        <x:v>Add the candidate to a new validated-set version.</x:v>
      </x:c>
      <x:c r="AW13" s="61">
        <x:f>IF($BN13="EMPTY","EMPTY",IFERROR(VLOOKUP($BO13,'Method Notes'!$AN$5:$AW$50,10,FALSE),""))</x:f>
      </x:c>
      <x:c r="AX13" s="61">
        <x:f>IF(AND(AG13=AF13,AI13=AH13,AK13=AJ13,AM13=AL13,AO13=AN13,AQ13=AP13,AS13=AR13,AU13=AT13,AW13=AV13),"PASS","FAIL")</x:f>
      </x:c>
      <x:c r="AY13">
        <x:f>IF(COUNTA($C13:$U13)&gt;0,1,0)</x:f>
      </x:c>
      <x:c r="AZ13">
        <x:f>OR(ISFORMULA($C13),ISFORMULA($D13),AND($D13&lt;&gt;"",NOT(OR(EXACT($D13,"seo"),EXACT($D13,"content"),EXACT($D13,"paid_search"),EXACT($D13,"market_monitoring"),EXACT($D13,"battlecard"),EXACT($D13,"product_comparison"),EXACT($D13,"shortlist"),EXACT($D13,"procurement"),EXACT($D13,"pricing"),EXACT($D13,"renewal"),EXACT($D13,"strategy")))),ISFORMULA($E13),AND($E13&lt;&gt;"",NOT(OR(EXACT($E13,"yes"),EXACT($E13,"no")))),ISFORMULA($F13),AND($F13&lt;&gt;"",NOT(OR(EXACT($F13,"yes"),EXACT($F13,"no")))),ISFORMULA($G13),AND($G13&lt;&gt;"",NOT(OR(EXACT($G13,"none"),EXACT($G13,"seller_only"),EXACT($G13,"buyer_event"),EXACT($G13,"mixed")))),ISFORMULA($H13),AND($H13&lt;&gt;"",NOT(OR(EXACT($H13,"yes"),EXACT($H13,"no"),EXACT($H13,"unknown")))),ISFORMULA($I13),AND($I13&lt;&gt;"",NOT(OR(EXACT($I13,"full"),EXACT($I13,"partial"),EXACT($I13,"mismatch"),EXACT($I13,"unknown")))),ISFORMULA($J13),AND($J13&lt;&gt;"",NOT(OR(EXACT($J13,"independent_current"),EXACT($J13,"one_decision"),EXACT($J13,"shared_records"),EXACT($J13,"contradictory"),EXACT($J13,"incomplete_capture"),EXACT($J13,"stale")))),ISFORMULA($K13),AND($K13&lt;&gt;"",NOT(OR(EXACT($K13,"vendor"),EXACT($K13,"product"),EXACT($K13,"consultancy"),EXACT($K13,"agency"),EXACT($K13,"internal_build"),EXACT($K13,"spreadsheet"),EXACT($K13,"incumbent"),EXACT($K13,"open_source"),EXACT($K13,"free_tool"),EXACT($K13,"no_decision"),EXACT($K13,"status_quo"),EXACT($K13,"unknown")))),ISFORMULA($L13),AND($L13&lt;&gt;"",NOT(OR(EXACT($L13,"direct"),EXACT($L13,"indirect"),EXACT($L13,"substitute"),EXACT($L13,"reference"),EXACT($L13,"unknown")))),ISFORMULA($M13),AND($M13&lt;&gt;"",NOT(OR(EXACT($M13,"current"),EXACT($M13,"stale"),EXACT($M13,"unknown")))),ISFORMULA($N13),AND($N13&lt;&gt;"",NOT(OR(EXACT($N13,"none"),EXACT($N13,"material"),EXACT($N13,"unknown")))),ISFORMULA($O13),AND($O13&lt;&gt;"",NOT(OR(EXACT($O13,"two_plus"),EXACT($O13,"one"),EXACT($O13,"shared"),EXACT($O13,"unknown")))),ISFORMULA($P13),AND($P13&lt;&gt;"",NOT(OR(EXACT($P13,"balanced"),EXACT($P13,"only_wins"),EXACT($P13,"only_losses"),EXACT($P13,"one_segment"),EXACT($P13,"incomplete_crm"),EXACT($P13,"limited")))),ISFORMULA($Q13),AND($Q13&lt;&gt;"",NOT(OR(EXACT($Q13,"none"),EXACT($Q13,"review_due"),EXACT($Q13,"new_evidence")))),ISFORMULA($R13),AND($R13&lt;&gt;"",NOT(OR(EXACT($R13,"yes"),EXACT($R13,"no")))),ISFORMULA($S13),AND($S13&lt;&gt;"",NOT(OR(EXACT($S13,"yes"),EXACT($S13,"no"),EXACT($S13,"unknown")))),ISFORMULA($T13),AND($T13&lt;&gt;"",NOT(OR(EXACT($T13,"yes"),EXACT($T13,"no")))),ISFORMULA($U13),AND($U13&lt;&gt;"",NOT(OR(EXACT($U13,"yes"),EXACT($U13,"no"),EXACT($U13,"unknown")))))</x:f>
      </x:c>
      <x:c r="BA13">
        <x:f>OR(LEN(TRIM($C13&amp;""))=0,LEN(TRIM($D13&amp;""))=0,LEN(TRIM($E13&amp;""))=0,LEN(TRIM($F13&amp;""))=0,LEN(TRIM($G13&amp;""))=0,LEN(TRIM($H13&amp;""))=0,LEN(TRIM($I13&amp;""))=0,LEN(TRIM($J13&amp;""))=0)</x:f>
      </x:c>
      <x:c r="BB13">
        <x:f>IF($O13&lt;&gt;"",$O13,IF($J13="independent_current","two_plus",IF($J13="one_decision","one",IF($J13="shared_records","shared","unknown"))))</x:f>
      </x:c>
      <x:c r="BC13">
        <x:f>IF($M13&lt;&gt;"",$M13,IF($J13="stale","stale",IF($J13="incomplete_capture","unknown",IF($J13&lt;&gt;"","current",""))))</x:f>
      </x:c>
      <x:c r="BD13">
        <x:f>IF($N13&lt;&gt;"",$N13,IF($J13="contradictory","material",IF($J13&lt;&gt;"","none","")))</x:f>
      </x:c>
      <x:c r="BE13">
        <x:f>IF($P13&lt;&gt;"",$P13,IF($J13="incomplete_capture","incomplete_crm",IF($J13="independent_current","balanced",IF($J13&lt;&gt;"","limited",""))))</x:f>
      </x:c>
      <x:c r="BF13">
        <x:f>OR($G13="buyer_event",$G13="mixed")</x:f>
      </x:c>
      <x:c r="BG13">
        <x:f>OR($D13="battlecard",$D13="shortlist",$D13="procurement",$D13="pricing",$D13="renewal",$D13="strategy",$D13="product_comparison")</x:f>
      </x:c>
      <x:c r="BH13">
        <x:f>OR($D13="seo",$D13="content",$D13="paid_search",$D13="market_monitoring")</x:f>
      </x:c>
      <x:c r="BI13">
        <x:f>IF(OR($K13="vendor",$K13="product"),"direct",IF(OR($K13="consultancy",$K13="agency"),"indirect",IF(OR($K13="internal_build",$K13="spreadsheet",$K13="incumbent",$K13="open_source",$K13="free_tool",$K13="no_decision",$K13="status_quo"),"substitute","")))</x:f>
      </x:c>
      <x:c r="BJ13">
        <x:f>IF(OR($K13="vendor",$K13="product"),"Direct competitor",IF(OR($K13="consultancy",$K13="agency"),"Service alternative",IF($K13="incumbent","Incumbent / substitute",IF($K13="no_decision","No-decision alternative",IF($K13="status_quo","Status-quo alternative",IF(OR($K13="internal_build",$K13="spreadsheet",$K13="open_source",$K13="free_tool"),"Substitute",""))))))</x:f>
      </x:c>
      <x:c r="BK13">
        <x:f>OR($G13="none",$G13="seller_only",$BB13&lt;&gt;"two_plus",$BE13="only_wins",$BE13="only_losses",$BE13="one_segment",$BE13="incomplete_crm",$BE13="limited",$T13="yes",$BC13&lt;&gt;"current")</x:f>
      </x:c>
      <x:c r="BL13">
        <x:f>IF(ISFORMULA($C13),"candidateName, ","")&amp;IF(OR(ISFORMULA($D13),AND($D13&lt;&gt;"",NOT(OR(EXACT($D13,"seo"),EXACT($D13,"content"),EXACT($D13,"paid_search"),EXACT($D13,"market_monitoring"),EXACT($D13,"battlecard"),EXACT($D13,"product_comparison"),EXACT($D13,"shortlist"),EXACT($D13,"procurement"),EXACT($D13,"pricing"),EXACT($D13,"renewal"),EXACT($D13,"strategy"))))),"decisionUse, ","")&amp;IF(OR(ISFORMULA($E13),AND($E13&lt;&gt;"",NOT(OR(EXACT($E13,"yes"),EXACT($E13,"no"))))),"candidateInSet, ","")&amp;IF(OR(ISFORMULA($F13),AND($F13&lt;&gt;"",NOT(OR(EXACT($F13,"yes"),EXACT($F13,"no"))))),"publicEvidence, ","")&amp;IF(OR(ISFORMULA($G13),AND($G13&lt;&gt;"",NOT(OR(EXACT($G13,"none"),EXACT($G13,"seller_only"),EXACT($G13,"buyer_event"),EXACT($G13,"mixed"))))),"firstPartyEvidence, ","")&amp;IF(OR(ISFORMULA($H13),AND($H13&lt;&gt;"",NOT(OR(EXACT($H13,"yes"),EXACT($H13,"no"),EXACT($H13,"unknown"))))),"realDecision, ","")&amp;IF(OR(ISFORMULA($I13),AND($I13&lt;&gt;"",NOT(OR(EXACT($I13,"full"),EXACT($I13,"partial"),EXACT($I13,"mismatch"),EXACT($I13,"unknown"))))),"scopeMatch, ","")&amp;IF(OR(ISFORMULA($J13),AND($J13&lt;&gt;"",NOT(OR(EXACT($J13,"independent_current"),EXACT($J13,"one_decision"),EXACT($J13,"shared_records"),EXACT($J13,"contradictory"),EXACT($J13,"incomplete_capture"),EXACT($J13,"stale"))))),"evidenceQuality, ","")&amp;IF(OR(ISFORMULA($K13),AND($K13&lt;&gt;"",NOT(OR(EXACT($K13,"vendor"),EXACT($K13,"product"),EXACT($K13,"consultancy"),EXACT($K13,"agency"),EXACT($K13,"internal_build"),EXACT($K13,"spreadsheet"),EXACT($K13,"incumbent"),EXACT($K13,"open_source"),EXACT($K13,"free_tool"),EXACT($K13,"no_decision"),EXACT($K13,"status_quo"),EXACT($K13,"unknown"))))),"alternativeType, ","")&amp;IF(OR(ISFORMULA($L13),AND($L13&lt;&gt;"",NOT(OR(EXACT($L13,"direct"),EXACT($L13,"indirect"),EXACT($L13,"substitute"),EXACT($L13,"reference"),EXACT($L13,"unknown"))))),"currentRole, ","")&amp;IF(OR(ISFORMULA($M13),AND($M13&lt;&gt;"",NOT(OR(EXACT($M13,"current"),EXACT($M13,"stale"),EXACT($M13,"unknown"))))),"freshness, ","")&amp;IF(OR(ISFORMULA($N13),AND($N13&lt;&gt;"",NOT(OR(EXACT($N13,"none"),EXACT($N13,"material"),EXACT($N13,"unknown"))))),"contradiction, ","")&amp;IF(OR(ISFORMULA($O13),AND($O13&lt;&gt;"",NOT(OR(EXACT($O13,"two_plus"),EXACT($O13,"one"),EXACT($O13,"shared"),EXACT($O13,"unknown"))))),"provenance, ","")&amp;IF(OR(ISFORMULA($P13),AND($P13&lt;&gt;"",NOT(OR(EXACT($P13,"balanced"),EXACT($P13,"only_wins"),EXACT($P13,"only_losses"),EXACT($P13,"one_segment"),EXACT($P13,"incomplete_crm"),EXACT($P13,"limited"))))),"sampleCoverage, ","")&amp;IF(OR(ISFORMULA($Q13),AND($Q13&lt;&gt;"",NOT(OR(EXACT($Q13,"none"),EXACT($Q13,"review_due"),EXACT($Q13,"new_evidence"))))),"previousValidation, ","")&amp;IF(OR(ISFORMULA($R13),AND($R13&lt;&gt;"",NOT(OR(EXACT($R13,"yes"),EXACT($R13,"no"))))),"newMaterialEvidence, ","")&amp;IF(OR(ISFORMULA($S13),AND($S13&lt;&gt;"",NOT(OR(EXACT($S13,"yes"),EXACT($S13,"no"),EXACT($S13,"unknown"))))),"serviceability, ","")&amp;IF(OR(ISFORMULA($T13),AND($T13&lt;&gt;"",NOT(OR(EXACT($T13,"yes"),EXACT($T13,"no"))))),"historicalBackfill, ","")&amp;IF(OR(ISFORMULA($U13),AND($U13&lt;&gt;"",NOT(OR(EXACT($U13,"yes"),EXACT($U13,"no"),EXACT($U13,"unknown"))))),"commercialNonParticipation, ","")</x:f>
      </x:c>
      <x:c r="BM13">
        <x:f>IF(LEN(TRIM($C13&amp;""))=0,"candidateName, ","")&amp;IF(LEN(TRIM($D13&amp;""))=0,"decisionUse, ","")&amp;IF(LEN(TRIM($E13&amp;""))=0,"candidateInSet, ","")&amp;IF(LEN(TRIM($F13&amp;""))=0,"publicEvidence, ","")&amp;IF(LEN(TRIM($G13&amp;""))=0,"firstPartyEvidence, ","")&amp;IF(LEN(TRIM($H13&amp;""))=0,"realDecision, ","")&amp;IF(LEN(TRIM($I13&amp;""))=0,"scopeMatch, ","")&amp;IF(LEN(TRIM($J13&amp;""))=0,"evidenceQuality, ","")</x:f>
      </x:c>
      <x:c r="BN13">
        <x:f>IF($AY13=0,"EMPTY",IF($AZ13=TRUE,"INVALID INPUT",IF($BA13=TRUE,"INVALID INPUT",IF(OR(NOT(ISTEXT($C13)),LEN(TRIM($C13&amp;""))&lt;2),"INVALID INPUT",IF(OR($Q13="review_due",$Q13="new_evidence",$R13="yes"),"REOPEN",IF(OR($BD13="material",$BD13="unknown"),"RESOLVE EVIDENCE",IF(OR($I13="unknown",$H13="unknown"),"RESOLVE EVIDENCE",IF(AND($BG13=TRUE,OR($S13="",$S13="unknown")),"RESOLVE EVIDENCE",IF(AND($E13="no",OR($K13="",$K13="unknown")),"RESOLVE EVIDENCE",IF(AND($E13="yes",OR($L13="",$L13="unknown")),"RESOLVE EVIDENCE",IF(AND($E13="yes",OR($I13="partial",$I13="mismatch",$BC13="stale")),"DOWNGRADE",IF(AND($BG13=TRUE,$BK13=TRUE),"RESOLVE EVIDENCE",IF(AND($S13="no",$E13="yes",$H13="no",$U13="yes",$BB13="two_plus",$I13="full",$BC13="current"),"EXCLUDE FROM THIS COMMERCIAL VIEW",IF(AND($S13="no",$E13="yes",$H13="yes"),"DOWNGRADE",IF(AND($S13="no",OR($F13="yes",$BH13=TRUE)),"RETAIN FOR DISCOVERY / REFERENCE",IF($S13="no","RESOLVE EVIDENCE",IF(AND($E13="no",$H13="yes",$BF13=TRUE,$I13="full",$BI13=""),"RESOLVE EVIDENCE",IF(AND($E13="no",$H13="yes",$BF13=TRUE,$I13="full",$BG13=TRUE,OR($BB13&lt;&gt;"two_plus",$BC13&lt;&gt;"current",$S13&lt;&gt;"yes")),"RESOLVE EVIDENCE",IF(AND($E13="no",$H13="yes",$BF13=TRUE,$I13="full"),"ADD",IF(AND($BI13&lt;&gt;"",$E13="yes",$H13="yes",$I13="full",$L13&lt;&gt;$BI13),"RECLASSIFY",IF(AND($BB13="shared",$BH13=TRUE),"RETAIN FOR DISCOVERY / REFERENCE",IF(AND($BH13=TRUE,$F13="yes",OR($H13="no",$G13="none")),"RETAIN FOR DISCOVERY / REFERENCE",IF(AND($E13="yes",$H13="no",$U13="yes",$BB13="two_plus",$I13="full",$BC13="current"),"EXCLUDE FROM THIS COMMERCIAL VIEW",IF(AND($E13="yes",$H13="yes",$BF13=TRUE,$I13="full",$BB13="two_plus",$BC13="current",$BI13=""),"RESOLVE EVIDENCE",IF(AND($E13="yes",$H13="yes",$BF13=TRUE,$I13="full",$BB13="two_plus",$BC13="current",$BG13=TRUE,$S13&lt;&gt;"yes"),"RESOLVE EVIDENCE",IF(AND($E13="yes",$H13="yes",$BF13=TRUE,$I13="full",$BB13="two_plus",$BC13="current",$L13&lt;&gt;$BI13),"RECLASSIFY",IF(AND($E13="yes",$H13="yes",$BF13=TRUE,$I13="full",$BB13="two_plus",$BC13="current"),"CONFIRM","RESOLVE EVIDENCE")))))))))))))))))))))))))))</x:f>
      </x:c>
      <x:c r="BO13">
        <x:f>IF($AY13=0,"EMPTY",IF($AZ13=TRUE,"CONTROLLED_INPUT_INVALID",IF($BA13=TRUE,"REQUIRED_FIELDS_MISSING",IF(OR(NOT(ISTEXT($C13)),LEN(TRIM($C13&amp;""))&lt;2),"IDENTITY_MALFORMED",IF(OR($Q13="review_due",$Q13="new_evidence",$R13="yes"),"LIFECYCLE_TRIGGER",IF(OR($BD13="material",$BD13="unknown"),"MATERIAL_CONTRADICTION",IF(OR($I13="unknown",$H13="unknown"),"SCOPE_OR_EVENT_UNRESOLVED",IF(AND($BG13=TRUE,OR($S13="",$S13="unknown")),"SERVICEABILITY_UNRESOLVED",IF(AND($E13="no",OR($K13="",$K13="unknown")),"MISSING_ALTERNATIVE_ROLE_UNRESOLVED",IF(AND($E13="yes",OR($L13="",$L13="unknown")),"CURRENT_ROLE_UNRESOLVED",IF(AND($E13="yes",OR($I13="partial",$I13="mismatch",$BC13="stale")),"SCOPE_OR_FRESHNESS_LIMIT",IF(AND($BG13=TRUE,$BK13=TRUE),"COMMERCIAL_EVIDENCE_LIMITED",IF(AND($S13="no",$E13="yes",$H13="no",$U13="yes",$BB13="two_plus",$I13="full",$BC13="current"),"SCOPED_NON_SERVICEABILITY",IF(AND($S13="no",$E13="yes",$H13="yes"),"SERVICEABILITY_LIMIT",IF(AND($S13="no",OR($F13="yes",$BH13=TRUE)),"NOT_SERVICEABLE_FOR_COMMERCIAL_VIEW",IF($S13="no","SERVICEABILITY_NEGATIVE_ROLE_EFFECT_UNRESOLVED",IF(AND($E13="no",$H13="yes",$BF13=TRUE,$I13="full",$BI13=""),"MISSING_ALTERNATIVE_ROLE_UNRESOLVED",IF(AND($E13="no",$H13="yes",$BF13=TRUE,$I13="full",$BG13=TRUE,OR($BB13&lt;&gt;"two_plus",$BC13&lt;&gt;"current",$S13&lt;&gt;"yes")),"MISSING_ALTERNATIVE_EVIDENCE_LIMITED",IF(AND($E13="no",$H13="yes",$BF13=TRUE,$I13="full"),"COMMERCIAL_ALTERNATIVE_MISSING",IF(AND($BI13&lt;&gt;"",$E13="yes",$H13="yes",$I13="full",$L13&lt;&gt;$BI13),"ROLE_MISMATCH",IF(AND($BB13="shared",$BH13=TRUE),"PUBLIC_SIGNAL_SHARED_PROVENANCE",IF(AND($BH13=TRUE,$F13="yes",OR($H13="no",$G13="none")),"DISCOVERY_ONLY_RELATIONSHIP",IF(AND($E13="yes",$H13="no",$U13="yes",$BB13="two_plus",$I13="full",$BC13="current"),"SCOPED_NON_PARTICIPATION",IF(AND($E13="yes",$H13="yes",$BF13=TRUE,$I13="full",$BB13="two_plus",$BC13="current",$BI13=""),"ALTERNATIVE_TYPE_UNRESOLVED",IF(AND($E13="yes",$H13="yes",$BF13=TRUE,$I13="full",$BB13="two_plus",$BC13="current",$BG13=TRUE,$S13&lt;&gt;"yes"),"SERVICEABILITY_UNRESOLVED",IF(AND($E13="yes",$H13="yes",$BF13=TRUE,$I13="full",$BB13="two_plus",$BC13="current",$L13&lt;&gt;$BI13),"ROLE_MISMATCH",IF(AND($E13="yes",$H13="yes",$BF13=TRUE,$I13="full",$BB13="two_plus",$BC13="current"),"SCOPED_COMMERCIAL_RELEVANCE","DEFAULT_EVIDENCE_GAP")))))))))))))))))))))))))))</x:f>
      </x:c>
    </x:row>
    <x:row r="14">
      <x:c r="A14" s="80" t="str">
        <x:v>F009</x:v>
      </x:c>
      <x:c r="B14" s="80" t="str">
        <x:v>Internal build omitted</x:v>
      </x:c>
      <x:c r="C14" s="80" t="str">
        <x:v>Atlas Cloud</x:v>
      </x:c>
      <x:c r="D14" s="80" t="str">
        <x:v>shortlist</x:v>
      </x:c>
      <x:c r="E14" s="80" t="str">
        <x:v>no</x:v>
      </x:c>
      <x:c r="F14" s="80" t="str">
        <x:v>no</x:v>
      </x:c>
      <x:c r="G14" s="80" t="str">
        <x:v>mixed</x:v>
      </x:c>
      <x:c r="H14" s="80" t="str">
        <x:v>yes</x:v>
      </x:c>
      <x:c r="I14" s="80" t="str">
        <x:v>full</x:v>
      </x:c>
      <x:c r="J14" s="80" t="str">
        <x:v>independent_current</x:v>
      </x:c>
      <x:c r="K14" s="80" t="str">
        <x:v>internal_build</x:v>
      </x:c>
      <x:c r="L14" s="80" t="str">
        <x:v>direct</x:v>
      </x:c>
      <x:c r="M14" s="80" t="str">
        <x:v>current</x:v>
      </x:c>
      <x:c r="N14" s="80" t="str">
        <x:v>none</x:v>
      </x:c>
      <x:c r="O14" s="80" t="str">
        <x:v>two_plus</x:v>
      </x:c>
      <x:c r="P14" s="80" t="str">
        <x:v>balanced</x:v>
      </x:c>
      <x:c r="Q14" s="80" t="str">
        <x:v>none</x:v>
      </x:c>
      <x:c r="R14" s="80" t="str">
        <x:v>no</x:v>
      </x:c>
      <x:c r="S14" s="80" t="str">
        <x:v>yes</x:v>
      </x:c>
      <x:c r="T14" s="80" t="str">
        <x:v>no</x:v>
      </x:c>
      <x:c r="U14" s="80" t="str">
        <x:v>no</x:v>
      </x:c>
      <x:c r="V14" s="80" t="str">
        <x:v>ADD</x:v>
      </x:c>
      <x:c r="W14" s="61" t="str">
        <x:v>COMMERCIAL_ALTERNATIVE_MISSING</x:v>
      </x:c>
      <x:c r="X14" s="61" t="str">
        <x:v>VALID</x:v>
      </x:c>
      <x:c r="Y14" s="61">
        <x:f>IF($BN14="EMPTY","EMPTY",$BN14)</x:f>
      </x:c>
      <x:c r="Z14" s="61">
        <x:f>$BO14</x:f>
      </x:c>
      <x:c r="AA14" s="61">
        <x:f>IF($BN14="EMPTY","EMPTY",IF($AZ14=TRUE,"INVALID",IF($BA14=TRUE,"INCOMPLETE",IF(OR(NOT(ISTEXT($C14)),LEN(TRIM($C14&amp;""))&lt;2),"INVALID","VALID"))))</x:f>
      </x:c>
      <x:c r="AB14" s="61">
        <x:f>IF(Y14=V14,"PASS","FAIL")</x:f>
      </x:c>
      <x:c r="AC14" s="61">
        <x:f>IF(Z14=W14,"PASS","FAIL")</x:f>
      </x:c>
      <x:c r="AD14" s="61">
        <x:f>IF(AA14=X14,"PASS","FAIL")</x:f>
      </x:c>
      <x:c r="AE14" s="61">
        <x:f>IF(AND(AB14="PASS",AC14="PASS",AD14="PASS"),"PASS","FAIL")</x:f>
      </x:c>
      <x:c r="AF14" s="71" t="str">
        <x:v>The current set is missing a commercially relevant alternative.</x:v>
      </x:c>
      <x:c r="AG14" s="61">
        <x:f>IF($BN14="EMPTY","EMPTY",IFERROR(VLOOKUP($BO14,'Method Notes'!$AN$5:$AW$50,2,FALSE),""))</x:f>
      </x:c>
      <x:c r="AH14" s="71" t="str">
        <x:v>First-party evidence places the alternative in a real, matching buyer decision and its type, role and serviceability are resolved.</x:v>
      </x:c>
      <x:c r="AI14" s="61">
        <x:f>IF($BN14="EMPTY","EMPTY",IF($BO14="CONTROLLED_INPUT_INVALID","Unsupported values were supplied for: "&amp;LEFT($BL14,MAX(0,LEN($BL14)-2))&amp;". The engine does not convert them to a safe default.",IF($BO14="REQUIRED_FIELDS_MISSING","Required information is missing: "&amp;LEFT($BM14,MAX(0,LEN($BM14)-2))&amp;".",IFERROR(VLOOKUP($BO14,'Method Notes'!$AN$5:$AW$50,3,FALSE),""))))</x:f>
      </x:c>
      <x:c r="AJ14" s="71" t="str">
        <x:v>Add as Substitute in this scoped view.</x:v>
      </x:c>
      <x:c r="AK14" s="61">
        <x:f>IF($BN14="EMPTY","EMPTY",IF($BO14="COMMERCIAL_ALTERNATIVE_MISSING","Add as "&amp;$BJ14&amp;" in this scoped view.",IF($BO14="ROLE_MISMATCH","Reclassify as "&amp;$BJ14&amp;" for this view.",IFERROR(VLOOKUP($BO14,'Method Notes'!$AN$5:$AW$50,4,FALSE),""))))</x:f>
      </x:c>
      <x:c r="AL14" s="71" t="str">
        <x:v>The matching commercial view and related research.</x:v>
      </x:c>
      <x:c r="AM14" s="61">
        <x:f>IF($BN14="EMPTY","EMPTY",IFERROR(VLOOKUP($BO14,'Method Notes'!$AN$5:$AW$50,5,FALSE),""))</x:f>
      </x:c>
      <x:c r="AN14" s="71" t="str">
        <x:v>Other products, buyers, markets or stages without evidence.</x:v>
      </x:c>
      <x:c r="AO14" s="61">
        <x:f>IF($BN14="EMPTY","EMPTY",IFERROR(VLOOKUP($BO14,'Method Notes'!$AN$5:$AW$50,6,FALSE),""))</x:f>
      </x:c>
      <x:c r="AP14" s="71" t="str">
        <x:v>Normalize the stable identity and link the supporting records.</x:v>
      </x:c>
      <x:c r="AQ14" s="61">
        <x:f>IF($BN14="EMPTY","EMPTY",IF($BO14="COMMERCIAL_EVIDENCE_LIMITED",IF($BF14=TRUE,"Add independent decisions and missing segments.","Collect direct buyer or recorded commercial-event evidence tied to the same scope."),IFERROR(VLOOKUP($BO14,'Method Notes'!$AN$5:$AW$50,7,FALSE),"")))</x:f>
      </x:c>
      <x:c r="AR14" s="71" t="str">
        <x:v>Review on scope, serviceability or contradictory-evidence change.</x:v>
      </x:c>
      <x:c r="AS14" s="61">
        <x:f>IF($BN14="EMPTY","EMPTY",IFERROR(VLOOKUP($BO14,'Method Notes'!$AN$5:$AW$50,8,FALSE),""))</x:f>
      </x:c>
      <x:c r="AT14" s="71" t="str">
        <x:v>Evidence is scoped to the tested view.</x:v>
      </x:c>
      <x:c r="AU14" s="61">
        <x:f>IF($BN14="EMPTY","EMPTY",IF(OR($BO14="COMMERCIAL_EVIDENCE_LIMITED",$BO14="COMMERCIAL_ALTERNATIVE_MISSING",$BO14="ROLE_MISMATCH",$BO14="SCOPE_OR_FRESHNESS_LIMIT"),IF($BB14="shared","PROVENANCE NOT INDEPENDENT",IF($BB14="one","ONE INDEPENDENT DECISION ONLY",IF($BE14="incomplete_crm","CRM CAPTURE INCOMPLETE",IF(OR($BE14="only_wins",$BE14="only_losses",$BE14="one_segment",$BE14="limited"),"SAMPLE COVERAGE LIMITED",IF($T14="yes","HISTORICAL BACKFILL UNRELIABLE",IF($BC14="stale","EVIDENCE STALE","Evidence is scoped to the tested view.")))))),IFERROR(VLOOKUP($BO14,'Method Notes'!$AN$5:$AW$50,9,FALSE),"")))</x:f>
      </x:c>
      <x:c r="AV14" s="71" t="str">
        <x:v>Add the candidate to a new validated-set version.</x:v>
      </x:c>
      <x:c r="AW14" s="61">
        <x:f>IF($BN14="EMPTY","EMPTY",IFERROR(VLOOKUP($BO14,'Method Notes'!$AN$5:$AW$50,10,FALSE),""))</x:f>
      </x:c>
      <x:c r="AX14" s="61">
        <x:f>IF(AND(AG14=AF14,AI14=AH14,AK14=AJ14,AM14=AL14,AO14=AN14,AQ14=AP14,AS14=AR14,AU14=AT14,AW14=AV14),"PASS","FAIL")</x:f>
      </x:c>
      <x:c r="AY14">
        <x:f>IF(COUNTA($C14:$U14)&gt;0,1,0)</x:f>
      </x:c>
      <x:c r="AZ14">
        <x:f>OR(ISFORMULA($C14),ISFORMULA($D14),AND($D14&lt;&gt;"",NOT(OR(EXACT($D14,"seo"),EXACT($D14,"content"),EXACT($D14,"paid_search"),EXACT($D14,"market_monitoring"),EXACT($D14,"battlecard"),EXACT($D14,"product_comparison"),EXACT($D14,"shortlist"),EXACT($D14,"procurement"),EXACT($D14,"pricing"),EXACT($D14,"renewal"),EXACT($D14,"strategy")))),ISFORMULA($E14),AND($E14&lt;&gt;"",NOT(OR(EXACT($E14,"yes"),EXACT($E14,"no")))),ISFORMULA($F14),AND($F14&lt;&gt;"",NOT(OR(EXACT($F14,"yes"),EXACT($F14,"no")))),ISFORMULA($G14),AND($G14&lt;&gt;"",NOT(OR(EXACT($G14,"none"),EXACT($G14,"seller_only"),EXACT($G14,"buyer_event"),EXACT($G14,"mixed")))),ISFORMULA($H14),AND($H14&lt;&gt;"",NOT(OR(EXACT($H14,"yes"),EXACT($H14,"no"),EXACT($H14,"unknown")))),ISFORMULA($I14),AND($I14&lt;&gt;"",NOT(OR(EXACT($I14,"full"),EXACT($I14,"partial"),EXACT($I14,"mismatch"),EXACT($I14,"unknown")))),ISFORMULA($J14),AND($J14&lt;&gt;"",NOT(OR(EXACT($J14,"independent_current"),EXACT($J14,"one_decision"),EXACT($J14,"shared_records"),EXACT($J14,"contradictory"),EXACT($J14,"incomplete_capture"),EXACT($J14,"stale")))),ISFORMULA($K14),AND($K14&lt;&gt;"",NOT(OR(EXACT($K14,"vendor"),EXACT($K14,"product"),EXACT($K14,"consultancy"),EXACT($K14,"agency"),EXACT($K14,"internal_build"),EXACT($K14,"spreadsheet"),EXACT($K14,"incumbent"),EXACT($K14,"open_source"),EXACT($K14,"free_tool"),EXACT($K14,"no_decision"),EXACT($K14,"status_quo"),EXACT($K14,"unknown")))),ISFORMULA($L14),AND($L14&lt;&gt;"",NOT(OR(EXACT($L14,"direct"),EXACT($L14,"indirect"),EXACT($L14,"substitute"),EXACT($L14,"reference"),EXACT($L14,"unknown")))),ISFORMULA($M14),AND($M14&lt;&gt;"",NOT(OR(EXACT($M14,"current"),EXACT($M14,"stale"),EXACT($M14,"unknown")))),ISFORMULA($N14),AND($N14&lt;&gt;"",NOT(OR(EXACT($N14,"none"),EXACT($N14,"material"),EXACT($N14,"unknown")))),ISFORMULA($O14),AND($O14&lt;&gt;"",NOT(OR(EXACT($O14,"two_plus"),EXACT($O14,"one"),EXACT($O14,"shared"),EXACT($O14,"unknown")))),ISFORMULA($P14),AND($P14&lt;&gt;"",NOT(OR(EXACT($P14,"balanced"),EXACT($P14,"only_wins"),EXACT($P14,"only_losses"),EXACT($P14,"one_segment"),EXACT($P14,"incomplete_crm"),EXACT($P14,"limited")))),ISFORMULA($Q14),AND($Q14&lt;&gt;"",NOT(OR(EXACT($Q14,"none"),EXACT($Q14,"review_due"),EXACT($Q14,"new_evidence")))),ISFORMULA($R14),AND($R14&lt;&gt;"",NOT(OR(EXACT($R14,"yes"),EXACT($R14,"no")))),ISFORMULA($S14),AND($S14&lt;&gt;"",NOT(OR(EXACT($S14,"yes"),EXACT($S14,"no"),EXACT($S14,"unknown")))),ISFORMULA($T14),AND($T14&lt;&gt;"",NOT(OR(EXACT($T14,"yes"),EXACT($T14,"no")))),ISFORMULA($U14),AND($U14&lt;&gt;"",NOT(OR(EXACT($U14,"yes"),EXACT($U14,"no"),EXACT($U14,"unknown")))))</x:f>
      </x:c>
      <x:c r="BA14">
        <x:f>OR(LEN(TRIM($C14&amp;""))=0,LEN(TRIM($D14&amp;""))=0,LEN(TRIM($E14&amp;""))=0,LEN(TRIM($F14&amp;""))=0,LEN(TRIM($G14&amp;""))=0,LEN(TRIM($H14&amp;""))=0,LEN(TRIM($I14&amp;""))=0,LEN(TRIM($J14&amp;""))=0)</x:f>
      </x:c>
      <x:c r="BB14">
        <x:f>IF($O14&lt;&gt;"",$O14,IF($J14="independent_current","two_plus",IF($J14="one_decision","one",IF($J14="shared_records","shared","unknown"))))</x:f>
      </x:c>
      <x:c r="BC14">
        <x:f>IF($M14&lt;&gt;"",$M14,IF($J14="stale","stale",IF($J14="incomplete_capture","unknown",IF($J14&lt;&gt;"","current",""))))</x:f>
      </x:c>
      <x:c r="BD14">
        <x:f>IF($N14&lt;&gt;"",$N14,IF($J14="contradictory","material",IF($J14&lt;&gt;"","none","")))</x:f>
      </x:c>
      <x:c r="BE14">
        <x:f>IF($P14&lt;&gt;"",$P14,IF($J14="incomplete_capture","incomplete_crm",IF($J14="independent_current","balanced",IF($J14&lt;&gt;"","limited",""))))</x:f>
      </x:c>
      <x:c r="BF14">
        <x:f>OR($G14="buyer_event",$G14="mixed")</x:f>
      </x:c>
      <x:c r="BG14">
        <x:f>OR($D14="battlecard",$D14="shortlist",$D14="procurement",$D14="pricing",$D14="renewal",$D14="strategy",$D14="product_comparison")</x:f>
      </x:c>
      <x:c r="BH14">
        <x:f>OR($D14="seo",$D14="content",$D14="paid_search",$D14="market_monitoring")</x:f>
      </x:c>
      <x:c r="BI14">
        <x:f>IF(OR($K14="vendor",$K14="product"),"direct",IF(OR($K14="consultancy",$K14="agency"),"indirect",IF(OR($K14="internal_build",$K14="spreadsheet",$K14="incumbent",$K14="open_source",$K14="free_tool",$K14="no_decision",$K14="status_quo"),"substitute","")))</x:f>
      </x:c>
      <x:c r="BJ14">
        <x:f>IF(OR($K14="vendor",$K14="product"),"Direct competitor",IF(OR($K14="consultancy",$K14="agency"),"Service alternative",IF($K14="incumbent","Incumbent / substitute",IF($K14="no_decision","No-decision alternative",IF($K14="status_quo","Status-quo alternative",IF(OR($K14="internal_build",$K14="spreadsheet",$K14="open_source",$K14="free_tool"),"Substitute",""))))))</x:f>
      </x:c>
      <x:c r="BK14">
        <x:f>OR($G14="none",$G14="seller_only",$BB14&lt;&gt;"two_plus",$BE14="only_wins",$BE14="only_losses",$BE14="one_segment",$BE14="incomplete_crm",$BE14="limited",$T14="yes",$BC14&lt;&gt;"current")</x:f>
      </x:c>
      <x:c r="BL14">
        <x:f>IF(ISFORMULA($C14),"candidateName, ","")&amp;IF(OR(ISFORMULA($D14),AND($D14&lt;&gt;"",NOT(OR(EXACT($D14,"seo"),EXACT($D14,"content"),EXACT($D14,"paid_search"),EXACT($D14,"market_monitoring"),EXACT($D14,"battlecard"),EXACT($D14,"product_comparison"),EXACT($D14,"shortlist"),EXACT($D14,"procurement"),EXACT($D14,"pricing"),EXACT($D14,"renewal"),EXACT($D14,"strategy"))))),"decisionUse, ","")&amp;IF(OR(ISFORMULA($E14),AND($E14&lt;&gt;"",NOT(OR(EXACT($E14,"yes"),EXACT($E14,"no"))))),"candidateInSet, ","")&amp;IF(OR(ISFORMULA($F14),AND($F14&lt;&gt;"",NOT(OR(EXACT($F14,"yes"),EXACT($F14,"no"))))),"publicEvidence, ","")&amp;IF(OR(ISFORMULA($G14),AND($G14&lt;&gt;"",NOT(OR(EXACT($G14,"none"),EXACT($G14,"seller_only"),EXACT($G14,"buyer_event"),EXACT($G14,"mixed"))))),"firstPartyEvidence, ","")&amp;IF(OR(ISFORMULA($H14),AND($H14&lt;&gt;"",NOT(OR(EXACT($H14,"yes"),EXACT($H14,"no"),EXACT($H14,"unknown"))))),"realDecision, ","")&amp;IF(OR(ISFORMULA($I14),AND($I14&lt;&gt;"",NOT(OR(EXACT($I14,"full"),EXACT($I14,"partial"),EXACT($I14,"mismatch"),EXACT($I14,"unknown"))))),"scopeMatch, ","")&amp;IF(OR(ISFORMULA($J14),AND($J14&lt;&gt;"",NOT(OR(EXACT($J14,"independent_current"),EXACT($J14,"one_decision"),EXACT($J14,"shared_records"),EXACT($J14,"contradictory"),EXACT($J14,"incomplete_capture"),EXACT($J14,"stale"))))),"evidenceQuality, ","")&amp;IF(OR(ISFORMULA($K14),AND($K14&lt;&gt;"",NOT(OR(EXACT($K14,"vendor"),EXACT($K14,"product"),EXACT($K14,"consultancy"),EXACT($K14,"agency"),EXACT($K14,"internal_build"),EXACT($K14,"spreadsheet"),EXACT($K14,"incumbent"),EXACT($K14,"open_source"),EXACT($K14,"free_tool"),EXACT($K14,"no_decision"),EXACT($K14,"status_quo"),EXACT($K14,"unknown"))))),"alternativeType, ","")&amp;IF(OR(ISFORMULA($L14),AND($L14&lt;&gt;"",NOT(OR(EXACT($L14,"direct"),EXACT($L14,"indirect"),EXACT($L14,"substitute"),EXACT($L14,"reference"),EXACT($L14,"unknown"))))),"currentRole, ","")&amp;IF(OR(ISFORMULA($M14),AND($M14&lt;&gt;"",NOT(OR(EXACT($M14,"current"),EXACT($M14,"stale"),EXACT($M14,"unknown"))))),"freshness, ","")&amp;IF(OR(ISFORMULA($N14),AND($N14&lt;&gt;"",NOT(OR(EXACT($N14,"none"),EXACT($N14,"material"),EXACT($N14,"unknown"))))),"contradiction, ","")&amp;IF(OR(ISFORMULA($O14),AND($O14&lt;&gt;"",NOT(OR(EXACT($O14,"two_plus"),EXACT($O14,"one"),EXACT($O14,"shared"),EXACT($O14,"unknown"))))),"provenance, ","")&amp;IF(OR(ISFORMULA($P14),AND($P14&lt;&gt;"",NOT(OR(EXACT($P14,"balanced"),EXACT($P14,"only_wins"),EXACT($P14,"only_losses"),EXACT($P14,"one_segment"),EXACT($P14,"incomplete_crm"),EXACT($P14,"limited"))))),"sampleCoverage, ","")&amp;IF(OR(ISFORMULA($Q14),AND($Q14&lt;&gt;"",NOT(OR(EXACT($Q14,"none"),EXACT($Q14,"review_due"),EXACT($Q14,"new_evidence"))))),"previousValidation, ","")&amp;IF(OR(ISFORMULA($R14),AND($R14&lt;&gt;"",NOT(OR(EXACT($R14,"yes"),EXACT($R14,"no"))))),"newMaterialEvidence, ","")&amp;IF(OR(ISFORMULA($S14),AND($S14&lt;&gt;"",NOT(OR(EXACT($S14,"yes"),EXACT($S14,"no"),EXACT($S14,"unknown"))))),"serviceability, ","")&amp;IF(OR(ISFORMULA($T14),AND($T14&lt;&gt;"",NOT(OR(EXACT($T14,"yes"),EXACT($T14,"no"))))),"historicalBackfill, ","")&amp;IF(OR(ISFORMULA($U14),AND($U14&lt;&gt;"",NOT(OR(EXACT($U14,"yes"),EXACT($U14,"no"),EXACT($U14,"unknown"))))),"commercialNonParticipation, ","")</x:f>
      </x:c>
      <x:c r="BM14">
        <x:f>IF(LEN(TRIM($C14&amp;""))=0,"candidateName, ","")&amp;IF(LEN(TRIM($D14&amp;""))=0,"decisionUse, ","")&amp;IF(LEN(TRIM($E14&amp;""))=0,"candidateInSet, ","")&amp;IF(LEN(TRIM($F14&amp;""))=0,"publicEvidence, ","")&amp;IF(LEN(TRIM($G14&amp;""))=0,"firstPartyEvidence, ","")&amp;IF(LEN(TRIM($H14&amp;""))=0,"realDecision, ","")&amp;IF(LEN(TRIM($I14&amp;""))=0,"scopeMatch, ","")&amp;IF(LEN(TRIM($J14&amp;""))=0,"evidenceQuality, ","")</x:f>
      </x:c>
      <x:c r="BN14">
        <x:f>IF($AY14=0,"EMPTY",IF($AZ14=TRUE,"INVALID INPUT",IF($BA14=TRUE,"INVALID INPUT",IF(OR(NOT(ISTEXT($C14)),LEN(TRIM($C14&amp;""))&lt;2),"INVALID INPUT",IF(OR($Q14="review_due",$Q14="new_evidence",$R14="yes"),"REOPEN",IF(OR($BD14="material",$BD14="unknown"),"RESOLVE EVIDENCE",IF(OR($I14="unknown",$H14="unknown"),"RESOLVE EVIDENCE",IF(AND($BG14=TRUE,OR($S14="",$S14="unknown")),"RESOLVE EVIDENCE",IF(AND($E14="no",OR($K14="",$K14="unknown")),"RESOLVE EVIDENCE",IF(AND($E14="yes",OR($L14="",$L14="unknown")),"RESOLVE EVIDENCE",IF(AND($E14="yes",OR($I14="partial",$I14="mismatch",$BC14="stale")),"DOWNGRADE",IF(AND($BG14=TRUE,$BK14=TRUE),"RESOLVE EVIDENCE",IF(AND($S14="no",$E14="yes",$H14="no",$U14="yes",$BB14="two_plus",$I14="full",$BC14="current"),"EXCLUDE FROM THIS COMMERCIAL VIEW",IF(AND($S14="no",$E14="yes",$H14="yes"),"DOWNGRADE",IF(AND($S14="no",OR($F14="yes",$BH14=TRUE)),"RETAIN FOR DISCOVERY / REFERENCE",IF($S14="no","RESOLVE EVIDENCE",IF(AND($E14="no",$H14="yes",$BF14=TRUE,$I14="full",$BI14=""),"RESOLVE EVIDENCE",IF(AND($E14="no",$H14="yes",$BF14=TRUE,$I14="full",$BG14=TRUE,OR($BB14&lt;&gt;"two_plus",$BC14&lt;&gt;"current",$S14&lt;&gt;"yes")),"RESOLVE EVIDENCE",IF(AND($E14="no",$H14="yes",$BF14=TRUE,$I14="full"),"ADD",IF(AND($BI14&lt;&gt;"",$E14="yes",$H14="yes",$I14="full",$L14&lt;&gt;$BI14),"RECLASSIFY",IF(AND($BB14="shared",$BH14=TRUE),"RETAIN FOR DISCOVERY / REFERENCE",IF(AND($BH14=TRUE,$F14="yes",OR($H14="no",$G14="none")),"RETAIN FOR DISCOVERY / REFERENCE",IF(AND($E14="yes",$H14="no",$U14="yes",$BB14="two_plus",$I14="full",$BC14="current"),"EXCLUDE FROM THIS COMMERCIAL VIEW",IF(AND($E14="yes",$H14="yes",$BF14=TRUE,$I14="full",$BB14="two_plus",$BC14="current",$BI14=""),"RESOLVE EVIDENCE",IF(AND($E14="yes",$H14="yes",$BF14=TRUE,$I14="full",$BB14="two_plus",$BC14="current",$BG14=TRUE,$S14&lt;&gt;"yes"),"RESOLVE EVIDENCE",IF(AND($E14="yes",$H14="yes",$BF14=TRUE,$I14="full",$BB14="two_plus",$BC14="current",$L14&lt;&gt;$BI14),"RECLASSIFY",IF(AND($E14="yes",$H14="yes",$BF14=TRUE,$I14="full",$BB14="two_plus",$BC14="current"),"CONFIRM","RESOLVE EVIDENCE")))))))))))))))))))))))))))</x:f>
      </x:c>
      <x:c r="BO14">
        <x:f>IF($AY14=0,"EMPTY",IF($AZ14=TRUE,"CONTROLLED_INPUT_INVALID",IF($BA14=TRUE,"REQUIRED_FIELDS_MISSING",IF(OR(NOT(ISTEXT($C14)),LEN(TRIM($C14&amp;""))&lt;2),"IDENTITY_MALFORMED",IF(OR($Q14="review_due",$Q14="new_evidence",$R14="yes"),"LIFECYCLE_TRIGGER",IF(OR($BD14="material",$BD14="unknown"),"MATERIAL_CONTRADICTION",IF(OR($I14="unknown",$H14="unknown"),"SCOPE_OR_EVENT_UNRESOLVED",IF(AND($BG14=TRUE,OR($S14="",$S14="unknown")),"SERVICEABILITY_UNRESOLVED",IF(AND($E14="no",OR($K14="",$K14="unknown")),"MISSING_ALTERNATIVE_ROLE_UNRESOLVED",IF(AND($E14="yes",OR($L14="",$L14="unknown")),"CURRENT_ROLE_UNRESOLVED",IF(AND($E14="yes",OR($I14="partial",$I14="mismatch",$BC14="stale")),"SCOPE_OR_FRESHNESS_LIMIT",IF(AND($BG14=TRUE,$BK14=TRUE),"COMMERCIAL_EVIDENCE_LIMITED",IF(AND($S14="no",$E14="yes",$H14="no",$U14="yes",$BB14="two_plus",$I14="full",$BC14="current"),"SCOPED_NON_SERVICEABILITY",IF(AND($S14="no",$E14="yes",$H14="yes"),"SERVICEABILITY_LIMIT",IF(AND($S14="no",OR($F14="yes",$BH14=TRUE)),"NOT_SERVICEABLE_FOR_COMMERCIAL_VIEW",IF($S14="no","SERVICEABILITY_NEGATIVE_ROLE_EFFECT_UNRESOLVED",IF(AND($E14="no",$H14="yes",$BF14=TRUE,$I14="full",$BI14=""),"MISSING_ALTERNATIVE_ROLE_UNRESOLVED",IF(AND($E14="no",$H14="yes",$BF14=TRUE,$I14="full",$BG14=TRUE,OR($BB14&lt;&gt;"two_plus",$BC14&lt;&gt;"current",$S14&lt;&gt;"yes")),"MISSING_ALTERNATIVE_EVIDENCE_LIMITED",IF(AND($E14="no",$H14="yes",$BF14=TRUE,$I14="full"),"COMMERCIAL_ALTERNATIVE_MISSING",IF(AND($BI14&lt;&gt;"",$E14="yes",$H14="yes",$I14="full",$L14&lt;&gt;$BI14),"ROLE_MISMATCH",IF(AND($BB14="shared",$BH14=TRUE),"PUBLIC_SIGNAL_SHARED_PROVENANCE",IF(AND($BH14=TRUE,$F14="yes",OR($H14="no",$G14="none")),"DISCOVERY_ONLY_RELATIONSHIP",IF(AND($E14="yes",$H14="no",$U14="yes",$BB14="two_plus",$I14="full",$BC14="current"),"SCOPED_NON_PARTICIPATION",IF(AND($E14="yes",$H14="yes",$BF14=TRUE,$I14="full",$BB14="two_plus",$BC14="current",$BI14=""),"ALTERNATIVE_TYPE_UNRESOLVED",IF(AND($E14="yes",$H14="yes",$BF14=TRUE,$I14="full",$BB14="two_plus",$BC14="current",$BG14=TRUE,$S14&lt;&gt;"yes"),"SERVICEABILITY_UNRESOLVED",IF(AND($E14="yes",$H14="yes",$BF14=TRUE,$I14="full",$BB14="two_plus",$BC14="current",$L14&lt;&gt;$BI14),"ROLE_MISMATCH",IF(AND($E14="yes",$H14="yes",$BF14=TRUE,$I14="full",$BB14="two_plus",$BC14="current"),"SCOPED_COMMERCIAL_RELEVANCE","DEFAULT_EVIDENCE_GAP")))))))))))))))))))))))))))</x:f>
      </x:c>
    </x:row>
    <x:row r="15">
      <x:c r="A15" s="80" t="str">
        <x:v>F010</x:v>
      </x:c>
      <x:c r="B15" s="80" t="str">
        <x:v>Spreadsheet omitted</x:v>
      </x:c>
      <x:c r="C15" s="80" t="str">
        <x:v>Atlas Cloud</x:v>
      </x:c>
      <x:c r="D15" s="80" t="str">
        <x:v>shortlist</x:v>
      </x:c>
      <x:c r="E15" s="80" t="str">
        <x:v>no</x:v>
      </x:c>
      <x:c r="F15" s="80" t="str">
        <x:v>no</x:v>
      </x:c>
      <x:c r="G15" s="80" t="str">
        <x:v>mixed</x:v>
      </x:c>
      <x:c r="H15" s="80" t="str">
        <x:v>yes</x:v>
      </x:c>
      <x:c r="I15" s="80" t="str">
        <x:v>full</x:v>
      </x:c>
      <x:c r="J15" s="80" t="str">
        <x:v>independent_current</x:v>
      </x:c>
      <x:c r="K15" s="80" t="str">
        <x:v>spreadsheet</x:v>
      </x:c>
      <x:c r="L15" s="80" t="str">
        <x:v>direct</x:v>
      </x:c>
      <x:c r="M15" s="80" t="str">
        <x:v>current</x:v>
      </x:c>
      <x:c r="N15" s="80" t="str">
        <x:v>none</x:v>
      </x:c>
      <x:c r="O15" s="80" t="str">
        <x:v>two_plus</x:v>
      </x:c>
      <x:c r="P15" s="80" t="str">
        <x:v>balanced</x:v>
      </x:c>
      <x:c r="Q15" s="80" t="str">
        <x:v>none</x:v>
      </x:c>
      <x:c r="R15" s="80" t="str">
        <x:v>no</x:v>
      </x:c>
      <x:c r="S15" s="80" t="str">
        <x:v>yes</x:v>
      </x:c>
      <x:c r="T15" s="80" t="str">
        <x:v>no</x:v>
      </x:c>
      <x:c r="U15" s="80" t="str">
        <x:v>no</x:v>
      </x:c>
      <x:c r="V15" s="80" t="str">
        <x:v>ADD</x:v>
      </x:c>
      <x:c r="W15" s="61" t="str">
        <x:v>COMMERCIAL_ALTERNATIVE_MISSING</x:v>
      </x:c>
      <x:c r="X15" s="61" t="str">
        <x:v>VALID</x:v>
      </x:c>
      <x:c r="Y15" s="61">
        <x:f>IF($BN15="EMPTY","EMPTY",$BN15)</x:f>
      </x:c>
      <x:c r="Z15" s="61">
        <x:f>$BO15</x:f>
      </x:c>
      <x:c r="AA15" s="61">
        <x:f>IF($BN15="EMPTY","EMPTY",IF($AZ15=TRUE,"INVALID",IF($BA15=TRUE,"INCOMPLETE",IF(OR(NOT(ISTEXT($C15)),LEN(TRIM($C15&amp;""))&lt;2),"INVALID","VALID"))))</x:f>
      </x:c>
      <x:c r="AB15" s="61">
        <x:f>IF(Y15=V15,"PASS","FAIL")</x:f>
      </x:c>
      <x:c r="AC15" s="61">
        <x:f>IF(Z15=W15,"PASS","FAIL")</x:f>
      </x:c>
      <x:c r="AD15" s="61">
        <x:f>IF(AA15=X15,"PASS","FAIL")</x:f>
      </x:c>
      <x:c r="AE15" s="61">
        <x:f>IF(AND(AB15="PASS",AC15="PASS",AD15="PASS"),"PASS","FAIL")</x:f>
      </x:c>
      <x:c r="AF15" s="71" t="str">
        <x:v>The current set is missing a commercially relevant alternative.</x:v>
      </x:c>
      <x:c r="AG15" s="61">
        <x:f>IF($BN15="EMPTY","EMPTY",IFERROR(VLOOKUP($BO15,'Method Notes'!$AN$5:$AW$50,2,FALSE),""))</x:f>
      </x:c>
      <x:c r="AH15" s="71" t="str">
        <x:v>First-party evidence places the alternative in a real, matching buyer decision and its type, role and serviceability are resolved.</x:v>
      </x:c>
      <x:c r="AI15" s="61">
        <x:f>IF($BN15="EMPTY","EMPTY",IF($BO15="CONTROLLED_INPUT_INVALID","Unsupported values were supplied for: "&amp;LEFT($BL15,MAX(0,LEN($BL15)-2))&amp;". The engine does not convert them to a safe default.",IF($BO15="REQUIRED_FIELDS_MISSING","Required information is missing: "&amp;LEFT($BM15,MAX(0,LEN($BM15)-2))&amp;".",IFERROR(VLOOKUP($BO15,'Method Notes'!$AN$5:$AW$50,3,FALSE),""))))</x:f>
      </x:c>
      <x:c r="AJ15" s="71" t="str">
        <x:v>Add as Substitute in this scoped view.</x:v>
      </x:c>
      <x:c r="AK15" s="61">
        <x:f>IF($BN15="EMPTY","EMPTY",IF($BO15="COMMERCIAL_ALTERNATIVE_MISSING","Add as "&amp;$BJ15&amp;" in this scoped view.",IF($BO15="ROLE_MISMATCH","Reclassify as "&amp;$BJ15&amp;" for this view.",IFERROR(VLOOKUP($BO15,'Method Notes'!$AN$5:$AW$50,4,FALSE),""))))</x:f>
      </x:c>
      <x:c r="AL15" s="71" t="str">
        <x:v>The matching commercial view and related research.</x:v>
      </x:c>
      <x:c r="AM15" s="61">
        <x:f>IF($BN15="EMPTY","EMPTY",IFERROR(VLOOKUP($BO15,'Method Notes'!$AN$5:$AW$50,5,FALSE),""))</x:f>
      </x:c>
      <x:c r="AN15" s="71" t="str">
        <x:v>Other products, buyers, markets or stages without evidence.</x:v>
      </x:c>
      <x:c r="AO15" s="61">
        <x:f>IF($BN15="EMPTY","EMPTY",IFERROR(VLOOKUP($BO15,'Method Notes'!$AN$5:$AW$50,6,FALSE),""))</x:f>
      </x:c>
      <x:c r="AP15" s="71" t="str">
        <x:v>Normalize the stable identity and link the supporting records.</x:v>
      </x:c>
      <x:c r="AQ15" s="61">
        <x:f>IF($BN15="EMPTY","EMPTY",IF($BO15="COMMERCIAL_EVIDENCE_LIMITED",IF($BF15=TRUE,"Add independent decisions and missing segments.","Collect direct buyer or recorded commercial-event evidence tied to the same scope."),IFERROR(VLOOKUP($BO15,'Method Notes'!$AN$5:$AW$50,7,FALSE),"")))</x:f>
      </x:c>
      <x:c r="AR15" s="71" t="str">
        <x:v>Review on scope, serviceability or contradictory-evidence change.</x:v>
      </x:c>
      <x:c r="AS15" s="61">
        <x:f>IF($BN15="EMPTY","EMPTY",IFERROR(VLOOKUP($BO15,'Method Notes'!$AN$5:$AW$50,8,FALSE),""))</x:f>
      </x:c>
      <x:c r="AT15" s="71" t="str">
        <x:v>Evidence is scoped to the tested view.</x:v>
      </x:c>
      <x:c r="AU15" s="61">
        <x:f>IF($BN15="EMPTY","EMPTY",IF(OR($BO15="COMMERCIAL_EVIDENCE_LIMITED",$BO15="COMMERCIAL_ALTERNATIVE_MISSING",$BO15="ROLE_MISMATCH",$BO15="SCOPE_OR_FRESHNESS_LIMIT"),IF($BB15="shared","PROVENANCE NOT INDEPENDENT",IF($BB15="one","ONE INDEPENDENT DECISION ONLY",IF($BE15="incomplete_crm","CRM CAPTURE INCOMPLETE",IF(OR($BE15="only_wins",$BE15="only_losses",$BE15="one_segment",$BE15="limited"),"SAMPLE COVERAGE LIMITED",IF($T15="yes","HISTORICAL BACKFILL UNRELIABLE",IF($BC15="stale","EVIDENCE STALE","Evidence is scoped to the tested view.")))))),IFERROR(VLOOKUP($BO15,'Method Notes'!$AN$5:$AW$50,9,FALSE),"")))</x:f>
      </x:c>
      <x:c r="AV15" s="71" t="str">
        <x:v>Add the candidate to a new validated-set version.</x:v>
      </x:c>
      <x:c r="AW15" s="61">
        <x:f>IF($BN15="EMPTY","EMPTY",IFERROR(VLOOKUP($BO15,'Method Notes'!$AN$5:$AW$50,10,FALSE),""))</x:f>
      </x:c>
      <x:c r="AX15" s="61">
        <x:f>IF(AND(AG15=AF15,AI15=AH15,AK15=AJ15,AM15=AL15,AO15=AN15,AQ15=AP15,AS15=AR15,AU15=AT15,AW15=AV15),"PASS","FAIL")</x:f>
      </x:c>
      <x:c r="AY15">
        <x:f>IF(COUNTA($C15:$U15)&gt;0,1,0)</x:f>
      </x:c>
      <x:c r="AZ15">
        <x:f>OR(ISFORMULA($C15),ISFORMULA($D15),AND($D15&lt;&gt;"",NOT(OR(EXACT($D15,"seo"),EXACT($D15,"content"),EXACT($D15,"paid_search"),EXACT($D15,"market_monitoring"),EXACT($D15,"battlecard"),EXACT($D15,"product_comparison"),EXACT($D15,"shortlist"),EXACT($D15,"procurement"),EXACT($D15,"pricing"),EXACT($D15,"renewal"),EXACT($D15,"strategy")))),ISFORMULA($E15),AND($E15&lt;&gt;"",NOT(OR(EXACT($E15,"yes"),EXACT($E15,"no")))),ISFORMULA($F15),AND($F15&lt;&gt;"",NOT(OR(EXACT($F15,"yes"),EXACT($F15,"no")))),ISFORMULA($G15),AND($G15&lt;&gt;"",NOT(OR(EXACT($G15,"none"),EXACT($G15,"seller_only"),EXACT($G15,"buyer_event"),EXACT($G15,"mixed")))),ISFORMULA($H15),AND($H15&lt;&gt;"",NOT(OR(EXACT($H15,"yes"),EXACT($H15,"no"),EXACT($H15,"unknown")))),ISFORMULA($I15),AND($I15&lt;&gt;"",NOT(OR(EXACT($I15,"full"),EXACT($I15,"partial"),EXACT($I15,"mismatch"),EXACT($I15,"unknown")))),ISFORMULA($J15),AND($J15&lt;&gt;"",NOT(OR(EXACT($J15,"independent_current"),EXACT($J15,"one_decision"),EXACT($J15,"shared_records"),EXACT($J15,"contradictory"),EXACT($J15,"incomplete_capture"),EXACT($J15,"stale")))),ISFORMULA($K15),AND($K15&lt;&gt;"",NOT(OR(EXACT($K15,"vendor"),EXACT($K15,"product"),EXACT($K15,"consultancy"),EXACT($K15,"agency"),EXACT($K15,"internal_build"),EXACT($K15,"spreadsheet"),EXACT($K15,"incumbent"),EXACT($K15,"open_source"),EXACT($K15,"free_tool"),EXACT($K15,"no_decision"),EXACT($K15,"status_quo"),EXACT($K15,"unknown")))),ISFORMULA($L15),AND($L15&lt;&gt;"",NOT(OR(EXACT($L15,"direct"),EXACT($L15,"indirect"),EXACT($L15,"substitute"),EXACT($L15,"reference"),EXACT($L15,"unknown")))),ISFORMULA($M15),AND($M15&lt;&gt;"",NOT(OR(EXACT($M15,"current"),EXACT($M15,"stale"),EXACT($M15,"unknown")))),ISFORMULA($N15),AND($N15&lt;&gt;"",NOT(OR(EXACT($N15,"none"),EXACT($N15,"material"),EXACT($N15,"unknown")))),ISFORMULA($O15),AND($O15&lt;&gt;"",NOT(OR(EXACT($O15,"two_plus"),EXACT($O15,"one"),EXACT($O15,"shared"),EXACT($O15,"unknown")))),ISFORMULA($P15),AND($P15&lt;&gt;"",NOT(OR(EXACT($P15,"balanced"),EXACT($P15,"only_wins"),EXACT($P15,"only_losses"),EXACT($P15,"one_segment"),EXACT($P15,"incomplete_crm"),EXACT($P15,"limited")))),ISFORMULA($Q15),AND($Q15&lt;&gt;"",NOT(OR(EXACT($Q15,"none"),EXACT($Q15,"review_due"),EXACT($Q15,"new_evidence")))),ISFORMULA($R15),AND($R15&lt;&gt;"",NOT(OR(EXACT($R15,"yes"),EXACT($R15,"no")))),ISFORMULA($S15),AND($S15&lt;&gt;"",NOT(OR(EXACT($S15,"yes"),EXACT($S15,"no"),EXACT($S15,"unknown")))),ISFORMULA($T15),AND($T15&lt;&gt;"",NOT(OR(EXACT($T15,"yes"),EXACT($T15,"no")))),ISFORMULA($U15),AND($U15&lt;&gt;"",NOT(OR(EXACT($U15,"yes"),EXACT($U15,"no"),EXACT($U15,"unknown")))))</x:f>
      </x:c>
      <x:c r="BA15">
        <x:f>OR(LEN(TRIM($C15&amp;""))=0,LEN(TRIM($D15&amp;""))=0,LEN(TRIM($E15&amp;""))=0,LEN(TRIM($F15&amp;""))=0,LEN(TRIM($G15&amp;""))=0,LEN(TRIM($H15&amp;""))=0,LEN(TRIM($I15&amp;""))=0,LEN(TRIM($J15&amp;""))=0)</x:f>
      </x:c>
      <x:c r="BB15">
        <x:f>IF($O15&lt;&gt;"",$O15,IF($J15="independent_current","two_plus",IF($J15="one_decision","one",IF($J15="shared_records","shared","unknown"))))</x:f>
      </x:c>
      <x:c r="BC15">
        <x:f>IF($M15&lt;&gt;"",$M15,IF($J15="stale","stale",IF($J15="incomplete_capture","unknown",IF($J15&lt;&gt;"","current",""))))</x:f>
      </x:c>
      <x:c r="BD15">
        <x:f>IF($N15&lt;&gt;"",$N15,IF($J15="contradictory","material",IF($J15&lt;&gt;"","none","")))</x:f>
      </x:c>
      <x:c r="BE15">
        <x:f>IF($P15&lt;&gt;"",$P15,IF($J15="incomplete_capture","incomplete_crm",IF($J15="independent_current","balanced",IF($J15&lt;&gt;"","limited",""))))</x:f>
      </x:c>
      <x:c r="BF15">
        <x:f>OR($G15="buyer_event",$G15="mixed")</x:f>
      </x:c>
      <x:c r="BG15">
        <x:f>OR($D15="battlecard",$D15="shortlist",$D15="procurement",$D15="pricing",$D15="renewal",$D15="strategy",$D15="product_comparison")</x:f>
      </x:c>
      <x:c r="BH15">
        <x:f>OR($D15="seo",$D15="content",$D15="paid_search",$D15="market_monitoring")</x:f>
      </x:c>
      <x:c r="BI15">
        <x:f>IF(OR($K15="vendor",$K15="product"),"direct",IF(OR($K15="consultancy",$K15="agency"),"indirect",IF(OR($K15="internal_build",$K15="spreadsheet",$K15="incumbent",$K15="open_source",$K15="free_tool",$K15="no_decision",$K15="status_quo"),"substitute","")))</x:f>
      </x:c>
      <x:c r="BJ15">
        <x:f>IF(OR($K15="vendor",$K15="product"),"Direct competitor",IF(OR($K15="consultancy",$K15="agency"),"Service alternative",IF($K15="incumbent","Incumbent / substitute",IF($K15="no_decision","No-decision alternative",IF($K15="status_quo","Status-quo alternative",IF(OR($K15="internal_build",$K15="spreadsheet",$K15="open_source",$K15="free_tool"),"Substitute",""))))))</x:f>
      </x:c>
      <x:c r="BK15">
        <x:f>OR($G15="none",$G15="seller_only",$BB15&lt;&gt;"two_plus",$BE15="only_wins",$BE15="only_losses",$BE15="one_segment",$BE15="incomplete_crm",$BE15="limited",$T15="yes",$BC15&lt;&gt;"current")</x:f>
      </x:c>
      <x:c r="BL15">
        <x:f>IF(ISFORMULA($C15),"candidateName, ","")&amp;IF(OR(ISFORMULA($D15),AND($D15&lt;&gt;"",NOT(OR(EXACT($D15,"seo"),EXACT($D15,"content"),EXACT($D15,"paid_search"),EXACT($D15,"market_monitoring"),EXACT($D15,"battlecard"),EXACT($D15,"product_comparison"),EXACT($D15,"shortlist"),EXACT($D15,"procurement"),EXACT($D15,"pricing"),EXACT($D15,"renewal"),EXACT($D15,"strategy"))))),"decisionUse, ","")&amp;IF(OR(ISFORMULA($E15),AND($E15&lt;&gt;"",NOT(OR(EXACT($E15,"yes"),EXACT($E15,"no"))))),"candidateInSet, ","")&amp;IF(OR(ISFORMULA($F15),AND($F15&lt;&gt;"",NOT(OR(EXACT($F15,"yes"),EXACT($F15,"no"))))),"publicEvidence, ","")&amp;IF(OR(ISFORMULA($G15),AND($G15&lt;&gt;"",NOT(OR(EXACT($G15,"none"),EXACT($G15,"seller_only"),EXACT($G15,"buyer_event"),EXACT($G15,"mixed"))))),"firstPartyEvidence, ","")&amp;IF(OR(ISFORMULA($H15),AND($H15&lt;&gt;"",NOT(OR(EXACT($H15,"yes"),EXACT($H15,"no"),EXACT($H15,"unknown"))))),"realDecision, ","")&amp;IF(OR(ISFORMULA($I15),AND($I15&lt;&gt;"",NOT(OR(EXACT($I15,"full"),EXACT($I15,"partial"),EXACT($I15,"mismatch"),EXACT($I15,"unknown"))))),"scopeMatch, ","")&amp;IF(OR(ISFORMULA($J15),AND($J15&lt;&gt;"",NOT(OR(EXACT($J15,"independent_current"),EXACT($J15,"one_decision"),EXACT($J15,"shared_records"),EXACT($J15,"contradictory"),EXACT($J15,"incomplete_capture"),EXACT($J15,"stale"))))),"evidenceQuality, ","")&amp;IF(OR(ISFORMULA($K15),AND($K15&lt;&gt;"",NOT(OR(EXACT($K15,"vendor"),EXACT($K15,"product"),EXACT($K15,"consultancy"),EXACT($K15,"agency"),EXACT($K15,"internal_build"),EXACT($K15,"spreadsheet"),EXACT($K15,"incumbent"),EXACT($K15,"open_source"),EXACT($K15,"free_tool"),EXACT($K15,"no_decision"),EXACT($K15,"status_quo"),EXACT($K15,"unknown"))))),"alternativeType, ","")&amp;IF(OR(ISFORMULA($L15),AND($L15&lt;&gt;"",NOT(OR(EXACT($L15,"direct"),EXACT($L15,"indirect"),EXACT($L15,"substitute"),EXACT($L15,"reference"),EXACT($L15,"unknown"))))),"currentRole, ","")&amp;IF(OR(ISFORMULA($M15),AND($M15&lt;&gt;"",NOT(OR(EXACT($M15,"current"),EXACT($M15,"stale"),EXACT($M15,"unknown"))))),"freshness, ","")&amp;IF(OR(ISFORMULA($N15),AND($N15&lt;&gt;"",NOT(OR(EXACT($N15,"none"),EXACT($N15,"material"),EXACT($N15,"unknown"))))),"contradiction, ","")&amp;IF(OR(ISFORMULA($O15),AND($O15&lt;&gt;"",NOT(OR(EXACT($O15,"two_plus"),EXACT($O15,"one"),EXACT($O15,"shared"),EXACT($O15,"unknown"))))),"provenance, ","")&amp;IF(OR(ISFORMULA($P15),AND($P15&lt;&gt;"",NOT(OR(EXACT($P15,"balanced"),EXACT($P15,"only_wins"),EXACT($P15,"only_losses"),EXACT($P15,"one_segment"),EXACT($P15,"incomplete_crm"),EXACT($P15,"limited"))))),"sampleCoverage, ","")&amp;IF(OR(ISFORMULA($Q15),AND($Q15&lt;&gt;"",NOT(OR(EXACT($Q15,"none"),EXACT($Q15,"review_due"),EXACT($Q15,"new_evidence"))))),"previousValidation, ","")&amp;IF(OR(ISFORMULA($R15),AND($R15&lt;&gt;"",NOT(OR(EXACT($R15,"yes"),EXACT($R15,"no"))))),"newMaterialEvidence, ","")&amp;IF(OR(ISFORMULA($S15),AND($S15&lt;&gt;"",NOT(OR(EXACT($S15,"yes"),EXACT($S15,"no"),EXACT($S15,"unknown"))))),"serviceability, ","")&amp;IF(OR(ISFORMULA($T15),AND($T15&lt;&gt;"",NOT(OR(EXACT($T15,"yes"),EXACT($T15,"no"))))),"historicalBackfill, ","")&amp;IF(OR(ISFORMULA($U15),AND($U15&lt;&gt;"",NOT(OR(EXACT($U15,"yes"),EXACT($U15,"no"),EXACT($U15,"unknown"))))),"commercialNonParticipation, ","")</x:f>
      </x:c>
      <x:c r="BM15">
        <x:f>IF(LEN(TRIM($C15&amp;""))=0,"candidateName, ","")&amp;IF(LEN(TRIM($D15&amp;""))=0,"decisionUse, ","")&amp;IF(LEN(TRIM($E15&amp;""))=0,"candidateInSet, ","")&amp;IF(LEN(TRIM($F15&amp;""))=0,"publicEvidence, ","")&amp;IF(LEN(TRIM($G15&amp;""))=0,"firstPartyEvidence, ","")&amp;IF(LEN(TRIM($H15&amp;""))=0,"realDecision, ","")&amp;IF(LEN(TRIM($I15&amp;""))=0,"scopeMatch, ","")&amp;IF(LEN(TRIM($J15&amp;""))=0,"evidenceQuality, ","")</x:f>
      </x:c>
      <x:c r="BN15">
        <x:f>IF($AY15=0,"EMPTY",IF($AZ15=TRUE,"INVALID INPUT",IF($BA15=TRUE,"INVALID INPUT",IF(OR(NOT(ISTEXT($C15)),LEN(TRIM($C15&amp;""))&lt;2),"INVALID INPUT",IF(OR($Q15="review_due",$Q15="new_evidence",$R15="yes"),"REOPEN",IF(OR($BD15="material",$BD15="unknown"),"RESOLVE EVIDENCE",IF(OR($I15="unknown",$H15="unknown"),"RESOLVE EVIDENCE",IF(AND($BG15=TRUE,OR($S15="",$S15="unknown")),"RESOLVE EVIDENCE",IF(AND($E15="no",OR($K15="",$K15="unknown")),"RESOLVE EVIDENCE",IF(AND($E15="yes",OR($L15="",$L15="unknown")),"RESOLVE EVIDENCE",IF(AND($E15="yes",OR($I15="partial",$I15="mismatch",$BC15="stale")),"DOWNGRADE",IF(AND($BG15=TRUE,$BK15=TRUE),"RESOLVE EVIDENCE",IF(AND($S15="no",$E15="yes",$H15="no",$U15="yes",$BB15="two_plus",$I15="full",$BC15="current"),"EXCLUDE FROM THIS COMMERCIAL VIEW",IF(AND($S15="no",$E15="yes",$H15="yes"),"DOWNGRADE",IF(AND($S15="no",OR($F15="yes",$BH15=TRUE)),"RETAIN FOR DISCOVERY / REFERENCE",IF($S15="no","RESOLVE EVIDENCE",IF(AND($E15="no",$H15="yes",$BF15=TRUE,$I15="full",$BI15=""),"RESOLVE EVIDENCE",IF(AND($E15="no",$H15="yes",$BF15=TRUE,$I15="full",$BG15=TRUE,OR($BB15&lt;&gt;"two_plus",$BC15&lt;&gt;"current",$S15&lt;&gt;"yes")),"RESOLVE EVIDENCE",IF(AND($E15="no",$H15="yes",$BF15=TRUE,$I15="full"),"ADD",IF(AND($BI15&lt;&gt;"",$E15="yes",$H15="yes",$I15="full",$L15&lt;&gt;$BI15),"RECLASSIFY",IF(AND($BB15="shared",$BH15=TRUE),"RETAIN FOR DISCOVERY / REFERENCE",IF(AND($BH15=TRUE,$F15="yes",OR($H15="no",$G15="none")),"RETAIN FOR DISCOVERY / REFERENCE",IF(AND($E15="yes",$H15="no",$U15="yes",$BB15="two_plus",$I15="full",$BC15="current"),"EXCLUDE FROM THIS COMMERCIAL VIEW",IF(AND($E15="yes",$H15="yes",$BF15=TRUE,$I15="full",$BB15="two_plus",$BC15="current",$BI15=""),"RESOLVE EVIDENCE",IF(AND($E15="yes",$H15="yes",$BF15=TRUE,$I15="full",$BB15="two_plus",$BC15="current",$BG15=TRUE,$S15&lt;&gt;"yes"),"RESOLVE EVIDENCE",IF(AND($E15="yes",$H15="yes",$BF15=TRUE,$I15="full",$BB15="two_plus",$BC15="current",$L15&lt;&gt;$BI15),"RECLASSIFY",IF(AND($E15="yes",$H15="yes",$BF15=TRUE,$I15="full",$BB15="two_plus",$BC15="current"),"CONFIRM","RESOLVE EVIDENCE")))))))))))))))))))))))))))</x:f>
      </x:c>
      <x:c r="BO15">
        <x:f>IF($AY15=0,"EMPTY",IF($AZ15=TRUE,"CONTROLLED_INPUT_INVALID",IF($BA15=TRUE,"REQUIRED_FIELDS_MISSING",IF(OR(NOT(ISTEXT($C15)),LEN(TRIM($C15&amp;""))&lt;2),"IDENTITY_MALFORMED",IF(OR($Q15="review_due",$Q15="new_evidence",$R15="yes"),"LIFECYCLE_TRIGGER",IF(OR($BD15="material",$BD15="unknown"),"MATERIAL_CONTRADICTION",IF(OR($I15="unknown",$H15="unknown"),"SCOPE_OR_EVENT_UNRESOLVED",IF(AND($BG15=TRUE,OR($S15="",$S15="unknown")),"SERVICEABILITY_UNRESOLVED",IF(AND($E15="no",OR($K15="",$K15="unknown")),"MISSING_ALTERNATIVE_ROLE_UNRESOLVED",IF(AND($E15="yes",OR($L15="",$L15="unknown")),"CURRENT_ROLE_UNRESOLVED",IF(AND($E15="yes",OR($I15="partial",$I15="mismatch",$BC15="stale")),"SCOPE_OR_FRESHNESS_LIMIT",IF(AND($BG15=TRUE,$BK15=TRUE),"COMMERCIAL_EVIDENCE_LIMITED",IF(AND($S15="no",$E15="yes",$H15="no",$U15="yes",$BB15="two_plus",$I15="full",$BC15="current"),"SCOPED_NON_SERVICEABILITY",IF(AND($S15="no",$E15="yes",$H15="yes"),"SERVICEABILITY_LIMIT",IF(AND($S15="no",OR($F15="yes",$BH15=TRUE)),"NOT_SERVICEABLE_FOR_COMMERCIAL_VIEW",IF($S15="no","SERVICEABILITY_NEGATIVE_ROLE_EFFECT_UNRESOLVED",IF(AND($E15="no",$H15="yes",$BF15=TRUE,$I15="full",$BI15=""),"MISSING_ALTERNATIVE_ROLE_UNRESOLVED",IF(AND($E15="no",$H15="yes",$BF15=TRUE,$I15="full",$BG15=TRUE,OR($BB15&lt;&gt;"two_plus",$BC15&lt;&gt;"current",$S15&lt;&gt;"yes")),"MISSING_ALTERNATIVE_EVIDENCE_LIMITED",IF(AND($E15="no",$H15="yes",$BF15=TRUE,$I15="full"),"COMMERCIAL_ALTERNATIVE_MISSING",IF(AND($BI15&lt;&gt;"",$E15="yes",$H15="yes",$I15="full",$L15&lt;&gt;$BI15),"ROLE_MISMATCH",IF(AND($BB15="shared",$BH15=TRUE),"PUBLIC_SIGNAL_SHARED_PROVENANCE",IF(AND($BH15=TRUE,$F15="yes",OR($H15="no",$G15="none")),"DISCOVERY_ONLY_RELATIONSHIP",IF(AND($E15="yes",$H15="no",$U15="yes",$BB15="two_plus",$I15="full",$BC15="current"),"SCOPED_NON_PARTICIPATION",IF(AND($E15="yes",$H15="yes",$BF15=TRUE,$I15="full",$BB15="two_plus",$BC15="current",$BI15=""),"ALTERNATIVE_TYPE_UNRESOLVED",IF(AND($E15="yes",$H15="yes",$BF15=TRUE,$I15="full",$BB15="two_plus",$BC15="current",$BG15=TRUE,$S15&lt;&gt;"yes"),"SERVICEABILITY_UNRESOLVED",IF(AND($E15="yes",$H15="yes",$BF15=TRUE,$I15="full",$BB15="two_plus",$BC15="current",$L15&lt;&gt;$BI15),"ROLE_MISMATCH",IF(AND($E15="yes",$H15="yes",$BF15=TRUE,$I15="full",$BB15="two_plus",$BC15="current"),"SCOPED_COMMERCIAL_RELEVANCE","DEFAULT_EVIDENCE_GAP")))))))))))))))))))))))))))</x:f>
      </x:c>
    </x:row>
    <x:row r="16">
      <x:c r="A16" s="80" t="str">
        <x:v>F011</x:v>
      </x:c>
      <x:c r="B16" s="80" t="str">
        <x:v>No decision omitted</x:v>
      </x:c>
      <x:c r="C16" s="80" t="str">
        <x:v>Atlas Cloud</x:v>
      </x:c>
      <x:c r="D16" s="80" t="str">
        <x:v>shortlist</x:v>
      </x:c>
      <x:c r="E16" s="80" t="str">
        <x:v>no</x:v>
      </x:c>
      <x:c r="F16" s="80" t="str">
        <x:v>no</x:v>
      </x:c>
      <x:c r="G16" s="80" t="str">
        <x:v>mixed</x:v>
      </x:c>
      <x:c r="H16" s="80" t="str">
        <x:v>yes</x:v>
      </x:c>
      <x:c r="I16" s="80" t="str">
        <x:v>full</x:v>
      </x:c>
      <x:c r="J16" s="80" t="str">
        <x:v>independent_current</x:v>
      </x:c>
      <x:c r="K16" s="80" t="str">
        <x:v>no_decision</x:v>
      </x:c>
      <x:c r="L16" s="80" t="str">
        <x:v>direct</x:v>
      </x:c>
      <x:c r="M16" s="80" t="str">
        <x:v>current</x:v>
      </x:c>
      <x:c r="N16" s="80" t="str">
        <x:v>none</x:v>
      </x:c>
      <x:c r="O16" s="80" t="str">
        <x:v>two_plus</x:v>
      </x:c>
      <x:c r="P16" s="80" t="str">
        <x:v>balanced</x:v>
      </x:c>
      <x:c r="Q16" s="80" t="str">
        <x:v>none</x:v>
      </x:c>
      <x:c r="R16" s="80" t="str">
        <x:v>no</x:v>
      </x:c>
      <x:c r="S16" s="80" t="str">
        <x:v>yes</x:v>
      </x:c>
      <x:c r="T16" s="80" t="str">
        <x:v>no</x:v>
      </x:c>
      <x:c r="U16" s="80" t="str">
        <x:v>no</x:v>
      </x:c>
      <x:c r="V16" s="80" t="str">
        <x:v>ADD</x:v>
      </x:c>
      <x:c r="W16" s="61" t="str">
        <x:v>COMMERCIAL_ALTERNATIVE_MISSING</x:v>
      </x:c>
      <x:c r="X16" s="61" t="str">
        <x:v>VALID</x:v>
      </x:c>
      <x:c r="Y16" s="61">
        <x:f>IF($BN16="EMPTY","EMPTY",$BN16)</x:f>
      </x:c>
      <x:c r="Z16" s="61">
        <x:f>$BO16</x:f>
      </x:c>
      <x:c r="AA16" s="61">
        <x:f>IF($BN16="EMPTY","EMPTY",IF($AZ16=TRUE,"INVALID",IF($BA16=TRUE,"INCOMPLETE",IF(OR(NOT(ISTEXT($C16)),LEN(TRIM($C16&amp;""))&lt;2),"INVALID","VALID"))))</x:f>
      </x:c>
      <x:c r="AB16" s="61">
        <x:f>IF(Y16=V16,"PASS","FAIL")</x:f>
      </x:c>
      <x:c r="AC16" s="61">
        <x:f>IF(Z16=W16,"PASS","FAIL")</x:f>
      </x:c>
      <x:c r="AD16" s="61">
        <x:f>IF(AA16=X16,"PASS","FAIL")</x:f>
      </x:c>
      <x:c r="AE16" s="61">
        <x:f>IF(AND(AB16="PASS",AC16="PASS",AD16="PASS"),"PASS","FAIL")</x:f>
      </x:c>
      <x:c r="AF16" s="71" t="str">
        <x:v>The current set is missing a commercially relevant alternative.</x:v>
      </x:c>
      <x:c r="AG16" s="61">
        <x:f>IF($BN16="EMPTY","EMPTY",IFERROR(VLOOKUP($BO16,'Method Notes'!$AN$5:$AW$50,2,FALSE),""))</x:f>
      </x:c>
      <x:c r="AH16" s="71" t="str">
        <x:v>First-party evidence places the alternative in a real, matching buyer decision and its type, role and serviceability are resolved.</x:v>
      </x:c>
      <x:c r="AI16" s="61">
        <x:f>IF($BN16="EMPTY","EMPTY",IF($BO16="CONTROLLED_INPUT_INVALID","Unsupported values were supplied for: "&amp;LEFT($BL16,MAX(0,LEN($BL16)-2))&amp;". The engine does not convert them to a safe default.",IF($BO16="REQUIRED_FIELDS_MISSING","Required information is missing: "&amp;LEFT($BM16,MAX(0,LEN($BM16)-2))&amp;".",IFERROR(VLOOKUP($BO16,'Method Notes'!$AN$5:$AW$50,3,FALSE),""))))</x:f>
      </x:c>
      <x:c r="AJ16" s="71" t="str">
        <x:v>Add as No-decision alternative in this scoped view.</x:v>
      </x:c>
      <x:c r="AK16" s="61">
        <x:f>IF($BN16="EMPTY","EMPTY",IF($BO16="COMMERCIAL_ALTERNATIVE_MISSING","Add as "&amp;$BJ16&amp;" in this scoped view.",IF($BO16="ROLE_MISMATCH","Reclassify as "&amp;$BJ16&amp;" for this view.",IFERROR(VLOOKUP($BO16,'Method Notes'!$AN$5:$AW$50,4,FALSE),""))))</x:f>
      </x:c>
      <x:c r="AL16" s="71" t="str">
        <x:v>The matching commercial view and related research.</x:v>
      </x:c>
      <x:c r="AM16" s="61">
        <x:f>IF($BN16="EMPTY","EMPTY",IFERROR(VLOOKUP($BO16,'Method Notes'!$AN$5:$AW$50,5,FALSE),""))</x:f>
      </x:c>
      <x:c r="AN16" s="71" t="str">
        <x:v>Other products, buyers, markets or stages without evidence.</x:v>
      </x:c>
      <x:c r="AO16" s="61">
        <x:f>IF($BN16="EMPTY","EMPTY",IFERROR(VLOOKUP($BO16,'Method Notes'!$AN$5:$AW$50,6,FALSE),""))</x:f>
      </x:c>
      <x:c r="AP16" s="71" t="str">
        <x:v>Normalize the stable identity and link the supporting records.</x:v>
      </x:c>
      <x:c r="AQ16" s="61">
        <x:f>IF($BN16="EMPTY","EMPTY",IF($BO16="COMMERCIAL_EVIDENCE_LIMITED",IF($BF16=TRUE,"Add independent decisions and missing segments.","Collect direct buyer or recorded commercial-event evidence tied to the same scope."),IFERROR(VLOOKUP($BO16,'Method Notes'!$AN$5:$AW$50,7,FALSE),"")))</x:f>
      </x:c>
      <x:c r="AR16" s="71" t="str">
        <x:v>Review on scope, serviceability or contradictory-evidence change.</x:v>
      </x:c>
      <x:c r="AS16" s="61">
        <x:f>IF($BN16="EMPTY","EMPTY",IFERROR(VLOOKUP($BO16,'Method Notes'!$AN$5:$AW$50,8,FALSE),""))</x:f>
      </x:c>
      <x:c r="AT16" s="71" t="str">
        <x:v>Evidence is scoped to the tested view.</x:v>
      </x:c>
      <x:c r="AU16" s="61">
        <x:f>IF($BN16="EMPTY","EMPTY",IF(OR($BO16="COMMERCIAL_EVIDENCE_LIMITED",$BO16="COMMERCIAL_ALTERNATIVE_MISSING",$BO16="ROLE_MISMATCH",$BO16="SCOPE_OR_FRESHNESS_LIMIT"),IF($BB16="shared","PROVENANCE NOT INDEPENDENT",IF($BB16="one","ONE INDEPENDENT DECISION ONLY",IF($BE16="incomplete_crm","CRM CAPTURE INCOMPLETE",IF(OR($BE16="only_wins",$BE16="only_losses",$BE16="one_segment",$BE16="limited"),"SAMPLE COVERAGE LIMITED",IF($T16="yes","HISTORICAL BACKFILL UNRELIABLE",IF($BC16="stale","EVIDENCE STALE","Evidence is scoped to the tested view.")))))),IFERROR(VLOOKUP($BO16,'Method Notes'!$AN$5:$AW$50,9,FALSE),"")))</x:f>
      </x:c>
      <x:c r="AV16" s="71" t="str">
        <x:v>Add the candidate to a new validated-set version.</x:v>
      </x:c>
      <x:c r="AW16" s="61">
        <x:f>IF($BN16="EMPTY","EMPTY",IFERROR(VLOOKUP($BO16,'Method Notes'!$AN$5:$AW$50,10,FALSE),""))</x:f>
      </x:c>
      <x:c r="AX16" s="61">
        <x:f>IF(AND(AG16=AF16,AI16=AH16,AK16=AJ16,AM16=AL16,AO16=AN16,AQ16=AP16,AS16=AR16,AU16=AT16,AW16=AV16),"PASS","FAIL")</x:f>
      </x:c>
      <x:c r="AY16">
        <x:f>IF(COUNTA($C16:$U16)&gt;0,1,0)</x:f>
      </x:c>
      <x:c r="AZ16">
        <x:f>OR(ISFORMULA($C16),ISFORMULA($D16),AND($D16&lt;&gt;"",NOT(OR(EXACT($D16,"seo"),EXACT($D16,"content"),EXACT($D16,"paid_search"),EXACT($D16,"market_monitoring"),EXACT($D16,"battlecard"),EXACT($D16,"product_comparison"),EXACT($D16,"shortlist"),EXACT($D16,"procurement"),EXACT($D16,"pricing"),EXACT($D16,"renewal"),EXACT($D16,"strategy")))),ISFORMULA($E16),AND($E16&lt;&gt;"",NOT(OR(EXACT($E16,"yes"),EXACT($E16,"no")))),ISFORMULA($F16),AND($F16&lt;&gt;"",NOT(OR(EXACT($F16,"yes"),EXACT($F16,"no")))),ISFORMULA($G16),AND($G16&lt;&gt;"",NOT(OR(EXACT($G16,"none"),EXACT($G16,"seller_only"),EXACT($G16,"buyer_event"),EXACT($G16,"mixed")))),ISFORMULA($H16),AND($H16&lt;&gt;"",NOT(OR(EXACT($H16,"yes"),EXACT($H16,"no"),EXACT($H16,"unknown")))),ISFORMULA($I16),AND($I16&lt;&gt;"",NOT(OR(EXACT($I16,"full"),EXACT($I16,"partial"),EXACT($I16,"mismatch"),EXACT($I16,"unknown")))),ISFORMULA($J16),AND($J16&lt;&gt;"",NOT(OR(EXACT($J16,"independent_current"),EXACT($J16,"one_decision"),EXACT($J16,"shared_records"),EXACT($J16,"contradictory"),EXACT($J16,"incomplete_capture"),EXACT($J16,"stale")))),ISFORMULA($K16),AND($K16&lt;&gt;"",NOT(OR(EXACT($K16,"vendor"),EXACT($K16,"product"),EXACT($K16,"consultancy"),EXACT($K16,"agency"),EXACT($K16,"internal_build"),EXACT($K16,"spreadsheet"),EXACT($K16,"incumbent"),EXACT($K16,"open_source"),EXACT($K16,"free_tool"),EXACT($K16,"no_decision"),EXACT($K16,"status_quo"),EXACT($K16,"unknown")))),ISFORMULA($L16),AND($L16&lt;&gt;"",NOT(OR(EXACT($L16,"direct"),EXACT($L16,"indirect"),EXACT($L16,"substitute"),EXACT($L16,"reference"),EXACT($L16,"unknown")))),ISFORMULA($M16),AND($M16&lt;&gt;"",NOT(OR(EXACT($M16,"current"),EXACT($M16,"stale"),EXACT($M16,"unknown")))),ISFORMULA($N16),AND($N16&lt;&gt;"",NOT(OR(EXACT($N16,"none"),EXACT($N16,"material"),EXACT($N16,"unknown")))),ISFORMULA($O16),AND($O16&lt;&gt;"",NOT(OR(EXACT($O16,"two_plus"),EXACT($O16,"one"),EXACT($O16,"shared"),EXACT($O16,"unknown")))),ISFORMULA($P16),AND($P16&lt;&gt;"",NOT(OR(EXACT($P16,"balanced"),EXACT($P16,"only_wins"),EXACT($P16,"only_losses"),EXACT($P16,"one_segment"),EXACT($P16,"incomplete_crm"),EXACT($P16,"limited")))),ISFORMULA($Q16),AND($Q16&lt;&gt;"",NOT(OR(EXACT($Q16,"none"),EXACT($Q16,"review_due"),EXACT($Q16,"new_evidence")))),ISFORMULA($R16),AND($R16&lt;&gt;"",NOT(OR(EXACT($R16,"yes"),EXACT($R16,"no")))),ISFORMULA($S16),AND($S16&lt;&gt;"",NOT(OR(EXACT($S16,"yes"),EXACT($S16,"no"),EXACT($S16,"unknown")))),ISFORMULA($T16),AND($T16&lt;&gt;"",NOT(OR(EXACT($T16,"yes"),EXACT($T16,"no")))),ISFORMULA($U16),AND($U16&lt;&gt;"",NOT(OR(EXACT($U16,"yes"),EXACT($U16,"no"),EXACT($U16,"unknown")))))</x:f>
      </x:c>
      <x:c r="BA16">
        <x:f>OR(LEN(TRIM($C16&amp;""))=0,LEN(TRIM($D16&amp;""))=0,LEN(TRIM($E16&amp;""))=0,LEN(TRIM($F16&amp;""))=0,LEN(TRIM($G16&amp;""))=0,LEN(TRIM($H16&amp;""))=0,LEN(TRIM($I16&amp;""))=0,LEN(TRIM($J16&amp;""))=0)</x:f>
      </x:c>
      <x:c r="BB16">
        <x:f>IF($O16&lt;&gt;"",$O16,IF($J16="independent_current","two_plus",IF($J16="one_decision","one",IF($J16="shared_records","shared","unknown"))))</x:f>
      </x:c>
      <x:c r="BC16">
        <x:f>IF($M16&lt;&gt;"",$M16,IF($J16="stale","stale",IF($J16="incomplete_capture","unknown",IF($J16&lt;&gt;"","current",""))))</x:f>
      </x:c>
      <x:c r="BD16">
        <x:f>IF($N16&lt;&gt;"",$N16,IF($J16="contradictory","material",IF($J16&lt;&gt;"","none","")))</x:f>
      </x:c>
      <x:c r="BE16">
        <x:f>IF($P16&lt;&gt;"",$P16,IF($J16="incomplete_capture","incomplete_crm",IF($J16="independent_current","balanced",IF($J16&lt;&gt;"","limited",""))))</x:f>
      </x:c>
      <x:c r="BF16">
        <x:f>OR($G16="buyer_event",$G16="mixed")</x:f>
      </x:c>
      <x:c r="BG16">
        <x:f>OR($D16="battlecard",$D16="shortlist",$D16="procurement",$D16="pricing",$D16="renewal",$D16="strategy",$D16="product_comparison")</x:f>
      </x:c>
      <x:c r="BH16">
        <x:f>OR($D16="seo",$D16="content",$D16="paid_search",$D16="market_monitoring")</x:f>
      </x:c>
      <x:c r="BI16">
        <x:f>IF(OR($K16="vendor",$K16="product"),"direct",IF(OR($K16="consultancy",$K16="agency"),"indirect",IF(OR($K16="internal_build",$K16="spreadsheet",$K16="incumbent",$K16="open_source",$K16="free_tool",$K16="no_decision",$K16="status_quo"),"substitute","")))</x:f>
      </x:c>
      <x:c r="BJ16">
        <x:f>IF(OR($K16="vendor",$K16="product"),"Direct competitor",IF(OR($K16="consultancy",$K16="agency"),"Service alternative",IF($K16="incumbent","Incumbent / substitute",IF($K16="no_decision","No-decision alternative",IF($K16="status_quo","Status-quo alternative",IF(OR($K16="internal_build",$K16="spreadsheet",$K16="open_source",$K16="free_tool"),"Substitute",""))))))</x:f>
      </x:c>
      <x:c r="BK16">
        <x:f>OR($G16="none",$G16="seller_only",$BB16&lt;&gt;"two_plus",$BE16="only_wins",$BE16="only_losses",$BE16="one_segment",$BE16="incomplete_crm",$BE16="limited",$T16="yes",$BC16&lt;&gt;"current")</x:f>
      </x:c>
      <x:c r="BL16">
        <x:f>IF(ISFORMULA($C16),"candidateName, ","")&amp;IF(OR(ISFORMULA($D16),AND($D16&lt;&gt;"",NOT(OR(EXACT($D16,"seo"),EXACT($D16,"content"),EXACT($D16,"paid_search"),EXACT($D16,"market_monitoring"),EXACT($D16,"battlecard"),EXACT($D16,"product_comparison"),EXACT($D16,"shortlist"),EXACT($D16,"procurement"),EXACT($D16,"pricing"),EXACT($D16,"renewal"),EXACT($D16,"strategy"))))),"decisionUse, ","")&amp;IF(OR(ISFORMULA($E16),AND($E16&lt;&gt;"",NOT(OR(EXACT($E16,"yes"),EXACT($E16,"no"))))),"candidateInSet, ","")&amp;IF(OR(ISFORMULA($F16),AND($F16&lt;&gt;"",NOT(OR(EXACT($F16,"yes"),EXACT($F16,"no"))))),"publicEvidence, ","")&amp;IF(OR(ISFORMULA($G16),AND($G16&lt;&gt;"",NOT(OR(EXACT($G16,"none"),EXACT($G16,"seller_only"),EXACT($G16,"buyer_event"),EXACT($G16,"mixed"))))),"firstPartyEvidence, ","")&amp;IF(OR(ISFORMULA($H16),AND($H16&lt;&gt;"",NOT(OR(EXACT($H16,"yes"),EXACT($H16,"no"),EXACT($H16,"unknown"))))),"realDecision, ","")&amp;IF(OR(ISFORMULA($I16),AND($I16&lt;&gt;"",NOT(OR(EXACT($I16,"full"),EXACT($I16,"partial"),EXACT($I16,"mismatch"),EXACT($I16,"unknown"))))),"scopeMatch, ","")&amp;IF(OR(ISFORMULA($J16),AND($J16&lt;&gt;"",NOT(OR(EXACT($J16,"independent_current"),EXACT($J16,"one_decision"),EXACT($J16,"shared_records"),EXACT($J16,"contradictory"),EXACT($J16,"incomplete_capture"),EXACT($J16,"stale"))))),"evidenceQuality, ","")&amp;IF(OR(ISFORMULA($K16),AND($K16&lt;&gt;"",NOT(OR(EXACT($K16,"vendor"),EXACT($K16,"product"),EXACT($K16,"consultancy"),EXACT($K16,"agency"),EXACT($K16,"internal_build"),EXACT($K16,"spreadsheet"),EXACT($K16,"incumbent"),EXACT($K16,"open_source"),EXACT($K16,"free_tool"),EXACT($K16,"no_decision"),EXACT($K16,"status_quo"),EXACT($K16,"unknown"))))),"alternativeType, ","")&amp;IF(OR(ISFORMULA($L16),AND($L16&lt;&gt;"",NOT(OR(EXACT($L16,"direct"),EXACT($L16,"indirect"),EXACT($L16,"substitute"),EXACT($L16,"reference"),EXACT($L16,"unknown"))))),"currentRole, ","")&amp;IF(OR(ISFORMULA($M16),AND($M16&lt;&gt;"",NOT(OR(EXACT($M16,"current"),EXACT($M16,"stale"),EXACT($M16,"unknown"))))),"freshness, ","")&amp;IF(OR(ISFORMULA($N16),AND($N16&lt;&gt;"",NOT(OR(EXACT($N16,"none"),EXACT($N16,"material"),EXACT($N16,"unknown"))))),"contradiction, ","")&amp;IF(OR(ISFORMULA($O16),AND($O16&lt;&gt;"",NOT(OR(EXACT($O16,"two_plus"),EXACT($O16,"one"),EXACT($O16,"shared"),EXACT($O16,"unknown"))))),"provenance, ","")&amp;IF(OR(ISFORMULA($P16),AND($P16&lt;&gt;"",NOT(OR(EXACT($P16,"balanced"),EXACT($P16,"only_wins"),EXACT($P16,"only_losses"),EXACT($P16,"one_segment"),EXACT($P16,"incomplete_crm"),EXACT($P16,"limited"))))),"sampleCoverage, ","")&amp;IF(OR(ISFORMULA($Q16),AND($Q16&lt;&gt;"",NOT(OR(EXACT($Q16,"none"),EXACT($Q16,"review_due"),EXACT($Q16,"new_evidence"))))),"previousValidation, ","")&amp;IF(OR(ISFORMULA($R16),AND($R16&lt;&gt;"",NOT(OR(EXACT($R16,"yes"),EXACT($R16,"no"))))),"newMaterialEvidence, ","")&amp;IF(OR(ISFORMULA($S16),AND($S16&lt;&gt;"",NOT(OR(EXACT($S16,"yes"),EXACT($S16,"no"),EXACT($S16,"unknown"))))),"serviceability, ","")&amp;IF(OR(ISFORMULA($T16),AND($T16&lt;&gt;"",NOT(OR(EXACT($T16,"yes"),EXACT($T16,"no"))))),"historicalBackfill, ","")&amp;IF(OR(ISFORMULA($U16),AND($U16&lt;&gt;"",NOT(OR(EXACT($U16,"yes"),EXACT($U16,"no"),EXACT($U16,"unknown"))))),"commercialNonParticipation, ","")</x:f>
      </x:c>
      <x:c r="BM16">
        <x:f>IF(LEN(TRIM($C16&amp;""))=0,"candidateName, ","")&amp;IF(LEN(TRIM($D16&amp;""))=0,"decisionUse, ","")&amp;IF(LEN(TRIM($E16&amp;""))=0,"candidateInSet, ","")&amp;IF(LEN(TRIM($F16&amp;""))=0,"publicEvidence, ","")&amp;IF(LEN(TRIM($G16&amp;""))=0,"firstPartyEvidence, ","")&amp;IF(LEN(TRIM($H16&amp;""))=0,"realDecision, ","")&amp;IF(LEN(TRIM($I16&amp;""))=0,"scopeMatch, ","")&amp;IF(LEN(TRIM($J16&amp;""))=0,"evidenceQuality, ","")</x:f>
      </x:c>
      <x:c r="BN16">
        <x:f>IF($AY16=0,"EMPTY",IF($AZ16=TRUE,"INVALID INPUT",IF($BA16=TRUE,"INVALID INPUT",IF(OR(NOT(ISTEXT($C16)),LEN(TRIM($C16&amp;""))&lt;2),"INVALID INPUT",IF(OR($Q16="review_due",$Q16="new_evidence",$R16="yes"),"REOPEN",IF(OR($BD16="material",$BD16="unknown"),"RESOLVE EVIDENCE",IF(OR($I16="unknown",$H16="unknown"),"RESOLVE EVIDENCE",IF(AND($BG16=TRUE,OR($S16="",$S16="unknown")),"RESOLVE EVIDENCE",IF(AND($E16="no",OR($K16="",$K16="unknown")),"RESOLVE EVIDENCE",IF(AND($E16="yes",OR($L16="",$L16="unknown")),"RESOLVE EVIDENCE",IF(AND($E16="yes",OR($I16="partial",$I16="mismatch",$BC16="stale")),"DOWNGRADE",IF(AND($BG16=TRUE,$BK16=TRUE),"RESOLVE EVIDENCE",IF(AND($S16="no",$E16="yes",$H16="no",$U16="yes",$BB16="two_plus",$I16="full",$BC16="current"),"EXCLUDE FROM THIS COMMERCIAL VIEW",IF(AND($S16="no",$E16="yes",$H16="yes"),"DOWNGRADE",IF(AND($S16="no",OR($F16="yes",$BH16=TRUE)),"RETAIN FOR DISCOVERY / REFERENCE",IF($S16="no","RESOLVE EVIDENCE",IF(AND($E16="no",$H16="yes",$BF16=TRUE,$I16="full",$BI16=""),"RESOLVE EVIDENCE",IF(AND($E16="no",$H16="yes",$BF16=TRUE,$I16="full",$BG16=TRUE,OR($BB16&lt;&gt;"two_plus",$BC16&lt;&gt;"current",$S16&lt;&gt;"yes")),"RESOLVE EVIDENCE",IF(AND($E16="no",$H16="yes",$BF16=TRUE,$I16="full"),"ADD",IF(AND($BI16&lt;&gt;"",$E16="yes",$H16="yes",$I16="full",$L16&lt;&gt;$BI16),"RECLASSIFY",IF(AND($BB16="shared",$BH16=TRUE),"RETAIN FOR DISCOVERY / REFERENCE",IF(AND($BH16=TRUE,$F16="yes",OR($H16="no",$G16="none")),"RETAIN FOR DISCOVERY / REFERENCE",IF(AND($E16="yes",$H16="no",$U16="yes",$BB16="two_plus",$I16="full",$BC16="current"),"EXCLUDE FROM THIS COMMERCIAL VIEW",IF(AND($E16="yes",$H16="yes",$BF16=TRUE,$I16="full",$BB16="two_plus",$BC16="current",$BI16=""),"RESOLVE EVIDENCE",IF(AND($E16="yes",$H16="yes",$BF16=TRUE,$I16="full",$BB16="two_plus",$BC16="current",$BG16=TRUE,$S16&lt;&gt;"yes"),"RESOLVE EVIDENCE",IF(AND($E16="yes",$H16="yes",$BF16=TRUE,$I16="full",$BB16="two_plus",$BC16="current",$L16&lt;&gt;$BI16),"RECLASSIFY",IF(AND($E16="yes",$H16="yes",$BF16=TRUE,$I16="full",$BB16="two_plus",$BC16="current"),"CONFIRM","RESOLVE EVIDENCE")))))))))))))))))))))))))))</x:f>
      </x:c>
      <x:c r="BO16">
        <x:f>IF($AY16=0,"EMPTY",IF($AZ16=TRUE,"CONTROLLED_INPUT_INVALID",IF($BA16=TRUE,"REQUIRED_FIELDS_MISSING",IF(OR(NOT(ISTEXT($C16)),LEN(TRIM($C16&amp;""))&lt;2),"IDENTITY_MALFORMED",IF(OR($Q16="review_due",$Q16="new_evidence",$R16="yes"),"LIFECYCLE_TRIGGER",IF(OR($BD16="material",$BD16="unknown"),"MATERIAL_CONTRADICTION",IF(OR($I16="unknown",$H16="unknown"),"SCOPE_OR_EVENT_UNRESOLVED",IF(AND($BG16=TRUE,OR($S16="",$S16="unknown")),"SERVICEABILITY_UNRESOLVED",IF(AND($E16="no",OR($K16="",$K16="unknown")),"MISSING_ALTERNATIVE_ROLE_UNRESOLVED",IF(AND($E16="yes",OR($L16="",$L16="unknown")),"CURRENT_ROLE_UNRESOLVED",IF(AND($E16="yes",OR($I16="partial",$I16="mismatch",$BC16="stale")),"SCOPE_OR_FRESHNESS_LIMIT",IF(AND($BG16=TRUE,$BK16=TRUE),"COMMERCIAL_EVIDENCE_LIMITED",IF(AND($S16="no",$E16="yes",$H16="no",$U16="yes",$BB16="two_plus",$I16="full",$BC16="current"),"SCOPED_NON_SERVICEABILITY",IF(AND($S16="no",$E16="yes",$H16="yes"),"SERVICEABILITY_LIMIT",IF(AND($S16="no",OR($F16="yes",$BH16=TRUE)),"NOT_SERVICEABLE_FOR_COMMERCIAL_VIEW",IF($S16="no","SERVICEABILITY_NEGATIVE_ROLE_EFFECT_UNRESOLVED",IF(AND($E16="no",$H16="yes",$BF16=TRUE,$I16="full",$BI16=""),"MISSING_ALTERNATIVE_ROLE_UNRESOLVED",IF(AND($E16="no",$H16="yes",$BF16=TRUE,$I16="full",$BG16=TRUE,OR($BB16&lt;&gt;"two_plus",$BC16&lt;&gt;"current",$S16&lt;&gt;"yes")),"MISSING_ALTERNATIVE_EVIDENCE_LIMITED",IF(AND($E16="no",$H16="yes",$BF16=TRUE,$I16="full"),"COMMERCIAL_ALTERNATIVE_MISSING",IF(AND($BI16&lt;&gt;"",$E16="yes",$H16="yes",$I16="full",$L16&lt;&gt;$BI16),"ROLE_MISMATCH",IF(AND($BB16="shared",$BH16=TRUE),"PUBLIC_SIGNAL_SHARED_PROVENANCE",IF(AND($BH16=TRUE,$F16="yes",OR($H16="no",$G16="none")),"DISCOVERY_ONLY_RELATIONSHIP",IF(AND($E16="yes",$H16="no",$U16="yes",$BB16="two_plus",$I16="full",$BC16="current"),"SCOPED_NON_PARTICIPATION",IF(AND($E16="yes",$H16="yes",$BF16=TRUE,$I16="full",$BB16="two_plus",$BC16="current",$BI16=""),"ALTERNATIVE_TYPE_UNRESOLVED",IF(AND($E16="yes",$H16="yes",$BF16=TRUE,$I16="full",$BB16="two_plus",$BC16="current",$BG16=TRUE,$S16&lt;&gt;"yes"),"SERVICEABILITY_UNRESOLVED",IF(AND($E16="yes",$H16="yes",$BF16=TRUE,$I16="full",$BB16="two_plus",$BC16="current",$L16&lt;&gt;$BI16),"ROLE_MISMATCH",IF(AND($E16="yes",$H16="yes",$BF16=TRUE,$I16="full",$BB16="two_plus",$BC16="current"),"SCOPED_COMMERCIAL_RELEVANCE","DEFAULT_EVIDENCE_GAP")))))))))))))))))))))))))))</x:f>
      </x:c>
    </x:row>
    <x:row r="17">
      <x:c r="A17" s="80" t="str">
        <x:v>F012</x:v>
      </x:c>
      <x:c r="B17" s="80" t="str">
        <x:v>Consultancy omitted</x:v>
      </x:c>
      <x:c r="C17" s="80" t="str">
        <x:v>Atlas Cloud</x:v>
      </x:c>
      <x:c r="D17" s="80" t="str">
        <x:v>shortlist</x:v>
      </x:c>
      <x:c r="E17" s="80" t="str">
        <x:v>no</x:v>
      </x:c>
      <x:c r="F17" s="80" t="str">
        <x:v>no</x:v>
      </x:c>
      <x:c r="G17" s="80" t="str">
        <x:v>mixed</x:v>
      </x:c>
      <x:c r="H17" s="80" t="str">
        <x:v>yes</x:v>
      </x:c>
      <x:c r="I17" s="80" t="str">
        <x:v>full</x:v>
      </x:c>
      <x:c r="J17" s="80" t="str">
        <x:v>independent_current</x:v>
      </x:c>
      <x:c r="K17" s="80" t="str">
        <x:v>consultancy</x:v>
      </x:c>
      <x:c r="L17" s="80" t="str">
        <x:v>direct</x:v>
      </x:c>
      <x:c r="M17" s="80" t="str">
        <x:v>current</x:v>
      </x:c>
      <x:c r="N17" s="80" t="str">
        <x:v>none</x:v>
      </x:c>
      <x:c r="O17" s="80" t="str">
        <x:v>two_plus</x:v>
      </x:c>
      <x:c r="P17" s="80" t="str">
        <x:v>balanced</x:v>
      </x:c>
      <x:c r="Q17" s="80" t="str">
        <x:v>none</x:v>
      </x:c>
      <x:c r="R17" s="80" t="str">
        <x:v>no</x:v>
      </x:c>
      <x:c r="S17" s="80" t="str">
        <x:v>yes</x:v>
      </x:c>
      <x:c r="T17" s="80" t="str">
        <x:v>no</x:v>
      </x:c>
      <x:c r="U17" s="80" t="str">
        <x:v>no</x:v>
      </x:c>
      <x:c r="V17" s="80" t="str">
        <x:v>ADD</x:v>
      </x:c>
      <x:c r="W17" s="61" t="str">
        <x:v>COMMERCIAL_ALTERNATIVE_MISSING</x:v>
      </x:c>
      <x:c r="X17" s="61" t="str">
        <x:v>VALID</x:v>
      </x:c>
      <x:c r="Y17" s="61">
        <x:f>IF($BN17="EMPTY","EMPTY",$BN17)</x:f>
      </x:c>
      <x:c r="Z17" s="61">
        <x:f>$BO17</x:f>
      </x:c>
      <x:c r="AA17" s="61">
        <x:f>IF($BN17="EMPTY","EMPTY",IF($AZ17=TRUE,"INVALID",IF($BA17=TRUE,"INCOMPLETE",IF(OR(NOT(ISTEXT($C17)),LEN(TRIM($C17&amp;""))&lt;2),"INVALID","VALID"))))</x:f>
      </x:c>
      <x:c r="AB17" s="61">
        <x:f>IF(Y17=V17,"PASS","FAIL")</x:f>
      </x:c>
      <x:c r="AC17" s="61">
        <x:f>IF(Z17=W17,"PASS","FAIL")</x:f>
      </x:c>
      <x:c r="AD17" s="61">
        <x:f>IF(AA17=X17,"PASS","FAIL")</x:f>
      </x:c>
      <x:c r="AE17" s="61">
        <x:f>IF(AND(AB17="PASS",AC17="PASS",AD17="PASS"),"PASS","FAIL")</x:f>
      </x:c>
      <x:c r="AF17" s="71" t="str">
        <x:v>The current set is missing a commercially relevant alternative.</x:v>
      </x:c>
      <x:c r="AG17" s="61">
        <x:f>IF($BN17="EMPTY","EMPTY",IFERROR(VLOOKUP($BO17,'Method Notes'!$AN$5:$AW$50,2,FALSE),""))</x:f>
      </x:c>
      <x:c r="AH17" s="71" t="str">
        <x:v>First-party evidence places the alternative in a real, matching buyer decision and its type, role and serviceability are resolved.</x:v>
      </x:c>
      <x:c r="AI17" s="61">
        <x:f>IF($BN17="EMPTY","EMPTY",IF($BO17="CONTROLLED_INPUT_INVALID","Unsupported values were supplied for: "&amp;LEFT($BL17,MAX(0,LEN($BL17)-2))&amp;". The engine does not convert them to a safe default.",IF($BO17="REQUIRED_FIELDS_MISSING","Required information is missing: "&amp;LEFT($BM17,MAX(0,LEN($BM17)-2))&amp;".",IFERROR(VLOOKUP($BO17,'Method Notes'!$AN$5:$AW$50,3,FALSE),""))))</x:f>
      </x:c>
      <x:c r="AJ17" s="71" t="str">
        <x:v>Add as Service alternative in this scoped view.</x:v>
      </x:c>
      <x:c r="AK17" s="61">
        <x:f>IF($BN17="EMPTY","EMPTY",IF($BO17="COMMERCIAL_ALTERNATIVE_MISSING","Add as "&amp;$BJ17&amp;" in this scoped view.",IF($BO17="ROLE_MISMATCH","Reclassify as "&amp;$BJ17&amp;" for this view.",IFERROR(VLOOKUP($BO17,'Method Notes'!$AN$5:$AW$50,4,FALSE),""))))</x:f>
      </x:c>
      <x:c r="AL17" s="71" t="str">
        <x:v>The matching commercial view and related research.</x:v>
      </x:c>
      <x:c r="AM17" s="61">
        <x:f>IF($BN17="EMPTY","EMPTY",IFERROR(VLOOKUP($BO17,'Method Notes'!$AN$5:$AW$50,5,FALSE),""))</x:f>
      </x:c>
      <x:c r="AN17" s="71" t="str">
        <x:v>Other products, buyers, markets or stages without evidence.</x:v>
      </x:c>
      <x:c r="AO17" s="61">
        <x:f>IF($BN17="EMPTY","EMPTY",IFERROR(VLOOKUP($BO17,'Method Notes'!$AN$5:$AW$50,6,FALSE),""))</x:f>
      </x:c>
      <x:c r="AP17" s="71" t="str">
        <x:v>Normalize the stable identity and link the supporting records.</x:v>
      </x:c>
      <x:c r="AQ17" s="61">
        <x:f>IF($BN17="EMPTY","EMPTY",IF($BO17="COMMERCIAL_EVIDENCE_LIMITED",IF($BF17=TRUE,"Add independent decisions and missing segments.","Collect direct buyer or recorded commercial-event evidence tied to the same scope."),IFERROR(VLOOKUP($BO17,'Method Notes'!$AN$5:$AW$50,7,FALSE),"")))</x:f>
      </x:c>
      <x:c r="AR17" s="71" t="str">
        <x:v>Review on scope, serviceability or contradictory-evidence change.</x:v>
      </x:c>
      <x:c r="AS17" s="61">
        <x:f>IF($BN17="EMPTY","EMPTY",IFERROR(VLOOKUP($BO17,'Method Notes'!$AN$5:$AW$50,8,FALSE),""))</x:f>
      </x:c>
      <x:c r="AT17" s="71" t="str">
        <x:v>Evidence is scoped to the tested view.</x:v>
      </x:c>
      <x:c r="AU17" s="61">
        <x:f>IF($BN17="EMPTY","EMPTY",IF(OR($BO17="COMMERCIAL_EVIDENCE_LIMITED",$BO17="COMMERCIAL_ALTERNATIVE_MISSING",$BO17="ROLE_MISMATCH",$BO17="SCOPE_OR_FRESHNESS_LIMIT"),IF($BB17="shared","PROVENANCE NOT INDEPENDENT",IF($BB17="one","ONE INDEPENDENT DECISION ONLY",IF($BE17="incomplete_crm","CRM CAPTURE INCOMPLETE",IF(OR($BE17="only_wins",$BE17="only_losses",$BE17="one_segment",$BE17="limited"),"SAMPLE COVERAGE LIMITED",IF($T17="yes","HISTORICAL BACKFILL UNRELIABLE",IF($BC17="stale","EVIDENCE STALE","Evidence is scoped to the tested view.")))))),IFERROR(VLOOKUP($BO17,'Method Notes'!$AN$5:$AW$50,9,FALSE),"")))</x:f>
      </x:c>
      <x:c r="AV17" s="71" t="str">
        <x:v>Add the candidate to a new validated-set version.</x:v>
      </x:c>
      <x:c r="AW17" s="61">
        <x:f>IF($BN17="EMPTY","EMPTY",IFERROR(VLOOKUP($BO17,'Method Notes'!$AN$5:$AW$50,10,FALSE),""))</x:f>
      </x:c>
      <x:c r="AX17" s="61">
        <x:f>IF(AND(AG17=AF17,AI17=AH17,AK17=AJ17,AM17=AL17,AO17=AN17,AQ17=AP17,AS17=AR17,AU17=AT17,AW17=AV17),"PASS","FAIL")</x:f>
      </x:c>
      <x:c r="AY17">
        <x:f>IF(COUNTA($C17:$U17)&gt;0,1,0)</x:f>
      </x:c>
      <x:c r="AZ17">
        <x:f>OR(ISFORMULA($C17),ISFORMULA($D17),AND($D17&lt;&gt;"",NOT(OR(EXACT($D17,"seo"),EXACT($D17,"content"),EXACT($D17,"paid_search"),EXACT($D17,"market_monitoring"),EXACT($D17,"battlecard"),EXACT($D17,"product_comparison"),EXACT($D17,"shortlist"),EXACT($D17,"procurement"),EXACT($D17,"pricing"),EXACT($D17,"renewal"),EXACT($D17,"strategy")))),ISFORMULA($E17),AND($E17&lt;&gt;"",NOT(OR(EXACT($E17,"yes"),EXACT($E17,"no")))),ISFORMULA($F17),AND($F17&lt;&gt;"",NOT(OR(EXACT($F17,"yes"),EXACT($F17,"no")))),ISFORMULA($G17),AND($G17&lt;&gt;"",NOT(OR(EXACT($G17,"none"),EXACT($G17,"seller_only"),EXACT($G17,"buyer_event"),EXACT($G17,"mixed")))),ISFORMULA($H17),AND($H17&lt;&gt;"",NOT(OR(EXACT($H17,"yes"),EXACT($H17,"no"),EXACT($H17,"unknown")))),ISFORMULA($I17),AND($I17&lt;&gt;"",NOT(OR(EXACT($I17,"full"),EXACT($I17,"partial"),EXACT($I17,"mismatch"),EXACT($I17,"unknown")))),ISFORMULA($J17),AND($J17&lt;&gt;"",NOT(OR(EXACT($J17,"independent_current"),EXACT($J17,"one_decision"),EXACT($J17,"shared_records"),EXACT($J17,"contradictory"),EXACT($J17,"incomplete_capture"),EXACT($J17,"stale")))),ISFORMULA($K17),AND($K17&lt;&gt;"",NOT(OR(EXACT($K17,"vendor"),EXACT($K17,"product"),EXACT($K17,"consultancy"),EXACT($K17,"agency"),EXACT($K17,"internal_build"),EXACT($K17,"spreadsheet"),EXACT($K17,"incumbent"),EXACT($K17,"open_source"),EXACT($K17,"free_tool"),EXACT($K17,"no_decision"),EXACT($K17,"status_quo"),EXACT($K17,"unknown")))),ISFORMULA($L17),AND($L17&lt;&gt;"",NOT(OR(EXACT($L17,"direct"),EXACT($L17,"indirect"),EXACT($L17,"substitute"),EXACT($L17,"reference"),EXACT($L17,"unknown")))),ISFORMULA($M17),AND($M17&lt;&gt;"",NOT(OR(EXACT($M17,"current"),EXACT($M17,"stale"),EXACT($M17,"unknown")))),ISFORMULA($N17),AND($N17&lt;&gt;"",NOT(OR(EXACT($N17,"none"),EXACT($N17,"material"),EXACT($N17,"unknown")))),ISFORMULA($O17),AND($O17&lt;&gt;"",NOT(OR(EXACT($O17,"two_plus"),EXACT($O17,"one"),EXACT($O17,"shared"),EXACT($O17,"unknown")))),ISFORMULA($P17),AND($P17&lt;&gt;"",NOT(OR(EXACT($P17,"balanced"),EXACT($P17,"only_wins"),EXACT($P17,"only_losses"),EXACT($P17,"one_segment"),EXACT($P17,"incomplete_crm"),EXACT($P17,"limited")))),ISFORMULA($Q17),AND($Q17&lt;&gt;"",NOT(OR(EXACT($Q17,"none"),EXACT($Q17,"review_due"),EXACT($Q17,"new_evidence")))),ISFORMULA($R17),AND($R17&lt;&gt;"",NOT(OR(EXACT($R17,"yes"),EXACT($R17,"no")))),ISFORMULA($S17),AND($S17&lt;&gt;"",NOT(OR(EXACT($S17,"yes"),EXACT($S17,"no"),EXACT($S17,"unknown")))),ISFORMULA($T17),AND($T17&lt;&gt;"",NOT(OR(EXACT($T17,"yes"),EXACT($T17,"no")))),ISFORMULA($U17),AND($U17&lt;&gt;"",NOT(OR(EXACT($U17,"yes"),EXACT($U17,"no"),EXACT($U17,"unknown")))))</x:f>
      </x:c>
      <x:c r="BA17">
        <x:f>OR(LEN(TRIM($C17&amp;""))=0,LEN(TRIM($D17&amp;""))=0,LEN(TRIM($E17&amp;""))=0,LEN(TRIM($F17&amp;""))=0,LEN(TRIM($G17&amp;""))=0,LEN(TRIM($H17&amp;""))=0,LEN(TRIM($I17&amp;""))=0,LEN(TRIM($J17&amp;""))=0)</x:f>
      </x:c>
      <x:c r="BB17">
        <x:f>IF($O17&lt;&gt;"",$O17,IF($J17="independent_current","two_plus",IF($J17="one_decision","one",IF($J17="shared_records","shared","unknown"))))</x:f>
      </x:c>
      <x:c r="BC17">
        <x:f>IF($M17&lt;&gt;"",$M17,IF($J17="stale","stale",IF($J17="incomplete_capture","unknown",IF($J17&lt;&gt;"","current",""))))</x:f>
      </x:c>
      <x:c r="BD17">
        <x:f>IF($N17&lt;&gt;"",$N17,IF($J17="contradictory","material",IF($J17&lt;&gt;"","none","")))</x:f>
      </x:c>
      <x:c r="BE17">
        <x:f>IF($P17&lt;&gt;"",$P17,IF($J17="incomplete_capture","incomplete_crm",IF($J17="independent_current","balanced",IF($J17&lt;&gt;"","limited",""))))</x:f>
      </x:c>
      <x:c r="BF17">
        <x:f>OR($G17="buyer_event",$G17="mixed")</x:f>
      </x:c>
      <x:c r="BG17">
        <x:f>OR($D17="battlecard",$D17="shortlist",$D17="procurement",$D17="pricing",$D17="renewal",$D17="strategy",$D17="product_comparison")</x:f>
      </x:c>
      <x:c r="BH17">
        <x:f>OR($D17="seo",$D17="content",$D17="paid_search",$D17="market_monitoring")</x:f>
      </x:c>
      <x:c r="BI17">
        <x:f>IF(OR($K17="vendor",$K17="product"),"direct",IF(OR($K17="consultancy",$K17="agency"),"indirect",IF(OR($K17="internal_build",$K17="spreadsheet",$K17="incumbent",$K17="open_source",$K17="free_tool",$K17="no_decision",$K17="status_quo"),"substitute","")))</x:f>
      </x:c>
      <x:c r="BJ17">
        <x:f>IF(OR($K17="vendor",$K17="product"),"Direct competitor",IF(OR($K17="consultancy",$K17="agency"),"Service alternative",IF($K17="incumbent","Incumbent / substitute",IF($K17="no_decision","No-decision alternative",IF($K17="status_quo","Status-quo alternative",IF(OR($K17="internal_build",$K17="spreadsheet",$K17="open_source",$K17="free_tool"),"Substitute",""))))))</x:f>
      </x:c>
      <x:c r="BK17">
        <x:f>OR($G17="none",$G17="seller_only",$BB17&lt;&gt;"two_plus",$BE17="only_wins",$BE17="only_losses",$BE17="one_segment",$BE17="incomplete_crm",$BE17="limited",$T17="yes",$BC17&lt;&gt;"current")</x:f>
      </x:c>
      <x:c r="BL17">
        <x:f>IF(ISFORMULA($C17),"candidateName, ","")&amp;IF(OR(ISFORMULA($D17),AND($D17&lt;&gt;"",NOT(OR(EXACT($D17,"seo"),EXACT($D17,"content"),EXACT($D17,"paid_search"),EXACT($D17,"market_monitoring"),EXACT($D17,"battlecard"),EXACT($D17,"product_comparison"),EXACT($D17,"shortlist"),EXACT($D17,"procurement"),EXACT($D17,"pricing"),EXACT($D17,"renewal"),EXACT($D17,"strategy"))))),"decisionUse, ","")&amp;IF(OR(ISFORMULA($E17),AND($E17&lt;&gt;"",NOT(OR(EXACT($E17,"yes"),EXACT($E17,"no"))))),"candidateInSet, ","")&amp;IF(OR(ISFORMULA($F17),AND($F17&lt;&gt;"",NOT(OR(EXACT($F17,"yes"),EXACT($F17,"no"))))),"publicEvidence, ","")&amp;IF(OR(ISFORMULA($G17),AND($G17&lt;&gt;"",NOT(OR(EXACT($G17,"none"),EXACT($G17,"seller_only"),EXACT($G17,"buyer_event"),EXACT($G17,"mixed"))))),"firstPartyEvidence, ","")&amp;IF(OR(ISFORMULA($H17),AND($H17&lt;&gt;"",NOT(OR(EXACT($H17,"yes"),EXACT($H17,"no"),EXACT($H17,"unknown"))))),"realDecision, ","")&amp;IF(OR(ISFORMULA($I17),AND($I17&lt;&gt;"",NOT(OR(EXACT($I17,"full"),EXACT($I17,"partial"),EXACT($I17,"mismatch"),EXACT($I17,"unknown"))))),"scopeMatch, ","")&amp;IF(OR(ISFORMULA($J17),AND($J17&lt;&gt;"",NOT(OR(EXACT($J17,"independent_current"),EXACT($J17,"one_decision"),EXACT($J17,"shared_records"),EXACT($J17,"contradictory"),EXACT($J17,"incomplete_capture"),EXACT($J17,"stale"))))),"evidenceQuality, ","")&amp;IF(OR(ISFORMULA($K17),AND($K17&lt;&gt;"",NOT(OR(EXACT($K17,"vendor"),EXACT($K17,"product"),EXACT($K17,"consultancy"),EXACT($K17,"agency"),EXACT($K17,"internal_build"),EXACT($K17,"spreadsheet"),EXACT($K17,"incumbent"),EXACT($K17,"open_source"),EXACT($K17,"free_tool"),EXACT($K17,"no_decision"),EXACT($K17,"status_quo"),EXACT($K17,"unknown"))))),"alternativeType, ","")&amp;IF(OR(ISFORMULA($L17),AND($L17&lt;&gt;"",NOT(OR(EXACT($L17,"direct"),EXACT($L17,"indirect"),EXACT($L17,"substitute"),EXACT($L17,"reference"),EXACT($L17,"unknown"))))),"currentRole, ","")&amp;IF(OR(ISFORMULA($M17),AND($M17&lt;&gt;"",NOT(OR(EXACT($M17,"current"),EXACT($M17,"stale"),EXACT($M17,"unknown"))))),"freshness, ","")&amp;IF(OR(ISFORMULA($N17),AND($N17&lt;&gt;"",NOT(OR(EXACT($N17,"none"),EXACT($N17,"material"),EXACT($N17,"unknown"))))),"contradiction, ","")&amp;IF(OR(ISFORMULA($O17),AND($O17&lt;&gt;"",NOT(OR(EXACT($O17,"two_plus"),EXACT($O17,"one"),EXACT($O17,"shared"),EXACT($O17,"unknown"))))),"provenance, ","")&amp;IF(OR(ISFORMULA($P17),AND($P17&lt;&gt;"",NOT(OR(EXACT($P17,"balanced"),EXACT($P17,"only_wins"),EXACT($P17,"only_losses"),EXACT($P17,"one_segment"),EXACT($P17,"incomplete_crm"),EXACT($P17,"limited"))))),"sampleCoverage, ","")&amp;IF(OR(ISFORMULA($Q17),AND($Q17&lt;&gt;"",NOT(OR(EXACT($Q17,"none"),EXACT($Q17,"review_due"),EXACT($Q17,"new_evidence"))))),"previousValidation, ","")&amp;IF(OR(ISFORMULA($R17),AND($R17&lt;&gt;"",NOT(OR(EXACT($R17,"yes"),EXACT($R17,"no"))))),"newMaterialEvidence, ","")&amp;IF(OR(ISFORMULA($S17),AND($S17&lt;&gt;"",NOT(OR(EXACT($S17,"yes"),EXACT($S17,"no"),EXACT($S17,"unknown"))))),"serviceability, ","")&amp;IF(OR(ISFORMULA($T17),AND($T17&lt;&gt;"",NOT(OR(EXACT($T17,"yes"),EXACT($T17,"no"))))),"historicalBackfill, ","")&amp;IF(OR(ISFORMULA($U17),AND($U17&lt;&gt;"",NOT(OR(EXACT($U17,"yes"),EXACT($U17,"no"),EXACT($U17,"unknown"))))),"commercialNonParticipation, ","")</x:f>
      </x:c>
      <x:c r="BM17">
        <x:f>IF(LEN(TRIM($C17&amp;""))=0,"candidateName, ","")&amp;IF(LEN(TRIM($D17&amp;""))=0,"decisionUse, ","")&amp;IF(LEN(TRIM($E17&amp;""))=0,"candidateInSet, ","")&amp;IF(LEN(TRIM($F17&amp;""))=0,"publicEvidence, ","")&amp;IF(LEN(TRIM($G17&amp;""))=0,"firstPartyEvidence, ","")&amp;IF(LEN(TRIM($H17&amp;""))=0,"realDecision, ","")&amp;IF(LEN(TRIM($I17&amp;""))=0,"scopeMatch, ","")&amp;IF(LEN(TRIM($J17&amp;""))=0,"evidenceQuality, ","")</x:f>
      </x:c>
      <x:c r="BN17">
        <x:f>IF($AY17=0,"EMPTY",IF($AZ17=TRUE,"INVALID INPUT",IF($BA17=TRUE,"INVALID INPUT",IF(OR(NOT(ISTEXT($C17)),LEN(TRIM($C17&amp;""))&lt;2),"INVALID INPUT",IF(OR($Q17="review_due",$Q17="new_evidence",$R17="yes"),"REOPEN",IF(OR($BD17="material",$BD17="unknown"),"RESOLVE EVIDENCE",IF(OR($I17="unknown",$H17="unknown"),"RESOLVE EVIDENCE",IF(AND($BG17=TRUE,OR($S17="",$S17="unknown")),"RESOLVE EVIDENCE",IF(AND($E17="no",OR($K17="",$K17="unknown")),"RESOLVE EVIDENCE",IF(AND($E17="yes",OR($L17="",$L17="unknown")),"RESOLVE EVIDENCE",IF(AND($E17="yes",OR($I17="partial",$I17="mismatch",$BC17="stale")),"DOWNGRADE",IF(AND($BG17=TRUE,$BK17=TRUE),"RESOLVE EVIDENCE",IF(AND($S17="no",$E17="yes",$H17="no",$U17="yes",$BB17="two_plus",$I17="full",$BC17="current"),"EXCLUDE FROM THIS COMMERCIAL VIEW",IF(AND($S17="no",$E17="yes",$H17="yes"),"DOWNGRADE",IF(AND($S17="no",OR($F17="yes",$BH17=TRUE)),"RETAIN FOR DISCOVERY / REFERENCE",IF($S17="no","RESOLVE EVIDENCE",IF(AND($E17="no",$H17="yes",$BF17=TRUE,$I17="full",$BI17=""),"RESOLVE EVIDENCE",IF(AND($E17="no",$H17="yes",$BF17=TRUE,$I17="full",$BG17=TRUE,OR($BB17&lt;&gt;"two_plus",$BC17&lt;&gt;"current",$S17&lt;&gt;"yes")),"RESOLVE EVIDENCE",IF(AND($E17="no",$H17="yes",$BF17=TRUE,$I17="full"),"ADD",IF(AND($BI17&lt;&gt;"",$E17="yes",$H17="yes",$I17="full",$L17&lt;&gt;$BI17),"RECLASSIFY",IF(AND($BB17="shared",$BH17=TRUE),"RETAIN FOR DISCOVERY / REFERENCE",IF(AND($BH17=TRUE,$F17="yes",OR($H17="no",$G17="none")),"RETAIN FOR DISCOVERY / REFERENCE",IF(AND($E17="yes",$H17="no",$U17="yes",$BB17="two_plus",$I17="full",$BC17="current"),"EXCLUDE FROM THIS COMMERCIAL VIEW",IF(AND($E17="yes",$H17="yes",$BF17=TRUE,$I17="full",$BB17="two_plus",$BC17="current",$BI17=""),"RESOLVE EVIDENCE",IF(AND($E17="yes",$H17="yes",$BF17=TRUE,$I17="full",$BB17="two_plus",$BC17="current",$BG17=TRUE,$S17&lt;&gt;"yes"),"RESOLVE EVIDENCE",IF(AND($E17="yes",$H17="yes",$BF17=TRUE,$I17="full",$BB17="two_plus",$BC17="current",$L17&lt;&gt;$BI17),"RECLASSIFY",IF(AND($E17="yes",$H17="yes",$BF17=TRUE,$I17="full",$BB17="two_plus",$BC17="current"),"CONFIRM","RESOLVE EVIDENCE")))))))))))))))))))))))))))</x:f>
      </x:c>
      <x:c r="BO17">
        <x:f>IF($AY17=0,"EMPTY",IF($AZ17=TRUE,"CONTROLLED_INPUT_INVALID",IF($BA17=TRUE,"REQUIRED_FIELDS_MISSING",IF(OR(NOT(ISTEXT($C17)),LEN(TRIM($C17&amp;""))&lt;2),"IDENTITY_MALFORMED",IF(OR($Q17="review_due",$Q17="new_evidence",$R17="yes"),"LIFECYCLE_TRIGGER",IF(OR($BD17="material",$BD17="unknown"),"MATERIAL_CONTRADICTION",IF(OR($I17="unknown",$H17="unknown"),"SCOPE_OR_EVENT_UNRESOLVED",IF(AND($BG17=TRUE,OR($S17="",$S17="unknown")),"SERVICEABILITY_UNRESOLVED",IF(AND($E17="no",OR($K17="",$K17="unknown")),"MISSING_ALTERNATIVE_ROLE_UNRESOLVED",IF(AND($E17="yes",OR($L17="",$L17="unknown")),"CURRENT_ROLE_UNRESOLVED",IF(AND($E17="yes",OR($I17="partial",$I17="mismatch",$BC17="stale")),"SCOPE_OR_FRESHNESS_LIMIT",IF(AND($BG17=TRUE,$BK17=TRUE),"COMMERCIAL_EVIDENCE_LIMITED",IF(AND($S17="no",$E17="yes",$H17="no",$U17="yes",$BB17="two_plus",$I17="full",$BC17="current"),"SCOPED_NON_SERVICEABILITY",IF(AND($S17="no",$E17="yes",$H17="yes"),"SERVICEABILITY_LIMIT",IF(AND($S17="no",OR($F17="yes",$BH17=TRUE)),"NOT_SERVICEABLE_FOR_COMMERCIAL_VIEW",IF($S17="no","SERVICEABILITY_NEGATIVE_ROLE_EFFECT_UNRESOLVED",IF(AND($E17="no",$H17="yes",$BF17=TRUE,$I17="full",$BI17=""),"MISSING_ALTERNATIVE_ROLE_UNRESOLVED",IF(AND($E17="no",$H17="yes",$BF17=TRUE,$I17="full",$BG17=TRUE,OR($BB17&lt;&gt;"two_plus",$BC17&lt;&gt;"current",$S17&lt;&gt;"yes")),"MISSING_ALTERNATIVE_EVIDENCE_LIMITED",IF(AND($E17="no",$H17="yes",$BF17=TRUE,$I17="full"),"COMMERCIAL_ALTERNATIVE_MISSING",IF(AND($BI17&lt;&gt;"",$E17="yes",$H17="yes",$I17="full",$L17&lt;&gt;$BI17),"ROLE_MISMATCH",IF(AND($BB17="shared",$BH17=TRUE),"PUBLIC_SIGNAL_SHARED_PROVENANCE",IF(AND($BH17=TRUE,$F17="yes",OR($H17="no",$G17="none")),"DISCOVERY_ONLY_RELATIONSHIP",IF(AND($E17="yes",$H17="no",$U17="yes",$BB17="two_plus",$I17="full",$BC17="current"),"SCOPED_NON_PARTICIPATION",IF(AND($E17="yes",$H17="yes",$BF17=TRUE,$I17="full",$BB17="two_plus",$BC17="current",$BI17=""),"ALTERNATIVE_TYPE_UNRESOLVED",IF(AND($E17="yes",$H17="yes",$BF17=TRUE,$I17="full",$BB17="two_plus",$BC17="current",$BG17=TRUE,$S17&lt;&gt;"yes"),"SERVICEABILITY_UNRESOLVED",IF(AND($E17="yes",$H17="yes",$BF17=TRUE,$I17="full",$BB17="two_plus",$BC17="current",$L17&lt;&gt;$BI17),"ROLE_MISMATCH",IF(AND($E17="yes",$H17="yes",$BF17=TRUE,$I17="full",$BB17="two_plus",$BC17="current"),"SCOPED_COMMERCIAL_RELEVANCE","DEFAULT_EVIDENCE_GAP")))))))))))))))))))))))))))</x:f>
      </x:c>
    </x:row>
    <x:row r="18">
      <x:c r="A18" s="80" t="str">
        <x:v>F013</x:v>
      </x:c>
      <x:c r="B18" s="80" t="str">
        <x:v>Direct should be substitute</x:v>
      </x:c>
      <x:c r="C18" s="80" t="str">
        <x:v>Atlas Cloud</x:v>
      </x:c>
      <x:c r="D18" s="80" t="str">
        <x:v>shortlist</x:v>
      </x:c>
      <x:c r="E18" s="80" t="str">
        <x:v>yes</x:v>
      </x:c>
      <x:c r="F18" s="80" t="str">
        <x:v>yes</x:v>
      </x:c>
      <x:c r="G18" s="80" t="str">
        <x:v>mixed</x:v>
      </x:c>
      <x:c r="H18" s="80" t="str">
        <x:v>yes</x:v>
      </x:c>
      <x:c r="I18" s="80" t="str">
        <x:v>full</x:v>
      </x:c>
      <x:c r="J18" s="80" t="str">
        <x:v>independent_current</x:v>
      </x:c>
      <x:c r="K18" s="80" t="str">
        <x:v>spreadsheet</x:v>
      </x:c>
      <x:c r="L18" s="80" t="str">
        <x:v>direct</x:v>
      </x:c>
      <x:c r="M18" s="80" t="str">
        <x:v>current</x:v>
      </x:c>
      <x:c r="N18" s="80" t="str">
        <x:v>none</x:v>
      </x:c>
      <x:c r="O18" s="80" t="str">
        <x:v>two_plus</x:v>
      </x:c>
      <x:c r="P18" s="80" t="str">
        <x:v>balanced</x:v>
      </x:c>
      <x:c r="Q18" s="80" t="str">
        <x:v>none</x:v>
      </x:c>
      <x:c r="R18" s="80" t="str">
        <x:v>no</x:v>
      </x:c>
      <x:c r="S18" s="80" t="str">
        <x:v>yes</x:v>
      </x:c>
      <x:c r="T18" s="80" t="str">
        <x:v>no</x:v>
      </x:c>
      <x:c r="U18" s="80" t="str">
        <x:v>no</x:v>
      </x:c>
      <x:c r="V18" s="80" t="str">
        <x:v>RECLASSIFY</x:v>
      </x:c>
      <x:c r="W18" s="61" t="str">
        <x:v>ROLE_MISMATCH</x:v>
      </x:c>
      <x:c r="X18" s="61" t="str">
        <x:v>VALID</x:v>
      </x:c>
      <x:c r="Y18" s="61">
        <x:f>IF($BN18="EMPTY","EMPTY",$BN18)</x:f>
      </x:c>
      <x:c r="Z18" s="61">
        <x:f>$BO18</x:f>
      </x:c>
      <x:c r="AA18" s="61">
        <x:f>IF($BN18="EMPTY","EMPTY",IF($AZ18=TRUE,"INVALID",IF($BA18=TRUE,"INCOMPLETE",IF(OR(NOT(ISTEXT($C18)),LEN(TRIM($C18&amp;""))&lt;2),"INVALID","VALID"))))</x:f>
      </x:c>
      <x:c r="AB18" s="61">
        <x:f>IF(Y18=V18,"PASS","FAIL")</x:f>
      </x:c>
      <x:c r="AC18" s="61">
        <x:f>IF(Z18=W18,"PASS","FAIL")</x:f>
      </x:c>
      <x:c r="AD18" s="61">
        <x:f>IF(AA18=X18,"PASS","FAIL")</x:f>
      </x:c>
      <x:c r="AE18" s="61">
        <x:f>IF(AND(AB18="PASS",AC18="PASS",AD18="PASS"),"PASS","FAIL")</x:f>
      </x:c>
      <x:c r="AF18" s="71" t="str">
        <x:v>The competitor belongs in the set, but the current role is wrong.</x:v>
      </x:c>
      <x:c r="AG18" s="61">
        <x:f>IF($BN18="EMPTY","EMPTY",IFERROR(VLOOKUP($BO18,'Method Notes'!$AN$5:$AW$50,2,FALSE),""))</x:f>
      </x:c>
      <x:c r="AH18" s="71" t="str">
        <x:v>The observed alternative type and buyer situation support a different assignment.</x:v>
      </x:c>
      <x:c r="AI18" s="61">
        <x:f>IF($BN18="EMPTY","EMPTY",IF($BO18="CONTROLLED_INPUT_INVALID","Unsupported values were supplied for: "&amp;LEFT($BL18,MAX(0,LEN($BL18)-2))&amp;". The engine does not convert them to a safe default.",IF($BO18="REQUIRED_FIELDS_MISSING","Required information is missing: "&amp;LEFT($BM18,MAX(0,LEN($BM18)-2))&amp;".",IFERROR(VLOOKUP($BO18,'Method Notes'!$AN$5:$AW$50,3,FALSE),""))))</x:f>
      </x:c>
      <x:c r="AJ18" s="71" t="str">
        <x:v>Reclassify as Substitute for this view.</x:v>
      </x:c>
      <x:c r="AK18" s="61">
        <x:f>IF($BN18="EMPTY","EMPTY",IF($BO18="COMMERCIAL_ALTERNATIVE_MISSING","Add as "&amp;$BJ18&amp;" in this scoped view.",IF($BO18="ROLE_MISMATCH","Reclassify as "&amp;$BJ18&amp;" for this view.",IFERROR(VLOOKUP($BO18,'Method Notes'!$AN$5:$AW$50,4,FALSE),""))))</x:f>
      </x:c>
      <x:c r="AL18" s="71" t="str">
        <x:v>Uses consistent with the new role.</x:v>
      </x:c>
      <x:c r="AM18" s="61">
        <x:f>IF($BN18="EMPTY","EMPTY",IFERROR(VLOOKUP($BO18,'Method Notes'!$AN$5:$AW$50,5,FALSE),""))</x:f>
      </x:c>
      <x:c r="AN18" s="71" t="str">
        <x:v>Uses that depend on the old role.</x:v>
      </x:c>
      <x:c r="AO18" s="61">
        <x:f>IF($BN18="EMPTY","EMPTY",IFERROR(VLOOKUP($BO18,'Method Notes'!$AN$5:$AW$50,6,FALSE),""))</x:f>
      </x:c>
      <x:c r="AP18" s="71" t="str">
        <x:v>Update the scoped role and preserve the prior assignment in history.</x:v>
      </x:c>
      <x:c r="AQ18" s="61">
        <x:f>IF($BN18="EMPTY","EMPTY",IF($BO18="COMMERCIAL_EVIDENCE_LIMITED",IF($BF18=TRUE,"Add independent decisions and missing segments.","Collect direct buyer or recorded commercial-event evidence tied to the same scope."),IFERROR(VLOOKUP($BO18,'Method Notes'!$AN$5:$AW$50,7,FALSE),"")))</x:f>
      </x:c>
      <x:c r="AR18" s="71" t="str">
        <x:v>Review when the alternative type, buyer job or serviceability changes.</x:v>
      </x:c>
      <x:c r="AS18" s="61">
        <x:f>IF($BN18="EMPTY","EMPTY",IFERROR(VLOOKUP($BO18,'Method Notes'!$AN$5:$AW$50,8,FALSE),""))</x:f>
      </x:c>
      <x:c r="AT18" s="71" t="str">
        <x:v>Evidence is scoped to the tested view.</x:v>
      </x:c>
      <x:c r="AU18" s="61">
        <x:f>IF($BN18="EMPTY","EMPTY",IF(OR($BO18="COMMERCIAL_EVIDENCE_LIMITED",$BO18="COMMERCIAL_ALTERNATIVE_MISSING",$BO18="ROLE_MISMATCH",$BO18="SCOPE_OR_FRESHNESS_LIMIT"),IF($BB18="shared","PROVENANCE NOT INDEPENDENT",IF($BB18="one","ONE INDEPENDENT DECISION ONLY",IF($BE18="incomplete_crm","CRM CAPTURE INCOMPLETE",IF(OR($BE18="only_wins",$BE18="only_losses",$BE18="one_segment",$BE18="limited"),"SAMPLE COVERAGE LIMITED",IF($T18="yes","HISTORICAL BACKFILL UNRELIABLE",IF($BC18="stale","EVIDENCE STALE","Evidence is scoped to the tested view.")))))),IFERROR(VLOOKUP($BO18,'Method Notes'!$AN$5:$AW$50,9,FALSE),"")))</x:f>
      </x:c>
      <x:c r="AV18" s="71" t="str">
        <x:v>Publish the role change in a new version.</x:v>
      </x:c>
      <x:c r="AW18" s="61">
        <x:f>IF($BN18="EMPTY","EMPTY",IFERROR(VLOOKUP($BO18,'Method Notes'!$AN$5:$AW$50,10,FALSE),""))</x:f>
      </x:c>
      <x:c r="AX18" s="61">
        <x:f>IF(AND(AG18=AF18,AI18=AH18,AK18=AJ18,AM18=AL18,AO18=AN18,AQ18=AP18,AS18=AR18,AU18=AT18,AW18=AV18),"PASS","FAIL")</x:f>
      </x:c>
      <x:c r="AY18">
        <x:f>IF(COUNTA($C18:$U18)&gt;0,1,0)</x:f>
      </x:c>
      <x:c r="AZ18">
        <x:f>OR(ISFORMULA($C18),ISFORMULA($D18),AND($D18&lt;&gt;"",NOT(OR(EXACT($D18,"seo"),EXACT($D18,"content"),EXACT($D18,"paid_search"),EXACT($D18,"market_monitoring"),EXACT($D18,"battlecard"),EXACT($D18,"product_comparison"),EXACT($D18,"shortlist"),EXACT($D18,"procurement"),EXACT($D18,"pricing"),EXACT($D18,"renewal"),EXACT($D18,"strategy")))),ISFORMULA($E18),AND($E18&lt;&gt;"",NOT(OR(EXACT($E18,"yes"),EXACT($E18,"no")))),ISFORMULA($F18),AND($F18&lt;&gt;"",NOT(OR(EXACT($F18,"yes"),EXACT($F18,"no")))),ISFORMULA($G18),AND($G18&lt;&gt;"",NOT(OR(EXACT($G18,"none"),EXACT($G18,"seller_only"),EXACT($G18,"buyer_event"),EXACT($G18,"mixed")))),ISFORMULA($H18),AND($H18&lt;&gt;"",NOT(OR(EXACT($H18,"yes"),EXACT($H18,"no"),EXACT($H18,"unknown")))),ISFORMULA($I18),AND($I18&lt;&gt;"",NOT(OR(EXACT($I18,"full"),EXACT($I18,"partial"),EXACT($I18,"mismatch"),EXACT($I18,"unknown")))),ISFORMULA($J18),AND($J18&lt;&gt;"",NOT(OR(EXACT($J18,"independent_current"),EXACT($J18,"one_decision"),EXACT($J18,"shared_records"),EXACT($J18,"contradictory"),EXACT($J18,"incomplete_capture"),EXACT($J18,"stale")))),ISFORMULA($K18),AND($K18&lt;&gt;"",NOT(OR(EXACT($K18,"vendor"),EXACT($K18,"product"),EXACT($K18,"consultancy"),EXACT($K18,"agency"),EXACT($K18,"internal_build"),EXACT($K18,"spreadsheet"),EXACT($K18,"incumbent"),EXACT($K18,"open_source"),EXACT($K18,"free_tool"),EXACT($K18,"no_decision"),EXACT($K18,"status_quo"),EXACT($K18,"unknown")))),ISFORMULA($L18),AND($L18&lt;&gt;"",NOT(OR(EXACT($L18,"direct"),EXACT($L18,"indirect"),EXACT($L18,"substitute"),EXACT($L18,"reference"),EXACT($L18,"unknown")))),ISFORMULA($M18),AND($M18&lt;&gt;"",NOT(OR(EXACT($M18,"current"),EXACT($M18,"stale"),EXACT($M18,"unknown")))),ISFORMULA($N18),AND($N18&lt;&gt;"",NOT(OR(EXACT($N18,"none"),EXACT($N18,"material"),EXACT($N18,"unknown")))),ISFORMULA($O18),AND($O18&lt;&gt;"",NOT(OR(EXACT($O18,"two_plus"),EXACT($O18,"one"),EXACT($O18,"shared"),EXACT($O18,"unknown")))),ISFORMULA($P18),AND($P18&lt;&gt;"",NOT(OR(EXACT($P18,"balanced"),EXACT($P18,"only_wins"),EXACT($P18,"only_losses"),EXACT($P18,"one_segment"),EXACT($P18,"incomplete_crm"),EXACT($P18,"limited")))),ISFORMULA($Q18),AND($Q18&lt;&gt;"",NOT(OR(EXACT($Q18,"none"),EXACT($Q18,"review_due"),EXACT($Q18,"new_evidence")))),ISFORMULA($R18),AND($R18&lt;&gt;"",NOT(OR(EXACT($R18,"yes"),EXACT($R18,"no")))),ISFORMULA($S18),AND($S18&lt;&gt;"",NOT(OR(EXACT($S18,"yes"),EXACT($S18,"no"),EXACT($S18,"unknown")))),ISFORMULA($T18),AND($T18&lt;&gt;"",NOT(OR(EXACT($T18,"yes"),EXACT($T18,"no")))),ISFORMULA($U18),AND($U18&lt;&gt;"",NOT(OR(EXACT($U18,"yes"),EXACT($U18,"no"),EXACT($U18,"unknown")))))</x:f>
      </x:c>
      <x:c r="BA18">
        <x:f>OR(LEN(TRIM($C18&amp;""))=0,LEN(TRIM($D18&amp;""))=0,LEN(TRIM($E18&amp;""))=0,LEN(TRIM($F18&amp;""))=0,LEN(TRIM($G18&amp;""))=0,LEN(TRIM($H18&amp;""))=0,LEN(TRIM($I18&amp;""))=0,LEN(TRIM($J18&amp;""))=0)</x:f>
      </x:c>
      <x:c r="BB18">
        <x:f>IF($O18&lt;&gt;"",$O18,IF($J18="independent_current","two_plus",IF($J18="one_decision","one",IF($J18="shared_records","shared","unknown"))))</x:f>
      </x:c>
      <x:c r="BC18">
        <x:f>IF($M18&lt;&gt;"",$M18,IF($J18="stale","stale",IF($J18="incomplete_capture","unknown",IF($J18&lt;&gt;"","current",""))))</x:f>
      </x:c>
      <x:c r="BD18">
        <x:f>IF($N18&lt;&gt;"",$N18,IF($J18="contradictory","material",IF($J18&lt;&gt;"","none","")))</x:f>
      </x:c>
      <x:c r="BE18">
        <x:f>IF($P18&lt;&gt;"",$P18,IF($J18="incomplete_capture","incomplete_crm",IF($J18="independent_current","balanced",IF($J18&lt;&gt;"","limited",""))))</x:f>
      </x:c>
      <x:c r="BF18">
        <x:f>OR($G18="buyer_event",$G18="mixed")</x:f>
      </x:c>
      <x:c r="BG18">
        <x:f>OR($D18="battlecard",$D18="shortlist",$D18="procurement",$D18="pricing",$D18="renewal",$D18="strategy",$D18="product_comparison")</x:f>
      </x:c>
      <x:c r="BH18">
        <x:f>OR($D18="seo",$D18="content",$D18="paid_search",$D18="market_monitoring")</x:f>
      </x:c>
      <x:c r="BI18">
        <x:f>IF(OR($K18="vendor",$K18="product"),"direct",IF(OR($K18="consultancy",$K18="agency"),"indirect",IF(OR($K18="internal_build",$K18="spreadsheet",$K18="incumbent",$K18="open_source",$K18="free_tool",$K18="no_decision",$K18="status_quo"),"substitute","")))</x:f>
      </x:c>
      <x:c r="BJ18">
        <x:f>IF(OR($K18="vendor",$K18="product"),"Direct competitor",IF(OR($K18="consultancy",$K18="agency"),"Service alternative",IF($K18="incumbent","Incumbent / substitute",IF($K18="no_decision","No-decision alternative",IF($K18="status_quo","Status-quo alternative",IF(OR($K18="internal_build",$K18="spreadsheet",$K18="open_source",$K18="free_tool"),"Substitute",""))))))</x:f>
      </x:c>
      <x:c r="BK18">
        <x:f>OR($G18="none",$G18="seller_only",$BB18&lt;&gt;"two_plus",$BE18="only_wins",$BE18="only_losses",$BE18="one_segment",$BE18="incomplete_crm",$BE18="limited",$T18="yes",$BC18&lt;&gt;"current")</x:f>
      </x:c>
      <x:c r="BL18">
        <x:f>IF(ISFORMULA($C18),"candidateName, ","")&amp;IF(OR(ISFORMULA($D18),AND($D18&lt;&gt;"",NOT(OR(EXACT($D18,"seo"),EXACT($D18,"content"),EXACT($D18,"paid_search"),EXACT($D18,"market_monitoring"),EXACT($D18,"battlecard"),EXACT($D18,"product_comparison"),EXACT($D18,"shortlist"),EXACT($D18,"procurement"),EXACT($D18,"pricing"),EXACT($D18,"renewal"),EXACT($D18,"strategy"))))),"decisionUse, ","")&amp;IF(OR(ISFORMULA($E18),AND($E18&lt;&gt;"",NOT(OR(EXACT($E18,"yes"),EXACT($E18,"no"))))),"candidateInSet, ","")&amp;IF(OR(ISFORMULA($F18),AND($F18&lt;&gt;"",NOT(OR(EXACT($F18,"yes"),EXACT($F18,"no"))))),"publicEvidence, ","")&amp;IF(OR(ISFORMULA($G18),AND($G18&lt;&gt;"",NOT(OR(EXACT($G18,"none"),EXACT($G18,"seller_only"),EXACT($G18,"buyer_event"),EXACT($G18,"mixed"))))),"firstPartyEvidence, ","")&amp;IF(OR(ISFORMULA($H18),AND($H18&lt;&gt;"",NOT(OR(EXACT($H18,"yes"),EXACT($H18,"no"),EXACT($H18,"unknown"))))),"realDecision, ","")&amp;IF(OR(ISFORMULA($I18),AND($I18&lt;&gt;"",NOT(OR(EXACT($I18,"full"),EXACT($I18,"partial"),EXACT($I18,"mismatch"),EXACT($I18,"unknown"))))),"scopeMatch, ","")&amp;IF(OR(ISFORMULA($J18),AND($J18&lt;&gt;"",NOT(OR(EXACT($J18,"independent_current"),EXACT($J18,"one_decision"),EXACT($J18,"shared_records"),EXACT($J18,"contradictory"),EXACT($J18,"incomplete_capture"),EXACT($J18,"stale"))))),"evidenceQuality, ","")&amp;IF(OR(ISFORMULA($K18),AND($K18&lt;&gt;"",NOT(OR(EXACT($K18,"vendor"),EXACT($K18,"product"),EXACT($K18,"consultancy"),EXACT($K18,"agency"),EXACT($K18,"internal_build"),EXACT($K18,"spreadsheet"),EXACT($K18,"incumbent"),EXACT($K18,"open_source"),EXACT($K18,"free_tool"),EXACT($K18,"no_decision"),EXACT($K18,"status_quo"),EXACT($K18,"unknown"))))),"alternativeType, ","")&amp;IF(OR(ISFORMULA($L18),AND($L18&lt;&gt;"",NOT(OR(EXACT($L18,"direct"),EXACT($L18,"indirect"),EXACT($L18,"substitute"),EXACT($L18,"reference"),EXACT($L18,"unknown"))))),"currentRole, ","")&amp;IF(OR(ISFORMULA($M18),AND($M18&lt;&gt;"",NOT(OR(EXACT($M18,"current"),EXACT($M18,"stale"),EXACT($M18,"unknown"))))),"freshness, ","")&amp;IF(OR(ISFORMULA($N18),AND($N18&lt;&gt;"",NOT(OR(EXACT($N18,"none"),EXACT($N18,"material"),EXACT($N18,"unknown"))))),"contradiction, ","")&amp;IF(OR(ISFORMULA($O18),AND($O18&lt;&gt;"",NOT(OR(EXACT($O18,"two_plus"),EXACT($O18,"one"),EXACT($O18,"shared"),EXACT($O18,"unknown"))))),"provenance, ","")&amp;IF(OR(ISFORMULA($P18),AND($P18&lt;&gt;"",NOT(OR(EXACT($P18,"balanced"),EXACT($P18,"only_wins"),EXACT($P18,"only_losses"),EXACT($P18,"one_segment"),EXACT($P18,"incomplete_crm"),EXACT($P18,"limited"))))),"sampleCoverage, ","")&amp;IF(OR(ISFORMULA($Q18),AND($Q18&lt;&gt;"",NOT(OR(EXACT($Q18,"none"),EXACT($Q18,"review_due"),EXACT($Q18,"new_evidence"))))),"previousValidation, ","")&amp;IF(OR(ISFORMULA($R18),AND($R18&lt;&gt;"",NOT(OR(EXACT($R18,"yes"),EXACT($R18,"no"))))),"newMaterialEvidence, ","")&amp;IF(OR(ISFORMULA($S18),AND($S18&lt;&gt;"",NOT(OR(EXACT($S18,"yes"),EXACT($S18,"no"),EXACT($S18,"unknown"))))),"serviceability, ","")&amp;IF(OR(ISFORMULA($T18),AND($T18&lt;&gt;"",NOT(OR(EXACT($T18,"yes"),EXACT($T18,"no"))))),"historicalBackfill, ","")&amp;IF(OR(ISFORMULA($U18),AND($U18&lt;&gt;"",NOT(OR(EXACT($U18,"yes"),EXACT($U18,"no"),EXACT($U18,"unknown"))))),"commercialNonParticipation, ","")</x:f>
      </x:c>
      <x:c r="BM18">
        <x:f>IF(LEN(TRIM($C18&amp;""))=0,"candidateName, ","")&amp;IF(LEN(TRIM($D18&amp;""))=0,"decisionUse, ","")&amp;IF(LEN(TRIM($E18&amp;""))=0,"candidateInSet, ","")&amp;IF(LEN(TRIM($F18&amp;""))=0,"publicEvidence, ","")&amp;IF(LEN(TRIM($G18&amp;""))=0,"firstPartyEvidence, ","")&amp;IF(LEN(TRIM($H18&amp;""))=0,"realDecision, ","")&amp;IF(LEN(TRIM($I18&amp;""))=0,"scopeMatch, ","")&amp;IF(LEN(TRIM($J18&amp;""))=0,"evidenceQuality, ","")</x:f>
      </x:c>
      <x:c r="BN18">
        <x:f>IF($AY18=0,"EMPTY",IF($AZ18=TRUE,"INVALID INPUT",IF($BA18=TRUE,"INVALID INPUT",IF(OR(NOT(ISTEXT($C18)),LEN(TRIM($C18&amp;""))&lt;2),"INVALID INPUT",IF(OR($Q18="review_due",$Q18="new_evidence",$R18="yes"),"REOPEN",IF(OR($BD18="material",$BD18="unknown"),"RESOLVE EVIDENCE",IF(OR($I18="unknown",$H18="unknown"),"RESOLVE EVIDENCE",IF(AND($BG18=TRUE,OR($S18="",$S18="unknown")),"RESOLVE EVIDENCE",IF(AND($E18="no",OR($K18="",$K18="unknown")),"RESOLVE EVIDENCE",IF(AND($E18="yes",OR($L18="",$L18="unknown")),"RESOLVE EVIDENCE",IF(AND($E18="yes",OR($I18="partial",$I18="mismatch",$BC18="stale")),"DOWNGRADE",IF(AND($BG18=TRUE,$BK18=TRUE),"RESOLVE EVIDENCE",IF(AND($S18="no",$E18="yes",$H18="no",$U18="yes",$BB18="two_plus",$I18="full",$BC18="current"),"EXCLUDE FROM THIS COMMERCIAL VIEW",IF(AND($S18="no",$E18="yes",$H18="yes"),"DOWNGRADE",IF(AND($S18="no",OR($F18="yes",$BH18=TRUE)),"RETAIN FOR DISCOVERY / REFERENCE",IF($S18="no","RESOLVE EVIDENCE",IF(AND($E18="no",$H18="yes",$BF18=TRUE,$I18="full",$BI18=""),"RESOLVE EVIDENCE",IF(AND($E18="no",$H18="yes",$BF18=TRUE,$I18="full",$BG18=TRUE,OR($BB18&lt;&gt;"two_plus",$BC18&lt;&gt;"current",$S18&lt;&gt;"yes")),"RESOLVE EVIDENCE",IF(AND($E18="no",$H18="yes",$BF18=TRUE,$I18="full"),"ADD",IF(AND($BI18&lt;&gt;"",$E18="yes",$H18="yes",$I18="full",$L18&lt;&gt;$BI18),"RECLASSIFY",IF(AND($BB18="shared",$BH18=TRUE),"RETAIN FOR DISCOVERY / REFERENCE",IF(AND($BH18=TRUE,$F18="yes",OR($H18="no",$G18="none")),"RETAIN FOR DISCOVERY / REFERENCE",IF(AND($E18="yes",$H18="no",$U18="yes",$BB18="two_plus",$I18="full",$BC18="current"),"EXCLUDE FROM THIS COMMERCIAL VIEW",IF(AND($E18="yes",$H18="yes",$BF18=TRUE,$I18="full",$BB18="two_plus",$BC18="current",$BI18=""),"RESOLVE EVIDENCE",IF(AND($E18="yes",$H18="yes",$BF18=TRUE,$I18="full",$BB18="two_plus",$BC18="current",$BG18=TRUE,$S18&lt;&gt;"yes"),"RESOLVE EVIDENCE",IF(AND($E18="yes",$H18="yes",$BF18=TRUE,$I18="full",$BB18="two_plus",$BC18="current",$L18&lt;&gt;$BI18),"RECLASSIFY",IF(AND($E18="yes",$H18="yes",$BF18=TRUE,$I18="full",$BB18="two_plus",$BC18="current"),"CONFIRM","RESOLVE EVIDENCE")))))))))))))))))))))))))))</x:f>
      </x:c>
      <x:c r="BO18">
        <x:f>IF($AY18=0,"EMPTY",IF($AZ18=TRUE,"CONTROLLED_INPUT_INVALID",IF($BA18=TRUE,"REQUIRED_FIELDS_MISSING",IF(OR(NOT(ISTEXT($C18)),LEN(TRIM($C18&amp;""))&lt;2),"IDENTITY_MALFORMED",IF(OR($Q18="review_due",$Q18="new_evidence",$R18="yes"),"LIFECYCLE_TRIGGER",IF(OR($BD18="material",$BD18="unknown"),"MATERIAL_CONTRADICTION",IF(OR($I18="unknown",$H18="unknown"),"SCOPE_OR_EVENT_UNRESOLVED",IF(AND($BG18=TRUE,OR($S18="",$S18="unknown")),"SERVICEABILITY_UNRESOLVED",IF(AND($E18="no",OR($K18="",$K18="unknown")),"MISSING_ALTERNATIVE_ROLE_UNRESOLVED",IF(AND($E18="yes",OR($L18="",$L18="unknown")),"CURRENT_ROLE_UNRESOLVED",IF(AND($E18="yes",OR($I18="partial",$I18="mismatch",$BC18="stale")),"SCOPE_OR_FRESHNESS_LIMIT",IF(AND($BG18=TRUE,$BK18=TRUE),"COMMERCIAL_EVIDENCE_LIMITED",IF(AND($S18="no",$E18="yes",$H18="no",$U18="yes",$BB18="two_plus",$I18="full",$BC18="current"),"SCOPED_NON_SERVICEABILITY",IF(AND($S18="no",$E18="yes",$H18="yes"),"SERVICEABILITY_LIMIT",IF(AND($S18="no",OR($F18="yes",$BH18=TRUE)),"NOT_SERVICEABLE_FOR_COMMERCIAL_VIEW",IF($S18="no","SERVICEABILITY_NEGATIVE_ROLE_EFFECT_UNRESOLVED",IF(AND($E18="no",$H18="yes",$BF18=TRUE,$I18="full",$BI18=""),"MISSING_ALTERNATIVE_ROLE_UNRESOLVED",IF(AND($E18="no",$H18="yes",$BF18=TRUE,$I18="full",$BG18=TRUE,OR($BB18&lt;&gt;"two_plus",$BC18&lt;&gt;"current",$S18&lt;&gt;"yes")),"MISSING_ALTERNATIVE_EVIDENCE_LIMITED",IF(AND($E18="no",$H18="yes",$BF18=TRUE,$I18="full"),"COMMERCIAL_ALTERNATIVE_MISSING",IF(AND($BI18&lt;&gt;"",$E18="yes",$H18="yes",$I18="full",$L18&lt;&gt;$BI18),"ROLE_MISMATCH",IF(AND($BB18="shared",$BH18=TRUE),"PUBLIC_SIGNAL_SHARED_PROVENANCE",IF(AND($BH18=TRUE,$F18="yes",OR($H18="no",$G18="none")),"DISCOVERY_ONLY_RELATIONSHIP",IF(AND($E18="yes",$H18="no",$U18="yes",$BB18="two_plus",$I18="full",$BC18="current"),"SCOPED_NON_PARTICIPATION",IF(AND($E18="yes",$H18="yes",$BF18=TRUE,$I18="full",$BB18="two_plus",$BC18="current",$BI18=""),"ALTERNATIVE_TYPE_UNRESOLVED",IF(AND($E18="yes",$H18="yes",$BF18=TRUE,$I18="full",$BB18="two_plus",$BC18="current",$BG18=TRUE,$S18&lt;&gt;"yes"),"SERVICEABILITY_UNRESOLVED",IF(AND($E18="yes",$H18="yes",$BF18=TRUE,$I18="full",$BB18="two_plus",$BC18="current",$L18&lt;&gt;$BI18),"ROLE_MISMATCH",IF(AND($E18="yes",$H18="yes",$BF18=TRUE,$I18="full",$BB18="two_plus",$BC18="current"),"SCOPED_COMMERCIAL_RELEVANCE","DEFAULT_EVIDENCE_GAP")))))))))))))))))))))))))))</x:f>
      </x:c>
    </x:row>
    <x:row r="19">
      <x:c r="A19" s="80" t="str">
        <x:v>F014</x:v>
      </x:c>
      <x:c r="B19" s="80" t="str">
        <x:v>Reference should be direct</x:v>
      </x:c>
      <x:c r="C19" s="80" t="str">
        <x:v>Atlas Cloud</x:v>
      </x:c>
      <x:c r="D19" s="80" t="str">
        <x:v>shortlist</x:v>
      </x:c>
      <x:c r="E19" s="80" t="str">
        <x:v>yes</x:v>
      </x:c>
      <x:c r="F19" s="80" t="str">
        <x:v>yes</x:v>
      </x:c>
      <x:c r="G19" s="80" t="str">
        <x:v>mixed</x:v>
      </x:c>
      <x:c r="H19" s="80" t="str">
        <x:v>yes</x:v>
      </x:c>
      <x:c r="I19" s="80" t="str">
        <x:v>full</x:v>
      </x:c>
      <x:c r="J19" s="80" t="str">
        <x:v>independent_current</x:v>
      </x:c>
      <x:c r="K19" s="80" t="str">
        <x:v>vendor</x:v>
      </x:c>
      <x:c r="L19" s="80" t="str">
        <x:v>reference</x:v>
      </x:c>
      <x:c r="M19" s="80" t="str">
        <x:v>current</x:v>
      </x:c>
      <x:c r="N19" s="80" t="str">
        <x:v>none</x:v>
      </x:c>
      <x:c r="O19" s="80" t="str">
        <x:v>two_plus</x:v>
      </x:c>
      <x:c r="P19" s="80" t="str">
        <x:v>balanced</x:v>
      </x:c>
      <x:c r="Q19" s="80" t="str">
        <x:v>none</x:v>
      </x:c>
      <x:c r="R19" s="80" t="str">
        <x:v>no</x:v>
      </x:c>
      <x:c r="S19" s="80" t="str">
        <x:v>yes</x:v>
      </x:c>
      <x:c r="T19" s="80" t="str">
        <x:v>no</x:v>
      </x:c>
      <x:c r="U19" s="80" t="str">
        <x:v>no</x:v>
      </x:c>
      <x:c r="V19" s="80" t="str">
        <x:v>RECLASSIFY</x:v>
      </x:c>
      <x:c r="W19" s="61" t="str">
        <x:v>ROLE_MISMATCH</x:v>
      </x:c>
      <x:c r="X19" s="61" t="str">
        <x:v>VALID</x:v>
      </x:c>
      <x:c r="Y19" s="61">
        <x:f>IF($BN19="EMPTY","EMPTY",$BN19)</x:f>
      </x:c>
      <x:c r="Z19" s="61">
        <x:f>$BO19</x:f>
      </x:c>
      <x:c r="AA19" s="61">
        <x:f>IF($BN19="EMPTY","EMPTY",IF($AZ19=TRUE,"INVALID",IF($BA19=TRUE,"INCOMPLETE",IF(OR(NOT(ISTEXT($C19)),LEN(TRIM($C19&amp;""))&lt;2),"INVALID","VALID"))))</x:f>
      </x:c>
      <x:c r="AB19" s="61">
        <x:f>IF(Y19=V19,"PASS","FAIL")</x:f>
      </x:c>
      <x:c r="AC19" s="61">
        <x:f>IF(Z19=W19,"PASS","FAIL")</x:f>
      </x:c>
      <x:c r="AD19" s="61">
        <x:f>IF(AA19=X19,"PASS","FAIL")</x:f>
      </x:c>
      <x:c r="AE19" s="61">
        <x:f>IF(AND(AB19="PASS",AC19="PASS",AD19="PASS"),"PASS","FAIL")</x:f>
      </x:c>
      <x:c r="AF19" s="71" t="str">
        <x:v>The competitor belongs in the set, but the current role is wrong.</x:v>
      </x:c>
      <x:c r="AG19" s="61">
        <x:f>IF($BN19="EMPTY","EMPTY",IFERROR(VLOOKUP($BO19,'Method Notes'!$AN$5:$AW$50,2,FALSE),""))</x:f>
      </x:c>
      <x:c r="AH19" s="71" t="str">
        <x:v>The observed alternative type and buyer situation support a different assignment.</x:v>
      </x:c>
      <x:c r="AI19" s="61">
        <x:f>IF($BN19="EMPTY","EMPTY",IF($BO19="CONTROLLED_INPUT_INVALID","Unsupported values were supplied for: "&amp;LEFT($BL19,MAX(0,LEN($BL19)-2))&amp;". The engine does not convert them to a safe default.",IF($BO19="REQUIRED_FIELDS_MISSING","Required information is missing: "&amp;LEFT($BM19,MAX(0,LEN($BM19)-2))&amp;".",IFERROR(VLOOKUP($BO19,'Method Notes'!$AN$5:$AW$50,3,FALSE),""))))</x:f>
      </x:c>
      <x:c r="AJ19" s="71" t="str">
        <x:v>Reclassify as Direct competitor for this view.</x:v>
      </x:c>
      <x:c r="AK19" s="61">
        <x:f>IF($BN19="EMPTY","EMPTY",IF($BO19="COMMERCIAL_ALTERNATIVE_MISSING","Add as "&amp;$BJ19&amp;" in this scoped view.",IF($BO19="ROLE_MISMATCH","Reclassify as "&amp;$BJ19&amp;" for this view.",IFERROR(VLOOKUP($BO19,'Method Notes'!$AN$5:$AW$50,4,FALSE),""))))</x:f>
      </x:c>
      <x:c r="AL19" s="71" t="str">
        <x:v>Uses consistent with the new role.</x:v>
      </x:c>
      <x:c r="AM19" s="61">
        <x:f>IF($BN19="EMPTY","EMPTY",IFERROR(VLOOKUP($BO19,'Method Notes'!$AN$5:$AW$50,5,FALSE),""))</x:f>
      </x:c>
      <x:c r="AN19" s="71" t="str">
        <x:v>Uses that depend on the old role.</x:v>
      </x:c>
      <x:c r="AO19" s="61">
        <x:f>IF($BN19="EMPTY","EMPTY",IFERROR(VLOOKUP($BO19,'Method Notes'!$AN$5:$AW$50,6,FALSE),""))</x:f>
      </x:c>
      <x:c r="AP19" s="71" t="str">
        <x:v>Update the scoped role and preserve the prior assignment in history.</x:v>
      </x:c>
      <x:c r="AQ19" s="61">
        <x:f>IF($BN19="EMPTY","EMPTY",IF($BO19="COMMERCIAL_EVIDENCE_LIMITED",IF($BF19=TRUE,"Add independent decisions and missing segments.","Collect direct buyer or recorded commercial-event evidence tied to the same scope."),IFERROR(VLOOKUP($BO19,'Method Notes'!$AN$5:$AW$50,7,FALSE),"")))</x:f>
      </x:c>
      <x:c r="AR19" s="71" t="str">
        <x:v>Review when the alternative type, buyer job or serviceability changes.</x:v>
      </x:c>
      <x:c r="AS19" s="61">
        <x:f>IF($BN19="EMPTY","EMPTY",IFERROR(VLOOKUP($BO19,'Method Notes'!$AN$5:$AW$50,8,FALSE),""))</x:f>
      </x:c>
      <x:c r="AT19" s="71" t="str">
        <x:v>Evidence is scoped to the tested view.</x:v>
      </x:c>
      <x:c r="AU19" s="61">
        <x:f>IF($BN19="EMPTY","EMPTY",IF(OR($BO19="COMMERCIAL_EVIDENCE_LIMITED",$BO19="COMMERCIAL_ALTERNATIVE_MISSING",$BO19="ROLE_MISMATCH",$BO19="SCOPE_OR_FRESHNESS_LIMIT"),IF($BB19="shared","PROVENANCE NOT INDEPENDENT",IF($BB19="one","ONE INDEPENDENT DECISION ONLY",IF($BE19="incomplete_crm","CRM CAPTURE INCOMPLETE",IF(OR($BE19="only_wins",$BE19="only_losses",$BE19="one_segment",$BE19="limited"),"SAMPLE COVERAGE LIMITED",IF($T19="yes","HISTORICAL BACKFILL UNRELIABLE",IF($BC19="stale","EVIDENCE STALE","Evidence is scoped to the tested view.")))))),IFERROR(VLOOKUP($BO19,'Method Notes'!$AN$5:$AW$50,9,FALSE),"")))</x:f>
      </x:c>
      <x:c r="AV19" s="71" t="str">
        <x:v>Publish the role change in a new version.</x:v>
      </x:c>
      <x:c r="AW19" s="61">
        <x:f>IF($BN19="EMPTY","EMPTY",IFERROR(VLOOKUP($BO19,'Method Notes'!$AN$5:$AW$50,10,FALSE),""))</x:f>
      </x:c>
      <x:c r="AX19" s="61">
        <x:f>IF(AND(AG19=AF19,AI19=AH19,AK19=AJ19,AM19=AL19,AO19=AN19,AQ19=AP19,AS19=AR19,AU19=AT19,AW19=AV19),"PASS","FAIL")</x:f>
      </x:c>
      <x:c r="AY19">
        <x:f>IF(COUNTA($C19:$U19)&gt;0,1,0)</x:f>
      </x:c>
      <x:c r="AZ19">
        <x:f>OR(ISFORMULA($C19),ISFORMULA($D19),AND($D19&lt;&gt;"",NOT(OR(EXACT($D19,"seo"),EXACT($D19,"content"),EXACT($D19,"paid_search"),EXACT($D19,"market_monitoring"),EXACT($D19,"battlecard"),EXACT($D19,"product_comparison"),EXACT($D19,"shortlist"),EXACT($D19,"procurement"),EXACT($D19,"pricing"),EXACT($D19,"renewal"),EXACT($D19,"strategy")))),ISFORMULA($E19),AND($E19&lt;&gt;"",NOT(OR(EXACT($E19,"yes"),EXACT($E19,"no")))),ISFORMULA($F19),AND($F19&lt;&gt;"",NOT(OR(EXACT($F19,"yes"),EXACT($F19,"no")))),ISFORMULA($G19),AND($G19&lt;&gt;"",NOT(OR(EXACT($G19,"none"),EXACT($G19,"seller_only"),EXACT($G19,"buyer_event"),EXACT($G19,"mixed")))),ISFORMULA($H19),AND($H19&lt;&gt;"",NOT(OR(EXACT($H19,"yes"),EXACT($H19,"no"),EXACT($H19,"unknown")))),ISFORMULA($I19),AND($I19&lt;&gt;"",NOT(OR(EXACT($I19,"full"),EXACT($I19,"partial"),EXACT($I19,"mismatch"),EXACT($I19,"unknown")))),ISFORMULA($J19),AND($J19&lt;&gt;"",NOT(OR(EXACT($J19,"independent_current"),EXACT($J19,"one_decision"),EXACT($J19,"shared_records"),EXACT($J19,"contradictory"),EXACT($J19,"incomplete_capture"),EXACT($J19,"stale")))),ISFORMULA($K19),AND($K19&lt;&gt;"",NOT(OR(EXACT($K19,"vendor"),EXACT($K19,"product"),EXACT($K19,"consultancy"),EXACT($K19,"agency"),EXACT($K19,"internal_build"),EXACT($K19,"spreadsheet"),EXACT($K19,"incumbent"),EXACT($K19,"open_source"),EXACT($K19,"free_tool"),EXACT($K19,"no_decision"),EXACT($K19,"status_quo"),EXACT($K19,"unknown")))),ISFORMULA($L19),AND($L19&lt;&gt;"",NOT(OR(EXACT($L19,"direct"),EXACT($L19,"indirect"),EXACT($L19,"substitute"),EXACT($L19,"reference"),EXACT($L19,"unknown")))),ISFORMULA($M19),AND($M19&lt;&gt;"",NOT(OR(EXACT($M19,"current"),EXACT($M19,"stale"),EXACT($M19,"unknown")))),ISFORMULA($N19),AND($N19&lt;&gt;"",NOT(OR(EXACT($N19,"none"),EXACT($N19,"material"),EXACT($N19,"unknown")))),ISFORMULA($O19),AND($O19&lt;&gt;"",NOT(OR(EXACT($O19,"two_plus"),EXACT($O19,"one"),EXACT($O19,"shared"),EXACT($O19,"unknown")))),ISFORMULA($P19),AND($P19&lt;&gt;"",NOT(OR(EXACT($P19,"balanced"),EXACT($P19,"only_wins"),EXACT($P19,"only_losses"),EXACT($P19,"one_segment"),EXACT($P19,"incomplete_crm"),EXACT($P19,"limited")))),ISFORMULA($Q19),AND($Q19&lt;&gt;"",NOT(OR(EXACT($Q19,"none"),EXACT($Q19,"review_due"),EXACT($Q19,"new_evidence")))),ISFORMULA($R19),AND($R19&lt;&gt;"",NOT(OR(EXACT($R19,"yes"),EXACT($R19,"no")))),ISFORMULA($S19),AND($S19&lt;&gt;"",NOT(OR(EXACT($S19,"yes"),EXACT($S19,"no"),EXACT($S19,"unknown")))),ISFORMULA($T19),AND($T19&lt;&gt;"",NOT(OR(EXACT($T19,"yes"),EXACT($T19,"no")))),ISFORMULA($U19),AND($U19&lt;&gt;"",NOT(OR(EXACT($U19,"yes"),EXACT($U19,"no"),EXACT($U19,"unknown")))))</x:f>
      </x:c>
      <x:c r="BA19">
        <x:f>OR(LEN(TRIM($C19&amp;""))=0,LEN(TRIM($D19&amp;""))=0,LEN(TRIM($E19&amp;""))=0,LEN(TRIM($F19&amp;""))=0,LEN(TRIM($G19&amp;""))=0,LEN(TRIM($H19&amp;""))=0,LEN(TRIM($I19&amp;""))=0,LEN(TRIM($J19&amp;""))=0)</x:f>
      </x:c>
      <x:c r="BB19">
        <x:f>IF($O19&lt;&gt;"",$O19,IF($J19="independent_current","two_plus",IF($J19="one_decision","one",IF($J19="shared_records","shared","unknown"))))</x:f>
      </x:c>
      <x:c r="BC19">
        <x:f>IF($M19&lt;&gt;"",$M19,IF($J19="stale","stale",IF($J19="incomplete_capture","unknown",IF($J19&lt;&gt;"","current",""))))</x:f>
      </x:c>
      <x:c r="BD19">
        <x:f>IF($N19&lt;&gt;"",$N19,IF($J19="contradictory","material",IF($J19&lt;&gt;"","none","")))</x:f>
      </x:c>
      <x:c r="BE19">
        <x:f>IF($P19&lt;&gt;"",$P19,IF($J19="incomplete_capture","incomplete_crm",IF($J19="independent_current","balanced",IF($J19&lt;&gt;"","limited",""))))</x:f>
      </x:c>
      <x:c r="BF19">
        <x:f>OR($G19="buyer_event",$G19="mixed")</x:f>
      </x:c>
      <x:c r="BG19">
        <x:f>OR($D19="battlecard",$D19="shortlist",$D19="procurement",$D19="pricing",$D19="renewal",$D19="strategy",$D19="product_comparison")</x:f>
      </x:c>
      <x:c r="BH19">
        <x:f>OR($D19="seo",$D19="content",$D19="paid_search",$D19="market_monitoring")</x:f>
      </x:c>
      <x:c r="BI19">
        <x:f>IF(OR($K19="vendor",$K19="product"),"direct",IF(OR($K19="consultancy",$K19="agency"),"indirect",IF(OR($K19="internal_build",$K19="spreadsheet",$K19="incumbent",$K19="open_source",$K19="free_tool",$K19="no_decision",$K19="status_quo"),"substitute","")))</x:f>
      </x:c>
      <x:c r="BJ19">
        <x:f>IF(OR($K19="vendor",$K19="product"),"Direct competitor",IF(OR($K19="consultancy",$K19="agency"),"Service alternative",IF($K19="incumbent","Incumbent / substitute",IF($K19="no_decision","No-decision alternative",IF($K19="status_quo","Status-quo alternative",IF(OR($K19="internal_build",$K19="spreadsheet",$K19="open_source",$K19="free_tool"),"Substitute",""))))))</x:f>
      </x:c>
      <x:c r="BK19">
        <x:f>OR($G19="none",$G19="seller_only",$BB19&lt;&gt;"two_plus",$BE19="only_wins",$BE19="only_losses",$BE19="one_segment",$BE19="incomplete_crm",$BE19="limited",$T19="yes",$BC19&lt;&gt;"current")</x:f>
      </x:c>
      <x:c r="BL19">
        <x:f>IF(ISFORMULA($C19),"candidateName, ","")&amp;IF(OR(ISFORMULA($D19),AND($D19&lt;&gt;"",NOT(OR(EXACT($D19,"seo"),EXACT($D19,"content"),EXACT($D19,"paid_search"),EXACT($D19,"market_monitoring"),EXACT($D19,"battlecard"),EXACT($D19,"product_comparison"),EXACT($D19,"shortlist"),EXACT($D19,"procurement"),EXACT($D19,"pricing"),EXACT($D19,"renewal"),EXACT($D19,"strategy"))))),"decisionUse, ","")&amp;IF(OR(ISFORMULA($E19),AND($E19&lt;&gt;"",NOT(OR(EXACT($E19,"yes"),EXACT($E19,"no"))))),"candidateInSet, ","")&amp;IF(OR(ISFORMULA($F19),AND($F19&lt;&gt;"",NOT(OR(EXACT($F19,"yes"),EXACT($F19,"no"))))),"publicEvidence, ","")&amp;IF(OR(ISFORMULA($G19),AND($G19&lt;&gt;"",NOT(OR(EXACT($G19,"none"),EXACT($G19,"seller_only"),EXACT($G19,"buyer_event"),EXACT($G19,"mixed"))))),"firstPartyEvidence, ","")&amp;IF(OR(ISFORMULA($H19),AND($H19&lt;&gt;"",NOT(OR(EXACT($H19,"yes"),EXACT($H19,"no"),EXACT($H19,"unknown"))))),"realDecision, ","")&amp;IF(OR(ISFORMULA($I19),AND($I19&lt;&gt;"",NOT(OR(EXACT($I19,"full"),EXACT($I19,"partial"),EXACT($I19,"mismatch"),EXACT($I19,"unknown"))))),"scopeMatch, ","")&amp;IF(OR(ISFORMULA($J19),AND($J19&lt;&gt;"",NOT(OR(EXACT($J19,"independent_current"),EXACT($J19,"one_decision"),EXACT($J19,"shared_records"),EXACT($J19,"contradictory"),EXACT($J19,"incomplete_capture"),EXACT($J19,"stale"))))),"evidenceQuality, ","")&amp;IF(OR(ISFORMULA($K19),AND($K19&lt;&gt;"",NOT(OR(EXACT($K19,"vendor"),EXACT($K19,"product"),EXACT($K19,"consultancy"),EXACT($K19,"agency"),EXACT($K19,"internal_build"),EXACT($K19,"spreadsheet"),EXACT($K19,"incumbent"),EXACT($K19,"open_source"),EXACT($K19,"free_tool"),EXACT($K19,"no_decision"),EXACT($K19,"status_quo"),EXACT($K19,"unknown"))))),"alternativeType, ","")&amp;IF(OR(ISFORMULA($L19),AND($L19&lt;&gt;"",NOT(OR(EXACT($L19,"direct"),EXACT($L19,"indirect"),EXACT($L19,"substitute"),EXACT($L19,"reference"),EXACT($L19,"unknown"))))),"currentRole, ","")&amp;IF(OR(ISFORMULA($M19),AND($M19&lt;&gt;"",NOT(OR(EXACT($M19,"current"),EXACT($M19,"stale"),EXACT($M19,"unknown"))))),"freshness, ","")&amp;IF(OR(ISFORMULA($N19),AND($N19&lt;&gt;"",NOT(OR(EXACT($N19,"none"),EXACT($N19,"material"),EXACT($N19,"unknown"))))),"contradiction, ","")&amp;IF(OR(ISFORMULA($O19),AND($O19&lt;&gt;"",NOT(OR(EXACT($O19,"two_plus"),EXACT($O19,"one"),EXACT($O19,"shared"),EXACT($O19,"unknown"))))),"provenance, ","")&amp;IF(OR(ISFORMULA($P19),AND($P19&lt;&gt;"",NOT(OR(EXACT($P19,"balanced"),EXACT($P19,"only_wins"),EXACT($P19,"only_losses"),EXACT($P19,"one_segment"),EXACT($P19,"incomplete_crm"),EXACT($P19,"limited"))))),"sampleCoverage, ","")&amp;IF(OR(ISFORMULA($Q19),AND($Q19&lt;&gt;"",NOT(OR(EXACT($Q19,"none"),EXACT($Q19,"review_due"),EXACT($Q19,"new_evidence"))))),"previousValidation, ","")&amp;IF(OR(ISFORMULA($R19),AND($R19&lt;&gt;"",NOT(OR(EXACT($R19,"yes"),EXACT($R19,"no"))))),"newMaterialEvidence, ","")&amp;IF(OR(ISFORMULA($S19),AND($S19&lt;&gt;"",NOT(OR(EXACT($S19,"yes"),EXACT($S19,"no"),EXACT($S19,"unknown"))))),"serviceability, ","")&amp;IF(OR(ISFORMULA($T19),AND($T19&lt;&gt;"",NOT(OR(EXACT($T19,"yes"),EXACT($T19,"no"))))),"historicalBackfill, ","")&amp;IF(OR(ISFORMULA($U19),AND($U19&lt;&gt;"",NOT(OR(EXACT($U19,"yes"),EXACT($U19,"no"),EXACT($U19,"unknown"))))),"commercialNonParticipation, ","")</x:f>
      </x:c>
      <x:c r="BM19">
        <x:f>IF(LEN(TRIM($C19&amp;""))=0,"candidateName, ","")&amp;IF(LEN(TRIM($D19&amp;""))=0,"decisionUse, ","")&amp;IF(LEN(TRIM($E19&amp;""))=0,"candidateInSet, ","")&amp;IF(LEN(TRIM($F19&amp;""))=0,"publicEvidence, ","")&amp;IF(LEN(TRIM($G19&amp;""))=0,"firstPartyEvidence, ","")&amp;IF(LEN(TRIM($H19&amp;""))=0,"realDecision, ","")&amp;IF(LEN(TRIM($I19&amp;""))=0,"scopeMatch, ","")&amp;IF(LEN(TRIM($J19&amp;""))=0,"evidenceQuality, ","")</x:f>
      </x:c>
      <x:c r="BN19">
        <x:f>IF($AY19=0,"EMPTY",IF($AZ19=TRUE,"INVALID INPUT",IF($BA19=TRUE,"INVALID INPUT",IF(OR(NOT(ISTEXT($C19)),LEN(TRIM($C19&amp;""))&lt;2),"INVALID INPUT",IF(OR($Q19="review_due",$Q19="new_evidence",$R19="yes"),"REOPEN",IF(OR($BD19="material",$BD19="unknown"),"RESOLVE EVIDENCE",IF(OR($I19="unknown",$H19="unknown"),"RESOLVE EVIDENCE",IF(AND($BG19=TRUE,OR($S19="",$S19="unknown")),"RESOLVE EVIDENCE",IF(AND($E19="no",OR($K19="",$K19="unknown")),"RESOLVE EVIDENCE",IF(AND($E19="yes",OR($L19="",$L19="unknown")),"RESOLVE EVIDENCE",IF(AND($E19="yes",OR($I19="partial",$I19="mismatch",$BC19="stale")),"DOWNGRADE",IF(AND($BG19=TRUE,$BK19=TRUE),"RESOLVE EVIDENCE",IF(AND($S19="no",$E19="yes",$H19="no",$U19="yes",$BB19="two_plus",$I19="full",$BC19="current"),"EXCLUDE FROM THIS COMMERCIAL VIEW",IF(AND($S19="no",$E19="yes",$H19="yes"),"DOWNGRADE",IF(AND($S19="no",OR($F19="yes",$BH19=TRUE)),"RETAIN FOR DISCOVERY / REFERENCE",IF($S19="no","RESOLVE EVIDENCE",IF(AND($E19="no",$H19="yes",$BF19=TRUE,$I19="full",$BI19=""),"RESOLVE EVIDENCE",IF(AND($E19="no",$H19="yes",$BF19=TRUE,$I19="full",$BG19=TRUE,OR($BB19&lt;&gt;"two_plus",$BC19&lt;&gt;"current",$S19&lt;&gt;"yes")),"RESOLVE EVIDENCE",IF(AND($E19="no",$H19="yes",$BF19=TRUE,$I19="full"),"ADD",IF(AND($BI19&lt;&gt;"",$E19="yes",$H19="yes",$I19="full",$L19&lt;&gt;$BI19),"RECLASSIFY",IF(AND($BB19="shared",$BH19=TRUE),"RETAIN FOR DISCOVERY / REFERENCE",IF(AND($BH19=TRUE,$F19="yes",OR($H19="no",$G19="none")),"RETAIN FOR DISCOVERY / REFERENCE",IF(AND($E19="yes",$H19="no",$U19="yes",$BB19="two_plus",$I19="full",$BC19="current"),"EXCLUDE FROM THIS COMMERCIAL VIEW",IF(AND($E19="yes",$H19="yes",$BF19=TRUE,$I19="full",$BB19="two_plus",$BC19="current",$BI19=""),"RESOLVE EVIDENCE",IF(AND($E19="yes",$H19="yes",$BF19=TRUE,$I19="full",$BB19="two_plus",$BC19="current",$BG19=TRUE,$S19&lt;&gt;"yes"),"RESOLVE EVIDENCE",IF(AND($E19="yes",$H19="yes",$BF19=TRUE,$I19="full",$BB19="two_plus",$BC19="current",$L19&lt;&gt;$BI19),"RECLASSIFY",IF(AND($E19="yes",$H19="yes",$BF19=TRUE,$I19="full",$BB19="two_plus",$BC19="current"),"CONFIRM","RESOLVE EVIDENCE")))))))))))))))))))))))))))</x:f>
      </x:c>
      <x:c r="BO19">
        <x:f>IF($AY19=0,"EMPTY",IF($AZ19=TRUE,"CONTROLLED_INPUT_INVALID",IF($BA19=TRUE,"REQUIRED_FIELDS_MISSING",IF(OR(NOT(ISTEXT($C19)),LEN(TRIM($C19&amp;""))&lt;2),"IDENTITY_MALFORMED",IF(OR($Q19="review_due",$Q19="new_evidence",$R19="yes"),"LIFECYCLE_TRIGGER",IF(OR($BD19="material",$BD19="unknown"),"MATERIAL_CONTRADICTION",IF(OR($I19="unknown",$H19="unknown"),"SCOPE_OR_EVENT_UNRESOLVED",IF(AND($BG19=TRUE,OR($S19="",$S19="unknown")),"SERVICEABILITY_UNRESOLVED",IF(AND($E19="no",OR($K19="",$K19="unknown")),"MISSING_ALTERNATIVE_ROLE_UNRESOLVED",IF(AND($E19="yes",OR($L19="",$L19="unknown")),"CURRENT_ROLE_UNRESOLVED",IF(AND($E19="yes",OR($I19="partial",$I19="mismatch",$BC19="stale")),"SCOPE_OR_FRESHNESS_LIMIT",IF(AND($BG19=TRUE,$BK19=TRUE),"COMMERCIAL_EVIDENCE_LIMITED",IF(AND($S19="no",$E19="yes",$H19="no",$U19="yes",$BB19="two_plus",$I19="full",$BC19="current"),"SCOPED_NON_SERVICEABILITY",IF(AND($S19="no",$E19="yes",$H19="yes"),"SERVICEABILITY_LIMIT",IF(AND($S19="no",OR($F19="yes",$BH19=TRUE)),"NOT_SERVICEABLE_FOR_COMMERCIAL_VIEW",IF($S19="no","SERVICEABILITY_NEGATIVE_ROLE_EFFECT_UNRESOLVED",IF(AND($E19="no",$H19="yes",$BF19=TRUE,$I19="full",$BI19=""),"MISSING_ALTERNATIVE_ROLE_UNRESOLVED",IF(AND($E19="no",$H19="yes",$BF19=TRUE,$I19="full",$BG19=TRUE,OR($BB19&lt;&gt;"two_plus",$BC19&lt;&gt;"current",$S19&lt;&gt;"yes")),"MISSING_ALTERNATIVE_EVIDENCE_LIMITED",IF(AND($E19="no",$H19="yes",$BF19=TRUE,$I19="full"),"COMMERCIAL_ALTERNATIVE_MISSING",IF(AND($BI19&lt;&gt;"",$E19="yes",$H19="yes",$I19="full",$L19&lt;&gt;$BI19),"ROLE_MISMATCH",IF(AND($BB19="shared",$BH19=TRUE),"PUBLIC_SIGNAL_SHARED_PROVENANCE",IF(AND($BH19=TRUE,$F19="yes",OR($H19="no",$G19="none")),"DISCOVERY_ONLY_RELATIONSHIP",IF(AND($E19="yes",$H19="no",$U19="yes",$BB19="two_plus",$I19="full",$BC19="current"),"SCOPED_NON_PARTICIPATION",IF(AND($E19="yes",$H19="yes",$BF19=TRUE,$I19="full",$BB19="two_plus",$BC19="current",$BI19=""),"ALTERNATIVE_TYPE_UNRESOLVED",IF(AND($E19="yes",$H19="yes",$BF19=TRUE,$I19="full",$BB19="two_plus",$BC19="current",$BG19=TRUE,$S19&lt;&gt;"yes"),"SERVICEABILITY_UNRESOLVED",IF(AND($E19="yes",$H19="yes",$BF19=TRUE,$I19="full",$BB19="two_plus",$BC19="current",$L19&lt;&gt;$BI19),"ROLE_MISMATCH",IF(AND($E19="yes",$H19="yes",$BF19=TRUE,$I19="full",$BB19="two_plus",$BC19="current"),"SCOPED_COMMERCIAL_RELEVANCE","DEFAULT_EVIDENCE_GAP")))))))))))))))))))))))))))</x:f>
      </x:c>
    </x:row>
    <x:row r="20">
      <x:c r="A20" s="80" t="str">
        <x:v>F015</x:v>
      </x:c>
      <x:c r="B20" s="80" t="str">
        <x:v>Direct should be service alternative</x:v>
      </x:c>
      <x:c r="C20" s="80" t="str">
        <x:v>Atlas Cloud</x:v>
      </x:c>
      <x:c r="D20" s="80" t="str">
        <x:v>shortlist</x:v>
      </x:c>
      <x:c r="E20" s="80" t="str">
        <x:v>yes</x:v>
      </x:c>
      <x:c r="F20" s="80" t="str">
        <x:v>yes</x:v>
      </x:c>
      <x:c r="G20" s="80" t="str">
        <x:v>mixed</x:v>
      </x:c>
      <x:c r="H20" s="80" t="str">
        <x:v>yes</x:v>
      </x:c>
      <x:c r="I20" s="80" t="str">
        <x:v>full</x:v>
      </x:c>
      <x:c r="J20" s="80" t="str">
        <x:v>independent_current</x:v>
      </x:c>
      <x:c r="K20" s="80" t="str">
        <x:v>agency</x:v>
      </x:c>
      <x:c r="L20" s="80" t="str">
        <x:v>direct</x:v>
      </x:c>
      <x:c r="M20" s="80" t="str">
        <x:v>current</x:v>
      </x:c>
      <x:c r="N20" s="80" t="str">
        <x:v>none</x:v>
      </x:c>
      <x:c r="O20" s="80" t="str">
        <x:v>two_plus</x:v>
      </x:c>
      <x:c r="P20" s="80" t="str">
        <x:v>balanced</x:v>
      </x:c>
      <x:c r="Q20" s="80" t="str">
        <x:v>none</x:v>
      </x:c>
      <x:c r="R20" s="80" t="str">
        <x:v>no</x:v>
      </x:c>
      <x:c r="S20" s="80" t="str">
        <x:v>yes</x:v>
      </x:c>
      <x:c r="T20" s="80" t="str">
        <x:v>no</x:v>
      </x:c>
      <x:c r="U20" s="80" t="str">
        <x:v>no</x:v>
      </x:c>
      <x:c r="V20" s="80" t="str">
        <x:v>RECLASSIFY</x:v>
      </x:c>
      <x:c r="W20" s="61" t="str">
        <x:v>ROLE_MISMATCH</x:v>
      </x:c>
      <x:c r="X20" s="61" t="str">
        <x:v>VALID</x:v>
      </x:c>
      <x:c r="Y20" s="61">
        <x:f>IF($BN20="EMPTY","EMPTY",$BN20)</x:f>
      </x:c>
      <x:c r="Z20" s="61">
        <x:f>$BO20</x:f>
      </x:c>
      <x:c r="AA20" s="61">
        <x:f>IF($BN20="EMPTY","EMPTY",IF($AZ20=TRUE,"INVALID",IF($BA20=TRUE,"INCOMPLETE",IF(OR(NOT(ISTEXT($C20)),LEN(TRIM($C20&amp;""))&lt;2),"INVALID","VALID"))))</x:f>
      </x:c>
      <x:c r="AB20" s="61">
        <x:f>IF(Y20=V20,"PASS","FAIL")</x:f>
      </x:c>
      <x:c r="AC20" s="61">
        <x:f>IF(Z20=W20,"PASS","FAIL")</x:f>
      </x:c>
      <x:c r="AD20" s="61">
        <x:f>IF(AA20=X20,"PASS","FAIL")</x:f>
      </x:c>
      <x:c r="AE20" s="61">
        <x:f>IF(AND(AB20="PASS",AC20="PASS",AD20="PASS"),"PASS","FAIL")</x:f>
      </x:c>
      <x:c r="AF20" s="71" t="str">
        <x:v>The competitor belongs in the set, but the current role is wrong.</x:v>
      </x:c>
      <x:c r="AG20" s="61">
        <x:f>IF($BN20="EMPTY","EMPTY",IFERROR(VLOOKUP($BO20,'Method Notes'!$AN$5:$AW$50,2,FALSE),""))</x:f>
      </x:c>
      <x:c r="AH20" s="71" t="str">
        <x:v>The observed alternative type and buyer situation support a different assignment.</x:v>
      </x:c>
      <x:c r="AI20" s="61">
        <x:f>IF($BN20="EMPTY","EMPTY",IF($BO20="CONTROLLED_INPUT_INVALID","Unsupported values were supplied for: "&amp;LEFT($BL20,MAX(0,LEN($BL20)-2))&amp;". The engine does not convert them to a safe default.",IF($BO20="REQUIRED_FIELDS_MISSING","Required information is missing: "&amp;LEFT($BM20,MAX(0,LEN($BM20)-2))&amp;".",IFERROR(VLOOKUP($BO20,'Method Notes'!$AN$5:$AW$50,3,FALSE),""))))</x:f>
      </x:c>
      <x:c r="AJ20" s="71" t="str">
        <x:v>Reclassify as Service alternative for this view.</x:v>
      </x:c>
      <x:c r="AK20" s="61">
        <x:f>IF($BN20="EMPTY","EMPTY",IF($BO20="COMMERCIAL_ALTERNATIVE_MISSING","Add as "&amp;$BJ20&amp;" in this scoped view.",IF($BO20="ROLE_MISMATCH","Reclassify as "&amp;$BJ20&amp;" for this view.",IFERROR(VLOOKUP($BO20,'Method Notes'!$AN$5:$AW$50,4,FALSE),""))))</x:f>
      </x:c>
      <x:c r="AL20" s="71" t="str">
        <x:v>Uses consistent with the new role.</x:v>
      </x:c>
      <x:c r="AM20" s="61">
        <x:f>IF($BN20="EMPTY","EMPTY",IFERROR(VLOOKUP($BO20,'Method Notes'!$AN$5:$AW$50,5,FALSE),""))</x:f>
      </x:c>
      <x:c r="AN20" s="71" t="str">
        <x:v>Uses that depend on the old role.</x:v>
      </x:c>
      <x:c r="AO20" s="61">
        <x:f>IF($BN20="EMPTY","EMPTY",IFERROR(VLOOKUP($BO20,'Method Notes'!$AN$5:$AW$50,6,FALSE),""))</x:f>
      </x:c>
      <x:c r="AP20" s="71" t="str">
        <x:v>Update the scoped role and preserve the prior assignment in history.</x:v>
      </x:c>
      <x:c r="AQ20" s="61">
        <x:f>IF($BN20="EMPTY","EMPTY",IF($BO20="COMMERCIAL_EVIDENCE_LIMITED",IF($BF20=TRUE,"Add independent decisions and missing segments.","Collect direct buyer or recorded commercial-event evidence tied to the same scope."),IFERROR(VLOOKUP($BO20,'Method Notes'!$AN$5:$AW$50,7,FALSE),"")))</x:f>
      </x:c>
      <x:c r="AR20" s="71" t="str">
        <x:v>Review when the alternative type, buyer job or serviceability changes.</x:v>
      </x:c>
      <x:c r="AS20" s="61">
        <x:f>IF($BN20="EMPTY","EMPTY",IFERROR(VLOOKUP($BO20,'Method Notes'!$AN$5:$AW$50,8,FALSE),""))</x:f>
      </x:c>
      <x:c r="AT20" s="71" t="str">
        <x:v>Evidence is scoped to the tested view.</x:v>
      </x:c>
      <x:c r="AU20" s="61">
        <x:f>IF($BN20="EMPTY","EMPTY",IF(OR($BO20="COMMERCIAL_EVIDENCE_LIMITED",$BO20="COMMERCIAL_ALTERNATIVE_MISSING",$BO20="ROLE_MISMATCH",$BO20="SCOPE_OR_FRESHNESS_LIMIT"),IF($BB20="shared","PROVENANCE NOT INDEPENDENT",IF($BB20="one","ONE INDEPENDENT DECISION ONLY",IF($BE20="incomplete_crm","CRM CAPTURE INCOMPLETE",IF(OR($BE20="only_wins",$BE20="only_losses",$BE20="one_segment",$BE20="limited"),"SAMPLE COVERAGE LIMITED",IF($T20="yes","HISTORICAL BACKFILL UNRELIABLE",IF($BC20="stale","EVIDENCE STALE","Evidence is scoped to the tested view.")))))),IFERROR(VLOOKUP($BO20,'Method Notes'!$AN$5:$AW$50,9,FALSE),"")))</x:f>
      </x:c>
      <x:c r="AV20" s="71" t="str">
        <x:v>Publish the role change in a new version.</x:v>
      </x:c>
      <x:c r="AW20" s="61">
        <x:f>IF($BN20="EMPTY","EMPTY",IFERROR(VLOOKUP($BO20,'Method Notes'!$AN$5:$AW$50,10,FALSE),""))</x:f>
      </x:c>
      <x:c r="AX20" s="61">
        <x:f>IF(AND(AG20=AF20,AI20=AH20,AK20=AJ20,AM20=AL20,AO20=AN20,AQ20=AP20,AS20=AR20,AU20=AT20,AW20=AV20),"PASS","FAIL")</x:f>
      </x:c>
      <x:c r="AY20">
        <x:f>IF(COUNTA($C20:$U20)&gt;0,1,0)</x:f>
      </x:c>
      <x:c r="AZ20">
        <x:f>OR(ISFORMULA($C20),ISFORMULA($D20),AND($D20&lt;&gt;"",NOT(OR(EXACT($D20,"seo"),EXACT($D20,"content"),EXACT($D20,"paid_search"),EXACT($D20,"market_monitoring"),EXACT($D20,"battlecard"),EXACT($D20,"product_comparison"),EXACT($D20,"shortlist"),EXACT($D20,"procurement"),EXACT($D20,"pricing"),EXACT($D20,"renewal"),EXACT($D20,"strategy")))),ISFORMULA($E20),AND($E20&lt;&gt;"",NOT(OR(EXACT($E20,"yes"),EXACT($E20,"no")))),ISFORMULA($F20),AND($F20&lt;&gt;"",NOT(OR(EXACT($F20,"yes"),EXACT($F20,"no")))),ISFORMULA($G20),AND($G20&lt;&gt;"",NOT(OR(EXACT($G20,"none"),EXACT($G20,"seller_only"),EXACT($G20,"buyer_event"),EXACT($G20,"mixed")))),ISFORMULA($H20),AND($H20&lt;&gt;"",NOT(OR(EXACT($H20,"yes"),EXACT($H20,"no"),EXACT($H20,"unknown")))),ISFORMULA($I20),AND($I20&lt;&gt;"",NOT(OR(EXACT($I20,"full"),EXACT($I20,"partial"),EXACT($I20,"mismatch"),EXACT($I20,"unknown")))),ISFORMULA($J20),AND($J20&lt;&gt;"",NOT(OR(EXACT($J20,"independent_current"),EXACT($J20,"one_decision"),EXACT($J20,"shared_records"),EXACT($J20,"contradictory"),EXACT($J20,"incomplete_capture"),EXACT($J20,"stale")))),ISFORMULA($K20),AND($K20&lt;&gt;"",NOT(OR(EXACT($K20,"vendor"),EXACT($K20,"product"),EXACT($K20,"consultancy"),EXACT($K20,"agency"),EXACT($K20,"internal_build"),EXACT($K20,"spreadsheet"),EXACT($K20,"incumbent"),EXACT($K20,"open_source"),EXACT($K20,"free_tool"),EXACT($K20,"no_decision"),EXACT($K20,"status_quo"),EXACT($K20,"unknown")))),ISFORMULA($L20),AND($L20&lt;&gt;"",NOT(OR(EXACT($L20,"direct"),EXACT($L20,"indirect"),EXACT($L20,"substitute"),EXACT($L20,"reference"),EXACT($L20,"unknown")))),ISFORMULA($M20),AND($M20&lt;&gt;"",NOT(OR(EXACT($M20,"current"),EXACT($M20,"stale"),EXACT($M20,"unknown")))),ISFORMULA($N20),AND($N20&lt;&gt;"",NOT(OR(EXACT($N20,"none"),EXACT($N20,"material"),EXACT($N20,"unknown")))),ISFORMULA($O20),AND($O20&lt;&gt;"",NOT(OR(EXACT($O20,"two_plus"),EXACT($O20,"one"),EXACT($O20,"shared"),EXACT($O20,"unknown")))),ISFORMULA($P20),AND($P20&lt;&gt;"",NOT(OR(EXACT($P20,"balanced"),EXACT($P20,"only_wins"),EXACT($P20,"only_losses"),EXACT($P20,"one_segment"),EXACT($P20,"incomplete_crm"),EXACT($P20,"limited")))),ISFORMULA($Q20),AND($Q20&lt;&gt;"",NOT(OR(EXACT($Q20,"none"),EXACT($Q20,"review_due"),EXACT($Q20,"new_evidence")))),ISFORMULA($R20),AND($R20&lt;&gt;"",NOT(OR(EXACT($R20,"yes"),EXACT($R20,"no")))),ISFORMULA($S20),AND($S20&lt;&gt;"",NOT(OR(EXACT($S20,"yes"),EXACT($S20,"no"),EXACT($S20,"unknown")))),ISFORMULA($T20),AND($T20&lt;&gt;"",NOT(OR(EXACT($T20,"yes"),EXACT($T20,"no")))),ISFORMULA($U20),AND($U20&lt;&gt;"",NOT(OR(EXACT($U20,"yes"),EXACT($U20,"no"),EXACT($U20,"unknown")))))</x:f>
      </x:c>
      <x:c r="BA20">
        <x:f>OR(LEN(TRIM($C20&amp;""))=0,LEN(TRIM($D20&amp;""))=0,LEN(TRIM($E20&amp;""))=0,LEN(TRIM($F20&amp;""))=0,LEN(TRIM($G20&amp;""))=0,LEN(TRIM($H20&amp;""))=0,LEN(TRIM($I20&amp;""))=0,LEN(TRIM($J20&amp;""))=0)</x:f>
      </x:c>
      <x:c r="BB20">
        <x:f>IF($O20&lt;&gt;"",$O20,IF($J20="independent_current","two_plus",IF($J20="one_decision","one",IF($J20="shared_records","shared","unknown"))))</x:f>
      </x:c>
      <x:c r="BC20">
        <x:f>IF($M20&lt;&gt;"",$M20,IF($J20="stale","stale",IF($J20="incomplete_capture","unknown",IF($J20&lt;&gt;"","current",""))))</x:f>
      </x:c>
      <x:c r="BD20">
        <x:f>IF($N20&lt;&gt;"",$N20,IF($J20="contradictory","material",IF($J20&lt;&gt;"","none","")))</x:f>
      </x:c>
      <x:c r="BE20">
        <x:f>IF($P20&lt;&gt;"",$P20,IF($J20="incomplete_capture","incomplete_crm",IF($J20="independent_current","balanced",IF($J20&lt;&gt;"","limited",""))))</x:f>
      </x:c>
      <x:c r="BF20">
        <x:f>OR($G20="buyer_event",$G20="mixed")</x:f>
      </x:c>
      <x:c r="BG20">
        <x:f>OR($D20="battlecard",$D20="shortlist",$D20="procurement",$D20="pricing",$D20="renewal",$D20="strategy",$D20="product_comparison")</x:f>
      </x:c>
      <x:c r="BH20">
        <x:f>OR($D20="seo",$D20="content",$D20="paid_search",$D20="market_monitoring")</x:f>
      </x:c>
      <x:c r="BI20">
        <x:f>IF(OR($K20="vendor",$K20="product"),"direct",IF(OR($K20="consultancy",$K20="agency"),"indirect",IF(OR($K20="internal_build",$K20="spreadsheet",$K20="incumbent",$K20="open_source",$K20="free_tool",$K20="no_decision",$K20="status_quo"),"substitute","")))</x:f>
      </x:c>
      <x:c r="BJ20">
        <x:f>IF(OR($K20="vendor",$K20="product"),"Direct competitor",IF(OR($K20="consultancy",$K20="agency"),"Service alternative",IF($K20="incumbent","Incumbent / substitute",IF($K20="no_decision","No-decision alternative",IF($K20="status_quo","Status-quo alternative",IF(OR($K20="internal_build",$K20="spreadsheet",$K20="open_source",$K20="free_tool"),"Substitute",""))))))</x:f>
      </x:c>
      <x:c r="BK20">
        <x:f>OR($G20="none",$G20="seller_only",$BB20&lt;&gt;"two_plus",$BE20="only_wins",$BE20="only_losses",$BE20="one_segment",$BE20="incomplete_crm",$BE20="limited",$T20="yes",$BC20&lt;&gt;"current")</x:f>
      </x:c>
      <x:c r="BL20">
        <x:f>IF(ISFORMULA($C20),"candidateName, ","")&amp;IF(OR(ISFORMULA($D20),AND($D20&lt;&gt;"",NOT(OR(EXACT($D20,"seo"),EXACT($D20,"content"),EXACT($D20,"paid_search"),EXACT($D20,"market_monitoring"),EXACT($D20,"battlecard"),EXACT($D20,"product_comparison"),EXACT($D20,"shortlist"),EXACT($D20,"procurement"),EXACT($D20,"pricing"),EXACT($D20,"renewal"),EXACT($D20,"strategy"))))),"decisionUse, ","")&amp;IF(OR(ISFORMULA($E20),AND($E20&lt;&gt;"",NOT(OR(EXACT($E20,"yes"),EXACT($E20,"no"))))),"candidateInSet, ","")&amp;IF(OR(ISFORMULA($F20),AND($F20&lt;&gt;"",NOT(OR(EXACT($F20,"yes"),EXACT($F20,"no"))))),"publicEvidence, ","")&amp;IF(OR(ISFORMULA($G20),AND($G20&lt;&gt;"",NOT(OR(EXACT($G20,"none"),EXACT($G20,"seller_only"),EXACT($G20,"buyer_event"),EXACT($G20,"mixed"))))),"firstPartyEvidence, ","")&amp;IF(OR(ISFORMULA($H20),AND($H20&lt;&gt;"",NOT(OR(EXACT($H20,"yes"),EXACT($H20,"no"),EXACT($H20,"unknown"))))),"realDecision, ","")&amp;IF(OR(ISFORMULA($I20),AND($I20&lt;&gt;"",NOT(OR(EXACT($I20,"full"),EXACT($I20,"partial"),EXACT($I20,"mismatch"),EXACT($I20,"unknown"))))),"scopeMatch, ","")&amp;IF(OR(ISFORMULA($J20),AND($J20&lt;&gt;"",NOT(OR(EXACT($J20,"independent_current"),EXACT($J20,"one_decision"),EXACT($J20,"shared_records"),EXACT($J20,"contradictory"),EXACT($J20,"incomplete_capture"),EXACT($J20,"stale"))))),"evidenceQuality, ","")&amp;IF(OR(ISFORMULA($K20),AND($K20&lt;&gt;"",NOT(OR(EXACT($K20,"vendor"),EXACT($K20,"product"),EXACT($K20,"consultancy"),EXACT($K20,"agency"),EXACT($K20,"internal_build"),EXACT($K20,"spreadsheet"),EXACT($K20,"incumbent"),EXACT($K20,"open_source"),EXACT($K20,"free_tool"),EXACT($K20,"no_decision"),EXACT($K20,"status_quo"),EXACT($K20,"unknown"))))),"alternativeType, ","")&amp;IF(OR(ISFORMULA($L20),AND($L20&lt;&gt;"",NOT(OR(EXACT($L20,"direct"),EXACT($L20,"indirect"),EXACT($L20,"substitute"),EXACT($L20,"reference"),EXACT($L20,"unknown"))))),"currentRole, ","")&amp;IF(OR(ISFORMULA($M20),AND($M20&lt;&gt;"",NOT(OR(EXACT($M20,"current"),EXACT($M20,"stale"),EXACT($M20,"unknown"))))),"freshness, ","")&amp;IF(OR(ISFORMULA($N20),AND($N20&lt;&gt;"",NOT(OR(EXACT($N20,"none"),EXACT($N20,"material"),EXACT($N20,"unknown"))))),"contradiction, ","")&amp;IF(OR(ISFORMULA($O20),AND($O20&lt;&gt;"",NOT(OR(EXACT($O20,"two_plus"),EXACT($O20,"one"),EXACT($O20,"shared"),EXACT($O20,"unknown"))))),"provenance, ","")&amp;IF(OR(ISFORMULA($P20),AND($P20&lt;&gt;"",NOT(OR(EXACT($P20,"balanced"),EXACT($P20,"only_wins"),EXACT($P20,"only_losses"),EXACT($P20,"one_segment"),EXACT($P20,"incomplete_crm"),EXACT($P20,"limited"))))),"sampleCoverage, ","")&amp;IF(OR(ISFORMULA($Q20),AND($Q20&lt;&gt;"",NOT(OR(EXACT($Q20,"none"),EXACT($Q20,"review_due"),EXACT($Q20,"new_evidence"))))),"previousValidation, ","")&amp;IF(OR(ISFORMULA($R20),AND($R20&lt;&gt;"",NOT(OR(EXACT($R20,"yes"),EXACT($R20,"no"))))),"newMaterialEvidence, ","")&amp;IF(OR(ISFORMULA($S20),AND($S20&lt;&gt;"",NOT(OR(EXACT($S20,"yes"),EXACT($S20,"no"),EXACT($S20,"unknown"))))),"serviceability, ","")&amp;IF(OR(ISFORMULA($T20),AND($T20&lt;&gt;"",NOT(OR(EXACT($T20,"yes"),EXACT($T20,"no"))))),"historicalBackfill, ","")&amp;IF(OR(ISFORMULA($U20),AND($U20&lt;&gt;"",NOT(OR(EXACT($U20,"yes"),EXACT($U20,"no"),EXACT($U20,"unknown"))))),"commercialNonParticipation, ","")</x:f>
      </x:c>
      <x:c r="BM20">
        <x:f>IF(LEN(TRIM($C20&amp;""))=0,"candidateName, ","")&amp;IF(LEN(TRIM($D20&amp;""))=0,"decisionUse, ","")&amp;IF(LEN(TRIM($E20&amp;""))=0,"candidateInSet, ","")&amp;IF(LEN(TRIM($F20&amp;""))=0,"publicEvidence, ","")&amp;IF(LEN(TRIM($G20&amp;""))=0,"firstPartyEvidence, ","")&amp;IF(LEN(TRIM($H20&amp;""))=0,"realDecision, ","")&amp;IF(LEN(TRIM($I20&amp;""))=0,"scopeMatch, ","")&amp;IF(LEN(TRIM($J20&amp;""))=0,"evidenceQuality, ","")</x:f>
      </x:c>
      <x:c r="BN20">
        <x:f>IF($AY20=0,"EMPTY",IF($AZ20=TRUE,"INVALID INPUT",IF($BA20=TRUE,"INVALID INPUT",IF(OR(NOT(ISTEXT($C20)),LEN(TRIM($C20&amp;""))&lt;2),"INVALID INPUT",IF(OR($Q20="review_due",$Q20="new_evidence",$R20="yes"),"REOPEN",IF(OR($BD20="material",$BD20="unknown"),"RESOLVE EVIDENCE",IF(OR($I20="unknown",$H20="unknown"),"RESOLVE EVIDENCE",IF(AND($BG20=TRUE,OR($S20="",$S20="unknown")),"RESOLVE EVIDENCE",IF(AND($E20="no",OR($K20="",$K20="unknown")),"RESOLVE EVIDENCE",IF(AND($E20="yes",OR($L20="",$L20="unknown")),"RESOLVE EVIDENCE",IF(AND($E20="yes",OR($I20="partial",$I20="mismatch",$BC20="stale")),"DOWNGRADE",IF(AND($BG20=TRUE,$BK20=TRUE),"RESOLVE EVIDENCE",IF(AND($S20="no",$E20="yes",$H20="no",$U20="yes",$BB20="two_plus",$I20="full",$BC20="current"),"EXCLUDE FROM THIS COMMERCIAL VIEW",IF(AND($S20="no",$E20="yes",$H20="yes"),"DOWNGRADE",IF(AND($S20="no",OR($F20="yes",$BH20=TRUE)),"RETAIN FOR DISCOVERY / REFERENCE",IF($S20="no","RESOLVE EVIDENCE",IF(AND($E20="no",$H20="yes",$BF20=TRUE,$I20="full",$BI20=""),"RESOLVE EVIDENCE",IF(AND($E20="no",$H20="yes",$BF20=TRUE,$I20="full",$BG20=TRUE,OR($BB20&lt;&gt;"two_plus",$BC20&lt;&gt;"current",$S20&lt;&gt;"yes")),"RESOLVE EVIDENCE",IF(AND($E20="no",$H20="yes",$BF20=TRUE,$I20="full"),"ADD",IF(AND($BI20&lt;&gt;"",$E20="yes",$H20="yes",$I20="full",$L20&lt;&gt;$BI20),"RECLASSIFY",IF(AND($BB20="shared",$BH20=TRUE),"RETAIN FOR DISCOVERY / REFERENCE",IF(AND($BH20=TRUE,$F20="yes",OR($H20="no",$G20="none")),"RETAIN FOR DISCOVERY / REFERENCE",IF(AND($E20="yes",$H20="no",$U20="yes",$BB20="two_plus",$I20="full",$BC20="current"),"EXCLUDE FROM THIS COMMERCIAL VIEW",IF(AND($E20="yes",$H20="yes",$BF20=TRUE,$I20="full",$BB20="two_plus",$BC20="current",$BI20=""),"RESOLVE EVIDENCE",IF(AND($E20="yes",$H20="yes",$BF20=TRUE,$I20="full",$BB20="two_plus",$BC20="current",$BG20=TRUE,$S20&lt;&gt;"yes"),"RESOLVE EVIDENCE",IF(AND($E20="yes",$H20="yes",$BF20=TRUE,$I20="full",$BB20="two_plus",$BC20="current",$L20&lt;&gt;$BI20),"RECLASSIFY",IF(AND($E20="yes",$H20="yes",$BF20=TRUE,$I20="full",$BB20="two_plus",$BC20="current"),"CONFIRM","RESOLVE EVIDENCE")))))))))))))))))))))))))))</x:f>
      </x:c>
      <x:c r="BO20">
        <x:f>IF($AY20=0,"EMPTY",IF($AZ20=TRUE,"CONTROLLED_INPUT_INVALID",IF($BA20=TRUE,"REQUIRED_FIELDS_MISSING",IF(OR(NOT(ISTEXT($C20)),LEN(TRIM($C20&amp;""))&lt;2),"IDENTITY_MALFORMED",IF(OR($Q20="review_due",$Q20="new_evidence",$R20="yes"),"LIFECYCLE_TRIGGER",IF(OR($BD20="material",$BD20="unknown"),"MATERIAL_CONTRADICTION",IF(OR($I20="unknown",$H20="unknown"),"SCOPE_OR_EVENT_UNRESOLVED",IF(AND($BG20=TRUE,OR($S20="",$S20="unknown")),"SERVICEABILITY_UNRESOLVED",IF(AND($E20="no",OR($K20="",$K20="unknown")),"MISSING_ALTERNATIVE_ROLE_UNRESOLVED",IF(AND($E20="yes",OR($L20="",$L20="unknown")),"CURRENT_ROLE_UNRESOLVED",IF(AND($E20="yes",OR($I20="partial",$I20="mismatch",$BC20="stale")),"SCOPE_OR_FRESHNESS_LIMIT",IF(AND($BG20=TRUE,$BK20=TRUE),"COMMERCIAL_EVIDENCE_LIMITED",IF(AND($S20="no",$E20="yes",$H20="no",$U20="yes",$BB20="two_plus",$I20="full",$BC20="current"),"SCOPED_NON_SERVICEABILITY",IF(AND($S20="no",$E20="yes",$H20="yes"),"SERVICEABILITY_LIMIT",IF(AND($S20="no",OR($F20="yes",$BH20=TRUE)),"NOT_SERVICEABLE_FOR_COMMERCIAL_VIEW",IF($S20="no","SERVICEABILITY_NEGATIVE_ROLE_EFFECT_UNRESOLVED",IF(AND($E20="no",$H20="yes",$BF20=TRUE,$I20="full",$BI20=""),"MISSING_ALTERNATIVE_ROLE_UNRESOLVED",IF(AND($E20="no",$H20="yes",$BF20=TRUE,$I20="full",$BG20=TRUE,OR($BB20&lt;&gt;"two_plus",$BC20&lt;&gt;"current",$S20&lt;&gt;"yes")),"MISSING_ALTERNATIVE_EVIDENCE_LIMITED",IF(AND($E20="no",$H20="yes",$BF20=TRUE,$I20="full"),"COMMERCIAL_ALTERNATIVE_MISSING",IF(AND($BI20&lt;&gt;"",$E20="yes",$H20="yes",$I20="full",$L20&lt;&gt;$BI20),"ROLE_MISMATCH",IF(AND($BB20="shared",$BH20=TRUE),"PUBLIC_SIGNAL_SHARED_PROVENANCE",IF(AND($BH20=TRUE,$F20="yes",OR($H20="no",$G20="none")),"DISCOVERY_ONLY_RELATIONSHIP",IF(AND($E20="yes",$H20="no",$U20="yes",$BB20="two_plus",$I20="full",$BC20="current"),"SCOPED_NON_PARTICIPATION",IF(AND($E20="yes",$H20="yes",$BF20=TRUE,$I20="full",$BB20="two_plus",$BC20="current",$BI20=""),"ALTERNATIVE_TYPE_UNRESOLVED",IF(AND($E20="yes",$H20="yes",$BF20=TRUE,$I20="full",$BB20="two_plus",$BC20="current",$BG20=TRUE,$S20&lt;&gt;"yes"),"SERVICEABILITY_UNRESOLVED",IF(AND($E20="yes",$H20="yes",$BF20=TRUE,$I20="full",$BB20="two_plus",$BC20="current",$L20&lt;&gt;$BI20),"ROLE_MISMATCH",IF(AND($E20="yes",$H20="yes",$BF20=TRUE,$I20="full",$BB20="two_plus",$BC20="current"),"SCOPED_COMMERCIAL_RELEVANCE","DEFAULT_EVIDENCE_GAP")))))))))))))))))))))))))))</x:f>
      </x:c>
    </x:row>
    <x:row r="21">
      <x:c r="A21" s="80" t="str">
        <x:v>F016</x:v>
      </x:c>
      <x:c r="B21" s="80" t="str">
        <x:v>Enterprise evidence applied broadly</x:v>
      </x:c>
      <x:c r="C21" s="80" t="str">
        <x:v>Atlas Cloud</x:v>
      </x:c>
      <x:c r="D21" s="80" t="str">
        <x:v>shortlist</x:v>
      </x:c>
      <x:c r="E21" s="80" t="str">
        <x:v>yes</x:v>
      </x:c>
      <x:c r="F21" s="80" t="str">
        <x:v>yes</x:v>
      </x:c>
      <x:c r="G21" s="80" t="str">
        <x:v>mixed</x:v>
      </x:c>
      <x:c r="H21" s="80" t="str">
        <x:v>yes</x:v>
      </x:c>
      <x:c r="I21" s="80" t="str">
        <x:v>partial</x:v>
      </x:c>
      <x:c r="J21" s="80" t="str">
        <x:v>independent_current</x:v>
      </x:c>
      <x:c r="K21" s="80" t="str">
        <x:v>vendor</x:v>
      </x:c>
      <x:c r="L21" s="80" t="str">
        <x:v>direct</x:v>
      </x:c>
      <x:c r="M21" s="80" t="str">
        <x:v>current</x:v>
      </x:c>
      <x:c r="N21" s="80" t="str">
        <x:v>none</x:v>
      </x:c>
      <x:c r="O21" s="80" t="str">
        <x:v>two_plus</x:v>
      </x:c>
      <x:c r="P21" s="80" t="str">
        <x:v>balanced</x:v>
      </x:c>
      <x:c r="Q21" s="80" t="str">
        <x:v>none</x:v>
      </x:c>
      <x:c r="R21" s="80" t="str">
        <x:v>no</x:v>
      </x:c>
      <x:c r="S21" s="80" t="str">
        <x:v>yes</x:v>
      </x:c>
      <x:c r="T21" s="80" t="str">
        <x:v>no</x:v>
      </x:c>
      <x:c r="U21" s="80" t="str">
        <x:v>no</x:v>
      </x:c>
      <x:c r="V21" s="80" t="str">
        <x:v>DOWNGRADE</x:v>
      </x:c>
      <x:c r="W21" s="61" t="str">
        <x:v>SCOPE_OR_FRESHNESS_LIMIT</x:v>
      </x:c>
      <x:c r="X21" s="61" t="str">
        <x:v>VALID</x:v>
      </x:c>
      <x:c r="Y21" s="61">
        <x:f>IF($BN21="EMPTY","EMPTY",$BN21)</x:f>
      </x:c>
      <x:c r="Z21" s="61">
        <x:f>$BO21</x:f>
      </x:c>
      <x:c r="AA21" s="61">
        <x:f>IF($BN21="EMPTY","EMPTY",IF($AZ21=TRUE,"INVALID",IF($BA21=TRUE,"INCOMPLETE",IF(OR(NOT(ISTEXT($C21)),LEN(TRIM($C21&amp;""))&lt;2),"INVALID","VALID"))))</x:f>
      </x:c>
      <x:c r="AB21" s="61">
        <x:f>IF(Y21=V21,"PASS","FAIL")</x:f>
      </x:c>
      <x:c r="AC21" s="61">
        <x:f>IF(Z21=W21,"PASS","FAIL")</x:f>
      </x:c>
      <x:c r="AD21" s="61">
        <x:f>IF(AA21=X21,"PASS","FAIL")</x:f>
      </x:c>
      <x:c r="AE21" s="61">
        <x:f>IF(AND(AB21="PASS",AC21="PASS",AD21="PASS"),"PASS","FAIL")</x:f>
      </x:c>
      <x:c r="AF21" s="71" t="str">
        <x:v>The current role is broader than the evidence supports.</x:v>
      </x:c>
      <x:c r="AG21" s="61">
        <x:f>IF($BN21="EMPTY","EMPTY",IFERROR(VLOOKUP($BO21,'Method Notes'!$AN$5:$AW$50,2,FALSE),""))</x:f>
      </x:c>
      <x:c r="AH21" s="71" t="str">
        <x:v>The evidence is partial, mismatched or stale for the tested view.</x:v>
      </x:c>
      <x:c r="AI21" s="61">
        <x:f>IF($BN21="EMPTY","EMPTY",IF($BO21="CONTROLLED_INPUT_INVALID","Unsupported values were supplied for: "&amp;LEFT($BL21,MAX(0,LEN($BL21)-2))&amp;". The engine does not convert them to a safe default.",IF($BO21="REQUIRED_FIELDS_MISSING","Required information is missing: "&amp;LEFT($BM21,MAX(0,LEN($BM21)-2))&amp;".",IFERROR(VLOOKUP($BO21,'Method Notes'!$AN$5:$AW$50,3,FALSE),""))))</x:f>
      </x:c>
      <x:c r="AJ21" s="71" t="str">
        <x:v>Limit the role to the supported segment, stage or discovery view.</x:v>
      </x:c>
      <x:c r="AK21" s="61">
        <x:f>IF($BN21="EMPTY","EMPTY",IF($BO21="COMMERCIAL_ALTERNATIVE_MISSING","Add as "&amp;$BJ21&amp;" in this scoped view.",IF($BO21="ROLE_MISMATCH","Reclassify as "&amp;$BJ21&amp;" for this view.",IFERROR(VLOOKUP($BO21,'Method Notes'!$AN$5:$AW$50,4,FALSE),""))))</x:f>
      </x:c>
      <x:c r="AL21" s="71" t="str">
        <x:v>Narrow matching use only.</x:v>
      </x:c>
      <x:c r="AM21" s="61">
        <x:f>IF($BN21="EMPTY","EMPTY",IFERROR(VLOOKUP($BO21,'Method Notes'!$AN$5:$AW$50,5,FALSE),""))</x:f>
      </x:c>
      <x:c r="AN21" s="71" t="str">
        <x:v>Broader commercial or procurement use.</x:v>
      </x:c>
      <x:c r="AO21" s="61">
        <x:f>IF($BN21="EMPTY","EMPTY",IFERROR(VLOOKUP($BO21,'Method Notes'!$AN$5:$AW$50,6,FALSE),""))</x:f>
      </x:c>
      <x:c r="AP21" s="71" t="str">
        <x:v>Collect current evidence for the missing scope.</x:v>
      </x:c>
      <x:c r="AQ21" s="61">
        <x:f>IF($BN21="EMPTY","EMPTY",IF($BO21="COMMERCIAL_EVIDENCE_LIMITED",IF($BF21=TRUE,"Add independent decisions and missing segments.","Collect direct buyer or recorded commercial-event evidence tied to the same scope."),IFERROR(VLOOKUP($BO21,'Method Notes'!$AN$5:$AW$50,7,FALSE),"")))</x:f>
      </x:c>
      <x:c r="AR21" s="71" t="str">
        <x:v>Review on current matching evidence or scope change.</x:v>
      </x:c>
      <x:c r="AS21" s="61">
        <x:f>IF($BN21="EMPTY","EMPTY",IFERROR(VLOOKUP($BO21,'Method Notes'!$AN$5:$AW$50,8,FALSE),""))</x:f>
      </x:c>
      <x:c r="AT21" s="71" t="str">
        <x:v>Evidence is scoped to the tested view.</x:v>
      </x:c>
      <x:c r="AU21" s="61">
        <x:f>IF($BN21="EMPTY","EMPTY",IF(OR($BO21="COMMERCIAL_EVIDENCE_LIMITED",$BO21="COMMERCIAL_ALTERNATIVE_MISSING",$BO21="ROLE_MISMATCH",$BO21="SCOPE_OR_FRESHNESS_LIMIT"),IF($BB21="shared","PROVENANCE NOT INDEPENDENT",IF($BB21="one","ONE INDEPENDENT DECISION ONLY",IF($BE21="incomplete_crm","CRM CAPTURE INCOMPLETE",IF(OR($BE21="only_wins",$BE21="only_losses",$BE21="one_segment",$BE21="limited"),"SAMPLE COVERAGE LIMITED",IF($T21="yes","HISTORICAL BACKFILL UNRELIABLE",IF($BC21="stale","EVIDENCE STALE","Evidence is scoped to the tested view.")))))),IFERROR(VLOOKUP($BO21,'Method Notes'!$AN$5:$AW$50,9,FALSE),"")))</x:f>
      </x:c>
      <x:c r="AV21" s="71" t="str">
        <x:v>Update the view rather than deleting the stable identity.</x:v>
      </x:c>
      <x:c r="AW21" s="61">
        <x:f>IF($BN21="EMPTY","EMPTY",IFERROR(VLOOKUP($BO21,'Method Notes'!$AN$5:$AW$50,10,FALSE),""))</x:f>
      </x:c>
      <x:c r="AX21" s="61">
        <x:f>IF(AND(AG21=AF21,AI21=AH21,AK21=AJ21,AM21=AL21,AO21=AN21,AQ21=AP21,AS21=AR21,AU21=AT21,AW21=AV21),"PASS","FAIL")</x:f>
      </x:c>
      <x:c r="AY21">
        <x:f>IF(COUNTA($C21:$U21)&gt;0,1,0)</x:f>
      </x:c>
      <x:c r="AZ21">
        <x:f>OR(ISFORMULA($C21),ISFORMULA($D21),AND($D21&lt;&gt;"",NOT(OR(EXACT($D21,"seo"),EXACT($D21,"content"),EXACT($D21,"paid_search"),EXACT($D21,"market_monitoring"),EXACT($D21,"battlecard"),EXACT($D21,"product_comparison"),EXACT($D21,"shortlist"),EXACT($D21,"procurement"),EXACT($D21,"pricing"),EXACT($D21,"renewal"),EXACT($D21,"strategy")))),ISFORMULA($E21),AND($E21&lt;&gt;"",NOT(OR(EXACT($E21,"yes"),EXACT($E21,"no")))),ISFORMULA($F21),AND($F21&lt;&gt;"",NOT(OR(EXACT($F21,"yes"),EXACT($F21,"no")))),ISFORMULA($G21),AND($G21&lt;&gt;"",NOT(OR(EXACT($G21,"none"),EXACT($G21,"seller_only"),EXACT($G21,"buyer_event"),EXACT($G21,"mixed")))),ISFORMULA($H21),AND($H21&lt;&gt;"",NOT(OR(EXACT($H21,"yes"),EXACT($H21,"no"),EXACT($H21,"unknown")))),ISFORMULA($I21),AND($I21&lt;&gt;"",NOT(OR(EXACT($I21,"full"),EXACT($I21,"partial"),EXACT($I21,"mismatch"),EXACT($I21,"unknown")))),ISFORMULA($J21),AND($J21&lt;&gt;"",NOT(OR(EXACT($J21,"independent_current"),EXACT($J21,"one_decision"),EXACT($J21,"shared_records"),EXACT($J21,"contradictory"),EXACT($J21,"incomplete_capture"),EXACT($J21,"stale")))),ISFORMULA($K21),AND($K21&lt;&gt;"",NOT(OR(EXACT($K21,"vendor"),EXACT($K21,"product"),EXACT($K21,"consultancy"),EXACT($K21,"agency"),EXACT($K21,"internal_build"),EXACT($K21,"spreadsheet"),EXACT($K21,"incumbent"),EXACT($K21,"open_source"),EXACT($K21,"free_tool"),EXACT($K21,"no_decision"),EXACT($K21,"status_quo"),EXACT($K21,"unknown")))),ISFORMULA($L21),AND($L21&lt;&gt;"",NOT(OR(EXACT($L21,"direct"),EXACT($L21,"indirect"),EXACT($L21,"substitute"),EXACT($L21,"reference"),EXACT($L21,"unknown")))),ISFORMULA($M21),AND($M21&lt;&gt;"",NOT(OR(EXACT($M21,"current"),EXACT($M21,"stale"),EXACT($M21,"unknown")))),ISFORMULA($N21),AND($N21&lt;&gt;"",NOT(OR(EXACT($N21,"none"),EXACT($N21,"material"),EXACT($N21,"unknown")))),ISFORMULA($O21),AND($O21&lt;&gt;"",NOT(OR(EXACT($O21,"two_plus"),EXACT($O21,"one"),EXACT($O21,"shared"),EXACT($O21,"unknown")))),ISFORMULA($P21),AND($P21&lt;&gt;"",NOT(OR(EXACT($P21,"balanced"),EXACT($P21,"only_wins"),EXACT($P21,"only_losses"),EXACT($P21,"one_segment"),EXACT($P21,"incomplete_crm"),EXACT($P21,"limited")))),ISFORMULA($Q21),AND($Q21&lt;&gt;"",NOT(OR(EXACT($Q21,"none"),EXACT($Q21,"review_due"),EXACT($Q21,"new_evidence")))),ISFORMULA($R21),AND($R21&lt;&gt;"",NOT(OR(EXACT($R21,"yes"),EXACT($R21,"no")))),ISFORMULA($S21),AND($S21&lt;&gt;"",NOT(OR(EXACT($S21,"yes"),EXACT($S21,"no"),EXACT($S21,"unknown")))),ISFORMULA($T21),AND($T21&lt;&gt;"",NOT(OR(EXACT($T21,"yes"),EXACT($T21,"no")))),ISFORMULA($U21),AND($U21&lt;&gt;"",NOT(OR(EXACT($U21,"yes"),EXACT($U21,"no"),EXACT($U21,"unknown")))))</x:f>
      </x:c>
      <x:c r="BA21">
        <x:f>OR(LEN(TRIM($C21&amp;""))=0,LEN(TRIM($D21&amp;""))=0,LEN(TRIM($E21&amp;""))=0,LEN(TRIM($F21&amp;""))=0,LEN(TRIM($G21&amp;""))=0,LEN(TRIM($H21&amp;""))=0,LEN(TRIM($I21&amp;""))=0,LEN(TRIM($J21&amp;""))=0)</x:f>
      </x:c>
      <x:c r="BB21">
        <x:f>IF($O21&lt;&gt;"",$O21,IF($J21="independent_current","two_plus",IF($J21="one_decision","one",IF($J21="shared_records","shared","unknown"))))</x:f>
      </x:c>
      <x:c r="BC21">
        <x:f>IF($M21&lt;&gt;"",$M21,IF($J21="stale","stale",IF($J21="incomplete_capture","unknown",IF($J21&lt;&gt;"","current",""))))</x:f>
      </x:c>
      <x:c r="BD21">
        <x:f>IF($N21&lt;&gt;"",$N21,IF($J21="contradictory","material",IF($J21&lt;&gt;"","none","")))</x:f>
      </x:c>
      <x:c r="BE21">
        <x:f>IF($P21&lt;&gt;"",$P21,IF($J21="incomplete_capture","incomplete_crm",IF($J21="independent_current","balanced",IF($J21&lt;&gt;"","limited",""))))</x:f>
      </x:c>
      <x:c r="BF21">
        <x:f>OR($G21="buyer_event",$G21="mixed")</x:f>
      </x:c>
      <x:c r="BG21">
        <x:f>OR($D21="battlecard",$D21="shortlist",$D21="procurement",$D21="pricing",$D21="renewal",$D21="strategy",$D21="product_comparison")</x:f>
      </x:c>
      <x:c r="BH21">
        <x:f>OR($D21="seo",$D21="content",$D21="paid_search",$D21="market_monitoring")</x:f>
      </x:c>
      <x:c r="BI21">
        <x:f>IF(OR($K21="vendor",$K21="product"),"direct",IF(OR($K21="consultancy",$K21="agency"),"indirect",IF(OR($K21="internal_build",$K21="spreadsheet",$K21="incumbent",$K21="open_source",$K21="free_tool",$K21="no_decision",$K21="status_quo"),"substitute","")))</x:f>
      </x:c>
      <x:c r="BJ21">
        <x:f>IF(OR($K21="vendor",$K21="product"),"Direct competitor",IF(OR($K21="consultancy",$K21="agency"),"Service alternative",IF($K21="incumbent","Incumbent / substitute",IF($K21="no_decision","No-decision alternative",IF($K21="status_quo","Status-quo alternative",IF(OR($K21="internal_build",$K21="spreadsheet",$K21="open_source",$K21="free_tool"),"Substitute",""))))))</x:f>
      </x:c>
      <x:c r="BK21">
        <x:f>OR($G21="none",$G21="seller_only",$BB21&lt;&gt;"two_plus",$BE21="only_wins",$BE21="only_losses",$BE21="one_segment",$BE21="incomplete_crm",$BE21="limited",$T21="yes",$BC21&lt;&gt;"current")</x:f>
      </x:c>
      <x:c r="BL21">
        <x:f>IF(ISFORMULA($C21),"candidateName, ","")&amp;IF(OR(ISFORMULA($D21),AND($D21&lt;&gt;"",NOT(OR(EXACT($D21,"seo"),EXACT($D21,"content"),EXACT($D21,"paid_search"),EXACT($D21,"market_monitoring"),EXACT($D21,"battlecard"),EXACT($D21,"product_comparison"),EXACT($D21,"shortlist"),EXACT($D21,"procurement"),EXACT($D21,"pricing"),EXACT($D21,"renewal"),EXACT($D21,"strategy"))))),"decisionUse, ","")&amp;IF(OR(ISFORMULA($E21),AND($E21&lt;&gt;"",NOT(OR(EXACT($E21,"yes"),EXACT($E21,"no"))))),"candidateInSet, ","")&amp;IF(OR(ISFORMULA($F21),AND($F21&lt;&gt;"",NOT(OR(EXACT($F21,"yes"),EXACT($F21,"no"))))),"publicEvidence, ","")&amp;IF(OR(ISFORMULA($G21),AND($G21&lt;&gt;"",NOT(OR(EXACT($G21,"none"),EXACT($G21,"seller_only"),EXACT($G21,"buyer_event"),EXACT($G21,"mixed"))))),"firstPartyEvidence, ","")&amp;IF(OR(ISFORMULA($H21),AND($H21&lt;&gt;"",NOT(OR(EXACT($H21,"yes"),EXACT($H21,"no"),EXACT($H21,"unknown"))))),"realDecision, ","")&amp;IF(OR(ISFORMULA($I21),AND($I21&lt;&gt;"",NOT(OR(EXACT($I21,"full"),EXACT($I21,"partial"),EXACT($I21,"mismatch"),EXACT($I21,"unknown"))))),"scopeMatch, ","")&amp;IF(OR(ISFORMULA($J21),AND($J21&lt;&gt;"",NOT(OR(EXACT($J21,"independent_current"),EXACT($J21,"one_decision"),EXACT($J21,"shared_records"),EXACT($J21,"contradictory"),EXACT($J21,"incomplete_capture"),EXACT($J21,"stale"))))),"evidenceQuality, ","")&amp;IF(OR(ISFORMULA($K21),AND($K21&lt;&gt;"",NOT(OR(EXACT($K21,"vendor"),EXACT($K21,"product"),EXACT($K21,"consultancy"),EXACT($K21,"agency"),EXACT($K21,"internal_build"),EXACT($K21,"spreadsheet"),EXACT($K21,"incumbent"),EXACT($K21,"open_source"),EXACT($K21,"free_tool"),EXACT($K21,"no_decision"),EXACT($K21,"status_quo"),EXACT($K21,"unknown"))))),"alternativeType, ","")&amp;IF(OR(ISFORMULA($L21),AND($L21&lt;&gt;"",NOT(OR(EXACT($L21,"direct"),EXACT($L21,"indirect"),EXACT($L21,"substitute"),EXACT($L21,"reference"),EXACT($L21,"unknown"))))),"currentRole, ","")&amp;IF(OR(ISFORMULA($M21),AND($M21&lt;&gt;"",NOT(OR(EXACT($M21,"current"),EXACT($M21,"stale"),EXACT($M21,"unknown"))))),"freshness, ","")&amp;IF(OR(ISFORMULA($N21),AND($N21&lt;&gt;"",NOT(OR(EXACT($N21,"none"),EXACT($N21,"material"),EXACT($N21,"unknown"))))),"contradiction, ","")&amp;IF(OR(ISFORMULA($O21),AND($O21&lt;&gt;"",NOT(OR(EXACT($O21,"two_plus"),EXACT($O21,"one"),EXACT($O21,"shared"),EXACT($O21,"unknown"))))),"provenance, ","")&amp;IF(OR(ISFORMULA($P21),AND($P21&lt;&gt;"",NOT(OR(EXACT($P21,"balanced"),EXACT($P21,"only_wins"),EXACT($P21,"only_losses"),EXACT($P21,"one_segment"),EXACT($P21,"incomplete_crm"),EXACT($P21,"limited"))))),"sampleCoverage, ","")&amp;IF(OR(ISFORMULA($Q21),AND($Q21&lt;&gt;"",NOT(OR(EXACT($Q21,"none"),EXACT($Q21,"review_due"),EXACT($Q21,"new_evidence"))))),"previousValidation, ","")&amp;IF(OR(ISFORMULA($R21),AND($R21&lt;&gt;"",NOT(OR(EXACT($R21,"yes"),EXACT($R21,"no"))))),"newMaterialEvidence, ","")&amp;IF(OR(ISFORMULA($S21),AND($S21&lt;&gt;"",NOT(OR(EXACT($S21,"yes"),EXACT($S21,"no"),EXACT($S21,"unknown"))))),"serviceability, ","")&amp;IF(OR(ISFORMULA($T21),AND($T21&lt;&gt;"",NOT(OR(EXACT($T21,"yes"),EXACT($T21,"no"))))),"historicalBackfill, ","")&amp;IF(OR(ISFORMULA($U21),AND($U21&lt;&gt;"",NOT(OR(EXACT($U21,"yes"),EXACT($U21,"no"),EXACT($U21,"unknown"))))),"commercialNonParticipation, ","")</x:f>
      </x:c>
      <x:c r="BM21">
        <x:f>IF(LEN(TRIM($C21&amp;""))=0,"candidateName, ","")&amp;IF(LEN(TRIM($D21&amp;""))=0,"decisionUse, ","")&amp;IF(LEN(TRIM($E21&amp;""))=0,"candidateInSet, ","")&amp;IF(LEN(TRIM($F21&amp;""))=0,"publicEvidence, ","")&amp;IF(LEN(TRIM($G21&amp;""))=0,"firstPartyEvidence, ","")&amp;IF(LEN(TRIM($H21&amp;""))=0,"realDecision, ","")&amp;IF(LEN(TRIM($I21&amp;""))=0,"scopeMatch, ","")&amp;IF(LEN(TRIM($J21&amp;""))=0,"evidenceQuality, ","")</x:f>
      </x:c>
      <x:c r="BN21">
        <x:f>IF($AY21=0,"EMPTY",IF($AZ21=TRUE,"INVALID INPUT",IF($BA21=TRUE,"INVALID INPUT",IF(OR(NOT(ISTEXT($C21)),LEN(TRIM($C21&amp;""))&lt;2),"INVALID INPUT",IF(OR($Q21="review_due",$Q21="new_evidence",$R21="yes"),"REOPEN",IF(OR($BD21="material",$BD21="unknown"),"RESOLVE EVIDENCE",IF(OR($I21="unknown",$H21="unknown"),"RESOLVE EVIDENCE",IF(AND($BG21=TRUE,OR($S21="",$S21="unknown")),"RESOLVE EVIDENCE",IF(AND($E21="no",OR($K21="",$K21="unknown")),"RESOLVE EVIDENCE",IF(AND($E21="yes",OR($L21="",$L21="unknown")),"RESOLVE EVIDENCE",IF(AND($E21="yes",OR($I21="partial",$I21="mismatch",$BC21="stale")),"DOWNGRADE",IF(AND($BG21=TRUE,$BK21=TRUE),"RESOLVE EVIDENCE",IF(AND($S21="no",$E21="yes",$H21="no",$U21="yes",$BB21="two_plus",$I21="full",$BC21="current"),"EXCLUDE FROM THIS COMMERCIAL VIEW",IF(AND($S21="no",$E21="yes",$H21="yes"),"DOWNGRADE",IF(AND($S21="no",OR($F21="yes",$BH21=TRUE)),"RETAIN FOR DISCOVERY / REFERENCE",IF($S21="no","RESOLVE EVIDENCE",IF(AND($E21="no",$H21="yes",$BF21=TRUE,$I21="full",$BI21=""),"RESOLVE EVIDENCE",IF(AND($E21="no",$H21="yes",$BF21=TRUE,$I21="full",$BG21=TRUE,OR($BB21&lt;&gt;"two_plus",$BC21&lt;&gt;"current",$S21&lt;&gt;"yes")),"RESOLVE EVIDENCE",IF(AND($E21="no",$H21="yes",$BF21=TRUE,$I21="full"),"ADD",IF(AND($BI21&lt;&gt;"",$E21="yes",$H21="yes",$I21="full",$L21&lt;&gt;$BI21),"RECLASSIFY",IF(AND($BB21="shared",$BH21=TRUE),"RETAIN FOR DISCOVERY / REFERENCE",IF(AND($BH21=TRUE,$F21="yes",OR($H21="no",$G21="none")),"RETAIN FOR DISCOVERY / REFERENCE",IF(AND($E21="yes",$H21="no",$U21="yes",$BB21="two_plus",$I21="full",$BC21="current"),"EXCLUDE FROM THIS COMMERCIAL VIEW",IF(AND($E21="yes",$H21="yes",$BF21=TRUE,$I21="full",$BB21="two_plus",$BC21="current",$BI21=""),"RESOLVE EVIDENCE",IF(AND($E21="yes",$H21="yes",$BF21=TRUE,$I21="full",$BB21="two_plus",$BC21="current",$BG21=TRUE,$S21&lt;&gt;"yes"),"RESOLVE EVIDENCE",IF(AND($E21="yes",$H21="yes",$BF21=TRUE,$I21="full",$BB21="two_plus",$BC21="current",$L21&lt;&gt;$BI21),"RECLASSIFY",IF(AND($E21="yes",$H21="yes",$BF21=TRUE,$I21="full",$BB21="two_plus",$BC21="current"),"CONFIRM","RESOLVE EVIDENCE")))))))))))))))))))))))))))</x:f>
      </x:c>
      <x:c r="BO21">
        <x:f>IF($AY21=0,"EMPTY",IF($AZ21=TRUE,"CONTROLLED_INPUT_INVALID",IF($BA21=TRUE,"REQUIRED_FIELDS_MISSING",IF(OR(NOT(ISTEXT($C21)),LEN(TRIM($C21&amp;""))&lt;2),"IDENTITY_MALFORMED",IF(OR($Q21="review_due",$Q21="new_evidence",$R21="yes"),"LIFECYCLE_TRIGGER",IF(OR($BD21="material",$BD21="unknown"),"MATERIAL_CONTRADICTION",IF(OR($I21="unknown",$H21="unknown"),"SCOPE_OR_EVENT_UNRESOLVED",IF(AND($BG21=TRUE,OR($S21="",$S21="unknown")),"SERVICEABILITY_UNRESOLVED",IF(AND($E21="no",OR($K21="",$K21="unknown")),"MISSING_ALTERNATIVE_ROLE_UNRESOLVED",IF(AND($E21="yes",OR($L21="",$L21="unknown")),"CURRENT_ROLE_UNRESOLVED",IF(AND($E21="yes",OR($I21="partial",$I21="mismatch",$BC21="stale")),"SCOPE_OR_FRESHNESS_LIMIT",IF(AND($BG21=TRUE,$BK21=TRUE),"COMMERCIAL_EVIDENCE_LIMITED",IF(AND($S21="no",$E21="yes",$H21="no",$U21="yes",$BB21="two_plus",$I21="full",$BC21="current"),"SCOPED_NON_SERVICEABILITY",IF(AND($S21="no",$E21="yes",$H21="yes"),"SERVICEABILITY_LIMIT",IF(AND($S21="no",OR($F21="yes",$BH21=TRUE)),"NOT_SERVICEABLE_FOR_COMMERCIAL_VIEW",IF($S21="no","SERVICEABILITY_NEGATIVE_ROLE_EFFECT_UNRESOLVED",IF(AND($E21="no",$H21="yes",$BF21=TRUE,$I21="full",$BI21=""),"MISSING_ALTERNATIVE_ROLE_UNRESOLVED",IF(AND($E21="no",$H21="yes",$BF21=TRUE,$I21="full",$BG21=TRUE,OR($BB21&lt;&gt;"two_plus",$BC21&lt;&gt;"current",$S21&lt;&gt;"yes")),"MISSING_ALTERNATIVE_EVIDENCE_LIMITED",IF(AND($E21="no",$H21="yes",$BF21=TRUE,$I21="full"),"COMMERCIAL_ALTERNATIVE_MISSING",IF(AND($BI21&lt;&gt;"",$E21="yes",$H21="yes",$I21="full",$L21&lt;&gt;$BI21),"ROLE_MISMATCH",IF(AND($BB21="shared",$BH21=TRUE),"PUBLIC_SIGNAL_SHARED_PROVENANCE",IF(AND($BH21=TRUE,$F21="yes",OR($H21="no",$G21="none")),"DISCOVERY_ONLY_RELATIONSHIP",IF(AND($E21="yes",$H21="no",$U21="yes",$BB21="two_plus",$I21="full",$BC21="current"),"SCOPED_NON_PARTICIPATION",IF(AND($E21="yes",$H21="yes",$BF21=TRUE,$I21="full",$BB21="two_plus",$BC21="current",$BI21=""),"ALTERNATIVE_TYPE_UNRESOLVED",IF(AND($E21="yes",$H21="yes",$BF21=TRUE,$I21="full",$BB21="two_plus",$BC21="current",$BG21=TRUE,$S21&lt;&gt;"yes"),"SERVICEABILITY_UNRESOLVED",IF(AND($E21="yes",$H21="yes",$BF21=TRUE,$I21="full",$BB21="two_plus",$BC21="current",$L21&lt;&gt;$BI21),"ROLE_MISMATCH",IF(AND($E21="yes",$H21="yes",$BF21=TRUE,$I21="full",$BB21="two_plus",$BC21="current"),"SCOPED_COMMERCIAL_RELEVANCE","DEFAULT_EVIDENCE_GAP")))))))))))))))))))))))))))</x:f>
      </x:c>
    </x:row>
    <x:row r="22">
      <x:c r="A22" s="80" t="str">
        <x:v>F017</x:v>
      </x:c>
      <x:c r="B22" s="80" t="str">
        <x:v>Scope mismatch</x:v>
      </x:c>
      <x:c r="C22" s="80" t="str">
        <x:v>Atlas Cloud</x:v>
      </x:c>
      <x:c r="D22" s="80" t="str">
        <x:v>shortlist</x:v>
      </x:c>
      <x:c r="E22" s="80" t="str">
        <x:v>yes</x:v>
      </x:c>
      <x:c r="F22" s="80" t="str">
        <x:v>yes</x:v>
      </x:c>
      <x:c r="G22" s="80" t="str">
        <x:v>mixed</x:v>
      </x:c>
      <x:c r="H22" s="80" t="str">
        <x:v>yes</x:v>
      </x:c>
      <x:c r="I22" s="80" t="str">
        <x:v>mismatch</x:v>
      </x:c>
      <x:c r="J22" s="80" t="str">
        <x:v>independent_current</x:v>
      </x:c>
      <x:c r="K22" s="80" t="str">
        <x:v>vendor</x:v>
      </x:c>
      <x:c r="L22" s="80" t="str">
        <x:v>direct</x:v>
      </x:c>
      <x:c r="M22" s="80" t="str">
        <x:v>current</x:v>
      </x:c>
      <x:c r="N22" s="80" t="str">
        <x:v>none</x:v>
      </x:c>
      <x:c r="O22" s="80" t="str">
        <x:v>two_plus</x:v>
      </x:c>
      <x:c r="P22" s="80" t="str">
        <x:v>balanced</x:v>
      </x:c>
      <x:c r="Q22" s="80" t="str">
        <x:v>none</x:v>
      </x:c>
      <x:c r="R22" s="80" t="str">
        <x:v>no</x:v>
      </x:c>
      <x:c r="S22" s="80" t="str">
        <x:v>yes</x:v>
      </x:c>
      <x:c r="T22" s="80" t="str">
        <x:v>no</x:v>
      </x:c>
      <x:c r="U22" s="80" t="str">
        <x:v>no</x:v>
      </x:c>
      <x:c r="V22" s="80" t="str">
        <x:v>DOWNGRADE</x:v>
      </x:c>
      <x:c r="W22" s="61" t="str">
        <x:v>SCOPE_OR_FRESHNESS_LIMIT</x:v>
      </x:c>
      <x:c r="X22" s="61" t="str">
        <x:v>VALID</x:v>
      </x:c>
      <x:c r="Y22" s="61">
        <x:f>IF($BN22="EMPTY","EMPTY",$BN22)</x:f>
      </x:c>
      <x:c r="Z22" s="61">
        <x:f>$BO22</x:f>
      </x:c>
      <x:c r="AA22" s="61">
        <x:f>IF($BN22="EMPTY","EMPTY",IF($AZ22=TRUE,"INVALID",IF($BA22=TRUE,"INCOMPLETE",IF(OR(NOT(ISTEXT($C22)),LEN(TRIM($C22&amp;""))&lt;2),"INVALID","VALID"))))</x:f>
      </x:c>
      <x:c r="AB22" s="61">
        <x:f>IF(Y22=V22,"PASS","FAIL")</x:f>
      </x:c>
      <x:c r="AC22" s="61">
        <x:f>IF(Z22=W22,"PASS","FAIL")</x:f>
      </x:c>
      <x:c r="AD22" s="61">
        <x:f>IF(AA22=X22,"PASS","FAIL")</x:f>
      </x:c>
      <x:c r="AE22" s="61">
        <x:f>IF(AND(AB22="PASS",AC22="PASS",AD22="PASS"),"PASS","FAIL")</x:f>
      </x:c>
      <x:c r="AF22" s="71" t="str">
        <x:v>The current role is broader than the evidence supports.</x:v>
      </x:c>
      <x:c r="AG22" s="61">
        <x:f>IF($BN22="EMPTY","EMPTY",IFERROR(VLOOKUP($BO22,'Method Notes'!$AN$5:$AW$50,2,FALSE),""))</x:f>
      </x:c>
      <x:c r="AH22" s="71" t="str">
        <x:v>The evidence is partial, mismatched or stale for the tested view.</x:v>
      </x:c>
      <x:c r="AI22" s="61">
        <x:f>IF($BN22="EMPTY","EMPTY",IF($BO22="CONTROLLED_INPUT_INVALID","Unsupported values were supplied for: "&amp;LEFT($BL22,MAX(0,LEN($BL22)-2))&amp;". The engine does not convert them to a safe default.",IF($BO22="REQUIRED_FIELDS_MISSING","Required information is missing: "&amp;LEFT($BM22,MAX(0,LEN($BM22)-2))&amp;".",IFERROR(VLOOKUP($BO22,'Method Notes'!$AN$5:$AW$50,3,FALSE),""))))</x:f>
      </x:c>
      <x:c r="AJ22" s="71" t="str">
        <x:v>Limit the role to the supported segment, stage or discovery view.</x:v>
      </x:c>
      <x:c r="AK22" s="61">
        <x:f>IF($BN22="EMPTY","EMPTY",IF($BO22="COMMERCIAL_ALTERNATIVE_MISSING","Add as "&amp;$BJ22&amp;" in this scoped view.",IF($BO22="ROLE_MISMATCH","Reclassify as "&amp;$BJ22&amp;" for this view.",IFERROR(VLOOKUP($BO22,'Method Notes'!$AN$5:$AW$50,4,FALSE),""))))</x:f>
      </x:c>
      <x:c r="AL22" s="71" t="str">
        <x:v>Narrow matching use only.</x:v>
      </x:c>
      <x:c r="AM22" s="61">
        <x:f>IF($BN22="EMPTY","EMPTY",IFERROR(VLOOKUP($BO22,'Method Notes'!$AN$5:$AW$50,5,FALSE),""))</x:f>
      </x:c>
      <x:c r="AN22" s="71" t="str">
        <x:v>Broader commercial or procurement use.</x:v>
      </x:c>
      <x:c r="AO22" s="61">
        <x:f>IF($BN22="EMPTY","EMPTY",IFERROR(VLOOKUP($BO22,'Method Notes'!$AN$5:$AW$50,6,FALSE),""))</x:f>
      </x:c>
      <x:c r="AP22" s="71" t="str">
        <x:v>Collect current evidence for the missing scope.</x:v>
      </x:c>
      <x:c r="AQ22" s="61">
        <x:f>IF($BN22="EMPTY","EMPTY",IF($BO22="COMMERCIAL_EVIDENCE_LIMITED",IF($BF22=TRUE,"Add independent decisions and missing segments.","Collect direct buyer or recorded commercial-event evidence tied to the same scope."),IFERROR(VLOOKUP($BO22,'Method Notes'!$AN$5:$AW$50,7,FALSE),"")))</x:f>
      </x:c>
      <x:c r="AR22" s="71" t="str">
        <x:v>Review on current matching evidence or scope change.</x:v>
      </x:c>
      <x:c r="AS22" s="61">
        <x:f>IF($BN22="EMPTY","EMPTY",IFERROR(VLOOKUP($BO22,'Method Notes'!$AN$5:$AW$50,8,FALSE),""))</x:f>
      </x:c>
      <x:c r="AT22" s="71" t="str">
        <x:v>Evidence is scoped to the tested view.</x:v>
      </x:c>
      <x:c r="AU22" s="61">
        <x:f>IF($BN22="EMPTY","EMPTY",IF(OR($BO22="COMMERCIAL_EVIDENCE_LIMITED",$BO22="COMMERCIAL_ALTERNATIVE_MISSING",$BO22="ROLE_MISMATCH",$BO22="SCOPE_OR_FRESHNESS_LIMIT"),IF($BB22="shared","PROVENANCE NOT INDEPENDENT",IF($BB22="one","ONE INDEPENDENT DECISION ONLY",IF($BE22="incomplete_crm","CRM CAPTURE INCOMPLETE",IF(OR($BE22="only_wins",$BE22="only_losses",$BE22="one_segment",$BE22="limited"),"SAMPLE COVERAGE LIMITED",IF($T22="yes","HISTORICAL BACKFILL UNRELIABLE",IF($BC22="stale","EVIDENCE STALE","Evidence is scoped to the tested view.")))))),IFERROR(VLOOKUP($BO22,'Method Notes'!$AN$5:$AW$50,9,FALSE),"")))</x:f>
      </x:c>
      <x:c r="AV22" s="71" t="str">
        <x:v>Update the view rather than deleting the stable identity.</x:v>
      </x:c>
      <x:c r="AW22" s="61">
        <x:f>IF($BN22="EMPTY","EMPTY",IFERROR(VLOOKUP($BO22,'Method Notes'!$AN$5:$AW$50,10,FALSE),""))</x:f>
      </x:c>
      <x:c r="AX22" s="61">
        <x:f>IF(AND(AG22=AF22,AI22=AH22,AK22=AJ22,AM22=AL22,AO22=AN22,AQ22=AP22,AS22=AR22,AU22=AT22,AW22=AV22),"PASS","FAIL")</x:f>
      </x:c>
      <x:c r="AY22">
        <x:f>IF(COUNTA($C22:$U22)&gt;0,1,0)</x:f>
      </x:c>
      <x:c r="AZ22">
        <x:f>OR(ISFORMULA($C22),ISFORMULA($D22),AND($D22&lt;&gt;"",NOT(OR(EXACT($D22,"seo"),EXACT($D22,"content"),EXACT($D22,"paid_search"),EXACT($D22,"market_monitoring"),EXACT($D22,"battlecard"),EXACT($D22,"product_comparison"),EXACT($D22,"shortlist"),EXACT($D22,"procurement"),EXACT($D22,"pricing"),EXACT($D22,"renewal"),EXACT($D22,"strategy")))),ISFORMULA($E22),AND($E22&lt;&gt;"",NOT(OR(EXACT($E22,"yes"),EXACT($E22,"no")))),ISFORMULA($F22),AND($F22&lt;&gt;"",NOT(OR(EXACT($F22,"yes"),EXACT($F22,"no")))),ISFORMULA($G22),AND($G22&lt;&gt;"",NOT(OR(EXACT($G22,"none"),EXACT($G22,"seller_only"),EXACT($G22,"buyer_event"),EXACT($G22,"mixed")))),ISFORMULA($H22),AND($H22&lt;&gt;"",NOT(OR(EXACT($H22,"yes"),EXACT($H22,"no"),EXACT($H22,"unknown")))),ISFORMULA($I22),AND($I22&lt;&gt;"",NOT(OR(EXACT($I22,"full"),EXACT($I22,"partial"),EXACT($I22,"mismatch"),EXACT($I22,"unknown")))),ISFORMULA($J22),AND($J22&lt;&gt;"",NOT(OR(EXACT($J22,"independent_current"),EXACT($J22,"one_decision"),EXACT($J22,"shared_records"),EXACT($J22,"contradictory"),EXACT($J22,"incomplete_capture"),EXACT($J22,"stale")))),ISFORMULA($K22),AND($K22&lt;&gt;"",NOT(OR(EXACT($K22,"vendor"),EXACT($K22,"product"),EXACT($K22,"consultancy"),EXACT($K22,"agency"),EXACT($K22,"internal_build"),EXACT($K22,"spreadsheet"),EXACT($K22,"incumbent"),EXACT($K22,"open_source"),EXACT($K22,"free_tool"),EXACT($K22,"no_decision"),EXACT($K22,"status_quo"),EXACT($K22,"unknown")))),ISFORMULA($L22),AND($L22&lt;&gt;"",NOT(OR(EXACT($L22,"direct"),EXACT($L22,"indirect"),EXACT($L22,"substitute"),EXACT($L22,"reference"),EXACT($L22,"unknown")))),ISFORMULA($M22),AND($M22&lt;&gt;"",NOT(OR(EXACT($M22,"current"),EXACT($M22,"stale"),EXACT($M22,"unknown")))),ISFORMULA($N22),AND($N22&lt;&gt;"",NOT(OR(EXACT($N22,"none"),EXACT($N22,"material"),EXACT($N22,"unknown")))),ISFORMULA($O22),AND($O22&lt;&gt;"",NOT(OR(EXACT($O22,"two_plus"),EXACT($O22,"one"),EXACT($O22,"shared"),EXACT($O22,"unknown")))),ISFORMULA($P22),AND($P22&lt;&gt;"",NOT(OR(EXACT($P22,"balanced"),EXACT($P22,"only_wins"),EXACT($P22,"only_losses"),EXACT($P22,"one_segment"),EXACT($P22,"incomplete_crm"),EXACT($P22,"limited")))),ISFORMULA($Q22),AND($Q22&lt;&gt;"",NOT(OR(EXACT($Q22,"none"),EXACT($Q22,"review_due"),EXACT($Q22,"new_evidence")))),ISFORMULA($R22),AND($R22&lt;&gt;"",NOT(OR(EXACT($R22,"yes"),EXACT($R22,"no")))),ISFORMULA($S22),AND($S22&lt;&gt;"",NOT(OR(EXACT($S22,"yes"),EXACT($S22,"no"),EXACT($S22,"unknown")))),ISFORMULA($T22),AND($T22&lt;&gt;"",NOT(OR(EXACT($T22,"yes"),EXACT($T22,"no")))),ISFORMULA($U22),AND($U22&lt;&gt;"",NOT(OR(EXACT($U22,"yes"),EXACT($U22,"no"),EXACT($U22,"unknown")))))</x:f>
      </x:c>
      <x:c r="BA22">
        <x:f>OR(LEN(TRIM($C22&amp;""))=0,LEN(TRIM($D22&amp;""))=0,LEN(TRIM($E22&amp;""))=0,LEN(TRIM($F22&amp;""))=0,LEN(TRIM($G22&amp;""))=0,LEN(TRIM($H22&amp;""))=0,LEN(TRIM($I22&amp;""))=0,LEN(TRIM($J22&amp;""))=0)</x:f>
      </x:c>
      <x:c r="BB22">
        <x:f>IF($O22&lt;&gt;"",$O22,IF($J22="independent_current","two_plus",IF($J22="one_decision","one",IF($J22="shared_records","shared","unknown"))))</x:f>
      </x:c>
      <x:c r="BC22">
        <x:f>IF($M22&lt;&gt;"",$M22,IF($J22="stale","stale",IF($J22="incomplete_capture","unknown",IF($J22&lt;&gt;"","current",""))))</x:f>
      </x:c>
      <x:c r="BD22">
        <x:f>IF($N22&lt;&gt;"",$N22,IF($J22="contradictory","material",IF($J22&lt;&gt;"","none","")))</x:f>
      </x:c>
      <x:c r="BE22">
        <x:f>IF($P22&lt;&gt;"",$P22,IF($J22="incomplete_capture","incomplete_crm",IF($J22="independent_current","balanced",IF($J22&lt;&gt;"","limited",""))))</x:f>
      </x:c>
      <x:c r="BF22">
        <x:f>OR($G22="buyer_event",$G22="mixed")</x:f>
      </x:c>
      <x:c r="BG22">
        <x:f>OR($D22="battlecard",$D22="shortlist",$D22="procurement",$D22="pricing",$D22="renewal",$D22="strategy",$D22="product_comparison")</x:f>
      </x:c>
      <x:c r="BH22">
        <x:f>OR($D22="seo",$D22="content",$D22="paid_search",$D22="market_monitoring")</x:f>
      </x:c>
      <x:c r="BI22">
        <x:f>IF(OR($K22="vendor",$K22="product"),"direct",IF(OR($K22="consultancy",$K22="agency"),"indirect",IF(OR($K22="internal_build",$K22="spreadsheet",$K22="incumbent",$K22="open_source",$K22="free_tool",$K22="no_decision",$K22="status_quo"),"substitute","")))</x:f>
      </x:c>
      <x:c r="BJ22">
        <x:f>IF(OR($K22="vendor",$K22="product"),"Direct competitor",IF(OR($K22="consultancy",$K22="agency"),"Service alternative",IF($K22="incumbent","Incumbent / substitute",IF($K22="no_decision","No-decision alternative",IF($K22="status_quo","Status-quo alternative",IF(OR($K22="internal_build",$K22="spreadsheet",$K22="open_source",$K22="free_tool"),"Substitute",""))))))</x:f>
      </x:c>
      <x:c r="BK22">
        <x:f>OR($G22="none",$G22="seller_only",$BB22&lt;&gt;"two_plus",$BE22="only_wins",$BE22="only_losses",$BE22="one_segment",$BE22="incomplete_crm",$BE22="limited",$T22="yes",$BC22&lt;&gt;"current")</x:f>
      </x:c>
      <x:c r="BL22">
        <x:f>IF(ISFORMULA($C22),"candidateName, ","")&amp;IF(OR(ISFORMULA($D22),AND($D22&lt;&gt;"",NOT(OR(EXACT($D22,"seo"),EXACT($D22,"content"),EXACT($D22,"paid_search"),EXACT($D22,"market_monitoring"),EXACT($D22,"battlecard"),EXACT($D22,"product_comparison"),EXACT($D22,"shortlist"),EXACT($D22,"procurement"),EXACT($D22,"pricing"),EXACT($D22,"renewal"),EXACT($D22,"strategy"))))),"decisionUse, ","")&amp;IF(OR(ISFORMULA($E22),AND($E22&lt;&gt;"",NOT(OR(EXACT($E22,"yes"),EXACT($E22,"no"))))),"candidateInSet, ","")&amp;IF(OR(ISFORMULA($F22),AND($F22&lt;&gt;"",NOT(OR(EXACT($F22,"yes"),EXACT($F22,"no"))))),"publicEvidence, ","")&amp;IF(OR(ISFORMULA($G22),AND($G22&lt;&gt;"",NOT(OR(EXACT($G22,"none"),EXACT($G22,"seller_only"),EXACT($G22,"buyer_event"),EXACT($G22,"mixed"))))),"firstPartyEvidence, ","")&amp;IF(OR(ISFORMULA($H22),AND($H22&lt;&gt;"",NOT(OR(EXACT($H22,"yes"),EXACT($H22,"no"),EXACT($H22,"unknown"))))),"realDecision, ","")&amp;IF(OR(ISFORMULA($I22),AND($I22&lt;&gt;"",NOT(OR(EXACT($I22,"full"),EXACT($I22,"partial"),EXACT($I22,"mismatch"),EXACT($I22,"unknown"))))),"scopeMatch, ","")&amp;IF(OR(ISFORMULA($J22),AND($J22&lt;&gt;"",NOT(OR(EXACT($J22,"independent_current"),EXACT($J22,"one_decision"),EXACT($J22,"shared_records"),EXACT($J22,"contradictory"),EXACT($J22,"incomplete_capture"),EXACT($J22,"stale"))))),"evidenceQuality, ","")&amp;IF(OR(ISFORMULA($K22),AND($K22&lt;&gt;"",NOT(OR(EXACT($K22,"vendor"),EXACT($K22,"product"),EXACT($K22,"consultancy"),EXACT($K22,"agency"),EXACT($K22,"internal_build"),EXACT($K22,"spreadsheet"),EXACT($K22,"incumbent"),EXACT($K22,"open_source"),EXACT($K22,"free_tool"),EXACT($K22,"no_decision"),EXACT($K22,"status_quo"),EXACT($K22,"unknown"))))),"alternativeType, ","")&amp;IF(OR(ISFORMULA($L22),AND($L22&lt;&gt;"",NOT(OR(EXACT($L22,"direct"),EXACT($L22,"indirect"),EXACT($L22,"substitute"),EXACT($L22,"reference"),EXACT($L22,"unknown"))))),"currentRole, ","")&amp;IF(OR(ISFORMULA($M22),AND($M22&lt;&gt;"",NOT(OR(EXACT($M22,"current"),EXACT($M22,"stale"),EXACT($M22,"unknown"))))),"freshness, ","")&amp;IF(OR(ISFORMULA($N22),AND($N22&lt;&gt;"",NOT(OR(EXACT($N22,"none"),EXACT($N22,"material"),EXACT($N22,"unknown"))))),"contradiction, ","")&amp;IF(OR(ISFORMULA($O22),AND($O22&lt;&gt;"",NOT(OR(EXACT($O22,"two_plus"),EXACT($O22,"one"),EXACT($O22,"shared"),EXACT($O22,"unknown"))))),"provenance, ","")&amp;IF(OR(ISFORMULA($P22),AND($P22&lt;&gt;"",NOT(OR(EXACT($P22,"balanced"),EXACT($P22,"only_wins"),EXACT($P22,"only_losses"),EXACT($P22,"one_segment"),EXACT($P22,"incomplete_crm"),EXACT($P22,"limited"))))),"sampleCoverage, ","")&amp;IF(OR(ISFORMULA($Q22),AND($Q22&lt;&gt;"",NOT(OR(EXACT($Q22,"none"),EXACT($Q22,"review_due"),EXACT($Q22,"new_evidence"))))),"previousValidation, ","")&amp;IF(OR(ISFORMULA($R22),AND($R22&lt;&gt;"",NOT(OR(EXACT($R22,"yes"),EXACT($R22,"no"))))),"newMaterialEvidence, ","")&amp;IF(OR(ISFORMULA($S22),AND($S22&lt;&gt;"",NOT(OR(EXACT($S22,"yes"),EXACT($S22,"no"),EXACT($S22,"unknown"))))),"serviceability, ","")&amp;IF(OR(ISFORMULA($T22),AND($T22&lt;&gt;"",NOT(OR(EXACT($T22,"yes"),EXACT($T22,"no"))))),"historicalBackfill, ","")&amp;IF(OR(ISFORMULA($U22),AND($U22&lt;&gt;"",NOT(OR(EXACT($U22,"yes"),EXACT($U22,"no"),EXACT($U22,"unknown"))))),"commercialNonParticipation, ","")</x:f>
      </x:c>
      <x:c r="BM22">
        <x:f>IF(LEN(TRIM($C22&amp;""))=0,"candidateName, ","")&amp;IF(LEN(TRIM($D22&amp;""))=0,"decisionUse, ","")&amp;IF(LEN(TRIM($E22&amp;""))=0,"candidateInSet, ","")&amp;IF(LEN(TRIM($F22&amp;""))=0,"publicEvidence, ","")&amp;IF(LEN(TRIM($G22&amp;""))=0,"firstPartyEvidence, ","")&amp;IF(LEN(TRIM($H22&amp;""))=0,"realDecision, ","")&amp;IF(LEN(TRIM($I22&amp;""))=0,"scopeMatch, ","")&amp;IF(LEN(TRIM($J22&amp;""))=0,"evidenceQuality, ","")</x:f>
      </x:c>
      <x:c r="BN22">
        <x:f>IF($AY22=0,"EMPTY",IF($AZ22=TRUE,"INVALID INPUT",IF($BA22=TRUE,"INVALID INPUT",IF(OR(NOT(ISTEXT($C22)),LEN(TRIM($C22&amp;""))&lt;2),"INVALID INPUT",IF(OR($Q22="review_due",$Q22="new_evidence",$R22="yes"),"REOPEN",IF(OR($BD22="material",$BD22="unknown"),"RESOLVE EVIDENCE",IF(OR($I22="unknown",$H22="unknown"),"RESOLVE EVIDENCE",IF(AND($BG22=TRUE,OR($S22="",$S22="unknown")),"RESOLVE EVIDENCE",IF(AND($E22="no",OR($K22="",$K22="unknown")),"RESOLVE EVIDENCE",IF(AND($E22="yes",OR($L22="",$L22="unknown")),"RESOLVE EVIDENCE",IF(AND($E22="yes",OR($I22="partial",$I22="mismatch",$BC22="stale")),"DOWNGRADE",IF(AND($BG22=TRUE,$BK22=TRUE),"RESOLVE EVIDENCE",IF(AND($S22="no",$E22="yes",$H22="no",$U22="yes",$BB22="two_plus",$I22="full",$BC22="current"),"EXCLUDE FROM THIS COMMERCIAL VIEW",IF(AND($S22="no",$E22="yes",$H22="yes"),"DOWNGRADE",IF(AND($S22="no",OR($F22="yes",$BH22=TRUE)),"RETAIN FOR DISCOVERY / REFERENCE",IF($S22="no","RESOLVE EVIDENCE",IF(AND($E22="no",$H22="yes",$BF22=TRUE,$I22="full",$BI22=""),"RESOLVE EVIDENCE",IF(AND($E22="no",$H22="yes",$BF22=TRUE,$I22="full",$BG22=TRUE,OR($BB22&lt;&gt;"two_plus",$BC22&lt;&gt;"current",$S22&lt;&gt;"yes")),"RESOLVE EVIDENCE",IF(AND($E22="no",$H22="yes",$BF22=TRUE,$I22="full"),"ADD",IF(AND($BI22&lt;&gt;"",$E22="yes",$H22="yes",$I22="full",$L22&lt;&gt;$BI22),"RECLASSIFY",IF(AND($BB22="shared",$BH22=TRUE),"RETAIN FOR DISCOVERY / REFERENCE",IF(AND($BH22=TRUE,$F22="yes",OR($H22="no",$G22="none")),"RETAIN FOR DISCOVERY / REFERENCE",IF(AND($E22="yes",$H22="no",$U22="yes",$BB22="two_plus",$I22="full",$BC22="current"),"EXCLUDE FROM THIS COMMERCIAL VIEW",IF(AND($E22="yes",$H22="yes",$BF22=TRUE,$I22="full",$BB22="two_plus",$BC22="current",$BI22=""),"RESOLVE EVIDENCE",IF(AND($E22="yes",$H22="yes",$BF22=TRUE,$I22="full",$BB22="two_plus",$BC22="current",$BG22=TRUE,$S22&lt;&gt;"yes"),"RESOLVE EVIDENCE",IF(AND($E22="yes",$H22="yes",$BF22=TRUE,$I22="full",$BB22="two_plus",$BC22="current",$L22&lt;&gt;$BI22),"RECLASSIFY",IF(AND($E22="yes",$H22="yes",$BF22=TRUE,$I22="full",$BB22="two_plus",$BC22="current"),"CONFIRM","RESOLVE EVIDENCE")))))))))))))))))))))))))))</x:f>
      </x:c>
      <x:c r="BO22">
        <x:f>IF($AY22=0,"EMPTY",IF($AZ22=TRUE,"CONTROLLED_INPUT_INVALID",IF($BA22=TRUE,"REQUIRED_FIELDS_MISSING",IF(OR(NOT(ISTEXT($C22)),LEN(TRIM($C22&amp;""))&lt;2),"IDENTITY_MALFORMED",IF(OR($Q22="review_due",$Q22="new_evidence",$R22="yes"),"LIFECYCLE_TRIGGER",IF(OR($BD22="material",$BD22="unknown"),"MATERIAL_CONTRADICTION",IF(OR($I22="unknown",$H22="unknown"),"SCOPE_OR_EVENT_UNRESOLVED",IF(AND($BG22=TRUE,OR($S22="",$S22="unknown")),"SERVICEABILITY_UNRESOLVED",IF(AND($E22="no",OR($K22="",$K22="unknown")),"MISSING_ALTERNATIVE_ROLE_UNRESOLVED",IF(AND($E22="yes",OR($L22="",$L22="unknown")),"CURRENT_ROLE_UNRESOLVED",IF(AND($E22="yes",OR($I22="partial",$I22="mismatch",$BC22="stale")),"SCOPE_OR_FRESHNESS_LIMIT",IF(AND($BG22=TRUE,$BK22=TRUE),"COMMERCIAL_EVIDENCE_LIMITED",IF(AND($S22="no",$E22="yes",$H22="no",$U22="yes",$BB22="two_plus",$I22="full",$BC22="current"),"SCOPED_NON_SERVICEABILITY",IF(AND($S22="no",$E22="yes",$H22="yes"),"SERVICEABILITY_LIMIT",IF(AND($S22="no",OR($F22="yes",$BH22=TRUE)),"NOT_SERVICEABLE_FOR_COMMERCIAL_VIEW",IF($S22="no","SERVICEABILITY_NEGATIVE_ROLE_EFFECT_UNRESOLVED",IF(AND($E22="no",$H22="yes",$BF22=TRUE,$I22="full",$BI22=""),"MISSING_ALTERNATIVE_ROLE_UNRESOLVED",IF(AND($E22="no",$H22="yes",$BF22=TRUE,$I22="full",$BG22=TRUE,OR($BB22&lt;&gt;"two_plus",$BC22&lt;&gt;"current",$S22&lt;&gt;"yes")),"MISSING_ALTERNATIVE_EVIDENCE_LIMITED",IF(AND($E22="no",$H22="yes",$BF22=TRUE,$I22="full"),"COMMERCIAL_ALTERNATIVE_MISSING",IF(AND($BI22&lt;&gt;"",$E22="yes",$H22="yes",$I22="full",$L22&lt;&gt;$BI22),"ROLE_MISMATCH",IF(AND($BB22="shared",$BH22=TRUE),"PUBLIC_SIGNAL_SHARED_PROVENANCE",IF(AND($BH22=TRUE,$F22="yes",OR($H22="no",$G22="none")),"DISCOVERY_ONLY_RELATIONSHIP",IF(AND($E22="yes",$H22="no",$U22="yes",$BB22="two_plus",$I22="full",$BC22="current"),"SCOPED_NON_PARTICIPATION",IF(AND($E22="yes",$H22="yes",$BF22=TRUE,$I22="full",$BB22="two_plus",$BC22="current",$BI22=""),"ALTERNATIVE_TYPE_UNRESOLVED",IF(AND($E22="yes",$H22="yes",$BF22=TRUE,$I22="full",$BB22="two_plus",$BC22="current",$BG22=TRUE,$S22&lt;&gt;"yes"),"SERVICEABILITY_UNRESOLVED",IF(AND($E22="yes",$H22="yes",$BF22=TRUE,$I22="full",$BB22="two_plus",$BC22="current",$L22&lt;&gt;$BI22),"ROLE_MISMATCH",IF(AND($E22="yes",$H22="yes",$BF22=TRUE,$I22="full",$BB22="two_plus",$BC22="current"),"SCOPED_COMMERCIAL_RELEVANCE","DEFAULT_EVIDENCE_GAP")))))))))))))))))))))))))))</x:f>
      </x:c>
    </x:row>
    <x:row r="23">
      <x:c r="A23" s="80" t="str">
        <x:v>F018</x:v>
      </x:c>
      <x:c r="B23" s="80" t="str">
        <x:v>Stale evidence</x:v>
      </x:c>
      <x:c r="C23" s="80" t="str">
        <x:v>Atlas Cloud</x:v>
      </x:c>
      <x:c r="D23" s="80" t="str">
        <x:v>shortlist</x:v>
      </x:c>
      <x:c r="E23" s="80" t="str">
        <x:v>yes</x:v>
      </x:c>
      <x:c r="F23" s="80" t="str">
        <x:v>yes</x:v>
      </x:c>
      <x:c r="G23" s="80" t="str">
        <x:v>mixed</x:v>
      </x:c>
      <x:c r="H23" s="80" t="str">
        <x:v>yes</x:v>
      </x:c>
      <x:c r="I23" s="80" t="str">
        <x:v>full</x:v>
      </x:c>
      <x:c r="J23" s="80" t="str">
        <x:v>stale</x:v>
      </x:c>
      <x:c r="K23" s="80" t="str">
        <x:v>vendor</x:v>
      </x:c>
      <x:c r="L23" s="80" t="str">
        <x:v>direct</x:v>
      </x:c>
      <x:c r="M23" s="80" t="str">
        <x:v>stale</x:v>
      </x:c>
      <x:c r="N23" s="80" t="str">
        <x:v>none</x:v>
      </x:c>
      <x:c r="O23" s="80" t="str">
        <x:v>two_plus</x:v>
      </x:c>
      <x:c r="P23" s="80" t="str">
        <x:v>balanced</x:v>
      </x:c>
      <x:c r="Q23" s="80" t="str">
        <x:v>none</x:v>
      </x:c>
      <x:c r="R23" s="80" t="str">
        <x:v>no</x:v>
      </x:c>
      <x:c r="S23" s="80" t="str">
        <x:v>yes</x:v>
      </x:c>
      <x:c r="T23" s="80" t="str">
        <x:v>no</x:v>
      </x:c>
      <x:c r="U23" s="80" t="str">
        <x:v>no</x:v>
      </x:c>
      <x:c r="V23" s="80" t="str">
        <x:v>DOWNGRADE</x:v>
      </x:c>
      <x:c r="W23" s="61" t="str">
        <x:v>SCOPE_OR_FRESHNESS_LIMIT</x:v>
      </x:c>
      <x:c r="X23" s="61" t="str">
        <x:v>VALID</x:v>
      </x:c>
      <x:c r="Y23" s="61">
        <x:f>IF($BN23="EMPTY","EMPTY",$BN23)</x:f>
      </x:c>
      <x:c r="Z23" s="61">
        <x:f>$BO23</x:f>
      </x:c>
      <x:c r="AA23" s="61">
        <x:f>IF($BN23="EMPTY","EMPTY",IF($AZ23=TRUE,"INVALID",IF($BA23=TRUE,"INCOMPLETE",IF(OR(NOT(ISTEXT($C23)),LEN(TRIM($C23&amp;""))&lt;2),"INVALID","VALID"))))</x:f>
      </x:c>
      <x:c r="AB23" s="61">
        <x:f>IF(Y23=V23,"PASS","FAIL")</x:f>
      </x:c>
      <x:c r="AC23" s="61">
        <x:f>IF(Z23=W23,"PASS","FAIL")</x:f>
      </x:c>
      <x:c r="AD23" s="61">
        <x:f>IF(AA23=X23,"PASS","FAIL")</x:f>
      </x:c>
      <x:c r="AE23" s="61">
        <x:f>IF(AND(AB23="PASS",AC23="PASS",AD23="PASS"),"PASS","FAIL")</x:f>
      </x:c>
      <x:c r="AF23" s="71" t="str">
        <x:v>The current role is broader than the evidence supports.</x:v>
      </x:c>
      <x:c r="AG23" s="61">
        <x:f>IF($BN23="EMPTY","EMPTY",IFERROR(VLOOKUP($BO23,'Method Notes'!$AN$5:$AW$50,2,FALSE),""))</x:f>
      </x:c>
      <x:c r="AH23" s="71" t="str">
        <x:v>The evidence is partial, mismatched or stale for the tested view.</x:v>
      </x:c>
      <x:c r="AI23" s="61">
        <x:f>IF($BN23="EMPTY","EMPTY",IF($BO23="CONTROLLED_INPUT_INVALID","Unsupported values were supplied for: "&amp;LEFT($BL23,MAX(0,LEN($BL23)-2))&amp;". The engine does not convert them to a safe default.",IF($BO23="REQUIRED_FIELDS_MISSING","Required information is missing: "&amp;LEFT($BM23,MAX(0,LEN($BM23)-2))&amp;".",IFERROR(VLOOKUP($BO23,'Method Notes'!$AN$5:$AW$50,3,FALSE),""))))</x:f>
      </x:c>
      <x:c r="AJ23" s="71" t="str">
        <x:v>Limit the role to the supported segment, stage or discovery view.</x:v>
      </x:c>
      <x:c r="AK23" s="61">
        <x:f>IF($BN23="EMPTY","EMPTY",IF($BO23="COMMERCIAL_ALTERNATIVE_MISSING","Add as "&amp;$BJ23&amp;" in this scoped view.",IF($BO23="ROLE_MISMATCH","Reclassify as "&amp;$BJ23&amp;" for this view.",IFERROR(VLOOKUP($BO23,'Method Notes'!$AN$5:$AW$50,4,FALSE),""))))</x:f>
      </x:c>
      <x:c r="AL23" s="71" t="str">
        <x:v>Narrow matching use only.</x:v>
      </x:c>
      <x:c r="AM23" s="61">
        <x:f>IF($BN23="EMPTY","EMPTY",IFERROR(VLOOKUP($BO23,'Method Notes'!$AN$5:$AW$50,5,FALSE),""))</x:f>
      </x:c>
      <x:c r="AN23" s="71" t="str">
        <x:v>Broader commercial or procurement use.</x:v>
      </x:c>
      <x:c r="AO23" s="61">
        <x:f>IF($BN23="EMPTY","EMPTY",IFERROR(VLOOKUP($BO23,'Method Notes'!$AN$5:$AW$50,6,FALSE),""))</x:f>
      </x:c>
      <x:c r="AP23" s="71" t="str">
        <x:v>Collect current evidence for the missing scope.</x:v>
      </x:c>
      <x:c r="AQ23" s="61">
        <x:f>IF($BN23="EMPTY","EMPTY",IF($BO23="COMMERCIAL_EVIDENCE_LIMITED",IF($BF23=TRUE,"Add independent decisions and missing segments.","Collect direct buyer or recorded commercial-event evidence tied to the same scope."),IFERROR(VLOOKUP($BO23,'Method Notes'!$AN$5:$AW$50,7,FALSE),"")))</x:f>
      </x:c>
      <x:c r="AR23" s="71" t="str">
        <x:v>Review on current matching evidence or scope change.</x:v>
      </x:c>
      <x:c r="AS23" s="61">
        <x:f>IF($BN23="EMPTY","EMPTY",IFERROR(VLOOKUP($BO23,'Method Notes'!$AN$5:$AW$50,8,FALSE),""))</x:f>
      </x:c>
      <x:c r="AT23" s="71" t="str">
        <x:v>EVIDENCE STALE</x:v>
      </x:c>
      <x:c r="AU23" s="61">
        <x:f>IF($BN23="EMPTY","EMPTY",IF(OR($BO23="COMMERCIAL_EVIDENCE_LIMITED",$BO23="COMMERCIAL_ALTERNATIVE_MISSING",$BO23="ROLE_MISMATCH",$BO23="SCOPE_OR_FRESHNESS_LIMIT"),IF($BB23="shared","PROVENANCE NOT INDEPENDENT",IF($BB23="one","ONE INDEPENDENT DECISION ONLY",IF($BE23="incomplete_crm","CRM CAPTURE INCOMPLETE",IF(OR($BE23="only_wins",$BE23="only_losses",$BE23="one_segment",$BE23="limited"),"SAMPLE COVERAGE LIMITED",IF($T23="yes","HISTORICAL BACKFILL UNRELIABLE",IF($BC23="stale","EVIDENCE STALE","Evidence is scoped to the tested view.")))))),IFERROR(VLOOKUP($BO23,'Method Notes'!$AN$5:$AW$50,9,FALSE),"")))</x:f>
      </x:c>
      <x:c r="AV23" s="71" t="str">
        <x:v>Update the view rather than deleting the stable identity.</x:v>
      </x:c>
      <x:c r="AW23" s="61">
        <x:f>IF($BN23="EMPTY","EMPTY",IFERROR(VLOOKUP($BO23,'Method Notes'!$AN$5:$AW$50,10,FALSE),""))</x:f>
      </x:c>
      <x:c r="AX23" s="61">
        <x:f>IF(AND(AG23=AF23,AI23=AH23,AK23=AJ23,AM23=AL23,AO23=AN23,AQ23=AP23,AS23=AR23,AU23=AT23,AW23=AV23),"PASS","FAIL")</x:f>
      </x:c>
      <x:c r="AY23">
        <x:f>IF(COUNTA($C23:$U23)&gt;0,1,0)</x:f>
      </x:c>
      <x:c r="AZ23">
        <x:f>OR(ISFORMULA($C23),ISFORMULA($D23),AND($D23&lt;&gt;"",NOT(OR(EXACT($D23,"seo"),EXACT($D23,"content"),EXACT($D23,"paid_search"),EXACT($D23,"market_monitoring"),EXACT($D23,"battlecard"),EXACT($D23,"product_comparison"),EXACT($D23,"shortlist"),EXACT($D23,"procurement"),EXACT($D23,"pricing"),EXACT($D23,"renewal"),EXACT($D23,"strategy")))),ISFORMULA($E23),AND($E23&lt;&gt;"",NOT(OR(EXACT($E23,"yes"),EXACT($E23,"no")))),ISFORMULA($F23),AND($F23&lt;&gt;"",NOT(OR(EXACT($F23,"yes"),EXACT($F23,"no")))),ISFORMULA($G23),AND($G23&lt;&gt;"",NOT(OR(EXACT($G23,"none"),EXACT($G23,"seller_only"),EXACT($G23,"buyer_event"),EXACT($G23,"mixed")))),ISFORMULA($H23),AND($H23&lt;&gt;"",NOT(OR(EXACT($H23,"yes"),EXACT($H23,"no"),EXACT($H23,"unknown")))),ISFORMULA($I23),AND($I23&lt;&gt;"",NOT(OR(EXACT($I23,"full"),EXACT($I23,"partial"),EXACT($I23,"mismatch"),EXACT($I23,"unknown")))),ISFORMULA($J23),AND($J23&lt;&gt;"",NOT(OR(EXACT($J23,"independent_current"),EXACT($J23,"one_decision"),EXACT($J23,"shared_records"),EXACT($J23,"contradictory"),EXACT($J23,"incomplete_capture"),EXACT($J23,"stale")))),ISFORMULA($K23),AND($K23&lt;&gt;"",NOT(OR(EXACT($K23,"vendor"),EXACT($K23,"product"),EXACT($K23,"consultancy"),EXACT($K23,"agency"),EXACT($K23,"internal_build"),EXACT($K23,"spreadsheet"),EXACT($K23,"incumbent"),EXACT($K23,"open_source"),EXACT($K23,"free_tool"),EXACT($K23,"no_decision"),EXACT($K23,"status_quo"),EXACT($K23,"unknown")))),ISFORMULA($L23),AND($L23&lt;&gt;"",NOT(OR(EXACT($L23,"direct"),EXACT($L23,"indirect"),EXACT($L23,"substitute"),EXACT($L23,"reference"),EXACT($L23,"unknown")))),ISFORMULA($M23),AND($M23&lt;&gt;"",NOT(OR(EXACT($M23,"current"),EXACT($M23,"stale"),EXACT($M23,"unknown")))),ISFORMULA($N23),AND($N23&lt;&gt;"",NOT(OR(EXACT($N23,"none"),EXACT($N23,"material"),EXACT($N23,"unknown")))),ISFORMULA($O23),AND($O23&lt;&gt;"",NOT(OR(EXACT($O23,"two_plus"),EXACT($O23,"one"),EXACT($O23,"shared"),EXACT($O23,"unknown")))),ISFORMULA($P23),AND($P23&lt;&gt;"",NOT(OR(EXACT($P23,"balanced"),EXACT($P23,"only_wins"),EXACT($P23,"only_losses"),EXACT($P23,"one_segment"),EXACT($P23,"incomplete_crm"),EXACT($P23,"limited")))),ISFORMULA($Q23),AND($Q23&lt;&gt;"",NOT(OR(EXACT($Q23,"none"),EXACT($Q23,"review_due"),EXACT($Q23,"new_evidence")))),ISFORMULA($R23),AND($R23&lt;&gt;"",NOT(OR(EXACT($R23,"yes"),EXACT($R23,"no")))),ISFORMULA($S23),AND($S23&lt;&gt;"",NOT(OR(EXACT($S23,"yes"),EXACT($S23,"no"),EXACT($S23,"unknown")))),ISFORMULA($T23),AND($T23&lt;&gt;"",NOT(OR(EXACT($T23,"yes"),EXACT($T23,"no")))),ISFORMULA($U23),AND($U23&lt;&gt;"",NOT(OR(EXACT($U23,"yes"),EXACT($U23,"no"),EXACT($U23,"unknown")))))</x:f>
      </x:c>
      <x:c r="BA23">
        <x:f>OR(LEN(TRIM($C23&amp;""))=0,LEN(TRIM($D23&amp;""))=0,LEN(TRIM($E23&amp;""))=0,LEN(TRIM($F23&amp;""))=0,LEN(TRIM($G23&amp;""))=0,LEN(TRIM($H23&amp;""))=0,LEN(TRIM($I23&amp;""))=0,LEN(TRIM($J23&amp;""))=0)</x:f>
      </x:c>
      <x:c r="BB23">
        <x:f>IF($O23&lt;&gt;"",$O23,IF($J23="independent_current","two_plus",IF($J23="one_decision","one",IF($J23="shared_records","shared","unknown"))))</x:f>
      </x:c>
      <x:c r="BC23">
        <x:f>IF($M23&lt;&gt;"",$M23,IF($J23="stale","stale",IF($J23="incomplete_capture","unknown",IF($J23&lt;&gt;"","current",""))))</x:f>
      </x:c>
      <x:c r="BD23">
        <x:f>IF($N23&lt;&gt;"",$N23,IF($J23="contradictory","material",IF($J23&lt;&gt;"","none","")))</x:f>
      </x:c>
      <x:c r="BE23">
        <x:f>IF($P23&lt;&gt;"",$P23,IF($J23="incomplete_capture","incomplete_crm",IF($J23="independent_current","balanced",IF($J23&lt;&gt;"","limited",""))))</x:f>
      </x:c>
      <x:c r="BF23">
        <x:f>OR($G23="buyer_event",$G23="mixed")</x:f>
      </x:c>
      <x:c r="BG23">
        <x:f>OR($D23="battlecard",$D23="shortlist",$D23="procurement",$D23="pricing",$D23="renewal",$D23="strategy",$D23="product_comparison")</x:f>
      </x:c>
      <x:c r="BH23">
        <x:f>OR($D23="seo",$D23="content",$D23="paid_search",$D23="market_monitoring")</x:f>
      </x:c>
      <x:c r="BI23">
        <x:f>IF(OR($K23="vendor",$K23="product"),"direct",IF(OR($K23="consultancy",$K23="agency"),"indirect",IF(OR($K23="internal_build",$K23="spreadsheet",$K23="incumbent",$K23="open_source",$K23="free_tool",$K23="no_decision",$K23="status_quo"),"substitute","")))</x:f>
      </x:c>
      <x:c r="BJ23">
        <x:f>IF(OR($K23="vendor",$K23="product"),"Direct competitor",IF(OR($K23="consultancy",$K23="agency"),"Service alternative",IF($K23="incumbent","Incumbent / substitute",IF($K23="no_decision","No-decision alternative",IF($K23="status_quo","Status-quo alternative",IF(OR($K23="internal_build",$K23="spreadsheet",$K23="open_source",$K23="free_tool"),"Substitute",""))))))</x:f>
      </x:c>
      <x:c r="BK23">
        <x:f>OR($G23="none",$G23="seller_only",$BB23&lt;&gt;"two_plus",$BE23="only_wins",$BE23="only_losses",$BE23="one_segment",$BE23="incomplete_crm",$BE23="limited",$T23="yes",$BC23&lt;&gt;"current")</x:f>
      </x:c>
      <x:c r="BL23">
        <x:f>IF(ISFORMULA($C23),"candidateName, ","")&amp;IF(OR(ISFORMULA($D23),AND($D23&lt;&gt;"",NOT(OR(EXACT($D23,"seo"),EXACT($D23,"content"),EXACT($D23,"paid_search"),EXACT($D23,"market_monitoring"),EXACT($D23,"battlecard"),EXACT($D23,"product_comparison"),EXACT($D23,"shortlist"),EXACT($D23,"procurement"),EXACT($D23,"pricing"),EXACT($D23,"renewal"),EXACT($D23,"strategy"))))),"decisionUse, ","")&amp;IF(OR(ISFORMULA($E23),AND($E23&lt;&gt;"",NOT(OR(EXACT($E23,"yes"),EXACT($E23,"no"))))),"candidateInSet, ","")&amp;IF(OR(ISFORMULA($F23),AND($F23&lt;&gt;"",NOT(OR(EXACT($F23,"yes"),EXACT($F23,"no"))))),"publicEvidence, ","")&amp;IF(OR(ISFORMULA($G23),AND($G23&lt;&gt;"",NOT(OR(EXACT($G23,"none"),EXACT($G23,"seller_only"),EXACT($G23,"buyer_event"),EXACT($G23,"mixed"))))),"firstPartyEvidence, ","")&amp;IF(OR(ISFORMULA($H23),AND($H23&lt;&gt;"",NOT(OR(EXACT($H23,"yes"),EXACT($H23,"no"),EXACT($H23,"unknown"))))),"realDecision, ","")&amp;IF(OR(ISFORMULA($I23),AND($I23&lt;&gt;"",NOT(OR(EXACT($I23,"full"),EXACT($I23,"partial"),EXACT($I23,"mismatch"),EXACT($I23,"unknown"))))),"scopeMatch, ","")&amp;IF(OR(ISFORMULA($J23),AND($J23&lt;&gt;"",NOT(OR(EXACT($J23,"independent_current"),EXACT($J23,"one_decision"),EXACT($J23,"shared_records"),EXACT($J23,"contradictory"),EXACT($J23,"incomplete_capture"),EXACT($J23,"stale"))))),"evidenceQuality, ","")&amp;IF(OR(ISFORMULA($K23),AND($K23&lt;&gt;"",NOT(OR(EXACT($K23,"vendor"),EXACT($K23,"product"),EXACT($K23,"consultancy"),EXACT($K23,"agency"),EXACT($K23,"internal_build"),EXACT($K23,"spreadsheet"),EXACT($K23,"incumbent"),EXACT($K23,"open_source"),EXACT($K23,"free_tool"),EXACT($K23,"no_decision"),EXACT($K23,"status_quo"),EXACT($K23,"unknown"))))),"alternativeType, ","")&amp;IF(OR(ISFORMULA($L23),AND($L23&lt;&gt;"",NOT(OR(EXACT($L23,"direct"),EXACT($L23,"indirect"),EXACT($L23,"substitute"),EXACT($L23,"reference"),EXACT($L23,"unknown"))))),"currentRole, ","")&amp;IF(OR(ISFORMULA($M23),AND($M23&lt;&gt;"",NOT(OR(EXACT($M23,"current"),EXACT($M23,"stale"),EXACT($M23,"unknown"))))),"freshness, ","")&amp;IF(OR(ISFORMULA($N23),AND($N23&lt;&gt;"",NOT(OR(EXACT($N23,"none"),EXACT($N23,"material"),EXACT($N23,"unknown"))))),"contradiction, ","")&amp;IF(OR(ISFORMULA($O23),AND($O23&lt;&gt;"",NOT(OR(EXACT($O23,"two_plus"),EXACT($O23,"one"),EXACT($O23,"shared"),EXACT($O23,"unknown"))))),"provenance, ","")&amp;IF(OR(ISFORMULA($P23),AND($P23&lt;&gt;"",NOT(OR(EXACT($P23,"balanced"),EXACT($P23,"only_wins"),EXACT($P23,"only_losses"),EXACT($P23,"one_segment"),EXACT($P23,"incomplete_crm"),EXACT($P23,"limited"))))),"sampleCoverage, ","")&amp;IF(OR(ISFORMULA($Q23),AND($Q23&lt;&gt;"",NOT(OR(EXACT($Q23,"none"),EXACT($Q23,"review_due"),EXACT($Q23,"new_evidence"))))),"previousValidation, ","")&amp;IF(OR(ISFORMULA($R23),AND($R23&lt;&gt;"",NOT(OR(EXACT($R23,"yes"),EXACT($R23,"no"))))),"newMaterialEvidence, ","")&amp;IF(OR(ISFORMULA($S23),AND($S23&lt;&gt;"",NOT(OR(EXACT($S23,"yes"),EXACT($S23,"no"),EXACT($S23,"unknown"))))),"serviceability, ","")&amp;IF(OR(ISFORMULA($T23),AND($T23&lt;&gt;"",NOT(OR(EXACT($T23,"yes"),EXACT($T23,"no"))))),"historicalBackfill, ","")&amp;IF(OR(ISFORMULA($U23),AND($U23&lt;&gt;"",NOT(OR(EXACT($U23,"yes"),EXACT($U23,"no"),EXACT($U23,"unknown"))))),"commercialNonParticipation, ","")</x:f>
      </x:c>
      <x:c r="BM23">
        <x:f>IF(LEN(TRIM($C23&amp;""))=0,"candidateName, ","")&amp;IF(LEN(TRIM($D23&amp;""))=0,"decisionUse, ","")&amp;IF(LEN(TRIM($E23&amp;""))=0,"candidateInSet, ","")&amp;IF(LEN(TRIM($F23&amp;""))=0,"publicEvidence, ","")&amp;IF(LEN(TRIM($G23&amp;""))=0,"firstPartyEvidence, ","")&amp;IF(LEN(TRIM($H23&amp;""))=0,"realDecision, ","")&amp;IF(LEN(TRIM($I23&amp;""))=0,"scopeMatch, ","")&amp;IF(LEN(TRIM($J23&amp;""))=0,"evidenceQuality, ","")</x:f>
      </x:c>
      <x:c r="BN23">
        <x:f>IF($AY23=0,"EMPTY",IF($AZ23=TRUE,"INVALID INPUT",IF($BA23=TRUE,"INVALID INPUT",IF(OR(NOT(ISTEXT($C23)),LEN(TRIM($C23&amp;""))&lt;2),"INVALID INPUT",IF(OR($Q23="review_due",$Q23="new_evidence",$R23="yes"),"REOPEN",IF(OR($BD23="material",$BD23="unknown"),"RESOLVE EVIDENCE",IF(OR($I23="unknown",$H23="unknown"),"RESOLVE EVIDENCE",IF(AND($BG23=TRUE,OR($S23="",$S23="unknown")),"RESOLVE EVIDENCE",IF(AND($E23="no",OR($K23="",$K23="unknown")),"RESOLVE EVIDENCE",IF(AND($E23="yes",OR($L23="",$L23="unknown")),"RESOLVE EVIDENCE",IF(AND($E23="yes",OR($I23="partial",$I23="mismatch",$BC23="stale")),"DOWNGRADE",IF(AND($BG23=TRUE,$BK23=TRUE),"RESOLVE EVIDENCE",IF(AND($S23="no",$E23="yes",$H23="no",$U23="yes",$BB23="two_plus",$I23="full",$BC23="current"),"EXCLUDE FROM THIS COMMERCIAL VIEW",IF(AND($S23="no",$E23="yes",$H23="yes"),"DOWNGRADE",IF(AND($S23="no",OR($F23="yes",$BH23=TRUE)),"RETAIN FOR DISCOVERY / REFERENCE",IF($S23="no","RESOLVE EVIDENCE",IF(AND($E23="no",$H23="yes",$BF23=TRUE,$I23="full",$BI23=""),"RESOLVE EVIDENCE",IF(AND($E23="no",$H23="yes",$BF23=TRUE,$I23="full",$BG23=TRUE,OR($BB23&lt;&gt;"two_plus",$BC23&lt;&gt;"current",$S23&lt;&gt;"yes")),"RESOLVE EVIDENCE",IF(AND($E23="no",$H23="yes",$BF23=TRUE,$I23="full"),"ADD",IF(AND($BI23&lt;&gt;"",$E23="yes",$H23="yes",$I23="full",$L23&lt;&gt;$BI23),"RECLASSIFY",IF(AND($BB23="shared",$BH23=TRUE),"RETAIN FOR DISCOVERY / REFERENCE",IF(AND($BH23=TRUE,$F23="yes",OR($H23="no",$G23="none")),"RETAIN FOR DISCOVERY / REFERENCE",IF(AND($E23="yes",$H23="no",$U23="yes",$BB23="two_plus",$I23="full",$BC23="current"),"EXCLUDE FROM THIS COMMERCIAL VIEW",IF(AND($E23="yes",$H23="yes",$BF23=TRUE,$I23="full",$BB23="two_plus",$BC23="current",$BI23=""),"RESOLVE EVIDENCE",IF(AND($E23="yes",$H23="yes",$BF23=TRUE,$I23="full",$BB23="two_plus",$BC23="current",$BG23=TRUE,$S23&lt;&gt;"yes"),"RESOLVE EVIDENCE",IF(AND($E23="yes",$H23="yes",$BF23=TRUE,$I23="full",$BB23="two_plus",$BC23="current",$L23&lt;&gt;$BI23),"RECLASSIFY",IF(AND($E23="yes",$H23="yes",$BF23=TRUE,$I23="full",$BB23="two_plus",$BC23="current"),"CONFIRM","RESOLVE EVIDENCE")))))))))))))))))))))))))))</x:f>
      </x:c>
      <x:c r="BO23">
        <x:f>IF($AY23=0,"EMPTY",IF($AZ23=TRUE,"CONTROLLED_INPUT_INVALID",IF($BA23=TRUE,"REQUIRED_FIELDS_MISSING",IF(OR(NOT(ISTEXT($C23)),LEN(TRIM($C23&amp;""))&lt;2),"IDENTITY_MALFORMED",IF(OR($Q23="review_due",$Q23="new_evidence",$R23="yes"),"LIFECYCLE_TRIGGER",IF(OR($BD23="material",$BD23="unknown"),"MATERIAL_CONTRADICTION",IF(OR($I23="unknown",$H23="unknown"),"SCOPE_OR_EVENT_UNRESOLVED",IF(AND($BG23=TRUE,OR($S23="",$S23="unknown")),"SERVICEABILITY_UNRESOLVED",IF(AND($E23="no",OR($K23="",$K23="unknown")),"MISSING_ALTERNATIVE_ROLE_UNRESOLVED",IF(AND($E23="yes",OR($L23="",$L23="unknown")),"CURRENT_ROLE_UNRESOLVED",IF(AND($E23="yes",OR($I23="partial",$I23="mismatch",$BC23="stale")),"SCOPE_OR_FRESHNESS_LIMIT",IF(AND($BG23=TRUE,$BK23=TRUE),"COMMERCIAL_EVIDENCE_LIMITED",IF(AND($S23="no",$E23="yes",$H23="no",$U23="yes",$BB23="two_plus",$I23="full",$BC23="current"),"SCOPED_NON_SERVICEABILITY",IF(AND($S23="no",$E23="yes",$H23="yes"),"SERVICEABILITY_LIMIT",IF(AND($S23="no",OR($F23="yes",$BH23=TRUE)),"NOT_SERVICEABLE_FOR_COMMERCIAL_VIEW",IF($S23="no","SERVICEABILITY_NEGATIVE_ROLE_EFFECT_UNRESOLVED",IF(AND($E23="no",$H23="yes",$BF23=TRUE,$I23="full",$BI23=""),"MISSING_ALTERNATIVE_ROLE_UNRESOLVED",IF(AND($E23="no",$H23="yes",$BF23=TRUE,$I23="full",$BG23=TRUE,OR($BB23&lt;&gt;"two_plus",$BC23&lt;&gt;"current",$S23&lt;&gt;"yes")),"MISSING_ALTERNATIVE_EVIDENCE_LIMITED",IF(AND($E23="no",$H23="yes",$BF23=TRUE,$I23="full"),"COMMERCIAL_ALTERNATIVE_MISSING",IF(AND($BI23&lt;&gt;"",$E23="yes",$H23="yes",$I23="full",$L23&lt;&gt;$BI23),"ROLE_MISMATCH",IF(AND($BB23="shared",$BH23=TRUE),"PUBLIC_SIGNAL_SHARED_PROVENANCE",IF(AND($BH23=TRUE,$F23="yes",OR($H23="no",$G23="none")),"DISCOVERY_ONLY_RELATIONSHIP",IF(AND($E23="yes",$H23="no",$U23="yes",$BB23="two_plus",$I23="full",$BC23="current"),"SCOPED_NON_PARTICIPATION",IF(AND($E23="yes",$H23="yes",$BF23=TRUE,$I23="full",$BB23="two_plus",$BC23="current",$BI23=""),"ALTERNATIVE_TYPE_UNRESOLVED",IF(AND($E23="yes",$H23="yes",$BF23=TRUE,$I23="full",$BB23="two_plus",$BC23="current",$BG23=TRUE,$S23&lt;&gt;"yes"),"SERVICEABILITY_UNRESOLVED",IF(AND($E23="yes",$H23="yes",$BF23=TRUE,$I23="full",$BB23="two_plus",$BC23="current",$L23&lt;&gt;$BI23),"ROLE_MISMATCH",IF(AND($E23="yes",$H23="yes",$BF23=TRUE,$I23="full",$BB23="two_plus",$BC23="current"),"SCOPED_COMMERCIAL_RELEVANCE","DEFAULT_EVIDENCE_GAP")))))))))))))))))))))))))))</x:f>
      </x:c>
    </x:row>
    <x:row r="24">
      <x:c r="A24" s="80" t="str">
        <x:v>F019</x:v>
      </x:c>
      <x:c r="B24" s="80" t="str">
        <x:v>Not serviceable in geography</x:v>
      </x:c>
      <x:c r="C24" s="80" t="str">
        <x:v>Atlas Cloud</x:v>
      </x:c>
      <x:c r="D24" s="80" t="str">
        <x:v>shortlist</x:v>
      </x:c>
      <x:c r="E24" s="80" t="str">
        <x:v>yes</x:v>
      </x:c>
      <x:c r="F24" s="80" t="str">
        <x:v>yes</x:v>
      </x:c>
      <x:c r="G24" s="80" t="str">
        <x:v>mixed</x:v>
      </x:c>
      <x:c r="H24" s="80" t="str">
        <x:v>yes</x:v>
      </x:c>
      <x:c r="I24" s="80" t="str">
        <x:v>full</x:v>
      </x:c>
      <x:c r="J24" s="80" t="str">
        <x:v>independent_current</x:v>
      </x:c>
      <x:c r="K24" s="80" t="str">
        <x:v>vendor</x:v>
      </x:c>
      <x:c r="L24" s="80" t="str">
        <x:v>direct</x:v>
      </x:c>
      <x:c r="M24" s="80" t="str">
        <x:v>current</x:v>
      </x:c>
      <x:c r="N24" s="80" t="str">
        <x:v>none</x:v>
      </x:c>
      <x:c r="O24" s="80" t="str">
        <x:v>two_plus</x:v>
      </x:c>
      <x:c r="P24" s="80" t="str">
        <x:v>balanced</x:v>
      </x:c>
      <x:c r="Q24" s="80" t="str">
        <x:v>none</x:v>
      </x:c>
      <x:c r="R24" s="80" t="str">
        <x:v>no</x:v>
      </x:c>
      <x:c r="S24" s="80" t="str">
        <x:v>no</x:v>
      </x:c>
      <x:c r="T24" s="80" t="str">
        <x:v>no</x:v>
      </x:c>
      <x:c r="U24" s="80" t="str">
        <x:v>no</x:v>
      </x:c>
      <x:c r="V24" s="80" t="str">
        <x:v>DOWNGRADE</x:v>
      </x:c>
      <x:c r="W24" s="61" t="str">
        <x:v>SERVICEABILITY_LIMIT</x:v>
      </x:c>
      <x:c r="X24" s="61" t="str">
        <x:v>VALID</x:v>
      </x:c>
      <x:c r="Y24" s="61">
        <x:f>IF($BN24="EMPTY","EMPTY",$BN24)</x:f>
      </x:c>
      <x:c r="Z24" s="61">
        <x:f>$BO24</x:f>
      </x:c>
      <x:c r="AA24" s="61">
        <x:f>IF($BN24="EMPTY","EMPTY",IF($AZ24=TRUE,"INVALID",IF($BA24=TRUE,"INCOMPLETE",IF(OR(NOT(ISTEXT($C24)),LEN(TRIM($C24&amp;""))&lt;2),"INVALID","VALID"))))</x:f>
      </x:c>
      <x:c r="AB24" s="61">
        <x:f>IF(Y24=V24,"PASS","FAIL")</x:f>
      </x:c>
      <x:c r="AC24" s="61">
        <x:f>IF(Z24=W24,"PASS","FAIL")</x:f>
      </x:c>
      <x:c r="AD24" s="61">
        <x:f>IF(AA24=X24,"PASS","FAIL")</x:f>
      </x:c>
      <x:c r="AE24" s="61">
        <x:f>IF(AND(AB24="PASS",AC24="PASS",AD24="PASS"),"PASS","FAIL")</x:f>
      </x:c>
      <x:c r="AF24" s="71" t="str">
        <x:v>The current role is broader than current serviceability supports.</x:v>
      </x:c>
      <x:c r="AG24" s="61">
        <x:f>IF($BN24="EMPTY","EMPTY",IFERROR(VLOOKUP($BO24,'Method Notes'!$AN$5:$AW$50,2,FALSE),""))</x:f>
      </x:c>
      <x:c r="AH24" s="71" t="str">
        <x:v>The alternative appeared in the decision but cannot serve the tested buyer, geography or requirement now.</x:v>
      </x:c>
      <x:c r="AI24" s="61">
        <x:f>IF($BN24="EMPTY","EMPTY",IF($BO24="CONTROLLED_INPUT_INVALID","Unsupported values were supplied for: "&amp;LEFT($BL24,MAX(0,LEN($BL24)-2))&amp;". The engine does not convert them to a safe default.",IF($BO24="REQUIRED_FIELDS_MISSING","Required information is missing: "&amp;LEFT($BM24,MAX(0,LEN($BM24)-2))&amp;".",IFERROR(VLOOKUP($BO24,'Method Notes'!$AN$5:$AW$50,3,FALSE),""))))</x:f>
      </x:c>
      <x:c r="AJ24" s="71" t="str">
        <x:v>Limit the role to the supported segment, stage or discovery view.</x:v>
      </x:c>
      <x:c r="AK24" s="61">
        <x:f>IF($BN24="EMPTY","EMPTY",IF($BO24="COMMERCIAL_ALTERNATIVE_MISSING","Add as "&amp;$BJ24&amp;" in this scoped view.",IF($BO24="ROLE_MISMATCH","Reclassify as "&amp;$BJ24&amp;" for this view.",IFERROR(VLOOKUP($BO24,'Method Notes'!$AN$5:$AW$50,4,FALSE),""))))</x:f>
      </x:c>
      <x:c r="AL24" s="71" t="str">
        <x:v>Narrow matching use only.</x:v>
      </x:c>
      <x:c r="AM24" s="61">
        <x:f>IF($BN24="EMPTY","EMPTY",IFERROR(VLOOKUP($BO24,'Method Notes'!$AN$5:$AW$50,5,FALSE),""))</x:f>
      </x:c>
      <x:c r="AN24" s="71" t="str">
        <x:v>Broader commercial or procurement use in the non-serviceable scope.</x:v>
      </x:c>
      <x:c r="AO24" s="61">
        <x:f>IF($BN24="EMPTY","EMPTY",IFERROR(VLOOKUP($BO24,'Method Notes'!$AN$5:$AW$50,6,FALSE),""))</x:f>
      </x:c>
      <x:c r="AP24" s="71" t="str">
        <x:v>Collect current serviceability evidence for the missing scope.</x:v>
      </x:c>
      <x:c r="AQ24" s="61">
        <x:f>IF($BN24="EMPTY","EMPTY",IF($BO24="COMMERCIAL_EVIDENCE_LIMITED",IF($BF24=TRUE,"Add independent decisions and missing segments.","Collect direct buyer or recorded commercial-event evidence tied to the same scope."),IFERROR(VLOOKUP($BO24,'Method Notes'!$AN$5:$AW$50,7,FALSE),"")))</x:f>
      </x:c>
      <x:c r="AR24" s="71" t="str">
        <x:v>Review on product launch, partner coverage, acquisition or geography change.</x:v>
      </x:c>
      <x:c r="AS24" s="61">
        <x:f>IF($BN24="EMPTY","EMPTY",IFERROR(VLOOKUP($BO24,'Method Notes'!$AN$5:$AW$50,8,FALSE),""))</x:f>
      </x:c>
      <x:c r="AT24" s="71" t="str">
        <x:v>SERVICEABILITY LIMITED</x:v>
      </x:c>
      <x:c r="AU24" s="61">
        <x:f>IF($BN24="EMPTY","EMPTY",IF(OR($BO24="COMMERCIAL_EVIDENCE_LIMITED",$BO24="COMMERCIAL_ALTERNATIVE_MISSING",$BO24="ROLE_MISMATCH",$BO24="SCOPE_OR_FRESHNESS_LIMIT"),IF($BB24="shared","PROVENANCE NOT INDEPENDENT",IF($BB24="one","ONE INDEPENDENT DECISION ONLY",IF($BE24="incomplete_crm","CRM CAPTURE INCOMPLETE",IF(OR($BE24="only_wins",$BE24="only_losses",$BE24="one_segment",$BE24="limited"),"SAMPLE COVERAGE LIMITED",IF($T24="yes","HISTORICAL BACKFILL UNRELIABLE",IF($BC24="stale","EVIDENCE STALE","Evidence is scoped to the tested view.")))))),IFERROR(VLOOKUP($BO24,'Method Notes'!$AN$5:$AW$50,9,FALSE),"")))</x:f>
      </x:c>
      <x:c r="AV24" s="71" t="str">
        <x:v>Update the scoped view rather than deleting the stable identity.</x:v>
      </x:c>
      <x:c r="AW24" s="61">
        <x:f>IF($BN24="EMPTY","EMPTY",IFERROR(VLOOKUP($BO24,'Method Notes'!$AN$5:$AW$50,10,FALSE),""))</x:f>
      </x:c>
      <x:c r="AX24" s="61">
        <x:f>IF(AND(AG24=AF24,AI24=AH24,AK24=AJ24,AM24=AL24,AO24=AN24,AQ24=AP24,AS24=AR24,AU24=AT24,AW24=AV24),"PASS","FAIL")</x:f>
      </x:c>
      <x:c r="AY24">
        <x:f>IF(COUNTA($C24:$U24)&gt;0,1,0)</x:f>
      </x:c>
      <x:c r="AZ24">
        <x:f>OR(ISFORMULA($C24),ISFORMULA($D24),AND($D24&lt;&gt;"",NOT(OR(EXACT($D24,"seo"),EXACT($D24,"content"),EXACT($D24,"paid_search"),EXACT($D24,"market_monitoring"),EXACT($D24,"battlecard"),EXACT($D24,"product_comparison"),EXACT($D24,"shortlist"),EXACT($D24,"procurement"),EXACT($D24,"pricing"),EXACT($D24,"renewal"),EXACT($D24,"strategy")))),ISFORMULA($E24),AND($E24&lt;&gt;"",NOT(OR(EXACT($E24,"yes"),EXACT($E24,"no")))),ISFORMULA($F24),AND($F24&lt;&gt;"",NOT(OR(EXACT($F24,"yes"),EXACT($F24,"no")))),ISFORMULA($G24),AND($G24&lt;&gt;"",NOT(OR(EXACT($G24,"none"),EXACT($G24,"seller_only"),EXACT($G24,"buyer_event"),EXACT($G24,"mixed")))),ISFORMULA($H24),AND($H24&lt;&gt;"",NOT(OR(EXACT($H24,"yes"),EXACT($H24,"no"),EXACT($H24,"unknown")))),ISFORMULA($I24),AND($I24&lt;&gt;"",NOT(OR(EXACT($I24,"full"),EXACT($I24,"partial"),EXACT($I24,"mismatch"),EXACT($I24,"unknown")))),ISFORMULA($J24),AND($J24&lt;&gt;"",NOT(OR(EXACT($J24,"independent_current"),EXACT($J24,"one_decision"),EXACT($J24,"shared_records"),EXACT($J24,"contradictory"),EXACT($J24,"incomplete_capture"),EXACT($J24,"stale")))),ISFORMULA($K24),AND($K24&lt;&gt;"",NOT(OR(EXACT($K24,"vendor"),EXACT($K24,"product"),EXACT($K24,"consultancy"),EXACT($K24,"agency"),EXACT($K24,"internal_build"),EXACT($K24,"spreadsheet"),EXACT($K24,"incumbent"),EXACT($K24,"open_source"),EXACT($K24,"free_tool"),EXACT($K24,"no_decision"),EXACT($K24,"status_quo"),EXACT($K24,"unknown")))),ISFORMULA($L24),AND($L24&lt;&gt;"",NOT(OR(EXACT($L24,"direct"),EXACT($L24,"indirect"),EXACT($L24,"substitute"),EXACT($L24,"reference"),EXACT($L24,"unknown")))),ISFORMULA($M24),AND($M24&lt;&gt;"",NOT(OR(EXACT($M24,"current"),EXACT($M24,"stale"),EXACT($M24,"unknown")))),ISFORMULA($N24),AND($N24&lt;&gt;"",NOT(OR(EXACT($N24,"none"),EXACT($N24,"material"),EXACT($N24,"unknown")))),ISFORMULA($O24),AND($O24&lt;&gt;"",NOT(OR(EXACT($O24,"two_plus"),EXACT($O24,"one"),EXACT($O24,"shared"),EXACT($O24,"unknown")))),ISFORMULA($P24),AND($P24&lt;&gt;"",NOT(OR(EXACT($P24,"balanced"),EXACT($P24,"only_wins"),EXACT($P24,"only_losses"),EXACT($P24,"one_segment"),EXACT($P24,"incomplete_crm"),EXACT($P24,"limited")))),ISFORMULA($Q24),AND($Q24&lt;&gt;"",NOT(OR(EXACT($Q24,"none"),EXACT($Q24,"review_due"),EXACT($Q24,"new_evidence")))),ISFORMULA($R24),AND($R24&lt;&gt;"",NOT(OR(EXACT($R24,"yes"),EXACT($R24,"no")))),ISFORMULA($S24),AND($S24&lt;&gt;"",NOT(OR(EXACT($S24,"yes"),EXACT($S24,"no"),EXACT($S24,"unknown")))),ISFORMULA($T24),AND($T24&lt;&gt;"",NOT(OR(EXACT($T24,"yes"),EXACT($T24,"no")))),ISFORMULA($U24),AND($U24&lt;&gt;"",NOT(OR(EXACT($U24,"yes"),EXACT($U24,"no"),EXACT($U24,"unknown")))))</x:f>
      </x:c>
      <x:c r="BA24">
        <x:f>OR(LEN(TRIM($C24&amp;""))=0,LEN(TRIM($D24&amp;""))=0,LEN(TRIM($E24&amp;""))=0,LEN(TRIM($F24&amp;""))=0,LEN(TRIM($G24&amp;""))=0,LEN(TRIM($H24&amp;""))=0,LEN(TRIM($I24&amp;""))=0,LEN(TRIM($J24&amp;""))=0)</x:f>
      </x:c>
      <x:c r="BB24">
        <x:f>IF($O24&lt;&gt;"",$O24,IF($J24="independent_current","two_plus",IF($J24="one_decision","one",IF($J24="shared_records","shared","unknown"))))</x:f>
      </x:c>
      <x:c r="BC24">
        <x:f>IF($M24&lt;&gt;"",$M24,IF($J24="stale","stale",IF($J24="incomplete_capture","unknown",IF($J24&lt;&gt;"","current",""))))</x:f>
      </x:c>
      <x:c r="BD24">
        <x:f>IF($N24&lt;&gt;"",$N24,IF($J24="contradictory","material",IF($J24&lt;&gt;"","none","")))</x:f>
      </x:c>
      <x:c r="BE24">
        <x:f>IF($P24&lt;&gt;"",$P24,IF($J24="incomplete_capture","incomplete_crm",IF($J24="independent_current","balanced",IF($J24&lt;&gt;"","limited",""))))</x:f>
      </x:c>
      <x:c r="BF24">
        <x:f>OR($G24="buyer_event",$G24="mixed")</x:f>
      </x:c>
      <x:c r="BG24">
        <x:f>OR($D24="battlecard",$D24="shortlist",$D24="procurement",$D24="pricing",$D24="renewal",$D24="strategy",$D24="product_comparison")</x:f>
      </x:c>
      <x:c r="BH24">
        <x:f>OR($D24="seo",$D24="content",$D24="paid_search",$D24="market_monitoring")</x:f>
      </x:c>
      <x:c r="BI24">
        <x:f>IF(OR($K24="vendor",$K24="product"),"direct",IF(OR($K24="consultancy",$K24="agency"),"indirect",IF(OR($K24="internal_build",$K24="spreadsheet",$K24="incumbent",$K24="open_source",$K24="free_tool",$K24="no_decision",$K24="status_quo"),"substitute","")))</x:f>
      </x:c>
      <x:c r="BJ24">
        <x:f>IF(OR($K24="vendor",$K24="product"),"Direct competitor",IF(OR($K24="consultancy",$K24="agency"),"Service alternative",IF($K24="incumbent","Incumbent / substitute",IF($K24="no_decision","No-decision alternative",IF($K24="status_quo","Status-quo alternative",IF(OR($K24="internal_build",$K24="spreadsheet",$K24="open_source",$K24="free_tool"),"Substitute",""))))))</x:f>
      </x:c>
      <x:c r="BK24">
        <x:f>OR($G24="none",$G24="seller_only",$BB24&lt;&gt;"two_plus",$BE24="only_wins",$BE24="only_losses",$BE24="one_segment",$BE24="incomplete_crm",$BE24="limited",$T24="yes",$BC24&lt;&gt;"current")</x:f>
      </x:c>
      <x:c r="BL24">
        <x:f>IF(ISFORMULA($C24),"candidateName, ","")&amp;IF(OR(ISFORMULA($D24),AND($D24&lt;&gt;"",NOT(OR(EXACT($D24,"seo"),EXACT($D24,"content"),EXACT($D24,"paid_search"),EXACT($D24,"market_monitoring"),EXACT($D24,"battlecard"),EXACT($D24,"product_comparison"),EXACT($D24,"shortlist"),EXACT($D24,"procurement"),EXACT($D24,"pricing"),EXACT($D24,"renewal"),EXACT($D24,"strategy"))))),"decisionUse, ","")&amp;IF(OR(ISFORMULA($E24),AND($E24&lt;&gt;"",NOT(OR(EXACT($E24,"yes"),EXACT($E24,"no"))))),"candidateInSet, ","")&amp;IF(OR(ISFORMULA($F24),AND($F24&lt;&gt;"",NOT(OR(EXACT($F24,"yes"),EXACT($F24,"no"))))),"publicEvidence, ","")&amp;IF(OR(ISFORMULA($G24),AND($G24&lt;&gt;"",NOT(OR(EXACT($G24,"none"),EXACT($G24,"seller_only"),EXACT($G24,"buyer_event"),EXACT($G24,"mixed"))))),"firstPartyEvidence, ","")&amp;IF(OR(ISFORMULA($H24),AND($H24&lt;&gt;"",NOT(OR(EXACT($H24,"yes"),EXACT($H24,"no"),EXACT($H24,"unknown"))))),"realDecision, ","")&amp;IF(OR(ISFORMULA($I24),AND($I24&lt;&gt;"",NOT(OR(EXACT($I24,"full"),EXACT($I24,"partial"),EXACT($I24,"mismatch"),EXACT($I24,"unknown"))))),"scopeMatch, ","")&amp;IF(OR(ISFORMULA($J24),AND($J24&lt;&gt;"",NOT(OR(EXACT($J24,"independent_current"),EXACT($J24,"one_decision"),EXACT($J24,"shared_records"),EXACT($J24,"contradictory"),EXACT($J24,"incomplete_capture"),EXACT($J24,"stale"))))),"evidenceQuality, ","")&amp;IF(OR(ISFORMULA($K24),AND($K24&lt;&gt;"",NOT(OR(EXACT($K24,"vendor"),EXACT($K24,"product"),EXACT($K24,"consultancy"),EXACT($K24,"agency"),EXACT($K24,"internal_build"),EXACT($K24,"spreadsheet"),EXACT($K24,"incumbent"),EXACT($K24,"open_source"),EXACT($K24,"free_tool"),EXACT($K24,"no_decision"),EXACT($K24,"status_quo"),EXACT($K24,"unknown"))))),"alternativeType, ","")&amp;IF(OR(ISFORMULA($L24),AND($L24&lt;&gt;"",NOT(OR(EXACT($L24,"direct"),EXACT($L24,"indirect"),EXACT($L24,"substitute"),EXACT($L24,"reference"),EXACT($L24,"unknown"))))),"currentRole, ","")&amp;IF(OR(ISFORMULA($M24),AND($M24&lt;&gt;"",NOT(OR(EXACT($M24,"current"),EXACT($M24,"stale"),EXACT($M24,"unknown"))))),"freshness, ","")&amp;IF(OR(ISFORMULA($N24),AND($N24&lt;&gt;"",NOT(OR(EXACT($N24,"none"),EXACT($N24,"material"),EXACT($N24,"unknown"))))),"contradiction, ","")&amp;IF(OR(ISFORMULA($O24),AND($O24&lt;&gt;"",NOT(OR(EXACT($O24,"two_plus"),EXACT($O24,"one"),EXACT($O24,"shared"),EXACT($O24,"unknown"))))),"provenance, ","")&amp;IF(OR(ISFORMULA($P24),AND($P24&lt;&gt;"",NOT(OR(EXACT($P24,"balanced"),EXACT($P24,"only_wins"),EXACT($P24,"only_losses"),EXACT($P24,"one_segment"),EXACT($P24,"incomplete_crm"),EXACT($P24,"limited"))))),"sampleCoverage, ","")&amp;IF(OR(ISFORMULA($Q24),AND($Q24&lt;&gt;"",NOT(OR(EXACT($Q24,"none"),EXACT($Q24,"review_due"),EXACT($Q24,"new_evidence"))))),"previousValidation, ","")&amp;IF(OR(ISFORMULA($R24),AND($R24&lt;&gt;"",NOT(OR(EXACT($R24,"yes"),EXACT($R24,"no"))))),"newMaterialEvidence, ","")&amp;IF(OR(ISFORMULA($S24),AND($S24&lt;&gt;"",NOT(OR(EXACT($S24,"yes"),EXACT($S24,"no"),EXACT($S24,"unknown"))))),"serviceability, ","")&amp;IF(OR(ISFORMULA($T24),AND($T24&lt;&gt;"",NOT(OR(EXACT($T24,"yes"),EXACT($T24,"no"))))),"historicalBackfill, ","")&amp;IF(OR(ISFORMULA($U24),AND($U24&lt;&gt;"",NOT(OR(EXACT($U24,"yes"),EXACT($U24,"no"),EXACT($U24,"unknown"))))),"commercialNonParticipation, ","")</x:f>
      </x:c>
      <x:c r="BM24">
        <x:f>IF(LEN(TRIM($C24&amp;""))=0,"candidateName, ","")&amp;IF(LEN(TRIM($D24&amp;""))=0,"decisionUse, ","")&amp;IF(LEN(TRIM($E24&amp;""))=0,"candidateInSet, ","")&amp;IF(LEN(TRIM($F24&amp;""))=0,"publicEvidence, ","")&amp;IF(LEN(TRIM($G24&amp;""))=0,"firstPartyEvidence, ","")&amp;IF(LEN(TRIM($H24&amp;""))=0,"realDecision, ","")&amp;IF(LEN(TRIM($I24&amp;""))=0,"scopeMatch, ","")&amp;IF(LEN(TRIM($J24&amp;""))=0,"evidenceQuality, ","")</x:f>
      </x:c>
      <x:c r="BN24">
        <x:f>IF($AY24=0,"EMPTY",IF($AZ24=TRUE,"INVALID INPUT",IF($BA24=TRUE,"INVALID INPUT",IF(OR(NOT(ISTEXT($C24)),LEN(TRIM($C24&amp;""))&lt;2),"INVALID INPUT",IF(OR($Q24="review_due",$Q24="new_evidence",$R24="yes"),"REOPEN",IF(OR($BD24="material",$BD24="unknown"),"RESOLVE EVIDENCE",IF(OR($I24="unknown",$H24="unknown"),"RESOLVE EVIDENCE",IF(AND($BG24=TRUE,OR($S24="",$S24="unknown")),"RESOLVE EVIDENCE",IF(AND($E24="no",OR($K24="",$K24="unknown")),"RESOLVE EVIDENCE",IF(AND($E24="yes",OR($L24="",$L24="unknown")),"RESOLVE EVIDENCE",IF(AND($E24="yes",OR($I24="partial",$I24="mismatch",$BC24="stale")),"DOWNGRADE",IF(AND($BG24=TRUE,$BK24=TRUE),"RESOLVE EVIDENCE",IF(AND($S24="no",$E24="yes",$H24="no",$U24="yes",$BB24="two_plus",$I24="full",$BC24="current"),"EXCLUDE FROM THIS COMMERCIAL VIEW",IF(AND($S24="no",$E24="yes",$H24="yes"),"DOWNGRADE",IF(AND($S24="no",OR($F24="yes",$BH24=TRUE)),"RETAIN FOR DISCOVERY / REFERENCE",IF($S24="no","RESOLVE EVIDENCE",IF(AND($E24="no",$H24="yes",$BF24=TRUE,$I24="full",$BI24=""),"RESOLVE EVIDENCE",IF(AND($E24="no",$H24="yes",$BF24=TRUE,$I24="full",$BG24=TRUE,OR($BB24&lt;&gt;"two_plus",$BC24&lt;&gt;"current",$S24&lt;&gt;"yes")),"RESOLVE EVIDENCE",IF(AND($E24="no",$H24="yes",$BF24=TRUE,$I24="full"),"ADD",IF(AND($BI24&lt;&gt;"",$E24="yes",$H24="yes",$I24="full",$L24&lt;&gt;$BI24),"RECLASSIFY",IF(AND($BB24="shared",$BH24=TRUE),"RETAIN FOR DISCOVERY / REFERENCE",IF(AND($BH24=TRUE,$F24="yes",OR($H24="no",$G24="none")),"RETAIN FOR DISCOVERY / REFERENCE",IF(AND($E24="yes",$H24="no",$U24="yes",$BB24="two_plus",$I24="full",$BC24="current"),"EXCLUDE FROM THIS COMMERCIAL VIEW",IF(AND($E24="yes",$H24="yes",$BF24=TRUE,$I24="full",$BB24="two_plus",$BC24="current",$BI24=""),"RESOLVE EVIDENCE",IF(AND($E24="yes",$H24="yes",$BF24=TRUE,$I24="full",$BB24="two_plus",$BC24="current",$BG24=TRUE,$S24&lt;&gt;"yes"),"RESOLVE EVIDENCE",IF(AND($E24="yes",$H24="yes",$BF24=TRUE,$I24="full",$BB24="two_plus",$BC24="current",$L24&lt;&gt;$BI24),"RECLASSIFY",IF(AND($E24="yes",$H24="yes",$BF24=TRUE,$I24="full",$BB24="two_plus",$BC24="current"),"CONFIRM","RESOLVE EVIDENCE")))))))))))))))))))))))))))</x:f>
      </x:c>
      <x:c r="BO24">
        <x:f>IF($AY24=0,"EMPTY",IF($AZ24=TRUE,"CONTROLLED_INPUT_INVALID",IF($BA24=TRUE,"REQUIRED_FIELDS_MISSING",IF(OR(NOT(ISTEXT($C24)),LEN(TRIM($C24&amp;""))&lt;2),"IDENTITY_MALFORMED",IF(OR($Q24="review_due",$Q24="new_evidence",$R24="yes"),"LIFECYCLE_TRIGGER",IF(OR($BD24="material",$BD24="unknown"),"MATERIAL_CONTRADICTION",IF(OR($I24="unknown",$H24="unknown"),"SCOPE_OR_EVENT_UNRESOLVED",IF(AND($BG24=TRUE,OR($S24="",$S24="unknown")),"SERVICEABILITY_UNRESOLVED",IF(AND($E24="no",OR($K24="",$K24="unknown")),"MISSING_ALTERNATIVE_ROLE_UNRESOLVED",IF(AND($E24="yes",OR($L24="",$L24="unknown")),"CURRENT_ROLE_UNRESOLVED",IF(AND($E24="yes",OR($I24="partial",$I24="mismatch",$BC24="stale")),"SCOPE_OR_FRESHNESS_LIMIT",IF(AND($BG24=TRUE,$BK24=TRUE),"COMMERCIAL_EVIDENCE_LIMITED",IF(AND($S24="no",$E24="yes",$H24="no",$U24="yes",$BB24="two_plus",$I24="full",$BC24="current"),"SCOPED_NON_SERVICEABILITY",IF(AND($S24="no",$E24="yes",$H24="yes"),"SERVICEABILITY_LIMIT",IF(AND($S24="no",OR($F24="yes",$BH24=TRUE)),"NOT_SERVICEABLE_FOR_COMMERCIAL_VIEW",IF($S24="no","SERVICEABILITY_NEGATIVE_ROLE_EFFECT_UNRESOLVED",IF(AND($E24="no",$H24="yes",$BF24=TRUE,$I24="full",$BI24=""),"MISSING_ALTERNATIVE_ROLE_UNRESOLVED",IF(AND($E24="no",$H24="yes",$BF24=TRUE,$I24="full",$BG24=TRUE,OR($BB24&lt;&gt;"two_plus",$BC24&lt;&gt;"current",$S24&lt;&gt;"yes")),"MISSING_ALTERNATIVE_EVIDENCE_LIMITED",IF(AND($E24="no",$H24="yes",$BF24=TRUE,$I24="full"),"COMMERCIAL_ALTERNATIVE_MISSING",IF(AND($BI24&lt;&gt;"",$E24="yes",$H24="yes",$I24="full",$L24&lt;&gt;$BI24),"ROLE_MISMATCH",IF(AND($BB24="shared",$BH24=TRUE),"PUBLIC_SIGNAL_SHARED_PROVENANCE",IF(AND($BH24=TRUE,$F24="yes",OR($H24="no",$G24="none")),"DISCOVERY_ONLY_RELATIONSHIP",IF(AND($E24="yes",$H24="no",$U24="yes",$BB24="two_plus",$I24="full",$BC24="current"),"SCOPED_NON_PARTICIPATION",IF(AND($E24="yes",$H24="yes",$BF24=TRUE,$I24="full",$BB24="two_plus",$BC24="current",$BI24=""),"ALTERNATIVE_TYPE_UNRESOLVED",IF(AND($E24="yes",$H24="yes",$BF24=TRUE,$I24="full",$BB24="two_plus",$BC24="current",$BG24=TRUE,$S24&lt;&gt;"yes"),"SERVICEABILITY_UNRESOLVED",IF(AND($E24="yes",$H24="yes",$BF24=TRUE,$I24="full",$BB24="two_plus",$BC24="current",$L24&lt;&gt;$BI24),"ROLE_MISMATCH",IF(AND($E24="yes",$H24="yes",$BF24=TRUE,$I24="full",$BB24="two_plus",$BC24="current"),"SCOPED_COMMERCIAL_RELEVANCE","DEFAULT_EVIDENCE_GAP")))))))))))))))))))))))))))</x:f>
      </x:c>
    </x:row>
    <x:row r="25">
      <x:c r="A25" s="80" t="str">
        <x:v>F020</x:v>
      </x:c>
      <x:c r="B25" s="80" t="str">
        <x:v>Search-only SEO candidate</x:v>
      </x:c>
      <x:c r="C25" s="80" t="str">
        <x:v>Atlas Cloud</x:v>
      </x:c>
      <x:c r="D25" s="80" t="str">
        <x:v>seo</x:v>
      </x:c>
      <x:c r="E25" s="80" t="str">
        <x:v>yes</x:v>
      </x:c>
      <x:c r="F25" s="80" t="str">
        <x:v>yes</x:v>
      </x:c>
      <x:c r="G25" s="80" t="str">
        <x:v>none</x:v>
      </x:c>
      <x:c r="H25" s="80" t="str">
        <x:v>no</x:v>
      </x:c>
      <x:c r="I25" s="80" t="str">
        <x:v>full</x:v>
      </x:c>
      <x:c r="J25" s="80" t="str">
        <x:v>one_decision</x:v>
      </x:c>
      <x:c r="K25" s="80" t="str">
        <x:v>vendor</x:v>
      </x:c>
      <x:c r="L25" s="80" t="str">
        <x:v>direct</x:v>
      </x:c>
      <x:c r="M25" s="80" t="str">
        <x:v>current</x:v>
      </x:c>
      <x:c r="N25" s="80" t="str">
        <x:v>none</x:v>
      </x:c>
      <x:c r="O25" s="80" t="str">
        <x:v>one</x:v>
      </x:c>
      <x:c r="P25" s="80" t="str">
        <x:v>balanced</x:v>
      </x:c>
      <x:c r="Q25" s="80" t="str">
        <x:v>none</x:v>
      </x:c>
      <x:c r="R25" s="80" t="str">
        <x:v>no</x:v>
      </x:c>
      <x:c r="S25" s="80" t="str">
        <x:v>yes</x:v>
      </x:c>
      <x:c r="T25" s="80" t="str">
        <x:v>no</x:v>
      </x:c>
      <x:c r="U25" s="80" t="str">
        <x:v>no</x:v>
      </x:c>
      <x:c r="V25" s="80" t="str">
        <x:v>RETAIN FOR DISCOVERY / REFERENCE</x:v>
      </x:c>
      <x:c r="W25" s="61" t="str">
        <x:v>DISCOVERY_ONLY_RELATIONSHIP</x:v>
      </x:c>
      <x:c r="X25" s="61" t="str">
        <x:v>VALID</x:v>
      </x:c>
      <x:c r="Y25" s="61">
        <x:f>IF($BN25="EMPTY","EMPTY",$BN25)</x:f>
      </x:c>
      <x:c r="Z25" s="61">
        <x:f>$BO25</x:f>
      </x:c>
      <x:c r="AA25" s="61">
        <x:f>IF($BN25="EMPTY","EMPTY",IF($AZ25=TRUE,"INVALID",IF($BA25=TRUE,"INCOMPLETE",IF(OR(NOT(ISTEXT($C25)),LEN(TRIM($C25&amp;""))&lt;2),"INVALID","VALID"))))</x:f>
      </x:c>
      <x:c r="AB25" s="61">
        <x:f>IF(Y25=V25,"PASS","FAIL")</x:f>
      </x:c>
      <x:c r="AC25" s="61">
        <x:f>IF(Z25=W25,"PASS","FAIL")</x:f>
      </x:c>
      <x:c r="AD25" s="61">
        <x:f>IF(AA25=X25,"PASS","FAIL")</x:f>
      </x:c>
      <x:c r="AE25" s="61">
        <x:f>IF(AND(AB25="PASS",AC25="PASS",AD25="PASS"),"PASS","FAIL")</x:f>
      </x:c>
      <x:c r="AF25" s="71" t="str">
        <x:v>The candidate is relevant to discovery, not validated commercial competition.</x:v>
      </x:c>
      <x:c r="AG25" s="61">
        <x:f>IF($BN25="EMPTY","EMPTY",IFERROR(VLOOKUP($BO25,'Method Notes'!$AN$5:$AW$50,2,FALSE),""))</x:f>
      </x:c>
      <x:c r="AH25" s="71" t="str">
        <x:v>Search, audience, review or market evidence supports a channel/reference relationship, while matching first-party evidence is absent.</x:v>
      </x:c>
      <x:c r="AI25" s="61">
        <x:f>IF($BN25="EMPTY","EMPTY",IF($BO25="CONTROLLED_INPUT_INVALID","Unsupported values were supplied for: "&amp;LEFT($BL25,MAX(0,LEN($BL25)-2))&amp;". The engine does not convert them to a safe default.",IF($BO25="REQUIRED_FIELDS_MISSING","Required information is missing: "&amp;LEFT($BM25,MAX(0,LEN($BM25)-2))&amp;".",IFERROR(VLOOKUP($BO25,'Method Notes'!$AN$5:$AW$50,3,FALSE),""))))</x:f>
      </x:c>
      <x:c r="AJ25" s="71" t="str">
        <x:v>Keep a discovery/reference role outside the commercial view.</x:v>
      </x:c>
      <x:c r="AK25" s="61">
        <x:f>IF($BN25="EMPTY","EMPTY",IF($BO25="COMMERCIAL_ALTERNATIVE_MISSING","Add as "&amp;$BJ25&amp;" in this scoped view.",IF($BO25="ROLE_MISMATCH","Reclassify as "&amp;$BJ25&amp;" for this view.",IFERROR(VLOOKUP($BO25,'Method Notes'!$AN$5:$AW$50,4,FALSE),""))))</x:f>
      </x:c>
      <x:c r="AL25" s="71" t="str">
        <x:v>SEO, content research, paid-search review and monitoring.</x:v>
      </x:c>
      <x:c r="AM25" s="61">
        <x:f>IF($BN25="EMPTY","EMPTY",IFERROR(VLOOKUP($BO25,'Method Notes'!$AN$5:$AW$50,5,FALSE),""))</x:f>
      </x:c>
      <x:c r="AN25" s="71" t="str">
        <x:v>Shortlist, pricing, procurement, renewal and strategy conclusions.</x:v>
      </x:c>
      <x:c r="AO25" s="61">
        <x:f>IF($BN25="EMPTY","EMPTY",IFERROR(VLOOKUP($BO25,'Method Notes'!$AN$5:$AW$50,6,FALSE),""))</x:f>
      </x:c>
      <x:c r="AP25" s="71" t="str">
        <x:v>Collect matching buyer or commercial-event evidence only if commercial use is needed.</x:v>
      </x:c>
      <x:c r="AQ25" s="61">
        <x:f>IF($BN25="EMPTY","EMPTY",IF($BO25="COMMERCIAL_EVIDENCE_LIMITED",IF($BF25=TRUE,"Add independent decisions and missing segments.","Collect direct buyer or recorded commercial-event evidence tied to the same scope."),IFERROR(VLOOKUP($BO25,'Method Notes'!$AN$5:$AW$50,7,FALSE),"")))</x:f>
      </x:c>
      <x:c r="AR25" s="71" t="str">
        <x:v>Review on new first-party evidence.</x:v>
      </x:c>
      <x:c r="AS25" s="61">
        <x:f>IF($BN25="EMPTY","EMPTY",IFERROR(VLOOKUP($BO25,'Method Notes'!$AN$5:$AW$50,8,FALSE),""))</x:f>
      </x:c>
      <x:c r="AT25" s="71" t="str">
        <x:v>ABSENCE FROM CRM IS NOT EXCLUSION PROOF</x:v>
      </x:c>
      <x:c r="AU25" s="61">
        <x:f>IF($BN25="EMPTY","EMPTY",IF(OR($BO25="COMMERCIAL_EVIDENCE_LIMITED",$BO25="COMMERCIAL_ALTERNATIVE_MISSING",$BO25="ROLE_MISMATCH",$BO25="SCOPE_OR_FRESHNESS_LIMIT"),IF($BB25="shared","PROVENANCE NOT INDEPENDENT",IF($BB25="one","ONE INDEPENDENT DECISION ONLY",IF($BE25="incomplete_crm","CRM CAPTURE INCOMPLETE",IF(OR($BE25="only_wins",$BE25="only_losses",$BE25="one_segment",$BE25="limited"),"SAMPLE COVERAGE LIMITED",IF($T25="yes","HISTORICAL BACKFILL UNRELIABLE",IF($BC25="stale","EVIDENCE STALE","Evidence is scoped to the tested view.")))))),IFERROR(VLOOKUP($BO25,'Method Notes'!$AN$5:$AW$50,9,FALSE),"")))</x:f>
      </x:c>
      <x:c r="AV25" s="71" t="str">
        <x:v>Retain the candidate without promoting it to a commercial role.</x:v>
      </x:c>
      <x:c r="AW25" s="61">
        <x:f>IF($BN25="EMPTY","EMPTY",IFERROR(VLOOKUP($BO25,'Method Notes'!$AN$5:$AW$50,10,FALSE),""))</x:f>
      </x:c>
      <x:c r="AX25" s="61">
        <x:f>IF(AND(AG25=AF25,AI25=AH25,AK25=AJ25,AM25=AL25,AO25=AN25,AQ25=AP25,AS25=AR25,AU25=AT25,AW25=AV25),"PASS","FAIL")</x:f>
      </x:c>
      <x:c r="AY25">
        <x:f>IF(COUNTA($C25:$U25)&gt;0,1,0)</x:f>
      </x:c>
      <x:c r="AZ25">
        <x:f>OR(ISFORMULA($C25),ISFORMULA($D25),AND($D25&lt;&gt;"",NOT(OR(EXACT($D25,"seo"),EXACT($D25,"content"),EXACT($D25,"paid_search"),EXACT($D25,"market_monitoring"),EXACT($D25,"battlecard"),EXACT($D25,"product_comparison"),EXACT($D25,"shortlist"),EXACT($D25,"procurement"),EXACT($D25,"pricing"),EXACT($D25,"renewal"),EXACT($D25,"strategy")))),ISFORMULA($E25),AND($E25&lt;&gt;"",NOT(OR(EXACT($E25,"yes"),EXACT($E25,"no")))),ISFORMULA($F25),AND($F25&lt;&gt;"",NOT(OR(EXACT($F25,"yes"),EXACT($F25,"no")))),ISFORMULA($G25),AND($G25&lt;&gt;"",NOT(OR(EXACT($G25,"none"),EXACT($G25,"seller_only"),EXACT($G25,"buyer_event"),EXACT($G25,"mixed")))),ISFORMULA($H25),AND($H25&lt;&gt;"",NOT(OR(EXACT($H25,"yes"),EXACT($H25,"no"),EXACT($H25,"unknown")))),ISFORMULA($I25),AND($I25&lt;&gt;"",NOT(OR(EXACT($I25,"full"),EXACT($I25,"partial"),EXACT($I25,"mismatch"),EXACT($I25,"unknown")))),ISFORMULA($J25),AND($J25&lt;&gt;"",NOT(OR(EXACT($J25,"independent_current"),EXACT($J25,"one_decision"),EXACT($J25,"shared_records"),EXACT($J25,"contradictory"),EXACT($J25,"incomplete_capture"),EXACT($J25,"stale")))),ISFORMULA($K25),AND($K25&lt;&gt;"",NOT(OR(EXACT($K25,"vendor"),EXACT($K25,"product"),EXACT($K25,"consultancy"),EXACT($K25,"agency"),EXACT($K25,"internal_build"),EXACT($K25,"spreadsheet"),EXACT($K25,"incumbent"),EXACT($K25,"open_source"),EXACT($K25,"free_tool"),EXACT($K25,"no_decision"),EXACT($K25,"status_quo"),EXACT($K25,"unknown")))),ISFORMULA($L25),AND($L25&lt;&gt;"",NOT(OR(EXACT($L25,"direct"),EXACT($L25,"indirect"),EXACT($L25,"substitute"),EXACT($L25,"reference"),EXACT($L25,"unknown")))),ISFORMULA($M25),AND($M25&lt;&gt;"",NOT(OR(EXACT($M25,"current"),EXACT($M25,"stale"),EXACT($M25,"unknown")))),ISFORMULA($N25),AND($N25&lt;&gt;"",NOT(OR(EXACT($N25,"none"),EXACT($N25,"material"),EXACT($N25,"unknown")))),ISFORMULA($O25),AND($O25&lt;&gt;"",NOT(OR(EXACT($O25,"two_plus"),EXACT($O25,"one"),EXACT($O25,"shared"),EXACT($O25,"unknown")))),ISFORMULA($P25),AND($P25&lt;&gt;"",NOT(OR(EXACT($P25,"balanced"),EXACT($P25,"only_wins"),EXACT($P25,"only_losses"),EXACT($P25,"one_segment"),EXACT($P25,"incomplete_crm"),EXACT($P25,"limited")))),ISFORMULA($Q25),AND($Q25&lt;&gt;"",NOT(OR(EXACT($Q25,"none"),EXACT($Q25,"review_due"),EXACT($Q25,"new_evidence")))),ISFORMULA($R25),AND($R25&lt;&gt;"",NOT(OR(EXACT($R25,"yes"),EXACT($R25,"no")))),ISFORMULA($S25),AND($S25&lt;&gt;"",NOT(OR(EXACT($S25,"yes"),EXACT($S25,"no"),EXACT($S25,"unknown")))),ISFORMULA($T25),AND($T25&lt;&gt;"",NOT(OR(EXACT($T25,"yes"),EXACT($T25,"no")))),ISFORMULA($U25),AND($U25&lt;&gt;"",NOT(OR(EXACT($U25,"yes"),EXACT($U25,"no"),EXACT($U25,"unknown")))))</x:f>
      </x:c>
      <x:c r="BA25">
        <x:f>OR(LEN(TRIM($C25&amp;""))=0,LEN(TRIM($D25&amp;""))=0,LEN(TRIM($E25&amp;""))=0,LEN(TRIM($F25&amp;""))=0,LEN(TRIM($G25&amp;""))=0,LEN(TRIM($H25&amp;""))=0,LEN(TRIM($I25&amp;""))=0,LEN(TRIM($J25&amp;""))=0)</x:f>
      </x:c>
      <x:c r="BB25">
        <x:f>IF($O25&lt;&gt;"",$O25,IF($J25="independent_current","two_plus",IF($J25="one_decision","one",IF($J25="shared_records","shared","unknown"))))</x:f>
      </x:c>
      <x:c r="BC25">
        <x:f>IF($M25&lt;&gt;"",$M25,IF($J25="stale","stale",IF($J25="incomplete_capture","unknown",IF($J25&lt;&gt;"","current",""))))</x:f>
      </x:c>
      <x:c r="BD25">
        <x:f>IF($N25&lt;&gt;"",$N25,IF($J25="contradictory","material",IF($J25&lt;&gt;"","none","")))</x:f>
      </x:c>
      <x:c r="BE25">
        <x:f>IF($P25&lt;&gt;"",$P25,IF($J25="incomplete_capture","incomplete_crm",IF($J25="independent_current","balanced",IF($J25&lt;&gt;"","limited",""))))</x:f>
      </x:c>
      <x:c r="BF25">
        <x:f>OR($G25="buyer_event",$G25="mixed")</x:f>
      </x:c>
      <x:c r="BG25">
        <x:f>OR($D25="battlecard",$D25="shortlist",$D25="procurement",$D25="pricing",$D25="renewal",$D25="strategy",$D25="product_comparison")</x:f>
      </x:c>
      <x:c r="BH25">
        <x:f>OR($D25="seo",$D25="content",$D25="paid_search",$D25="market_monitoring")</x:f>
      </x:c>
      <x:c r="BI25">
        <x:f>IF(OR($K25="vendor",$K25="product"),"direct",IF(OR($K25="consultancy",$K25="agency"),"indirect",IF(OR($K25="internal_build",$K25="spreadsheet",$K25="incumbent",$K25="open_source",$K25="free_tool",$K25="no_decision",$K25="status_quo"),"substitute","")))</x:f>
      </x:c>
      <x:c r="BJ25">
        <x:f>IF(OR($K25="vendor",$K25="product"),"Direct competitor",IF(OR($K25="consultancy",$K25="agency"),"Service alternative",IF($K25="incumbent","Incumbent / substitute",IF($K25="no_decision","No-decision alternative",IF($K25="status_quo","Status-quo alternative",IF(OR($K25="internal_build",$K25="spreadsheet",$K25="open_source",$K25="free_tool"),"Substitute",""))))))</x:f>
      </x:c>
      <x:c r="BK25">
        <x:f>OR($G25="none",$G25="seller_only",$BB25&lt;&gt;"two_plus",$BE25="only_wins",$BE25="only_losses",$BE25="one_segment",$BE25="incomplete_crm",$BE25="limited",$T25="yes",$BC25&lt;&gt;"current")</x:f>
      </x:c>
      <x:c r="BL25">
        <x:f>IF(ISFORMULA($C25),"candidateName, ","")&amp;IF(OR(ISFORMULA($D25),AND($D25&lt;&gt;"",NOT(OR(EXACT($D25,"seo"),EXACT($D25,"content"),EXACT($D25,"paid_search"),EXACT($D25,"market_monitoring"),EXACT($D25,"battlecard"),EXACT($D25,"product_comparison"),EXACT($D25,"shortlist"),EXACT($D25,"procurement"),EXACT($D25,"pricing"),EXACT($D25,"renewal"),EXACT($D25,"strategy"))))),"decisionUse, ","")&amp;IF(OR(ISFORMULA($E25),AND($E25&lt;&gt;"",NOT(OR(EXACT($E25,"yes"),EXACT($E25,"no"))))),"candidateInSet, ","")&amp;IF(OR(ISFORMULA($F25),AND($F25&lt;&gt;"",NOT(OR(EXACT($F25,"yes"),EXACT($F25,"no"))))),"publicEvidence, ","")&amp;IF(OR(ISFORMULA($G25),AND($G25&lt;&gt;"",NOT(OR(EXACT($G25,"none"),EXACT($G25,"seller_only"),EXACT($G25,"buyer_event"),EXACT($G25,"mixed"))))),"firstPartyEvidence, ","")&amp;IF(OR(ISFORMULA($H25),AND($H25&lt;&gt;"",NOT(OR(EXACT($H25,"yes"),EXACT($H25,"no"),EXACT($H25,"unknown"))))),"realDecision, ","")&amp;IF(OR(ISFORMULA($I25),AND($I25&lt;&gt;"",NOT(OR(EXACT($I25,"full"),EXACT($I25,"partial"),EXACT($I25,"mismatch"),EXACT($I25,"unknown"))))),"scopeMatch, ","")&amp;IF(OR(ISFORMULA($J25),AND($J25&lt;&gt;"",NOT(OR(EXACT($J25,"independent_current"),EXACT($J25,"one_decision"),EXACT($J25,"shared_records"),EXACT($J25,"contradictory"),EXACT($J25,"incomplete_capture"),EXACT($J25,"stale"))))),"evidenceQuality, ","")&amp;IF(OR(ISFORMULA($K25),AND($K25&lt;&gt;"",NOT(OR(EXACT($K25,"vendor"),EXACT($K25,"product"),EXACT($K25,"consultancy"),EXACT($K25,"agency"),EXACT($K25,"internal_build"),EXACT($K25,"spreadsheet"),EXACT($K25,"incumbent"),EXACT($K25,"open_source"),EXACT($K25,"free_tool"),EXACT($K25,"no_decision"),EXACT($K25,"status_quo"),EXACT($K25,"unknown"))))),"alternativeType, ","")&amp;IF(OR(ISFORMULA($L25),AND($L25&lt;&gt;"",NOT(OR(EXACT($L25,"direct"),EXACT($L25,"indirect"),EXACT($L25,"substitute"),EXACT($L25,"reference"),EXACT($L25,"unknown"))))),"currentRole, ","")&amp;IF(OR(ISFORMULA($M25),AND($M25&lt;&gt;"",NOT(OR(EXACT($M25,"current"),EXACT($M25,"stale"),EXACT($M25,"unknown"))))),"freshness, ","")&amp;IF(OR(ISFORMULA($N25),AND($N25&lt;&gt;"",NOT(OR(EXACT($N25,"none"),EXACT($N25,"material"),EXACT($N25,"unknown"))))),"contradiction, ","")&amp;IF(OR(ISFORMULA($O25),AND($O25&lt;&gt;"",NOT(OR(EXACT($O25,"two_plus"),EXACT($O25,"one"),EXACT($O25,"shared"),EXACT($O25,"unknown"))))),"provenance, ","")&amp;IF(OR(ISFORMULA($P25),AND($P25&lt;&gt;"",NOT(OR(EXACT($P25,"balanced"),EXACT($P25,"only_wins"),EXACT($P25,"only_losses"),EXACT($P25,"one_segment"),EXACT($P25,"incomplete_crm"),EXACT($P25,"limited"))))),"sampleCoverage, ","")&amp;IF(OR(ISFORMULA($Q25),AND($Q25&lt;&gt;"",NOT(OR(EXACT($Q25,"none"),EXACT($Q25,"review_due"),EXACT($Q25,"new_evidence"))))),"previousValidation, ","")&amp;IF(OR(ISFORMULA($R25),AND($R25&lt;&gt;"",NOT(OR(EXACT($R25,"yes"),EXACT($R25,"no"))))),"newMaterialEvidence, ","")&amp;IF(OR(ISFORMULA($S25),AND($S25&lt;&gt;"",NOT(OR(EXACT($S25,"yes"),EXACT($S25,"no"),EXACT($S25,"unknown"))))),"serviceability, ","")&amp;IF(OR(ISFORMULA($T25),AND($T25&lt;&gt;"",NOT(OR(EXACT($T25,"yes"),EXACT($T25,"no"))))),"historicalBackfill, ","")&amp;IF(OR(ISFORMULA($U25),AND($U25&lt;&gt;"",NOT(OR(EXACT($U25,"yes"),EXACT($U25,"no"),EXACT($U25,"unknown"))))),"commercialNonParticipation, ","")</x:f>
      </x:c>
      <x:c r="BM25">
        <x:f>IF(LEN(TRIM($C25&amp;""))=0,"candidateName, ","")&amp;IF(LEN(TRIM($D25&amp;""))=0,"decisionUse, ","")&amp;IF(LEN(TRIM($E25&amp;""))=0,"candidateInSet, ","")&amp;IF(LEN(TRIM($F25&amp;""))=0,"publicEvidence, ","")&amp;IF(LEN(TRIM($G25&amp;""))=0,"firstPartyEvidence, ","")&amp;IF(LEN(TRIM($H25&amp;""))=0,"realDecision, ","")&amp;IF(LEN(TRIM($I25&amp;""))=0,"scopeMatch, ","")&amp;IF(LEN(TRIM($J25&amp;""))=0,"evidenceQuality, ","")</x:f>
      </x:c>
      <x:c r="BN25">
        <x:f>IF($AY25=0,"EMPTY",IF($AZ25=TRUE,"INVALID INPUT",IF($BA25=TRUE,"INVALID INPUT",IF(OR(NOT(ISTEXT($C25)),LEN(TRIM($C25&amp;""))&lt;2),"INVALID INPUT",IF(OR($Q25="review_due",$Q25="new_evidence",$R25="yes"),"REOPEN",IF(OR($BD25="material",$BD25="unknown"),"RESOLVE EVIDENCE",IF(OR($I25="unknown",$H25="unknown"),"RESOLVE EVIDENCE",IF(AND($BG25=TRUE,OR($S25="",$S25="unknown")),"RESOLVE EVIDENCE",IF(AND($E25="no",OR($K25="",$K25="unknown")),"RESOLVE EVIDENCE",IF(AND($E25="yes",OR($L25="",$L25="unknown")),"RESOLVE EVIDENCE",IF(AND($E25="yes",OR($I25="partial",$I25="mismatch",$BC25="stale")),"DOWNGRADE",IF(AND($BG25=TRUE,$BK25=TRUE),"RESOLVE EVIDENCE",IF(AND($S25="no",$E25="yes",$H25="no",$U25="yes",$BB25="two_plus",$I25="full",$BC25="current"),"EXCLUDE FROM THIS COMMERCIAL VIEW",IF(AND($S25="no",$E25="yes",$H25="yes"),"DOWNGRADE",IF(AND($S25="no",OR($F25="yes",$BH25=TRUE)),"RETAIN FOR DISCOVERY / REFERENCE",IF($S25="no","RESOLVE EVIDENCE",IF(AND($E25="no",$H25="yes",$BF25=TRUE,$I25="full",$BI25=""),"RESOLVE EVIDENCE",IF(AND($E25="no",$H25="yes",$BF25=TRUE,$I25="full",$BG25=TRUE,OR($BB25&lt;&gt;"two_plus",$BC25&lt;&gt;"current",$S25&lt;&gt;"yes")),"RESOLVE EVIDENCE",IF(AND($E25="no",$H25="yes",$BF25=TRUE,$I25="full"),"ADD",IF(AND($BI25&lt;&gt;"",$E25="yes",$H25="yes",$I25="full",$L25&lt;&gt;$BI25),"RECLASSIFY",IF(AND($BB25="shared",$BH25=TRUE),"RETAIN FOR DISCOVERY / REFERENCE",IF(AND($BH25=TRUE,$F25="yes",OR($H25="no",$G25="none")),"RETAIN FOR DISCOVERY / REFERENCE",IF(AND($E25="yes",$H25="no",$U25="yes",$BB25="two_plus",$I25="full",$BC25="current"),"EXCLUDE FROM THIS COMMERCIAL VIEW",IF(AND($E25="yes",$H25="yes",$BF25=TRUE,$I25="full",$BB25="two_plus",$BC25="current",$BI25=""),"RESOLVE EVIDENCE",IF(AND($E25="yes",$H25="yes",$BF25=TRUE,$I25="full",$BB25="two_plus",$BC25="current",$BG25=TRUE,$S25&lt;&gt;"yes"),"RESOLVE EVIDENCE",IF(AND($E25="yes",$H25="yes",$BF25=TRUE,$I25="full",$BB25="two_plus",$BC25="current",$L25&lt;&gt;$BI25),"RECLASSIFY",IF(AND($E25="yes",$H25="yes",$BF25=TRUE,$I25="full",$BB25="two_plus",$BC25="current"),"CONFIRM","RESOLVE EVIDENCE")))))))))))))))))))))))))))</x:f>
      </x:c>
      <x:c r="BO25">
        <x:f>IF($AY25=0,"EMPTY",IF($AZ25=TRUE,"CONTROLLED_INPUT_INVALID",IF($BA25=TRUE,"REQUIRED_FIELDS_MISSING",IF(OR(NOT(ISTEXT($C25)),LEN(TRIM($C25&amp;""))&lt;2),"IDENTITY_MALFORMED",IF(OR($Q25="review_due",$Q25="new_evidence",$R25="yes"),"LIFECYCLE_TRIGGER",IF(OR($BD25="material",$BD25="unknown"),"MATERIAL_CONTRADICTION",IF(OR($I25="unknown",$H25="unknown"),"SCOPE_OR_EVENT_UNRESOLVED",IF(AND($BG25=TRUE,OR($S25="",$S25="unknown")),"SERVICEABILITY_UNRESOLVED",IF(AND($E25="no",OR($K25="",$K25="unknown")),"MISSING_ALTERNATIVE_ROLE_UNRESOLVED",IF(AND($E25="yes",OR($L25="",$L25="unknown")),"CURRENT_ROLE_UNRESOLVED",IF(AND($E25="yes",OR($I25="partial",$I25="mismatch",$BC25="stale")),"SCOPE_OR_FRESHNESS_LIMIT",IF(AND($BG25=TRUE,$BK25=TRUE),"COMMERCIAL_EVIDENCE_LIMITED",IF(AND($S25="no",$E25="yes",$H25="no",$U25="yes",$BB25="two_plus",$I25="full",$BC25="current"),"SCOPED_NON_SERVICEABILITY",IF(AND($S25="no",$E25="yes",$H25="yes"),"SERVICEABILITY_LIMIT",IF(AND($S25="no",OR($F25="yes",$BH25=TRUE)),"NOT_SERVICEABLE_FOR_COMMERCIAL_VIEW",IF($S25="no","SERVICEABILITY_NEGATIVE_ROLE_EFFECT_UNRESOLVED",IF(AND($E25="no",$H25="yes",$BF25=TRUE,$I25="full",$BI25=""),"MISSING_ALTERNATIVE_ROLE_UNRESOLVED",IF(AND($E25="no",$H25="yes",$BF25=TRUE,$I25="full",$BG25=TRUE,OR($BB25&lt;&gt;"two_plus",$BC25&lt;&gt;"current",$S25&lt;&gt;"yes")),"MISSING_ALTERNATIVE_EVIDENCE_LIMITED",IF(AND($E25="no",$H25="yes",$BF25=TRUE,$I25="full"),"COMMERCIAL_ALTERNATIVE_MISSING",IF(AND($BI25&lt;&gt;"",$E25="yes",$H25="yes",$I25="full",$L25&lt;&gt;$BI25),"ROLE_MISMATCH",IF(AND($BB25="shared",$BH25=TRUE),"PUBLIC_SIGNAL_SHARED_PROVENANCE",IF(AND($BH25=TRUE,$F25="yes",OR($H25="no",$G25="none")),"DISCOVERY_ONLY_RELATIONSHIP",IF(AND($E25="yes",$H25="no",$U25="yes",$BB25="two_plus",$I25="full",$BC25="current"),"SCOPED_NON_PARTICIPATION",IF(AND($E25="yes",$H25="yes",$BF25=TRUE,$I25="full",$BB25="two_plus",$BC25="current",$BI25=""),"ALTERNATIVE_TYPE_UNRESOLVED",IF(AND($E25="yes",$H25="yes",$BF25=TRUE,$I25="full",$BB25="two_plus",$BC25="current",$BG25=TRUE,$S25&lt;&gt;"yes"),"SERVICEABILITY_UNRESOLVED",IF(AND($E25="yes",$H25="yes",$BF25=TRUE,$I25="full",$BB25="two_plus",$BC25="current",$L25&lt;&gt;$BI25),"ROLE_MISMATCH",IF(AND($E25="yes",$H25="yes",$BF25=TRUE,$I25="full",$BB25="two_plus",$BC25="current"),"SCOPED_COMMERCIAL_RELEVANCE","DEFAULT_EVIDENCE_GAP")))))))))))))))))))))))))))</x:f>
      </x:c>
    </x:row>
    <x:row r="26">
      <x:c r="A26" s="80" t="str">
        <x:v>F021</x:v>
      </x:c>
      <x:c r="B26" s="80" t="str">
        <x:v>Search-only content candidate</x:v>
      </x:c>
      <x:c r="C26" s="80" t="str">
        <x:v>Atlas Cloud</x:v>
      </x:c>
      <x:c r="D26" s="80" t="str">
        <x:v>content</x:v>
      </x:c>
      <x:c r="E26" s="80" t="str">
        <x:v>yes</x:v>
      </x:c>
      <x:c r="F26" s="80" t="str">
        <x:v>yes</x:v>
      </x:c>
      <x:c r="G26" s="80" t="str">
        <x:v>none</x:v>
      </x:c>
      <x:c r="H26" s="80" t="str">
        <x:v>no</x:v>
      </x:c>
      <x:c r="I26" s="80" t="str">
        <x:v>full</x:v>
      </x:c>
      <x:c r="J26" s="80" t="str">
        <x:v>one_decision</x:v>
      </x:c>
      <x:c r="K26" s="80" t="str">
        <x:v>vendor</x:v>
      </x:c>
      <x:c r="L26" s="80" t="str">
        <x:v>direct</x:v>
      </x:c>
      <x:c r="M26" s="80" t="str">
        <x:v>current</x:v>
      </x:c>
      <x:c r="N26" s="80" t="str">
        <x:v>none</x:v>
      </x:c>
      <x:c r="O26" s="80" t="str">
        <x:v>one</x:v>
      </x:c>
      <x:c r="P26" s="80" t="str">
        <x:v>balanced</x:v>
      </x:c>
      <x:c r="Q26" s="80" t="str">
        <x:v>none</x:v>
      </x:c>
      <x:c r="R26" s="80" t="str">
        <x:v>no</x:v>
      </x:c>
      <x:c r="S26" s="80" t="str">
        <x:v>yes</x:v>
      </x:c>
      <x:c r="T26" s="80" t="str">
        <x:v>no</x:v>
      </x:c>
      <x:c r="U26" s="80" t="str">
        <x:v>no</x:v>
      </x:c>
      <x:c r="V26" s="80" t="str">
        <x:v>RETAIN FOR DISCOVERY / REFERENCE</x:v>
      </x:c>
      <x:c r="W26" s="61" t="str">
        <x:v>DISCOVERY_ONLY_RELATIONSHIP</x:v>
      </x:c>
      <x:c r="X26" s="61" t="str">
        <x:v>VALID</x:v>
      </x:c>
      <x:c r="Y26" s="61">
        <x:f>IF($BN26="EMPTY","EMPTY",$BN26)</x:f>
      </x:c>
      <x:c r="Z26" s="61">
        <x:f>$BO26</x:f>
      </x:c>
      <x:c r="AA26" s="61">
        <x:f>IF($BN26="EMPTY","EMPTY",IF($AZ26=TRUE,"INVALID",IF($BA26=TRUE,"INCOMPLETE",IF(OR(NOT(ISTEXT($C26)),LEN(TRIM($C26&amp;""))&lt;2),"INVALID","VALID"))))</x:f>
      </x:c>
      <x:c r="AB26" s="61">
        <x:f>IF(Y26=V26,"PASS","FAIL")</x:f>
      </x:c>
      <x:c r="AC26" s="61">
        <x:f>IF(Z26=W26,"PASS","FAIL")</x:f>
      </x:c>
      <x:c r="AD26" s="61">
        <x:f>IF(AA26=X26,"PASS","FAIL")</x:f>
      </x:c>
      <x:c r="AE26" s="61">
        <x:f>IF(AND(AB26="PASS",AC26="PASS",AD26="PASS"),"PASS","FAIL")</x:f>
      </x:c>
      <x:c r="AF26" s="71" t="str">
        <x:v>The candidate is relevant to discovery, not validated commercial competition.</x:v>
      </x:c>
      <x:c r="AG26" s="61">
        <x:f>IF($BN26="EMPTY","EMPTY",IFERROR(VLOOKUP($BO26,'Method Notes'!$AN$5:$AW$50,2,FALSE),""))</x:f>
      </x:c>
      <x:c r="AH26" s="71" t="str">
        <x:v>Search, audience, review or market evidence supports a channel/reference relationship, while matching first-party evidence is absent.</x:v>
      </x:c>
      <x:c r="AI26" s="61">
        <x:f>IF($BN26="EMPTY","EMPTY",IF($BO26="CONTROLLED_INPUT_INVALID","Unsupported values were supplied for: "&amp;LEFT($BL26,MAX(0,LEN($BL26)-2))&amp;". The engine does not convert them to a safe default.",IF($BO26="REQUIRED_FIELDS_MISSING","Required information is missing: "&amp;LEFT($BM26,MAX(0,LEN($BM26)-2))&amp;".",IFERROR(VLOOKUP($BO26,'Method Notes'!$AN$5:$AW$50,3,FALSE),""))))</x:f>
      </x:c>
      <x:c r="AJ26" s="71" t="str">
        <x:v>Keep a discovery/reference role outside the commercial view.</x:v>
      </x:c>
      <x:c r="AK26" s="61">
        <x:f>IF($BN26="EMPTY","EMPTY",IF($BO26="COMMERCIAL_ALTERNATIVE_MISSING","Add as "&amp;$BJ26&amp;" in this scoped view.",IF($BO26="ROLE_MISMATCH","Reclassify as "&amp;$BJ26&amp;" for this view.",IFERROR(VLOOKUP($BO26,'Method Notes'!$AN$5:$AW$50,4,FALSE),""))))</x:f>
      </x:c>
      <x:c r="AL26" s="71" t="str">
        <x:v>SEO, content research, paid-search review and monitoring.</x:v>
      </x:c>
      <x:c r="AM26" s="61">
        <x:f>IF($BN26="EMPTY","EMPTY",IFERROR(VLOOKUP($BO26,'Method Notes'!$AN$5:$AW$50,5,FALSE),""))</x:f>
      </x:c>
      <x:c r="AN26" s="71" t="str">
        <x:v>Shortlist, pricing, procurement, renewal and strategy conclusions.</x:v>
      </x:c>
      <x:c r="AO26" s="61">
        <x:f>IF($BN26="EMPTY","EMPTY",IFERROR(VLOOKUP($BO26,'Method Notes'!$AN$5:$AW$50,6,FALSE),""))</x:f>
      </x:c>
      <x:c r="AP26" s="71" t="str">
        <x:v>Collect matching buyer or commercial-event evidence only if commercial use is needed.</x:v>
      </x:c>
      <x:c r="AQ26" s="61">
        <x:f>IF($BN26="EMPTY","EMPTY",IF($BO26="COMMERCIAL_EVIDENCE_LIMITED",IF($BF26=TRUE,"Add independent decisions and missing segments.","Collect direct buyer or recorded commercial-event evidence tied to the same scope."),IFERROR(VLOOKUP($BO26,'Method Notes'!$AN$5:$AW$50,7,FALSE),"")))</x:f>
      </x:c>
      <x:c r="AR26" s="71" t="str">
        <x:v>Review on new first-party evidence.</x:v>
      </x:c>
      <x:c r="AS26" s="61">
        <x:f>IF($BN26="EMPTY","EMPTY",IFERROR(VLOOKUP($BO26,'Method Notes'!$AN$5:$AW$50,8,FALSE),""))</x:f>
      </x:c>
      <x:c r="AT26" s="71" t="str">
        <x:v>ABSENCE FROM CRM IS NOT EXCLUSION PROOF</x:v>
      </x:c>
      <x:c r="AU26" s="61">
        <x:f>IF($BN26="EMPTY","EMPTY",IF(OR($BO26="COMMERCIAL_EVIDENCE_LIMITED",$BO26="COMMERCIAL_ALTERNATIVE_MISSING",$BO26="ROLE_MISMATCH",$BO26="SCOPE_OR_FRESHNESS_LIMIT"),IF($BB26="shared","PROVENANCE NOT INDEPENDENT",IF($BB26="one","ONE INDEPENDENT DECISION ONLY",IF($BE26="incomplete_crm","CRM CAPTURE INCOMPLETE",IF(OR($BE26="only_wins",$BE26="only_losses",$BE26="one_segment",$BE26="limited"),"SAMPLE COVERAGE LIMITED",IF($T26="yes","HISTORICAL BACKFILL UNRELIABLE",IF($BC26="stale","EVIDENCE STALE","Evidence is scoped to the tested view.")))))),IFERROR(VLOOKUP($BO26,'Method Notes'!$AN$5:$AW$50,9,FALSE),"")))</x:f>
      </x:c>
      <x:c r="AV26" s="71" t="str">
        <x:v>Retain the candidate without promoting it to a commercial role.</x:v>
      </x:c>
      <x:c r="AW26" s="61">
        <x:f>IF($BN26="EMPTY","EMPTY",IFERROR(VLOOKUP($BO26,'Method Notes'!$AN$5:$AW$50,10,FALSE),""))</x:f>
      </x:c>
      <x:c r="AX26" s="61">
        <x:f>IF(AND(AG26=AF26,AI26=AH26,AK26=AJ26,AM26=AL26,AO26=AN26,AQ26=AP26,AS26=AR26,AU26=AT26,AW26=AV26),"PASS","FAIL")</x:f>
      </x:c>
      <x:c r="AY26">
        <x:f>IF(COUNTA($C26:$U26)&gt;0,1,0)</x:f>
      </x:c>
      <x:c r="AZ26">
        <x:f>OR(ISFORMULA($C26),ISFORMULA($D26),AND($D26&lt;&gt;"",NOT(OR(EXACT($D26,"seo"),EXACT($D26,"content"),EXACT($D26,"paid_search"),EXACT($D26,"market_monitoring"),EXACT($D26,"battlecard"),EXACT($D26,"product_comparison"),EXACT($D26,"shortlist"),EXACT($D26,"procurement"),EXACT($D26,"pricing"),EXACT($D26,"renewal"),EXACT($D26,"strategy")))),ISFORMULA($E26),AND($E26&lt;&gt;"",NOT(OR(EXACT($E26,"yes"),EXACT($E26,"no")))),ISFORMULA($F26),AND($F26&lt;&gt;"",NOT(OR(EXACT($F26,"yes"),EXACT($F26,"no")))),ISFORMULA($G26),AND($G26&lt;&gt;"",NOT(OR(EXACT($G26,"none"),EXACT($G26,"seller_only"),EXACT($G26,"buyer_event"),EXACT($G26,"mixed")))),ISFORMULA($H26),AND($H26&lt;&gt;"",NOT(OR(EXACT($H26,"yes"),EXACT($H26,"no"),EXACT($H26,"unknown")))),ISFORMULA($I26),AND($I26&lt;&gt;"",NOT(OR(EXACT($I26,"full"),EXACT($I26,"partial"),EXACT($I26,"mismatch"),EXACT($I26,"unknown")))),ISFORMULA($J26),AND($J26&lt;&gt;"",NOT(OR(EXACT($J26,"independent_current"),EXACT($J26,"one_decision"),EXACT($J26,"shared_records"),EXACT($J26,"contradictory"),EXACT($J26,"incomplete_capture"),EXACT($J26,"stale")))),ISFORMULA($K26),AND($K26&lt;&gt;"",NOT(OR(EXACT($K26,"vendor"),EXACT($K26,"product"),EXACT($K26,"consultancy"),EXACT($K26,"agency"),EXACT($K26,"internal_build"),EXACT($K26,"spreadsheet"),EXACT($K26,"incumbent"),EXACT($K26,"open_source"),EXACT($K26,"free_tool"),EXACT($K26,"no_decision"),EXACT($K26,"status_quo"),EXACT($K26,"unknown")))),ISFORMULA($L26),AND($L26&lt;&gt;"",NOT(OR(EXACT($L26,"direct"),EXACT($L26,"indirect"),EXACT($L26,"substitute"),EXACT($L26,"reference"),EXACT($L26,"unknown")))),ISFORMULA($M26),AND($M26&lt;&gt;"",NOT(OR(EXACT($M26,"current"),EXACT($M26,"stale"),EXACT($M26,"unknown")))),ISFORMULA($N26),AND($N26&lt;&gt;"",NOT(OR(EXACT($N26,"none"),EXACT($N26,"material"),EXACT($N26,"unknown")))),ISFORMULA($O26),AND($O26&lt;&gt;"",NOT(OR(EXACT($O26,"two_plus"),EXACT($O26,"one"),EXACT($O26,"shared"),EXACT($O26,"unknown")))),ISFORMULA($P26),AND($P26&lt;&gt;"",NOT(OR(EXACT($P26,"balanced"),EXACT($P26,"only_wins"),EXACT($P26,"only_losses"),EXACT($P26,"one_segment"),EXACT($P26,"incomplete_crm"),EXACT($P26,"limited")))),ISFORMULA($Q26),AND($Q26&lt;&gt;"",NOT(OR(EXACT($Q26,"none"),EXACT($Q26,"review_due"),EXACT($Q26,"new_evidence")))),ISFORMULA($R26),AND($R26&lt;&gt;"",NOT(OR(EXACT($R26,"yes"),EXACT($R26,"no")))),ISFORMULA($S26),AND($S26&lt;&gt;"",NOT(OR(EXACT($S26,"yes"),EXACT($S26,"no"),EXACT($S26,"unknown")))),ISFORMULA($T26),AND($T26&lt;&gt;"",NOT(OR(EXACT($T26,"yes"),EXACT($T26,"no")))),ISFORMULA($U26),AND($U26&lt;&gt;"",NOT(OR(EXACT($U26,"yes"),EXACT($U26,"no"),EXACT($U26,"unknown")))))</x:f>
      </x:c>
      <x:c r="BA26">
        <x:f>OR(LEN(TRIM($C26&amp;""))=0,LEN(TRIM($D26&amp;""))=0,LEN(TRIM($E26&amp;""))=0,LEN(TRIM($F26&amp;""))=0,LEN(TRIM($G26&amp;""))=0,LEN(TRIM($H26&amp;""))=0,LEN(TRIM($I26&amp;""))=0,LEN(TRIM($J26&amp;""))=0)</x:f>
      </x:c>
      <x:c r="BB26">
        <x:f>IF($O26&lt;&gt;"",$O26,IF($J26="independent_current","two_plus",IF($J26="one_decision","one",IF($J26="shared_records","shared","unknown"))))</x:f>
      </x:c>
      <x:c r="BC26">
        <x:f>IF($M26&lt;&gt;"",$M26,IF($J26="stale","stale",IF($J26="incomplete_capture","unknown",IF($J26&lt;&gt;"","current",""))))</x:f>
      </x:c>
      <x:c r="BD26">
        <x:f>IF($N26&lt;&gt;"",$N26,IF($J26="contradictory","material",IF($J26&lt;&gt;"","none","")))</x:f>
      </x:c>
      <x:c r="BE26">
        <x:f>IF($P26&lt;&gt;"",$P26,IF($J26="incomplete_capture","incomplete_crm",IF($J26="independent_current","balanced",IF($J26&lt;&gt;"","limited",""))))</x:f>
      </x:c>
      <x:c r="BF26">
        <x:f>OR($G26="buyer_event",$G26="mixed")</x:f>
      </x:c>
      <x:c r="BG26">
        <x:f>OR($D26="battlecard",$D26="shortlist",$D26="procurement",$D26="pricing",$D26="renewal",$D26="strategy",$D26="product_comparison")</x:f>
      </x:c>
      <x:c r="BH26">
        <x:f>OR($D26="seo",$D26="content",$D26="paid_search",$D26="market_monitoring")</x:f>
      </x:c>
      <x:c r="BI26">
        <x:f>IF(OR($K26="vendor",$K26="product"),"direct",IF(OR($K26="consultancy",$K26="agency"),"indirect",IF(OR($K26="internal_build",$K26="spreadsheet",$K26="incumbent",$K26="open_source",$K26="free_tool",$K26="no_decision",$K26="status_quo"),"substitute","")))</x:f>
      </x:c>
      <x:c r="BJ26">
        <x:f>IF(OR($K26="vendor",$K26="product"),"Direct competitor",IF(OR($K26="consultancy",$K26="agency"),"Service alternative",IF($K26="incumbent","Incumbent / substitute",IF($K26="no_decision","No-decision alternative",IF($K26="status_quo","Status-quo alternative",IF(OR($K26="internal_build",$K26="spreadsheet",$K26="open_source",$K26="free_tool"),"Substitute",""))))))</x:f>
      </x:c>
      <x:c r="BK26">
        <x:f>OR($G26="none",$G26="seller_only",$BB26&lt;&gt;"two_plus",$BE26="only_wins",$BE26="only_losses",$BE26="one_segment",$BE26="incomplete_crm",$BE26="limited",$T26="yes",$BC26&lt;&gt;"current")</x:f>
      </x:c>
      <x:c r="BL26">
        <x:f>IF(ISFORMULA($C26),"candidateName, ","")&amp;IF(OR(ISFORMULA($D26),AND($D26&lt;&gt;"",NOT(OR(EXACT($D26,"seo"),EXACT($D26,"content"),EXACT($D26,"paid_search"),EXACT($D26,"market_monitoring"),EXACT($D26,"battlecard"),EXACT($D26,"product_comparison"),EXACT($D26,"shortlist"),EXACT($D26,"procurement"),EXACT($D26,"pricing"),EXACT($D26,"renewal"),EXACT($D26,"strategy"))))),"decisionUse, ","")&amp;IF(OR(ISFORMULA($E26),AND($E26&lt;&gt;"",NOT(OR(EXACT($E26,"yes"),EXACT($E26,"no"))))),"candidateInSet, ","")&amp;IF(OR(ISFORMULA($F26),AND($F26&lt;&gt;"",NOT(OR(EXACT($F26,"yes"),EXACT($F26,"no"))))),"publicEvidence, ","")&amp;IF(OR(ISFORMULA($G26),AND($G26&lt;&gt;"",NOT(OR(EXACT($G26,"none"),EXACT($G26,"seller_only"),EXACT($G26,"buyer_event"),EXACT($G26,"mixed"))))),"firstPartyEvidence, ","")&amp;IF(OR(ISFORMULA($H26),AND($H26&lt;&gt;"",NOT(OR(EXACT($H26,"yes"),EXACT($H26,"no"),EXACT($H26,"unknown"))))),"realDecision, ","")&amp;IF(OR(ISFORMULA($I26),AND($I26&lt;&gt;"",NOT(OR(EXACT($I26,"full"),EXACT($I26,"partial"),EXACT($I26,"mismatch"),EXACT($I26,"unknown"))))),"scopeMatch, ","")&amp;IF(OR(ISFORMULA($J26),AND($J26&lt;&gt;"",NOT(OR(EXACT($J26,"independent_current"),EXACT($J26,"one_decision"),EXACT($J26,"shared_records"),EXACT($J26,"contradictory"),EXACT($J26,"incomplete_capture"),EXACT($J26,"stale"))))),"evidenceQuality, ","")&amp;IF(OR(ISFORMULA($K26),AND($K26&lt;&gt;"",NOT(OR(EXACT($K26,"vendor"),EXACT($K26,"product"),EXACT($K26,"consultancy"),EXACT($K26,"agency"),EXACT($K26,"internal_build"),EXACT($K26,"spreadsheet"),EXACT($K26,"incumbent"),EXACT($K26,"open_source"),EXACT($K26,"free_tool"),EXACT($K26,"no_decision"),EXACT($K26,"status_quo"),EXACT($K26,"unknown"))))),"alternativeType, ","")&amp;IF(OR(ISFORMULA($L26),AND($L26&lt;&gt;"",NOT(OR(EXACT($L26,"direct"),EXACT($L26,"indirect"),EXACT($L26,"substitute"),EXACT($L26,"reference"),EXACT($L26,"unknown"))))),"currentRole, ","")&amp;IF(OR(ISFORMULA($M26),AND($M26&lt;&gt;"",NOT(OR(EXACT($M26,"current"),EXACT($M26,"stale"),EXACT($M26,"unknown"))))),"freshness, ","")&amp;IF(OR(ISFORMULA($N26),AND($N26&lt;&gt;"",NOT(OR(EXACT($N26,"none"),EXACT($N26,"material"),EXACT($N26,"unknown"))))),"contradiction, ","")&amp;IF(OR(ISFORMULA($O26),AND($O26&lt;&gt;"",NOT(OR(EXACT($O26,"two_plus"),EXACT($O26,"one"),EXACT($O26,"shared"),EXACT($O26,"unknown"))))),"provenance, ","")&amp;IF(OR(ISFORMULA($P26),AND($P26&lt;&gt;"",NOT(OR(EXACT($P26,"balanced"),EXACT($P26,"only_wins"),EXACT($P26,"only_losses"),EXACT($P26,"one_segment"),EXACT($P26,"incomplete_crm"),EXACT($P26,"limited"))))),"sampleCoverage, ","")&amp;IF(OR(ISFORMULA($Q26),AND($Q26&lt;&gt;"",NOT(OR(EXACT($Q26,"none"),EXACT($Q26,"review_due"),EXACT($Q26,"new_evidence"))))),"previousValidation, ","")&amp;IF(OR(ISFORMULA($R26),AND($R26&lt;&gt;"",NOT(OR(EXACT($R26,"yes"),EXACT($R26,"no"))))),"newMaterialEvidence, ","")&amp;IF(OR(ISFORMULA($S26),AND($S26&lt;&gt;"",NOT(OR(EXACT($S26,"yes"),EXACT($S26,"no"),EXACT($S26,"unknown"))))),"serviceability, ","")&amp;IF(OR(ISFORMULA($T26),AND($T26&lt;&gt;"",NOT(OR(EXACT($T26,"yes"),EXACT($T26,"no"))))),"historicalBackfill, ","")&amp;IF(OR(ISFORMULA($U26),AND($U26&lt;&gt;"",NOT(OR(EXACT($U26,"yes"),EXACT($U26,"no"),EXACT($U26,"unknown"))))),"commercialNonParticipation, ","")</x:f>
      </x:c>
      <x:c r="BM26">
        <x:f>IF(LEN(TRIM($C26&amp;""))=0,"candidateName, ","")&amp;IF(LEN(TRIM($D26&amp;""))=0,"decisionUse, ","")&amp;IF(LEN(TRIM($E26&amp;""))=0,"candidateInSet, ","")&amp;IF(LEN(TRIM($F26&amp;""))=0,"publicEvidence, ","")&amp;IF(LEN(TRIM($G26&amp;""))=0,"firstPartyEvidence, ","")&amp;IF(LEN(TRIM($H26&amp;""))=0,"realDecision, ","")&amp;IF(LEN(TRIM($I26&amp;""))=0,"scopeMatch, ","")&amp;IF(LEN(TRIM($J26&amp;""))=0,"evidenceQuality, ","")</x:f>
      </x:c>
      <x:c r="BN26">
        <x:f>IF($AY26=0,"EMPTY",IF($AZ26=TRUE,"INVALID INPUT",IF($BA26=TRUE,"INVALID INPUT",IF(OR(NOT(ISTEXT($C26)),LEN(TRIM($C26&amp;""))&lt;2),"INVALID INPUT",IF(OR($Q26="review_due",$Q26="new_evidence",$R26="yes"),"REOPEN",IF(OR($BD26="material",$BD26="unknown"),"RESOLVE EVIDENCE",IF(OR($I26="unknown",$H26="unknown"),"RESOLVE EVIDENCE",IF(AND($BG26=TRUE,OR($S26="",$S26="unknown")),"RESOLVE EVIDENCE",IF(AND($E26="no",OR($K26="",$K26="unknown")),"RESOLVE EVIDENCE",IF(AND($E26="yes",OR($L26="",$L26="unknown")),"RESOLVE EVIDENCE",IF(AND($E26="yes",OR($I26="partial",$I26="mismatch",$BC26="stale")),"DOWNGRADE",IF(AND($BG26=TRUE,$BK26=TRUE),"RESOLVE EVIDENCE",IF(AND($S26="no",$E26="yes",$H26="no",$U26="yes",$BB26="two_plus",$I26="full",$BC26="current"),"EXCLUDE FROM THIS COMMERCIAL VIEW",IF(AND($S26="no",$E26="yes",$H26="yes"),"DOWNGRADE",IF(AND($S26="no",OR($F26="yes",$BH26=TRUE)),"RETAIN FOR DISCOVERY / REFERENCE",IF($S26="no","RESOLVE EVIDENCE",IF(AND($E26="no",$H26="yes",$BF26=TRUE,$I26="full",$BI26=""),"RESOLVE EVIDENCE",IF(AND($E26="no",$H26="yes",$BF26=TRUE,$I26="full",$BG26=TRUE,OR($BB26&lt;&gt;"two_plus",$BC26&lt;&gt;"current",$S26&lt;&gt;"yes")),"RESOLVE EVIDENCE",IF(AND($E26="no",$H26="yes",$BF26=TRUE,$I26="full"),"ADD",IF(AND($BI26&lt;&gt;"",$E26="yes",$H26="yes",$I26="full",$L26&lt;&gt;$BI26),"RECLASSIFY",IF(AND($BB26="shared",$BH26=TRUE),"RETAIN FOR DISCOVERY / REFERENCE",IF(AND($BH26=TRUE,$F26="yes",OR($H26="no",$G26="none")),"RETAIN FOR DISCOVERY / REFERENCE",IF(AND($E26="yes",$H26="no",$U26="yes",$BB26="two_plus",$I26="full",$BC26="current"),"EXCLUDE FROM THIS COMMERCIAL VIEW",IF(AND($E26="yes",$H26="yes",$BF26=TRUE,$I26="full",$BB26="two_plus",$BC26="current",$BI26=""),"RESOLVE EVIDENCE",IF(AND($E26="yes",$H26="yes",$BF26=TRUE,$I26="full",$BB26="two_plus",$BC26="current",$BG26=TRUE,$S26&lt;&gt;"yes"),"RESOLVE EVIDENCE",IF(AND($E26="yes",$H26="yes",$BF26=TRUE,$I26="full",$BB26="two_plus",$BC26="current",$L26&lt;&gt;$BI26),"RECLASSIFY",IF(AND($E26="yes",$H26="yes",$BF26=TRUE,$I26="full",$BB26="two_plus",$BC26="current"),"CONFIRM","RESOLVE EVIDENCE")))))))))))))))))))))))))))</x:f>
      </x:c>
      <x:c r="BO26">
        <x:f>IF($AY26=0,"EMPTY",IF($AZ26=TRUE,"CONTROLLED_INPUT_INVALID",IF($BA26=TRUE,"REQUIRED_FIELDS_MISSING",IF(OR(NOT(ISTEXT($C26)),LEN(TRIM($C26&amp;""))&lt;2),"IDENTITY_MALFORMED",IF(OR($Q26="review_due",$Q26="new_evidence",$R26="yes"),"LIFECYCLE_TRIGGER",IF(OR($BD26="material",$BD26="unknown"),"MATERIAL_CONTRADICTION",IF(OR($I26="unknown",$H26="unknown"),"SCOPE_OR_EVENT_UNRESOLVED",IF(AND($BG26=TRUE,OR($S26="",$S26="unknown")),"SERVICEABILITY_UNRESOLVED",IF(AND($E26="no",OR($K26="",$K26="unknown")),"MISSING_ALTERNATIVE_ROLE_UNRESOLVED",IF(AND($E26="yes",OR($L26="",$L26="unknown")),"CURRENT_ROLE_UNRESOLVED",IF(AND($E26="yes",OR($I26="partial",$I26="mismatch",$BC26="stale")),"SCOPE_OR_FRESHNESS_LIMIT",IF(AND($BG26=TRUE,$BK26=TRUE),"COMMERCIAL_EVIDENCE_LIMITED",IF(AND($S26="no",$E26="yes",$H26="no",$U26="yes",$BB26="two_plus",$I26="full",$BC26="current"),"SCOPED_NON_SERVICEABILITY",IF(AND($S26="no",$E26="yes",$H26="yes"),"SERVICEABILITY_LIMIT",IF(AND($S26="no",OR($F26="yes",$BH26=TRUE)),"NOT_SERVICEABLE_FOR_COMMERCIAL_VIEW",IF($S26="no","SERVICEABILITY_NEGATIVE_ROLE_EFFECT_UNRESOLVED",IF(AND($E26="no",$H26="yes",$BF26=TRUE,$I26="full",$BI26=""),"MISSING_ALTERNATIVE_ROLE_UNRESOLVED",IF(AND($E26="no",$H26="yes",$BF26=TRUE,$I26="full",$BG26=TRUE,OR($BB26&lt;&gt;"two_plus",$BC26&lt;&gt;"current",$S26&lt;&gt;"yes")),"MISSING_ALTERNATIVE_EVIDENCE_LIMITED",IF(AND($E26="no",$H26="yes",$BF26=TRUE,$I26="full"),"COMMERCIAL_ALTERNATIVE_MISSING",IF(AND($BI26&lt;&gt;"",$E26="yes",$H26="yes",$I26="full",$L26&lt;&gt;$BI26),"ROLE_MISMATCH",IF(AND($BB26="shared",$BH26=TRUE),"PUBLIC_SIGNAL_SHARED_PROVENANCE",IF(AND($BH26=TRUE,$F26="yes",OR($H26="no",$G26="none")),"DISCOVERY_ONLY_RELATIONSHIP",IF(AND($E26="yes",$H26="no",$U26="yes",$BB26="two_plus",$I26="full",$BC26="current"),"SCOPED_NON_PARTICIPATION",IF(AND($E26="yes",$H26="yes",$BF26=TRUE,$I26="full",$BB26="two_plus",$BC26="current",$BI26=""),"ALTERNATIVE_TYPE_UNRESOLVED",IF(AND($E26="yes",$H26="yes",$BF26=TRUE,$I26="full",$BB26="two_plus",$BC26="current",$BG26=TRUE,$S26&lt;&gt;"yes"),"SERVICEABILITY_UNRESOLVED",IF(AND($E26="yes",$H26="yes",$BF26=TRUE,$I26="full",$BB26="two_plus",$BC26="current",$L26&lt;&gt;$BI26),"ROLE_MISMATCH",IF(AND($E26="yes",$H26="yes",$BF26=TRUE,$I26="full",$BB26="two_plus",$BC26="current"),"SCOPED_COMMERCIAL_RELEVANCE","DEFAULT_EVIDENCE_GAP")))))))))))))))))))))))))))</x:f>
      </x:c>
    </x:row>
    <x:row r="27">
      <x:c r="A27" s="80" t="str">
        <x:v>F022</x:v>
      </x:c>
      <x:c r="B27" s="80" t="str">
        <x:v>Search-only paid candidate</x:v>
      </x:c>
      <x:c r="C27" s="80" t="str">
        <x:v>Atlas Cloud</x:v>
      </x:c>
      <x:c r="D27" s="80" t="str">
        <x:v>paid_search</x:v>
      </x:c>
      <x:c r="E27" s="80" t="str">
        <x:v>yes</x:v>
      </x:c>
      <x:c r="F27" s="80" t="str">
        <x:v>yes</x:v>
      </x:c>
      <x:c r="G27" s="80" t="str">
        <x:v>none</x:v>
      </x:c>
      <x:c r="H27" s="80" t="str">
        <x:v>no</x:v>
      </x:c>
      <x:c r="I27" s="80" t="str">
        <x:v>full</x:v>
      </x:c>
      <x:c r="J27" s="80" t="str">
        <x:v>one_decision</x:v>
      </x:c>
      <x:c r="K27" s="80" t="str">
        <x:v>vendor</x:v>
      </x:c>
      <x:c r="L27" s="80" t="str">
        <x:v>direct</x:v>
      </x:c>
      <x:c r="M27" s="80" t="str">
        <x:v>current</x:v>
      </x:c>
      <x:c r="N27" s="80" t="str">
        <x:v>none</x:v>
      </x:c>
      <x:c r="O27" s="80" t="str">
        <x:v>one</x:v>
      </x:c>
      <x:c r="P27" s="80" t="str">
        <x:v>balanced</x:v>
      </x:c>
      <x:c r="Q27" s="80" t="str">
        <x:v>none</x:v>
      </x:c>
      <x:c r="R27" s="80" t="str">
        <x:v>no</x:v>
      </x:c>
      <x:c r="S27" s="80" t="str">
        <x:v>yes</x:v>
      </x:c>
      <x:c r="T27" s="80" t="str">
        <x:v>no</x:v>
      </x:c>
      <x:c r="U27" s="80" t="str">
        <x:v>no</x:v>
      </x:c>
      <x:c r="V27" s="80" t="str">
        <x:v>RETAIN FOR DISCOVERY / REFERENCE</x:v>
      </x:c>
      <x:c r="W27" s="61" t="str">
        <x:v>DISCOVERY_ONLY_RELATIONSHIP</x:v>
      </x:c>
      <x:c r="X27" s="61" t="str">
        <x:v>VALID</x:v>
      </x:c>
      <x:c r="Y27" s="61">
        <x:f>IF($BN27="EMPTY","EMPTY",$BN27)</x:f>
      </x:c>
      <x:c r="Z27" s="61">
        <x:f>$BO27</x:f>
      </x:c>
      <x:c r="AA27" s="61">
        <x:f>IF($BN27="EMPTY","EMPTY",IF($AZ27=TRUE,"INVALID",IF($BA27=TRUE,"INCOMPLETE",IF(OR(NOT(ISTEXT($C27)),LEN(TRIM($C27&amp;""))&lt;2),"INVALID","VALID"))))</x:f>
      </x:c>
      <x:c r="AB27" s="61">
        <x:f>IF(Y27=V27,"PASS","FAIL")</x:f>
      </x:c>
      <x:c r="AC27" s="61">
        <x:f>IF(Z27=W27,"PASS","FAIL")</x:f>
      </x:c>
      <x:c r="AD27" s="61">
        <x:f>IF(AA27=X27,"PASS","FAIL")</x:f>
      </x:c>
      <x:c r="AE27" s="61">
        <x:f>IF(AND(AB27="PASS",AC27="PASS",AD27="PASS"),"PASS","FAIL")</x:f>
      </x:c>
      <x:c r="AF27" s="71" t="str">
        <x:v>The candidate is relevant to discovery, not validated commercial competition.</x:v>
      </x:c>
      <x:c r="AG27" s="61">
        <x:f>IF($BN27="EMPTY","EMPTY",IFERROR(VLOOKUP($BO27,'Method Notes'!$AN$5:$AW$50,2,FALSE),""))</x:f>
      </x:c>
      <x:c r="AH27" s="71" t="str">
        <x:v>Search, audience, review or market evidence supports a channel/reference relationship, while matching first-party evidence is absent.</x:v>
      </x:c>
      <x:c r="AI27" s="61">
        <x:f>IF($BN27="EMPTY","EMPTY",IF($BO27="CONTROLLED_INPUT_INVALID","Unsupported values were supplied for: "&amp;LEFT($BL27,MAX(0,LEN($BL27)-2))&amp;". The engine does not convert them to a safe default.",IF($BO27="REQUIRED_FIELDS_MISSING","Required information is missing: "&amp;LEFT($BM27,MAX(0,LEN($BM27)-2))&amp;".",IFERROR(VLOOKUP($BO27,'Method Notes'!$AN$5:$AW$50,3,FALSE),""))))</x:f>
      </x:c>
      <x:c r="AJ27" s="71" t="str">
        <x:v>Keep a discovery/reference role outside the commercial view.</x:v>
      </x:c>
      <x:c r="AK27" s="61">
        <x:f>IF($BN27="EMPTY","EMPTY",IF($BO27="COMMERCIAL_ALTERNATIVE_MISSING","Add as "&amp;$BJ27&amp;" in this scoped view.",IF($BO27="ROLE_MISMATCH","Reclassify as "&amp;$BJ27&amp;" for this view.",IFERROR(VLOOKUP($BO27,'Method Notes'!$AN$5:$AW$50,4,FALSE),""))))</x:f>
      </x:c>
      <x:c r="AL27" s="71" t="str">
        <x:v>SEO, content research, paid-search review and monitoring.</x:v>
      </x:c>
      <x:c r="AM27" s="61">
        <x:f>IF($BN27="EMPTY","EMPTY",IFERROR(VLOOKUP($BO27,'Method Notes'!$AN$5:$AW$50,5,FALSE),""))</x:f>
      </x:c>
      <x:c r="AN27" s="71" t="str">
        <x:v>Shortlist, pricing, procurement, renewal and strategy conclusions.</x:v>
      </x:c>
      <x:c r="AO27" s="61">
        <x:f>IF($BN27="EMPTY","EMPTY",IFERROR(VLOOKUP($BO27,'Method Notes'!$AN$5:$AW$50,6,FALSE),""))</x:f>
      </x:c>
      <x:c r="AP27" s="71" t="str">
        <x:v>Collect matching buyer or commercial-event evidence only if commercial use is needed.</x:v>
      </x:c>
      <x:c r="AQ27" s="61">
        <x:f>IF($BN27="EMPTY","EMPTY",IF($BO27="COMMERCIAL_EVIDENCE_LIMITED",IF($BF27=TRUE,"Add independent decisions and missing segments.","Collect direct buyer or recorded commercial-event evidence tied to the same scope."),IFERROR(VLOOKUP($BO27,'Method Notes'!$AN$5:$AW$50,7,FALSE),"")))</x:f>
      </x:c>
      <x:c r="AR27" s="71" t="str">
        <x:v>Review on new first-party evidence.</x:v>
      </x:c>
      <x:c r="AS27" s="61">
        <x:f>IF($BN27="EMPTY","EMPTY",IFERROR(VLOOKUP($BO27,'Method Notes'!$AN$5:$AW$50,8,FALSE),""))</x:f>
      </x:c>
      <x:c r="AT27" s="71" t="str">
        <x:v>ABSENCE FROM CRM IS NOT EXCLUSION PROOF</x:v>
      </x:c>
      <x:c r="AU27" s="61">
        <x:f>IF($BN27="EMPTY","EMPTY",IF(OR($BO27="COMMERCIAL_EVIDENCE_LIMITED",$BO27="COMMERCIAL_ALTERNATIVE_MISSING",$BO27="ROLE_MISMATCH",$BO27="SCOPE_OR_FRESHNESS_LIMIT"),IF($BB27="shared","PROVENANCE NOT INDEPENDENT",IF($BB27="one","ONE INDEPENDENT DECISION ONLY",IF($BE27="incomplete_crm","CRM CAPTURE INCOMPLETE",IF(OR($BE27="only_wins",$BE27="only_losses",$BE27="one_segment",$BE27="limited"),"SAMPLE COVERAGE LIMITED",IF($T27="yes","HISTORICAL BACKFILL UNRELIABLE",IF($BC27="stale","EVIDENCE STALE","Evidence is scoped to the tested view.")))))),IFERROR(VLOOKUP($BO27,'Method Notes'!$AN$5:$AW$50,9,FALSE),"")))</x:f>
      </x:c>
      <x:c r="AV27" s="71" t="str">
        <x:v>Retain the candidate without promoting it to a commercial role.</x:v>
      </x:c>
      <x:c r="AW27" s="61">
        <x:f>IF($BN27="EMPTY","EMPTY",IFERROR(VLOOKUP($BO27,'Method Notes'!$AN$5:$AW$50,10,FALSE),""))</x:f>
      </x:c>
      <x:c r="AX27" s="61">
        <x:f>IF(AND(AG27=AF27,AI27=AH27,AK27=AJ27,AM27=AL27,AO27=AN27,AQ27=AP27,AS27=AR27,AU27=AT27,AW27=AV27),"PASS","FAIL")</x:f>
      </x:c>
      <x:c r="AY27">
        <x:f>IF(COUNTA($C27:$U27)&gt;0,1,0)</x:f>
      </x:c>
      <x:c r="AZ27">
        <x:f>OR(ISFORMULA($C27),ISFORMULA($D27),AND($D27&lt;&gt;"",NOT(OR(EXACT($D27,"seo"),EXACT($D27,"content"),EXACT($D27,"paid_search"),EXACT($D27,"market_monitoring"),EXACT($D27,"battlecard"),EXACT($D27,"product_comparison"),EXACT($D27,"shortlist"),EXACT($D27,"procurement"),EXACT($D27,"pricing"),EXACT($D27,"renewal"),EXACT($D27,"strategy")))),ISFORMULA($E27),AND($E27&lt;&gt;"",NOT(OR(EXACT($E27,"yes"),EXACT($E27,"no")))),ISFORMULA($F27),AND($F27&lt;&gt;"",NOT(OR(EXACT($F27,"yes"),EXACT($F27,"no")))),ISFORMULA($G27),AND($G27&lt;&gt;"",NOT(OR(EXACT($G27,"none"),EXACT($G27,"seller_only"),EXACT($G27,"buyer_event"),EXACT($G27,"mixed")))),ISFORMULA($H27),AND($H27&lt;&gt;"",NOT(OR(EXACT($H27,"yes"),EXACT($H27,"no"),EXACT($H27,"unknown")))),ISFORMULA($I27),AND($I27&lt;&gt;"",NOT(OR(EXACT($I27,"full"),EXACT($I27,"partial"),EXACT($I27,"mismatch"),EXACT($I27,"unknown")))),ISFORMULA($J27),AND($J27&lt;&gt;"",NOT(OR(EXACT($J27,"independent_current"),EXACT($J27,"one_decision"),EXACT($J27,"shared_records"),EXACT($J27,"contradictory"),EXACT($J27,"incomplete_capture"),EXACT($J27,"stale")))),ISFORMULA($K27),AND($K27&lt;&gt;"",NOT(OR(EXACT($K27,"vendor"),EXACT($K27,"product"),EXACT($K27,"consultancy"),EXACT($K27,"agency"),EXACT($K27,"internal_build"),EXACT($K27,"spreadsheet"),EXACT($K27,"incumbent"),EXACT($K27,"open_source"),EXACT($K27,"free_tool"),EXACT($K27,"no_decision"),EXACT($K27,"status_quo"),EXACT($K27,"unknown")))),ISFORMULA($L27),AND($L27&lt;&gt;"",NOT(OR(EXACT($L27,"direct"),EXACT($L27,"indirect"),EXACT($L27,"substitute"),EXACT($L27,"reference"),EXACT($L27,"unknown")))),ISFORMULA($M27),AND($M27&lt;&gt;"",NOT(OR(EXACT($M27,"current"),EXACT($M27,"stale"),EXACT($M27,"unknown")))),ISFORMULA($N27),AND($N27&lt;&gt;"",NOT(OR(EXACT($N27,"none"),EXACT($N27,"material"),EXACT($N27,"unknown")))),ISFORMULA($O27),AND($O27&lt;&gt;"",NOT(OR(EXACT($O27,"two_plus"),EXACT($O27,"one"),EXACT($O27,"shared"),EXACT($O27,"unknown")))),ISFORMULA($P27),AND($P27&lt;&gt;"",NOT(OR(EXACT($P27,"balanced"),EXACT($P27,"only_wins"),EXACT($P27,"only_losses"),EXACT($P27,"one_segment"),EXACT($P27,"incomplete_crm"),EXACT($P27,"limited")))),ISFORMULA($Q27),AND($Q27&lt;&gt;"",NOT(OR(EXACT($Q27,"none"),EXACT($Q27,"review_due"),EXACT($Q27,"new_evidence")))),ISFORMULA($R27),AND($R27&lt;&gt;"",NOT(OR(EXACT($R27,"yes"),EXACT($R27,"no")))),ISFORMULA($S27),AND($S27&lt;&gt;"",NOT(OR(EXACT($S27,"yes"),EXACT($S27,"no"),EXACT($S27,"unknown")))),ISFORMULA($T27),AND($T27&lt;&gt;"",NOT(OR(EXACT($T27,"yes"),EXACT($T27,"no")))),ISFORMULA($U27),AND($U27&lt;&gt;"",NOT(OR(EXACT($U27,"yes"),EXACT($U27,"no"),EXACT($U27,"unknown")))))</x:f>
      </x:c>
      <x:c r="BA27">
        <x:f>OR(LEN(TRIM($C27&amp;""))=0,LEN(TRIM($D27&amp;""))=0,LEN(TRIM($E27&amp;""))=0,LEN(TRIM($F27&amp;""))=0,LEN(TRIM($G27&amp;""))=0,LEN(TRIM($H27&amp;""))=0,LEN(TRIM($I27&amp;""))=0,LEN(TRIM($J27&amp;""))=0)</x:f>
      </x:c>
      <x:c r="BB27">
        <x:f>IF($O27&lt;&gt;"",$O27,IF($J27="independent_current","two_plus",IF($J27="one_decision","one",IF($J27="shared_records","shared","unknown"))))</x:f>
      </x:c>
      <x:c r="BC27">
        <x:f>IF($M27&lt;&gt;"",$M27,IF($J27="stale","stale",IF($J27="incomplete_capture","unknown",IF($J27&lt;&gt;"","current",""))))</x:f>
      </x:c>
      <x:c r="BD27">
        <x:f>IF($N27&lt;&gt;"",$N27,IF($J27="contradictory","material",IF($J27&lt;&gt;"","none","")))</x:f>
      </x:c>
      <x:c r="BE27">
        <x:f>IF($P27&lt;&gt;"",$P27,IF($J27="incomplete_capture","incomplete_crm",IF($J27="independent_current","balanced",IF($J27&lt;&gt;"","limited",""))))</x:f>
      </x:c>
      <x:c r="BF27">
        <x:f>OR($G27="buyer_event",$G27="mixed")</x:f>
      </x:c>
      <x:c r="BG27">
        <x:f>OR($D27="battlecard",$D27="shortlist",$D27="procurement",$D27="pricing",$D27="renewal",$D27="strategy",$D27="product_comparison")</x:f>
      </x:c>
      <x:c r="BH27">
        <x:f>OR($D27="seo",$D27="content",$D27="paid_search",$D27="market_monitoring")</x:f>
      </x:c>
      <x:c r="BI27">
        <x:f>IF(OR($K27="vendor",$K27="product"),"direct",IF(OR($K27="consultancy",$K27="agency"),"indirect",IF(OR($K27="internal_build",$K27="spreadsheet",$K27="incumbent",$K27="open_source",$K27="free_tool",$K27="no_decision",$K27="status_quo"),"substitute","")))</x:f>
      </x:c>
      <x:c r="BJ27">
        <x:f>IF(OR($K27="vendor",$K27="product"),"Direct competitor",IF(OR($K27="consultancy",$K27="agency"),"Service alternative",IF($K27="incumbent","Incumbent / substitute",IF($K27="no_decision","No-decision alternative",IF($K27="status_quo","Status-quo alternative",IF(OR($K27="internal_build",$K27="spreadsheet",$K27="open_source",$K27="free_tool"),"Substitute",""))))))</x:f>
      </x:c>
      <x:c r="BK27">
        <x:f>OR($G27="none",$G27="seller_only",$BB27&lt;&gt;"two_plus",$BE27="only_wins",$BE27="only_losses",$BE27="one_segment",$BE27="incomplete_crm",$BE27="limited",$T27="yes",$BC27&lt;&gt;"current")</x:f>
      </x:c>
      <x:c r="BL27">
        <x:f>IF(ISFORMULA($C27),"candidateName, ","")&amp;IF(OR(ISFORMULA($D27),AND($D27&lt;&gt;"",NOT(OR(EXACT($D27,"seo"),EXACT($D27,"content"),EXACT($D27,"paid_search"),EXACT($D27,"market_monitoring"),EXACT($D27,"battlecard"),EXACT($D27,"product_comparison"),EXACT($D27,"shortlist"),EXACT($D27,"procurement"),EXACT($D27,"pricing"),EXACT($D27,"renewal"),EXACT($D27,"strategy"))))),"decisionUse, ","")&amp;IF(OR(ISFORMULA($E27),AND($E27&lt;&gt;"",NOT(OR(EXACT($E27,"yes"),EXACT($E27,"no"))))),"candidateInSet, ","")&amp;IF(OR(ISFORMULA($F27),AND($F27&lt;&gt;"",NOT(OR(EXACT($F27,"yes"),EXACT($F27,"no"))))),"publicEvidence, ","")&amp;IF(OR(ISFORMULA($G27),AND($G27&lt;&gt;"",NOT(OR(EXACT($G27,"none"),EXACT($G27,"seller_only"),EXACT($G27,"buyer_event"),EXACT($G27,"mixed"))))),"firstPartyEvidence, ","")&amp;IF(OR(ISFORMULA($H27),AND($H27&lt;&gt;"",NOT(OR(EXACT($H27,"yes"),EXACT($H27,"no"),EXACT($H27,"unknown"))))),"realDecision, ","")&amp;IF(OR(ISFORMULA($I27),AND($I27&lt;&gt;"",NOT(OR(EXACT($I27,"full"),EXACT($I27,"partial"),EXACT($I27,"mismatch"),EXACT($I27,"unknown"))))),"scopeMatch, ","")&amp;IF(OR(ISFORMULA($J27),AND($J27&lt;&gt;"",NOT(OR(EXACT($J27,"independent_current"),EXACT($J27,"one_decision"),EXACT($J27,"shared_records"),EXACT($J27,"contradictory"),EXACT($J27,"incomplete_capture"),EXACT($J27,"stale"))))),"evidenceQuality, ","")&amp;IF(OR(ISFORMULA($K27),AND($K27&lt;&gt;"",NOT(OR(EXACT($K27,"vendor"),EXACT($K27,"product"),EXACT($K27,"consultancy"),EXACT($K27,"agency"),EXACT($K27,"internal_build"),EXACT($K27,"spreadsheet"),EXACT($K27,"incumbent"),EXACT($K27,"open_source"),EXACT($K27,"free_tool"),EXACT($K27,"no_decision"),EXACT($K27,"status_quo"),EXACT($K27,"unknown"))))),"alternativeType, ","")&amp;IF(OR(ISFORMULA($L27),AND($L27&lt;&gt;"",NOT(OR(EXACT($L27,"direct"),EXACT($L27,"indirect"),EXACT($L27,"substitute"),EXACT($L27,"reference"),EXACT($L27,"unknown"))))),"currentRole, ","")&amp;IF(OR(ISFORMULA($M27),AND($M27&lt;&gt;"",NOT(OR(EXACT($M27,"current"),EXACT($M27,"stale"),EXACT($M27,"unknown"))))),"freshness, ","")&amp;IF(OR(ISFORMULA($N27),AND($N27&lt;&gt;"",NOT(OR(EXACT($N27,"none"),EXACT($N27,"material"),EXACT($N27,"unknown"))))),"contradiction, ","")&amp;IF(OR(ISFORMULA($O27),AND($O27&lt;&gt;"",NOT(OR(EXACT($O27,"two_plus"),EXACT($O27,"one"),EXACT($O27,"shared"),EXACT($O27,"unknown"))))),"provenance, ","")&amp;IF(OR(ISFORMULA($P27),AND($P27&lt;&gt;"",NOT(OR(EXACT($P27,"balanced"),EXACT($P27,"only_wins"),EXACT($P27,"only_losses"),EXACT($P27,"one_segment"),EXACT($P27,"incomplete_crm"),EXACT($P27,"limited"))))),"sampleCoverage, ","")&amp;IF(OR(ISFORMULA($Q27),AND($Q27&lt;&gt;"",NOT(OR(EXACT($Q27,"none"),EXACT($Q27,"review_due"),EXACT($Q27,"new_evidence"))))),"previousValidation, ","")&amp;IF(OR(ISFORMULA($R27),AND($R27&lt;&gt;"",NOT(OR(EXACT($R27,"yes"),EXACT($R27,"no"))))),"newMaterialEvidence, ","")&amp;IF(OR(ISFORMULA($S27),AND($S27&lt;&gt;"",NOT(OR(EXACT($S27,"yes"),EXACT($S27,"no"),EXACT($S27,"unknown"))))),"serviceability, ","")&amp;IF(OR(ISFORMULA($T27),AND($T27&lt;&gt;"",NOT(OR(EXACT($T27,"yes"),EXACT($T27,"no"))))),"historicalBackfill, ","")&amp;IF(OR(ISFORMULA($U27),AND($U27&lt;&gt;"",NOT(OR(EXACT($U27,"yes"),EXACT($U27,"no"),EXACT($U27,"unknown"))))),"commercialNonParticipation, ","")</x:f>
      </x:c>
      <x:c r="BM27">
        <x:f>IF(LEN(TRIM($C27&amp;""))=0,"candidateName, ","")&amp;IF(LEN(TRIM($D27&amp;""))=0,"decisionUse, ","")&amp;IF(LEN(TRIM($E27&amp;""))=0,"candidateInSet, ","")&amp;IF(LEN(TRIM($F27&amp;""))=0,"publicEvidence, ","")&amp;IF(LEN(TRIM($G27&amp;""))=0,"firstPartyEvidence, ","")&amp;IF(LEN(TRIM($H27&amp;""))=0,"realDecision, ","")&amp;IF(LEN(TRIM($I27&amp;""))=0,"scopeMatch, ","")&amp;IF(LEN(TRIM($J27&amp;""))=0,"evidenceQuality, ","")</x:f>
      </x:c>
      <x:c r="BN27">
        <x:f>IF($AY27=0,"EMPTY",IF($AZ27=TRUE,"INVALID INPUT",IF($BA27=TRUE,"INVALID INPUT",IF(OR(NOT(ISTEXT($C27)),LEN(TRIM($C27&amp;""))&lt;2),"INVALID INPUT",IF(OR($Q27="review_due",$Q27="new_evidence",$R27="yes"),"REOPEN",IF(OR($BD27="material",$BD27="unknown"),"RESOLVE EVIDENCE",IF(OR($I27="unknown",$H27="unknown"),"RESOLVE EVIDENCE",IF(AND($BG27=TRUE,OR($S27="",$S27="unknown")),"RESOLVE EVIDENCE",IF(AND($E27="no",OR($K27="",$K27="unknown")),"RESOLVE EVIDENCE",IF(AND($E27="yes",OR($L27="",$L27="unknown")),"RESOLVE EVIDENCE",IF(AND($E27="yes",OR($I27="partial",$I27="mismatch",$BC27="stale")),"DOWNGRADE",IF(AND($BG27=TRUE,$BK27=TRUE),"RESOLVE EVIDENCE",IF(AND($S27="no",$E27="yes",$H27="no",$U27="yes",$BB27="two_plus",$I27="full",$BC27="current"),"EXCLUDE FROM THIS COMMERCIAL VIEW",IF(AND($S27="no",$E27="yes",$H27="yes"),"DOWNGRADE",IF(AND($S27="no",OR($F27="yes",$BH27=TRUE)),"RETAIN FOR DISCOVERY / REFERENCE",IF($S27="no","RESOLVE EVIDENCE",IF(AND($E27="no",$H27="yes",$BF27=TRUE,$I27="full",$BI27=""),"RESOLVE EVIDENCE",IF(AND($E27="no",$H27="yes",$BF27=TRUE,$I27="full",$BG27=TRUE,OR($BB27&lt;&gt;"two_plus",$BC27&lt;&gt;"current",$S27&lt;&gt;"yes")),"RESOLVE EVIDENCE",IF(AND($E27="no",$H27="yes",$BF27=TRUE,$I27="full"),"ADD",IF(AND($BI27&lt;&gt;"",$E27="yes",$H27="yes",$I27="full",$L27&lt;&gt;$BI27),"RECLASSIFY",IF(AND($BB27="shared",$BH27=TRUE),"RETAIN FOR DISCOVERY / REFERENCE",IF(AND($BH27=TRUE,$F27="yes",OR($H27="no",$G27="none")),"RETAIN FOR DISCOVERY / REFERENCE",IF(AND($E27="yes",$H27="no",$U27="yes",$BB27="two_plus",$I27="full",$BC27="current"),"EXCLUDE FROM THIS COMMERCIAL VIEW",IF(AND($E27="yes",$H27="yes",$BF27=TRUE,$I27="full",$BB27="two_plus",$BC27="current",$BI27=""),"RESOLVE EVIDENCE",IF(AND($E27="yes",$H27="yes",$BF27=TRUE,$I27="full",$BB27="two_plus",$BC27="current",$BG27=TRUE,$S27&lt;&gt;"yes"),"RESOLVE EVIDENCE",IF(AND($E27="yes",$H27="yes",$BF27=TRUE,$I27="full",$BB27="two_plus",$BC27="current",$L27&lt;&gt;$BI27),"RECLASSIFY",IF(AND($E27="yes",$H27="yes",$BF27=TRUE,$I27="full",$BB27="two_plus",$BC27="current"),"CONFIRM","RESOLVE EVIDENCE")))))))))))))))))))))))))))</x:f>
      </x:c>
      <x:c r="BO27">
        <x:f>IF($AY27=0,"EMPTY",IF($AZ27=TRUE,"CONTROLLED_INPUT_INVALID",IF($BA27=TRUE,"REQUIRED_FIELDS_MISSING",IF(OR(NOT(ISTEXT($C27)),LEN(TRIM($C27&amp;""))&lt;2),"IDENTITY_MALFORMED",IF(OR($Q27="review_due",$Q27="new_evidence",$R27="yes"),"LIFECYCLE_TRIGGER",IF(OR($BD27="material",$BD27="unknown"),"MATERIAL_CONTRADICTION",IF(OR($I27="unknown",$H27="unknown"),"SCOPE_OR_EVENT_UNRESOLVED",IF(AND($BG27=TRUE,OR($S27="",$S27="unknown")),"SERVICEABILITY_UNRESOLVED",IF(AND($E27="no",OR($K27="",$K27="unknown")),"MISSING_ALTERNATIVE_ROLE_UNRESOLVED",IF(AND($E27="yes",OR($L27="",$L27="unknown")),"CURRENT_ROLE_UNRESOLVED",IF(AND($E27="yes",OR($I27="partial",$I27="mismatch",$BC27="stale")),"SCOPE_OR_FRESHNESS_LIMIT",IF(AND($BG27=TRUE,$BK27=TRUE),"COMMERCIAL_EVIDENCE_LIMITED",IF(AND($S27="no",$E27="yes",$H27="no",$U27="yes",$BB27="two_plus",$I27="full",$BC27="current"),"SCOPED_NON_SERVICEABILITY",IF(AND($S27="no",$E27="yes",$H27="yes"),"SERVICEABILITY_LIMIT",IF(AND($S27="no",OR($F27="yes",$BH27=TRUE)),"NOT_SERVICEABLE_FOR_COMMERCIAL_VIEW",IF($S27="no","SERVICEABILITY_NEGATIVE_ROLE_EFFECT_UNRESOLVED",IF(AND($E27="no",$H27="yes",$BF27=TRUE,$I27="full",$BI27=""),"MISSING_ALTERNATIVE_ROLE_UNRESOLVED",IF(AND($E27="no",$H27="yes",$BF27=TRUE,$I27="full",$BG27=TRUE,OR($BB27&lt;&gt;"two_plus",$BC27&lt;&gt;"current",$S27&lt;&gt;"yes")),"MISSING_ALTERNATIVE_EVIDENCE_LIMITED",IF(AND($E27="no",$H27="yes",$BF27=TRUE,$I27="full"),"COMMERCIAL_ALTERNATIVE_MISSING",IF(AND($BI27&lt;&gt;"",$E27="yes",$H27="yes",$I27="full",$L27&lt;&gt;$BI27),"ROLE_MISMATCH",IF(AND($BB27="shared",$BH27=TRUE),"PUBLIC_SIGNAL_SHARED_PROVENANCE",IF(AND($BH27=TRUE,$F27="yes",OR($H27="no",$G27="none")),"DISCOVERY_ONLY_RELATIONSHIP",IF(AND($E27="yes",$H27="no",$U27="yes",$BB27="two_plus",$I27="full",$BC27="current"),"SCOPED_NON_PARTICIPATION",IF(AND($E27="yes",$H27="yes",$BF27=TRUE,$I27="full",$BB27="two_plus",$BC27="current",$BI27=""),"ALTERNATIVE_TYPE_UNRESOLVED",IF(AND($E27="yes",$H27="yes",$BF27=TRUE,$I27="full",$BB27="two_plus",$BC27="current",$BG27=TRUE,$S27&lt;&gt;"yes"),"SERVICEABILITY_UNRESOLVED",IF(AND($E27="yes",$H27="yes",$BF27=TRUE,$I27="full",$BB27="two_plus",$BC27="current",$L27&lt;&gt;$BI27),"ROLE_MISMATCH",IF(AND($E27="yes",$H27="yes",$BF27=TRUE,$I27="full",$BB27="two_plus",$BC27="current"),"SCOPED_COMMERCIAL_RELEVANCE","DEFAULT_EVIDENCE_GAP")))))))))))))))))))))))))))</x:f>
      </x:c>
    </x:row>
    <x:row r="28">
      <x:c r="A28" s="80" t="str">
        <x:v>F023</x:v>
      </x:c>
      <x:c r="B28" s="80" t="str">
        <x:v>Shared public evidence</x:v>
      </x:c>
      <x:c r="C28" s="80" t="str">
        <x:v>Atlas Cloud</x:v>
      </x:c>
      <x:c r="D28" s="80" t="str">
        <x:v>seo</x:v>
      </x:c>
      <x:c r="E28" s="80" t="str">
        <x:v>yes</x:v>
      </x:c>
      <x:c r="F28" s="80" t="str">
        <x:v>yes</x:v>
      </x:c>
      <x:c r="G28" s="80" t="str">
        <x:v>none</x:v>
      </x:c>
      <x:c r="H28" s="80" t="str">
        <x:v>no</x:v>
      </x:c>
      <x:c r="I28" s="80" t="str">
        <x:v>full</x:v>
      </x:c>
      <x:c r="J28" s="80" t="str">
        <x:v>shared_records</x:v>
      </x:c>
      <x:c r="K28" s="80" t="str">
        <x:v>vendor</x:v>
      </x:c>
      <x:c r="L28" s="80" t="str">
        <x:v>direct</x:v>
      </x:c>
      <x:c r="M28" s="80" t="str">
        <x:v>current</x:v>
      </x:c>
      <x:c r="N28" s="80" t="str">
        <x:v>none</x:v>
      </x:c>
      <x:c r="O28" s="80" t="str">
        <x:v>shared</x:v>
      </x:c>
      <x:c r="P28" s="80" t="str">
        <x:v>balanced</x:v>
      </x:c>
      <x:c r="Q28" s="80" t="str">
        <x:v>none</x:v>
      </x:c>
      <x:c r="R28" s="80" t="str">
        <x:v>no</x:v>
      </x:c>
      <x:c r="S28" s="80" t="str">
        <x:v>yes</x:v>
      </x:c>
      <x:c r="T28" s="80" t="str">
        <x:v>no</x:v>
      </x:c>
      <x:c r="U28" s="80" t="str">
        <x:v>no</x:v>
      </x:c>
      <x:c r="V28" s="80" t="str">
        <x:v>RETAIN FOR DISCOVERY / REFERENCE</x:v>
      </x:c>
      <x:c r="W28" s="61" t="str">
        <x:v>PUBLIC_SIGNAL_SHARED_PROVENANCE</x:v>
      </x:c>
      <x:c r="X28" s="61" t="str">
        <x:v>VALID</x:v>
      </x:c>
      <x:c r="Y28" s="61">
        <x:f>IF($BN28="EMPTY","EMPTY",$BN28)</x:f>
      </x:c>
      <x:c r="Z28" s="61">
        <x:f>$BO28</x:f>
      </x:c>
      <x:c r="AA28" s="61">
        <x:f>IF($BN28="EMPTY","EMPTY",IF($AZ28=TRUE,"INVALID",IF($BA28=TRUE,"INCOMPLETE",IF(OR(NOT(ISTEXT($C28)),LEN(TRIM($C28&amp;""))&lt;2),"INVALID","VALID"))))</x:f>
      </x:c>
      <x:c r="AB28" s="61">
        <x:f>IF(Y28=V28,"PASS","FAIL")</x:f>
      </x:c>
      <x:c r="AC28" s="61">
        <x:f>IF(Z28=W28,"PASS","FAIL")</x:f>
      </x:c>
      <x:c r="AD28" s="61">
        <x:f>IF(AA28=X28,"PASS","FAIL")</x:f>
      </x:c>
      <x:c r="AE28" s="61">
        <x:f>IF(AND(AB28="PASS",AC28="PASS",AD28="PASS"),"PASS","FAIL")</x:f>
      </x:c>
      <x:c r="AF28" s="71" t="str">
        <x:v>The candidate remains useful for discovery, but the evidence is not independent.</x:v>
      </x:c>
      <x:c r="AG28" s="61">
        <x:f>IF($BN28="EMPTY","EMPTY",IFERROR(VLOOKUP($BO28,'Method Notes'!$AN$5:$AW$50,2,FALSE),""))</x:f>
      </x:c>
      <x:c r="AH28" s="71" t="str">
        <x:v>Repeated records describe one underlying source or decision.</x:v>
      </x:c>
      <x:c r="AI28" s="61">
        <x:f>IF($BN28="EMPTY","EMPTY",IF($BO28="CONTROLLED_INPUT_INVALID","Unsupported values were supplied for: "&amp;LEFT($BL28,MAX(0,LEN($BL28)-2))&amp;". The engine does not convert them to a safe default.",IF($BO28="REQUIRED_FIELDS_MISSING","Required information is missing: "&amp;LEFT($BM28,MAX(0,LEN($BM28)-2))&amp;".",IFERROR(VLOOKUP($BO28,'Method Notes'!$AN$5:$AW$50,3,FALSE),""))))</x:f>
      </x:c>
      <x:c r="AJ28" s="71" t="str">
        <x:v>Keep a discovery/reference role only.</x:v>
      </x:c>
      <x:c r="AK28" s="61">
        <x:f>IF($BN28="EMPTY","EMPTY",IF($BO28="COMMERCIAL_ALTERNATIVE_MISSING","Add as "&amp;$BJ28&amp;" in this scoped view.",IF($BO28="ROLE_MISMATCH","Reclassify as "&amp;$BJ28&amp;" for this view.",IFERROR(VLOOKUP($BO28,'Method Notes'!$AN$5:$AW$50,4,FALSE),""))))</x:f>
      </x:c>
      <x:c r="AL28" s="71" t="str">
        <x:v>SEO, content discovery and monitoring.</x:v>
      </x:c>
      <x:c r="AM28" s="61">
        <x:f>IF($BN28="EMPTY","EMPTY",IFERROR(VLOOKUP($BO28,'Method Notes'!$AN$5:$AW$50,5,FALSE),""))</x:f>
      </x:c>
      <x:c r="AN28" s="71" t="str">
        <x:v>Shortlist, pricing and procurement conclusions.</x:v>
      </x:c>
      <x:c r="AO28" s="61">
        <x:f>IF($BN28="EMPTY","EMPTY",IFERROR(VLOOKUP($BO28,'Method Notes'!$AN$5:$AW$50,6,FALSE),""))</x:f>
      </x:c>
      <x:c r="AP28" s="71" t="str">
        <x:v>Collect independent buyer decisions if commercial use is needed.</x:v>
      </x:c>
      <x:c r="AQ28" s="61">
        <x:f>IF($BN28="EMPTY","EMPTY",IF($BO28="COMMERCIAL_EVIDENCE_LIMITED",IF($BF28=TRUE,"Add independent decisions and missing segments.","Collect direct buyer or recorded commercial-event evidence tied to the same scope."),IFERROR(VLOOKUP($BO28,'Method Notes'!$AN$5:$AW$50,7,FALSE),"")))</x:f>
      </x:c>
      <x:c r="AR28" s="71" t="str">
        <x:v>Review on new independent evidence.</x:v>
      </x:c>
      <x:c r="AS28" s="61">
        <x:f>IF($BN28="EMPTY","EMPTY",IFERROR(VLOOKUP($BO28,'Method Notes'!$AN$5:$AW$50,8,FALSE),""))</x:f>
      </x:c>
      <x:c r="AT28" s="71" t="str">
        <x:v>PROVENANCE NOT INDEPENDENT</x:v>
      </x:c>
      <x:c r="AU28" s="61">
        <x:f>IF($BN28="EMPTY","EMPTY",IF(OR($BO28="COMMERCIAL_EVIDENCE_LIMITED",$BO28="COMMERCIAL_ALTERNATIVE_MISSING",$BO28="ROLE_MISMATCH",$BO28="SCOPE_OR_FRESHNESS_LIMIT"),IF($BB28="shared","PROVENANCE NOT INDEPENDENT",IF($BB28="one","ONE INDEPENDENT DECISION ONLY",IF($BE28="incomplete_crm","CRM CAPTURE INCOMPLETE",IF(OR($BE28="only_wins",$BE28="only_losses",$BE28="one_segment",$BE28="limited"),"SAMPLE COVERAGE LIMITED",IF($T28="yes","HISTORICAL BACKFILL UNRELIABLE",IF($BC28="stale","EVIDENCE STALE","Evidence is scoped to the tested view.")))))),IFERROR(VLOOKUP($BO28,'Method Notes'!$AN$5:$AW$50,9,FALSE),"")))</x:f>
      </x:c>
      <x:c r="AV28" s="71" t="str">
        <x:v>Keep the source links and do not count duplicates as corroboration.</x:v>
      </x:c>
      <x:c r="AW28" s="61">
        <x:f>IF($BN28="EMPTY","EMPTY",IFERROR(VLOOKUP($BO28,'Method Notes'!$AN$5:$AW$50,10,FALSE),""))</x:f>
      </x:c>
      <x:c r="AX28" s="61">
        <x:f>IF(AND(AG28=AF28,AI28=AH28,AK28=AJ28,AM28=AL28,AO28=AN28,AQ28=AP28,AS28=AR28,AU28=AT28,AW28=AV28),"PASS","FAIL")</x:f>
      </x:c>
      <x:c r="AY28">
        <x:f>IF(COUNTA($C28:$U28)&gt;0,1,0)</x:f>
      </x:c>
      <x:c r="AZ28">
        <x:f>OR(ISFORMULA($C28),ISFORMULA($D28),AND($D28&lt;&gt;"",NOT(OR(EXACT($D28,"seo"),EXACT($D28,"content"),EXACT($D28,"paid_search"),EXACT($D28,"market_monitoring"),EXACT($D28,"battlecard"),EXACT($D28,"product_comparison"),EXACT($D28,"shortlist"),EXACT($D28,"procurement"),EXACT($D28,"pricing"),EXACT($D28,"renewal"),EXACT($D28,"strategy")))),ISFORMULA($E28),AND($E28&lt;&gt;"",NOT(OR(EXACT($E28,"yes"),EXACT($E28,"no")))),ISFORMULA($F28),AND($F28&lt;&gt;"",NOT(OR(EXACT($F28,"yes"),EXACT($F28,"no")))),ISFORMULA($G28),AND($G28&lt;&gt;"",NOT(OR(EXACT($G28,"none"),EXACT($G28,"seller_only"),EXACT($G28,"buyer_event"),EXACT($G28,"mixed")))),ISFORMULA($H28),AND($H28&lt;&gt;"",NOT(OR(EXACT($H28,"yes"),EXACT($H28,"no"),EXACT($H28,"unknown")))),ISFORMULA($I28),AND($I28&lt;&gt;"",NOT(OR(EXACT($I28,"full"),EXACT($I28,"partial"),EXACT($I28,"mismatch"),EXACT($I28,"unknown")))),ISFORMULA($J28),AND($J28&lt;&gt;"",NOT(OR(EXACT($J28,"independent_current"),EXACT($J28,"one_decision"),EXACT($J28,"shared_records"),EXACT($J28,"contradictory"),EXACT($J28,"incomplete_capture"),EXACT($J28,"stale")))),ISFORMULA($K28),AND($K28&lt;&gt;"",NOT(OR(EXACT($K28,"vendor"),EXACT($K28,"product"),EXACT($K28,"consultancy"),EXACT($K28,"agency"),EXACT($K28,"internal_build"),EXACT($K28,"spreadsheet"),EXACT($K28,"incumbent"),EXACT($K28,"open_source"),EXACT($K28,"free_tool"),EXACT($K28,"no_decision"),EXACT($K28,"status_quo"),EXACT($K28,"unknown")))),ISFORMULA($L28),AND($L28&lt;&gt;"",NOT(OR(EXACT($L28,"direct"),EXACT($L28,"indirect"),EXACT($L28,"substitute"),EXACT($L28,"reference"),EXACT($L28,"unknown")))),ISFORMULA($M28),AND($M28&lt;&gt;"",NOT(OR(EXACT($M28,"current"),EXACT($M28,"stale"),EXACT($M28,"unknown")))),ISFORMULA($N28),AND($N28&lt;&gt;"",NOT(OR(EXACT($N28,"none"),EXACT($N28,"material"),EXACT($N28,"unknown")))),ISFORMULA($O28),AND($O28&lt;&gt;"",NOT(OR(EXACT($O28,"two_plus"),EXACT($O28,"one"),EXACT($O28,"shared"),EXACT($O28,"unknown")))),ISFORMULA($P28),AND($P28&lt;&gt;"",NOT(OR(EXACT($P28,"balanced"),EXACT($P28,"only_wins"),EXACT($P28,"only_losses"),EXACT($P28,"one_segment"),EXACT($P28,"incomplete_crm"),EXACT($P28,"limited")))),ISFORMULA($Q28),AND($Q28&lt;&gt;"",NOT(OR(EXACT($Q28,"none"),EXACT($Q28,"review_due"),EXACT($Q28,"new_evidence")))),ISFORMULA($R28),AND($R28&lt;&gt;"",NOT(OR(EXACT($R28,"yes"),EXACT($R28,"no")))),ISFORMULA($S28),AND($S28&lt;&gt;"",NOT(OR(EXACT($S28,"yes"),EXACT($S28,"no"),EXACT($S28,"unknown")))),ISFORMULA($T28),AND($T28&lt;&gt;"",NOT(OR(EXACT($T28,"yes"),EXACT($T28,"no")))),ISFORMULA($U28),AND($U28&lt;&gt;"",NOT(OR(EXACT($U28,"yes"),EXACT($U28,"no"),EXACT($U28,"unknown")))))</x:f>
      </x:c>
      <x:c r="BA28">
        <x:f>OR(LEN(TRIM($C28&amp;""))=0,LEN(TRIM($D28&amp;""))=0,LEN(TRIM($E28&amp;""))=0,LEN(TRIM($F28&amp;""))=0,LEN(TRIM($G28&amp;""))=0,LEN(TRIM($H28&amp;""))=0,LEN(TRIM($I28&amp;""))=0,LEN(TRIM($J28&amp;""))=0)</x:f>
      </x:c>
      <x:c r="BB28">
        <x:f>IF($O28&lt;&gt;"",$O28,IF($J28="independent_current","two_plus",IF($J28="one_decision","one",IF($J28="shared_records","shared","unknown"))))</x:f>
      </x:c>
      <x:c r="BC28">
        <x:f>IF($M28&lt;&gt;"",$M28,IF($J28="stale","stale",IF($J28="incomplete_capture","unknown",IF($J28&lt;&gt;"","current",""))))</x:f>
      </x:c>
      <x:c r="BD28">
        <x:f>IF($N28&lt;&gt;"",$N28,IF($J28="contradictory","material",IF($J28&lt;&gt;"","none","")))</x:f>
      </x:c>
      <x:c r="BE28">
        <x:f>IF($P28&lt;&gt;"",$P28,IF($J28="incomplete_capture","incomplete_crm",IF($J28="independent_current","balanced",IF($J28&lt;&gt;"","limited",""))))</x:f>
      </x:c>
      <x:c r="BF28">
        <x:f>OR($G28="buyer_event",$G28="mixed")</x:f>
      </x:c>
      <x:c r="BG28">
        <x:f>OR($D28="battlecard",$D28="shortlist",$D28="procurement",$D28="pricing",$D28="renewal",$D28="strategy",$D28="product_comparison")</x:f>
      </x:c>
      <x:c r="BH28">
        <x:f>OR($D28="seo",$D28="content",$D28="paid_search",$D28="market_monitoring")</x:f>
      </x:c>
      <x:c r="BI28">
        <x:f>IF(OR($K28="vendor",$K28="product"),"direct",IF(OR($K28="consultancy",$K28="agency"),"indirect",IF(OR($K28="internal_build",$K28="spreadsheet",$K28="incumbent",$K28="open_source",$K28="free_tool",$K28="no_decision",$K28="status_quo"),"substitute","")))</x:f>
      </x:c>
      <x:c r="BJ28">
        <x:f>IF(OR($K28="vendor",$K28="product"),"Direct competitor",IF(OR($K28="consultancy",$K28="agency"),"Service alternative",IF($K28="incumbent","Incumbent / substitute",IF($K28="no_decision","No-decision alternative",IF($K28="status_quo","Status-quo alternative",IF(OR($K28="internal_build",$K28="spreadsheet",$K28="open_source",$K28="free_tool"),"Substitute",""))))))</x:f>
      </x:c>
      <x:c r="BK28">
        <x:f>OR($G28="none",$G28="seller_only",$BB28&lt;&gt;"two_plus",$BE28="only_wins",$BE28="only_losses",$BE28="one_segment",$BE28="incomplete_crm",$BE28="limited",$T28="yes",$BC28&lt;&gt;"current")</x:f>
      </x:c>
      <x:c r="BL28">
        <x:f>IF(ISFORMULA($C28),"candidateName, ","")&amp;IF(OR(ISFORMULA($D28),AND($D28&lt;&gt;"",NOT(OR(EXACT($D28,"seo"),EXACT($D28,"content"),EXACT($D28,"paid_search"),EXACT($D28,"market_monitoring"),EXACT($D28,"battlecard"),EXACT($D28,"product_comparison"),EXACT($D28,"shortlist"),EXACT($D28,"procurement"),EXACT($D28,"pricing"),EXACT($D28,"renewal"),EXACT($D28,"strategy"))))),"decisionUse, ","")&amp;IF(OR(ISFORMULA($E28),AND($E28&lt;&gt;"",NOT(OR(EXACT($E28,"yes"),EXACT($E28,"no"))))),"candidateInSet, ","")&amp;IF(OR(ISFORMULA($F28),AND($F28&lt;&gt;"",NOT(OR(EXACT($F28,"yes"),EXACT($F28,"no"))))),"publicEvidence, ","")&amp;IF(OR(ISFORMULA($G28),AND($G28&lt;&gt;"",NOT(OR(EXACT($G28,"none"),EXACT($G28,"seller_only"),EXACT($G28,"buyer_event"),EXACT($G28,"mixed"))))),"firstPartyEvidence, ","")&amp;IF(OR(ISFORMULA($H28),AND($H28&lt;&gt;"",NOT(OR(EXACT($H28,"yes"),EXACT($H28,"no"),EXACT($H28,"unknown"))))),"realDecision, ","")&amp;IF(OR(ISFORMULA($I28),AND($I28&lt;&gt;"",NOT(OR(EXACT($I28,"full"),EXACT($I28,"partial"),EXACT($I28,"mismatch"),EXACT($I28,"unknown"))))),"scopeMatch, ","")&amp;IF(OR(ISFORMULA($J28),AND($J28&lt;&gt;"",NOT(OR(EXACT($J28,"independent_current"),EXACT($J28,"one_decision"),EXACT($J28,"shared_records"),EXACT($J28,"contradictory"),EXACT($J28,"incomplete_capture"),EXACT($J28,"stale"))))),"evidenceQuality, ","")&amp;IF(OR(ISFORMULA($K28),AND($K28&lt;&gt;"",NOT(OR(EXACT($K28,"vendor"),EXACT($K28,"product"),EXACT($K28,"consultancy"),EXACT($K28,"agency"),EXACT($K28,"internal_build"),EXACT($K28,"spreadsheet"),EXACT($K28,"incumbent"),EXACT($K28,"open_source"),EXACT($K28,"free_tool"),EXACT($K28,"no_decision"),EXACT($K28,"status_quo"),EXACT($K28,"unknown"))))),"alternativeType, ","")&amp;IF(OR(ISFORMULA($L28),AND($L28&lt;&gt;"",NOT(OR(EXACT($L28,"direct"),EXACT($L28,"indirect"),EXACT($L28,"substitute"),EXACT($L28,"reference"),EXACT($L28,"unknown"))))),"currentRole, ","")&amp;IF(OR(ISFORMULA($M28),AND($M28&lt;&gt;"",NOT(OR(EXACT($M28,"current"),EXACT($M28,"stale"),EXACT($M28,"unknown"))))),"freshness, ","")&amp;IF(OR(ISFORMULA($N28),AND($N28&lt;&gt;"",NOT(OR(EXACT($N28,"none"),EXACT($N28,"material"),EXACT($N28,"unknown"))))),"contradiction, ","")&amp;IF(OR(ISFORMULA($O28),AND($O28&lt;&gt;"",NOT(OR(EXACT($O28,"two_plus"),EXACT($O28,"one"),EXACT($O28,"shared"),EXACT($O28,"unknown"))))),"provenance, ","")&amp;IF(OR(ISFORMULA($P28),AND($P28&lt;&gt;"",NOT(OR(EXACT($P28,"balanced"),EXACT($P28,"only_wins"),EXACT($P28,"only_losses"),EXACT($P28,"one_segment"),EXACT($P28,"incomplete_crm"),EXACT($P28,"limited"))))),"sampleCoverage, ","")&amp;IF(OR(ISFORMULA($Q28),AND($Q28&lt;&gt;"",NOT(OR(EXACT($Q28,"none"),EXACT($Q28,"review_due"),EXACT($Q28,"new_evidence"))))),"previousValidation, ","")&amp;IF(OR(ISFORMULA($R28),AND($R28&lt;&gt;"",NOT(OR(EXACT($R28,"yes"),EXACT($R28,"no"))))),"newMaterialEvidence, ","")&amp;IF(OR(ISFORMULA($S28),AND($S28&lt;&gt;"",NOT(OR(EXACT($S28,"yes"),EXACT($S28,"no"),EXACT($S28,"unknown"))))),"serviceability, ","")&amp;IF(OR(ISFORMULA($T28),AND($T28&lt;&gt;"",NOT(OR(EXACT($T28,"yes"),EXACT($T28,"no"))))),"historicalBackfill, ","")&amp;IF(OR(ISFORMULA($U28),AND($U28&lt;&gt;"",NOT(OR(EXACT($U28,"yes"),EXACT($U28,"no"),EXACT($U28,"unknown"))))),"commercialNonParticipation, ","")</x:f>
      </x:c>
      <x:c r="BM28">
        <x:f>IF(LEN(TRIM($C28&amp;""))=0,"candidateName, ","")&amp;IF(LEN(TRIM($D28&amp;""))=0,"decisionUse, ","")&amp;IF(LEN(TRIM($E28&amp;""))=0,"candidateInSet, ","")&amp;IF(LEN(TRIM($F28&amp;""))=0,"publicEvidence, ","")&amp;IF(LEN(TRIM($G28&amp;""))=0,"firstPartyEvidence, ","")&amp;IF(LEN(TRIM($H28&amp;""))=0,"realDecision, ","")&amp;IF(LEN(TRIM($I28&amp;""))=0,"scopeMatch, ","")&amp;IF(LEN(TRIM($J28&amp;""))=0,"evidenceQuality, ","")</x:f>
      </x:c>
      <x:c r="BN28">
        <x:f>IF($AY28=0,"EMPTY",IF($AZ28=TRUE,"INVALID INPUT",IF($BA28=TRUE,"INVALID INPUT",IF(OR(NOT(ISTEXT($C28)),LEN(TRIM($C28&amp;""))&lt;2),"INVALID INPUT",IF(OR($Q28="review_due",$Q28="new_evidence",$R28="yes"),"REOPEN",IF(OR($BD28="material",$BD28="unknown"),"RESOLVE EVIDENCE",IF(OR($I28="unknown",$H28="unknown"),"RESOLVE EVIDENCE",IF(AND($BG28=TRUE,OR($S28="",$S28="unknown")),"RESOLVE EVIDENCE",IF(AND($E28="no",OR($K28="",$K28="unknown")),"RESOLVE EVIDENCE",IF(AND($E28="yes",OR($L28="",$L28="unknown")),"RESOLVE EVIDENCE",IF(AND($E28="yes",OR($I28="partial",$I28="mismatch",$BC28="stale")),"DOWNGRADE",IF(AND($BG28=TRUE,$BK28=TRUE),"RESOLVE EVIDENCE",IF(AND($S28="no",$E28="yes",$H28="no",$U28="yes",$BB28="two_plus",$I28="full",$BC28="current"),"EXCLUDE FROM THIS COMMERCIAL VIEW",IF(AND($S28="no",$E28="yes",$H28="yes"),"DOWNGRADE",IF(AND($S28="no",OR($F28="yes",$BH28=TRUE)),"RETAIN FOR DISCOVERY / REFERENCE",IF($S28="no","RESOLVE EVIDENCE",IF(AND($E28="no",$H28="yes",$BF28=TRUE,$I28="full",$BI28=""),"RESOLVE EVIDENCE",IF(AND($E28="no",$H28="yes",$BF28=TRUE,$I28="full",$BG28=TRUE,OR($BB28&lt;&gt;"two_plus",$BC28&lt;&gt;"current",$S28&lt;&gt;"yes")),"RESOLVE EVIDENCE",IF(AND($E28="no",$H28="yes",$BF28=TRUE,$I28="full"),"ADD",IF(AND($BI28&lt;&gt;"",$E28="yes",$H28="yes",$I28="full",$L28&lt;&gt;$BI28),"RECLASSIFY",IF(AND($BB28="shared",$BH28=TRUE),"RETAIN FOR DISCOVERY / REFERENCE",IF(AND($BH28=TRUE,$F28="yes",OR($H28="no",$G28="none")),"RETAIN FOR DISCOVERY / REFERENCE",IF(AND($E28="yes",$H28="no",$U28="yes",$BB28="two_plus",$I28="full",$BC28="current"),"EXCLUDE FROM THIS COMMERCIAL VIEW",IF(AND($E28="yes",$H28="yes",$BF28=TRUE,$I28="full",$BB28="two_plus",$BC28="current",$BI28=""),"RESOLVE EVIDENCE",IF(AND($E28="yes",$H28="yes",$BF28=TRUE,$I28="full",$BB28="two_plus",$BC28="current",$BG28=TRUE,$S28&lt;&gt;"yes"),"RESOLVE EVIDENCE",IF(AND($E28="yes",$H28="yes",$BF28=TRUE,$I28="full",$BB28="two_plus",$BC28="current",$L28&lt;&gt;$BI28),"RECLASSIFY",IF(AND($E28="yes",$H28="yes",$BF28=TRUE,$I28="full",$BB28="two_plus",$BC28="current"),"CONFIRM","RESOLVE EVIDENCE")))))))))))))))))))))))))))</x:f>
      </x:c>
      <x:c r="BO28">
        <x:f>IF($AY28=0,"EMPTY",IF($AZ28=TRUE,"CONTROLLED_INPUT_INVALID",IF($BA28=TRUE,"REQUIRED_FIELDS_MISSING",IF(OR(NOT(ISTEXT($C28)),LEN(TRIM($C28&amp;""))&lt;2),"IDENTITY_MALFORMED",IF(OR($Q28="review_due",$Q28="new_evidence",$R28="yes"),"LIFECYCLE_TRIGGER",IF(OR($BD28="material",$BD28="unknown"),"MATERIAL_CONTRADICTION",IF(OR($I28="unknown",$H28="unknown"),"SCOPE_OR_EVENT_UNRESOLVED",IF(AND($BG28=TRUE,OR($S28="",$S28="unknown")),"SERVICEABILITY_UNRESOLVED",IF(AND($E28="no",OR($K28="",$K28="unknown")),"MISSING_ALTERNATIVE_ROLE_UNRESOLVED",IF(AND($E28="yes",OR($L28="",$L28="unknown")),"CURRENT_ROLE_UNRESOLVED",IF(AND($E28="yes",OR($I28="partial",$I28="mismatch",$BC28="stale")),"SCOPE_OR_FRESHNESS_LIMIT",IF(AND($BG28=TRUE,$BK28=TRUE),"COMMERCIAL_EVIDENCE_LIMITED",IF(AND($S28="no",$E28="yes",$H28="no",$U28="yes",$BB28="two_plus",$I28="full",$BC28="current"),"SCOPED_NON_SERVICEABILITY",IF(AND($S28="no",$E28="yes",$H28="yes"),"SERVICEABILITY_LIMIT",IF(AND($S28="no",OR($F28="yes",$BH28=TRUE)),"NOT_SERVICEABLE_FOR_COMMERCIAL_VIEW",IF($S28="no","SERVICEABILITY_NEGATIVE_ROLE_EFFECT_UNRESOLVED",IF(AND($E28="no",$H28="yes",$BF28=TRUE,$I28="full",$BI28=""),"MISSING_ALTERNATIVE_ROLE_UNRESOLVED",IF(AND($E28="no",$H28="yes",$BF28=TRUE,$I28="full",$BG28=TRUE,OR($BB28&lt;&gt;"two_plus",$BC28&lt;&gt;"current",$S28&lt;&gt;"yes")),"MISSING_ALTERNATIVE_EVIDENCE_LIMITED",IF(AND($E28="no",$H28="yes",$BF28=TRUE,$I28="full"),"COMMERCIAL_ALTERNATIVE_MISSING",IF(AND($BI28&lt;&gt;"",$E28="yes",$H28="yes",$I28="full",$L28&lt;&gt;$BI28),"ROLE_MISMATCH",IF(AND($BB28="shared",$BH28=TRUE),"PUBLIC_SIGNAL_SHARED_PROVENANCE",IF(AND($BH28=TRUE,$F28="yes",OR($H28="no",$G28="none")),"DISCOVERY_ONLY_RELATIONSHIP",IF(AND($E28="yes",$H28="no",$U28="yes",$BB28="two_plus",$I28="full",$BC28="current"),"SCOPED_NON_PARTICIPATION",IF(AND($E28="yes",$H28="yes",$BF28=TRUE,$I28="full",$BB28="two_plus",$BC28="current",$BI28=""),"ALTERNATIVE_TYPE_UNRESOLVED",IF(AND($E28="yes",$H28="yes",$BF28=TRUE,$I28="full",$BB28="two_plus",$BC28="current",$BG28=TRUE,$S28&lt;&gt;"yes"),"SERVICEABILITY_UNRESOLVED",IF(AND($E28="yes",$H28="yes",$BF28=TRUE,$I28="full",$BB28="two_plus",$BC28="current",$L28&lt;&gt;$BI28),"ROLE_MISMATCH",IF(AND($E28="yes",$H28="yes",$BF28=TRUE,$I28="full",$BB28="two_plus",$BC28="current"),"SCOPED_COMMERCIAL_RELEVANCE","DEFAULT_EVIDENCE_GAP")))))))))))))))))))))))))))</x:f>
      </x:c>
    </x:row>
    <x:row r="29">
      <x:c r="A29" s="80" t="str">
        <x:v>F024</x:v>
      </x:c>
      <x:c r="B29" s="80" t="str">
        <x:v>Commercial use without first party</x:v>
      </x:c>
      <x:c r="C29" s="80" t="str">
        <x:v>Atlas Cloud</x:v>
      </x:c>
      <x:c r="D29" s="80" t="str">
        <x:v>shortlist</x:v>
      </x:c>
      <x:c r="E29" s="80" t="str">
        <x:v>yes</x:v>
      </x:c>
      <x:c r="F29" s="80" t="str">
        <x:v>yes</x:v>
      </x:c>
      <x:c r="G29" s="80" t="str">
        <x:v>none</x:v>
      </x:c>
      <x:c r="H29" s="80" t="str">
        <x:v>no</x:v>
      </x:c>
      <x:c r="I29" s="80" t="str">
        <x:v>full</x:v>
      </x:c>
      <x:c r="J29" s="80" t="str">
        <x:v>incomplete_capture</x:v>
      </x:c>
      <x:c r="K29" s="80" t="str">
        <x:v>vendor</x:v>
      </x:c>
      <x:c r="L29" s="80" t="str">
        <x:v>direct</x:v>
      </x:c>
      <x:c r="M29" s="80" t="str">
        <x:v>current</x:v>
      </x:c>
      <x:c r="N29" s="80" t="str">
        <x:v>none</x:v>
      </x:c>
      <x:c r="O29" s="80" t="str">
        <x:v>unknown</x:v>
      </x:c>
      <x:c r="P29" s="80" t="str">
        <x:v>incomplete_crm</x:v>
      </x:c>
      <x:c r="Q29" s="80" t="str">
        <x:v>none</x:v>
      </x:c>
      <x:c r="R29" s="80" t="str">
        <x:v>no</x:v>
      </x:c>
      <x:c r="S29" s="80" t="str">
        <x:v>yes</x:v>
      </x:c>
      <x:c r="T29" s="80" t="str">
        <x:v>no</x:v>
      </x:c>
      <x:c r="U29" s="80" t="str">
        <x:v>no</x:v>
      </x:c>
      <x:c r="V29" s="80" t="str">
        <x:v>RESOLVE EVIDENCE</x:v>
      </x:c>
      <x:c r="W29" s="61" t="str">
        <x:v>COMMERCIAL_EVIDENCE_LIMITED</x:v>
      </x:c>
      <x:c r="X29" s="61" t="str">
        <x:v>VALID</x:v>
      </x:c>
      <x:c r="Y29" s="61">
        <x:f>IF($BN29="EMPTY","EMPTY",$BN29)</x:f>
      </x:c>
      <x:c r="Z29" s="61">
        <x:f>$BO29</x:f>
      </x:c>
      <x:c r="AA29" s="61">
        <x:f>IF($BN29="EMPTY","EMPTY",IF($AZ29=TRUE,"INVALID",IF($BA29=TRUE,"INCOMPLETE",IF(OR(NOT(ISTEXT($C29)),LEN(TRIM($C29&amp;""))&lt;2),"INVALID","VALID"))))</x:f>
      </x:c>
      <x:c r="AB29" s="61">
        <x:f>IF(Y29=V29,"PASS","FAIL")</x:f>
      </x:c>
      <x:c r="AC29" s="61">
        <x:f>IF(Z29=W29,"PASS","FAIL")</x:f>
      </x:c>
      <x:c r="AD29" s="61">
        <x:f>IF(AA29=X29,"PASS","FAIL")</x:f>
      </x:c>
      <x:c r="AE29" s="61">
        <x:f>IF(AND(AB29="PASS",AC29="PASS",AD29="PASS"),"PASS","FAIL")</x:f>
      </x:c>
      <x:c r="AF29" s="71" t="str">
        <x:v>The candidate is not ready for the intended commercial use.</x:v>
      </x:c>
      <x:c r="AG29" s="61">
        <x:f>IF($BN29="EMPTY","EMPTY",IFERROR(VLOOKUP($BO29,'Method Notes'!$AN$5:$AW$50,2,FALSE),""))</x:f>
      </x:c>
      <x:c r="AH29" s="71" t="str">
        <x:v>The evidence is absent, internal-only, non-independent, one-sided, incomplete, stale or historically reconstructed.</x:v>
      </x:c>
      <x:c r="AI29" s="61">
        <x:f>IF($BN29="EMPTY","EMPTY",IF($BO29="CONTROLLED_INPUT_INVALID","Unsupported values were supplied for: "&amp;LEFT($BL29,MAX(0,LEN($BL29)-2))&amp;". The engine does not convert them to a safe default.",IF($BO29="REQUIRED_FIELDS_MISSING","Required information is missing: "&amp;LEFT($BM29,MAX(0,LEN($BM29)-2))&amp;".",IFERROR(VLOOKUP($BO29,'Method Notes'!$AN$5:$AW$50,3,FALSE),""))))</x:f>
      </x:c>
      <x:c r="AJ29" s="71" t="str">
        <x:v>No final role change.</x:v>
      </x:c>
      <x:c r="AK29" s="61">
        <x:f>IF($BN29="EMPTY","EMPTY",IF($BO29="COMMERCIAL_ALTERNATIVE_MISSING","Add as "&amp;$BJ29&amp;" in this scoped view.",IF($BO29="ROLE_MISMATCH","Reclassify as "&amp;$BJ29&amp;" for this view.",IFERROR(VLOOKUP($BO29,'Method Notes'!$AN$5:$AW$50,4,FALSE),""))))</x:f>
      </x:c>
      <x:c r="AL29" s="71" t="str">
        <x:v>Evidence collection and controlled review.</x:v>
      </x:c>
      <x:c r="AM29" s="61">
        <x:f>IF($BN29="EMPTY","EMPTY",IFERROR(VLOOKUP($BO29,'Method Notes'!$AN$5:$AW$50,5,FALSE),""))</x:f>
      </x:c>
      <x:c r="AN29" s="71" t="str">
        <x:v>High-impact downstream use until the named gap is closed.</x:v>
      </x:c>
      <x:c r="AO29" s="61">
        <x:f>IF($BN29="EMPTY","EMPTY",IFERROR(VLOOKUP($BO29,'Method Notes'!$AN$5:$AW$50,6,FALSE),""))</x:f>
      </x:c>
      <x:c r="AP29" s="71" t="str">
        <x:v>Collect direct buyer or recorded commercial-event evidence tied to the same scope.</x:v>
      </x:c>
      <x:c r="AQ29" s="61">
        <x:f>IF($BN29="EMPTY","EMPTY",IF($BO29="COMMERCIAL_EVIDENCE_LIMITED",IF($BF29=TRUE,"Add independent decisions and missing segments.","Collect direct buyer or recorded commercial-event evidence tied to the same scope."),IFERROR(VLOOKUP($BO29,'Method Notes'!$AN$5:$AW$50,7,FALSE),"")))</x:f>
      </x:c>
      <x:c r="AR29" s="71" t="str">
        <x:v>Review when the named evidence is available.</x:v>
      </x:c>
      <x:c r="AS29" s="61">
        <x:f>IF($BN29="EMPTY","EMPTY",IFERROR(VLOOKUP($BO29,'Method Notes'!$AN$5:$AW$50,8,FALSE),""))</x:f>
      </x:c>
      <x:c r="AT29" s="71" t="str">
        <x:v>CRM CAPTURE INCOMPLETE</x:v>
      </x:c>
      <x:c r="AU29" s="61">
        <x:f>IF($BN29="EMPTY","EMPTY",IF(OR($BO29="COMMERCIAL_EVIDENCE_LIMITED",$BO29="COMMERCIAL_ALTERNATIVE_MISSING",$BO29="ROLE_MISMATCH",$BO29="SCOPE_OR_FRESHNESS_LIMIT"),IF($BB29="shared","PROVENANCE NOT INDEPENDENT",IF($BB29="one","ONE INDEPENDENT DECISION ONLY",IF($BE29="incomplete_crm","CRM CAPTURE INCOMPLETE",IF(OR($BE29="only_wins",$BE29="only_losses",$BE29="one_segment",$BE29="limited"),"SAMPLE COVERAGE LIMITED",IF($T29="yes","HISTORICAL BACKFILL UNRELIABLE",IF($BC29="stale","EVIDENCE STALE","Evidence is scoped to the tested view.")))))),IFERROR(VLOOKUP($BO29,'Method Notes'!$AN$5:$AW$50,9,FALSE),"")))</x:f>
      </x:c>
      <x:c r="AV29" s="71" t="str">
        <x:v>Begin prospective capture rather than inventing historical certainty.</x:v>
      </x:c>
      <x:c r="AW29" s="61">
        <x:f>IF($BN29="EMPTY","EMPTY",IFERROR(VLOOKUP($BO29,'Method Notes'!$AN$5:$AW$50,10,FALSE),""))</x:f>
      </x:c>
      <x:c r="AX29" s="61">
        <x:f>IF(AND(AG29=AF29,AI29=AH29,AK29=AJ29,AM29=AL29,AO29=AN29,AQ29=AP29,AS29=AR29,AU29=AT29,AW29=AV29),"PASS","FAIL")</x:f>
      </x:c>
      <x:c r="AY29">
        <x:f>IF(COUNTA($C29:$U29)&gt;0,1,0)</x:f>
      </x:c>
      <x:c r="AZ29">
        <x:f>OR(ISFORMULA($C29),ISFORMULA($D29),AND($D29&lt;&gt;"",NOT(OR(EXACT($D29,"seo"),EXACT($D29,"content"),EXACT($D29,"paid_search"),EXACT($D29,"market_monitoring"),EXACT($D29,"battlecard"),EXACT($D29,"product_comparison"),EXACT($D29,"shortlist"),EXACT($D29,"procurement"),EXACT($D29,"pricing"),EXACT($D29,"renewal"),EXACT($D29,"strategy")))),ISFORMULA($E29),AND($E29&lt;&gt;"",NOT(OR(EXACT($E29,"yes"),EXACT($E29,"no")))),ISFORMULA($F29),AND($F29&lt;&gt;"",NOT(OR(EXACT($F29,"yes"),EXACT($F29,"no")))),ISFORMULA($G29),AND($G29&lt;&gt;"",NOT(OR(EXACT($G29,"none"),EXACT($G29,"seller_only"),EXACT($G29,"buyer_event"),EXACT($G29,"mixed")))),ISFORMULA($H29),AND($H29&lt;&gt;"",NOT(OR(EXACT($H29,"yes"),EXACT($H29,"no"),EXACT($H29,"unknown")))),ISFORMULA($I29),AND($I29&lt;&gt;"",NOT(OR(EXACT($I29,"full"),EXACT($I29,"partial"),EXACT($I29,"mismatch"),EXACT($I29,"unknown")))),ISFORMULA($J29),AND($J29&lt;&gt;"",NOT(OR(EXACT($J29,"independent_current"),EXACT($J29,"one_decision"),EXACT($J29,"shared_records"),EXACT($J29,"contradictory"),EXACT($J29,"incomplete_capture"),EXACT($J29,"stale")))),ISFORMULA($K29),AND($K29&lt;&gt;"",NOT(OR(EXACT($K29,"vendor"),EXACT($K29,"product"),EXACT($K29,"consultancy"),EXACT($K29,"agency"),EXACT($K29,"internal_build"),EXACT($K29,"spreadsheet"),EXACT($K29,"incumbent"),EXACT($K29,"open_source"),EXACT($K29,"free_tool"),EXACT($K29,"no_decision"),EXACT($K29,"status_quo"),EXACT($K29,"unknown")))),ISFORMULA($L29),AND($L29&lt;&gt;"",NOT(OR(EXACT($L29,"direct"),EXACT($L29,"indirect"),EXACT($L29,"substitute"),EXACT($L29,"reference"),EXACT($L29,"unknown")))),ISFORMULA($M29),AND($M29&lt;&gt;"",NOT(OR(EXACT($M29,"current"),EXACT($M29,"stale"),EXACT($M29,"unknown")))),ISFORMULA($N29),AND($N29&lt;&gt;"",NOT(OR(EXACT($N29,"none"),EXACT($N29,"material"),EXACT($N29,"unknown")))),ISFORMULA($O29),AND($O29&lt;&gt;"",NOT(OR(EXACT($O29,"two_plus"),EXACT($O29,"one"),EXACT($O29,"shared"),EXACT($O29,"unknown")))),ISFORMULA($P29),AND($P29&lt;&gt;"",NOT(OR(EXACT($P29,"balanced"),EXACT($P29,"only_wins"),EXACT($P29,"only_losses"),EXACT($P29,"one_segment"),EXACT($P29,"incomplete_crm"),EXACT($P29,"limited")))),ISFORMULA($Q29),AND($Q29&lt;&gt;"",NOT(OR(EXACT($Q29,"none"),EXACT($Q29,"review_due"),EXACT($Q29,"new_evidence")))),ISFORMULA($R29),AND($R29&lt;&gt;"",NOT(OR(EXACT($R29,"yes"),EXACT($R29,"no")))),ISFORMULA($S29),AND($S29&lt;&gt;"",NOT(OR(EXACT($S29,"yes"),EXACT($S29,"no"),EXACT($S29,"unknown")))),ISFORMULA($T29),AND($T29&lt;&gt;"",NOT(OR(EXACT($T29,"yes"),EXACT($T29,"no")))),ISFORMULA($U29),AND($U29&lt;&gt;"",NOT(OR(EXACT($U29,"yes"),EXACT($U29,"no"),EXACT($U29,"unknown")))))</x:f>
      </x:c>
      <x:c r="BA29">
        <x:f>OR(LEN(TRIM($C29&amp;""))=0,LEN(TRIM($D29&amp;""))=0,LEN(TRIM($E29&amp;""))=0,LEN(TRIM($F29&amp;""))=0,LEN(TRIM($G29&amp;""))=0,LEN(TRIM($H29&amp;""))=0,LEN(TRIM($I29&amp;""))=0,LEN(TRIM($J29&amp;""))=0)</x:f>
      </x:c>
      <x:c r="BB29">
        <x:f>IF($O29&lt;&gt;"",$O29,IF($J29="independent_current","two_plus",IF($J29="one_decision","one",IF($J29="shared_records","shared","unknown"))))</x:f>
      </x:c>
      <x:c r="BC29">
        <x:f>IF($M29&lt;&gt;"",$M29,IF($J29="stale","stale",IF($J29="incomplete_capture","unknown",IF($J29&lt;&gt;"","current",""))))</x:f>
      </x:c>
      <x:c r="BD29">
        <x:f>IF($N29&lt;&gt;"",$N29,IF($J29="contradictory","material",IF($J29&lt;&gt;"","none","")))</x:f>
      </x:c>
      <x:c r="BE29">
        <x:f>IF($P29&lt;&gt;"",$P29,IF($J29="incomplete_capture","incomplete_crm",IF($J29="independent_current","balanced",IF($J29&lt;&gt;"","limited",""))))</x:f>
      </x:c>
      <x:c r="BF29">
        <x:f>OR($G29="buyer_event",$G29="mixed")</x:f>
      </x:c>
      <x:c r="BG29">
        <x:f>OR($D29="battlecard",$D29="shortlist",$D29="procurement",$D29="pricing",$D29="renewal",$D29="strategy",$D29="product_comparison")</x:f>
      </x:c>
      <x:c r="BH29">
        <x:f>OR($D29="seo",$D29="content",$D29="paid_search",$D29="market_monitoring")</x:f>
      </x:c>
      <x:c r="BI29">
        <x:f>IF(OR($K29="vendor",$K29="product"),"direct",IF(OR($K29="consultancy",$K29="agency"),"indirect",IF(OR($K29="internal_build",$K29="spreadsheet",$K29="incumbent",$K29="open_source",$K29="free_tool",$K29="no_decision",$K29="status_quo"),"substitute","")))</x:f>
      </x:c>
      <x:c r="BJ29">
        <x:f>IF(OR($K29="vendor",$K29="product"),"Direct competitor",IF(OR($K29="consultancy",$K29="agency"),"Service alternative",IF($K29="incumbent","Incumbent / substitute",IF($K29="no_decision","No-decision alternative",IF($K29="status_quo","Status-quo alternative",IF(OR($K29="internal_build",$K29="spreadsheet",$K29="open_source",$K29="free_tool"),"Substitute",""))))))</x:f>
      </x:c>
      <x:c r="BK29">
        <x:f>OR($G29="none",$G29="seller_only",$BB29&lt;&gt;"two_plus",$BE29="only_wins",$BE29="only_losses",$BE29="one_segment",$BE29="incomplete_crm",$BE29="limited",$T29="yes",$BC29&lt;&gt;"current")</x:f>
      </x:c>
      <x:c r="BL29">
        <x:f>IF(ISFORMULA($C29),"candidateName, ","")&amp;IF(OR(ISFORMULA($D29),AND($D29&lt;&gt;"",NOT(OR(EXACT($D29,"seo"),EXACT($D29,"content"),EXACT($D29,"paid_search"),EXACT($D29,"market_monitoring"),EXACT($D29,"battlecard"),EXACT($D29,"product_comparison"),EXACT($D29,"shortlist"),EXACT($D29,"procurement"),EXACT($D29,"pricing"),EXACT($D29,"renewal"),EXACT($D29,"strategy"))))),"decisionUse, ","")&amp;IF(OR(ISFORMULA($E29),AND($E29&lt;&gt;"",NOT(OR(EXACT($E29,"yes"),EXACT($E29,"no"))))),"candidateInSet, ","")&amp;IF(OR(ISFORMULA($F29),AND($F29&lt;&gt;"",NOT(OR(EXACT($F29,"yes"),EXACT($F29,"no"))))),"publicEvidence, ","")&amp;IF(OR(ISFORMULA($G29),AND($G29&lt;&gt;"",NOT(OR(EXACT($G29,"none"),EXACT($G29,"seller_only"),EXACT($G29,"buyer_event"),EXACT($G29,"mixed"))))),"firstPartyEvidence, ","")&amp;IF(OR(ISFORMULA($H29),AND($H29&lt;&gt;"",NOT(OR(EXACT($H29,"yes"),EXACT($H29,"no"),EXACT($H29,"unknown"))))),"realDecision, ","")&amp;IF(OR(ISFORMULA($I29),AND($I29&lt;&gt;"",NOT(OR(EXACT($I29,"full"),EXACT($I29,"partial"),EXACT($I29,"mismatch"),EXACT($I29,"unknown"))))),"scopeMatch, ","")&amp;IF(OR(ISFORMULA($J29),AND($J29&lt;&gt;"",NOT(OR(EXACT($J29,"independent_current"),EXACT($J29,"one_decision"),EXACT($J29,"shared_records"),EXACT($J29,"contradictory"),EXACT($J29,"incomplete_capture"),EXACT($J29,"stale"))))),"evidenceQuality, ","")&amp;IF(OR(ISFORMULA($K29),AND($K29&lt;&gt;"",NOT(OR(EXACT($K29,"vendor"),EXACT($K29,"product"),EXACT($K29,"consultancy"),EXACT($K29,"agency"),EXACT($K29,"internal_build"),EXACT($K29,"spreadsheet"),EXACT($K29,"incumbent"),EXACT($K29,"open_source"),EXACT($K29,"free_tool"),EXACT($K29,"no_decision"),EXACT($K29,"status_quo"),EXACT($K29,"unknown"))))),"alternativeType, ","")&amp;IF(OR(ISFORMULA($L29),AND($L29&lt;&gt;"",NOT(OR(EXACT($L29,"direct"),EXACT($L29,"indirect"),EXACT($L29,"substitute"),EXACT($L29,"reference"),EXACT($L29,"unknown"))))),"currentRole, ","")&amp;IF(OR(ISFORMULA($M29),AND($M29&lt;&gt;"",NOT(OR(EXACT($M29,"current"),EXACT($M29,"stale"),EXACT($M29,"unknown"))))),"freshness, ","")&amp;IF(OR(ISFORMULA($N29),AND($N29&lt;&gt;"",NOT(OR(EXACT($N29,"none"),EXACT($N29,"material"),EXACT($N29,"unknown"))))),"contradiction, ","")&amp;IF(OR(ISFORMULA($O29),AND($O29&lt;&gt;"",NOT(OR(EXACT($O29,"two_plus"),EXACT($O29,"one"),EXACT($O29,"shared"),EXACT($O29,"unknown"))))),"provenance, ","")&amp;IF(OR(ISFORMULA($P29),AND($P29&lt;&gt;"",NOT(OR(EXACT($P29,"balanced"),EXACT($P29,"only_wins"),EXACT($P29,"only_losses"),EXACT($P29,"one_segment"),EXACT($P29,"incomplete_crm"),EXACT($P29,"limited"))))),"sampleCoverage, ","")&amp;IF(OR(ISFORMULA($Q29),AND($Q29&lt;&gt;"",NOT(OR(EXACT($Q29,"none"),EXACT($Q29,"review_due"),EXACT($Q29,"new_evidence"))))),"previousValidation, ","")&amp;IF(OR(ISFORMULA($R29),AND($R29&lt;&gt;"",NOT(OR(EXACT($R29,"yes"),EXACT($R29,"no"))))),"newMaterialEvidence, ","")&amp;IF(OR(ISFORMULA($S29),AND($S29&lt;&gt;"",NOT(OR(EXACT($S29,"yes"),EXACT($S29,"no"),EXACT($S29,"unknown"))))),"serviceability, ","")&amp;IF(OR(ISFORMULA($T29),AND($T29&lt;&gt;"",NOT(OR(EXACT($T29,"yes"),EXACT($T29,"no"))))),"historicalBackfill, ","")&amp;IF(OR(ISFORMULA($U29),AND($U29&lt;&gt;"",NOT(OR(EXACT($U29,"yes"),EXACT($U29,"no"),EXACT($U29,"unknown"))))),"commercialNonParticipation, ","")</x:f>
      </x:c>
      <x:c r="BM29">
        <x:f>IF(LEN(TRIM($C29&amp;""))=0,"candidateName, ","")&amp;IF(LEN(TRIM($D29&amp;""))=0,"decisionUse, ","")&amp;IF(LEN(TRIM($E29&amp;""))=0,"candidateInSet, ","")&amp;IF(LEN(TRIM($F29&amp;""))=0,"publicEvidence, ","")&amp;IF(LEN(TRIM($G29&amp;""))=0,"firstPartyEvidence, ","")&amp;IF(LEN(TRIM($H29&amp;""))=0,"realDecision, ","")&amp;IF(LEN(TRIM($I29&amp;""))=0,"scopeMatch, ","")&amp;IF(LEN(TRIM($J29&amp;""))=0,"evidenceQuality, ","")</x:f>
      </x:c>
      <x:c r="BN29">
        <x:f>IF($AY29=0,"EMPTY",IF($AZ29=TRUE,"INVALID INPUT",IF($BA29=TRUE,"INVALID INPUT",IF(OR(NOT(ISTEXT($C29)),LEN(TRIM($C29&amp;""))&lt;2),"INVALID INPUT",IF(OR($Q29="review_due",$Q29="new_evidence",$R29="yes"),"REOPEN",IF(OR($BD29="material",$BD29="unknown"),"RESOLVE EVIDENCE",IF(OR($I29="unknown",$H29="unknown"),"RESOLVE EVIDENCE",IF(AND($BG29=TRUE,OR($S29="",$S29="unknown")),"RESOLVE EVIDENCE",IF(AND($E29="no",OR($K29="",$K29="unknown")),"RESOLVE EVIDENCE",IF(AND($E29="yes",OR($L29="",$L29="unknown")),"RESOLVE EVIDENCE",IF(AND($E29="yes",OR($I29="partial",$I29="mismatch",$BC29="stale")),"DOWNGRADE",IF(AND($BG29=TRUE,$BK29=TRUE),"RESOLVE EVIDENCE",IF(AND($S29="no",$E29="yes",$H29="no",$U29="yes",$BB29="two_plus",$I29="full",$BC29="current"),"EXCLUDE FROM THIS COMMERCIAL VIEW",IF(AND($S29="no",$E29="yes",$H29="yes"),"DOWNGRADE",IF(AND($S29="no",OR($F29="yes",$BH29=TRUE)),"RETAIN FOR DISCOVERY / REFERENCE",IF($S29="no","RESOLVE EVIDENCE",IF(AND($E29="no",$H29="yes",$BF29=TRUE,$I29="full",$BI29=""),"RESOLVE EVIDENCE",IF(AND($E29="no",$H29="yes",$BF29=TRUE,$I29="full",$BG29=TRUE,OR($BB29&lt;&gt;"two_plus",$BC29&lt;&gt;"current",$S29&lt;&gt;"yes")),"RESOLVE EVIDENCE",IF(AND($E29="no",$H29="yes",$BF29=TRUE,$I29="full"),"ADD",IF(AND($BI29&lt;&gt;"",$E29="yes",$H29="yes",$I29="full",$L29&lt;&gt;$BI29),"RECLASSIFY",IF(AND($BB29="shared",$BH29=TRUE),"RETAIN FOR DISCOVERY / REFERENCE",IF(AND($BH29=TRUE,$F29="yes",OR($H29="no",$G29="none")),"RETAIN FOR DISCOVERY / REFERENCE",IF(AND($E29="yes",$H29="no",$U29="yes",$BB29="two_plus",$I29="full",$BC29="current"),"EXCLUDE FROM THIS COMMERCIAL VIEW",IF(AND($E29="yes",$H29="yes",$BF29=TRUE,$I29="full",$BB29="two_plus",$BC29="current",$BI29=""),"RESOLVE EVIDENCE",IF(AND($E29="yes",$H29="yes",$BF29=TRUE,$I29="full",$BB29="two_plus",$BC29="current",$BG29=TRUE,$S29&lt;&gt;"yes"),"RESOLVE EVIDENCE",IF(AND($E29="yes",$H29="yes",$BF29=TRUE,$I29="full",$BB29="two_plus",$BC29="current",$L29&lt;&gt;$BI29),"RECLASSIFY",IF(AND($E29="yes",$H29="yes",$BF29=TRUE,$I29="full",$BB29="two_plus",$BC29="current"),"CONFIRM","RESOLVE EVIDENCE")))))))))))))))))))))))))))</x:f>
      </x:c>
      <x:c r="BO29">
        <x:f>IF($AY29=0,"EMPTY",IF($AZ29=TRUE,"CONTROLLED_INPUT_INVALID",IF($BA29=TRUE,"REQUIRED_FIELDS_MISSING",IF(OR(NOT(ISTEXT($C29)),LEN(TRIM($C29&amp;""))&lt;2),"IDENTITY_MALFORMED",IF(OR($Q29="review_due",$Q29="new_evidence",$R29="yes"),"LIFECYCLE_TRIGGER",IF(OR($BD29="material",$BD29="unknown"),"MATERIAL_CONTRADICTION",IF(OR($I29="unknown",$H29="unknown"),"SCOPE_OR_EVENT_UNRESOLVED",IF(AND($BG29=TRUE,OR($S29="",$S29="unknown")),"SERVICEABILITY_UNRESOLVED",IF(AND($E29="no",OR($K29="",$K29="unknown")),"MISSING_ALTERNATIVE_ROLE_UNRESOLVED",IF(AND($E29="yes",OR($L29="",$L29="unknown")),"CURRENT_ROLE_UNRESOLVED",IF(AND($E29="yes",OR($I29="partial",$I29="mismatch",$BC29="stale")),"SCOPE_OR_FRESHNESS_LIMIT",IF(AND($BG29=TRUE,$BK29=TRUE),"COMMERCIAL_EVIDENCE_LIMITED",IF(AND($S29="no",$E29="yes",$H29="no",$U29="yes",$BB29="two_plus",$I29="full",$BC29="current"),"SCOPED_NON_SERVICEABILITY",IF(AND($S29="no",$E29="yes",$H29="yes"),"SERVICEABILITY_LIMIT",IF(AND($S29="no",OR($F29="yes",$BH29=TRUE)),"NOT_SERVICEABLE_FOR_COMMERCIAL_VIEW",IF($S29="no","SERVICEABILITY_NEGATIVE_ROLE_EFFECT_UNRESOLVED",IF(AND($E29="no",$H29="yes",$BF29=TRUE,$I29="full",$BI29=""),"MISSING_ALTERNATIVE_ROLE_UNRESOLVED",IF(AND($E29="no",$H29="yes",$BF29=TRUE,$I29="full",$BG29=TRUE,OR($BB29&lt;&gt;"two_plus",$BC29&lt;&gt;"current",$S29&lt;&gt;"yes")),"MISSING_ALTERNATIVE_EVIDENCE_LIMITED",IF(AND($E29="no",$H29="yes",$BF29=TRUE,$I29="full"),"COMMERCIAL_ALTERNATIVE_MISSING",IF(AND($BI29&lt;&gt;"",$E29="yes",$H29="yes",$I29="full",$L29&lt;&gt;$BI29),"ROLE_MISMATCH",IF(AND($BB29="shared",$BH29=TRUE),"PUBLIC_SIGNAL_SHARED_PROVENANCE",IF(AND($BH29=TRUE,$F29="yes",OR($H29="no",$G29="none")),"DISCOVERY_ONLY_RELATIONSHIP",IF(AND($E29="yes",$H29="no",$U29="yes",$BB29="two_plus",$I29="full",$BC29="current"),"SCOPED_NON_PARTICIPATION",IF(AND($E29="yes",$H29="yes",$BF29=TRUE,$I29="full",$BB29="two_plus",$BC29="current",$BI29=""),"ALTERNATIVE_TYPE_UNRESOLVED",IF(AND($E29="yes",$H29="yes",$BF29=TRUE,$I29="full",$BB29="two_plus",$BC29="current",$BG29=TRUE,$S29&lt;&gt;"yes"),"SERVICEABILITY_UNRESOLVED",IF(AND($E29="yes",$H29="yes",$BF29=TRUE,$I29="full",$BB29="two_plus",$BC29="current",$L29&lt;&gt;$BI29),"ROLE_MISMATCH",IF(AND($E29="yes",$H29="yes",$BF29=TRUE,$I29="full",$BB29="two_plus",$BC29="current"),"SCOPED_COMMERCIAL_RELEVANCE","DEFAULT_EVIDENCE_GAP")))))))))))))))))))))))))))</x:f>
      </x:c>
    </x:row>
    <x:row r="30">
      <x:c r="A30" s="80" t="str">
        <x:v>F025</x:v>
      </x:c>
      <x:c r="B30" s="80" t="str">
        <x:v>Seller-only shortlist evidence</x:v>
      </x:c>
      <x:c r="C30" s="80" t="str">
        <x:v>Atlas Cloud</x:v>
      </x:c>
      <x:c r="D30" s="80" t="str">
        <x:v>shortlist</x:v>
      </x:c>
      <x:c r="E30" s="80" t="str">
        <x:v>yes</x:v>
      </x:c>
      <x:c r="F30" s="80" t="str">
        <x:v>yes</x:v>
      </x:c>
      <x:c r="G30" s="80" t="str">
        <x:v>seller_only</x:v>
      </x:c>
      <x:c r="H30" s="80" t="str">
        <x:v>yes</x:v>
      </x:c>
      <x:c r="I30" s="80" t="str">
        <x:v>full</x:v>
      </x:c>
      <x:c r="J30" s="80" t="str">
        <x:v>one_decision</x:v>
      </x:c>
      <x:c r="K30" s="80" t="str">
        <x:v>vendor</x:v>
      </x:c>
      <x:c r="L30" s="80" t="str">
        <x:v>direct</x:v>
      </x:c>
      <x:c r="M30" s="80" t="str">
        <x:v>current</x:v>
      </x:c>
      <x:c r="N30" s="80" t="str">
        <x:v>none</x:v>
      </x:c>
      <x:c r="O30" s="80" t="str">
        <x:v>one</x:v>
      </x:c>
      <x:c r="P30" s="80" t="str">
        <x:v>balanced</x:v>
      </x:c>
      <x:c r="Q30" s="80" t="str">
        <x:v>none</x:v>
      </x:c>
      <x:c r="R30" s="80" t="str">
        <x:v>no</x:v>
      </x:c>
      <x:c r="S30" s="80" t="str">
        <x:v>yes</x:v>
      </x:c>
      <x:c r="T30" s="80" t="str">
        <x:v>no</x:v>
      </x:c>
      <x:c r="U30" s="80" t="str">
        <x:v>no</x:v>
      </x:c>
      <x:c r="V30" s="80" t="str">
        <x:v>RESOLVE EVIDENCE</x:v>
      </x:c>
      <x:c r="W30" s="61" t="str">
        <x:v>COMMERCIAL_EVIDENCE_LIMITED</x:v>
      </x:c>
      <x:c r="X30" s="61" t="str">
        <x:v>VALID</x:v>
      </x:c>
      <x:c r="Y30" s="61">
        <x:f>IF($BN30="EMPTY","EMPTY",$BN30)</x:f>
      </x:c>
      <x:c r="Z30" s="61">
        <x:f>$BO30</x:f>
      </x:c>
      <x:c r="AA30" s="61">
        <x:f>IF($BN30="EMPTY","EMPTY",IF($AZ30=TRUE,"INVALID",IF($BA30=TRUE,"INCOMPLETE",IF(OR(NOT(ISTEXT($C30)),LEN(TRIM($C30&amp;""))&lt;2),"INVALID","VALID"))))</x:f>
      </x:c>
      <x:c r="AB30" s="61">
        <x:f>IF(Y30=V30,"PASS","FAIL")</x:f>
      </x:c>
      <x:c r="AC30" s="61">
        <x:f>IF(Z30=W30,"PASS","FAIL")</x:f>
      </x:c>
      <x:c r="AD30" s="61">
        <x:f>IF(AA30=X30,"PASS","FAIL")</x:f>
      </x:c>
      <x:c r="AE30" s="61">
        <x:f>IF(AND(AB30="PASS",AC30="PASS",AD30="PASS"),"PASS","FAIL")</x:f>
      </x:c>
      <x:c r="AF30" s="71" t="str">
        <x:v>The candidate is not ready for the intended commercial use.</x:v>
      </x:c>
      <x:c r="AG30" s="61">
        <x:f>IF($BN30="EMPTY","EMPTY",IFERROR(VLOOKUP($BO30,'Method Notes'!$AN$5:$AW$50,2,FALSE),""))</x:f>
      </x:c>
      <x:c r="AH30" s="71" t="str">
        <x:v>The evidence is absent, internal-only, non-independent, one-sided, incomplete, stale or historically reconstructed.</x:v>
      </x:c>
      <x:c r="AI30" s="61">
        <x:f>IF($BN30="EMPTY","EMPTY",IF($BO30="CONTROLLED_INPUT_INVALID","Unsupported values were supplied for: "&amp;LEFT($BL30,MAX(0,LEN($BL30)-2))&amp;". The engine does not convert them to a safe default.",IF($BO30="REQUIRED_FIELDS_MISSING","Required information is missing: "&amp;LEFT($BM30,MAX(0,LEN($BM30)-2))&amp;".",IFERROR(VLOOKUP($BO30,'Method Notes'!$AN$5:$AW$50,3,FALSE),""))))</x:f>
      </x:c>
      <x:c r="AJ30" s="71" t="str">
        <x:v>No final role change.</x:v>
      </x:c>
      <x:c r="AK30" s="61">
        <x:f>IF($BN30="EMPTY","EMPTY",IF($BO30="COMMERCIAL_ALTERNATIVE_MISSING","Add as "&amp;$BJ30&amp;" in this scoped view.",IF($BO30="ROLE_MISMATCH","Reclassify as "&amp;$BJ30&amp;" for this view.",IFERROR(VLOOKUP($BO30,'Method Notes'!$AN$5:$AW$50,4,FALSE),""))))</x:f>
      </x:c>
      <x:c r="AL30" s="71" t="str">
        <x:v>Evidence collection and controlled review.</x:v>
      </x:c>
      <x:c r="AM30" s="61">
        <x:f>IF($BN30="EMPTY","EMPTY",IFERROR(VLOOKUP($BO30,'Method Notes'!$AN$5:$AW$50,5,FALSE),""))</x:f>
      </x:c>
      <x:c r="AN30" s="71" t="str">
        <x:v>High-impact downstream use until the named gap is closed.</x:v>
      </x:c>
      <x:c r="AO30" s="61">
        <x:f>IF($BN30="EMPTY","EMPTY",IFERROR(VLOOKUP($BO30,'Method Notes'!$AN$5:$AW$50,6,FALSE),""))</x:f>
      </x:c>
      <x:c r="AP30" s="71" t="str">
        <x:v>Collect direct buyer or recorded commercial-event evidence tied to the same scope.</x:v>
      </x:c>
      <x:c r="AQ30" s="61">
        <x:f>IF($BN30="EMPTY","EMPTY",IF($BO30="COMMERCIAL_EVIDENCE_LIMITED",IF($BF30=TRUE,"Add independent decisions and missing segments.","Collect direct buyer or recorded commercial-event evidence tied to the same scope."),IFERROR(VLOOKUP($BO30,'Method Notes'!$AN$5:$AW$50,7,FALSE),"")))</x:f>
      </x:c>
      <x:c r="AR30" s="71" t="str">
        <x:v>Review when the named evidence is available.</x:v>
      </x:c>
      <x:c r="AS30" s="61">
        <x:f>IF($BN30="EMPTY","EMPTY",IFERROR(VLOOKUP($BO30,'Method Notes'!$AN$5:$AW$50,8,FALSE),""))</x:f>
      </x:c>
      <x:c r="AT30" s="71" t="str">
        <x:v>ONE INDEPENDENT DECISION ONLY</x:v>
      </x:c>
      <x:c r="AU30" s="61">
        <x:f>IF($BN30="EMPTY","EMPTY",IF(OR($BO30="COMMERCIAL_EVIDENCE_LIMITED",$BO30="COMMERCIAL_ALTERNATIVE_MISSING",$BO30="ROLE_MISMATCH",$BO30="SCOPE_OR_FRESHNESS_LIMIT"),IF($BB30="shared","PROVENANCE NOT INDEPENDENT",IF($BB30="one","ONE INDEPENDENT DECISION ONLY",IF($BE30="incomplete_crm","CRM CAPTURE INCOMPLETE",IF(OR($BE30="only_wins",$BE30="only_losses",$BE30="one_segment",$BE30="limited"),"SAMPLE COVERAGE LIMITED",IF($T30="yes","HISTORICAL BACKFILL UNRELIABLE",IF($BC30="stale","EVIDENCE STALE","Evidence is scoped to the tested view.")))))),IFERROR(VLOOKUP($BO30,'Method Notes'!$AN$5:$AW$50,9,FALSE),"")))</x:f>
      </x:c>
      <x:c r="AV30" s="71" t="str">
        <x:v>Begin prospective capture rather than inventing historical certainty.</x:v>
      </x:c>
      <x:c r="AW30" s="61">
        <x:f>IF($BN30="EMPTY","EMPTY",IFERROR(VLOOKUP($BO30,'Method Notes'!$AN$5:$AW$50,10,FALSE),""))</x:f>
      </x:c>
      <x:c r="AX30" s="61">
        <x:f>IF(AND(AG30=AF30,AI30=AH30,AK30=AJ30,AM30=AL30,AO30=AN30,AQ30=AP30,AS30=AR30,AU30=AT30,AW30=AV30),"PASS","FAIL")</x:f>
      </x:c>
      <x:c r="AY30">
        <x:f>IF(COUNTA($C30:$U30)&gt;0,1,0)</x:f>
      </x:c>
      <x:c r="AZ30">
        <x:f>OR(ISFORMULA($C30),ISFORMULA($D30),AND($D30&lt;&gt;"",NOT(OR(EXACT($D30,"seo"),EXACT($D30,"content"),EXACT($D30,"paid_search"),EXACT($D30,"market_monitoring"),EXACT($D30,"battlecard"),EXACT($D30,"product_comparison"),EXACT($D30,"shortlist"),EXACT($D30,"procurement"),EXACT($D30,"pricing"),EXACT($D30,"renewal"),EXACT($D30,"strategy")))),ISFORMULA($E30),AND($E30&lt;&gt;"",NOT(OR(EXACT($E30,"yes"),EXACT($E30,"no")))),ISFORMULA($F30),AND($F30&lt;&gt;"",NOT(OR(EXACT($F30,"yes"),EXACT($F30,"no")))),ISFORMULA($G30),AND($G30&lt;&gt;"",NOT(OR(EXACT($G30,"none"),EXACT($G30,"seller_only"),EXACT($G30,"buyer_event"),EXACT($G30,"mixed")))),ISFORMULA($H30),AND($H30&lt;&gt;"",NOT(OR(EXACT($H30,"yes"),EXACT($H30,"no"),EXACT($H30,"unknown")))),ISFORMULA($I30),AND($I30&lt;&gt;"",NOT(OR(EXACT($I30,"full"),EXACT($I30,"partial"),EXACT($I30,"mismatch"),EXACT($I30,"unknown")))),ISFORMULA($J30),AND($J30&lt;&gt;"",NOT(OR(EXACT($J30,"independent_current"),EXACT($J30,"one_decision"),EXACT($J30,"shared_records"),EXACT($J30,"contradictory"),EXACT($J30,"incomplete_capture"),EXACT($J30,"stale")))),ISFORMULA($K30),AND($K30&lt;&gt;"",NOT(OR(EXACT($K30,"vendor"),EXACT($K30,"product"),EXACT($K30,"consultancy"),EXACT($K30,"agency"),EXACT($K30,"internal_build"),EXACT($K30,"spreadsheet"),EXACT($K30,"incumbent"),EXACT($K30,"open_source"),EXACT($K30,"free_tool"),EXACT($K30,"no_decision"),EXACT($K30,"status_quo"),EXACT($K30,"unknown")))),ISFORMULA($L30),AND($L30&lt;&gt;"",NOT(OR(EXACT($L30,"direct"),EXACT($L30,"indirect"),EXACT($L30,"substitute"),EXACT($L30,"reference"),EXACT($L30,"unknown")))),ISFORMULA($M30),AND($M30&lt;&gt;"",NOT(OR(EXACT($M30,"current"),EXACT($M30,"stale"),EXACT($M30,"unknown")))),ISFORMULA($N30),AND($N30&lt;&gt;"",NOT(OR(EXACT($N30,"none"),EXACT($N30,"material"),EXACT($N30,"unknown")))),ISFORMULA($O30),AND($O30&lt;&gt;"",NOT(OR(EXACT($O30,"two_plus"),EXACT($O30,"one"),EXACT($O30,"shared"),EXACT($O30,"unknown")))),ISFORMULA($P30),AND($P30&lt;&gt;"",NOT(OR(EXACT($P30,"balanced"),EXACT($P30,"only_wins"),EXACT($P30,"only_losses"),EXACT($P30,"one_segment"),EXACT($P30,"incomplete_crm"),EXACT($P30,"limited")))),ISFORMULA($Q30),AND($Q30&lt;&gt;"",NOT(OR(EXACT($Q30,"none"),EXACT($Q30,"review_due"),EXACT($Q30,"new_evidence")))),ISFORMULA($R30),AND($R30&lt;&gt;"",NOT(OR(EXACT($R30,"yes"),EXACT($R30,"no")))),ISFORMULA($S30),AND($S30&lt;&gt;"",NOT(OR(EXACT($S30,"yes"),EXACT($S30,"no"),EXACT($S30,"unknown")))),ISFORMULA($T30),AND($T30&lt;&gt;"",NOT(OR(EXACT($T30,"yes"),EXACT($T30,"no")))),ISFORMULA($U30),AND($U30&lt;&gt;"",NOT(OR(EXACT($U30,"yes"),EXACT($U30,"no"),EXACT($U30,"unknown")))))</x:f>
      </x:c>
      <x:c r="BA30">
        <x:f>OR(LEN(TRIM($C30&amp;""))=0,LEN(TRIM($D30&amp;""))=0,LEN(TRIM($E30&amp;""))=0,LEN(TRIM($F30&amp;""))=0,LEN(TRIM($G30&amp;""))=0,LEN(TRIM($H30&amp;""))=0,LEN(TRIM($I30&amp;""))=0,LEN(TRIM($J30&amp;""))=0)</x:f>
      </x:c>
      <x:c r="BB30">
        <x:f>IF($O30&lt;&gt;"",$O30,IF($J30="independent_current","two_plus",IF($J30="one_decision","one",IF($J30="shared_records","shared","unknown"))))</x:f>
      </x:c>
      <x:c r="BC30">
        <x:f>IF($M30&lt;&gt;"",$M30,IF($J30="stale","stale",IF($J30="incomplete_capture","unknown",IF($J30&lt;&gt;"","current",""))))</x:f>
      </x:c>
      <x:c r="BD30">
        <x:f>IF($N30&lt;&gt;"",$N30,IF($J30="contradictory","material",IF($J30&lt;&gt;"","none","")))</x:f>
      </x:c>
      <x:c r="BE30">
        <x:f>IF($P30&lt;&gt;"",$P30,IF($J30="incomplete_capture","incomplete_crm",IF($J30="independent_current","balanced",IF($J30&lt;&gt;"","limited",""))))</x:f>
      </x:c>
      <x:c r="BF30">
        <x:f>OR($G30="buyer_event",$G30="mixed")</x:f>
      </x:c>
      <x:c r="BG30">
        <x:f>OR($D30="battlecard",$D30="shortlist",$D30="procurement",$D30="pricing",$D30="renewal",$D30="strategy",$D30="product_comparison")</x:f>
      </x:c>
      <x:c r="BH30">
        <x:f>OR($D30="seo",$D30="content",$D30="paid_search",$D30="market_monitoring")</x:f>
      </x:c>
      <x:c r="BI30">
        <x:f>IF(OR($K30="vendor",$K30="product"),"direct",IF(OR($K30="consultancy",$K30="agency"),"indirect",IF(OR($K30="internal_build",$K30="spreadsheet",$K30="incumbent",$K30="open_source",$K30="free_tool",$K30="no_decision",$K30="status_quo"),"substitute","")))</x:f>
      </x:c>
      <x:c r="BJ30">
        <x:f>IF(OR($K30="vendor",$K30="product"),"Direct competitor",IF(OR($K30="consultancy",$K30="agency"),"Service alternative",IF($K30="incumbent","Incumbent / substitute",IF($K30="no_decision","No-decision alternative",IF($K30="status_quo","Status-quo alternative",IF(OR($K30="internal_build",$K30="spreadsheet",$K30="open_source",$K30="free_tool"),"Substitute",""))))))</x:f>
      </x:c>
      <x:c r="BK30">
        <x:f>OR($G30="none",$G30="seller_only",$BB30&lt;&gt;"two_plus",$BE30="only_wins",$BE30="only_losses",$BE30="one_segment",$BE30="incomplete_crm",$BE30="limited",$T30="yes",$BC30&lt;&gt;"current")</x:f>
      </x:c>
      <x:c r="BL30">
        <x:f>IF(ISFORMULA($C30),"candidateName, ","")&amp;IF(OR(ISFORMULA($D30),AND($D30&lt;&gt;"",NOT(OR(EXACT($D30,"seo"),EXACT($D30,"content"),EXACT($D30,"paid_search"),EXACT($D30,"market_monitoring"),EXACT($D30,"battlecard"),EXACT($D30,"product_comparison"),EXACT($D30,"shortlist"),EXACT($D30,"procurement"),EXACT($D30,"pricing"),EXACT($D30,"renewal"),EXACT($D30,"strategy"))))),"decisionUse, ","")&amp;IF(OR(ISFORMULA($E30),AND($E30&lt;&gt;"",NOT(OR(EXACT($E30,"yes"),EXACT($E30,"no"))))),"candidateInSet, ","")&amp;IF(OR(ISFORMULA($F30),AND($F30&lt;&gt;"",NOT(OR(EXACT($F30,"yes"),EXACT($F30,"no"))))),"publicEvidence, ","")&amp;IF(OR(ISFORMULA($G30),AND($G30&lt;&gt;"",NOT(OR(EXACT($G30,"none"),EXACT($G30,"seller_only"),EXACT($G30,"buyer_event"),EXACT($G30,"mixed"))))),"firstPartyEvidence, ","")&amp;IF(OR(ISFORMULA($H30),AND($H30&lt;&gt;"",NOT(OR(EXACT($H30,"yes"),EXACT($H30,"no"),EXACT($H30,"unknown"))))),"realDecision, ","")&amp;IF(OR(ISFORMULA($I30),AND($I30&lt;&gt;"",NOT(OR(EXACT($I30,"full"),EXACT($I30,"partial"),EXACT($I30,"mismatch"),EXACT($I30,"unknown"))))),"scopeMatch, ","")&amp;IF(OR(ISFORMULA($J30),AND($J30&lt;&gt;"",NOT(OR(EXACT($J30,"independent_current"),EXACT($J30,"one_decision"),EXACT($J30,"shared_records"),EXACT($J30,"contradictory"),EXACT($J30,"incomplete_capture"),EXACT($J30,"stale"))))),"evidenceQuality, ","")&amp;IF(OR(ISFORMULA($K30),AND($K30&lt;&gt;"",NOT(OR(EXACT($K30,"vendor"),EXACT($K30,"product"),EXACT($K30,"consultancy"),EXACT($K30,"agency"),EXACT($K30,"internal_build"),EXACT($K30,"spreadsheet"),EXACT($K30,"incumbent"),EXACT($K30,"open_source"),EXACT($K30,"free_tool"),EXACT($K30,"no_decision"),EXACT($K30,"status_quo"),EXACT($K30,"unknown"))))),"alternativeType, ","")&amp;IF(OR(ISFORMULA($L30),AND($L30&lt;&gt;"",NOT(OR(EXACT($L30,"direct"),EXACT($L30,"indirect"),EXACT($L30,"substitute"),EXACT($L30,"reference"),EXACT($L30,"unknown"))))),"currentRole, ","")&amp;IF(OR(ISFORMULA($M30),AND($M30&lt;&gt;"",NOT(OR(EXACT($M30,"current"),EXACT($M30,"stale"),EXACT($M30,"unknown"))))),"freshness, ","")&amp;IF(OR(ISFORMULA($N30),AND($N30&lt;&gt;"",NOT(OR(EXACT($N30,"none"),EXACT($N30,"material"),EXACT($N30,"unknown"))))),"contradiction, ","")&amp;IF(OR(ISFORMULA($O30),AND($O30&lt;&gt;"",NOT(OR(EXACT($O30,"two_plus"),EXACT($O30,"one"),EXACT($O30,"shared"),EXACT($O30,"unknown"))))),"provenance, ","")&amp;IF(OR(ISFORMULA($P30),AND($P30&lt;&gt;"",NOT(OR(EXACT($P30,"balanced"),EXACT($P30,"only_wins"),EXACT($P30,"only_losses"),EXACT($P30,"one_segment"),EXACT($P30,"incomplete_crm"),EXACT($P30,"limited"))))),"sampleCoverage, ","")&amp;IF(OR(ISFORMULA($Q30),AND($Q30&lt;&gt;"",NOT(OR(EXACT($Q30,"none"),EXACT($Q30,"review_due"),EXACT($Q30,"new_evidence"))))),"previousValidation, ","")&amp;IF(OR(ISFORMULA($R30),AND($R30&lt;&gt;"",NOT(OR(EXACT($R30,"yes"),EXACT($R30,"no"))))),"newMaterialEvidence, ","")&amp;IF(OR(ISFORMULA($S30),AND($S30&lt;&gt;"",NOT(OR(EXACT($S30,"yes"),EXACT($S30,"no"),EXACT($S30,"unknown"))))),"serviceability, ","")&amp;IF(OR(ISFORMULA($T30),AND($T30&lt;&gt;"",NOT(OR(EXACT($T30,"yes"),EXACT($T30,"no"))))),"historicalBackfill, ","")&amp;IF(OR(ISFORMULA($U30),AND($U30&lt;&gt;"",NOT(OR(EXACT($U30,"yes"),EXACT($U30,"no"),EXACT($U30,"unknown"))))),"commercialNonParticipation, ","")</x:f>
      </x:c>
      <x:c r="BM30">
        <x:f>IF(LEN(TRIM($C30&amp;""))=0,"candidateName, ","")&amp;IF(LEN(TRIM($D30&amp;""))=0,"decisionUse, ","")&amp;IF(LEN(TRIM($E30&amp;""))=0,"candidateInSet, ","")&amp;IF(LEN(TRIM($F30&amp;""))=0,"publicEvidence, ","")&amp;IF(LEN(TRIM($G30&amp;""))=0,"firstPartyEvidence, ","")&amp;IF(LEN(TRIM($H30&amp;""))=0,"realDecision, ","")&amp;IF(LEN(TRIM($I30&amp;""))=0,"scopeMatch, ","")&amp;IF(LEN(TRIM($J30&amp;""))=0,"evidenceQuality, ","")</x:f>
      </x:c>
      <x:c r="BN30">
        <x:f>IF($AY30=0,"EMPTY",IF($AZ30=TRUE,"INVALID INPUT",IF($BA30=TRUE,"INVALID INPUT",IF(OR(NOT(ISTEXT($C30)),LEN(TRIM($C30&amp;""))&lt;2),"INVALID INPUT",IF(OR($Q30="review_due",$Q30="new_evidence",$R30="yes"),"REOPEN",IF(OR($BD30="material",$BD30="unknown"),"RESOLVE EVIDENCE",IF(OR($I30="unknown",$H30="unknown"),"RESOLVE EVIDENCE",IF(AND($BG30=TRUE,OR($S30="",$S30="unknown")),"RESOLVE EVIDENCE",IF(AND($E30="no",OR($K30="",$K30="unknown")),"RESOLVE EVIDENCE",IF(AND($E30="yes",OR($L30="",$L30="unknown")),"RESOLVE EVIDENCE",IF(AND($E30="yes",OR($I30="partial",$I30="mismatch",$BC30="stale")),"DOWNGRADE",IF(AND($BG30=TRUE,$BK30=TRUE),"RESOLVE EVIDENCE",IF(AND($S30="no",$E30="yes",$H30="no",$U30="yes",$BB30="two_plus",$I30="full",$BC30="current"),"EXCLUDE FROM THIS COMMERCIAL VIEW",IF(AND($S30="no",$E30="yes",$H30="yes"),"DOWNGRADE",IF(AND($S30="no",OR($F30="yes",$BH30=TRUE)),"RETAIN FOR DISCOVERY / REFERENCE",IF($S30="no","RESOLVE EVIDENCE",IF(AND($E30="no",$H30="yes",$BF30=TRUE,$I30="full",$BI30=""),"RESOLVE EVIDENCE",IF(AND($E30="no",$H30="yes",$BF30=TRUE,$I30="full",$BG30=TRUE,OR($BB30&lt;&gt;"two_plus",$BC30&lt;&gt;"current",$S30&lt;&gt;"yes")),"RESOLVE EVIDENCE",IF(AND($E30="no",$H30="yes",$BF30=TRUE,$I30="full"),"ADD",IF(AND($BI30&lt;&gt;"",$E30="yes",$H30="yes",$I30="full",$L30&lt;&gt;$BI30),"RECLASSIFY",IF(AND($BB30="shared",$BH30=TRUE),"RETAIN FOR DISCOVERY / REFERENCE",IF(AND($BH30=TRUE,$F30="yes",OR($H30="no",$G30="none")),"RETAIN FOR DISCOVERY / REFERENCE",IF(AND($E30="yes",$H30="no",$U30="yes",$BB30="two_plus",$I30="full",$BC30="current"),"EXCLUDE FROM THIS COMMERCIAL VIEW",IF(AND($E30="yes",$H30="yes",$BF30=TRUE,$I30="full",$BB30="two_plus",$BC30="current",$BI30=""),"RESOLVE EVIDENCE",IF(AND($E30="yes",$H30="yes",$BF30=TRUE,$I30="full",$BB30="two_plus",$BC30="current",$BG30=TRUE,$S30&lt;&gt;"yes"),"RESOLVE EVIDENCE",IF(AND($E30="yes",$H30="yes",$BF30=TRUE,$I30="full",$BB30="two_plus",$BC30="current",$L30&lt;&gt;$BI30),"RECLASSIFY",IF(AND($E30="yes",$H30="yes",$BF30=TRUE,$I30="full",$BB30="two_plus",$BC30="current"),"CONFIRM","RESOLVE EVIDENCE")))))))))))))))))))))))))))</x:f>
      </x:c>
      <x:c r="BO30">
        <x:f>IF($AY30=0,"EMPTY",IF($AZ30=TRUE,"CONTROLLED_INPUT_INVALID",IF($BA30=TRUE,"REQUIRED_FIELDS_MISSING",IF(OR(NOT(ISTEXT($C30)),LEN(TRIM($C30&amp;""))&lt;2),"IDENTITY_MALFORMED",IF(OR($Q30="review_due",$Q30="new_evidence",$R30="yes"),"LIFECYCLE_TRIGGER",IF(OR($BD30="material",$BD30="unknown"),"MATERIAL_CONTRADICTION",IF(OR($I30="unknown",$H30="unknown"),"SCOPE_OR_EVENT_UNRESOLVED",IF(AND($BG30=TRUE,OR($S30="",$S30="unknown")),"SERVICEABILITY_UNRESOLVED",IF(AND($E30="no",OR($K30="",$K30="unknown")),"MISSING_ALTERNATIVE_ROLE_UNRESOLVED",IF(AND($E30="yes",OR($L30="",$L30="unknown")),"CURRENT_ROLE_UNRESOLVED",IF(AND($E30="yes",OR($I30="partial",$I30="mismatch",$BC30="stale")),"SCOPE_OR_FRESHNESS_LIMIT",IF(AND($BG30=TRUE,$BK30=TRUE),"COMMERCIAL_EVIDENCE_LIMITED",IF(AND($S30="no",$E30="yes",$H30="no",$U30="yes",$BB30="two_plus",$I30="full",$BC30="current"),"SCOPED_NON_SERVICEABILITY",IF(AND($S30="no",$E30="yes",$H30="yes"),"SERVICEABILITY_LIMIT",IF(AND($S30="no",OR($F30="yes",$BH30=TRUE)),"NOT_SERVICEABLE_FOR_COMMERCIAL_VIEW",IF($S30="no","SERVICEABILITY_NEGATIVE_ROLE_EFFECT_UNRESOLVED",IF(AND($E30="no",$H30="yes",$BF30=TRUE,$I30="full",$BI30=""),"MISSING_ALTERNATIVE_ROLE_UNRESOLVED",IF(AND($E30="no",$H30="yes",$BF30=TRUE,$I30="full",$BG30=TRUE,OR($BB30&lt;&gt;"two_plus",$BC30&lt;&gt;"current",$S30&lt;&gt;"yes")),"MISSING_ALTERNATIVE_EVIDENCE_LIMITED",IF(AND($E30="no",$H30="yes",$BF30=TRUE,$I30="full"),"COMMERCIAL_ALTERNATIVE_MISSING",IF(AND($BI30&lt;&gt;"",$E30="yes",$H30="yes",$I30="full",$L30&lt;&gt;$BI30),"ROLE_MISMATCH",IF(AND($BB30="shared",$BH30=TRUE),"PUBLIC_SIGNAL_SHARED_PROVENANCE",IF(AND($BH30=TRUE,$F30="yes",OR($H30="no",$G30="none")),"DISCOVERY_ONLY_RELATIONSHIP",IF(AND($E30="yes",$H30="no",$U30="yes",$BB30="two_plus",$I30="full",$BC30="current"),"SCOPED_NON_PARTICIPATION",IF(AND($E30="yes",$H30="yes",$BF30=TRUE,$I30="full",$BB30="two_plus",$BC30="current",$BI30=""),"ALTERNATIVE_TYPE_UNRESOLVED",IF(AND($E30="yes",$H30="yes",$BF30=TRUE,$I30="full",$BB30="two_plus",$BC30="current",$BG30=TRUE,$S30&lt;&gt;"yes"),"SERVICEABILITY_UNRESOLVED",IF(AND($E30="yes",$H30="yes",$BF30=TRUE,$I30="full",$BB30="two_plus",$BC30="current",$L30&lt;&gt;$BI30),"ROLE_MISMATCH",IF(AND($E30="yes",$H30="yes",$BF30=TRUE,$I30="full",$BB30="two_plus",$BC30="current"),"SCOPED_COMMERCIAL_RELEVANCE","DEFAULT_EVIDENCE_GAP")))))))))))))))))))))))))))</x:f>
      </x:c>
    </x:row>
    <x:row r="31">
      <x:c r="A31" s="80" t="str">
        <x:v>F026</x:v>
      </x:c>
      <x:c r="B31" s="80" t="str">
        <x:v>Shared provenance commercial</x:v>
      </x:c>
      <x:c r="C31" s="80" t="str">
        <x:v>Atlas Cloud</x:v>
      </x:c>
      <x:c r="D31" s="80" t="str">
        <x:v>shortlist</x:v>
      </x:c>
      <x:c r="E31" s="80" t="str">
        <x:v>yes</x:v>
      </x:c>
      <x:c r="F31" s="80" t="str">
        <x:v>yes</x:v>
      </x:c>
      <x:c r="G31" s="80" t="str">
        <x:v>mixed</x:v>
      </x:c>
      <x:c r="H31" s="80" t="str">
        <x:v>yes</x:v>
      </x:c>
      <x:c r="I31" s="80" t="str">
        <x:v>full</x:v>
      </x:c>
      <x:c r="J31" s="80" t="str">
        <x:v>shared_records</x:v>
      </x:c>
      <x:c r="K31" s="80" t="str">
        <x:v>vendor</x:v>
      </x:c>
      <x:c r="L31" s="80" t="str">
        <x:v>direct</x:v>
      </x:c>
      <x:c r="M31" s="80" t="str">
        <x:v>current</x:v>
      </x:c>
      <x:c r="N31" s="80" t="str">
        <x:v>none</x:v>
      </x:c>
      <x:c r="O31" s="80" t="str">
        <x:v>shared</x:v>
      </x:c>
      <x:c r="P31" s="80" t="str">
        <x:v>balanced</x:v>
      </x:c>
      <x:c r="Q31" s="80" t="str">
        <x:v>none</x:v>
      </x:c>
      <x:c r="R31" s="80" t="str">
        <x:v>no</x:v>
      </x:c>
      <x:c r="S31" s="80" t="str">
        <x:v>yes</x:v>
      </x:c>
      <x:c r="T31" s="80" t="str">
        <x:v>no</x:v>
      </x:c>
      <x:c r="U31" s="80" t="str">
        <x:v>no</x:v>
      </x:c>
      <x:c r="V31" s="80" t="str">
        <x:v>RESOLVE EVIDENCE</x:v>
      </x:c>
      <x:c r="W31" s="61" t="str">
        <x:v>COMMERCIAL_EVIDENCE_LIMITED</x:v>
      </x:c>
      <x:c r="X31" s="61" t="str">
        <x:v>VALID</x:v>
      </x:c>
      <x:c r="Y31" s="61">
        <x:f>IF($BN31="EMPTY","EMPTY",$BN31)</x:f>
      </x:c>
      <x:c r="Z31" s="61">
        <x:f>$BO31</x:f>
      </x:c>
      <x:c r="AA31" s="61">
        <x:f>IF($BN31="EMPTY","EMPTY",IF($AZ31=TRUE,"INVALID",IF($BA31=TRUE,"INCOMPLETE",IF(OR(NOT(ISTEXT($C31)),LEN(TRIM($C31&amp;""))&lt;2),"INVALID","VALID"))))</x:f>
      </x:c>
      <x:c r="AB31" s="61">
        <x:f>IF(Y31=V31,"PASS","FAIL")</x:f>
      </x:c>
      <x:c r="AC31" s="61">
        <x:f>IF(Z31=W31,"PASS","FAIL")</x:f>
      </x:c>
      <x:c r="AD31" s="61">
        <x:f>IF(AA31=X31,"PASS","FAIL")</x:f>
      </x:c>
      <x:c r="AE31" s="61">
        <x:f>IF(AND(AB31="PASS",AC31="PASS",AD31="PASS"),"PASS","FAIL")</x:f>
      </x:c>
      <x:c r="AF31" s="71" t="str">
        <x:v>The candidate is not ready for the intended commercial use.</x:v>
      </x:c>
      <x:c r="AG31" s="61">
        <x:f>IF($BN31="EMPTY","EMPTY",IFERROR(VLOOKUP($BO31,'Method Notes'!$AN$5:$AW$50,2,FALSE),""))</x:f>
      </x:c>
      <x:c r="AH31" s="71" t="str">
        <x:v>The evidence is absent, internal-only, non-independent, one-sided, incomplete, stale or historically reconstructed.</x:v>
      </x:c>
      <x:c r="AI31" s="61">
        <x:f>IF($BN31="EMPTY","EMPTY",IF($BO31="CONTROLLED_INPUT_INVALID","Unsupported values were supplied for: "&amp;LEFT($BL31,MAX(0,LEN($BL31)-2))&amp;". The engine does not convert them to a safe default.",IF($BO31="REQUIRED_FIELDS_MISSING","Required information is missing: "&amp;LEFT($BM31,MAX(0,LEN($BM31)-2))&amp;".",IFERROR(VLOOKUP($BO31,'Method Notes'!$AN$5:$AW$50,3,FALSE),""))))</x:f>
      </x:c>
      <x:c r="AJ31" s="71" t="str">
        <x:v>No final role change.</x:v>
      </x:c>
      <x:c r="AK31" s="61">
        <x:f>IF($BN31="EMPTY","EMPTY",IF($BO31="COMMERCIAL_ALTERNATIVE_MISSING","Add as "&amp;$BJ31&amp;" in this scoped view.",IF($BO31="ROLE_MISMATCH","Reclassify as "&amp;$BJ31&amp;" for this view.",IFERROR(VLOOKUP($BO31,'Method Notes'!$AN$5:$AW$50,4,FALSE),""))))</x:f>
      </x:c>
      <x:c r="AL31" s="71" t="str">
        <x:v>Evidence collection and controlled review.</x:v>
      </x:c>
      <x:c r="AM31" s="61">
        <x:f>IF($BN31="EMPTY","EMPTY",IFERROR(VLOOKUP($BO31,'Method Notes'!$AN$5:$AW$50,5,FALSE),""))</x:f>
      </x:c>
      <x:c r="AN31" s="71" t="str">
        <x:v>High-impact downstream use until the named gap is closed.</x:v>
      </x:c>
      <x:c r="AO31" s="61">
        <x:f>IF($BN31="EMPTY","EMPTY",IFERROR(VLOOKUP($BO31,'Method Notes'!$AN$5:$AW$50,6,FALSE),""))</x:f>
      </x:c>
      <x:c r="AP31" s="71" t="str">
        <x:v>Add independent decisions and missing segments.</x:v>
      </x:c>
      <x:c r="AQ31" s="61">
        <x:f>IF($BN31="EMPTY","EMPTY",IF($BO31="COMMERCIAL_EVIDENCE_LIMITED",IF($BF31=TRUE,"Add independent decisions and missing segments.","Collect direct buyer or recorded commercial-event evidence tied to the same scope."),IFERROR(VLOOKUP($BO31,'Method Notes'!$AN$5:$AW$50,7,FALSE),"")))</x:f>
      </x:c>
      <x:c r="AR31" s="71" t="str">
        <x:v>Review when the named evidence is available.</x:v>
      </x:c>
      <x:c r="AS31" s="61">
        <x:f>IF($BN31="EMPTY","EMPTY",IFERROR(VLOOKUP($BO31,'Method Notes'!$AN$5:$AW$50,8,FALSE),""))</x:f>
      </x:c>
      <x:c r="AT31" s="71" t="str">
        <x:v>PROVENANCE NOT INDEPENDENT</x:v>
      </x:c>
      <x:c r="AU31" s="61">
        <x:f>IF($BN31="EMPTY","EMPTY",IF(OR($BO31="COMMERCIAL_EVIDENCE_LIMITED",$BO31="COMMERCIAL_ALTERNATIVE_MISSING",$BO31="ROLE_MISMATCH",$BO31="SCOPE_OR_FRESHNESS_LIMIT"),IF($BB31="shared","PROVENANCE NOT INDEPENDENT",IF($BB31="one","ONE INDEPENDENT DECISION ONLY",IF($BE31="incomplete_crm","CRM CAPTURE INCOMPLETE",IF(OR($BE31="only_wins",$BE31="only_losses",$BE31="one_segment",$BE31="limited"),"SAMPLE COVERAGE LIMITED",IF($T31="yes","HISTORICAL BACKFILL UNRELIABLE",IF($BC31="stale","EVIDENCE STALE","Evidence is scoped to the tested view.")))))),IFERROR(VLOOKUP($BO31,'Method Notes'!$AN$5:$AW$50,9,FALSE),"")))</x:f>
      </x:c>
      <x:c r="AV31" s="71" t="str">
        <x:v>Begin prospective capture rather than inventing historical certainty.</x:v>
      </x:c>
      <x:c r="AW31" s="61">
        <x:f>IF($BN31="EMPTY","EMPTY",IFERROR(VLOOKUP($BO31,'Method Notes'!$AN$5:$AW$50,10,FALSE),""))</x:f>
      </x:c>
      <x:c r="AX31" s="61">
        <x:f>IF(AND(AG31=AF31,AI31=AH31,AK31=AJ31,AM31=AL31,AO31=AN31,AQ31=AP31,AS31=AR31,AU31=AT31,AW31=AV31),"PASS","FAIL")</x:f>
      </x:c>
      <x:c r="AY31">
        <x:f>IF(COUNTA($C31:$U31)&gt;0,1,0)</x:f>
      </x:c>
      <x:c r="AZ31">
        <x:f>OR(ISFORMULA($C31),ISFORMULA($D31),AND($D31&lt;&gt;"",NOT(OR(EXACT($D31,"seo"),EXACT($D31,"content"),EXACT($D31,"paid_search"),EXACT($D31,"market_monitoring"),EXACT($D31,"battlecard"),EXACT($D31,"product_comparison"),EXACT($D31,"shortlist"),EXACT($D31,"procurement"),EXACT($D31,"pricing"),EXACT($D31,"renewal"),EXACT($D31,"strategy")))),ISFORMULA($E31),AND($E31&lt;&gt;"",NOT(OR(EXACT($E31,"yes"),EXACT($E31,"no")))),ISFORMULA($F31),AND($F31&lt;&gt;"",NOT(OR(EXACT($F31,"yes"),EXACT($F31,"no")))),ISFORMULA($G31),AND($G31&lt;&gt;"",NOT(OR(EXACT($G31,"none"),EXACT($G31,"seller_only"),EXACT($G31,"buyer_event"),EXACT($G31,"mixed")))),ISFORMULA($H31),AND($H31&lt;&gt;"",NOT(OR(EXACT($H31,"yes"),EXACT($H31,"no"),EXACT($H31,"unknown")))),ISFORMULA($I31),AND($I31&lt;&gt;"",NOT(OR(EXACT($I31,"full"),EXACT($I31,"partial"),EXACT($I31,"mismatch"),EXACT($I31,"unknown")))),ISFORMULA($J31),AND($J31&lt;&gt;"",NOT(OR(EXACT($J31,"independent_current"),EXACT($J31,"one_decision"),EXACT($J31,"shared_records"),EXACT($J31,"contradictory"),EXACT($J31,"incomplete_capture"),EXACT($J31,"stale")))),ISFORMULA($K31),AND($K31&lt;&gt;"",NOT(OR(EXACT($K31,"vendor"),EXACT($K31,"product"),EXACT($K31,"consultancy"),EXACT($K31,"agency"),EXACT($K31,"internal_build"),EXACT($K31,"spreadsheet"),EXACT($K31,"incumbent"),EXACT($K31,"open_source"),EXACT($K31,"free_tool"),EXACT($K31,"no_decision"),EXACT($K31,"status_quo"),EXACT($K31,"unknown")))),ISFORMULA($L31),AND($L31&lt;&gt;"",NOT(OR(EXACT($L31,"direct"),EXACT($L31,"indirect"),EXACT($L31,"substitute"),EXACT($L31,"reference"),EXACT($L31,"unknown")))),ISFORMULA($M31),AND($M31&lt;&gt;"",NOT(OR(EXACT($M31,"current"),EXACT($M31,"stale"),EXACT($M31,"unknown")))),ISFORMULA($N31),AND($N31&lt;&gt;"",NOT(OR(EXACT($N31,"none"),EXACT($N31,"material"),EXACT($N31,"unknown")))),ISFORMULA($O31),AND($O31&lt;&gt;"",NOT(OR(EXACT($O31,"two_plus"),EXACT($O31,"one"),EXACT($O31,"shared"),EXACT($O31,"unknown")))),ISFORMULA($P31),AND($P31&lt;&gt;"",NOT(OR(EXACT($P31,"balanced"),EXACT($P31,"only_wins"),EXACT($P31,"only_losses"),EXACT($P31,"one_segment"),EXACT($P31,"incomplete_crm"),EXACT($P31,"limited")))),ISFORMULA($Q31),AND($Q31&lt;&gt;"",NOT(OR(EXACT($Q31,"none"),EXACT($Q31,"review_due"),EXACT($Q31,"new_evidence")))),ISFORMULA($R31),AND($R31&lt;&gt;"",NOT(OR(EXACT($R31,"yes"),EXACT($R31,"no")))),ISFORMULA($S31),AND($S31&lt;&gt;"",NOT(OR(EXACT($S31,"yes"),EXACT($S31,"no"),EXACT($S31,"unknown")))),ISFORMULA($T31),AND($T31&lt;&gt;"",NOT(OR(EXACT($T31,"yes"),EXACT($T31,"no")))),ISFORMULA($U31),AND($U31&lt;&gt;"",NOT(OR(EXACT($U31,"yes"),EXACT($U31,"no"),EXACT($U31,"unknown")))))</x:f>
      </x:c>
      <x:c r="BA31">
        <x:f>OR(LEN(TRIM($C31&amp;""))=0,LEN(TRIM($D31&amp;""))=0,LEN(TRIM($E31&amp;""))=0,LEN(TRIM($F31&amp;""))=0,LEN(TRIM($G31&amp;""))=0,LEN(TRIM($H31&amp;""))=0,LEN(TRIM($I31&amp;""))=0,LEN(TRIM($J31&amp;""))=0)</x:f>
      </x:c>
      <x:c r="BB31">
        <x:f>IF($O31&lt;&gt;"",$O31,IF($J31="independent_current","two_plus",IF($J31="one_decision","one",IF($J31="shared_records","shared","unknown"))))</x:f>
      </x:c>
      <x:c r="BC31">
        <x:f>IF($M31&lt;&gt;"",$M31,IF($J31="stale","stale",IF($J31="incomplete_capture","unknown",IF($J31&lt;&gt;"","current",""))))</x:f>
      </x:c>
      <x:c r="BD31">
        <x:f>IF($N31&lt;&gt;"",$N31,IF($J31="contradictory","material",IF($J31&lt;&gt;"","none","")))</x:f>
      </x:c>
      <x:c r="BE31">
        <x:f>IF($P31&lt;&gt;"",$P31,IF($J31="incomplete_capture","incomplete_crm",IF($J31="independent_current","balanced",IF($J31&lt;&gt;"","limited",""))))</x:f>
      </x:c>
      <x:c r="BF31">
        <x:f>OR($G31="buyer_event",$G31="mixed")</x:f>
      </x:c>
      <x:c r="BG31">
        <x:f>OR($D31="battlecard",$D31="shortlist",$D31="procurement",$D31="pricing",$D31="renewal",$D31="strategy",$D31="product_comparison")</x:f>
      </x:c>
      <x:c r="BH31">
        <x:f>OR($D31="seo",$D31="content",$D31="paid_search",$D31="market_monitoring")</x:f>
      </x:c>
      <x:c r="BI31">
        <x:f>IF(OR($K31="vendor",$K31="product"),"direct",IF(OR($K31="consultancy",$K31="agency"),"indirect",IF(OR($K31="internal_build",$K31="spreadsheet",$K31="incumbent",$K31="open_source",$K31="free_tool",$K31="no_decision",$K31="status_quo"),"substitute","")))</x:f>
      </x:c>
      <x:c r="BJ31">
        <x:f>IF(OR($K31="vendor",$K31="product"),"Direct competitor",IF(OR($K31="consultancy",$K31="agency"),"Service alternative",IF($K31="incumbent","Incumbent / substitute",IF($K31="no_decision","No-decision alternative",IF($K31="status_quo","Status-quo alternative",IF(OR($K31="internal_build",$K31="spreadsheet",$K31="open_source",$K31="free_tool"),"Substitute",""))))))</x:f>
      </x:c>
      <x:c r="BK31">
        <x:f>OR($G31="none",$G31="seller_only",$BB31&lt;&gt;"two_plus",$BE31="only_wins",$BE31="only_losses",$BE31="one_segment",$BE31="incomplete_crm",$BE31="limited",$T31="yes",$BC31&lt;&gt;"current")</x:f>
      </x:c>
      <x:c r="BL31">
        <x:f>IF(ISFORMULA($C31),"candidateName, ","")&amp;IF(OR(ISFORMULA($D31),AND($D31&lt;&gt;"",NOT(OR(EXACT($D31,"seo"),EXACT($D31,"content"),EXACT($D31,"paid_search"),EXACT($D31,"market_monitoring"),EXACT($D31,"battlecard"),EXACT($D31,"product_comparison"),EXACT($D31,"shortlist"),EXACT($D31,"procurement"),EXACT($D31,"pricing"),EXACT($D31,"renewal"),EXACT($D31,"strategy"))))),"decisionUse, ","")&amp;IF(OR(ISFORMULA($E31),AND($E31&lt;&gt;"",NOT(OR(EXACT($E31,"yes"),EXACT($E31,"no"))))),"candidateInSet, ","")&amp;IF(OR(ISFORMULA($F31),AND($F31&lt;&gt;"",NOT(OR(EXACT($F31,"yes"),EXACT($F31,"no"))))),"publicEvidence, ","")&amp;IF(OR(ISFORMULA($G31),AND($G31&lt;&gt;"",NOT(OR(EXACT($G31,"none"),EXACT($G31,"seller_only"),EXACT($G31,"buyer_event"),EXACT($G31,"mixed"))))),"firstPartyEvidence, ","")&amp;IF(OR(ISFORMULA($H31),AND($H31&lt;&gt;"",NOT(OR(EXACT($H31,"yes"),EXACT($H31,"no"),EXACT($H31,"unknown"))))),"realDecision, ","")&amp;IF(OR(ISFORMULA($I31),AND($I31&lt;&gt;"",NOT(OR(EXACT($I31,"full"),EXACT($I31,"partial"),EXACT($I31,"mismatch"),EXACT($I31,"unknown"))))),"scopeMatch, ","")&amp;IF(OR(ISFORMULA($J31),AND($J31&lt;&gt;"",NOT(OR(EXACT($J31,"independent_current"),EXACT($J31,"one_decision"),EXACT($J31,"shared_records"),EXACT($J31,"contradictory"),EXACT($J31,"incomplete_capture"),EXACT($J31,"stale"))))),"evidenceQuality, ","")&amp;IF(OR(ISFORMULA($K31),AND($K31&lt;&gt;"",NOT(OR(EXACT($K31,"vendor"),EXACT($K31,"product"),EXACT($K31,"consultancy"),EXACT($K31,"agency"),EXACT($K31,"internal_build"),EXACT($K31,"spreadsheet"),EXACT($K31,"incumbent"),EXACT($K31,"open_source"),EXACT($K31,"free_tool"),EXACT($K31,"no_decision"),EXACT($K31,"status_quo"),EXACT($K31,"unknown"))))),"alternativeType, ","")&amp;IF(OR(ISFORMULA($L31),AND($L31&lt;&gt;"",NOT(OR(EXACT($L31,"direct"),EXACT($L31,"indirect"),EXACT($L31,"substitute"),EXACT($L31,"reference"),EXACT($L31,"unknown"))))),"currentRole, ","")&amp;IF(OR(ISFORMULA($M31),AND($M31&lt;&gt;"",NOT(OR(EXACT($M31,"current"),EXACT($M31,"stale"),EXACT($M31,"unknown"))))),"freshness, ","")&amp;IF(OR(ISFORMULA($N31),AND($N31&lt;&gt;"",NOT(OR(EXACT($N31,"none"),EXACT($N31,"material"),EXACT($N31,"unknown"))))),"contradiction, ","")&amp;IF(OR(ISFORMULA($O31),AND($O31&lt;&gt;"",NOT(OR(EXACT($O31,"two_plus"),EXACT($O31,"one"),EXACT($O31,"shared"),EXACT($O31,"unknown"))))),"provenance, ","")&amp;IF(OR(ISFORMULA($P31),AND($P31&lt;&gt;"",NOT(OR(EXACT($P31,"balanced"),EXACT($P31,"only_wins"),EXACT($P31,"only_losses"),EXACT($P31,"one_segment"),EXACT($P31,"incomplete_crm"),EXACT($P31,"limited"))))),"sampleCoverage, ","")&amp;IF(OR(ISFORMULA($Q31),AND($Q31&lt;&gt;"",NOT(OR(EXACT($Q31,"none"),EXACT($Q31,"review_due"),EXACT($Q31,"new_evidence"))))),"previousValidation, ","")&amp;IF(OR(ISFORMULA($R31),AND($R31&lt;&gt;"",NOT(OR(EXACT($R31,"yes"),EXACT($R31,"no"))))),"newMaterialEvidence, ","")&amp;IF(OR(ISFORMULA($S31),AND($S31&lt;&gt;"",NOT(OR(EXACT($S31,"yes"),EXACT($S31,"no"),EXACT($S31,"unknown"))))),"serviceability, ","")&amp;IF(OR(ISFORMULA($T31),AND($T31&lt;&gt;"",NOT(OR(EXACT($T31,"yes"),EXACT($T31,"no"))))),"historicalBackfill, ","")&amp;IF(OR(ISFORMULA($U31),AND($U31&lt;&gt;"",NOT(OR(EXACT($U31,"yes"),EXACT($U31,"no"),EXACT($U31,"unknown"))))),"commercialNonParticipation, ","")</x:f>
      </x:c>
      <x:c r="BM31">
        <x:f>IF(LEN(TRIM($C31&amp;""))=0,"candidateName, ","")&amp;IF(LEN(TRIM($D31&amp;""))=0,"decisionUse, ","")&amp;IF(LEN(TRIM($E31&amp;""))=0,"candidateInSet, ","")&amp;IF(LEN(TRIM($F31&amp;""))=0,"publicEvidence, ","")&amp;IF(LEN(TRIM($G31&amp;""))=0,"firstPartyEvidence, ","")&amp;IF(LEN(TRIM($H31&amp;""))=0,"realDecision, ","")&amp;IF(LEN(TRIM($I31&amp;""))=0,"scopeMatch, ","")&amp;IF(LEN(TRIM($J31&amp;""))=0,"evidenceQuality, ","")</x:f>
      </x:c>
      <x:c r="BN31">
        <x:f>IF($AY31=0,"EMPTY",IF($AZ31=TRUE,"INVALID INPUT",IF($BA31=TRUE,"INVALID INPUT",IF(OR(NOT(ISTEXT($C31)),LEN(TRIM($C31&amp;""))&lt;2),"INVALID INPUT",IF(OR($Q31="review_due",$Q31="new_evidence",$R31="yes"),"REOPEN",IF(OR($BD31="material",$BD31="unknown"),"RESOLVE EVIDENCE",IF(OR($I31="unknown",$H31="unknown"),"RESOLVE EVIDENCE",IF(AND($BG31=TRUE,OR($S31="",$S31="unknown")),"RESOLVE EVIDENCE",IF(AND($E31="no",OR($K31="",$K31="unknown")),"RESOLVE EVIDENCE",IF(AND($E31="yes",OR($L31="",$L31="unknown")),"RESOLVE EVIDENCE",IF(AND($E31="yes",OR($I31="partial",$I31="mismatch",$BC31="stale")),"DOWNGRADE",IF(AND($BG31=TRUE,$BK31=TRUE),"RESOLVE EVIDENCE",IF(AND($S31="no",$E31="yes",$H31="no",$U31="yes",$BB31="two_plus",$I31="full",$BC31="current"),"EXCLUDE FROM THIS COMMERCIAL VIEW",IF(AND($S31="no",$E31="yes",$H31="yes"),"DOWNGRADE",IF(AND($S31="no",OR($F31="yes",$BH31=TRUE)),"RETAIN FOR DISCOVERY / REFERENCE",IF($S31="no","RESOLVE EVIDENCE",IF(AND($E31="no",$H31="yes",$BF31=TRUE,$I31="full",$BI31=""),"RESOLVE EVIDENCE",IF(AND($E31="no",$H31="yes",$BF31=TRUE,$I31="full",$BG31=TRUE,OR($BB31&lt;&gt;"two_plus",$BC31&lt;&gt;"current",$S31&lt;&gt;"yes")),"RESOLVE EVIDENCE",IF(AND($E31="no",$H31="yes",$BF31=TRUE,$I31="full"),"ADD",IF(AND($BI31&lt;&gt;"",$E31="yes",$H31="yes",$I31="full",$L31&lt;&gt;$BI31),"RECLASSIFY",IF(AND($BB31="shared",$BH31=TRUE),"RETAIN FOR DISCOVERY / REFERENCE",IF(AND($BH31=TRUE,$F31="yes",OR($H31="no",$G31="none")),"RETAIN FOR DISCOVERY / REFERENCE",IF(AND($E31="yes",$H31="no",$U31="yes",$BB31="two_plus",$I31="full",$BC31="current"),"EXCLUDE FROM THIS COMMERCIAL VIEW",IF(AND($E31="yes",$H31="yes",$BF31=TRUE,$I31="full",$BB31="two_plus",$BC31="current",$BI31=""),"RESOLVE EVIDENCE",IF(AND($E31="yes",$H31="yes",$BF31=TRUE,$I31="full",$BB31="two_plus",$BC31="current",$BG31=TRUE,$S31&lt;&gt;"yes"),"RESOLVE EVIDENCE",IF(AND($E31="yes",$H31="yes",$BF31=TRUE,$I31="full",$BB31="two_plus",$BC31="current",$L31&lt;&gt;$BI31),"RECLASSIFY",IF(AND($E31="yes",$H31="yes",$BF31=TRUE,$I31="full",$BB31="two_plus",$BC31="current"),"CONFIRM","RESOLVE EVIDENCE")))))))))))))))))))))))))))</x:f>
      </x:c>
      <x:c r="BO31">
        <x:f>IF($AY31=0,"EMPTY",IF($AZ31=TRUE,"CONTROLLED_INPUT_INVALID",IF($BA31=TRUE,"REQUIRED_FIELDS_MISSING",IF(OR(NOT(ISTEXT($C31)),LEN(TRIM($C31&amp;""))&lt;2),"IDENTITY_MALFORMED",IF(OR($Q31="review_due",$Q31="new_evidence",$R31="yes"),"LIFECYCLE_TRIGGER",IF(OR($BD31="material",$BD31="unknown"),"MATERIAL_CONTRADICTION",IF(OR($I31="unknown",$H31="unknown"),"SCOPE_OR_EVENT_UNRESOLVED",IF(AND($BG31=TRUE,OR($S31="",$S31="unknown")),"SERVICEABILITY_UNRESOLVED",IF(AND($E31="no",OR($K31="",$K31="unknown")),"MISSING_ALTERNATIVE_ROLE_UNRESOLVED",IF(AND($E31="yes",OR($L31="",$L31="unknown")),"CURRENT_ROLE_UNRESOLVED",IF(AND($E31="yes",OR($I31="partial",$I31="mismatch",$BC31="stale")),"SCOPE_OR_FRESHNESS_LIMIT",IF(AND($BG31=TRUE,$BK31=TRUE),"COMMERCIAL_EVIDENCE_LIMITED",IF(AND($S31="no",$E31="yes",$H31="no",$U31="yes",$BB31="two_plus",$I31="full",$BC31="current"),"SCOPED_NON_SERVICEABILITY",IF(AND($S31="no",$E31="yes",$H31="yes"),"SERVICEABILITY_LIMIT",IF(AND($S31="no",OR($F31="yes",$BH31=TRUE)),"NOT_SERVICEABLE_FOR_COMMERCIAL_VIEW",IF($S31="no","SERVICEABILITY_NEGATIVE_ROLE_EFFECT_UNRESOLVED",IF(AND($E31="no",$H31="yes",$BF31=TRUE,$I31="full",$BI31=""),"MISSING_ALTERNATIVE_ROLE_UNRESOLVED",IF(AND($E31="no",$H31="yes",$BF31=TRUE,$I31="full",$BG31=TRUE,OR($BB31&lt;&gt;"two_plus",$BC31&lt;&gt;"current",$S31&lt;&gt;"yes")),"MISSING_ALTERNATIVE_EVIDENCE_LIMITED",IF(AND($E31="no",$H31="yes",$BF31=TRUE,$I31="full"),"COMMERCIAL_ALTERNATIVE_MISSING",IF(AND($BI31&lt;&gt;"",$E31="yes",$H31="yes",$I31="full",$L31&lt;&gt;$BI31),"ROLE_MISMATCH",IF(AND($BB31="shared",$BH31=TRUE),"PUBLIC_SIGNAL_SHARED_PROVENANCE",IF(AND($BH31=TRUE,$F31="yes",OR($H31="no",$G31="none")),"DISCOVERY_ONLY_RELATIONSHIP",IF(AND($E31="yes",$H31="no",$U31="yes",$BB31="two_plus",$I31="full",$BC31="current"),"SCOPED_NON_PARTICIPATION",IF(AND($E31="yes",$H31="yes",$BF31=TRUE,$I31="full",$BB31="two_plus",$BC31="current",$BI31=""),"ALTERNATIVE_TYPE_UNRESOLVED",IF(AND($E31="yes",$H31="yes",$BF31=TRUE,$I31="full",$BB31="two_plus",$BC31="current",$BG31=TRUE,$S31&lt;&gt;"yes"),"SERVICEABILITY_UNRESOLVED",IF(AND($E31="yes",$H31="yes",$BF31=TRUE,$I31="full",$BB31="two_plus",$BC31="current",$L31&lt;&gt;$BI31),"ROLE_MISMATCH",IF(AND($E31="yes",$H31="yes",$BF31=TRUE,$I31="full",$BB31="two_plus",$BC31="current"),"SCOPED_COMMERCIAL_RELEVANCE","DEFAULT_EVIDENCE_GAP")))))))))))))))))))))))))))</x:f>
      </x:c>
    </x:row>
    <x:row r="32">
      <x:c r="A32" s="80" t="str">
        <x:v>F027</x:v>
      </x:c>
      <x:c r="B32" s="80" t="str">
        <x:v>Only wins sampled</x:v>
      </x:c>
      <x:c r="C32" s="80" t="str">
        <x:v>Atlas Cloud</x:v>
      </x:c>
      <x:c r="D32" s="80" t="str">
        <x:v>shortlist</x:v>
      </x:c>
      <x:c r="E32" s="80" t="str">
        <x:v>yes</x:v>
      </x:c>
      <x:c r="F32" s="80" t="str">
        <x:v>yes</x:v>
      </x:c>
      <x:c r="G32" s="80" t="str">
        <x:v>mixed</x:v>
      </x:c>
      <x:c r="H32" s="80" t="str">
        <x:v>yes</x:v>
      </x:c>
      <x:c r="I32" s="80" t="str">
        <x:v>full</x:v>
      </x:c>
      <x:c r="J32" s="80" t="str">
        <x:v>independent_current</x:v>
      </x:c>
      <x:c r="K32" s="80" t="str">
        <x:v>vendor</x:v>
      </x:c>
      <x:c r="L32" s="80" t="str">
        <x:v>direct</x:v>
      </x:c>
      <x:c r="M32" s="80" t="str">
        <x:v>current</x:v>
      </x:c>
      <x:c r="N32" s="80" t="str">
        <x:v>none</x:v>
      </x:c>
      <x:c r="O32" s="80" t="str">
        <x:v>two_plus</x:v>
      </x:c>
      <x:c r="P32" s="80" t="str">
        <x:v>only_wins</x:v>
      </x:c>
      <x:c r="Q32" s="80" t="str">
        <x:v>none</x:v>
      </x:c>
      <x:c r="R32" s="80" t="str">
        <x:v>no</x:v>
      </x:c>
      <x:c r="S32" s="80" t="str">
        <x:v>yes</x:v>
      </x:c>
      <x:c r="T32" s="80" t="str">
        <x:v>no</x:v>
      </x:c>
      <x:c r="U32" s="80" t="str">
        <x:v>no</x:v>
      </x:c>
      <x:c r="V32" s="80" t="str">
        <x:v>RESOLVE EVIDENCE</x:v>
      </x:c>
      <x:c r="W32" s="61" t="str">
        <x:v>COMMERCIAL_EVIDENCE_LIMITED</x:v>
      </x:c>
      <x:c r="X32" s="61" t="str">
        <x:v>VALID</x:v>
      </x:c>
      <x:c r="Y32" s="61">
        <x:f>IF($BN32="EMPTY","EMPTY",$BN32)</x:f>
      </x:c>
      <x:c r="Z32" s="61">
        <x:f>$BO32</x:f>
      </x:c>
      <x:c r="AA32" s="61">
        <x:f>IF($BN32="EMPTY","EMPTY",IF($AZ32=TRUE,"INVALID",IF($BA32=TRUE,"INCOMPLETE",IF(OR(NOT(ISTEXT($C32)),LEN(TRIM($C32&amp;""))&lt;2),"INVALID","VALID"))))</x:f>
      </x:c>
      <x:c r="AB32" s="61">
        <x:f>IF(Y32=V32,"PASS","FAIL")</x:f>
      </x:c>
      <x:c r="AC32" s="61">
        <x:f>IF(Z32=W32,"PASS","FAIL")</x:f>
      </x:c>
      <x:c r="AD32" s="61">
        <x:f>IF(AA32=X32,"PASS","FAIL")</x:f>
      </x:c>
      <x:c r="AE32" s="61">
        <x:f>IF(AND(AB32="PASS",AC32="PASS",AD32="PASS"),"PASS","FAIL")</x:f>
      </x:c>
      <x:c r="AF32" s="71" t="str">
        <x:v>The candidate is not ready for the intended commercial use.</x:v>
      </x:c>
      <x:c r="AG32" s="61">
        <x:f>IF($BN32="EMPTY","EMPTY",IFERROR(VLOOKUP($BO32,'Method Notes'!$AN$5:$AW$50,2,FALSE),""))</x:f>
      </x:c>
      <x:c r="AH32" s="71" t="str">
        <x:v>The evidence is absent, internal-only, non-independent, one-sided, incomplete, stale or historically reconstructed.</x:v>
      </x:c>
      <x:c r="AI32" s="61">
        <x:f>IF($BN32="EMPTY","EMPTY",IF($BO32="CONTROLLED_INPUT_INVALID","Unsupported values were supplied for: "&amp;LEFT($BL32,MAX(0,LEN($BL32)-2))&amp;". The engine does not convert them to a safe default.",IF($BO32="REQUIRED_FIELDS_MISSING","Required information is missing: "&amp;LEFT($BM32,MAX(0,LEN($BM32)-2))&amp;".",IFERROR(VLOOKUP($BO32,'Method Notes'!$AN$5:$AW$50,3,FALSE),""))))</x:f>
      </x:c>
      <x:c r="AJ32" s="71" t="str">
        <x:v>No final role change.</x:v>
      </x:c>
      <x:c r="AK32" s="61">
        <x:f>IF($BN32="EMPTY","EMPTY",IF($BO32="COMMERCIAL_ALTERNATIVE_MISSING","Add as "&amp;$BJ32&amp;" in this scoped view.",IF($BO32="ROLE_MISMATCH","Reclassify as "&amp;$BJ32&amp;" for this view.",IFERROR(VLOOKUP($BO32,'Method Notes'!$AN$5:$AW$50,4,FALSE),""))))</x:f>
      </x:c>
      <x:c r="AL32" s="71" t="str">
        <x:v>Evidence collection and controlled review.</x:v>
      </x:c>
      <x:c r="AM32" s="61">
        <x:f>IF($BN32="EMPTY","EMPTY",IFERROR(VLOOKUP($BO32,'Method Notes'!$AN$5:$AW$50,5,FALSE),""))</x:f>
      </x:c>
      <x:c r="AN32" s="71" t="str">
        <x:v>High-impact downstream use until the named gap is closed.</x:v>
      </x:c>
      <x:c r="AO32" s="61">
        <x:f>IF($BN32="EMPTY","EMPTY",IFERROR(VLOOKUP($BO32,'Method Notes'!$AN$5:$AW$50,6,FALSE),""))</x:f>
      </x:c>
      <x:c r="AP32" s="71" t="str">
        <x:v>Add independent decisions and missing segments.</x:v>
      </x:c>
      <x:c r="AQ32" s="61">
        <x:f>IF($BN32="EMPTY","EMPTY",IF($BO32="COMMERCIAL_EVIDENCE_LIMITED",IF($BF32=TRUE,"Add independent decisions and missing segments.","Collect direct buyer or recorded commercial-event evidence tied to the same scope."),IFERROR(VLOOKUP($BO32,'Method Notes'!$AN$5:$AW$50,7,FALSE),"")))</x:f>
      </x:c>
      <x:c r="AR32" s="71" t="str">
        <x:v>Review when the named evidence is available.</x:v>
      </x:c>
      <x:c r="AS32" s="61">
        <x:f>IF($BN32="EMPTY","EMPTY",IFERROR(VLOOKUP($BO32,'Method Notes'!$AN$5:$AW$50,8,FALSE),""))</x:f>
      </x:c>
      <x:c r="AT32" s="71" t="str">
        <x:v>SAMPLE COVERAGE LIMITED</x:v>
      </x:c>
      <x:c r="AU32" s="61">
        <x:f>IF($BN32="EMPTY","EMPTY",IF(OR($BO32="COMMERCIAL_EVIDENCE_LIMITED",$BO32="COMMERCIAL_ALTERNATIVE_MISSING",$BO32="ROLE_MISMATCH",$BO32="SCOPE_OR_FRESHNESS_LIMIT"),IF($BB32="shared","PROVENANCE NOT INDEPENDENT",IF($BB32="one","ONE INDEPENDENT DECISION ONLY",IF($BE32="incomplete_crm","CRM CAPTURE INCOMPLETE",IF(OR($BE32="only_wins",$BE32="only_losses",$BE32="one_segment",$BE32="limited"),"SAMPLE COVERAGE LIMITED",IF($T32="yes","HISTORICAL BACKFILL UNRELIABLE",IF($BC32="stale","EVIDENCE STALE","Evidence is scoped to the tested view.")))))),IFERROR(VLOOKUP($BO32,'Method Notes'!$AN$5:$AW$50,9,FALSE),"")))</x:f>
      </x:c>
      <x:c r="AV32" s="71" t="str">
        <x:v>Begin prospective capture rather than inventing historical certainty.</x:v>
      </x:c>
      <x:c r="AW32" s="61">
        <x:f>IF($BN32="EMPTY","EMPTY",IFERROR(VLOOKUP($BO32,'Method Notes'!$AN$5:$AW$50,10,FALSE),""))</x:f>
      </x:c>
      <x:c r="AX32" s="61">
        <x:f>IF(AND(AG32=AF32,AI32=AH32,AK32=AJ32,AM32=AL32,AO32=AN32,AQ32=AP32,AS32=AR32,AU32=AT32,AW32=AV32),"PASS","FAIL")</x:f>
      </x:c>
      <x:c r="AY32">
        <x:f>IF(COUNTA($C32:$U32)&gt;0,1,0)</x:f>
      </x:c>
      <x:c r="AZ32">
        <x:f>OR(ISFORMULA($C32),ISFORMULA($D32),AND($D32&lt;&gt;"",NOT(OR(EXACT($D32,"seo"),EXACT($D32,"content"),EXACT($D32,"paid_search"),EXACT($D32,"market_monitoring"),EXACT($D32,"battlecard"),EXACT($D32,"product_comparison"),EXACT($D32,"shortlist"),EXACT($D32,"procurement"),EXACT($D32,"pricing"),EXACT($D32,"renewal"),EXACT($D32,"strategy")))),ISFORMULA($E32),AND($E32&lt;&gt;"",NOT(OR(EXACT($E32,"yes"),EXACT($E32,"no")))),ISFORMULA($F32),AND($F32&lt;&gt;"",NOT(OR(EXACT($F32,"yes"),EXACT($F32,"no")))),ISFORMULA($G32),AND($G32&lt;&gt;"",NOT(OR(EXACT($G32,"none"),EXACT($G32,"seller_only"),EXACT($G32,"buyer_event"),EXACT($G32,"mixed")))),ISFORMULA($H32),AND($H32&lt;&gt;"",NOT(OR(EXACT($H32,"yes"),EXACT($H32,"no"),EXACT($H32,"unknown")))),ISFORMULA($I32),AND($I32&lt;&gt;"",NOT(OR(EXACT($I32,"full"),EXACT($I32,"partial"),EXACT($I32,"mismatch"),EXACT($I32,"unknown")))),ISFORMULA($J32),AND($J32&lt;&gt;"",NOT(OR(EXACT($J32,"independent_current"),EXACT($J32,"one_decision"),EXACT($J32,"shared_records"),EXACT($J32,"contradictory"),EXACT($J32,"incomplete_capture"),EXACT($J32,"stale")))),ISFORMULA($K32),AND($K32&lt;&gt;"",NOT(OR(EXACT($K32,"vendor"),EXACT($K32,"product"),EXACT($K32,"consultancy"),EXACT($K32,"agency"),EXACT($K32,"internal_build"),EXACT($K32,"spreadsheet"),EXACT($K32,"incumbent"),EXACT($K32,"open_source"),EXACT($K32,"free_tool"),EXACT($K32,"no_decision"),EXACT($K32,"status_quo"),EXACT($K32,"unknown")))),ISFORMULA($L32),AND($L32&lt;&gt;"",NOT(OR(EXACT($L32,"direct"),EXACT($L32,"indirect"),EXACT($L32,"substitute"),EXACT($L32,"reference"),EXACT($L32,"unknown")))),ISFORMULA($M32),AND($M32&lt;&gt;"",NOT(OR(EXACT($M32,"current"),EXACT($M32,"stale"),EXACT($M32,"unknown")))),ISFORMULA($N32),AND($N32&lt;&gt;"",NOT(OR(EXACT($N32,"none"),EXACT($N32,"material"),EXACT($N32,"unknown")))),ISFORMULA($O32),AND($O32&lt;&gt;"",NOT(OR(EXACT($O32,"two_plus"),EXACT($O32,"one"),EXACT($O32,"shared"),EXACT($O32,"unknown")))),ISFORMULA($P32),AND($P32&lt;&gt;"",NOT(OR(EXACT($P32,"balanced"),EXACT($P32,"only_wins"),EXACT($P32,"only_losses"),EXACT($P32,"one_segment"),EXACT($P32,"incomplete_crm"),EXACT($P32,"limited")))),ISFORMULA($Q32),AND($Q32&lt;&gt;"",NOT(OR(EXACT($Q32,"none"),EXACT($Q32,"review_due"),EXACT($Q32,"new_evidence")))),ISFORMULA($R32),AND($R32&lt;&gt;"",NOT(OR(EXACT($R32,"yes"),EXACT($R32,"no")))),ISFORMULA($S32),AND($S32&lt;&gt;"",NOT(OR(EXACT($S32,"yes"),EXACT($S32,"no"),EXACT($S32,"unknown")))),ISFORMULA($T32),AND($T32&lt;&gt;"",NOT(OR(EXACT($T32,"yes"),EXACT($T32,"no")))),ISFORMULA($U32),AND($U32&lt;&gt;"",NOT(OR(EXACT($U32,"yes"),EXACT($U32,"no"),EXACT($U32,"unknown")))))</x:f>
      </x:c>
      <x:c r="BA32">
        <x:f>OR(LEN(TRIM($C32&amp;""))=0,LEN(TRIM($D32&amp;""))=0,LEN(TRIM($E32&amp;""))=0,LEN(TRIM($F32&amp;""))=0,LEN(TRIM($G32&amp;""))=0,LEN(TRIM($H32&amp;""))=0,LEN(TRIM($I32&amp;""))=0,LEN(TRIM($J32&amp;""))=0)</x:f>
      </x:c>
      <x:c r="BB32">
        <x:f>IF($O32&lt;&gt;"",$O32,IF($J32="independent_current","two_plus",IF($J32="one_decision","one",IF($J32="shared_records","shared","unknown"))))</x:f>
      </x:c>
      <x:c r="BC32">
        <x:f>IF($M32&lt;&gt;"",$M32,IF($J32="stale","stale",IF($J32="incomplete_capture","unknown",IF($J32&lt;&gt;"","current",""))))</x:f>
      </x:c>
      <x:c r="BD32">
        <x:f>IF($N32&lt;&gt;"",$N32,IF($J32="contradictory","material",IF($J32&lt;&gt;"","none","")))</x:f>
      </x:c>
      <x:c r="BE32">
        <x:f>IF($P32&lt;&gt;"",$P32,IF($J32="incomplete_capture","incomplete_crm",IF($J32="independent_current","balanced",IF($J32&lt;&gt;"","limited",""))))</x:f>
      </x:c>
      <x:c r="BF32">
        <x:f>OR($G32="buyer_event",$G32="mixed")</x:f>
      </x:c>
      <x:c r="BG32">
        <x:f>OR($D32="battlecard",$D32="shortlist",$D32="procurement",$D32="pricing",$D32="renewal",$D32="strategy",$D32="product_comparison")</x:f>
      </x:c>
      <x:c r="BH32">
        <x:f>OR($D32="seo",$D32="content",$D32="paid_search",$D32="market_monitoring")</x:f>
      </x:c>
      <x:c r="BI32">
        <x:f>IF(OR($K32="vendor",$K32="product"),"direct",IF(OR($K32="consultancy",$K32="agency"),"indirect",IF(OR($K32="internal_build",$K32="spreadsheet",$K32="incumbent",$K32="open_source",$K32="free_tool",$K32="no_decision",$K32="status_quo"),"substitute","")))</x:f>
      </x:c>
      <x:c r="BJ32">
        <x:f>IF(OR($K32="vendor",$K32="product"),"Direct competitor",IF(OR($K32="consultancy",$K32="agency"),"Service alternative",IF($K32="incumbent","Incumbent / substitute",IF($K32="no_decision","No-decision alternative",IF($K32="status_quo","Status-quo alternative",IF(OR($K32="internal_build",$K32="spreadsheet",$K32="open_source",$K32="free_tool"),"Substitute",""))))))</x:f>
      </x:c>
      <x:c r="BK32">
        <x:f>OR($G32="none",$G32="seller_only",$BB32&lt;&gt;"two_plus",$BE32="only_wins",$BE32="only_losses",$BE32="one_segment",$BE32="incomplete_crm",$BE32="limited",$T32="yes",$BC32&lt;&gt;"current")</x:f>
      </x:c>
      <x:c r="BL32">
        <x:f>IF(ISFORMULA($C32),"candidateName, ","")&amp;IF(OR(ISFORMULA($D32),AND($D32&lt;&gt;"",NOT(OR(EXACT($D32,"seo"),EXACT($D32,"content"),EXACT($D32,"paid_search"),EXACT($D32,"market_monitoring"),EXACT($D32,"battlecard"),EXACT($D32,"product_comparison"),EXACT($D32,"shortlist"),EXACT($D32,"procurement"),EXACT($D32,"pricing"),EXACT($D32,"renewal"),EXACT($D32,"strategy"))))),"decisionUse, ","")&amp;IF(OR(ISFORMULA($E32),AND($E32&lt;&gt;"",NOT(OR(EXACT($E32,"yes"),EXACT($E32,"no"))))),"candidateInSet, ","")&amp;IF(OR(ISFORMULA($F32),AND($F32&lt;&gt;"",NOT(OR(EXACT($F32,"yes"),EXACT($F32,"no"))))),"publicEvidence, ","")&amp;IF(OR(ISFORMULA($G32),AND($G32&lt;&gt;"",NOT(OR(EXACT($G32,"none"),EXACT($G32,"seller_only"),EXACT($G32,"buyer_event"),EXACT($G32,"mixed"))))),"firstPartyEvidence, ","")&amp;IF(OR(ISFORMULA($H32),AND($H32&lt;&gt;"",NOT(OR(EXACT($H32,"yes"),EXACT($H32,"no"),EXACT($H32,"unknown"))))),"realDecision, ","")&amp;IF(OR(ISFORMULA($I32),AND($I32&lt;&gt;"",NOT(OR(EXACT($I32,"full"),EXACT($I32,"partial"),EXACT($I32,"mismatch"),EXACT($I32,"unknown"))))),"scopeMatch, ","")&amp;IF(OR(ISFORMULA($J32),AND($J32&lt;&gt;"",NOT(OR(EXACT($J32,"independent_current"),EXACT($J32,"one_decision"),EXACT($J32,"shared_records"),EXACT($J32,"contradictory"),EXACT($J32,"incomplete_capture"),EXACT($J32,"stale"))))),"evidenceQuality, ","")&amp;IF(OR(ISFORMULA($K32),AND($K32&lt;&gt;"",NOT(OR(EXACT($K32,"vendor"),EXACT($K32,"product"),EXACT($K32,"consultancy"),EXACT($K32,"agency"),EXACT($K32,"internal_build"),EXACT($K32,"spreadsheet"),EXACT($K32,"incumbent"),EXACT($K32,"open_source"),EXACT($K32,"free_tool"),EXACT($K32,"no_decision"),EXACT($K32,"status_quo"),EXACT($K32,"unknown"))))),"alternativeType, ","")&amp;IF(OR(ISFORMULA($L32),AND($L32&lt;&gt;"",NOT(OR(EXACT($L32,"direct"),EXACT($L32,"indirect"),EXACT($L32,"substitute"),EXACT($L32,"reference"),EXACT($L32,"unknown"))))),"currentRole, ","")&amp;IF(OR(ISFORMULA($M32),AND($M32&lt;&gt;"",NOT(OR(EXACT($M32,"current"),EXACT($M32,"stale"),EXACT($M32,"unknown"))))),"freshness, ","")&amp;IF(OR(ISFORMULA($N32),AND($N32&lt;&gt;"",NOT(OR(EXACT($N32,"none"),EXACT($N32,"material"),EXACT($N32,"unknown"))))),"contradiction, ","")&amp;IF(OR(ISFORMULA($O32),AND($O32&lt;&gt;"",NOT(OR(EXACT($O32,"two_plus"),EXACT($O32,"one"),EXACT($O32,"shared"),EXACT($O32,"unknown"))))),"provenance, ","")&amp;IF(OR(ISFORMULA($P32),AND($P32&lt;&gt;"",NOT(OR(EXACT($P32,"balanced"),EXACT($P32,"only_wins"),EXACT($P32,"only_losses"),EXACT($P32,"one_segment"),EXACT($P32,"incomplete_crm"),EXACT($P32,"limited"))))),"sampleCoverage, ","")&amp;IF(OR(ISFORMULA($Q32),AND($Q32&lt;&gt;"",NOT(OR(EXACT($Q32,"none"),EXACT($Q32,"review_due"),EXACT($Q32,"new_evidence"))))),"previousValidation, ","")&amp;IF(OR(ISFORMULA($R32),AND($R32&lt;&gt;"",NOT(OR(EXACT($R32,"yes"),EXACT($R32,"no"))))),"newMaterialEvidence, ","")&amp;IF(OR(ISFORMULA($S32),AND($S32&lt;&gt;"",NOT(OR(EXACT($S32,"yes"),EXACT($S32,"no"),EXACT($S32,"unknown"))))),"serviceability, ","")&amp;IF(OR(ISFORMULA($T32),AND($T32&lt;&gt;"",NOT(OR(EXACT($T32,"yes"),EXACT($T32,"no"))))),"historicalBackfill, ","")&amp;IF(OR(ISFORMULA($U32),AND($U32&lt;&gt;"",NOT(OR(EXACT($U32,"yes"),EXACT($U32,"no"),EXACT($U32,"unknown"))))),"commercialNonParticipation, ","")</x:f>
      </x:c>
      <x:c r="BM32">
        <x:f>IF(LEN(TRIM($C32&amp;""))=0,"candidateName, ","")&amp;IF(LEN(TRIM($D32&amp;""))=0,"decisionUse, ","")&amp;IF(LEN(TRIM($E32&amp;""))=0,"candidateInSet, ","")&amp;IF(LEN(TRIM($F32&amp;""))=0,"publicEvidence, ","")&amp;IF(LEN(TRIM($G32&amp;""))=0,"firstPartyEvidence, ","")&amp;IF(LEN(TRIM($H32&amp;""))=0,"realDecision, ","")&amp;IF(LEN(TRIM($I32&amp;""))=0,"scopeMatch, ","")&amp;IF(LEN(TRIM($J32&amp;""))=0,"evidenceQuality, ","")</x:f>
      </x:c>
      <x:c r="BN32">
        <x:f>IF($AY32=0,"EMPTY",IF($AZ32=TRUE,"INVALID INPUT",IF($BA32=TRUE,"INVALID INPUT",IF(OR(NOT(ISTEXT($C32)),LEN(TRIM($C32&amp;""))&lt;2),"INVALID INPUT",IF(OR($Q32="review_due",$Q32="new_evidence",$R32="yes"),"REOPEN",IF(OR($BD32="material",$BD32="unknown"),"RESOLVE EVIDENCE",IF(OR($I32="unknown",$H32="unknown"),"RESOLVE EVIDENCE",IF(AND($BG32=TRUE,OR($S32="",$S32="unknown")),"RESOLVE EVIDENCE",IF(AND($E32="no",OR($K32="",$K32="unknown")),"RESOLVE EVIDENCE",IF(AND($E32="yes",OR($L32="",$L32="unknown")),"RESOLVE EVIDENCE",IF(AND($E32="yes",OR($I32="partial",$I32="mismatch",$BC32="stale")),"DOWNGRADE",IF(AND($BG32=TRUE,$BK32=TRUE),"RESOLVE EVIDENCE",IF(AND($S32="no",$E32="yes",$H32="no",$U32="yes",$BB32="two_plus",$I32="full",$BC32="current"),"EXCLUDE FROM THIS COMMERCIAL VIEW",IF(AND($S32="no",$E32="yes",$H32="yes"),"DOWNGRADE",IF(AND($S32="no",OR($F32="yes",$BH32=TRUE)),"RETAIN FOR DISCOVERY / REFERENCE",IF($S32="no","RESOLVE EVIDENCE",IF(AND($E32="no",$H32="yes",$BF32=TRUE,$I32="full",$BI32=""),"RESOLVE EVIDENCE",IF(AND($E32="no",$H32="yes",$BF32=TRUE,$I32="full",$BG32=TRUE,OR($BB32&lt;&gt;"two_plus",$BC32&lt;&gt;"current",$S32&lt;&gt;"yes")),"RESOLVE EVIDENCE",IF(AND($E32="no",$H32="yes",$BF32=TRUE,$I32="full"),"ADD",IF(AND($BI32&lt;&gt;"",$E32="yes",$H32="yes",$I32="full",$L32&lt;&gt;$BI32),"RECLASSIFY",IF(AND($BB32="shared",$BH32=TRUE),"RETAIN FOR DISCOVERY / REFERENCE",IF(AND($BH32=TRUE,$F32="yes",OR($H32="no",$G32="none")),"RETAIN FOR DISCOVERY / REFERENCE",IF(AND($E32="yes",$H32="no",$U32="yes",$BB32="two_plus",$I32="full",$BC32="current"),"EXCLUDE FROM THIS COMMERCIAL VIEW",IF(AND($E32="yes",$H32="yes",$BF32=TRUE,$I32="full",$BB32="two_plus",$BC32="current",$BI32=""),"RESOLVE EVIDENCE",IF(AND($E32="yes",$H32="yes",$BF32=TRUE,$I32="full",$BB32="two_plus",$BC32="current",$BG32=TRUE,$S32&lt;&gt;"yes"),"RESOLVE EVIDENCE",IF(AND($E32="yes",$H32="yes",$BF32=TRUE,$I32="full",$BB32="two_plus",$BC32="current",$L32&lt;&gt;$BI32),"RECLASSIFY",IF(AND($E32="yes",$H32="yes",$BF32=TRUE,$I32="full",$BB32="two_plus",$BC32="current"),"CONFIRM","RESOLVE EVIDENCE")))))))))))))))))))))))))))</x:f>
      </x:c>
      <x:c r="BO32">
        <x:f>IF($AY32=0,"EMPTY",IF($AZ32=TRUE,"CONTROLLED_INPUT_INVALID",IF($BA32=TRUE,"REQUIRED_FIELDS_MISSING",IF(OR(NOT(ISTEXT($C32)),LEN(TRIM($C32&amp;""))&lt;2),"IDENTITY_MALFORMED",IF(OR($Q32="review_due",$Q32="new_evidence",$R32="yes"),"LIFECYCLE_TRIGGER",IF(OR($BD32="material",$BD32="unknown"),"MATERIAL_CONTRADICTION",IF(OR($I32="unknown",$H32="unknown"),"SCOPE_OR_EVENT_UNRESOLVED",IF(AND($BG32=TRUE,OR($S32="",$S32="unknown")),"SERVICEABILITY_UNRESOLVED",IF(AND($E32="no",OR($K32="",$K32="unknown")),"MISSING_ALTERNATIVE_ROLE_UNRESOLVED",IF(AND($E32="yes",OR($L32="",$L32="unknown")),"CURRENT_ROLE_UNRESOLVED",IF(AND($E32="yes",OR($I32="partial",$I32="mismatch",$BC32="stale")),"SCOPE_OR_FRESHNESS_LIMIT",IF(AND($BG32=TRUE,$BK32=TRUE),"COMMERCIAL_EVIDENCE_LIMITED",IF(AND($S32="no",$E32="yes",$H32="no",$U32="yes",$BB32="two_plus",$I32="full",$BC32="current"),"SCOPED_NON_SERVICEABILITY",IF(AND($S32="no",$E32="yes",$H32="yes"),"SERVICEABILITY_LIMIT",IF(AND($S32="no",OR($F32="yes",$BH32=TRUE)),"NOT_SERVICEABLE_FOR_COMMERCIAL_VIEW",IF($S32="no","SERVICEABILITY_NEGATIVE_ROLE_EFFECT_UNRESOLVED",IF(AND($E32="no",$H32="yes",$BF32=TRUE,$I32="full",$BI32=""),"MISSING_ALTERNATIVE_ROLE_UNRESOLVED",IF(AND($E32="no",$H32="yes",$BF32=TRUE,$I32="full",$BG32=TRUE,OR($BB32&lt;&gt;"two_plus",$BC32&lt;&gt;"current",$S32&lt;&gt;"yes")),"MISSING_ALTERNATIVE_EVIDENCE_LIMITED",IF(AND($E32="no",$H32="yes",$BF32=TRUE,$I32="full"),"COMMERCIAL_ALTERNATIVE_MISSING",IF(AND($BI32&lt;&gt;"",$E32="yes",$H32="yes",$I32="full",$L32&lt;&gt;$BI32),"ROLE_MISMATCH",IF(AND($BB32="shared",$BH32=TRUE),"PUBLIC_SIGNAL_SHARED_PROVENANCE",IF(AND($BH32=TRUE,$F32="yes",OR($H32="no",$G32="none")),"DISCOVERY_ONLY_RELATIONSHIP",IF(AND($E32="yes",$H32="no",$U32="yes",$BB32="two_plus",$I32="full",$BC32="current"),"SCOPED_NON_PARTICIPATION",IF(AND($E32="yes",$H32="yes",$BF32=TRUE,$I32="full",$BB32="two_plus",$BC32="current",$BI32=""),"ALTERNATIVE_TYPE_UNRESOLVED",IF(AND($E32="yes",$H32="yes",$BF32=TRUE,$I32="full",$BB32="two_plus",$BC32="current",$BG32=TRUE,$S32&lt;&gt;"yes"),"SERVICEABILITY_UNRESOLVED",IF(AND($E32="yes",$H32="yes",$BF32=TRUE,$I32="full",$BB32="two_plus",$BC32="current",$L32&lt;&gt;$BI32),"ROLE_MISMATCH",IF(AND($E32="yes",$H32="yes",$BF32=TRUE,$I32="full",$BB32="two_plus",$BC32="current"),"SCOPED_COMMERCIAL_RELEVANCE","DEFAULT_EVIDENCE_GAP")))))))))))))))))))))))))))</x:f>
      </x:c>
    </x:row>
    <x:row r="33">
      <x:c r="A33" s="80" t="str">
        <x:v>F028</x:v>
      </x:c>
      <x:c r="B33" s="80" t="str">
        <x:v>Only losses sampled</x:v>
      </x:c>
      <x:c r="C33" s="80" t="str">
        <x:v>Atlas Cloud</x:v>
      </x:c>
      <x:c r="D33" s="80" t="str">
        <x:v>shortlist</x:v>
      </x:c>
      <x:c r="E33" s="80" t="str">
        <x:v>yes</x:v>
      </x:c>
      <x:c r="F33" s="80" t="str">
        <x:v>yes</x:v>
      </x:c>
      <x:c r="G33" s="80" t="str">
        <x:v>mixed</x:v>
      </x:c>
      <x:c r="H33" s="80" t="str">
        <x:v>yes</x:v>
      </x:c>
      <x:c r="I33" s="80" t="str">
        <x:v>full</x:v>
      </x:c>
      <x:c r="J33" s="80" t="str">
        <x:v>independent_current</x:v>
      </x:c>
      <x:c r="K33" s="80" t="str">
        <x:v>vendor</x:v>
      </x:c>
      <x:c r="L33" s="80" t="str">
        <x:v>direct</x:v>
      </x:c>
      <x:c r="M33" s="80" t="str">
        <x:v>current</x:v>
      </x:c>
      <x:c r="N33" s="80" t="str">
        <x:v>none</x:v>
      </x:c>
      <x:c r="O33" s="80" t="str">
        <x:v>two_plus</x:v>
      </x:c>
      <x:c r="P33" s="80" t="str">
        <x:v>only_losses</x:v>
      </x:c>
      <x:c r="Q33" s="80" t="str">
        <x:v>none</x:v>
      </x:c>
      <x:c r="R33" s="80" t="str">
        <x:v>no</x:v>
      </x:c>
      <x:c r="S33" s="80" t="str">
        <x:v>yes</x:v>
      </x:c>
      <x:c r="T33" s="80" t="str">
        <x:v>no</x:v>
      </x:c>
      <x:c r="U33" s="80" t="str">
        <x:v>no</x:v>
      </x:c>
      <x:c r="V33" s="80" t="str">
        <x:v>RESOLVE EVIDENCE</x:v>
      </x:c>
      <x:c r="W33" s="61" t="str">
        <x:v>COMMERCIAL_EVIDENCE_LIMITED</x:v>
      </x:c>
      <x:c r="X33" s="61" t="str">
        <x:v>VALID</x:v>
      </x:c>
      <x:c r="Y33" s="61">
        <x:f>IF($BN33="EMPTY","EMPTY",$BN33)</x:f>
      </x:c>
      <x:c r="Z33" s="61">
        <x:f>$BO33</x:f>
      </x:c>
      <x:c r="AA33" s="61">
        <x:f>IF($BN33="EMPTY","EMPTY",IF($AZ33=TRUE,"INVALID",IF($BA33=TRUE,"INCOMPLETE",IF(OR(NOT(ISTEXT($C33)),LEN(TRIM($C33&amp;""))&lt;2),"INVALID","VALID"))))</x:f>
      </x:c>
      <x:c r="AB33" s="61">
        <x:f>IF(Y33=V33,"PASS","FAIL")</x:f>
      </x:c>
      <x:c r="AC33" s="61">
        <x:f>IF(Z33=W33,"PASS","FAIL")</x:f>
      </x:c>
      <x:c r="AD33" s="61">
        <x:f>IF(AA33=X33,"PASS","FAIL")</x:f>
      </x:c>
      <x:c r="AE33" s="61">
        <x:f>IF(AND(AB33="PASS",AC33="PASS",AD33="PASS"),"PASS","FAIL")</x:f>
      </x:c>
      <x:c r="AF33" s="71" t="str">
        <x:v>The candidate is not ready for the intended commercial use.</x:v>
      </x:c>
      <x:c r="AG33" s="61">
        <x:f>IF($BN33="EMPTY","EMPTY",IFERROR(VLOOKUP($BO33,'Method Notes'!$AN$5:$AW$50,2,FALSE),""))</x:f>
      </x:c>
      <x:c r="AH33" s="71" t="str">
        <x:v>The evidence is absent, internal-only, non-independent, one-sided, incomplete, stale or historically reconstructed.</x:v>
      </x:c>
      <x:c r="AI33" s="61">
        <x:f>IF($BN33="EMPTY","EMPTY",IF($BO33="CONTROLLED_INPUT_INVALID","Unsupported values were supplied for: "&amp;LEFT($BL33,MAX(0,LEN($BL33)-2))&amp;". The engine does not convert them to a safe default.",IF($BO33="REQUIRED_FIELDS_MISSING","Required information is missing: "&amp;LEFT($BM33,MAX(0,LEN($BM33)-2))&amp;".",IFERROR(VLOOKUP($BO33,'Method Notes'!$AN$5:$AW$50,3,FALSE),""))))</x:f>
      </x:c>
      <x:c r="AJ33" s="71" t="str">
        <x:v>No final role change.</x:v>
      </x:c>
      <x:c r="AK33" s="61">
        <x:f>IF($BN33="EMPTY","EMPTY",IF($BO33="COMMERCIAL_ALTERNATIVE_MISSING","Add as "&amp;$BJ33&amp;" in this scoped view.",IF($BO33="ROLE_MISMATCH","Reclassify as "&amp;$BJ33&amp;" for this view.",IFERROR(VLOOKUP($BO33,'Method Notes'!$AN$5:$AW$50,4,FALSE),""))))</x:f>
      </x:c>
      <x:c r="AL33" s="71" t="str">
        <x:v>Evidence collection and controlled review.</x:v>
      </x:c>
      <x:c r="AM33" s="61">
        <x:f>IF($BN33="EMPTY","EMPTY",IFERROR(VLOOKUP($BO33,'Method Notes'!$AN$5:$AW$50,5,FALSE),""))</x:f>
      </x:c>
      <x:c r="AN33" s="71" t="str">
        <x:v>High-impact downstream use until the named gap is closed.</x:v>
      </x:c>
      <x:c r="AO33" s="61">
        <x:f>IF($BN33="EMPTY","EMPTY",IFERROR(VLOOKUP($BO33,'Method Notes'!$AN$5:$AW$50,6,FALSE),""))</x:f>
      </x:c>
      <x:c r="AP33" s="71" t="str">
        <x:v>Add independent decisions and missing segments.</x:v>
      </x:c>
      <x:c r="AQ33" s="61">
        <x:f>IF($BN33="EMPTY","EMPTY",IF($BO33="COMMERCIAL_EVIDENCE_LIMITED",IF($BF33=TRUE,"Add independent decisions and missing segments.","Collect direct buyer or recorded commercial-event evidence tied to the same scope."),IFERROR(VLOOKUP($BO33,'Method Notes'!$AN$5:$AW$50,7,FALSE),"")))</x:f>
      </x:c>
      <x:c r="AR33" s="71" t="str">
        <x:v>Review when the named evidence is available.</x:v>
      </x:c>
      <x:c r="AS33" s="61">
        <x:f>IF($BN33="EMPTY","EMPTY",IFERROR(VLOOKUP($BO33,'Method Notes'!$AN$5:$AW$50,8,FALSE),""))</x:f>
      </x:c>
      <x:c r="AT33" s="71" t="str">
        <x:v>SAMPLE COVERAGE LIMITED</x:v>
      </x:c>
      <x:c r="AU33" s="61">
        <x:f>IF($BN33="EMPTY","EMPTY",IF(OR($BO33="COMMERCIAL_EVIDENCE_LIMITED",$BO33="COMMERCIAL_ALTERNATIVE_MISSING",$BO33="ROLE_MISMATCH",$BO33="SCOPE_OR_FRESHNESS_LIMIT"),IF($BB33="shared","PROVENANCE NOT INDEPENDENT",IF($BB33="one","ONE INDEPENDENT DECISION ONLY",IF($BE33="incomplete_crm","CRM CAPTURE INCOMPLETE",IF(OR($BE33="only_wins",$BE33="only_losses",$BE33="one_segment",$BE33="limited"),"SAMPLE COVERAGE LIMITED",IF($T33="yes","HISTORICAL BACKFILL UNRELIABLE",IF($BC33="stale","EVIDENCE STALE","Evidence is scoped to the tested view.")))))),IFERROR(VLOOKUP($BO33,'Method Notes'!$AN$5:$AW$50,9,FALSE),"")))</x:f>
      </x:c>
      <x:c r="AV33" s="71" t="str">
        <x:v>Begin prospective capture rather than inventing historical certainty.</x:v>
      </x:c>
      <x:c r="AW33" s="61">
        <x:f>IF($BN33="EMPTY","EMPTY",IFERROR(VLOOKUP($BO33,'Method Notes'!$AN$5:$AW$50,10,FALSE),""))</x:f>
      </x:c>
      <x:c r="AX33" s="61">
        <x:f>IF(AND(AG33=AF33,AI33=AH33,AK33=AJ33,AM33=AL33,AO33=AN33,AQ33=AP33,AS33=AR33,AU33=AT33,AW33=AV33),"PASS","FAIL")</x:f>
      </x:c>
      <x:c r="AY33">
        <x:f>IF(COUNTA($C33:$U33)&gt;0,1,0)</x:f>
      </x:c>
      <x:c r="AZ33">
        <x:f>OR(ISFORMULA($C33),ISFORMULA($D33),AND($D33&lt;&gt;"",NOT(OR(EXACT($D33,"seo"),EXACT($D33,"content"),EXACT($D33,"paid_search"),EXACT($D33,"market_monitoring"),EXACT($D33,"battlecard"),EXACT($D33,"product_comparison"),EXACT($D33,"shortlist"),EXACT($D33,"procurement"),EXACT($D33,"pricing"),EXACT($D33,"renewal"),EXACT($D33,"strategy")))),ISFORMULA($E33),AND($E33&lt;&gt;"",NOT(OR(EXACT($E33,"yes"),EXACT($E33,"no")))),ISFORMULA($F33),AND($F33&lt;&gt;"",NOT(OR(EXACT($F33,"yes"),EXACT($F33,"no")))),ISFORMULA($G33),AND($G33&lt;&gt;"",NOT(OR(EXACT($G33,"none"),EXACT($G33,"seller_only"),EXACT($G33,"buyer_event"),EXACT($G33,"mixed")))),ISFORMULA($H33),AND($H33&lt;&gt;"",NOT(OR(EXACT($H33,"yes"),EXACT($H33,"no"),EXACT($H33,"unknown")))),ISFORMULA($I33),AND($I33&lt;&gt;"",NOT(OR(EXACT($I33,"full"),EXACT($I33,"partial"),EXACT($I33,"mismatch"),EXACT($I33,"unknown")))),ISFORMULA($J33),AND($J33&lt;&gt;"",NOT(OR(EXACT($J33,"independent_current"),EXACT($J33,"one_decision"),EXACT($J33,"shared_records"),EXACT($J33,"contradictory"),EXACT($J33,"incomplete_capture"),EXACT($J33,"stale")))),ISFORMULA($K33),AND($K33&lt;&gt;"",NOT(OR(EXACT($K33,"vendor"),EXACT($K33,"product"),EXACT($K33,"consultancy"),EXACT($K33,"agency"),EXACT($K33,"internal_build"),EXACT($K33,"spreadsheet"),EXACT($K33,"incumbent"),EXACT($K33,"open_source"),EXACT($K33,"free_tool"),EXACT($K33,"no_decision"),EXACT($K33,"status_quo"),EXACT($K33,"unknown")))),ISFORMULA($L33),AND($L33&lt;&gt;"",NOT(OR(EXACT($L33,"direct"),EXACT($L33,"indirect"),EXACT($L33,"substitute"),EXACT($L33,"reference"),EXACT($L33,"unknown")))),ISFORMULA($M33),AND($M33&lt;&gt;"",NOT(OR(EXACT($M33,"current"),EXACT($M33,"stale"),EXACT($M33,"unknown")))),ISFORMULA($N33),AND($N33&lt;&gt;"",NOT(OR(EXACT($N33,"none"),EXACT($N33,"material"),EXACT($N33,"unknown")))),ISFORMULA($O33),AND($O33&lt;&gt;"",NOT(OR(EXACT($O33,"two_plus"),EXACT($O33,"one"),EXACT($O33,"shared"),EXACT($O33,"unknown")))),ISFORMULA($P33),AND($P33&lt;&gt;"",NOT(OR(EXACT($P33,"balanced"),EXACT($P33,"only_wins"),EXACT($P33,"only_losses"),EXACT($P33,"one_segment"),EXACT($P33,"incomplete_crm"),EXACT($P33,"limited")))),ISFORMULA($Q33),AND($Q33&lt;&gt;"",NOT(OR(EXACT($Q33,"none"),EXACT($Q33,"review_due"),EXACT($Q33,"new_evidence")))),ISFORMULA($R33),AND($R33&lt;&gt;"",NOT(OR(EXACT($R33,"yes"),EXACT($R33,"no")))),ISFORMULA($S33),AND($S33&lt;&gt;"",NOT(OR(EXACT($S33,"yes"),EXACT($S33,"no"),EXACT($S33,"unknown")))),ISFORMULA($T33),AND($T33&lt;&gt;"",NOT(OR(EXACT($T33,"yes"),EXACT($T33,"no")))),ISFORMULA($U33),AND($U33&lt;&gt;"",NOT(OR(EXACT($U33,"yes"),EXACT($U33,"no"),EXACT($U33,"unknown")))))</x:f>
      </x:c>
      <x:c r="BA33">
        <x:f>OR(LEN(TRIM($C33&amp;""))=0,LEN(TRIM($D33&amp;""))=0,LEN(TRIM($E33&amp;""))=0,LEN(TRIM($F33&amp;""))=0,LEN(TRIM($G33&amp;""))=0,LEN(TRIM($H33&amp;""))=0,LEN(TRIM($I33&amp;""))=0,LEN(TRIM($J33&amp;""))=0)</x:f>
      </x:c>
      <x:c r="BB33">
        <x:f>IF($O33&lt;&gt;"",$O33,IF($J33="independent_current","two_plus",IF($J33="one_decision","one",IF($J33="shared_records","shared","unknown"))))</x:f>
      </x:c>
      <x:c r="BC33">
        <x:f>IF($M33&lt;&gt;"",$M33,IF($J33="stale","stale",IF($J33="incomplete_capture","unknown",IF($J33&lt;&gt;"","current",""))))</x:f>
      </x:c>
      <x:c r="BD33">
        <x:f>IF($N33&lt;&gt;"",$N33,IF($J33="contradictory","material",IF($J33&lt;&gt;"","none","")))</x:f>
      </x:c>
      <x:c r="BE33">
        <x:f>IF($P33&lt;&gt;"",$P33,IF($J33="incomplete_capture","incomplete_crm",IF($J33="independent_current","balanced",IF($J33&lt;&gt;"","limited",""))))</x:f>
      </x:c>
      <x:c r="BF33">
        <x:f>OR($G33="buyer_event",$G33="mixed")</x:f>
      </x:c>
      <x:c r="BG33">
        <x:f>OR($D33="battlecard",$D33="shortlist",$D33="procurement",$D33="pricing",$D33="renewal",$D33="strategy",$D33="product_comparison")</x:f>
      </x:c>
      <x:c r="BH33">
        <x:f>OR($D33="seo",$D33="content",$D33="paid_search",$D33="market_monitoring")</x:f>
      </x:c>
      <x:c r="BI33">
        <x:f>IF(OR($K33="vendor",$K33="product"),"direct",IF(OR($K33="consultancy",$K33="agency"),"indirect",IF(OR($K33="internal_build",$K33="spreadsheet",$K33="incumbent",$K33="open_source",$K33="free_tool",$K33="no_decision",$K33="status_quo"),"substitute","")))</x:f>
      </x:c>
      <x:c r="BJ33">
        <x:f>IF(OR($K33="vendor",$K33="product"),"Direct competitor",IF(OR($K33="consultancy",$K33="agency"),"Service alternative",IF($K33="incumbent","Incumbent / substitute",IF($K33="no_decision","No-decision alternative",IF($K33="status_quo","Status-quo alternative",IF(OR($K33="internal_build",$K33="spreadsheet",$K33="open_source",$K33="free_tool"),"Substitute",""))))))</x:f>
      </x:c>
      <x:c r="BK33">
        <x:f>OR($G33="none",$G33="seller_only",$BB33&lt;&gt;"two_plus",$BE33="only_wins",$BE33="only_losses",$BE33="one_segment",$BE33="incomplete_crm",$BE33="limited",$T33="yes",$BC33&lt;&gt;"current")</x:f>
      </x:c>
      <x:c r="BL33">
        <x:f>IF(ISFORMULA($C33),"candidateName, ","")&amp;IF(OR(ISFORMULA($D33),AND($D33&lt;&gt;"",NOT(OR(EXACT($D33,"seo"),EXACT($D33,"content"),EXACT($D33,"paid_search"),EXACT($D33,"market_monitoring"),EXACT($D33,"battlecard"),EXACT($D33,"product_comparison"),EXACT($D33,"shortlist"),EXACT($D33,"procurement"),EXACT($D33,"pricing"),EXACT($D33,"renewal"),EXACT($D33,"strategy"))))),"decisionUse, ","")&amp;IF(OR(ISFORMULA($E33),AND($E33&lt;&gt;"",NOT(OR(EXACT($E33,"yes"),EXACT($E33,"no"))))),"candidateInSet, ","")&amp;IF(OR(ISFORMULA($F33),AND($F33&lt;&gt;"",NOT(OR(EXACT($F33,"yes"),EXACT($F33,"no"))))),"publicEvidence, ","")&amp;IF(OR(ISFORMULA($G33),AND($G33&lt;&gt;"",NOT(OR(EXACT($G33,"none"),EXACT($G33,"seller_only"),EXACT($G33,"buyer_event"),EXACT($G33,"mixed"))))),"firstPartyEvidence, ","")&amp;IF(OR(ISFORMULA($H33),AND($H33&lt;&gt;"",NOT(OR(EXACT($H33,"yes"),EXACT($H33,"no"),EXACT($H33,"unknown"))))),"realDecision, ","")&amp;IF(OR(ISFORMULA($I33),AND($I33&lt;&gt;"",NOT(OR(EXACT($I33,"full"),EXACT($I33,"partial"),EXACT($I33,"mismatch"),EXACT($I33,"unknown"))))),"scopeMatch, ","")&amp;IF(OR(ISFORMULA($J33),AND($J33&lt;&gt;"",NOT(OR(EXACT($J33,"independent_current"),EXACT($J33,"one_decision"),EXACT($J33,"shared_records"),EXACT($J33,"contradictory"),EXACT($J33,"incomplete_capture"),EXACT($J33,"stale"))))),"evidenceQuality, ","")&amp;IF(OR(ISFORMULA($K33),AND($K33&lt;&gt;"",NOT(OR(EXACT($K33,"vendor"),EXACT($K33,"product"),EXACT($K33,"consultancy"),EXACT($K33,"agency"),EXACT($K33,"internal_build"),EXACT($K33,"spreadsheet"),EXACT($K33,"incumbent"),EXACT($K33,"open_source"),EXACT($K33,"free_tool"),EXACT($K33,"no_decision"),EXACT($K33,"status_quo"),EXACT($K33,"unknown"))))),"alternativeType, ","")&amp;IF(OR(ISFORMULA($L33),AND($L33&lt;&gt;"",NOT(OR(EXACT($L33,"direct"),EXACT($L33,"indirect"),EXACT($L33,"substitute"),EXACT($L33,"reference"),EXACT($L33,"unknown"))))),"currentRole, ","")&amp;IF(OR(ISFORMULA($M33),AND($M33&lt;&gt;"",NOT(OR(EXACT($M33,"current"),EXACT($M33,"stale"),EXACT($M33,"unknown"))))),"freshness, ","")&amp;IF(OR(ISFORMULA($N33),AND($N33&lt;&gt;"",NOT(OR(EXACT($N33,"none"),EXACT($N33,"material"),EXACT($N33,"unknown"))))),"contradiction, ","")&amp;IF(OR(ISFORMULA($O33),AND($O33&lt;&gt;"",NOT(OR(EXACT($O33,"two_plus"),EXACT($O33,"one"),EXACT($O33,"shared"),EXACT($O33,"unknown"))))),"provenance, ","")&amp;IF(OR(ISFORMULA($P33),AND($P33&lt;&gt;"",NOT(OR(EXACT($P33,"balanced"),EXACT($P33,"only_wins"),EXACT($P33,"only_losses"),EXACT($P33,"one_segment"),EXACT($P33,"incomplete_crm"),EXACT($P33,"limited"))))),"sampleCoverage, ","")&amp;IF(OR(ISFORMULA($Q33),AND($Q33&lt;&gt;"",NOT(OR(EXACT($Q33,"none"),EXACT($Q33,"review_due"),EXACT($Q33,"new_evidence"))))),"previousValidation, ","")&amp;IF(OR(ISFORMULA($R33),AND($R33&lt;&gt;"",NOT(OR(EXACT($R33,"yes"),EXACT($R33,"no"))))),"newMaterialEvidence, ","")&amp;IF(OR(ISFORMULA($S33),AND($S33&lt;&gt;"",NOT(OR(EXACT($S33,"yes"),EXACT($S33,"no"),EXACT($S33,"unknown"))))),"serviceability, ","")&amp;IF(OR(ISFORMULA($T33),AND($T33&lt;&gt;"",NOT(OR(EXACT($T33,"yes"),EXACT($T33,"no"))))),"historicalBackfill, ","")&amp;IF(OR(ISFORMULA($U33),AND($U33&lt;&gt;"",NOT(OR(EXACT($U33,"yes"),EXACT($U33,"no"),EXACT($U33,"unknown"))))),"commercialNonParticipation, ","")</x:f>
      </x:c>
      <x:c r="BM33">
        <x:f>IF(LEN(TRIM($C33&amp;""))=0,"candidateName, ","")&amp;IF(LEN(TRIM($D33&amp;""))=0,"decisionUse, ","")&amp;IF(LEN(TRIM($E33&amp;""))=0,"candidateInSet, ","")&amp;IF(LEN(TRIM($F33&amp;""))=0,"publicEvidence, ","")&amp;IF(LEN(TRIM($G33&amp;""))=0,"firstPartyEvidence, ","")&amp;IF(LEN(TRIM($H33&amp;""))=0,"realDecision, ","")&amp;IF(LEN(TRIM($I33&amp;""))=0,"scopeMatch, ","")&amp;IF(LEN(TRIM($J33&amp;""))=0,"evidenceQuality, ","")</x:f>
      </x:c>
      <x:c r="BN33">
        <x:f>IF($AY33=0,"EMPTY",IF($AZ33=TRUE,"INVALID INPUT",IF($BA33=TRUE,"INVALID INPUT",IF(OR(NOT(ISTEXT($C33)),LEN(TRIM($C33&amp;""))&lt;2),"INVALID INPUT",IF(OR($Q33="review_due",$Q33="new_evidence",$R33="yes"),"REOPEN",IF(OR($BD33="material",$BD33="unknown"),"RESOLVE EVIDENCE",IF(OR($I33="unknown",$H33="unknown"),"RESOLVE EVIDENCE",IF(AND($BG33=TRUE,OR($S33="",$S33="unknown")),"RESOLVE EVIDENCE",IF(AND($E33="no",OR($K33="",$K33="unknown")),"RESOLVE EVIDENCE",IF(AND($E33="yes",OR($L33="",$L33="unknown")),"RESOLVE EVIDENCE",IF(AND($E33="yes",OR($I33="partial",$I33="mismatch",$BC33="stale")),"DOWNGRADE",IF(AND($BG33=TRUE,$BK33=TRUE),"RESOLVE EVIDENCE",IF(AND($S33="no",$E33="yes",$H33="no",$U33="yes",$BB33="two_plus",$I33="full",$BC33="current"),"EXCLUDE FROM THIS COMMERCIAL VIEW",IF(AND($S33="no",$E33="yes",$H33="yes"),"DOWNGRADE",IF(AND($S33="no",OR($F33="yes",$BH33=TRUE)),"RETAIN FOR DISCOVERY / REFERENCE",IF($S33="no","RESOLVE EVIDENCE",IF(AND($E33="no",$H33="yes",$BF33=TRUE,$I33="full",$BI33=""),"RESOLVE EVIDENCE",IF(AND($E33="no",$H33="yes",$BF33=TRUE,$I33="full",$BG33=TRUE,OR($BB33&lt;&gt;"two_plus",$BC33&lt;&gt;"current",$S33&lt;&gt;"yes")),"RESOLVE EVIDENCE",IF(AND($E33="no",$H33="yes",$BF33=TRUE,$I33="full"),"ADD",IF(AND($BI33&lt;&gt;"",$E33="yes",$H33="yes",$I33="full",$L33&lt;&gt;$BI33),"RECLASSIFY",IF(AND($BB33="shared",$BH33=TRUE),"RETAIN FOR DISCOVERY / REFERENCE",IF(AND($BH33=TRUE,$F33="yes",OR($H33="no",$G33="none")),"RETAIN FOR DISCOVERY / REFERENCE",IF(AND($E33="yes",$H33="no",$U33="yes",$BB33="two_plus",$I33="full",$BC33="current"),"EXCLUDE FROM THIS COMMERCIAL VIEW",IF(AND($E33="yes",$H33="yes",$BF33=TRUE,$I33="full",$BB33="two_plus",$BC33="current",$BI33=""),"RESOLVE EVIDENCE",IF(AND($E33="yes",$H33="yes",$BF33=TRUE,$I33="full",$BB33="two_plus",$BC33="current",$BG33=TRUE,$S33&lt;&gt;"yes"),"RESOLVE EVIDENCE",IF(AND($E33="yes",$H33="yes",$BF33=TRUE,$I33="full",$BB33="two_plus",$BC33="current",$L33&lt;&gt;$BI33),"RECLASSIFY",IF(AND($E33="yes",$H33="yes",$BF33=TRUE,$I33="full",$BB33="two_plus",$BC33="current"),"CONFIRM","RESOLVE EVIDENCE")))))))))))))))))))))))))))</x:f>
      </x:c>
      <x:c r="BO33">
        <x:f>IF($AY33=0,"EMPTY",IF($AZ33=TRUE,"CONTROLLED_INPUT_INVALID",IF($BA33=TRUE,"REQUIRED_FIELDS_MISSING",IF(OR(NOT(ISTEXT($C33)),LEN(TRIM($C33&amp;""))&lt;2),"IDENTITY_MALFORMED",IF(OR($Q33="review_due",$Q33="new_evidence",$R33="yes"),"LIFECYCLE_TRIGGER",IF(OR($BD33="material",$BD33="unknown"),"MATERIAL_CONTRADICTION",IF(OR($I33="unknown",$H33="unknown"),"SCOPE_OR_EVENT_UNRESOLVED",IF(AND($BG33=TRUE,OR($S33="",$S33="unknown")),"SERVICEABILITY_UNRESOLVED",IF(AND($E33="no",OR($K33="",$K33="unknown")),"MISSING_ALTERNATIVE_ROLE_UNRESOLVED",IF(AND($E33="yes",OR($L33="",$L33="unknown")),"CURRENT_ROLE_UNRESOLVED",IF(AND($E33="yes",OR($I33="partial",$I33="mismatch",$BC33="stale")),"SCOPE_OR_FRESHNESS_LIMIT",IF(AND($BG33=TRUE,$BK33=TRUE),"COMMERCIAL_EVIDENCE_LIMITED",IF(AND($S33="no",$E33="yes",$H33="no",$U33="yes",$BB33="two_plus",$I33="full",$BC33="current"),"SCOPED_NON_SERVICEABILITY",IF(AND($S33="no",$E33="yes",$H33="yes"),"SERVICEABILITY_LIMIT",IF(AND($S33="no",OR($F33="yes",$BH33=TRUE)),"NOT_SERVICEABLE_FOR_COMMERCIAL_VIEW",IF($S33="no","SERVICEABILITY_NEGATIVE_ROLE_EFFECT_UNRESOLVED",IF(AND($E33="no",$H33="yes",$BF33=TRUE,$I33="full",$BI33=""),"MISSING_ALTERNATIVE_ROLE_UNRESOLVED",IF(AND($E33="no",$H33="yes",$BF33=TRUE,$I33="full",$BG33=TRUE,OR($BB33&lt;&gt;"two_plus",$BC33&lt;&gt;"current",$S33&lt;&gt;"yes")),"MISSING_ALTERNATIVE_EVIDENCE_LIMITED",IF(AND($E33="no",$H33="yes",$BF33=TRUE,$I33="full"),"COMMERCIAL_ALTERNATIVE_MISSING",IF(AND($BI33&lt;&gt;"",$E33="yes",$H33="yes",$I33="full",$L33&lt;&gt;$BI33),"ROLE_MISMATCH",IF(AND($BB33="shared",$BH33=TRUE),"PUBLIC_SIGNAL_SHARED_PROVENANCE",IF(AND($BH33=TRUE,$F33="yes",OR($H33="no",$G33="none")),"DISCOVERY_ONLY_RELATIONSHIP",IF(AND($E33="yes",$H33="no",$U33="yes",$BB33="two_plus",$I33="full",$BC33="current"),"SCOPED_NON_PARTICIPATION",IF(AND($E33="yes",$H33="yes",$BF33=TRUE,$I33="full",$BB33="two_plus",$BC33="current",$BI33=""),"ALTERNATIVE_TYPE_UNRESOLVED",IF(AND($E33="yes",$H33="yes",$BF33=TRUE,$I33="full",$BB33="two_plus",$BC33="current",$BG33=TRUE,$S33&lt;&gt;"yes"),"SERVICEABILITY_UNRESOLVED",IF(AND($E33="yes",$H33="yes",$BF33=TRUE,$I33="full",$BB33="two_plus",$BC33="current",$L33&lt;&gt;$BI33),"ROLE_MISMATCH",IF(AND($E33="yes",$H33="yes",$BF33=TRUE,$I33="full",$BB33="two_plus",$BC33="current"),"SCOPED_COMMERCIAL_RELEVANCE","DEFAULT_EVIDENCE_GAP")))))))))))))))))))))))))))</x:f>
      </x:c>
    </x:row>
    <x:row r="34">
      <x:c r="A34" s="80" t="str">
        <x:v>F029</x:v>
      </x:c>
      <x:c r="B34" s="80" t="str">
        <x:v>One segment overrepresented</x:v>
      </x:c>
      <x:c r="C34" s="80" t="str">
        <x:v>Atlas Cloud</x:v>
      </x:c>
      <x:c r="D34" s="80" t="str">
        <x:v>shortlist</x:v>
      </x:c>
      <x:c r="E34" s="80" t="str">
        <x:v>yes</x:v>
      </x:c>
      <x:c r="F34" s="80" t="str">
        <x:v>yes</x:v>
      </x:c>
      <x:c r="G34" s="80" t="str">
        <x:v>mixed</x:v>
      </x:c>
      <x:c r="H34" s="80" t="str">
        <x:v>yes</x:v>
      </x:c>
      <x:c r="I34" s="80" t="str">
        <x:v>full</x:v>
      </x:c>
      <x:c r="J34" s="80" t="str">
        <x:v>independent_current</x:v>
      </x:c>
      <x:c r="K34" s="80" t="str">
        <x:v>vendor</x:v>
      </x:c>
      <x:c r="L34" s="80" t="str">
        <x:v>direct</x:v>
      </x:c>
      <x:c r="M34" s="80" t="str">
        <x:v>current</x:v>
      </x:c>
      <x:c r="N34" s="80" t="str">
        <x:v>none</x:v>
      </x:c>
      <x:c r="O34" s="80" t="str">
        <x:v>two_plus</x:v>
      </x:c>
      <x:c r="P34" s="80" t="str">
        <x:v>one_segment</x:v>
      </x:c>
      <x:c r="Q34" s="80" t="str">
        <x:v>none</x:v>
      </x:c>
      <x:c r="R34" s="80" t="str">
        <x:v>no</x:v>
      </x:c>
      <x:c r="S34" s="80" t="str">
        <x:v>yes</x:v>
      </x:c>
      <x:c r="T34" s="80" t="str">
        <x:v>no</x:v>
      </x:c>
      <x:c r="U34" s="80" t="str">
        <x:v>no</x:v>
      </x:c>
      <x:c r="V34" s="80" t="str">
        <x:v>RESOLVE EVIDENCE</x:v>
      </x:c>
      <x:c r="W34" s="61" t="str">
        <x:v>COMMERCIAL_EVIDENCE_LIMITED</x:v>
      </x:c>
      <x:c r="X34" s="61" t="str">
        <x:v>VALID</x:v>
      </x:c>
      <x:c r="Y34" s="61">
        <x:f>IF($BN34="EMPTY","EMPTY",$BN34)</x:f>
      </x:c>
      <x:c r="Z34" s="61">
        <x:f>$BO34</x:f>
      </x:c>
      <x:c r="AA34" s="61">
        <x:f>IF($BN34="EMPTY","EMPTY",IF($AZ34=TRUE,"INVALID",IF($BA34=TRUE,"INCOMPLETE",IF(OR(NOT(ISTEXT($C34)),LEN(TRIM($C34&amp;""))&lt;2),"INVALID","VALID"))))</x:f>
      </x:c>
      <x:c r="AB34" s="61">
        <x:f>IF(Y34=V34,"PASS","FAIL")</x:f>
      </x:c>
      <x:c r="AC34" s="61">
        <x:f>IF(Z34=W34,"PASS","FAIL")</x:f>
      </x:c>
      <x:c r="AD34" s="61">
        <x:f>IF(AA34=X34,"PASS","FAIL")</x:f>
      </x:c>
      <x:c r="AE34" s="61">
        <x:f>IF(AND(AB34="PASS",AC34="PASS",AD34="PASS"),"PASS","FAIL")</x:f>
      </x:c>
      <x:c r="AF34" s="71" t="str">
        <x:v>The candidate is not ready for the intended commercial use.</x:v>
      </x:c>
      <x:c r="AG34" s="61">
        <x:f>IF($BN34="EMPTY","EMPTY",IFERROR(VLOOKUP($BO34,'Method Notes'!$AN$5:$AW$50,2,FALSE),""))</x:f>
      </x:c>
      <x:c r="AH34" s="71" t="str">
        <x:v>The evidence is absent, internal-only, non-independent, one-sided, incomplete, stale or historically reconstructed.</x:v>
      </x:c>
      <x:c r="AI34" s="61">
        <x:f>IF($BN34="EMPTY","EMPTY",IF($BO34="CONTROLLED_INPUT_INVALID","Unsupported values were supplied for: "&amp;LEFT($BL34,MAX(0,LEN($BL34)-2))&amp;". The engine does not convert them to a safe default.",IF($BO34="REQUIRED_FIELDS_MISSING","Required information is missing: "&amp;LEFT($BM34,MAX(0,LEN($BM34)-2))&amp;".",IFERROR(VLOOKUP($BO34,'Method Notes'!$AN$5:$AW$50,3,FALSE),""))))</x:f>
      </x:c>
      <x:c r="AJ34" s="71" t="str">
        <x:v>No final role change.</x:v>
      </x:c>
      <x:c r="AK34" s="61">
        <x:f>IF($BN34="EMPTY","EMPTY",IF($BO34="COMMERCIAL_ALTERNATIVE_MISSING","Add as "&amp;$BJ34&amp;" in this scoped view.",IF($BO34="ROLE_MISMATCH","Reclassify as "&amp;$BJ34&amp;" for this view.",IFERROR(VLOOKUP($BO34,'Method Notes'!$AN$5:$AW$50,4,FALSE),""))))</x:f>
      </x:c>
      <x:c r="AL34" s="71" t="str">
        <x:v>Evidence collection and controlled review.</x:v>
      </x:c>
      <x:c r="AM34" s="61">
        <x:f>IF($BN34="EMPTY","EMPTY",IFERROR(VLOOKUP($BO34,'Method Notes'!$AN$5:$AW$50,5,FALSE),""))</x:f>
      </x:c>
      <x:c r="AN34" s="71" t="str">
        <x:v>High-impact downstream use until the named gap is closed.</x:v>
      </x:c>
      <x:c r="AO34" s="61">
        <x:f>IF($BN34="EMPTY","EMPTY",IFERROR(VLOOKUP($BO34,'Method Notes'!$AN$5:$AW$50,6,FALSE),""))</x:f>
      </x:c>
      <x:c r="AP34" s="71" t="str">
        <x:v>Add independent decisions and missing segments.</x:v>
      </x:c>
      <x:c r="AQ34" s="61">
        <x:f>IF($BN34="EMPTY","EMPTY",IF($BO34="COMMERCIAL_EVIDENCE_LIMITED",IF($BF34=TRUE,"Add independent decisions and missing segments.","Collect direct buyer or recorded commercial-event evidence tied to the same scope."),IFERROR(VLOOKUP($BO34,'Method Notes'!$AN$5:$AW$50,7,FALSE),"")))</x:f>
      </x:c>
      <x:c r="AR34" s="71" t="str">
        <x:v>Review when the named evidence is available.</x:v>
      </x:c>
      <x:c r="AS34" s="61">
        <x:f>IF($BN34="EMPTY","EMPTY",IFERROR(VLOOKUP($BO34,'Method Notes'!$AN$5:$AW$50,8,FALSE),""))</x:f>
      </x:c>
      <x:c r="AT34" s="71" t="str">
        <x:v>SAMPLE COVERAGE LIMITED</x:v>
      </x:c>
      <x:c r="AU34" s="61">
        <x:f>IF($BN34="EMPTY","EMPTY",IF(OR($BO34="COMMERCIAL_EVIDENCE_LIMITED",$BO34="COMMERCIAL_ALTERNATIVE_MISSING",$BO34="ROLE_MISMATCH",$BO34="SCOPE_OR_FRESHNESS_LIMIT"),IF($BB34="shared","PROVENANCE NOT INDEPENDENT",IF($BB34="one","ONE INDEPENDENT DECISION ONLY",IF($BE34="incomplete_crm","CRM CAPTURE INCOMPLETE",IF(OR($BE34="only_wins",$BE34="only_losses",$BE34="one_segment",$BE34="limited"),"SAMPLE COVERAGE LIMITED",IF($T34="yes","HISTORICAL BACKFILL UNRELIABLE",IF($BC34="stale","EVIDENCE STALE","Evidence is scoped to the tested view.")))))),IFERROR(VLOOKUP($BO34,'Method Notes'!$AN$5:$AW$50,9,FALSE),"")))</x:f>
      </x:c>
      <x:c r="AV34" s="71" t="str">
        <x:v>Begin prospective capture rather than inventing historical certainty.</x:v>
      </x:c>
      <x:c r="AW34" s="61">
        <x:f>IF($BN34="EMPTY","EMPTY",IFERROR(VLOOKUP($BO34,'Method Notes'!$AN$5:$AW$50,10,FALSE),""))</x:f>
      </x:c>
      <x:c r="AX34" s="61">
        <x:f>IF(AND(AG34=AF34,AI34=AH34,AK34=AJ34,AM34=AL34,AO34=AN34,AQ34=AP34,AS34=AR34,AU34=AT34,AW34=AV34),"PASS","FAIL")</x:f>
      </x:c>
      <x:c r="AY34">
        <x:f>IF(COUNTA($C34:$U34)&gt;0,1,0)</x:f>
      </x:c>
      <x:c r="AZ34">
        <x:f>OR(ISFORMULA($C34),ISFORMULA($D34),AND($D34&lt;&gt;"",NOT(OR(EXACT($D34,"seo"),EXACT($D34,"content"),EXACT($D34,"paid_search"),EXACT($D34,"market_monitoring"),EXACT($D34,"battlecard"),EXACT($D34,"product_comparison"),EXACT($D34,"shortlist"),EXACT($D34,"procurement"),EXACT($D34,"pricing"),EXACT($D34,"renewal"),EXACT($D34,"strategy")))),ISFORMULA($E34),AND($E34&lt;&gt;"",NOT(OR(EXACT($E34,"yes"),EXACT($E34,"no")))),ISFORMULA($F34),AND($F34&lt;&gt;"",NOT(OR(EXACT($F34,"yes"),EXACT($F34,"no")))),ISFORMULA($G34),AND($G34&lt;&gt;"",NOT(OR(EXACT($G34,"none"),EXACT($G34,"seller_only"),EXACT($G34,"buyer_event"),EXACT($G34,"mixed")))),ISFORMULA($H34),AND($H34&lt;&gt;"",NOT(OR(EXACT($H34,"yes"),EXACT($H34,"no"),EXACT($H34,"unknown")))),ISFORMULA($I34),AND($I34&lt;&gt;"",NOT(OR(EXACT($I34,"full"),EXACT($I34,"partial"),EXACT($I34,"mismatch"),EXACT($I34,"unknown")))),ISFORMULA($J34),AND($J34&lt;&gt;"",NOT(OR(EXACT($J34,"independent_current"),EXACT($J34,"one_decision"),EXACT($J34,"shared_records"),EXACT($J34,"contradictory"),EXACT($J34,"incomplete_capture"),EXACT($J34,"stale")))),ISFORMULA($K34),AND($K34&lt;&gt;"",NOT(OR(EXACT($K34,"vendor"),EXACT($K34,"product"),EXACT($K34,"consultancy"),EXACT($K34,"agency"),EXACT($K34,"internal_build"),EXACT($K34,"spreadsheet"),EXACT($K34,"incumbent"),EXACT($K34,"open_source"),EXACT($K34,"free_tool"),EXACT($K34,"no_decision"),EXACT($K34,"status_quo"),EXACT($K34,"unknown")))),ISFORMULA($L34),AND($L34&lt;&gt;"",NOT(OR(EXACT($L34,"direct"),EXACT($L34,"indirect"),EXACT($L34,"substitute"),EXACT($L34,"reference"),EXACT($L34,"unknown")))),ISFORMULA($M34),AND($M34&lt;&gt;"",NOT(OR(EXACT($M34,"current"),EXACT($M34,"stale"),EXACT($M34,"unknown")))),ISFORMULA($N34),AND($N34&lt;&gt;"",NOT(OR(EXACT($N34,"none"),EXACT($N34,"material"),EXACT($N34,"unknown")))),ISFORMULA($O34),AND($O34&lt;&gt;"",NOT(OR(EXACT($O34,"two_plus"),EXACT($O34,"one"),EXACT($O34,"shared"),EXACT($O34,"unknown")))),ISFORMULA($P34),AND($P34&lt;&gt;"",NOT(OR(EXACT($P34,"balanced"),EXACT($P34,"only_wins"),EXACT($P34,"only_losses"),EXACT($P34,"one_segment"),EXACT($P34,"incomplete_crm"),EXACT($P34,"limited")))),ISFORMULA($Q34),AND($Q34&lt;&gt;"",NOT(OR(EXACT($Q34,"none"),EXACT($Q34,"review_due"),EXACT($Q34,"new_evidence")))),ISFORMULA($R34),AND($R34&lt;&gt;"",NOT(OR(EXACT($R34,"yes"),EXACT($R34,"no")))),ISFORMULA($S34),AND($S34&lt;&gt;"",NOT(OR(EXACT($S34,"yes"),EXACT($S34,"no"),EXACT($S34,"unknown")))),ISFORMULA($T34),AND($T34&lt;&gt;"",NOT(OR(EXACT($T34,"yes"),EXACT($T34,"no")))),ISFORMULA($U34),AND($U34&lt;&gt;"",NOT(OR(EXACT($U34,"yes"),EXACT($U34,"no"),EXACT($U34,"unknown")))))</x:f>
      </x:c>
      <x:c r="BA34">
        <x:f>OR(LEN(TRIM($C34&amp;""))=0,LEN(TRIM($D34&amp;""))=0,LEN(TRIM($E34&amp;""))=0,LEN(TRIM($F34&amp;""))=0,LEN(TRIM($G34&amp;""))=0,LEN(TRIM($H34&amp;""))=0,LEN(TRIM($I34&amp;""))=0,LEN(TRIM($J34&amp;""))=0)</x:f>
      </x:c>
      <x:c r="BB34">
        <x:f>IF($O34&lt;&gt;"",$O34,IF($J34="independent_current","two_plus",IF($J34="one_decision","one",IF($J34="shared_records","shared","unknown"))))</x:f>
      </x:c>
      <x:c r="BC34">
        <x:f>IF($M34&lt;&gt;"",$M34,IF($J34="stale","stale",IF($J34="incomplete_capture","unknown",IF($J34&lt;&gt;"","current",""))))</x:f>
      </x:c>
      <x:c r="BD34">
        <x:f>IF($N34&lt;&gt;"",$N34,IF($J34="contradictory","material",IF($J34&lt;&gt;"","none","")))</x:f>
      </x:c>
      <x:c r="BE34">
        <x:f>IF($P34&lt;&gt;"",$P34,IF($J34="incomplete_capture","incomplete_crm",IF($J34="independent_current","balanced",IF($J34&lt;&gt;"","limited",""))))</x:f>
      </x:c>
      <x:c r="BF34">
        <x:f>OR($G34="buyer_event",$G34="mixed")</x:f>
      </x:c>
      <x:c r="BG34">
        <x:f>OR($D34="battlecard",$D34="shortlist",$D34="procurement",$D34="pricing",$D34="renewal",$D34="strategy",$D34="product_comparison")</x:f>
      </x:c>
      <x:c r="BH34">
        <x:f>OR($D34="seo",$D34="content",$D34="paid_search",$D34="market_monitoring")</x:f>
      </x:c>
      <x:c r="BI34">
        <x:f>IF(OR($K34="vendor",$K34="product"),"direct",IF(OR($K34="consultancy",$K34="agency"),"indirect",IF(OR($K34="internal_build",$K34="spreadsheet",$K34="incumbent",$K34="open_source",$K34="free_tool",$K34="no_decision",$K34="status_quo"),"substitute","")))</x:f>
      </x:c>
      <x:c r="BJ34">
        <x:f>IF(OR($K34="vendor",$K34="product"),"Direct competitor",IF(OR($K34="consultancy",$K34="agency"),"Service alternative",IF($K34="incumbent","Incumbent / substitute",IF($K34="no_decision","No-decision alternative",IF($K34="status_quo","Status-quo alternative",IF(OR($K34="internal_build",$K34="spreadsheet",$K34="open_source",$K34="free_tool"),"Substitute",""))))))</x:f>
      </x:c>
      <x:c r="BK34">
        <x:f>OR($G34="none",$G34="seller_only",$BB34&lt;&gt;"two_plus",$BE34="only_wins",$BE34="only_losses",$BE34="one_segment",$BE34="incomplete_crm",$BE34="limited",$T34="yes",$BC34&lt;&gt;"current")</x:f>
      </x:c>
      <x:c r="BL34">
        <x:f>IF(ISFORMULA($C34),"candidateName, ","")&amp;IF(OR(ISFORMULA($D34),AND($D34&lt;&gt;"",NOT(OR(EXACT($D34,"seo"),EXACT($D34,"content"),EXACT($D34,"paid_search"),EXACT($D34,"market_monitoring"),EXACT($D34,"battlecard"),EXACT($D34,"product_comparison"),EXACT($D34,"shortlist"),EXACT($D34,"procurement"),EXACT($D34,"pricing"),EXACT($D34,"renewal"),EXACT($D34,"strategy"))))),"decisionUse, ","")&amp;IF(OR(ISFORMULA($E34),AND($E34&lt;&gt;"",NOT(OR(EXACT($E34,"yes"),EXACT($E34,"no"))))),"candidateInSet, ","")&amp;IF(OR(ISFORMULA($F34),AND($F34&lt;&gt;"",NOT(OR(EXACT($F34,"yes"),EXACT($F34,"no"))))),"publicEvidence, ","")&amp;IF(OR(ISFORMULA($G34),AND($G34&lt;&gt;"",NOT(OR(EXACT($G34,"none"),EXACT($G34,"seller_only"),EXACT($G34,"buyer_event"),EXACT($G34,"mixed"))))),"firstPartyEvidence, ","")&amp;IF(OR(ISFORMULA($H34),AND($H34&lt;&gt;"",NOT(OR(EXACT($H34,"yes"),EXACT($H34,"no"),EXACT($H34,"unknown"))))),"realDecision, ","")&amp;IF(OR(ISFORMULA($I34),AND($I34&lt;&gt;"",NOT(OR(EXACT($I34,"full"),EXACT($I34,"partial"),EXACT($I34,"mismatch"),EXACT($I34,"unknown"))))),"scopeMatch, ","")&amp;IF(OR(ISFORMULA($J34),AND($J34&lt;&gt;"",NOT(OR(EXACT($J34,"independent_current"),EXACT($J34,"one_decision"),EXACT($J34,"shared_records"),EXACT($J34,"contradictory"),EXACT($J34,"incomplete_capture"),EXACT($J34,"stale"))))),"evidenceQuality, ","")&amp;IF(OR(ISFORMULA($K34),AND($K34&lt;&gt;"",NOT(OR(EXACT($K34,"vendor"),EXACT($K34,"product"),EXACT($K34,"consultancy"),EXACT($K34,"agency"),EXACT($K34,"internal_build"),EXACT($K34,"spreadsheet"),EXACT($K34,"incumbent"),EXACT($K34,"open_source"),EXACT($K34,"free_tool"),EXACT($K34,"no_decision"),EXACT($K34,"status_quo"),EXACT($K34,"unknown"))))),"alternativeType, ","")&amp;IF(OR(ISFORMULA($L34),AND($L34&lt;&gt;"",NOT(OR(EXACT($L34,"direct"),EXACT($L34,"indirect"),EXACT($L34,"substitute"),EXACT($L34,"reference"),EXACT($L34,"unknown"))))),"currentRole, ","")&amp;IF(OR(ISFORMULA($M34),AND($M34&lt;&gt;"",NOT(OR(EXACT($M34,"current"),EXACT($M34,"stale"),EXACT($M34,"unknown"))))),"freshness, ","")&amp;IF(OR(ISFORMULA($N34),AND($N34&lt;&gt;"",NOT(OR(EXACT($N34,"none"),EXACT($N34,"material"),EXACT($N34,"unknown"))))),"contradiction, ","")&amp;IF(OR(ISFORMULA($O34),AND($O34&lt;&gt;"",NOT(OR(EXACT($O34,"two_plus"),EXACT($O34,"one"),EXACT($O34,"shared"),EXACT($O34,"unknown"))))),"provenance, ","")&amp;IF(OR(ISFORMULA($P34),AND($P34&lt;&gt;"",NOT(OR(EXACT($P34,"balanced"),EXACT($P34,"only_wins"),EXACT($P34,"only_losses"),EXACT($P34,"one_segment"),EXACT($P34,"incomplete_crm"),EXACT($P34,"limited"))))),"sampleCoverage, ","")&amp;IF(OR(ISFORMULA($Q34),AND($Q34&lt;&gt;"",NOT(OR(EXACT($Q34,"none"),EXACT($Q34,"review_due"),EXACT($Q34,"new_evidence"))))),"previousValidation, ","")&amp;IF(OR(ISFORMULA($R34),AND($R34&lt;&gt;"",NOT(OR(EXACT($R34,"yes"),EXACT($R34,"no"))))),"newMaterialEvidence, ","")&amp;IF(OR(ISFORMULA($S34),AND($S34&lt;&gt;"",NOT(OR(EXACT($S34,"yes"),EXACT($S34,"no"),EXACT($S34,"unknown"))))),"serviceability, ","")&amp;IF(OR(ISFORMULA($T34),AND($T34&lt;&gt;"",NOT(OR(EXACT($T34,"yes"),EXACT($T34,"no"))))),"historicalBackfill, ","")&amp;IF(OR(ISFORMULA($U34),AND($U34&lt;&gt;"",NOT(OR(EXACT($U34,"yes"),EXACT($U34,"no"),EXACT($U34,"unknown"))))),"commercialNonParticipation, ","")</x:f>
      </x:c>
      <x:c r="BM34">
        <x:f>IF(LEN(TRIM($C34&amp;""))=0,"candidateName, ","")&amp;IF(LEN(TRIM($D34&amp;""))=0,"decisionUse, ","")&amp;IF(LEN(TRIM($E34&amp;""))=0,"candidateInSet, ","")&amp;IF(LEN(TRIM($F34&amp;""))=0,"publicEvidence, ","")&amp;IF(LEN(TRIM($G34&amp;""))=0,"firstPartyEvidence, ","")&amp;IF(LEN(TRIM($H34&amp;""))=0,"realDecision, ","")&amp;IF(LEN(TRIM($I34&amp;""))=0,"scopeMatch, ","")&amp;IF(LEN(TRIM($J34&amp;""))=0,"evidenceQuality, ","")</x:f>
      </x:c>
      <x:c r="BN34">
        <x:f>IF($AY34=0,"EMPTY",IF($AZ34=TRUE,"INVALID INPUT",IF($BA34=TRUE,"INVALID INPUT",IF(OR(NOT(ISTEXT($C34)),LEN(TRIM($C34&amp;""))&lt;2),"INVALID INPUT",IF(OR($Q34="review_due",$Q34="new_evidence",$R34="yes"),"REOPEN",IF(OR($BD34="material",$BD34="unknown"),"RESOLVE EVIDENCE",IF(OR($I34="unknown",$H34="unknown"),"RESOLVE EVIDENCE",IF(AND($BG34=TRUE,OR($S34="",$S34="unknown")),"RESOLVE EVIDENCE",IF(AND($E34="no",OR($K34="",$K34="unknown")),"RESOLVE EVIDENCE",IF(AND($E34="yes",OR($L34="",$L34="unknown")),"RESOLVE EVIDENCE",IF(AND($E34="yes",OR($I34="partial",$I34="mismatch",$BC34="stale")),"DOWNGRADE",IF(AND($BG34=TRUE,$BK34=TRUE),"RESOLVE EVIDENCE",IF(AND($S34="no",$E34="yes",$H34="no",$U34="yes",$BB34="two_plus",$I34="full",$BC34="current"),"EXCLUDE FROM THIS COMMERCIAL VIEW",IF(AND($S34="no",$E34="yes",$H34="yes"),"DOWNGRADE",IF(AND($S34="no",OR($F34="yes",$BH34=TRUE)),"RETAIN FOR DISCOVERY / REFERENCE",IF($S34="no","RESOLVE EVIDENCE",IF(AND($E34="no",$H34="yes",$BF34=TRUE,$I34="full",$BI34=""),"RESOLVE EVIDENCE",IF(AND($E34="no",$H34="yes",$BF34=TRUE,$I34="full",$BG34=TRUE,OR($BB34&lt;&gt;"two_plus",$BC34&lt;&gt;"current",$S34&lt;&gt;"yes")),"RESOLVE EVIDENCE",IF(AND($E34="no",$H34="yes",$BF34=TRUE,$I34="full"),"ADD",IF(AND($BI34&lt;&gt;"",$E34="yes",$H34="yes",$I34="full",$L34&lt;&gt;$BI34),"RECLASSIFY",IF(AND($BB34="shared",$BH34=TRUE),"RETAIN FOR DISCOVERY / REFERENCE",IF(AND($BH34=TRUE,$F34="yes",OR($H34="no",$G34="none")),"RETAIN FOR DISCOVERY / REFERENCE",IF(AND($E34="yes",$H34="no",$U34="yes",$BB34="two_plus",$I34="full",$BC34="current"),"EXCLUDE FROM THIS COMMERCIAL VIEW",IF(AND($E34="yes",$H34="yes",$BF34=TRUE,$I34="full",$BB34="two_plus",$BC34="current",$BI34=""),"RESOLVE EVIDENCE",IF(AND($E34="yes",$H34="yes",$BF34=TRUE,$I34="full",$BB34="two_plus",$BC34="current",$BG34=TRUE,$S34&lt;&gt;"yes"),"RESOLVE EVIDENCE",IF(AND($E34="yes",$H34="yes",$BF34=TRUE,$I34="full",$BB34="two_plus",$BC34="current",$L34&lt;&gt;$BI34),"RECLASSIFY",IF(AND($E34="yes",$H34="yes",$BF34=TRUE,$I34="full",$BB34="two_plus",$BC34="current"),"CONFIRM","RESOLVE EVIDENCE")))))))))))))))))))))))))))</x:f>
      </x:c>
      <x:c r="BO34">
        <x:f>IF($AY34=0,"EMPTY",IF($AZ34=TRUE,"CONTROLLED_INPUT_INVALID",IF($BA34=TRUE,"REQUIRED_FIELDS_MISSING",IF(OR(NOT(ISTEXT($C34)),LEN(TRIM($C34&amp;""))&lt;2),"IDENTITY_MALFORMED",IF(OR($Q34="review_due",$Q34="new_evidence",$R34="yes"),"LIFECYCLE_TRIGGER",IF(OR($BD34="material",$BD34="unknown"),"MATERIAL_CONTRADICTION",IF(OR($I34="unknown",$H34="unknown"),"SCOPE_OR_EVENT_UNRESOLVED",IF(AND($BG34=TRUE,OR($S34="",$S34="unknown")),"SERVICEABILITY_UNRESOLVED",IF(AND($E34="no",OR($K34="",$K34="unknown")),"MISSING_ALTERNATIVE_ROLE_UNRESOLVED",IF(AND($E34="yes",OR($L34="",$L34="unknown")),"CURRENT_ROLE_UNRESOLVED",IF(AND($E34="yes",OR($I34="partial",$I34="mismatch",$BC34="stale")),"SCOPE_OR_FRESHNESS_LIMIT",IF(AND($BG34=TRUE,$BK34=TRUE),"COMMERCIAL_EVIDENCE_LIMITED",IF(AND($S34="no",$E34="yes",$H34="no",$U34="yes",$BB34="two_plus",$I34="full",$BC34="current"),"SCOPED_NON_SERVICEABILITY",IF(AND($S34="no",$E34="yes",$H34="yes"),"SERVICEABILITY_LIMIT",IF(AND($S34="no",OR($F34="yes",$BH34=TRUE)),"NOT_SERVICEABLE_FOR_COMMERCIAL_VIEW",IF($S34="no","SERVICEABILITY_NEGATIVE_ROLE_EFFECT_UNRESOLVED",IF(AND($E34="no",$H34="yes",$BF34=TRUE,$I34="full",$BI34=""),"MISSING_ALTERNATIVE_ROLE_UNRESOLVED",IF(AND($E34="no",$H34="yes",$BF34=TRUE,$I34="full",$BG34=TRUE,OR($BB34&lt;&gt;"two_plus",$BC34&lt;&gt;"current",$S34&lt;&gt;"yes")),"MISSING_ALTERNATIVE_EVIDENCE_LIMITED",IF(AND($E34="no",$H34="yes",$BF34=TRUE,$I34="full"),"COMMERCIAL_ALTERNATIVE_MISSING",IF(AND($BI34&lt;&gt;"",$E34="yes",$H34="yes",$I34="full",$L34&lt;&gt;$BI34),"ROLE_MISMATCH",IF(AND($BB34="shared",$BH34=TRUE),"PUBLIC_SIGNAL_SHARED_PROVENANCE",IF(AND($BH34=TRUE,$F34="yes",OR($H34="no",$G34="none")),"DISCOVERY_ONLY_RELATIONSHIP",IF(AND($E34="yes",$H34="no",$U34="yes",$BB34="two_plus",$I34="full",$BC34="current"),"SCOPED_NON_PARTICIPATION",IF(AND($E34="yes",$H34="yes",$BF34=TRUE,$I34="full",$BB34="two_plus",$BC34="current",$BI34=""),"ALTERNATIVE_TYPE_UNRESOLVED",IF(AND($E34="yes",$H34="yes",$BF34=TRUE,$I34="full",$BB34="two_plus",$BC34="current",$BG34=TRUE,$S34&lt;&gt;"yes"),"SERVICEABILITY_UNRESOLVED",IF(AND($E34="yes",$H34="yes",$BF34=TRUE,$I34="full",$BB34="two_plus",$BC34="current",$L34&lt;&gt;$BI34),"ROLE_MISMATCH",IF(AND($E34="yes",$H34="yes",$BF34=TRUE,$I34="full",$BB34="two_plus",$BC34="current"),"SCOPED_COMMERCIAL_RELEVANCE","DEFAULT_EVIDENCE_GAP")))))))))))))))))))))))))))</x:f>
      </x:c>
    </x:row>
    <x:row r="35">
      <x:c r="A35" s="80" t="str">
        <x:v>F030</x:v>
      </x:c>
      <x:c r="B35" s="80" t="str">
        <x:v>Incomplete CRM</x:v>
      </x:c>
      <x:c r="C35" s="80" t="str">
        <x:v>Atlas Cloud</x:v>
      </x:c>
      <x:c r="D35" s="80" t="str">
        <x:v>shortlist</x:v>
      </x:c>
      <x:c r="E35" s="80" t="str">
        <x:v>yes</x:v>
      </x:c>
      <x:c r="F35" s="80" t="str">
        <x:v>yes</x:v>
      </x:c>
      <x:c r="G35" s="80" t="str">
        <x:v>mixed</x:v>
      </x:c>
      <x:c r="H35" s="80" t="str">
        <x:v>yes</x:v>
      </x:c>
      <x:c r="I35" s="80" t="str">
        <x:v>full</x:v>
      </x:c>
      <x:c r="J35" s="80" t="str">
        <x:v>independent_current</x:v>
      </x:c>
      <x:c r="K35" s="80" t="str">
        <x:v>vendor</x:v>
      </x:c>
      <x:c r="L35" s="80" t="str">
        <x:v>direct</x:v>
      </x:c>
      <x:c r="M35" s="80" t="str">
        <x:v>current</x:v>
      </x:c>
      <x:c r="N35" s="80" t="str">
        <x:v>none</x:v>
      </x:c>
      <x:c r="O35" s="80" t="str">
        <x:v>two_plus</x:v>
      </x:c>
      <x:c r="P35" s="80" t="str">
        <x:v>incomplete_crm</x:v>
      </x:c>
      <x:c r="Q35" s="80" t="str">
        <x:v>none</x:v>
      </x:c>
      <x:c r="R35" s="80" t="str">
        <x:v>no</x:v>
      </x:c>
      <x:c r="S35" s="80" t="str">
        <x:v>yes</x:v>
      </x:c>
      <x:c r="T35" s="80" t="str">
        <x:v>no</x:v>
      </x:c>
      <x:c r="U35" s="80" t="str">
        <x:v>no</x:v>
      </x:c>
      <x:c r="V35" s="80" t="str">
        <x:v>RESOLVE EVIDENCE</x:v>
      </x:c>
      <x:c r="W35" s="61" t="str">
        <x:v>COMMERCIAL_EVIDENCE_LIMITED</x:v>
      </x:c>
      <x:c r="X35" s="61" t="str">
        <x:v>VALID</x:v>
      </x:c>
      <x:c r="Y35" s="61">
        <x:f>IF($BN35="EMPTY","EMPTY",$BN35)</x:f>
      </x:c>
      <x:c r="Z35" s="61">
        <x:f>$BO35</x:f>
      </x:c>
      <x:c r="AA35" s="61">
        <x:f>IF($BN35="EMPTY","EMPTY",IF($AZ35=TRUE,"INVALID",IF($BA35=TRUE,"INCOMPLETE",IF(OR(NOT(ISTEXT($C35)),LEN(TRIM($C35&amp;""))&lt;2),"INVALID","VALID"))))</x:f>
      </x:c>
      <x:c r="AB35" s="61">
        <x:f>IF(Y35=V35,"PASS","FAIL")</x:f>
      </x:c>
      <x:c r="AC35" s="61">
        <x:f>IF(Z35=W35,"PASS","FAIL")</x:f>
      </x:c>
      <x:c r="AD35" s="61">
        <x:f>IF(AA35=X35,"PASS","FAIL")</x:f>
      </x:c>
      <x:c r="AE35" s="61">
        <x:f>IF(AND(AB35="PASS",AC35="PASS",AD35="PASS"),"PASS","FAIL")</x:f>
      </x:c>
      <x:c r="AF35" s="71" t="str">
        <x:v>The candidate is not ready for the intended commercial use.</x:v>
      </x:c>
      <x:c r="AG35" s="61">
        <x:f>IF($BN35="EMPTY","EMPTY",IFERROR(VLOOKUP($BO35,'Method Notes'!$AN$5:$AW$50,2,FALSE),""))</x:f>
      </x:c>
      <x:c r="AH35" s="71" t="str">
        <x:v>The evidence is absent, internal-only, non-independent, one-sided, incomplete, stale or historically reconstructed.</x:v>
      </x:c>
      <x:c r="AI35" s="61">
        <x:f>IF($BN35="EMPTY","EMPTY",IF($BO35="CONTROLLED_INPUT_INVALID","Unsupported values were supplied for: "&amp;LEFT($BL35,MAX(0,LEN($BL35)-2))&amp;". The engine does not convert them to a safe default.",IF($BO35="REQUIRED_FIELDS_MISSING","Required information is missing: "&amp;LEFT($BM35,MAX(0,LEN($BM35)-2))&amp;".",IFERROR(VLOOKUP($BO35,'Method Notes'!$AN$5:$AW$50,3,FALSE),""))))</x:f>
      </x:c>
      <x:c r="AJ35" s="71" t="str">
        <x:v>No final role change.</x:v>
      </x:c>
      <x:c r="AK35" s="61">
        <x:f>IF($BN35="EMPTY","EMPTY",IF($BO35="COMMERCIAL_ALTERNATIVE_MISSING","Add as "&amp;$BJ35&amp;" in this scoped view.",IF($BO35="ROLE_MISMATCH","Reclassify as "&amp;$BJ35&amp;" for this view.",IFERROR(VLOOKUP($BO35,'Method Notes'!$AN$5:$AW$50,4,FALSE),""))))</x:f>
      </x:c>
      <x:c r="AL35" s="71" t="str">
        <x:v>Evidence collection and controlled review.</x:v>
      </x:c>
      <x:c r="AM35" s="61">
        <x:f>IF($BN35="EMPTY","EMPTY",IFERROR(VLOOKUP($BO35,'Method Notes'!$AN$5:$AW$50,5,FALSE),""))</x:f>
      </x:c>
      <x:c r="AN35" s="71" t="str">
        <x:v>High-impact downstream use until the named gap is closed.</x:v>
      </x:c>
      <x:c r="AO35" s="61">
        <x:f>IF($BN35="EMPTY","EMPTY",IFERROR(VLOOKUP($BO35,'Method Notes'!$AN$5:$AW$50,6,FALSE),""))</x:f>
      </x:c>
      <x:c r="AP35" s="71" t="str">
        <x:v>Add independent decisions and missing segments.</x:v>
      </x:c>
      <x:c r="AQ35" s="61">
        <x:f>IF($BN35="EMPTY","EMPTY",IF($BO35="COMMERCIAL_EVIDENCE_LIMITED",IF($BF35=TRUE,"Add independent decisions and missing segments.","Collect direct buyer or recorded commercial-event evidence tied to the same scope."),IFERROR(VLOOKUP($BO35,'Method Notes'!$AN$5:$AW$50,7,FALSE),"")))</x:f>
      </x:c>
      <x:c r="AR35" s="71" t="str">
        <x:v>Review when the named evidence is available.</x:v>
      </x:c>
      <x:c r="AS35" s="61">
        <x:f>IF($BN35="EMPTY","EMPTY",IFERROR(VLOOKUP($BO35,'Method Notes'!$AN$5:$AW$50,8,FALSE),""))</x:f>
      </x:c>
      <x:c r="AT35" s="71" t="str">
        <x:v>CRM CAPTURE INCOMPLETE</x:v>
      </x:c>
      <x:c r="AU35" s="61">
        <x:f>IF($BN35="EMPTY","EMPTY",IF(OR($BO35="COMMERCIAL_EVIDENCE_LIMITED",$BO35="COMMERCIAL_ALTERNATIVE_MISSING",$BO35="ROLE_MISMATCH",$BO35="SCOPE_OR_FRESHNESS_LIMIT"),IF($BB35="shared","PROVENANCE NOT INDEPENDENT",IF($BB35="one","ONE INDEPENDENT DECISION ONLY",IF($BE35="incomplete_crm","CRM CAPTURE INCOMPLETE",IF(OR($BE35="only_wins",$BE35="only_losses",$BE35="one_segment",$BE35="limited"),"SAMPLE COVERAGE LIMITED",IF($T35="yes","HISTORICAL BACKFILL UNRELIABLE",IF($BC35="stale","EVIDENCE STALE","Evidence is scoped to the tested view.")))))),IFERROR(VLOOKUP($BO35,'Method Notes'!$AN$5:$AW$50,9,FALSE),"")))</x:f>
      </x:c>
      <x:c r="AV35" s="71" t="str">
        <x:v>Begin prospective capture rather than inventing historical certainty.</x:v>
      </x:c>
      <x:c r="AW35" s="61">
        <x:f>IF($BN35="EMPTY","EMPTY",IFERROR(VLOOKUP($BO35,'Method Notes'!$AN$5:$AW$50,10,FALSE),""))</x:f>
      </x:c>
      <x:c r="AX35" s="61">
        <x:f>IF(AND(AG35=AF35,AI35=AH35,AK35=AJ35,AM35=AL35,AO35=AN35,AQ35=AP35,AS35=AR35,AU35=AT35,AW35=AV35),"PASS","FAIL")</x:f>
      </x:c>
      <x:c r="AY35">
        <x:f>IF(COUNTA($C35:$U35)&gt;0,1,0)</x:f>
      </x:c>
      <x:c r="AZ35">
        <x:f>OR(ISFORMULA($C35),ISFORMULA($D35),AND($D35&lt;&gt;"",NOT(OR(EXACT($D35,"seo"),EXACT($D35,"content"),EXACT($D35,"paid_search"),EXACT($D35,"market_monitoring"),EXACT($D35,"battlecard"),EXACT($D35,"product_comparison"),EXACT($D35,"shortlist"),EXACT($D35,"procurement"),EXACT($D35,"pricing"),EXACT($D35,"renewal"),EXACT($D35,"strategy")))),ISFORMULA($E35),AND($E35&lt;&gt;"",NOT(OR(EXACT($E35,"yes"),EXACT($E35,"no")))),ISFORMULA($F35),AND($F35&lt;&gt;"",NOT(OR(EXACT($F35,"yes"),EXACT($F35,"no")))),ISFORMULA($G35),AND($G35&lt;&gt;"",NOT(OR(EXACT($G35,"none"),EXACT($G35,"seller_only"),EXACT($G35,"buyer_event"),EXACT($G35,"mixed")))),ISFORMULA($H35),AND($H35&lt;&gt;"",NOT(OR(EXACT($H35,"yes"),EXACT($H35,"no"),EXACT($H35,"unknown")))),ISFORMULA($I35),AND($I35&lt;&gt;"",NOT(OR(EXACT($I35,"full"),EXACT($I35,"partial"),EXACT($I35,"mismatch"),EXACT($I35,"unknown")))),ISFORMULA($J35),AND($J35&lt;&gt;"",NOT(OR(EXACT($J35,"independent_current"),EXACT($J35,"one_decision"),EXACT($J35,"shared_records"),EXACT($J35,"contradictory"),EXACT($J35,"incomplete_capture"),EXACT($J35,"stale")))),ISFORMULA($K35),AND($K35&lt;&gt;"",NOT(OR(EXACT($K35,"vendor"),EXACT($K35,"product"),EXACT($K35,"consultancy"),EXACT($K35,"agency"),EXACT($K35,"internal_build"),EXACT($K35,"spreadsheet"),EXACT($K35,"incumbent"),EXACT($K35,"open_source"),EXACT($K35,"free_tool"),EXACT($K35,"no_decision"),EXACT($K35,"status_quo"),EXACT($K35,"unknown")))),ISFORMULA($L35),AND($L35&lt;&gt;"",NOT(OR(EXACT($L35,"direct"),EXACT($L35,"indirect"),EXACT($L35,"substitute"),EXACT($L35,"reference"),EXACT($L35,"unknown")))),ISFORMULA($M35),AND($M35&lt;&gt;"",NOT(OR(EXACT($M35,"current"),EXACT($M35,"stale"),EXACT($M35,"unknown")))),ISFORMULA($N35),AND($N35&lt;&gt;"",NOT(OR(EXACT($N35,"none"),EXACT($N35,"material"),EXACT($N35,"unknown")))),ISFORMULA($O35),AND($O35&lt;&gt;"",NOT(OR(EXACT($O35,"two_plus"),EXACT($O35,"one"),EXACT($O35,"shared"),EXACT($O35,"unknown")))),ISFORMULA($P35),AND($P35&lt;&gt;"",NOT(OR(EXACT($P35,"balanced"),EXACT($P35,"only_wins"),EXACT($P35,"only_losses"),EXACT($P35,"one_segment"),EXACT($P35,"incomplete_crm"),EXACT($P35,"limited")))),ISFORMULA($Q35),AND($Q35&lt;&gt;"",NOT(OR(EXACT($Q35,"none"),EXACT($Q35,"review_due"),EXACT($Q35,"new_evidence")))),ISFORMULA($R35),AND($R35&lt;&gt;"",NOT(OR(EXACT($R35,"yes"),EXACT($R35,"no")))),ISFORMULA($S35),AND($S35&lt;&gt;"",NOT(OR(EXACT($S35,"yes"),EXACT($S35,"no"),EXACT($S35,"unknown")))),ISFORMULA($T35),AND($T35&lt;&gt;"",NOT(OR(EXACT($T35,"yes"),EXACT($T35,"no")))),ISFORMULA($U35),AND($U35&lt;&gt;"",NOT(OR(EXACT($U35,"yes"),EXACT($U35,"no"),EXACT($U35,"unknown")))))</x:f>
      </x:c>
      <x:c r="BA35">
        <x:f>OR(LEN(TRIM($C35&amp;""))=0,LEN(TRIM($D35&amp;""))=0,LEN(TRIM($E35&amp;""))=0,LEN(TRIM($F35&amp;""))=0,LEN(TRIM($G35&amp;""))=0,LEN(TRIM($H35&amp;""))=0,LEN(TRIM($I35&amp;""))=0,LEN(TRIM($J35&amp;""))=0)</x:f>
      </x:c>
      <x:c r="BB35">
        <x:f>IF($O35&lt;&gt;"",$O35,IF($J35="independent_current","two_plus",IF($J35="one_decision","one",IF($J35="shared_records","shared","unknown"))))</x:f>
      </x:c>
      <x:c r="BC35">
        <x:f>IF($M35&lt;&gt;"",$M35,IF($J35="stale","stale",IF($J35="incomplete_capture","unknown",IF($J35&lt;&gt;"","current",""))))</x:f>
      </x:c>
      <x:c r="BD35">
        <x:f>IF($N35&lt;&gt;"",$N35,IF($J35="contradictory","material",IF($J35&lt;&gt;"","none","")))</x:f>
      </x:c>
      <x:c r="BE35">
        <x:f>IF($P35&lt;&gt;"",$P35,IF($J35="incomplete_capture","incomplete_crm",IF($J35="independent_current","balanced",IF($J35&lt;&gt;"","limited",""))))</x:f>
      </x:c>
      <x:c r="BF35">
        <x:f>OR($G35="buyer_event",$G35="mixed")</x:f>
      </x:c>
      <x:c r="BG35">
        <x:f>OR($D35="battlecard",$D35="shortlist",$D35="procurement",$D35="pricing",$D35="renewal",$D35="strategy",$D35="product_comparison")</x:f>
      </x:c>
      <x:c r="BH35">
        <x:f>OR($D35="seo",$D35="content",$D35="paid_search",$D35="market_monitoring")</x:f>
      </x:c>
      <x:c r="BI35">
        <x:f>IF(OR($K35="vendor",$K35="product"),"direct",IF(OR($K35="consultancy",$K35="agency"),"indirect",IF(OR($K35="internal_build",$K35="spreadsheet",$K35="incumbent",$K35="open_source",$K35="free_tool",$K35="no_decision",$K35="status_quo"),"substitute","")))</x:f>
      </x:c>
      <x:c r="BJ35">
        <x:f>IF(OR($K35="vendor",$K35="product"),"Direct competitor",IF(OR($K35="consultancy",$K35="agency"),"Service alternative",IF($K35="incumbent","Incumbent / substitute",IF($K35="no_decision","No-decision alternative",IF($K35="status_quo","Status-quo alternative",IF(OR($K35="internal_build",$K35="spreadsheet",$K35="open_source",$K35="free_tool"),"Substitute",""))))))</x:f>
      </x:c>
      <x:c r="BK35">
        <x:f>OR($G35="none",$G35="seller_only",$BB35&lt;&gt;"two_plus",$BE35="only_wins",$BE35="only_losses",$BE35="one_segment",$BE35="incomplete_crm",$BE35="limited",$T35="yes",$BC35&lt;&gt;"current")</x:f>
      </x:c>
      <x:c r="BL35">
        <x:f>IF(ISFORMULA($C35),"candidateName, ","")&amp;IF(OR(ISFORMULA($D35),AND($D35&lt;&gt;"",NOT(OR(EXACT($D35,"seo"),EXACT($D35,"content"),EXACT($D35,"paid_search"),EXACT($D35,"market_monitoring"),EXACT($D35,"battlecard"),EXACT($D35,"product_comparison"),EXACT($D35,"shortlist"),EXACT($D35,"procurement"),EXACT($D35,"pricing"),EXACT($D35,"renewal"),EXACT($D35,"strategy"))))),"decisionUse, ","")&amp;IF(OR(ISFORMULA($E35),AND($E35&lt;&gt;"",NOT(OR(EXACT($E35,"yes"),EXACT($E35,"no"))))),"candidateInSet, ","")&amp;IF(OR(ISFORMULA($F35),AND($F35&lt;&gt;"",NOT(OR(EXACT($F35,"yes"),EXACT($F35,"no"))))),"publicEvidence, ","")&amp;IF(OR(ISFORMULA($G35),AND($G35&lt;&gt;"",NOT(OR(EXACT($G35,"none"),EXACT($G35,"seller_only"),EXACT($G35,"buyer_event"),EXACT($G35,"mixed"))))),"firstPartyEvidence, ","")&amp;IF(OR(ISFORMULA($H35),AND($H35&lt;&gt;"",NOT(OR(EXACT($H35,"yes"),EXACT($H35,"no"),EXACT($H35,"unknown"))))),"realDecision, ","")&amp;IF(OR(ISFORMULA($I35),AND($I35&lt;&gt;"",NOT(OR(EXACT($I35,"full"),EXACT($I35,"partial"),EXACT($I35,"mismatch"),EXACT($I35,"unknown"))))),"scopeMatch, ","")&amp;IF(OR(ISFORMULA($J35),AND($J35&lt;&gt;"",NOT(OR(EXACT($J35,"independent_current"),EXACT($J35,"one_decision"),EXACT($J35,"shared_records"),EXACT($J35,"contradictory"),EXACT($J35,"incomplete_capture"),EXACT($J35,"stale"))))),"evidenceQuality, ","")&amp;IF(OR(ISFORMULA($K35),AND($K35&lt;&gt;"",NOT(OR(EXACT($K35,"vendor"),EXACT($K35,"product"),EXACT($K35,"consultancy"),EXACT($K35,"agency"),EXACT($K35,"internal_build"),EXACT($K35,"spreadsheet"),EXACT($K35,"incumbent"),EXACT($K35,"open_source"),EXACT($K35,"free_tool"),EXACT($K35,"no_decision"),EXACT($K35,"status_quo"),EXACT($K35,"unknown"))))),"alternativeType, ","")&amp;IF(OR(ISFORMULA($L35),AND($L35&lt;&gt;"",NOT(OR(EXACT($L35,"direct"),EXACT($L35,"indirect"),EXACT($L35,"substitute"),EXACT($L35,"reference"),EXACT($L35,"unknown"))))),"currentRole, ","")&amp;IF(OR(ISFORMULA($M35),AND($M35&lt;&gt;"",NOT(OR(EXACT($M35,"current"),EXACT($M35,"stale"),EXACT($M35,"unknown"))))),"freshness, ","")&amp;IF(OR(ISFORMULA($N35),AND($N35&lt;&gt;"",NOT(OR(EXACT($N35,"none"),EXACT($N35,"material"),EXACT($N35,"unknown"))))),"contradiction, ","")&amp;IF(OR(ISFORMULA($O35),AND($O35&lt;&gt;"",NOT(OR(EXACT($O35,"two_plus"),EXACT($O35,"one"),EXACT($O35,"shared"),EXACT($O35,"unknown"))))),"provenance, ","")&amp;IF(OR(ISFORMULA($P35),AND($P35&lt;&gt;"",NOT(OR(EXACT($P35,"balanced"),EXACT($P35,"only_wins"),EXACT($P35,"only_losses"),EXACT($P35,"one_segment"),EXACT($P35,"incomplete_crm"),EXACT($P35,"limited"))))),"sampleCoverage, ","")&amp;IF(OR(ISFORMULA($Q35),AND($Q35&lt;&gt;"",NOT(OR(EXACT($Q35,"none"),EXACT($Q35,"review_due"),EXACT($Q35,"new_evidence"))))),"previousValidation, ","")&amp;IF(OR(ISFORMULA($R35),AND($R35&lt;&gt;"",NOT(OR(EXACT($R35,"yes"),EXACT($R35,"no"))))),"newMaterialEvidence, ","")&amp;IF(OR(ISFORMULA($S35),AND($S35&lt;&gt;"",NOT(OR(EXACT($S35,"yes"),EXACT($S35,"no"),EXACT($S35,"unknown"))))),"serviceability, ","")&amp;IF(OR(ISFORMULA($T35),AND($T35&lt;&gt;"",NOT(OR(EXACT($T35,"yes"),EXACT($T35,"no"))))),"historicalBackfill, ","")&amp;IF(OR(ISFORMULA($U35),AND($U35&lt;&gt;"",NOT(OR(EXACT($U35,"yes"),EXACT($U35,"no"),EXACT($U35,"unknown"))))),"commercialNonParticipation, ","")</x:f>
      </x:c>
      <x:c r="BM35">
        <x:f>IF(LEN(TRIM($C35&amp;""))=0,"candidateName, ","")&amp;IF(LEN(TRIM($D35&amp;""))=0,"decisionUse, ","")&amp;IF(LEN(TRIM($E35&amp;""))=0,"candidateInSet, ","")&amp;IF(LEN(TRIM($F35&amp;""))=0,"publicEvidence, ","")&amp;IF(LEN(TRIM($G35&amp;""))=0,"firstPartyEvidence, ","")&amp;IF(LEN(TRIM($H35&amp;""))=0,"realDecision, ","")&amp;IF(LEN(TRIM($I35&amp;""))=0,"scopeMatch, ","")&amp;IF(LEN(TRIM($J35&amp;""))=0,"evidenceQuality, ","")</x:f>
      </x:c>
      <x:c r="BN35">
        <x:f>IF($AY35=0,"EMPTY",IF($AZ35=TRUE,"INVALID INPUT",IF($BA35=TRUE,"INVALID INPUT",IF(OR(NOT(ISTEXT($C35)),LEN(TRIM($C35&amp;""))&lt;2),"INVALID INPUT",IF(OR($Q35="review_due",$Q35="new_evidence",$R35="yes"),"REOPEN",IF(OR($BD35="material",$BD35="unknown"),"RESOLVE EVIDENCE",IF(OR($I35="unknown",$H35="unknown"),"RESOLVE EVIDENCE",IF(AND($BG35=TRUE,OR($S35="",$S35="unknown")),"RESOLVE EVIDENCE",IF(AND($E35="no",OR($K35="",$K35="unknown")),"RESOLVE EVIDENCE",IF(AND($E35="yes",OR($L35="",$L35="unknown")),"RESOLVE EVIDENCE",IF(AND($E35="yes",OR($I35="partial",$I35="mismatch",$BC35="stale")),"DOWNGRADE",IF(AND($BG35=TRUE,$BK35=TRUE),"RESOLVE EVIDENCE",IF(AND($S35="no",$E35="yes",$H35="no",$U35="yes",$BB35="two_plus",$I35="full",$BC35="current"),"EXCLUDE FROM THIS COMMERCIAL VIEW",IF(AND($S35="no",$E35="yes",$H35="yes"),"DOWNGRADE",IF(AND($S35="no",OR($F35="yes",$BH35=TRUE)),"RETAIN FOR DISCOVERY / REFERENCE",IF($S35="no","RESOLVE EVIDENCE",IF(AND($E35="no",$H35="yes",$BF35=TRUE,$I35="full",$BI35=""),"RESOLVE EVIDENCE",IF(AND($E35="no",$H35="yes",$BF35=TRUE,$I35="full",$BG35=TRUE,OR($BB35&lt;&gt;"two_plus",$BC35&lt;&gt;"current",$S35&lt;&gt;"yes")),"RESOLVE EVIDENCE",IF(AND($E35="no",$H35="yes",$BF35=TRUE,$I35="full"),"ADD",IF(AND($BI35&lt;&gt;"",$E35="yes",$H35="yes",$I35="full",$L35&lt;&gt;$BI35),"RECLASSIFY",IF(AND($BB35="shared",$BH35=TRUE),"RETAIN FOR DISCOVERY / REFERENCE",IF(AND($BH35=TRUE,$F35="yes",OR($H35="no",$G35="none")),"RETAIN FOR DISCOVERY / REFERENCE",IF(AND($E35="yes",$H35="no",$U35="yes",$BB35="two_plus",$I35="full",$BC35="current"),"EXCLUDE FROM THIS COMMERCIAL VIEW",IF(AND($E35="yes",$H35="yes",$BF35=TRUE,$I35="full",$BB35="two_plus",$BC35="current",$BI35=""),"RESOLVE EVIDENCE",IF(AND($E35="yes",$H35="yes",$BF35=TRUE,$I35="full",$BB35="two_plus",$BC35="current",$BG35=TRUE,$S35&lt;&gt;"yes"),"RESOLVE EVIDENCE",IF(AND($E35="yes",$H35="yes",$BF35=TRUE,$I35="full",$BB35="two_plus",$BC35="current",$L35&lt;&gt;$BI35),"RECLASSIFY",IF(AND($E35="yes",$H35="yes",$BF35=TRUE,$I35="full",$BB35="two_plus",$BC35="current"),"CONFIRM","RESOLVE EVIDENCE")))))))))))))))))))))))))))</x:f>
      </x:c>
      <x:c r="BO35">
        <x:f>IF($AY35=0,"EMPTY",IF($AZ35=TRUE,"CONTROLLED_INPUT_INVALID",IF($BA35=TRUE,"REQUIRED_FIELDS_MISSING",IF(OR(NOT(ISTEXT($C35)),LEN(TRIM($C35&amp;""))&lt;2),"IDENTITY_MALFORMED",IF(OR($Q35="review_due",$Q35="new_evidence",$R35="yes"),"LIFECYCLE_TRIGGER",IF(OR($BD35="material",$BD35="unknown"),"MATERIAL_CONTRADICTION",IF(OR($I35="unknown",$H35="unknown"),"SCOPE_OR_EVENT_UNRESOLVED",IF(AND($BG35=TRUE,OR($S35="",$S35="unknown")),"SERVICEABILITY_UNRESOLVED",IF(AND($E35="no",OR($K35="",$K35="unknown")),"MISSING_ALTERNATIVE_ROLE_UNRESOLVED",IF(AND($E35="yes",OR($L35="",$L35="unknown")),"CURRENT_ROLE_UNRESOLVED",IF(AND($E35="yes",OR($I35="partial",$I35="mismatch",$BC35="stale")),"SCOPE_OR_FRESHNESS_LIMIT",IF(AND($BG35=TRUE,$BK35=TRUE),"COMMERCIAL_EVIDENCE_LIMITED",IF(AND($S35="no",$E35="yes",$H35="no",$U35="yes",$BB35="two_plus",$I35="full",$BC35="current"),"SCOPED_NON_SERVICEABILITY",IF(AND($S35="no",$E35="yes",$H35="yes"),"SERVICEABILITY_LIMIT",IF(AND($S35="no",OR($F35="yes",$BH35=TRUE)),"NOT_SERVICEABLE_FOR_COMMERCIAL_VIEW",IF($S35="no","SERVICEABILITY_NEGATIVE_ROLE_EFFECT_UNRESOLVED",IF(AND($E35="no",$H35="yes",$BF35=TRUE,$I35="full",$BI35=""),"MISSING_ALTERNATIVE_ROLE_UNRESOLVED",IF(AND($E35="no",$H35="yes",$BF35=TRUE,$I35="full",$BG35=TRUE,OR($BB35&lt;&gt;"two_plus",$BC35&lt;&gt;"current",$S35&lt;&gt;"yes")),"MISSING_ALTERNATIVE_EVIDENCE_LIMITED",IF(AND($E35="no",$H35="yes",$BF35=TRUE,$I35="full"),"COMMERCIAL_ALTERNATIVE_MISSING",IF(AND($BI35&lt;&gt;"",$E35="yes",$H35="yes",$I35="full",$L35&lt;&gt;$BI35),"ROLE_MISMATCH",IF(AND($BB35="shared",$BH35=TRUE),"PUBLIC_SIGNAL_SHARED_PROVENANCE",IF(AND($BH35=TRUE,$F35="yes",OR($H35="no",$G35="none")),"DISCOVERY_ONLY_RELATIONSHIP",IF(AND($E35="yes",$H35="no",$U35="yes",$BB35="two_plus",$I35="full",$BC35="current"),"SCOPED_NON_PARTICIPATION",IF(AND($E35="yes",$H35="yes",$BF35=TRUE,$I35="full",$BB35="two_plus",$BC35="current",$BI35=""),"ALTERNATIVE_TYPE_UNRESOLVED",IF(AND($E35="yes",$H35="yes",$BF35=TRUE,$I35="full",$BB35="two_plus",$BC35="current",$BG35=TRUE,$S35&lt;&gt;"yes"),"SERVICEABILITY_UNRESOLVED",IF(AND($E35="yes",$H35="yes",$BF35=TRUE,$I35="full",$BB35="two_plus",$BC35="current",$L35&lt;&gt;$BI35),"ROLE_MISMATCH",IF(AND($E35="yes",$H35="yes",$BF35=TRUE,$I35="full",$BB35="two_plus",$BC35="current"),"SCOPED_COMMERCIAL_RELEVANCE","DEFAULT_EVIDENCE_GAP")))))))))))))))))))))))))))</x:f>
      </x:c>
    </x:row>
    <x:row r="36">
      <x:c r="A36" s="80" t="str">
        <x:v>F031</x:v>
      </x:c>
      <x:c r="B36" s="80" t="str">
        <x:v>Historical backfill</x:v>
      </x:c>
      <x:c r="C36" s="80" t="str">
        <x:v>Atlas Cloud</x:v>
      </x:c>
      <x:c r="D36" s="80" t="str">
        <x:v>shortlist</x:v>
      </x:c>
      <x:c r="E36" s="80" t="str">
        <x:v>yes</x:v>
      </x:c>
      <x:c r="F36" s="80" t="str">
        <x:v>yes</x:v>
      </x:c>
      <x:c r="G36" s="80" t="str">
        <x:v>mixed</x:v>
      </x:c>
      <x:c r="H36" s="80" t="str">
        <x:v>yes</x:v>
      </x:c>
      <x:c r="I36" s="80" t="str">
        <x:v>full</x:v>
      </x:c>
      <x:c r="J36" s="80" t="str">
        <x:v>independent_current</x:v>
      </x:c>
      <x:c r="K36" s="80" t="str">
        <x:v>vendor</x:v>
      </x:c>
      <x:c r="L36" s="80" t="str">
        <x:v>direct</x:v>
      </x:c>
      <x:c r="M36" s="80" t="str">
        <x:v>current</x:v>
      </x:c>
      <x:c r="N36" s="80" t="str">
        <x:v>none</x:v>
      </x:c>
      <x:c r="O36" s="80" t="str">
        <x:v>two_plus</x:v>
      </x:c>
      <x:c r="P36" s="80" t="str">
        <x:v>balanced</x:v>
      </x:c>
      <x:c r="Q36" s="80" t="str">
        <x:v>none</x:v>
      </x:c>
      <x:c r="R36" s="80" t="str">
        <x:v>no</x:v>
      </x:c>
      <x:c r="S36" s="80" t="str">
        <x:v>yes</x:v>
      </x:c>
      <x:c r="T36" s="80" t="str">
        <x:v>yes</x:v>
      </x:c>
      <x:c r="U36" s="80" t="str">
        <x:v>no</x:v>
      </x:c>
      <x:c r="V36" s="80" t="str">
        <x:v>RESOLVE EVIDENCE</x:v>
      </x:c>
      <x:c r="W36" s="61" t="str">
        <x:v>COMMERCIAL_EVIDENCE_LIMITED</x:v>
      </x:c>
      <x:c r="X36" s="61" t="str">
        <x:v>VALID</x:v>
      </x:c>
      <x:c r="Y36" s="61">
        <x:f>IF($BN36="EMPTY","EMPTY",$BN36)</x:f>
      </x:c>
      <x:c r="Z36" s="61">
        <x:f>$BO36</x:f>
      </x:c>
      <x:c r="AA36" s="61">
        <x:f>IF($BN36="EMPTY","EMPTY",IF($AZ36=TRUE,"INVALID",IF($BA36=TRUE,"INCOMPLETE",IF(OR(NOT(ISTEXT($C36)),LEN(TRIM($C36&amp;""))&lt;2),"INVALID","VALID"))))</x:f>
      </x:c>
      <x:c r="AB36" s="61">
        <x:f>IF(Y36=V36,"PASS","FAIL")</x:f>
      </x:c>
      <x:c r="AC36" s="61">
        <x:f>IF(Z36=W36,"PASS","FAIL")</x:f>
      </x:c>
      <x:c r="AD36" s="61">
        <x:f>IF(AA36=X36,"PASS","FAIL")</x:f>
      </x:c>
      <x:c r="AE36" s="61">
        <x:f>IF(AND(AB36="PASS",AC36="PASS",AD36="PASS"),"PASS","FAIL")</x:f>
      </x:c>
      <x:c r="AF36" s="71" t="str">
        <x:v>The candidate is not ready for the intended commercial use.</x:v>
      </x:c>
      <x:c r="AG36" s="61">
        <x:f>IF($BN36="EMPTY","EMPTY",IFERROR(VLOOKUP($BO36,'Method Notes'!$AN$5:$AW$50,2,FALSE),""))</x:f>
      </x:c>
      <x:c r="AH36" s="71" t="str">
        <x:v>The evidence is absent, internal-only, non-independent, one-sided, incomplete, stale or historically reconstructed.</x:v>
      </x:c>
      <x:c r="AI36" s="61">
        <x:f>IF($BN36="EMPTY","EMPTY",IF($BO36="CONTROLLED_INPUT_INVALID","Unsupported values were supplied for: "&amp;LEFT($BL36,MAX(0,LEN($BL36)-2))&amp;". The engine does not convert them to a safe default.",IF($BO36="REQUIRED_FIELDS_MISSING","Required information is missing: "&amp;LEFT($BM36,MAX(0,LEN($BM36)-2))&amp;".",IFERROR(VLOOKUP($BO36,'Method Notes'!$AN$5:$AW$50,3,FALSE),""))))</x:f>
      </x:c>
      <x:c r="AJ36" s="71" t="str">
        <x:v>No final role change.</x:v>
      </x:c>
      <x:c r="AK36" s="61">
        <x:f>IF($BN36="EMPTY","EMPTY",IF($BO36="COMMERCIAL_ALTERNATIVE_MISSING","Add as "&amp;$BJ36&amp;" in this scoped view.",IF($BO36="ROLE_MISMATCH","Reclassify as "&amp;$BJ36&amp;" for this view.",IFERROR(VLOOKUP($BO36,'Method Notes'!$AN$5:$AW$50,4,FALSE),""))))</x:f>
      </x:c>
      <x:c r="AL36" s="71" t="str">
        <x:v>Evidence collection and controlled review.</x:v>
      </x:c>
      <x:c r="AM36" s="61">
        <x:f>IF($BN36="EMPTY","EMPTY",IFERROR(VLOOKUP($BO36,'Method Notes'!$AN$5:$AW$50,5,FALSE),""))</x:f>
      </x:c>
      <x:c r="AN36" s="71" t="str">
        <x:v>High-impact downstream use until the named gap is closed.</x:v>
      </x:c>
      <x:c r="AO36" s="61">
        <x:f>IF($BN36="EMPTY","EMPTY",IFERROR(VLOOKUP($BO36,'Method Notes'!$AN$5:$AW$50,6,FALSE),""))</x:f>
      </x:c>
      <x:c r="AP36" s="71" t="str">
        <x:v>Add independent decisions and missing segments.</x:v>
      </x:c>
      <x:c r="AQ36" s="61">
        <x:f>IF($BN36="EMPTY","EMPTY",IF($BO36="COMMERCIAL_EVIDENCE_LIMITED",IF($BF36=TRUE,"Add independent decisions and missing segments.","Collect direct buyer or recorded commercial-event evidence tied to the same scope."),IFERROR(VLOOKUP($BO36,'Method Notes'!$AN$5:$AW$50,7,FALSE),"")))</x:f>
      </x:c>
      <x:c r="AR36" s="71" t="str">
        <x:v>Review when the named evidence is available.</x:v>
      </x:c>
      <x:c r="AS36" s="61">
        <x:f>IF($BN36="EMPTY","EMPTY",IFERROR(VLOOKUP($BO36,'Method Notes'!$AN$5:$AW$50,8,FALSE),""))</x:f>
      </x:c>
      <x:c r="AT36" s="71" t="str">
        <x:v>HISTORICAL BACKFILL UNRELIABLE</x:v>
      </x:c>
      <x:c r="AU36" s="61">
        <x:f>IF($BN36="EMPTY","EMPTY",IF(OR($BO36="COMMERCIAL_EVIDENCE_LIMITED",$BO36="COMMERCIAL_ALTERNATIVE_MISSING",$BO36="ROLE_MISMATCH",$BO36="SCOPE_OR_FRESHNESS_LIMIT"),IF($BB36="shared","PROVENANCE NOT INDEPENDENT",IF($BB36="one","ONE INDEPENDENT DECISION ONLY",IF($BE36="incomplete_crm","CRM CAPTURE INCOMPLETE",IF(OR($BE36="only_wins",$BE36="only_losses",$BE36="one_segment",$BE36="limited"),"SAMPLE COVERAGE LIMITED",IF($T36="yes","HISTORICAL BACKFILL UNRELIABLE",IF($BC36="stale","EVIDENCE STALE","Evidence is scoped to the tested view.")))))),IFERROR(VLOOKUP($BO36,'Method Notes'!$AN$5:$AW$50,9,FALSE),"")))</x:f>
      </x:c>
      <x:c r="AV36" s="71" t="str">
        <x:v>Begin prospective capture rather than inventing historical certainty.</x:v>
      </x:c>
      <x:c r="AW36" s="61">
        <x:f>IF($BN36="EMPTY","EMPTY",IFERROR(VLOOKUP($BO36,'Method Notes'!$AN$5:$AW$50,10,FALSE),""))</x:f>
      </x:c>
      <x:c r="AX36" s="61">
        <x:f>IF(AND(AG36=AF36,AI36=AH36,AK36=AJ36,AM36=AL36,AO36=AN36,AQ36=AP36,AS36=AR36,AU36=AT36,AW36=AV36),"PASS","FAIL")</x:f>
      </x:c>
      <x:c r="AY36">
        <x:f>IF(COUNTA($C36:$U36)&gt;0,1,0)</x:f>
      </x:c>
      <x:c r="AZ36">
        <x:f>OR(ISFORMULA($C36),ISFORMULA($D36),AND($D36&lt;&gt;"",NOT(OR(EXACT($D36,"seo"),EXACT($D36,"content"),EXACT($D36,"paid_search"),EXACT($D36,"market_monitoring"),EXACT($D36,"battlecard"),EXACT($D36,"product_comparison"),EXACT($D36,"shortlist"),EXACT($D36,"procurement"),EXACT($D36,"pricing"),EXACT($D36,"renewal"),EXACT($D36,"strategy")))),ISFORMULA($E36),AND($E36&lt;&gt;"",NOT(OR(EXACT($E36,"yes"),EXACT($E36,"no")))),ISFORMULA($F36),AND($F36&lt;&gt;"",NOT(OR(EXACT($F36,"yes"),EXACT($F36,"no")))),ISFORMULA($G36),AND($G36&lt;&gt;"",NOT(OR(EXACT($G36,"none"),EXACT($G36,"seller_only"),EXACT($G36,"buyer_event"),EXACT($G36,"mixed")))),ISFORMULA($H36),AND($H36&lt;&gt;"",NOT(OR(EXACT($H36,"yes"),EXACT($H36,"no"),EXACT($H36,"unknown")))),ISFORMULA($I36),AND($I36&lt;&gt;"",NOT(OR(EXACT($I36,"full"),EXACT($I36,"partial"),EXACT($I36,"mismatch"),EXACT($I36,"unknown")))),ISFORMULA($J36),AND($J36&lt;&gt;"",NOT(OR(EXACT($J36,"independent_current"),EXACT($J36,"one_decision"),EXACT($J36,"shared_records"),EXACT($J36,"contradictory"),EXACT($J36,"incomplete_capture"),EXACT($J36,"stale")))),ISFORMULA($K36),AND($K36&lt;&gt;"",NOT(OR(EXACT($K36,"vendor"),EXACT($K36,"product"),EXACT($K36,"consultancy"),EXACT($K36,"agency"),EXACT($K36,"internal_build"),EXACT($K36,"spreadsheet"),EXACT($K36,"incumbent"),EXACT($K36,"open_source"),EXACT($K36,"free_tool"),EXACT($K36,"no_decision"),EXACT($K36,"status_quo"),EXACT($K36,"unknown")))),ISFORMULA($L36),AND($L36&lt;&gt;"",NOT(OR(EXACT($L36,"direct"),EXACT($L36,"indirect"),EXACT($L36,"substitute"),EXACT($L36,"reference"),EXACT($L36,"unknown")))),ISFORMULA($M36),AND($M36&lt;&gt;"",NOT(OR(EXACT($M36,"current"),EXACT($M36,"stale"),EXACT($M36,"unknown")))),ISFORMULA($N36),AND($N36&lt;&gt;"",NOT(OR(EXACT($N36,"none"),EXACT($N36,"material"),EXACT($N36,"unknown")))),ISFORMULA($O36),AND($O36&lt;&gt;"",NOT(OR(EXACT($O36,"two_plus"),EXACT($O36,"one"),EXACT($O36,"shared"),EXACT($O36,"unknown")))),ISFORMULA($P36),AND($P36&lt;&gt;"",NOT(OR(EXACT($P36,"balanced"),EXACT($P36,"only_wins"),EXACT($P36,"only_losses"),EXACT($P36,"one_segment"),EXACT($P36,"incomplete_crm"),EXACT($P36,"limited")))),ISFORMULA($Q36),AND($Q36&lt;&gt;"",NOT(OR(EXACT($Q36,"none"),EXACT($Q36,"review_due"),EXACT($Q36,"new_evidence")))),ISFORMULA($R36),AND($R36&lt;&gt;"",NOT(OR(EXACT($R36,"yes"),EXACT($R36,"no")))),ISFORMULA($S36),AND($S36&lt;&gt;"",NOT(OR(EXACT($S36,"yes"),EXACT($S36,"no"),EXACT($S36,"unknown")))),ISFORMULA($T36),AND($T36&lt;&gt;"",NOT(OR(EXACT($T36,"yes"),EXACT($T36,"no")))),ISFORMULA($U36),AND($U36&lt;&gt;"",NOT(OR(EXACT($U36,"yes"),EXACT($U36,"no"),EXACT($U36,"unknown")))))</x:f>
      </x:c>
      <x:c r="BA36">
        <x:f>OR(LEN(TRIM($C36&amp;""))=0,LEN(TRIM($D36&amp;""))=0,LEN(TRIM($E36&amp;""))=0,LEN(TRIM($F36&amp;""))=0,LEN(TRIM($G36&amp;""))=0,LEN(TRIM($H36&amp;""))=0,LEN(TRIM($I36&amp;""))=0,LEN(TRIM($J36&amp;""))=0)</x:f>
      </x:c>
      <x:c r="BB36">
        <x:f>IF($O36&lt;&gt;"",$O36,IF($J36="independent_current","two_plus",IF($J36="one_decision","one",IF($J36="shared_records","shared","unknown"))))</x:f>
      </x:c>
      <x:c r="BC36">
        <x:f>IF($M36&lt;&gt;"",$M36,IF($J36="stale","stale",IF($J36="incomplete_capture","unknown",IF($J36&lt;&gt;"","current",""))))</x:f>
      </x:c>
      <x:c r="BD36">
        <x:f>IF($N36&lt;&gt;"",$N36,IF($J36="contradictory","material",IF($J36&lt;&gt;"","none","")))</x:f>
      </x:c>
      <x:c r="BE36">
        <x:f>IF($P36&lt;&gt;"",$P36,IF($J36="incomplete_capture","incomplete_crm",IF($J36="independent_current","balanced",IF($J36&lt;&gt;"","limited",""))))</x:f>
      </x:c>
      <x:c r="BF36">
        <x:f>OR($G36="buyer_event",$G36="mixed")</x:f>
      </x:c>
      <x:c r="BG36">
        <x:f>OR($D36="battlecard",$D36="shortlist",$D36="procurement",$D36="pricing",$D36="renewal",$D36="strategy",$D36="product_comparison")</x:f>
      </x:c>
      <x:c r="BH36">
        <x:f>OR($D36="seo",$D36="content",$D36="paid_search",$D36="market_monitoring")</x:f>
      </x:c>
      <x:c r="BI36">
        <x:f>IF(OR($K36="vendor",$K36="product"),"direct",IF(OR($K36="consultancy",$K36="agency"),"indirect",IF(OR($K36="internal_build",$K36="spreadsheet",$K36="incumbent",$K36="open_source",$K36="free_tool",$K36="no_decision",$K36="status_quo"),"substitute","")))</x:f>
      </x:c>
      <x:c r="BJ36">
        <x:f>IF(OR($K36="vendor",$K36="product"),"Direct competitor",IF(OR($K36="consultancy",$K36="agency"),"Service alternative",IF($K36="incumbent","Incumbent / substitute",IF($K36="no_decision","No-decision alternative",IF($K36="status_quo","Status-quo alternative",IF(OR($K36="internal_build",$K36="spreadsheet",$K36="open_source",$K36="free_tool"),"Substitute",""))))))</x:f>
      </x:c>
      <x:c r="BK36">
        <x:f>OR($G36="none",$G36="seller_only",$BB36&lt;&gt;"two_plus",$BE36="only_wins",$BE36="only_losses",$BE36="one_segment",$BE36="incomplete_crm",$BE36="limited",$T36="yes",$BC36&lt;&gt;"current")</x:f>
      </x:c>
      <x:c r="BL36">
        <x:f>IF(ISFORMULA($C36),"candidateName, ","")&amp;IF(OR(ISFORMULA($D36),AND($D36&lt;&gt;"",NOT(OR(EXACT($D36,"seo"),EXACT($D36,"content"),EXACT($D36,"paid_search"),EXACT($D36,"market_monitoring"),EXACT($D36,"battlecard"),EXACT($D36,"product_comparison"),EXACT($D36,"shortlist"),EXACT($D36,"procurement"),EXACT($D36,"pricing"),EXACT($D36,"renewal"),EXACT($D36,"strategy"))))),"decisionUse, ","")&amp;IF(OR(ISFORMULA($E36),AND($E36&lt;&gt;"",NOT(OR(EXACT($E36,"yes"),EXACT($E36,"no"))))),"candidateInSet, ","")&amp;IF(OR(ISFORMULA($F36),AND($F36&lt;&gt;"",NOT(OR(EXACT($F36,"yes"),EXACT($F36,"no"))))),"publicEvidence, ","")&amp;IF(OR(ISFORMULA($G36),AND($G36&lt;&gt;"",NOT(OR(EXACT($G36,"none"),EXACT($G36,"seller_only"),EXACT($G36,"buyer_event"),EXACT($G36,"mixed"))))),"firstPartyEvidence, ","")&amp;IF(OR(ISFORMULA($H36),AND($H36&lt;&gt;"",NOT(OR(EXACT($H36,"yes"),EXACT($H36,"no"),EXACT($H36,"unknown"))))),"realDecision, ","")&amp;IF(OR(ISFORMULA($I36),AND($I36&lt;&gt;"",NOT(OR(EXACT($I36,"full"),EXACT($I36,"partial"),EXACT($I36,"mismatch"),EXACT($I36,"unknown"))))),"scopeMatch, ","")&amp;IF(OR(ISFORMULA($J36),AND($J36&lt;&gt;"",NOT(OR(EXACT($J36,"independent_current"),EXACT($J36,"one_decision"),EXACT($J36,"shared_records"),EXACT($J36,"contradictory"),EXACT($J36,"incomplete_capture"),EXACT($J36,"stale"))))),"evidenceQuality, ","")&amp;IF(OR(ISFORMULA($K36),AND($K36&lt;&gt;"",NOT(OR(EXACT($K36,"vendor"),EXACT($K36,"product"),EXACT($K36,"consultancy"),EXACT($K36,"agency"),EXACT($K36,"internal_build"),EXACT($K36,"spreadsheet"),EXACT($K36,"incumbent"),EXACT($K36,"open_source"),EXACT($K36,"free_tool"),EXACT($K36,"no_decision"),EXACT($K36,"status_quo"),EXACT($K36,"unknown"))))),"alternativeType, ","")&amp;IF(OR(ISFORMULA($L36),AND($L36&lt;&gt;"",NOT(OR(EXACT($L36,"direct"),EXACT($L36,"indirect"),EXACT($L36,"substitute"),EXACT($L36,"reference"),EXACT($L36,"unknown"))))),"currentRole, ","")&amp;IF(OR(ISFORMULA($M36),AND($M36&lt;&gt;"",NOT(OR(EXACT($M36,"current"),EXACT($M36,"stale"),EXACT($M36,"unknown"))))),"freshness, ","")&amp;IF(OR(ISFORMULA($N36),AND($N36&lt;&gt;"",NOT(OR(EXACT($N36,"none"),EXACT($N36,"material"),EXACT($N36,"unknown"))))),"contradiction, ","")&amp;IF(OR(ISFORMULA($O36),AND($O36&lt;&gt;"",NOT(OR(EXACT($O36,"two_plus"),EXACT($O36,"one"),EXACT($O36,"shared"),EXACT($O36,"unknown"))))),"provenance, ","")&amp;IF(OR(ISFORMULA($P36),AND($P36&lt;&gt;"",NOT(OR(EXACT($P36,"balanced"),EXACT($P36,"only_wins"),EXACT($P36,"only_losses"),EXACT($P36,"one_segment"),EXACT($P36,"incomplete_crm"),EXACT($P36,"limited"))))),"sampleCoverage, ","")&amp;IF(OR(ISFORMULA($Q36),AND($Q36&lt;&gt;"",NOT(OR(EXACT($Q36,"none"),EXACT($Q36,"review_due"),EXACT($Q36,"new_evidence"))))),"previousValidation, ","")&amp;IF(OR(ISFORMULA($R36),AND($R36&lt;&gt;"",NOT(OR(EXACT($R36,"yes"),EXACT($R36,"no"))))),"newMaterialEvidence, ","")&amp;IF(OR(ISFORMULA($S36),AND($S36&lt;&gt;"",NOT(OR(EXACT($S36,"yes"),EXACT($S36,"no"),EXACT($S36,"unknown"))))),"serviceability, ","")&amp;IF(OR(ISFORMULA($T36),AND($T36&lt;&gt;"",NOT(OR(EXACT($T36,"yes"),EXACT($T36,"no"))))),"historicalBackfill, ","")&amp;IF(OR(ISFORMULA($U36),AND($U36&lt;&gt;"",NOT(OR(EXACT($U36,"yes"),EXACT($U36,"no"),EXACT($U36,"unknown"))))),"commercialNonParticipation, ","")</x:f>
      </x:c>
      <x:c r="BM36">
        <x:f>IF(LEN(TRIM($C36&amp;""))=0,"candidateName, ","")&amp;IF(LEN(TRIM($D36&amp;""))=0,"decisionUse, ","")&amp;IF(LEN(TRIM($E36&amp;""))=0,"candidateInSet, ","")&amp;IF(LEN(TRIM($F36&amp;""))=0,"publicEvidence, ","")&amp;IF(LEN(TRIM($G36&amp;""))=0,"firstPartyEvidence, ","")&amp;IF(LEN(TRIM($H36&amp;""))=0,"realDecision, ","")&amp;IF(LEN(TRIM($I36&amp;""))=0,"scopeMatch, ","")&amp;IF(LEN(TRIM($J36&amp;""))=0,"evidenceQuality, ","")</x:f>
      </x:c>
      <x:c r="BN36">
        <x:f>IF($AY36=0,"EMPTY",IF($AZ36=TRUE,"INVALID INPUT",IF($BA36=TRUE,"INVALID INPUT",IF(OR(NOT(ISTEXT($C36)),LEN(TRIM($C36&amp;""))&lt;2),"INVALID INPUT",IF(OR($Q36="review_due",$Q36="new_evidence",$R36="yes"),"REOPEN",IF(OR($BD36="material",$BD36="unknown"),"RESOLVE EVIDENCE",IF(OR($I36="unknown",$H36="unknown"),"RESOLVE EVIDENCE",IF(AND($BG36=TRUE,OR($S36="",$S36="unknown")),"RESOLVE EVIDENCE",IF(AND($E36="no",OR($K36="",$K36="unknown")),"RESOLVE EVIDENCE",IF(AND($E36="yes",OR($L36="",$L36="unknown")),"RESOLVE EVIDENCE",IF(AND($E36="yes",OR($I36="partial",$I36="mismatch",$BC36="stale")),"DOWNGRADE",IF(AND($BG36=TRUE,$BK36=TRUE),"RESOLVE EVIDENCE",IF(AND($S36="no",$E36="yes",$H36="no",$U36="yes",$BB36="two_plus",$I36="full",$BC36="current"),"EXCLUDE FROM THIS COMMERCIAL VIEW",IF(AND($S36="no",$E36="yes",$H36="yes"),"DOWNGRADE",IF(AND($S36="no",OR($F36="yes",$BH36=TRUE)),"RETAIN FOR DISCOVERY / REFERENCE",IF($S36="no","RESOLVE EVIDENCE",IF(AND($E36="no",$H36="yes",$BF36=TRUE,$I36="full",$BI36=""),"RESOLVE EVIDENCE",IF(AND($E36="no",$H36="yes",$BF36=TRUE,$I36="full",$BG36=TRUE,OR($BB36&lt;&gt;"two_plus",$BC36&lt;&gt;"current",$S36&lt;&gt;"yes")),"RESOLVE EVIDENCE",IF(AND($E36="no",$H36="yes",$BF36=TRUE,$I36="full"),"ADD",IF(AND($BI36&lt;&gt;"",$E36="yes",$H36="yes",$I36="full",$L36&lt;&gt;$BI36),"RECLASSIFY",IF(AND($BB36="shared",$BH36=TRUE),"RETAIN FOR DISCOVERY / REFERENCE",IF(AND($BH36=TRUE,$F36="yes",OR($H36="no",$G36="none")),"RETAIN FOR DISCOVERY / REFERENCE",IF(AND($E36="yes",$H36="no",$U36="yes",$BB36="two_plus",$I36="full",$BC36="current"),"EXCLUDE FROM THIS COMMERCIAL VIEW",IF(AND($E36="yes",$H36="yes",$BF36=TRUE,$I36="full",$BB36="two_plus",$BC36="current",$BI36=""),"RESOLVE EVIDENCE",IF(AND($E36="yes",$H36="yes",$BF36=TRUE,$I36="full",$BB36="two_plus",$BC36="current",$BG36=TRUE,$S36&lt;&gt;"yes"),"RESOLVE EVIDENCE",IF(AND($E36="yes",$H36="yes",$BF36=TRUE,$I36="full",$BB36="two_plus",$BC36="current",$L36&lt;&gt;$BI36),"RECLASSIFY",IF(AND($E36="yes",$H36="yes",$BF36=TRUE,$I36="full",$BB36="two_plus",$BC36="current"),"CONFIRM","RESOLVE EVIDENCE")))))))))))))))))))))))))))</x:f>
      </x:c>
      <x:c r="BO36">
        <x:f>IF($AY36=0,"EMPTY",IF($AZ36=TRUE,"CONTROLLED_INPUT_INVALID",IF($BA36=TRUE,"REQUIRED_FIELDS_MISSING",IF(OR(NOT(ISTEXT($C36)),LEN(TRIM($C36&amp;""))&lt;2),"IDENTITY_MALFORMED",IF(OR($Q36="review_due",$Q36="new_evidence",$R36="yes"),"LIFECYCLE_TRIGGER",IF(OR($BD36="material",$BD36="unknown"),"MATERIAL_CONTRADICTION",IF(OR($I36="unknown",$H36="unknown"),"SCOPE_OR_EVENT_UNRESOLVED",IF(AND($BG36=TRUE,OR($S36="",$S36="unknown")),"SERVICEABILITY_UNRESOLVED",IF(AND($E36="no",OR($K36="",$K36="unknown")),"MISSING_ALTERNATIVE_ROLE_UNRESOLVED",IF(AND($E36="yes",OR($L36="",$L36="unknown")),"CURRENT_ROLE_UNRESOLVED",IF(AND($E36="yes",OR($I36="partial",$I36="mismatch",$BC36="stale")),"SCOPE_OR_FRESHNESS_LIMIT",IF(AND($BG36=TRUE,$BK36=TRUE),"COMMERCIAL_EVIDENCE_LIMITED",IF(AND($S36="no",$E36="yes",$H36="no",$U36="yes",$BB36="two_plus",$I36="full",$BC36="current"),"SCOPED_NON_SERVICEABILITY",IF(AND($S36="no",$E36="yes",$H36="yes"),"SERVICEABILITY_LIMIT",IF(AND($S36="no",OR($F36="yes",$BH36=TRUE)),"NOT_SERVICEABLE_FOR_COMMERCIAL_VIEW",IF($S36="no","SERVICEABILITY_NEGATIVE_ROLE_EFFECT_UNRESOLVED",IF(AND($E36="no",$H36="yes",$BF36=TRUE,$I36="full",$BI36=""),"MISSING_ALTERNATIVE_ROLE_UNRESOLVED",IF(AND($E36="no",$H36="yes",$BF36=TRUE,$I36="full",$BG36=TRUE,OR($BB36&lt;&gt;"two_plus",$BC36&lt;&gt;"current",$S36&lt;&gt;"yes")),"MISSING_ALTERNATIVE_EVIDENCE_LIMITED",IF(AND($E36="no",$H36="yes",$BF36=TRUE,$I36="full"),"COMMERCIAL_ALTERNATIVE_MISSING",IF(AND($BI36&lt;&gt;"",$E36="yes",$H36="yes",$I36="full",$L36&lt;&gt;$BI36),"ROLE_MISMATCH",IF(AND($BB36="shared",$BH36=TRUE),"PUBLIC_SIGNAL_SHARED_PROVENANCE",IF(AND($BH36=TRUE,$F36="yes",OR($H36="no",$G36="none")),"DISCOVERY_ONLY_RELATIONSHIP",IF(AND($E36="yes",$H36="no",$U36="yes",$BB36="two_plus",$I36="full",$BC36="current"),"SCOPED_NON_PARTICIPATION",IF(AND($E36="yes",$H36="yes",$BF36=TRUE,$I36="full",$BB36="two_plus",$BC36="current",$BI36=""),"ALTERNATIVE_TYPE_UNRESOLVED",IF(AND($E36="yes",$H36="yes",$BF36=TRUE,$I36="full",$BB36="two_plus",$BC36="current",$BG36=TRUE,$S36&lt;&gt;"yes"),"SERVICEABILITY_UNRESOLVED",IF(AND($E36="yes",$H36="yes",$BF36=TRUE,$I36="full",$BB36="two_plus",$BC36="current",$L36&lt;&gt;$BI36),"ROLE_MISMATCH",IF(AND($E36="yes",$H36="yes",$BF36=TRUE,$I36="full",$BB36="two_plus",$BC36="current"),"SCOPED_COMMERCIAL_RELEVANCE","DEFAULT_EVIDENCE_GAP")))))))))))))))))))))))))))</x:f>
      </x:c>
    </x:row>
    <x:row r="37">
      <x:c r="A37" s="80" t="str">
        <x:v>F032</x:v>
      </x:c>
      <x:c r="B37" s="80" t="str">
        <x:v>Material contradiction</x:v>
      </x:c>
      <x:c r="C37" s="80" t="str">
        <x:v>Atlas Cloud</x:v>
      </x:c>
      <x:c r="D37" s="80" t="str">
        <x:v>shortlist</x:v>
      </x:c>
      <x:c r="E37" s="80" t="str">
        <x:v>yes</x:v>
      </x:c>
      <x:c r="F37" s="80" t="str">
        <x:v>yes</x:v>
      </x:c>
      <x:c r="G37" s="80" t="str">
        <x:v>mixed</x:v>
      </x:c>
      <x:c r="H37" s="80" t="str">
        <x:v>yes</x:v>
      </x:c>
      <x:c r="I37" s="80" t="str">
        <x:v>full</x:v>
      </x:c>
      <x:c r="J37" s="80" t="str">
        <x:v>contradictory</x:v>
      </x:c>
      <x:c r="K37" s="80" t="str">
        <x:v>vendor</x:v>
      </x:c>
      <x:c r="L37" s="80" t="str">
        <x:v>direct</x:v>
      </x:c>
      <x:c r="M37" s="80" t="str">
        <x:v>current</x:v>
      </x:c>
      <x:c r="N37" s="80" t="str">
        <x:v>material</x:v>
      </x:c>
      <x:c r="O37" s="80" t="str">
        <x:v>two_plus</x:v>
      </x:c>
      <x:c r="P37" s="80" t="str">
        <x:v>balanced</x:v>
      </x:c>
      <x:c r="Q37" s="80" t="str">
        <x:v>none</x:v>
      </x:c>
      <x:c r="R37" s="80" t="str">
        <x:v>no</x:v>
      </x:c>
      <x:c r="S37" s="80" t="str">
        <x:v>yes</x:v>
      </x:c>
      <x:c r="T37" s="80" t="str">
        <x:v>no</x:v>
      </x:c>
      <x:c r="U37" s="80" t="str">
        <x:v>no</x:v>
      </x:c>
      <x:c r="V37" s="80" t="str">
        <x:v>RESOLVE EVIDENCE</x:v>
      </x:c>
      <x:c r="W37" s="61" t="str">
        <x:v>MATERIAL_CONTRADICTION</x:v>
      </x:c>
      <x:c r="X37" s="61" t="str">
        <x:v>VALID</x:v>
      </x:c>
      <x:c r="Y37" s="61">
        <x:f>IF($BN37="EMPTY","EMPTY",$BN37)</x:f>
      </x:c>
      <x:c r="Z37" s="61">
        <x:f>$BO37</x:f>
      </x:c>
      <x:c r="AA37" s="61">
        <x:f>IF($BN37="EMPTY","EMPTY",IF($AZ37=TRUE,"INVALID",IF($BA37=TRUE,"INCOMPLETE",IF(OR(NOT(ISTEXT($C37)),LEN(TRIM($C37&amp;""))&lt;2),"INVALID","VALID"))))</x:f>
      </x:c>
      <x:c r="AB37" s="61">
        <x:f>IF(Y37=V37,"PASS","FAIL")</x:f>
      </x:c>
      <x:c r="AC37" s="61">
        <x:f>IF(Z37=W37,"PASS","FAIL")</x:f>
      </x:c>
      <x:c r="AD37" s="61">
        <x:f>IF(AA37=X37,"PASS","FAIL")</x:f>
      </x:c>
      <x:c r="AE37" s="61">
        <x:f>IF(AND(AB37="PASS",AC37="PASS",AD37="PASS"),"PASS","FAIL")</x:f>
      </x:c>
      <x:c r="AF37" s="71" t="str">
        <x:v>Comparable evidence is contradictory or its contradiction state is unresolved.</x:v>
      </x:c>
      <x:c r="AG37" s="61">
        <x:f>IF($BN37="EMPTY","EMPTY",IFERROR(VLOOKUP($BO37,'Method Notes'!$AN$5:$AW$50,2,FALSE),""))</x:f>
      </x:c>
      <x:c r="AH37" s="71" t="str">
        <x:v>A forced confirmation, addition or exclusion would hide a material evidence problem.</x:v>
      </x:c>
      <x:c r="AI37" s="61">
        <x:f>IF($BN37="EMPTY","EMPTY",IF($BO37="CONTROLLED_INPUT_INVALID","Unsupported values were supplied for: "&amp;LEFT($BL37,MAX(0,LEN($BL37)-2))&amp;". The engine does not convert them to a safe default.",IF($BO37="REQUIRED_FIELDS_MISSING","Required information is missing: "&amp;LEFT($BM37,MAX(0,LEN($BM37)-2))&amp;".",IFERROR(VLOOKUP($BO37,'Method Notes'!$AN$5:$AW$50,3,FALSE),""))))</x:f>
      </x:c>
      <x:c r="AJ37" s="71" t="str">
        <x:v>No final role change.</x:v>
      </x:c>
      <x:c r="AK37" s="61">
        <x:f>IF($BN37="EMPTY","EMPTY",IF($BO37="COMMERCIAL_ALTERNATIVE_MISSING","Add as "&amp;$BJ37&amp;" in this scoped view.",IF($BO37="ROLE_MISMATCH","Reclassify as "&amp;$BJ37&amp;" for this view.",IFERROR(VLOOKUP($BO37,'Method Notes'!$AN$5:$AW$50,4,FALSE),""))))</x:f>
      </x:c>
      <x:c r="AL37" s="71" t="str">
        <x:v>Evidence collection and controlled review.</x:v>
      </x:c>
      <x:c r="AM37" s="61">
        <x:f>IF($BN37="EMPTY","EMPTY",IFERROR(VLOOKUP($BO37,'Method Notes'!$AN$5:$AW$50,5,FALSE),""))</x:f>
      </x:c>
      <x:c r="AN37" s="71" t="str">
        <x:v>High-impact downstream use until the named gap is closed.</x:v>
      </x:c>
      <x:c r="AO37" s="61">
        <x:f>IF($BN37="EMPTY","EMPTY",IFERROR(VLOOKUP($BO37,'Method Notes'!$AN$5:$AW$50,6,FALSE),""))</x:f>
      </x:c>
      <x:c r="AP37" s="71" t="str">
        <x:v>Verify identity, scope and the underlying decision; then collect the missing buyer or commercial record.</x:v>
      </x:c>
      <x:c r="AQ37" s="61">
        <x:f>IF($BN37="EMPTY","EMPTY",IF($BO37="COMMERCIAL_EVIDENCE_LIMITED",IF($BF37=TRUE,"Add independent decisions and missing segments.","Collect direct buyer or recorded commercial-event evidence tied to the same scope."),IFERROR(VLOOKUP($BO37,'Method Notes'!$AN$5:$AW$50,7,FALSE),"")))</x:f>
      </x:c>
      <x:c r="AR37" s="71" t="str">
        <x:v>Review when the named evidence is available.</x:v>
      </x:c>
      <x:c r="AS37" s="61">
        <x:f>IF($BN37="EMPTY","EMPTY",IFERROR(VLOOKUP($BO37,'Method Notes'!$AN$5:$AW$50,8,FALSE),""))</x:f>
      </x:c>
      <x:c r="AT37" s="71" t="str">
        <x:v>FIRST-PARTY CONTRADICTION REQUIRES RESOLUTION</x:v>
      </x:c>
      <x:c r="AU37" s="61">
        <x:f>IF($BN37="EMPTY","EMPTY",IF(OR($BO37="COMMERCIAL_EVIDENCE_LIMITED",$BO37="COMMERCIAL_ALTERNATIVE_MISSING",$BO37="ROLE_MISMATCH",$BO37="SCOPE_OR_FRESHNESS_LIMIT"),IF($BB37="shared","PROVENANCE NOT INDEPENDENT",IF($BB37="one","ONE INDEPENDENT DECISION ONLY",IF($BE37="incomplete_crm","CRM CAPTURE INCOMPLETE",IF(OR($BE37="only_wins",$BE37="only_losses",$BE37="one_segment",$BE37="limited"),"SAMPLE COVERAGE LIMITED",IF($T37="yes","HISTORICAL BACKFILL UNRELIABLE",IF($BC37="stale","EVIDENCE STALE","Evidence is scoped to the tested view.")))))),IFERROR(VLOOKUP($BO37,'Method Notes'!$AN$5:$AW$50,9,FALSE),"")))</x:f>
      </x:c>
      <x:c r="AV37" s="71" t="str">
        <x:v>Record both propositions and assign an owner to resolve them.</x:v>
      </x:c>
      <x:c r="AW37" s="61">
        <x:f>IF($BN37="EMPTY","EMPTY",IFERROR(VLOOKUP($BO37,'Method Notes'!$AN$5:$AW$50,10,FALSE),""))</x:f>
      </x:c>
      <x:c r="AX37" s="61">
        <x:f>IF(AND(AG37=AF37,AI37=AH37,AK37=AJ37,AM37=AL37,AO37=AN37,AQ37=AP37,AS37=AR37,AU37=AT37,AW37=AV37),"PASS","FAIL")</x:f>
      </x:c>
      <x:c r="AY37">
        <x:f>IF(COUNTA($C37:$U37)&gt;0,1,0)</x:f>
      </x:c>
      <x:c r="AZ37">
        <x:f>OR(ISFORMULA($C37),ISFORMULA($D37),AND($D37&lt;&gt;"",NOT(OR(EXACT($D37,"seo"),EXACT($D37,"content"),EXACT($D37,"paid_search"),EXACT($D37,"market_monitoring"),EXACT($D37,"battlecard"),EXACT($D37,"product_comparison"),EXACT($D37,"shortlist"),EXACT($D37,"procurement"),EXACT($D37,"pricing"),EXACT($D37,"renewal"),EXACT($D37,"strategy")))),ISFORMULA($E37),AND($E37&lt;&gt;"",NOT(OR(EXACT($E37,"yes"),EXACT($E37,"no")))),ISFORMULA($F37),AND($F37&lt;&gt;"",NOT(OR(EXACT($F37,"yes"),EXACT($F37,"no")))),ISFORMULA($G37),AND($G37&lt;&gt;"",NOT(OR(EXACT($G37,"none"),EXACT($G37,"seller_only"),EXACT($G37,"buyer_event"),EXACT($G37,"mixed")))),ISFORMULA($H37),AND($H37&lt;&gt;"",NOT(OR(EXACT($H37,"yes"),EXACT($H37,"no"),EXACT($H37,"unknown")))),ISFORMULA($I37),AND($I37&lt;&gt;"",NOT(OR(EXACT($I37,"full"),EXACT($I37,"partial"),EXACT($I37,"mismatch"),EXACT($I37,"unknown")))),ISFORMULA($J37),AND($J37&lt;&gt;"",NOT(OR(EXACT($J37,"independent_current"),EXACT($J37,"one_decision"),EXACT($J37,"shared_records"),EXACT($J37,"contradictory"),EXACT($J37,"incomplete_capture"),EXACT($J37,"stale")))),ISFORMULA($K37),AND($K37&lt;&gt;"",NOT(OR(EXACT($K37,"vendor"),EXACT($K37,"product"),EXACT($K37,"consultancy"),EXACT($K37,"agency"),EXACT($K37,"internal_build"),EXACT($K37,"spreadsheet"),EXACT($K37,"incumbent"),EXACT($K37,"open_source"),EXACT($K37,"free_tool"),EXACT($K37,"no_decision"),EXACT($K37,"status_quo"),EXACT($K37,"unknown")))),ISFORMULA($L37),AND($L37&lt;&gt;"",NOT(OR(EXACT($L37,"direct"),EXACT($L37,"indirect"),EXACT($L37,"substitute"),EXACT($L37,"reference"),EXACT($L37,"unknown")))),ISFORMULA($M37),AND($M37&lt;&gt;"",NOT(OR(EXACT($M37,"current"),EXACT($M37,"stale"),EXACT($M37,"unknown")))),ISFORMULA($N37),AND($N37&lt;&gt;"",NOT(OR(EXACT($N37,"none"),EXACT($N37,"material"),EXACT($N37,"unknown")))),ISFORMULA($O37),AND($O37&lt;&gt;"",NOT(OR(EXACT($O37,"two_plus"),EXACT($O37,"one"),EXACT($O37,"shared"),EXACT($O37,"unknown")))),ISFORMULA($P37),AND($P37&lt;&gt;"",NOT(OR(EXACT($P37,"balanced"),EXACT($P37,"only_wins"),EXACT($P37,"only_losses"),EXACT($P37,"one_segment"),EXACT($P37,"incomplete_crm"),EXACT($P37,"limited")))),ISFORMULA($Q37),AND($Q37&lt;&gt;"",NOT(OR(EXACT($Q37,"none"),EXACT($Q37,"review_due"),EXACT($Q37,"new_evidence")))),ISFORMULA($R37),AND($R37&lt;&gt;"",NOT(OR(EXACT($R37,"yes"),EXACT($R37,"no")))),ISFORMULA($S37),AND($S37&lt;&gt;"",NOT(OR(EXACT($S37,"yes"),EXACT($S37,"no"),EXACT($S37,"unknown")))),ISFORMULA($T37),AND($T37&lt;&gt;"",NOT(OR(EXACT($T37,"yes"),EXACT($T37,"no")))),ISFORMULA($U37),AND($U37&lt;&gt;"",NOT(OR(EXACT($U37,"yes"),EXACT($U37,"no"),EXACT($U37,"unknown")))))</x:f>
      </x:c>
      <x:c r="BA37">
        <x:f>OR(LEN(TRIM($C37&amp;""))=0,LEN(TRIM($D37&amp;""))=0,LEN(TRIM($E37&amp;""))=0,LEN(TRIM($F37&amp;""))=0,LEN(TRIM($G37&amp;""))=0,LEN(TRIM($H37&amp;""))=0,LEN(TRIM($I37&amp;""))=0,LEN(TRIM($J37&amp;""))=0)</x:f>
      </x:c>
      <x:c r="BB37">
        <x:f>IF($O37&lt;&gt;"",$O37,IF($J37="independent_current","two_plus",IF($J37="one_decision","one",IF($J37="shared_records","shared","unknown"))))</x:f>
      </x:c>
      <x:c r="BC37">
        <x:f>IF($M37&lt;&gt;"",$M37,IF($J37="stale","stale",IF($J37="incomplete_capture","unknown",IF($J37&lt;&gt;"","current",""))))</x:f>
      </x:c>
      <x:c r="BD37">
        <x:f>IF($N37&lt;&gt;"",$N37,IF($J37="contradictory","material",IF($J37&lt;&gt;"","none","")))</x:f>
      </x:c>
      <x:c r="BE37">
        <x:f>IF($P37&lt;&gt;"",$P37,IF($J37="incomplete_capture","incomplete_crm",IF($J37="independent_current","balanced",IF($J37&lt;&gt;"","limited",""))))</x:f>
      </x:c>
      <x:c r="BF37">
        <x:f>OR($G37="buyer_event",$G37="mixed")</x:f>
      </x:c>
      <x:c r="BG37">
        <x:f>OR($D37="battlecard",$D37="shortlist",$D37="procurement",$D37="pricing",$D37="renewal",$D37="strategy",$D37="product_comparison")</x:f>
      </x:c>
      <x:c r="BH37">
        <x:f>OR($D37="seo",$D37="content",$D37="paid_search",$D37="market_monitoring")</x:f>
      </x:c>
      <x:c r="BI37">
        <x:f>IF(OR($K37="vendor",$K37="product"),"direct",IF(OR($K37="consultancy",$K37="agency"),"indirect",IF(OR($K37="internal_build",$K37="spreadsheet",$K37="incumbent",$K37="open_source",$K37="free_tool",$K37="no_decision",$K37="status_quo"),"substitute","")))</x:f>
      </x:c>
      <x:c r="BJ37">
        <x:f>IF(OR($K37="vendor",$K37="product"),"Direct competitor",IF(OR($K37="consultancy",$K37="agency"),"Service alternative",IF($K37="incumbent","Incumbent / substitute",IF($K37="no_decision","No-decision alternative",IF($K37="status_quo","Status-quo alternative",IF(OR($K37="internal_build",$K37="spreadsheet",$K37="open_source",$K37="free_tool"),"Substitute",""))))))</x:f>
      </x:c>
      <x:c r="BK37">
        <x:f>OR($G37="none",$G37="seller_only",$BB37&lt;&gt;"two_plus",$BE37="only_wins",$BE37="only_losses",$BE37="one_segment",$BE37="incomplete_crm",$BE37="limited",$T37="yes",$BC37&lt;&gt;"current")</x:f>
      </x:c>
      <x:c r="BL37">
        <x:f>IF(ISFORMULA($C37),"candidateName, ","")&amp;IF(OR(ISFORMULA($D37),AND($D37&lt;&gt;"",NOT(OR(EXACT($D37,"seo"),EXACT($D37,"content"),EXACT($D37,"paid_search"),EXACT($D37,"market_monitoring"),EXACT($D37,"battlecard"),EXACT($D37,"product_comparison"),EXACT($D37,"shortlist"),EXACT($D37,"procurement"),EXACT($D37,"pricing"),EXACT($D37,"renewal"),EXACT($D37,"strategy"))))),"decisionUse, ","")&amp;IF(OR(ISFORMULA($E37),AND($E37&lt;&gt;"",NOT(OR(EXACT($E37,"yes"),EXACT($E37,"no"))))),"candidateInSet, ","")&amp;IF(OR(ISFORMULA($F37),AND($F37&lt;&gt;"",NOT(OR(EXACT($F37,"yes"),EXACT($F37,"no"))))),"publicEvidence, ","")&amp;IF(OR(ISFORMULA($G37),AND($G37&lt;&gt;"",NOT(OR(EXACT($G37,"none"),EXACT($G37,"seller_only"),EXACT($G37,"buyer_event"),EXACT($G37,"mixed"))))),"firstPartyEvidence, ","")&amp;IF(OR(ISFORMULA($H37),AND($H37&lt;&gt;"",NOT(OR(EXACT($H37,"yes"),EXACT($H37,"no"),EXACT($H37,"unknown"))))),"realDecision, ","")&amp;IF(OR(ISFORMULA($I37),AND($I37&lt;&gt;"",NOT(OR(EXACT($I37,"full"),EXACT($I37,"partial"),EXACT($I37,"mismatch"),EXACT($I37,"unknown"))))),"scopeMatch, ","")&amp;IF(OR(ISFORMULA($J37),AND($J37&lt;&gt;"",NOT(OR(EXACT($J37,"independent_current"),EXACT($J37,"one_decision"),EXACT($J37,"shared_records"),EXACT($J37,"contradictory"),EXACT($J37,"incomplete_capture"),EXACT($J37,"stale"))))),"evidenceQuality, ","")&amp;IF(OR(ISFORMULA($K37),AND($K37&lt;&gt;"",NOT(OR(EXACT($K37,"vendor"),EXACT($K37,"product"),EXACT($K37,"consultancy"),EXACT($K37,"agency"),EXACT($K37,"internal_build"),EXACT($K37,"spreadsheet"),EXACT($K37,"incumbent"),EXACT($K37,"open_source"),EXACT($K37,"free_tool"),EXACT($K37,"no_decision"),EXACT($K37,"status_quo"),EXACT($K37,"unknown"))))),"alternativeType, ","")&amp;IF(OR(ISFORMULA($L37),AND($L37&lt;&gt;"",NOT(OR(EXACT($L37,"direct"),EXACT($L37,"indirect"),EXACT($L37,"substitute"),EXACT($L37,"reference"),EXACT($L37,"unknown"))))),"currentRole, ","")&amp;IF(OR(ISFORMULA($M37),AND($M37&lt;&gt;"",NOT(OR(EXACT($M37,"current"),EXACT($M37,"stale"),EXACT($M37,"unknown"))))),"freshness, ","")&amp;IF(OR(ISFORMULA($N37),AND($N37&lt;&gt;"",NOT(OR(EXACT($N37,"none"),EXACT($N37,"material"),EXACT($N37,"unknown"))))),"contradiction, ","")&amp;IF(OR(ISFORMULA($O37),AND($O37&lt;&gt;"",NOT(OR(EXACT($O37,"two_plus"),EXACT($O37,"one"),EXACT($O37,"shared"),EXACT($O37,"unknown"))))),"provenance, ","")&amp;IF(OR(ISFORMULA($P37),AND($P37&lt;&gt;"",NOT(OR(EXACT($P37,"balanced"),EXACT($P37,"only_wins"),EXACT($P37,"only_losses"),EXACT($P37,"one_segment"),EXACT($P37,"incomplete_crm"),EXACT($P37,"limited"))))),"sampleCoverage, ","")&amp;IF(OR(ISFORMULA($Q37),AND($Q37&lt;&gt;"",NOT(OR(EXACT($Q37,"none"),EXACT($Q37,"review_due"),EXACT($Q37,"new_evidence"))))),"previousValidation, ","")&amp;IF(OR(ISFORMULA($R37),AND($R37&lt;&gt;"",NOT(OR(EXACT($R37,"yes"),EXACT($R37,"no"))))),"newMaterialEvidence, ","")&amp;IF(OR(ISFORMULA($S37),AND($S37&lt;&gt;"",NOT(OR(EXACT($S37,"yes"),EXACT($S37,"no"),EXACT($S37,"unknown"))))),"serviceability, ","")&amp;IF(OR(ISFORMULA($T37),AND($T37&lt;&gt;"",NOT(OR(EXACT($T37,"yes"),EXACT($T37,"no"))))),"historicalBackfill, ","")&amp;IF(OR(ISFORMULA($U37),AND($U37&lt;&gt;"",NOT(OR(EXACT($U37,"yes"),EXACT($U37,"no"),EXACT($U37,"unknown"))))),"commercialNonParticipation, ","")</x:f>
      </x:c>
      <x:c r="BM37">
        <x:f>IF(LEN(TRIM($C37&amp;""))=0,"candidateName, ","")&amp;IF(LEN(TRIM($D37&amp;""))=0,"decisionUse, ","")&amp;IF(LEN(TRIM($E37&amp;""))=0,"candidateInSet, ","")&amp;IF(LEN(TRIM($F37&amp;""))=0,"publicEvidence, ","")&amp;IF(LEN(TRIM($G37&amp;""))=0,"firstPartyEvidence, ","")&amp;IF(LEN(TRIM($H37&amp;""))=0,"realDecision, ","")&amp;IF(LEN(TRIM($I37&amp;""))=0,"scopeMatch, ","")&amp;IF(LEN(TRIM($J37&amp;""))=0,"evidenceQuality, ","")</x:f>
      </x:c>
      <x:c r="BN37">
        <x:f>IF($AY37=0,"EMPTY",IF($AZ37=TRUE,"INVALID INPUT",IF($BA37=TRUE,"INVALID INPUT",IF(OR(NOT(ISTEXT($C37)),LEN(TRIM($C37&amp;""))&lt;2),"INVALID INPUT",IF(OR($Q37="review_due",$Q37="new_evidence",$R37="yes"),"REOPEN",IF(OR($BD37="material",$BD37="unknown"),"RESOLVE EVIDENCE",IF(OR($I37="unknown",$H37="unknown"),"RESOLVE EVIDENCE",IF(AND($BG37=TRUE,OR($S37="",$S37="unknown")),"RESOLVE EVIDENCE",IF(AND($E37="no",OR($K37="",$K37="unknown")),"RESOLVE EVIDENCE",IF(AND($E37="yes",OR($L37="",$L37="unknown")),"RESOLVE EVIDENCE",IF(AND($E37="yes",OR($I37="partial",$I37="mismatch",$BC37="stale")),"DOWNGRADE",IF(AND($BG37=TRUE,$BK37=TRUE),"RESOLVE EVIDENCE",IF(AND($S37="no",$E37="yes",$H37="no",$U37="yes",$BB37="two_plus",$I37="full",$BC37="current"),"EXCLUDE FROM THIS COMMERCIAL VIEW",IF(AND($S37="no",$E37="yes",$H37="yes"),"DOWNGRADE",IF(AND($S37="no",OR($F37="yes",$BH37=TRUE)),"RETAIN FOR DISCOVERY / REFERENCE",IF($S37="no","RESOLVE EVIDENCE",IF(AND($E37="no",$H37="yes",$BF37=TRUE,$I37="full",$BI37=""),"RESOLVE EVIDENCE",IF(AND($E37="no",$H37="yes",$BF37=TRUE,$I37="full",$BG37=TRUE,OR($BB37&lt;&gt;"two_plus",$BC37&lt;&gt;"current",$S37&lt;&gt;"yes")),"RESOLVE EVIDENCE",IF(AND($E37="no",$H37="yes",$BF37=TRUE,$I37="full"),"ADD",IF(AND($BI37&lt;&gt;"",$E37="yes",$H37="yes",$I37="full",$L37&lt;&gt;$BI37),"RECLASSIFY",IF(AND($BB37="shared",$BH37=TRUE),"RETAIN FOR DISCOVERY / REFERENCE",IF(AND($BH37=TRUE,$F37="yes",OR($H37="no",$G37="none")),"RETAIN FOR DISCOVERY / REFERENCE",IF(AND($E37="yes",$H37="no",$U37="yes",$BB37="two_plus",$I37="full",$BC37="current"),"EXCLUDE FROM THIS COMMERCIAL VIEW",IF(AND($E37="yes",$H37="yes",$BF37=TRUE,$I37="full",$BB37="two_plus",$BC37="current",$BI37=""),"RESOLVE EVIDENCE",IF(AND($E37="yes",$H37="yes",$BF37=TRUE,$I37="full",$BB37="two_plus",$BC37="current",$BG37=TRUE,$S37&lt;&gt;"yes"),"RESOLVE EVIDENCE",IF(AND($E37="yes",$H37="yes",$BF37=TRUE,$I37="full",$BB37="two_plus",$BC37="current",$L37&lt;&gt;$BI37),"RECLASSIFY",IF(AND($E37="yes",$H37="yes",$BF37=TRUE,$I37="full",$BB37="two_plus",$BC37="current"),"CONFIRM","RESOLVE EVIDENCE")))))))))))))))))))))))))))</x:f>
      </x:c>
      <x:c r="BO37">
        <x:f>IF($AY37=0,"EMPTY",IF($AZ37=TRUE,"CONTROLLED_INPUT_INVALID",IF($BA37=TRUE,"REQUIRED_FIELDS_MISSING",IF(OR(NOT(ISTEXT($C37)),LEN(TRIM($C37&amp;""))&lt;2),"IDENTITY_MALFORMED",IF(OR($Q37="review_due",$Q37="new_evidence",$R37="yes"),"LIFECYCLE_TRIGGER",IF(OR($BD37="material",$BD37="unknown"),"MATERIAL_CONTRADICTION",IF(OR($I37="unknown",$H37="unknown"),"SCOPE_OR_EVENT_UNRESOLVED",IF(AND($BG37=TRUE,OR($S37="",$S37="unknown")),"SERVICEABILITY_UNRESOLVED",IF(AND($E37="no",OR($K37="",$K37="unknown")),"MISSING_ALTERNATIVE_ROLE_UNRESOLVED",IF(AND($E37="yes",OR($L37="",$L37="unknown")),"CURRENT_ROLE_UNRESOLVED",IF(AND($E37="yes",OR($I37="partial",$I37="mismatch",$BC37="stale")),"SCOPE_OR_FRESHNESS_LIMIT",IF(AND($BG37=TRUE,$BK37=TRUE),"COMMERCIAL_EVIDENCE_LIMITED",IF(AND($S37="no",$E37="yes",$H37="no",$U37="yes",$BB37="two_plus",$I37="full",$BC37="current"),"SCOPED_NON_SERVICEABILITY",IF(AND($S37="no",$E37="yes",$H37="yes"),"SERVICEABILITY_LIMIT",IF(AND($S37="no",OR($F37="yes",$BH37=TRUE)),"NOT_SERVICEABLE_FOR_COMMERCIAL_VIEW",IF($S37="no","SERVICEABILITY_NEGATIVE_ROLE_EFFECT_UNRESOLVED",IF(AND($E37="no",$H37="yes",$BF37=TRUE,$I37="full",$BI37=""),"MISSING_ALTERNATIVE_ROLE_UNRESOLVED",IF(AND($E37="no",$H37="yes",$BF37=TRUE,$I37="full",$BG37=TRUE,OR($BB37&lt;&gt;"two_plus",$BC37&lt;&gt;"current",$S37&lt;&gt;"yes")),"MISSING_ALTERNATIVE_EVIDENCE_LIMITED",IF(AND($E37="no",$H37="yes",$BF37=TRUE,$I37="full"),"COMMERCIAL_ALTERNATIVE_MISSING",IF(AND($BI37&lt;&gt;"",$E37="yes",$H37="yes",$I37="full",$L37&lt;&gt;$BI37),"ROLE_MISMATCH",IF(AND($BB37="shared",$BH37=TRUE),"PUBLIC_SIGNAL_SHARED_PROVENANCE",IF(AND($BH37=TRUE,$F37="yes",OR($H37="no",$G37="none")),"DISCOVERY_ONLY_RELATIONSHIP",IF(AND($E37="yes",$H37="no",$U37="yes",$BB37="two_plus",$I37="full",$BC37="current"),"SCOPED_NON_PARTICIPATION",IF(AND($E37="yes",$H37="yes",$BF37=TRUE,$I37="full",$BB37="two_plus",$BC37="current",$BI37=""),"ALTERNATIVE_TYPE_UNRESOLVED",IF(AND($E37="yes",$H37="yes",$BF37=TRUE,$I37="full",$BB37="two_plus",$BC37="current",$BG37=TRUE,$S37&lt;&gt;"yes"),"SERVICEABILITY_UNRESOLVED",IF(AND($E37="yes",$H37="yes",$BF37=TRUE,$I37="full",$BB37="two_plus",$BC37="current",$L37&lt;&gt;$BI37),"ROLE_MISMATCH",IF(AND($E37="yes",$H37="yes",$BF37=TRUE,$I37="full",$BB37="two_plus",$BC37="current"),"SCOPED_COMMERCIAL_RELEVANCE","DEFAULT_EVIDENCE_GAP")))))))))))))))))))))))))))</x:f>
      </x:c>
    </x:row>
    <x:row r="38">
      <x:c r="A38" s="80" t="str">
        <x:v>F033</x:v>
      </x:c>
      <x:c r="B38" s="80" t="str">
        <x:v>Unknown scope</x:v>
      </x:c>
      <x:c r="C38" s="80" t="str">
        <x:v>Atlas Cloud</x:v>
      </x:c>
      <x:c r="D38" s="80" t="str">
        <x:v>shortlist</x:v>
      </x:c>
      <x:c r="E38" s="80" t="str">
        <x:v>yes</x:v>
      </x:c>
      <x:c r="F38" s="80" t="str">
        <x:v>yes</x:v>
      </x:c>
      <x:c r="G38" s="80" t="str">
        <x:v>mixed</x:v>
      </x:c>
      <x:c r="H38" s="80" t="str">
        <x:v>yes</x:v>
      </x:c>
      <x:c r="I38" s="80" t="str">
        <x:v>unknown</x:v>
      </x:c>
      <x:c r="J38" s="80" t="str">
        <x:v>independent_current</x:v>
      </x:c>
      <x:c r="K38" s="80" t="str">
        <x:v>vendor</x:v>
      </x:c>
      <x:c r="L38" s="80" t="str">
        <x:v>direct</x:v>
      </x:c>
      <x:c r="M38" s="80" t="str">
        <x:v>current</x:v>
      </x:c>
      <x:c r="N38" s="80" t="str">
        <x:v>none</x:v>
      </x:c>
      <x:c r="O38" s="80" t="str">
        <x:v>two_plus</x:v>
      </x:c>
      <x:c r="P38" s="80" t="str">
        <x:v>balanced</x:v>
      </x:c>
      <x:c r="Q38" s="80" t="str">
        <x:v>none</x:v>
      </x:c>
      <x:c r="R38" s="80" t="str">
        <x:v>no</x:v>
      </x:c>
      <x:c r="S38" s="80" t="str">
        <x:v>yes</x:v>
      </x:c>
      <x:c r="T38" s="80" t="str">
        <x:v>no</x:v>
      </x:c>
      <x:c r="U38" s="80" t="str">
        <x:v>no</x:v>
      </x:c>
      <x:c r="V38" s="80" t="str">
        <x:v>RESOLVE EVIDENCE</x:v>
      </x:c>
      <x:c r="W38" s="61" t="str">
        <x:v>SCOPE_OR_EVENT_UNRESOLVED</x:v>
      </x:c>
      <x:c r="X38" s="61" t="str">
        <x:v>VALID</x:v>
      </x:c>
      <x:c r="Y38" s="61">
        <x:f>IF($BN38="EMPTY","EMPTY",$BN38)</x:f>
      </x:c>
      <x:c r="Z38" s="61">
        <x:f>$BO38</x:f>
      </x:c>
      <x:c r="AA38" s="61">
        <x:f>IF($BN38="EMPTY","EMPTY",IF($AZ38=TRUE,"INVALID",IF($BA38=TRUE,"INCOMPLETE",IF(OR(NOT(ISTEXT($C38)),LEN(TRIM($C38&amp;""))&lt;2),"INVALID","VALID"))))</x:f>
      </x:c>
      <x:c r="AB38" s="61">
        <x:f>IF(Y38=V38,"PASS","FAIL")</x:f>
      </x:c>
      <x:c r="AC38" s="61">
        <x:f>IF(Z38=W38,"PASS","FAIL")</x:f>
      </x:c>
      <x:c r="AD38" s="61">
        <x:f>IF(AA38=X38,"PASS","FAIL")</x:f>
      </x:c>
      <x:c r="AE38" s="61">
        <x:f>IF(AND(AB38="PASS",AC38="PASS",AD38="PASS"),"PASS","FAIL")</x:f>
      </x:c>
      <x:c r="AF38" s="71" t="str">
        <x:v>The evidence cannot yet be tied to the tested buyer decision.</x:v>
      </x:c>
      <x:c r="AG38" s="61">
        <x:f>IF($BN38="EMPTY","EMPTY",IFERROR(VLOOKUP($BO38,'Method Notes'!$AN$5:$AW$50,2,FALSE),""))</x:f>
      </x:c>
      <x:c r="AH38" s="71" t="str">
        <x:v>Commercial relevance requires a matching offer, buyer, market and stage.</x:v>
      </x:c>
      <x:c r="AI38" s="61">
        <x:f>IF($BN38="EMPTY","EMPTY",IF($BO38="CONTROLLED_INPUT_INVALID","Unsupported values were supplied for: "&amp;LEFT($BL38,MAX(0,LEN($BL38)-2))&amp;". The engine does not convert them to a safe default.",IF($BO38="REQUIRED_FIELDS_MISSING","Required information is missing: "&amp;LEFT($BM38,MAX(0,LEN($BM38)-2))&amp;".",IFERROR(VLOOKUP($BO38,'Method Notes'!$AN$5:$AW$50,3,FALSE),""))))</x:f>
      </x:c>
      <x:c r="AJ38" s="71" t="str">
        <x:v>No final role change.</x:v>
      </x:c>
      <x:c r="AK38" s="61">
        <x:f>IF($BN38="EMPTY","EMPTY",IF($BO38="COMMERCIAL_ALTERNATIVE_MISSING","Add as "&amp;$BJ38&amp;" in this scoped view.",IF($BO38="ROLE_MISMATCH","Reclassify as "&amp;$BJ38&amp;" for this view.",IFERROR(VLOOKUP($BO38,'Method Notes'!$AN$5:$AW$50,4,FALSE),""))))</x:f>
      </x:c>
      <x:c r="AL38" s="71" t="str">
        <x:v>Evidence collection and controlled review.</x:v>
      </x:c>
      <x:c r="AM38" s="61">
        <x:f>IF($BN38="EMPTY","EMPTY",IFERROR(VLOOKUP($BO38,'Method Notes'!$AN$5:$AW$50,5,FALSE),""))</x:f>
      </x:c>
      <x:c r="AN38" s="71" t="str">
        <x:v>High-impact downstream use until the named gap is closed.</x:v>
      </x:c>
      <x:c r="AO38" s="61">
        <x:f>IF($BN38="EMPTY","EMPTY",IFERROR(VLOOKUP($BO38,'Method Notes'!$AN$5:$AW$50,6,FALSE),""))</x:f>
      </x:c>
      <x:c r="AP38" s="71" t="str">
        <x:v>Tie the record to a real decision and complete the scope.</x:v>
      </x:c>
      <x:c r="AQ38" s="61">
        <x:f>IF($BN38="EMPTY","EMPTY",IF($BO38="COMMERCIAL_EVIDENCE_LIMITED",IF($BF38=TRUE,"Add independent decisions and missing segments.","Collect direct buyer or recorded commercial-event evidence tied to the same scope."),IFERROR(VLOOKUP($BO38,'Method Notes'!$AN$5:$AW$50,7,FALSE),"")))</x:f>
      </x:c>
      <x:c r="AR38" s="71" t="str">
        <x:v>Review when the named evidence is available.</x:v>
      </x:c>
      <x:c r="AS38" s="61">
        <x:f>IF($BN38="EMPTY","EMPTY",IFERROR(VLOOKUP($BO38,'Method Notes'!$AN$5:$AW$50,8,FALSE),""))</x:f>
      </x:c>
      <x:c r="AT38" s="71" t="str">
        <x:v>SCOPE OR EVENT UNRESOLVED</x:v>
      </x:c>
      <x:c r="AU38" s="61">
        <x:f>IF($BN38="EMPTY","EMPTY",IF(OR($BO38="COMMERCIAL_EVIDENCE_LIMITED",$BO38="COMMERCIAL_ALTERNATIVE_MISSING",$BO38="ROLE_MISMATCH",$BO38="SCOPE_OR_FRESHNESS_LIMIT"),IF($BB38="shared","PROVENANCE NOT INDEPENDENT",IF($BB38="one","ONE INDEPENDENT DECISION ONLY",IF($BE38="incomplete_crm","CRM CAPTURE INCOMPLETE",IF(OR($BE38="only_wins",$BE38="only_losses",$BE38="one_segment",$BE38="limited"),"SAMPLE COVERAGE LIMITED",IF($T38="yes","HISTORICAL BACKFILL UNRELIABLE",IF($BC38="stale","EVIDENCE STALE","Evidence is scoped to the tested view.")))))),IFERROR(VLOOKUP($BO38,'Method Notes'!$AN$5:$AW$50,9,FALSE),"")))</x:f>
      </x:c>
      <x:c r="AV38" s="71" t="str">
        <x:v>Complete the scope before using the candidate commercially.</x:v>
      </x:c>
      <x:c r="AW38" s="61">
        <x:f>IF($BN38="EMPTY","EMPTY",IFERROR(VLOOKUP($BO38,'Method Notes'!$AN$5:$AW$50,10,FALSE),""))</x:f>
      </x:c>
      <x:c r="AX38" s="61">
        <x:f>IF(AND(AG38=AF38,AI38=AH38,AK38=AJ38,AM38=AL38,AO38=AN38,AQ38=AP38,AS38=AR38,AU38=AT38,AW38=AV38),"PASS","FAIL")</x:f>
      </x:c>
      <x:c r="AY38">
        <x:f>IF(COUNTA($C38:$U38)&gt;0,1,0)</x:f>
      </x:c>
      <x:c r="AZ38">
        <x:f>OR(ISFORMULA($C38),ISFORMULA($D38),AND($D38&lt;&gt;"",NOT(OR(EXACT($D38,"seo"),EXACT($D38,"content"),EXACT($D38,"paid_search"),EXACT($D38,"market_monitoring"),EXACT($D38,"battlecard"),EXACT($D38,"product_comparison"),EXACT($D38,"shortlist"),EXACT($D38,"procurement"),EXACT($D38,"pricing"),EXACT($D38,"renewal"),EXACT($D38,"strategy")))),ISFORMULA($E38),AND($E38&lt;&gt;"",NOT(OR(EXACT($E38,"yes"),EXACT($E38,"no")))),ISFORMULA($F38),AND($F38&lt;&gt;"",NOT(OR(EXACT($F38,"yes"),EXACT($F38,"no")))),ISFORMULA($G38),AND($G38&lt;&gt;"",NOT(OR(EXACT($G38,"none"),EXACT($G38,"seller_only"),EXACT($G38,"buyer_event"),EXACT($G38,"mixed")))),ISFORMULA($H38),AND($H38&lt;&gt;"",NOT(OR(EXACT($H38,"yes"),EXACT($H38,"no"),EXACT($H38,"unknown")))),ISFORMULA($I38),AND($I38&lt;&gt;"",NOT(OR(EXACT($I38,"full"),EXACT($I38,"partial"),EXACT($I38,"mismatch"),EXACT($I38,"unknown")))),ISFORMULA($J38),AND($J38&lt;&gt;"",NOT(OR(EXACT($J38,"independent_current"),EXACT($J38,"one_decision"),EXACT($J38,"shared_records"),EXACT($J38,"contradictory"),EXACT($J38,"incomplete_capture"),EXACT($J38,"stale")))),ISFORMULA($K38),AND($K38&lt;&gt;"",NOT(OR(EXACT($K38,"vendor"),EXACT($K38,"product"),EXACT($K38,"consultancy"),EXACT($K38,"agency"),EXACT($K38,"internal_build"),EXACT($K38,"spreadsheet"),EXACT($K38,"incumbent"),EXACT($K38,"open_source"),EXACT($K38,"free_tool"),EXACT($K38,"no_decision"),EXACT($K38,"status_quo"),EXACT($K38,"unknown")))),ISFORMULA($L38),AND($L38&lt;&gt;"",NOT(OR(EXACT($L38,"direct"),EXACT($L38,"indirect"),EXACT($L38,"substitute"),EXACT($L38,"reference"),EXACT($L38,"unknown")))),ISFORMULA($M38),AND($M38&lt;&gt;"",NOT(OR(EXACT($M38,"current"),EXACT($M38,"stale"),EXACT($M38,"unknown")))),ISFORMULA($N38),AND($N38&lt;&gt;"",NOT(OR(EXACT($N38,"none"),EXACT($N38,"material"),EXACT($N38,"unknown")))),ISFORMULA($O38),AND($O38&lt;&gt;"",NOT(OR(EXACT($O38,"two_plus"),EXACT($O38,"one"),EXACT($O38,"shared"),EXACT($O38,"unknown")))),ISFORMULA($P38),AND($P38&lt;&gt;"",NOT(OR(EXACT($P38,"balanced"),EXACT($P38,"only_wins"),EXACT($P38,"only_losses"),EXACT($P38,"one_segment"),EXACT($P38,"incomplete_crm"),EXACT($P38,"limited")))),ISFORMULA($Q38),AND($Q38&lt;&gt;"",NOT(OR(EXACT($Q38,"none"),EXACT($Q38,"review_due"),EXACT($Q38,"new_evidence")))),ISFORMULA($R38),AND($R38&lt;&gt;"",NOT(OR(EXACT($R38,"yes"),EXACT($R38,"no")))),ISFORMULA($S38),AND($S38&lt;&gt;"",NOT(OR(EXACT($S38,"yes"),EXACT($S38,"no"),EXACT($S38,"unknown")))),ISFORMULA($T38),AND($T38&lt;&gt;"",NOT(OR(EXACT($T38,"yes"),EXACT($T38,"no")))),ISFORMULA($U38),AND($U38&lt;&gt;"",NOT(OR(EXACT($U38,"yes"),EXACT($U38,"no"),EXACT($U38,"unknown")))))</x:f>
      </x:c>
      <x:c r="BA38">
        <x:f>OR(LEN(TRIM($C38&amp;""))=0,LEN(TRIM($D38&amp;""))=0,LEN(TRIM($E38&amp;""))=0,LEN(TRIM($F38&amp;""))=0,LEN(TRIM($G38&amp;""))=0,LEN(TRIM($H38&amp;""))=0,LEN(TRIM($I38&amp;""))=0,LEN(TRIM($J38&amp;""))=0)</x:f>
      </x:c>
      <x:c r="BB38">
        <x:f>IF($O38&lt;&gt;"",$O38,IF($J38="independent_current","two_plus",IF($J38="one_decision","one",IF($J38="shared_records","shared","unknown"))))</x:f>
      </x:c>
      <x:c r="BC38">
        <x:f>IF($M38&lt;&gt;"",$M38,IF($J38="stale","stale",IF($J38="incomplete_capture","unknown",IF($J38&lt;&gt;"","current",""))))</x:f>
      </x:c>
      <x:c r="BD38">
        <x:f>IF($N38&lt;&gt;"",$N38,IF($J38="contradictory","material",IF($J38&lt;&gt;"","none","")))</x:f>
      </x:c>
      <x:c r="BE38">
        <x:f>IF($P38&lt;&gt;"",$P38,IF($J38="incomplete_capture","incomplete_crm",IF($J38="independent_current","balanced",IF($J38&lt;&gt;"","limited",""))))</x:f>
      </x:c>
      <x:c r="BF38">
        <x:f>OR($G38="buyer_event",$G38="mixed")</x:f>
      </x:c>
      <x:c r="BG38">
        <x:f>OR($D38="battlecard",$D38="shortlist",$D38="procurement",$D38="pricing",$D38="renewal",$D38="strategy",$D38="product_comparison")</x:f>
      </x:c>
      <x:c r="BH38">
        <x:f>OR($D38="seo",$D38="content",$D38="paid_search",$D38="market_monitoring")</x:f>
      </x:c>
      <x:c r="BI38">
        <x:f>IF(OR($K38="vendor",$K38="product"),"direct",IF(OR($K38="consultancy",$K38="agency"),"indirect",IF(OR($K38="internal_build",$K38="spreadsheet",$K38="incumbent",$K38="open_source",$K38="free_tool",$K38="no_decision",$K38="status_quo"),"substitute","")))</x:f>
      </x:c>
      <x:c r="BJ38">
        <x:f>IF(OR($K38="vendor",$K38="product"),"Direct competitor",IF(OR($K38="consultancy",$K38="agency"),"Service alternative",IF($K38="incumbent","Incumbent / substitute",IF($K38="no_decision","No-decision alternative",IF($K38="status_quo","Status-quo alternative",IF(OR($K38="internal_build",$K38="spreadsheet",$K38="open_source",$K38="free_tool"),"Substitute",""))))))</x:f>
      </x:c>
      <x:c r="BK38">
        <x:f>OR($G38="none",$G38="seller_only",$BB38&lt;&gt;"two_plus",$BE38="only_wins",$BE38="only_losses",$BE38="one_segment",$BE38="incomplete_crm",$BE38="limited",$T38="yes",$BC38&lt;&gt;"current")</x:f>
      </x:c>
      <x:c r="BL38">
        <x:f>IF(ISFORMULA($C38),"candidateName, ","")&amp;IF(OR(ISFORMULA($D38),AND($D38&lt;&gt;"",NOT(OR(EXACT($D38,"seo"),EXACT($D38,"content"),EXACT($D38,"paid_search"),EXACT($D38,"market_monitoring"),EXACT($D38,"battlecard"),EXACT($D38,"product_comparison"),EXACT($D38,"shortlist"),EXACT($D38,"procurement"),EXACT($D38,"pricing"),EXACT($D38,"renewal"),EXACT($D38,"strategy"))))),"decisionUse, ","")&amp;IF(OR(ISFORMULA($E38),AND($E38&lt;&gt;"",NOT(OR(EXACT($E38,"yes"),EXACT($E38,"no"))))),"candidateInSet, ","")&amp;IF(OR(ISFORMULA($F38),AND($F38&lt;&gt;"",NOT(OR(EXACT($F38,"yes"),EXACT($F38,"no"))))),"publicEvidence, ","")&amp;IF(OR(ISFORMULA($G38),AND($G38&lt;&gt;"",NOT(OR(EXACT($G38,"none"),EXACT($G38,"seller_only"),EXACT($G38,"buyer_event"),EXACT($G38,"mixed"))))),"firstPartyEvidence, ","")&amp;IF(OR(ISFORMULA($H38),AND($H38&lt;&gt;"",NOT(OR(EXACT($H38,"yes"),EXACT($H38,"no"),EXACT($H38,"unknown"))))),"realDecision, ","")&amp;IF(OR(ISFORMULA($I38),AND($I38&lt;&gt;"",NOT(OR(EXACT($I38,"full"),EXACT($I38,"partial"),EXACT($I38,"mismatch"),EXACT($I38,"unknown"))))),"scopeMatch, ","")&amp;IF(OR(ISFORMULA($J38),AND($J38&lt;&gt;"",NOT(OR(EXACT($J38,"independent_current"),EXACT($J38,"one_decision"),EXACT($J38,"shared_records"),EXACT($J38,"contradictory"),EXACT($J38,"incomplete_capture"),EXACT($J38,"stale"))))),"evidenceQuality, ","")&amp;IF(OR(ISFORMULA($K38),AND($K38&lt;&gt;"",NOT(OR(EXACT($K38,"vendor"),EXACT($K38,"product"),EXACT($K38,"consultancy"),EXACT($K38,"agency"),EXACT($K38,"internal_build"),EXACT($K38,"spreadsheet"),EXACT($K38,"incumbent"),EXACT($K38,"open_source"),EXACT($K38,"free_tool"),EXACT($K38,"no_decision"),EXACT($K38,"status_quo"),EXACT($K38,"unknown"))))),"alternativeType, ","")&amp;IF(OR(ISFORMULA($L38),AND($L38&lt;&gt;"",NOT(OR(EXACT($L38,"direct"),EXACT($L38,"indirect"),EXACT($L38,"substitute"),EXACT($L38,"reference"),EXACT($L38,"unknown"))))),"currentRole, ","")&amp;IF(OR(ISFORMULA($M38),AND($M38&lt;&gt;"",NOT(OR(EXACT($M38,"current"),EXACT($M38,"stale"),EXACT($M38,"unknown"))))),"freshness, ","")&amp;IF(OR(ISFORMULA($N38),AND($N38&lt;&gt;"",NOT(OR(EXACT($N38,"none"),EXACT($N38,"material"),EXACT($N38,"unknown"))))),"contradiction, ","")&amp;IF(OR(ISFORMULA($O38),AND($O38&lt;&gt;"",NOT(OR(EXACT($O38,"two_plus"),EXACT($O38,"one"),EXACT($O38,"shared"),EXACT($O38,"unknown"))))),"provenance, ","")&amp;IF(OR(ISFORMULA($P38),AND($P38&lt;&gt;"",NOT(OR(EXACT($P38,"balanced"),EXACT($P38,"only_wins"),EXACT($P38,"only_losses"),EXACT($P38,"one_segment"),EXACT($P38,"incomplete_crm"),EXACT($P38,"limited"))))),"sampleCoverage, ","")&amp;IF(OR(ISFORMULA($Q38),AND($Q38&lt;&gt;"",NOT(OR(EXACT($Q38,"none"),EXACT($Q38,"review_due"),EXACT($Q38,"new_evidence"))))),"previousValidation, ","")&amp;IF(OR(ISFORMULA($R38),AND($R38&lt;&gt;"",NOT(OR(EXACT($R38,"yes"),EXACT($R38,"no"))))),"newMaterialEvidence, ","")&amp;IF(OR(ISFORMULA($S38),AND($S38&lt;&gt;"",NOT(OR(EXACT($S38,"yes"),EXACT($S38,"no"),EXACT($S38,"unknown"))))),"serviceability, ","")&amp;IF(OR(ISFORMULA($T38),AND($T38&lt;&gt;"",NOT(OR(EXACT($T38,"yes"),EXACT($T38,"no"))))),"historicalBackfill, ","")&amp;IF(OR(ISFORMULA($U38),AND($U38&lt;&gt;"",NOT(OR(EXACT($U38,"yes"),EXACT($U38,"no"),EXACT($U38,"unknown"))))),"commercialNonParticipation, ","")</x:f>
      </x:c>
      <x:c r="BM38">
        <x:f>IF(LEN(TRIM($C38&amp;""))=0,"candidateName, ","")&amp;IF(LEN(TRIM($D38&amp;""))=0,"decisionUse, ","")&amp;IF(LEN(TRIM($E38&amp;""))=0,"candidateInSet, ","")&amp;IF(LEN(TRIM($F38&amp;""))=0,"publicEvidence, ","")&amp;IF(LEN(TRIM($G38&amp;""))=0,"firstPartyEvidence, ","")&amp;IF(LEN(TRIM($H38&amp;""))=0,"realDecision, ","")&amp;IF(LEN(TRIM($I38&amp;""))=0,"scopeMatch, ","")&amp;IF(LEN(TRIM($J38&amp;""))=0,"evidenceQuality, ","")</x:f>
      </x:c>
      <x:c r="BN38">
        <x:f>IF($AY38=0,"EMPTY",IF($AZ38=TRUE,"INVALID INPUT",IF($BA38=TRUE,"INVALID INPUT",IF(OR(NOT(ISTEXT($C38)),LEN(TRIM($C38&amp;""))&lt;2),"INVALID INPUT",IF(OR($Q38="review_due",$Q38="new_evidence",$R38="yes"),"REOPEN",IF(OR($BD38="material",$BD38="unknown"),"RESOLVE EVIDENCE",IF(OR($I38="unknown",$H38="unknown"),"RESOLVE EVIDENCE",IF(AND($BG38=TRUE,OR($S38="",$S38="unknown")),"RESOLVE EVIDENCE",IF(AND($E38="no",OR($K38="",$K38="unknown")),"RESOLVE EVIDENCE",IF(AND($E38="yes",OR($L38="",$L38="unknown")),"RESOLVE EVIDENCE",IF(AND($E38="yes",OR($I38="partial",$I38="mismatch",$BC38="stale")),"DOWNGRADE",IF(AND($BG38=TRUE,$BK38=TRUE),"RESOLVE EVIDENCE",IF(AND($S38="no",$E38="yes",$H38="no",$U38="yes",$BB38="two_plus",$I38="full",$BC38="current"),"EXCLUDE FROM THIS COMMERCIAL VIEW",IF(AND($S38="no",$E38="yes",$H38="yes"),"DOWNGRADE",IF(AND($S38="no",OR($F38="yes",$BH38=TRUE)),"RETAIN FOR DISCOVERY / REFERENCE",IF($S38="no","RESOLVE EVIDENCE",IF(AND($E38="no",$H38="yes",$BF38=TRUE,$I38="full",$BI38=""),"RESOLVE EVIDENCE",IF(AND($E38="no",$H38="yes",$BF38=TRUE,$I38="full",$BG38=TRUE,OR($BB38&lt;&gt;"two_plus",$BC38&lt;&gt;"current",$S38&lt;&gt;"yes")),"RESOLVE EVIDENCE",IF(AND($E38="no",$H38="yes",$BF38=TRUE,$I38="full"),"ADD",IF(AND($BI38&lt;&gt;"",$E38="yes",$H38="yes",$I38="full",$L38&lt;&gt;$BI38),"RECLASSIFY",IF(AND($BB38="shared",$BH38=TRUE),"RETAIN FOR DISCOVERY / REFERENCE",IF(AND($BH38=TRUE,$F38="yes",OR($H38="no",$G38="none")),"RETAIN FOR DISCOVERY / REFERENCE",IF(AND($E38="yes",$H38="no",$U38="yes",$BB38="two_plus",$I38="full",$BC38="current"),"EXCLUDE FROM THIS COMMERCIAL VIEW",IF(AND($E38="yes",$H38="yes",$BF38=TRUE,$I38="full",$BB38="two_plus",$BC38="current",$BI38=""),"RESOLVE EVIDENCE",IF(AND($E38="yes",$H38="yes",$BF38=TRUE,$I38="full",$BB38="two_plus",$BC38="current",$BG38=TRUE,$S38&lt;&gt;"yes"),"RESOLVE EVIDENCE",IF(AND($E38="yes",$H38="yes",$BF38=TRUE,$I38="full",$BB38="two_plus",$BC38="current",$L38&lt;&gt;$BI38),"RECLASSIFY",IF(AND($E38="yes",$H38="yes",$BF38=TRUE,$I38="full",$BB38="two_plus",$BC38="current"),"CONFIRM","RESOLVE EVIDENCE")))))))))))))))))))))))))))</x:f>
      </x:c>
      <x:c r="BO38">
        <x:f>IF($AY38=0,"EMPTY",IF($AZ38=TRUE,"CONTROLLED_INPUT_INVALID",IF($BA38=TRUE,"REQUIRED_FIELDS_MISSING",IF(OR(NOT(ISTEXT($C38)),LEN(TRIM($C38&amp;""))&lt;2),"IDENTITY_MALFORMED",IF(OR($Q38="review_due",$Q38="new_evidence",$R38="yes"),"LIFECYCLE_TRIGGER",IF(OR($BD38="material",$BD38="unknown"),"MATERIAL_CONTRADICTION",IF(OR($I38="unknown",$H38="unknown"),"SCOPE_OR_EVENT_UNRESOLVED",IF(AND($BG38=TRUE,OR($S38="",$S38="unknown")),"SERVICEABILITY_UNRESOLVED",IF(AND($E38="no",OR($K38="",$K38="unknown")),"MISSING_ALTERNATIVE_ROLE_UNRESOLVED",IF(AND($E38="yes",OR($L38="",$L38="unknown")),"CURRENT_ROLE_UNRESOLVED",IF(AND($E38="yes",OR($I38="partial",$I38="mismatch",$BC38="stale")),"SCOPE_OR_FRESHNESS_LIMIT",IF(AND($BG38=TRUE,$BK38=TRUE),"COMMERCIAL_EVIDENCE_LIMITED",IF(AND($S38="no",$E38="yes",$H38="no",$U38="yes",$BB38="two_plus",$I38="full",$BC38="current"),"SCOPED_NON_SERVICEABILITY",IF(AND($S38="no",$E38="yes",$H38="yes"),"SERVICEABILITY_LIMIT",IF(AND($S38="no",OR($F38="yes",$BH38=TRUE)),"NOT_SERVICEABLE_FOR_COMMERCIAL_VIEW",IF($S38="no","SERVICEABILITY_NEGATIVE_ROLE_EFFECT_UNRESOLVED",IF(AND($E38="no",$H38="yes",$BF38=TRUE,$I38="full",$BI38=""),"MISSING_ALTERNATIVE_ROLE_UNRESOLVED",IF(AND($E38="no",$H38="yes",$BF38=TRUE,$I38="full",$BG38=TRUE,OR($BB38&lt;&gt;"two_plus",$BC38&lt;&gt;"current",$S38&lt;&gt;"yes")),"MISSING_ALTERNATIVE_EVIDENCE_LIMITED",IF(AND($E38="no",$H38="yes",$BF38=TRUE,$I38="full"),"COMMERCIAL_ALTERNATIVE_MISSING",IF(AND($BI38&lt;&gt;"",$E38="yes",$H38="yes",$I38="full",$L38&lt;&gt;$BI38),"ROLE_MISMATCH",IF(AND($BB38="shared",$BH38=TRUE),"PUBLIC_SIGNAL_SHARED_PROVENANCE",IF(AND($BH38=TRUE,$F38="yes",OR($H38="no",$G38="none")),"DISCOVERY_ONLY_RELATIONSHIP",IF(AND($E38="yes",$H38="no",$U38="yes",$BB38="two_plus",$I38="full",$BC38="current"),"SCOPED_NON_PARTICIPATION",IF(AND($E38="yes",$H38="yes",$BF38=TRUE,$I38="full",$BB38="two_plus",$BC38="current",$BI38=""),"ALTERNATIVE_TYPE_UNRESOLVED",IF(AND($E38="yes",$H38="yes",$BF38=TRUE,$I38="full",$BB38="two_plus",$BC38="current",$BG38=TRUE,$S38&lt;&gt;"yes"),"SERVICEABILITY_UNRESOLVED",IF(AND($E38="yes",$H38="yes",$BF38=TRUE,$I38="full",$BB38="two_plus",$BC38="current",$L38&lt;&gt;$BI38),"ROLE_MISMATCH",IF(AND($E38="yes",$H38="yes",$BF38=TRUE,$I38="full",$BB38="two_plus",$BC38="current"),"SCOPED_COMMERCIAL_RELEVANCE","DEFAULT_EVIDENCE_GAP")))))))))))))))))))))))))))</x:f>
      </x:c>
    </x:row>
    <x:row r="39">
      <x:c r="A39" s="80" t="str">
        <x:v>F034</x:v>
      </x:c>
      <x:c r="B39" s="80" t="str">
        <x:v>Unknown real decision</x:v>
      </x:c>
      <x:c r="C39" s="80" t="str">
        <x:v>Atlas Cloud</x:v>
      </x:c>
      <x:c r="D39" s="80" t="str">
        <x:v>shortlist</x:v>
      </x:c>
      <x:c r="E39" s="80" t="str">
        <x:v>yes</x:v>
      </x:c>
      <x:c r="F39" s="80" t="str">
        <x:v>yes</x:v>
      </x:c>
      <x:c r="G39" s="80" t="str">
        <x:v>mixed</x:v>
      </x:c>
      <x:c r="H39" s="80" t="str">
        <x:v>unknown</x:v>
      </x:c>
      <x:c r="I39" s="80" t="str">
        <x:v>full</x:v>
      </x:c>
      <x:c r="J39" s="80" t="str">
        <x:v>independent_current</x:v>
      </x:c>
      <x:c r="K39" s="80" t="str">
        <x:v>vendor</x:v>
      </x:c>
      <x:c r="L39" s="80" t="str">
        <x:v>direct</x:v>
      </x:c>
      <x:c r="M39" s="80" t="str">
        <x:v>current</x:v>
      </x:c>
      <x:c r="N39" s="80" t="str">
        <x:v>none</x:v>
      </x:c>
      <x:c r="O39" s="80" t="str">
        <x:v>two_plus</x:v>
      </x:c>
      <x:c r="P39" s="80" t="str">
        <x:v>balanced</x:v>
      </x:c>
      <x:c r="Q39" s="80" t="str">
        <x:v>none</x:v>
      </x:c>
      <x:c r="R39" s="80" t="str">
        <x:v>no</x:v>
      </x:c>
      <x:c r="S39" s="80" t="str">
        <x:v>yes</x:v>
      </x:c>
      <x:c r="T39" s="80" t="str">
        <x:v>no</x:v>
      </x:c>
      <x:c r="U39" s="80" t="str">
        <x:v>no</x:v>
      </x:c>
      <x:c r="V39" s="80" t="str">
        <x:v>RESOLVE EVIDENCE</x:v>
      </x:c>
      <x:c r="W39" s="61" t="str">
        <x:v>SCOPE_OR_EVENT_UNRESOLVED</x:v>
      </x:c>
      <x:c r="X39" s="61" t="str">
        <x:v>VALID</x:v>
      </x:c>
      <x:c r="Y39" s="61">
        <x:f>IF($BN39="EMPTY","EMPTY",$BN39)</x:f>
      </x:c>
      <x:c r="Z39" s="61">
        <x:f>$BO39</x:f>
      </x:c>
      <x:c r="AA39" s="61">
        <x:f>IF($BN39="EMPTY","EMPTY",IF($AZ39=TRUE,"INVALID",IF($BA39=TRUE,"INCOMPLETE",IF(OR(NOT(ISTEXT($C39)),LEN(TRIM($C39&amp;""))&lt;2),"INVALID","VALID"))))</x:f>
      </x:c>
      <x:c r="AB39" s="61">
        <x:f>IF(Y39=V39,"PASS","FAIL")</x:f>
      </x:c>
      <x:c r="AC39" s="61">
        <x:f>IF(Z39=W39,"PASS","FAIL")</x:f>
      </x:c>
      <x:c r="AD39" s="61">
        <x:f>IF(AA39=X39,"PASS","FAIL")</x:f>
      </x:c>
      <x:c r="AE39" s="61">
        <x:f>IF(AND(AB39="PASS",AC39="PASS",AD39="PASS"),"PASS","FAIL")</x:f>
      </x:c>
      <x:c r="AF39" s="71" t="str">
        <x:v>The evidence cannot yet be tied to the tested buyer decision.</x:v>
      </x:c>
      <x:c r="AG39" s="61">
        <x:f>IF($BN39="EMPTY","EMPTY",IFERROR(VLOOKUP($BO39,'Method Notes'!$AN$5:$AW$50,2,FALSE),""))</x:f>
      </x:c>
      <x:c r="AH39" s="71" t="str">
        <x:v>Commercial relevance requires a matching offer, buyer, market and stage.</x:v>
      </x:c>
      <x:c r="AI39" s="61">
        <x:f>IF($BN39="EMPTY","EMPTY",IF($BO39="CONTROLLED_INPUT_INVALID","Unsupported values were supplied for: "&amp;LEFT($BL39,MAX(0,LEN($BL39)-2))&amp;". The engine does not convert them to a safe default.",IF($BO39="REQUIRED_FIELDS_MISSING","Required information is missing: "&amp;LEFT($BM39,MAX(0,LEN($BM39)-2))&amp;".",IFERROR(VLOOKUP($BO39,'Method Notes'!$AN$5:$AW$50,3,FALSE),""))))</x:f>
      </x:c>
      <x:c r="AJ39" s="71" t="str">
        <x:v>No final role change.</x:v>
      </x:c>
      <x:c r="AK39" s="61">
        <x:f>IF($BN39="EMPTY","EMPTY",IF($BO39="COMMERCIAL_ALTERNATIVE_MISSING","Add as "&amp;$BJ39&amp;" in this scoped view.",IF($BO39="ROLE_MISMATCH","Reclassify as "&amp;$BJ39&amp;" for this view.",IFERROR(VLOOKUP($BO39,'Method Notes'!$AN$5:$AW$50,4,FALSE),""))))</x:f>
      </x:c>
      <x:c r="AL39" s="71" t="str">
        <x:v>Evidence collection and controlled review.</x:v>
      </x:c>
      <x:c r="AM39" s="61">
        <x:f>IF($BN39="EMPTY","EMPTY",IFERROR(VLOOKUP($BO39,'Method Notes'!$AN$5:$AW$50,5,FALSE),""))</x:f>
      </x:c>
      <x:c r="AN39" s="71" t="str">
        <x:v>High-impact downstream use until the named gap is closed.</x:v>
      </x:c>
      <x:c r="AO39" s="61">
        <x:f>IF($BN39="EMPTY","EMPTY",IFERROR(VLOOKUP($BO39,'Method Notes'!$AN$5:$AW$50,6,FALSE),""))</x:f>
      </x:c>
      <x:c r="AP39" s="71" t="str">
        <x:v>Tie the record to a real decision and complete the scope.</x:v>
      </x:c>
      <x:c r="AQ39" s="61">
        <x:f>IF($BN39="EMPTY","EMPTY",IF($BO39="COMMERCIAL_EVIDENCE_LIMITED",IF($BF39=TRUE,"Add independent decisions and missing segments.","Collect direct buyer or recorded commercial-event evidence tied to the same scope."),IFERROR(VLOOKUP($BO39,'Method Notes'!$AN$5:$AW$50,7,FALSE),"")))</x:f>
      </x:c>
      <x:c r="AR39" s="71" t="str">
        <x:v>Review when the named evidence is available.</x:v>
      </x:c>
      <x:c r="AS39" s="61">
        <x:f>IF($BN39="EMPTY","EMPTY",IFERROR(VLOOKUP($BO39,'Method Notes'!$AN$5:$AW$50,8,FALSE),""))</x:f>
      </x:c>
      <x:c r="AT39" s="71" t="str">
        <x:v>SCOPE OR EVENT UNRESOLVED</x:v>
      </x:c>
      <x:c r="AU39" s="61">
        <x:f>IF($BN39="EMPTY","EMPTY",IF(OR($BO39="COMMERCIAL_EVIDENCE_LIMITED",$BO39="COMMERCIAL_ALTERNATIVE_MISSING",$BO39="ROLE_MISMATCH",$BO39="SCOPE_OR_FRESHNESS_LIMIT"),IF($BB39="shared","PROVENANCE NOT INDEPENDENT",IF($BB39="one","ONE INDEPENDENT DECISION ONLY",IF($BE39="incomplete_crm","CRM CAPTURE INCOMPLETE",IF(OR($BE39="only_wins",$BE39="only_losses",$BE39="one_segment",$BE39="limited"),"SAMPLE COVERAGE LIMITED",IF($T39="yes","HISTORICAL BACKFILL UNRELIABLE",IF($BC39="stale","EVIDENCE STALE","Evidence is scoped to the tested view.")))))),IFERROR(VLOOKUP($BO39,'Method Notes'!$AN$5:$AW$50,9,FALSE),"")))</x:f>
      </x:c>
      <x:c r="AV39" s="71" t="str">
        <x:v>Complete the scope before using the candidate commercially.</x:v>
      </x:c>
      <x:c r="AW39" s="61">
        <x:f>IF($BN39="EMPTY","EMPTY",IFERROR(VLOOKUP($BO39,'Method Notes'!$AN$5:$AW$50,10,FALSE),""))</x:f>
      </x:c>
      <x:c r="AX39" s="61">
        <x:f>IF(AND(AG39=AF39,AI39=AH39,AK39=AJ39,AM39=AL39,AO39=AN39,AQ39=AP39,AS39=AR39,AU39=AT39,AW39=AV39),"PASS","FAIL")</x:f>
      </x:c>
      <x:c r="AY39">
        <x:f>IF(COUNTA($C39:$U39)&gt;0,1,0)</x:f>
      </x:c>
      <x:c r="AZ39">
        <x:f>OR(ISFORMULA($C39),ISFORMULA($D39),AND($D39&lt;&gt;"",NOT(OR(EXACT($D39,"seo"),EXACT($D39,"content"),EXACT($D39,"paid_search"),EXACT($D39,"market_monitoring"),EXACT($D39,"battlecard"),EXACT($D39,"product_comparison"),EXACT($D39,"shortlist"),EXACT($D39,"procurement"),EXACT($D39,"pricing"),EXACT($D39,"renewal"),EXACT($D39,"strategy")))),ISFORMULA($E39),AND($E39&lt;&gt;"",NOT(OR(EXACT($E39,"yes"),EXACT($E39,"no")))),ISFORMULA($F39),AND($F39&lt;&gt;"",NOT(OR(EXACT($F39,"yes"),EXACT($F39,"no")))),ISFORMULA($G39),AND($G39&lt;&gt;"",NOT(OR(EXACT($G39,"none"),EXACT($G39,"seller_only"),EXACT($G39,"buyer_event"),EXACT($G39,"mixed")))),ISFORMULA($H39),AND($H39&lt;&gt;"",NOT(OR(EXACT($H39,"yes"),EXACT($H39,"no"),EXACT($H39,"unknown")))),ISFORMULA($I39),AND($I39&lt;&gt;"",NOT(OR(EXACT($I39,"full"),EXACT($I39,"partial"),EXACT($I39,"mismatch"),EXACT($I39,"unknown")))),ISFORMULA($J39),AND($J39&lt;&gt;"",NOT(OR(EXACT($J39,"independent_current"),EXACT($J39,"one_decision"),EXACT($J39,"shared_records"),EXACT($J39,"contradictory"),EXACT($J39,"incomplete_capture"),EXACT($J39,"stale")))),ISFORMULA($K39),AND($K39&lt;&gt;"",NOT(OR(EXACT($K39,"vendor"),EXACT($K39,"product"),EXACT($K39,"consultancy"),EXACT($K39,"agency"),EXACT($K39,"internal_build"),EXACT($K39,"spreadsheet"),EXACT($K39,"incumbent"),EXACT($K39,"open_source"),EXACT($K39,"free_tool"),EXACT($K39,"no_decision"),EXACT($K39,"status_quo"),EXACT($K39,"unknown")))),ISFORMULA($L39),AND($L39&lt;&gt;"",NOT(OR(EXACT($L39,"direct"),EXACT($L39,"indirect"),EXACT($L39,"substitute"),EXACT($L39,"reference"),EXACT($L39,"unknown")))),ISFORMULA($M39),AND($M39&lt;&gt;"",NOT(OR(EXACT($M39,"current"),EXACT($M39,"stale"),EXACT($M39,"unknown")))),ISFORMULA($N39),AND($N39&lt;&gt;"",NOT(OR(EXACT($N39,"none"),EXACT($N39,"material"),EXACT($N39,"unknown")))),ISFORMULA($O39),AND($O39&lt;&gt;"",NOT(OR(EXACT($O39,"two_plus"),EXACT($O39,"one"),EXACT($O39,"shared"),EXACT($O39,"unknown")))),ISFORMULA($P39),AND($P39&lt;&gt;"",NOT(OR(EXACT($P39,"balanced"),EXACT($P39,"only_wins"),EXACT($P39,"only_losses"),EXACT($P39,"one_segment"),EXACT($P39,"incomplete_crm"),EXACT($P39,"limited")))),ISFORMULA($Q39),AND($Q39&lt;&gt;"",NOT(OR(EXACT($Q39,"none"),EXACT($Q39,"review_due"),EXACT($Q39,"new_evidence")))),ISFORMULA($R39),AND($R39&lt;&gt;"",NOT(OR(EXACT($R39,"yes"),EXACT($R39,"no")))),ISFORMULA($S39),AND($S39&lt;&gt;"",NOT(OR(EXACT($S39,"yes"),EXACT($S39,"no"),EXACT($S39,"unknown")))),ISFORMULA($T39),AND($T39&lt;&gt;"",NOT(OR(EXACT($T39,"yes"),EXACT($T39,"no")))),ISFORMULA($U39),AND($U39&lt;&gt;"",NOT(OR(EXACT($U39,"yes"),EXACT($U39,"no"),EXACT($U39,"unknown")))))</x:f>
      </x:c>
      <x:c r="BA39">
        <x:f>OR(LEN(TRIM($C39&amp;""))=0,LEN(TRIM($D39&amp;""))=0,LEN(TRIM($E39&amp;""))=0,LEN(TRIM($F39&amp;""))=0,LEN(TRIM($G39&amp;""))=0,LEN(TRIM($H39&amp;""))=0,LEN(TRIM($I39&amp;""))=0,LEN(TRIM($J39&amp;""))=0)</x:f>
      </x:c>
      <x:c r="BB39">
        <x:f>IF($O39&lt;&gt;"",$O39,IF($J39="independent_current","two_plus",IF($J39="one_decision","one",IF($J39="shared_records","shared","unknown"))))</x:f>
      </x:c>
      <x:c r="BC39">
        <x:f>IF($M39&lt;&gt;"",$M39,IF($J39="stale","stale",IF($J39="incomplete_capture","unknown",IF($J39&lt;&gt;"","current",""))))</x:f>
      </x:c>
      <x:c r="BD39">
        <x:f>IF($N39&lt;&gt;"",$N39,IF($J39="contradictory","material",IF($J39&lt;&gt;"","none","")))</x:f>
      </x:c>
      <x:c r="BE39">
        <x:f>IF($P39&lt;&gt;"",$P39,IF($J39="incomplete_capture","incomplete_crm",IF($J39="independent_current","balanced",IF($J39&lt;&gt;"","limited",""))))</x:f>
      </x:c>
      <x:c r="BF39">
        <x:f>OR($G39="buyer_event",$G39="mixed")</x:f>
      </x:c>
      <x:c r="BG39">
        <x:f>OR($D39="battlecard",$D39="shortlist",$D39="procurement",$D39="pricing",$D39="renewal",$D39="strategy",$D39="product_comparison")</x:f>
      </x:c>
      <x:c r="BH39">
        <x:f>OR($D39="seo",$D39="content",$D39="paid_search",$D39="market_monitoring")</x:f>
      </x:c>
      <x:c r="BI39">
        <x:f>IF(OR($K39="vendor",$K39="product"),"direct",IF(OR($K39="consultancy",$K39="agency"),"indirect",IF(OR($K39="internal_build",$K39="spreadsheet",$K39="incumbent",$K39="open_source",$K39="free_tool",$K39="no_decision",$K39="status_quo"),"substitute","")))</x:f>
      </x:c>
      <x:c r="BJ39">
        <x:f>IF(OR($K39="vendor",$K39="product"),"Direct competitor",IF(OR($K39="consultancy",$K39="agency"),"Service alternative",IF($K39="incumbent","Incumbent / substitute",IF($K39="no_decision","No-decision alternative",IF($K39="status_quo","Status-quo alternative",IF(OR($K39="internal_build",$K39="spreadsheet",$K39="open_source",$K39="free_tool"),"Substitute",""))))))</x:f>
      </x:c>
      <x:c r="BK39">
        <x:f>OR($G39="none",$G39="seller_only",$BB39&lt;&gt;"two_plus",$BE39="only_wins",$BE39="only_losses",$BE39="one_segment",$BE39="incomplete_crm",$BE39="limited",$T39="yes",$BC39&lt;&gt;"current")</x:f>
      </x:c>
      <x:c r="BL39">
        <x:f>IF(ISFORMULA($C39),"candidateName, ","")&amp;IF(OR(ISFORMULA($D39),AND($D39&lt;&gt;"",NOT(OR(EXACT($D39,"seo"),EXACT($D39,"content"),EXACT($D39,"paid_search"),EXACT($D39,"market_monitoring"),EXACT($D39,"battlecard"),EXACT($D39,"product_comparison"),EXACT($D39,"shortlist"),EXACT($D39,"procurement"),EXACT($D39,"pricing"),EXACT($D39,"renewal"),EXACT($D39,"strategy"))))),"decisionUse, ","")&amp;IF(OR(ISFORMULA($E39),AND($E39&lt;&gt;"",NOT(OR(EXACT($E39,"yes"),EXACT($E39,"no"))))),"candidateInSet, ","")&amp;IF(OR(ISFORMULA($F39),AND($F39&lt;&gt;"",NOT(OR(EXACT($F39,"yes"),EXACT($F39,"no"))))),"publicEvidence, ","")&amp;IF(OR(ISFORMULA($G39),AND($G39&lt;&gt;"",NOT(OR(EXACT($G39,"none"),EXACT($G39,"seller_only"),EXACT($G39,"buyer_event"),EXACT($G39,"mixed"))))),"firstPartyEvidence, ","")&amp;IF(OR(ISFORMULA($H39),AND($H39&lt;&gt;"",NOT(OR(EXACT($H39,"yes"),EXACT($H39,"no"),EXACT($H39,"unknown"))))),"realDecision, ","")&amp;IF(OR(ISFORMULA($I39),AND($I39&lt;&gt;"",NOT(OR(EXACT($I39,"full"),EXACT($I39,"partial"),EXACT($I39,"mismatch"),EXACT($I39,"unknown"))))),"scopeMatch, ","")&amp;IF(OR(ISFORMULA($J39),AND($J39&lt;&gt;"",NOT(OR(EXACT($J39,"independent_current"),EXACT($J39,"one_decision"),EXACT($J39,"shared_records"),EXACT($J39,"contradictory"),EXACT($J39,"incomplete_capture"),EXACT($J39,"stale"))))),"evidenceQuality, ","")&amp;IF(OR(ISFORMULA($K39),AND($K39&lt;&gt;"",NOT(OR(EXACT($K39,"vendor"),EXACT($K39,"product"),EXACT($K39,"consultancy"),EXACT($K39,"agency"),EXACT($K39,"internal_build"),EXACT($K39,"spreadsheet"),EXACT($K39,"incumbent"),EXACT($K39,"open_source"),EXACT($K39,"free_tool"),EXACT($K39,"no_decision"),EXACT($K39,"status_quo"),EXACT($K39,"unknown"))))),"alternativeType, ","")&amp;IF(OR(ISFORMULA($L39),AND($L39&lt;&gt;"",NOT(OR(EXACT($L39,"direct"),EXACT($L39,"indirect"),EXACT($L39,"substitute"),EXACT($L39,"reference"),EXACT($L39,"unknown"))))),"currentRole, ","")&amp;IF(OR(ISFORMULA($M39),AND($M39&lt;&gt;"",NOT(OR(EXACT($M39,"current"),EXACT($M39,"stale"),EXACT($M39,"unknown"))))),"freshness, ","")&amp;IF(OR(ISFORMULA($N39),AND($N39&lt;&gt;"",NOT(OR(EXACT($N39,"none"),EXACT($N39,"material"),EXACT($N39,"unknown"))))),"contradiction, ","")&amp;IF(OR(ISFORMULA($O39),AND($O39&lt;&gt;"",NOT(OR(EXACT($O39,"two_plus"),EXACT($O39,"one"),EXACT($O39,"shared"),EXACT($O39,"unknown"))))),"provenance, ","")&amp;IF(OR(ISFORMULA($P39),AND($P39&lt;&gt;"",NOT(OR(EXACT($P39,"balanced"),EXACT($P39,"only_wins"),EXACT($P39,"only_losses"),EXACT($P39,"one_segment"),EXACT($P39,"incomplete_crm"),EXACT($P39,"limited"))))),"sampleCoverage, ","")&amp;IF(OR(ISFORMULA($Q39),AND($Q39&lt;&gt;"",NOT(OR(EXACT($Q39,"none"),EXACT($Q39,"review_due"),EXACT($Q39,"new_evidence"))))),"previousValidation, ","")&amp;IF(OR(ISFORMULA($R39),AND($R39&lt;&gt;"",NOT(OR(EXACT($R39,"yes"),EXACT($R39,"no"))))),"newMaterialEvidence, ","")&amp;IF(OR(ISFORMULA($S39),AND($S39&lt;&gt;"",NOT(OR(EXACT($S39,"yes"),EXACT($S39,"no"),EXACT($S39,"unknown"))))),"serviceability, ","")&amp;IF(OR(ISFORMULA($T39),AND($T39&lt;&gt;"",NOT(OR(EXACT($T39,"yes"),EXACT($T39,"no"))))),"historicalBackfill, ","")&amp;IF(OR(ISFORMULA($U39),AND($U39&lt;&gt;"",NOT(OR(EXACT($U39,"yes"),EXACT($U39,"no"),EXACT($U39,"unknown"))))),"commercialNonParticipation, ","")</x:f>
      </x:c>
      <x:c r="BM39">
        <x:f>IF(LEN(TRIM($C39&amp;""))=0,"candidateName, ","")&amp;IF(LEN(TRIM($D39&amp;""))=0,"decisionUse, ","")&amp;IF(LEN(TRIM($E39&amp;""))=0,"candidateInSet, ","")&amp;IF(LEN(TRIM($F39&amp;""))=0,"publicEvidence, ","")&amp;IF(LEN(TRIM($G39&amp;""))=0,"firstPartyEvidence, ","")&amp;IF(LEN(TRIM($H39&amp;""))=0,"realDecision, ","")&amp;IF(LEN(TRIM($I39&amp;""))=0,"scopeMatch, ","")&amp;IF(LEN(TRIM($J39&amp;""))=0,"evidenceQuality, ","")</x:f>
      </x:c>
      <x:c r="BN39">
        <x:f>IF($AY39=0,"EMPTY",IF($AZ39=TRUE,"INVALID INPUT",IF($BA39=TRUE,"INVALID INPUT",IF(OR(NOT(ISTEXT($C39)),LEN(TRIM($C39&amp;""))&lt;2),"INVALID INPUT",IF(OR($Q39="review_due",$Q39="new_evidence",$R39="yes"),"REOPEN",IF(OR($BD39="material",$BD39="unknown"),"RESOLVE EVIDENCE",IF(OR($I39="unknown",$H39="unknown"),"RESOLVE EVIDENCE",IF(AND($BG39=TRUE,OR($S39="",$S39="unknown")),"RESOLVE EVIDENCE",IF(AND($E39="no",OR($K39="",$K39="unknown")),"RESOLVE EVIDENCE",IF(AND($E39="yes",OR($L39="",$L39="unknown")),"RESOLVE EVIDENCE",IF(AND($E39="yes",OR($I39="partial",$I39="mismatch",$BC39="stale")),"DOWNGRADE",IF(AND($BG39=TRUE,$BK39=TRUE),"RESOLVE EVIDENCE",IF(AND($S39="no",$E39="yes",$H39="no",$U39="yes",$BB39="two_plus",$I39="full",$BC39="current"),"EXCLUDE FROM THIS COMMERCIAL VIEW",IF(AND($S39="no",$E39="yes",$H39="yes"),"DOWNGRADE",IF(AND($S39="no",OR($F39="yes",$BH39=TRUE)),"RETAIN FOR DISCOVERY / REFERENCE",IF($S39="no","RESOLVE EVIDENCE",IF(AND($E39="no",$H39="yes",$BF39=TRUE,$I39="full",$BI39=""),"RESOLVE EVIDENCE",IF(AND($E39="no",$H39="yes",$BF39=TRUE,$I39="full",$BG39=TRUE,OR($BB39&lt;&gt;"two_plus",$BC39&lt;&gt;"current",$S39&lt;&gt;"yes")),"RESOLVE EVIDENCE",IF(AND($E39="no",$H39="yes",$BF39=TRUE,$I39="full"),"ADD",IF(AND($BI39&lt;&gt;"",$E39="yes",$H39="yes",$I39="full",$L39&lt;&gt;$BI39),"RECLASSIFY",IF(AND($BB39="shared",$BH39=TRUE),"RETAIN FOR DISCOVERY / REFERENCE",IF(AND($BH39=TRUE,$F39="yes",OR($H39="no",$G39="none")),"RETAIN FOR DISCOVERY / REFERENCE",IF(AND($E39="yes",$H39="no",$U39="yes",$BB39="two_plus",$I39="full",$BC39="current"),"EXCLUDE FROM THIS COMMERCIAL VIEW",IF(AND($E39="yes",$H39="yes",$BF39=TRUE,$I39="full",$BB39="two_plus",$BC39="current",$BI39=""),"RESOLVE EVIDENCE",IF(AND($E39="yes",$H39="yes",$BF39=TRUE,$I39="full",$BB39="two_plus",$BC39="current",$BG39=TRUE,$S39&lt;&gt;"yes"),"RESOLVE EVIDENCE",IF(AND($E39="yes",$H39="yes",$BF39=TRUE,$I39="full",$BB39="two_plus",$BC39="current",$L39&lt;&gt;$BI39),"RECLASSIFY",IF(AND($E39="yes",$H39="yes",$BF39=TRUE,$I39="full",$BB39="two_plus",$BC39="current"),"CONFIRM","RESOLVE EVIDENCE")))))))))))))))))))))))))))</x:f>
      </x:c>
      <x:c r="BO39">
        <x:f>IF($AY39=0,"EMPTY",IF($AZ39=TRUE,"CONTROLLED_INPUT_INVALID",IF($BA39=TRUE,"REQUIRED_FIELDS_MISSING",IF(OR(NOT(ISTEXT($C39)),LEN(TRIM($C39&amp;""))&lt;2),"IDENTITY_MALFORMED",IF(OR($Q39="review_due",$Q39="new_evidence",$R39="yes"),"LIFECYCLE_TRIGGER",IF(OR($BD39="material",$BD39="unknown"),"MATERIAL_CONTRADICTION",IF(OR($I39="unknown",$H39="unknown"),"SCOPE_OR_EVENT_UNRESOLVED",IF(AND($BG39=TRUE,OR($S39="",$S39="unknown")),"SERVICEABILITY_UNRESOLVED",IF(AND($E39="no",OR($K39="",$K39="unknown")),"MISSING_ALTERNATIVE_ROLE_UNRESOLVED",IF(AND($E39="yes",OR($L39="",$L39="unknown")),"CURRENT_ROLE_UNRESOLVED",IF(AND($E39="yes",OR($I39="partial",$I39="mismatch",$BC39="stale")),"SCOPE_OR_FRESHNESS_LIMIT",IF(AND($BG39=TRUE,$BK39=TRUE),"COMMERCIAL_EVIDENCE_LIMITED",IF(AND($S39="no",$E39="yes",$H39="no",$U39="yes",$BB39="two_plus",$I39="full",$BC39="current"),"SCOPED_NON_SERVICEABILITY",IF(AND($S39="no",$E39="yes",$H39="yes"),"SERVICEABILITY_LIMIT",IF(AND($S39="no",OR($F39="yes",$BH39=TRUE)),"NOT_SERVICEABLE_FOR_COMMERCIAL_VIEW",IF($S39="no","SERVICEABILITY_NEGATIVE_ROLE_EFFECT_UNRESOLVED",IF(AND($E39="no",$H39="yes",$BF39=TRUE,$I39="full",$BI39=""),"MISSING_ALTERNATIVE_ROLE_UNRESOLVED",IF(AND($E39="no",$H39="yes",$BF39=TRUE,$I39="full",$BG39=TRUE,OR($BB39&lt;&gt;"two_plus",$BC39&lt;&gt;"current",$S39&lt;&gt;"yes")),"MISSING_ALTERNATIVE_EVIDENCE_LIMITED",IF(AND($E39="no",$H39="yes",$BF39=TRUE,$I39="full"),"COMMERCIAL_ALTERNATIVE_MISSING",IF(AND($BI39&lt;&gt;"",$E39="yes",$H39="yes",$I39="full",$L39&lt;&gt;$BI39),"ROLE_MISMATCH",IF(AND($BB39="shared",$BH39=TRUE),"PUBLIC_SIGNAL_SHARED_PROVENANCE",IF(AND($BH39=TRUE,$F39="yes",OR($H39="no",$G39="none")),"DISCOVERY_ONLY_RELATIONSHIP",IF(AND($E39="yes",$H39="no",$U39="yes",$BB39="two_plus",$I39="full",$BC39="current"),"SCOPED_NON_PARTICIPATION",IF(AND($E39="yes",$H39="yes",$BF39=TRUE,$I39="full",$BB39="two_plus",$BC39="current",$BI39=""),"ALTERNATIVE_TYPE_UNRESOLVED",IF(AND($E39="yes",$H39="yes",$BF39=TRUE,$I39="full",$BB39="two_plus",$BC39="current",$BG39=TRUE,$S39&lt;&gt;"yes"),"SERVICEABILITY_UNRESOLVED",IF(AND($E39="yes",$H39="yes",$BF39=TRUE,$I39="full",$BB39="two_plus",$BC39="current",$L39&lt;&gt;$BI39),"ROLE_MISMATCH",IF(AND($E39="yes",$H39="yes",$BF39=TRUE,$I39="full",$BB39="two_plus",$BC39="current"),"SCOPED_COMMERCIAL_RELEVANCE","DEFAULT_EVIDENCE_GAP")))))))))))))))))))))))))))</x:f>
      </x:c>
    </x:row>
    <x:row r="40">
      <x:c r="A40" s="80" t="str">
        <x:v>F035</x:v>
      </x:c>
      <x:c r="B40" s="80" t="str">
        <x:v>Review date reached</x:v>
      </x:c>
      <x:c r="C40" s="80" t="str">
        <x:v>Atlas Cloud</x:v>
      </x:c>
      <x:c r="D40" s="80" t="str">
        <x:v>shortlist</x:v>
      </x:c>
      <x:c r="E40" s="80" t="str">
        <x:v>yes</x:v>
      </x:c>
      <x:c r="F40" s="80" t="str">
        <x:v>yes</x:v>
      </x:c>
      <x:c r="G40" s="80" t="str">
        <x:v>mixed</x:v>
      </x:c>
      <x:c r="H40" s="80" t="str">
        <x:v>yes</x:v>
      </x:c>
      <x:c r="I40" s="80" t="str">
        <x:v>full</x:v>
      </x:c>
      <x:c r="J40" s="80" t="str">
        <x:v>independent_current</x:v>
      </x:c>
      <x:c r="K40" s="80" t="str">
        <x:v>vendor</x:v>
      </x:c>
      <x:c r="L40" s="80" t="str">
        <x:v>direct</x:v>
      </x:c>
      <x:c r="M40" s="80" t="str">
        <x:v>current</x:v>
      </x:c>
      <x:c r="N40" s="80" t="str">
        <x:v>none</x:v>
      </x:c>
      <x:c r="O40" s="80" t="str">
        <x:v>two_plus</x:v>
      </x:c>
      <x:c r="P40" s="80" t="str">
        <x:v>balanced</x:v>
      </x:c>
      <x:c r="Q40" s="80" t="str">
        <x:v>review_due</x:v>
      </x:c>
      <x:c r="R40" s="80" t="str">
        <x:v>no</x:v>
      </x:c>
      <x:c r="S40" s="80" t="str">
        <x:v>yes</x:v>
      </x:c>
      <x:c r="T40" s="80" t="str">
        <x:v>no</x:v>
      </x:c>
      <x:c r="U40" s="80" t="str">
        <x:v>no</x:v>
      </x:c>
      <x:c r="V40" s="80" t="str">
        <x:v>REOPEN</x:v>
      </x:c>
      <x:c r="W40" s="61" t="str">
        <x:v>LIFECYCLE_TRIGGER</x:v>
      </x:c>
      <x:c r="X40" s="61" t="str">
        <x:v>VALID</x:v>
      </x:c>
      <x:c r="Y40" s="61">
        <x:f>IF($BN40="EMPTY","EMPTY",$BN40)</x:f>
      </x:c>
      <x:c r="Z40" s="61">
        <x:f>$BO40</x:f>
      </x:c>
      <x:c r="AA40" s="61">
        <x:f>IF($BN40="EMPTY","EMPTY",IF($AZ40=TRUE,"INVALID",IF($BA40=TRUE,"INCOMPLETE",IF(OR(NOT(ISTEXT($C40)),LEN(TRIM($C40&amp;""))&lt;2),"INVALID","VALID"))))</x:f>
      </x:c>
      <x:c r="AB40" s="61">
        <x:f>IF(Y40=V40,"PASS","FAIL")</x:f>
      </x:c>
      <x:c r="AC40" s="61">
        <x:f>IF(Z40=W40,"PASS","FAIL")</x:f>
      </x:c>
      <x:c r="AD40" s="61">
        <x:f>IF(AA40=X40,"PASS","FAIL")</x:f>
      </x:c>
      <x:c r="AE40" s="61">
        <x:f>IF(AND(AB40="PASS",AC40="PASS",AD40="PASS"),"PASS","FAIL")</x:f>
      </x:c>
      <x:c r="AF40" s="71" t="str">
        <x:v>The previous validation must be reopened.</x:v>
      </x:c>
      <x:c r="AG40" s="61">
        <x:f>IF($BN40="EMPTY","EMPTY",IFERROR(VLOOKUP($BO40,'Method Notes'!$AN$5:$AW$50,2,FALSE),""))</x:f>
      </x:c>
      <x:c r="AH40" s="71" t="str">
        <x:v>A review date or new material evidence challenges the prior version.</x:v>
      </x:c>
      <x:c r="AI40" s="61">
        <x:f>IF($BN40="EMPTY","EMPTY",IF($BO40="CONTROLLED_INPUT_INVALID","Unsupported values were supplied for: "&amp;LEFT($BL40,MAX(0,LEN($BL40)-2))&amp;". The engine does not convert them to a safe default.",IF($BO40="REQUIRED_FIELDS_MISSING","Required information is missing: "&amp;LEFT($BM40,MAX(0,LEN($BM40)-2))&amp;".",IFERROR(VLOOKUP($BO40,'Method Notes'!$AN$5:$AW$50,3,FALSE),""))))</x:f>
      </x:c>
      <x:c r="AJ40" s="71" t="str">
        <x:v>Suspend the prior scoped approval.</x:v>
      </x:c>
      <x:c r="AK40" s="61">
        <x:f>IF($BN40="EMPTY","EMPTY",IF($BO40="COMMERCIAL_ALTERNATIVE_MISSING","Add as "&amp;$BJ40&amp;" in this scoped view.",IF($BO40="ROLE_MISMATCH","Reclassify as "&amp;$BJ40&amp;" for this view.",IFERROR(VLOOKUP($BO40,'Method Notes'!$AN$5:$AW$50,4,FALSE),""))))</x:f>
      </x:c>
      <x:c r="AL40" s="71" t="str">
        <x:v>Review workflow and evidence collection.</x:v>
      </x:c>
      <x:c r="AM40" s="61">
        <x:f>IF($BN40="EMPTY","EMPTY",IFERROR(VLOOKUP($BO40,'Method Notes'!$AN$5:$AW$50,5,FALSE),""))</x:f>
      </x:c>
      <x:c r="AN40" s="71" t="str">
        <x:v>Continued use of the prior result without review.</x:v>
      </x:c>
      <x:c r="AO40" s="61">
        <x:f>IF($BN40="EMPTY","EMPTY",IFERROR(VLOOKUP($BO40,'Method Notes'!$AN$5:$AW$50,6,FALSE),""))</x:f>
      </x:c>
      <x:c r="AP40" s="71" t="str">
        <x:v>Re-run the same scoped validation with current evidence.</x:v>
      </x:c>
      <x:c r="AQ40" s="61">
        <x:f>IF($BN40="EMPTY","EMPTY",IF($BO40="COMMERCIAL_EVIDENCE_LIMITED",IF($BF40=TRUE,"Add independent decisions and missing segments.","Collect direct buyer or recorded commercial-event evidence tied to the same scope."),IFERROR(VLOOKUP($BO40,'Method Notes'!$AN$5:$AW$50,7,FALSE),"")))</x:f>
      </x:c>
      <x:c r="AR40" s="71" t="str">
        <x:v>Issue a new version when approved.</x:v>
      </x:c>
      <x:c r="AS40" s="61">
        <x:f>IF($BN40="EMPTY","EMPTY",IFERROR(VLOOKUP($BO40,'Method Notes'!$AN$5:$AW$50,8,FALSE),""))</x:f>
      </x:c>
      <x:c r="AT40" s="71" t="str">
        <x:v>Prior evidence may still be useful, but it is no longer sufficient for continued approval.</x:v>
      </x:c>
      <x:c r="AU40" s="61">
        <x:f>IF($BN40="EMPTY","EMPTY",IF(OR($BO40="COMMERCIAL_EVIDENCE_LIMITED",$BO40="COMMERCIAL_ALTERNATIVE_MISSING",$BO40="ROLE_MISMATCH",$BO40="SCOPE_OR_FRESHNESS_LIMIT"),IF($BB40="shared","PROVENANCE NOT INDEPENDENT",IF($BB40="one","ONE INDEPENDENT DECISION ONLY",IF($BE40="incomplete_crm","CRM CAPTURE INCOMPLETE",IF(OR($BE40="only_wins",$BE40="only_losses",$BE40="one_segment",$BE40="limited"),"SAMPLE COVERAGE LIMITED",IF($T40="yes","HISTORICAL BACKFILL UNRELIABLE",IF($BC40="stale","EVIDENCE STALE","Evidence is scoped to the tested view.")))))),IFERROR(VLOOKUP($BO40,'Method Notes'!$AN$5:$AW$50,9,FALSE),"")))</x:f>
      </x:c>
      <x:c r="AV40" s="71" t="str">
        <x:v>Open a new review record and preserve the superseded version.</x:v>
      </x:c>
      <x:c r="AW40" s="61">
        <x:f>IF($BN40="EMPTY","EMPTY",IFERROR(VLOOKUP($BO40,'Method Notes'!$AN$5:$AW$50,10,FALSE),""))</x:f>
      </x:c>
      <x:c r="AX40" s="61">
        <x:f>IF(AND(AG40=AF40,AI40=AH40,AK40=AJ40,AM40=AL40,AO40=AN40,AQ40=AP40,AS40=AR40,AU40=AT40,AW40=AV40),"PASS","FAIL")</x:f>
      </x:c>
      <x:c r="AY40">
        <x:f>IF(COUNTA($C40:$U40)&gt;0,1,0)</x:f>
      </x:c>
      <x:c r="AZ40">
        <x:f>OR(ISFORMULA($C40),ISFORMULA($D40),AND($D40&lt;&gt;"",NOT(OR(EXACT($D40,"seo"),EXACT($D40,"content"),EXACT($D40,"paid_search"),EXACT($D40,"market_monitoring"),EXACT($D40,"battlecard"),EXACT($D40,"product_comparison"),EXACT($D40,"shortlist"),EXACT($D40,"procurement"),EXACT($D40,"pricing"),EXACT($D40,"renewal"),EXACT($D40,"strategy")))),ISFORMULA($E40),AND($E40&lt;&gt;"",NOT(OR(EXACT($E40,"yes"),EXACT($E40,"no")))),ISFORMULA($F40),AND($F40&lt;&gt;"",NOT(OR(EXACT($F40,"yes"),EXACT($F40,"no")))),ISFORMULA($G40),AND($G40&lt;&gt;"",NOT(OR(EXACT($G40,"none"),EXACT($G40,"seller_only"),EXACT($G40,"buyer_event"),EXACT($G40,"mixed")))),ISFORMULA($H40),AND($H40&lt;&gt;"",NOT(OR(EXACT($H40,"yes"),EXACT($H40,"no"),EXACT($H40,"unknown")))),ISFORMULA($I40),AND($I40&lt;&gt;"",NOT(OR(EXACT($I40,"full"),EXACT($I40,"partial"),EXACT($I40,"mismatch"),EXACT($I40,"unknown")))),ISFORMULA($J40),AND($J40&lt;&gt;"",NOT(OR(EXACT($J40,"independent_current"),EXACT($J40,"one_decision"),EXACT($J40,"shared_records"),EXACT($J40,"contradictory"),EXACT($J40,"incomplete_capture"),EXACT($J40,"stale")))),ISFORMULA($K40),AND($K40&lt;&gt;"",NOT(OR(EXACT($K40,"vendor"),EXACT($K40,"product"),EXACT($K40,"consultancy"),EXACT($K40,"agency"),EXACT($K40,"internal_build"),EXACT($K40,"spreadsheet"),EXACT($K40,"incumbent"),EXACT($K40,"open_source"),EXACT($K40,"free_tool"),EXACT($K40,"no_decision"),EXACT($K40,"status_quo"),EXACT($K40,"unknown")))),ISFORMULA($L40),AND($L40&lt;&gt;"",NOT(OR(EXACT($L40,"direct"),EXACT($L40,"indirect"),EXACT($L40,"substitute"),EXACT($L40,"reference"),EXACT($L40,"unknown")))),ISFORMULA($M40),AND($M40&lt;&gt;"",NOT(OR(EXACT($M40,"current"),EXACT($M40,"stale"),EXACT($M40,"unknown")))),ISFORMULA($N40),AND($N40&lt;&gt;"",NOT(OR(EXACT($N40,"none"),EXACT($N40,"material"),EXACT($N40,"unknown")))),ISFORMULA($O40),AND($O40&lt;&gt;"",NOT(OR(EXACT($O40,"two_plus"),EXACT($O40,"one"),EXACT($O40,"shared"),EXACT($O40,"unknown")))),ISFORMULA($P40),AND($P40&lt;&gt;"",NOT(OR(EXACT($P40,"balanced"),EXACT($P40,"only_wins"),EXACT($P40,"only_losses"),EXACT($P40,"one_segment"),EXACT($P40,"incomplete_crm"),EXACT($P40,"limited")))),ISFORMULA($Q40),AND($Q40&lt;&gt;"",NOT(OR(EXACT($Q40,"none"),EXACT($Q40,"review_due"),EXACT($Q40,"new_evidence")))),ISFORMULA($R40),AND($R40&lt;&gt;"",NOT(OR(EXACT($R40,"yes"),EXACT($R40,"no")))),ISFORMULA($S40),AND($S40&lt;&gt;"",NOT(OR(EXACT($S40,"yes"),EXACT($S40,"no"),EXACT($S40,"unknown")))),ISFORMULA($T40),AND($T40&lt;&gt;"",NOT(OR(EXACT($T40,"yes"),EXACT($T40,"no")))),ISFORMULA($U40),AND($U40&lt;&gt;"",NOT(OR(EXACT($U40,"yes"),EXACT($U40,"no"),EXACT($U40,"unknown")))))</x:f>
      </x:c>
      <x:c r="BA40">
        <x:f>OR(LEN(TRIM($C40&amp;""))=0,LEN(TRIM($D40&amp;""))=0,LEN(TRIM($E40&amp;""))=0,LEN(TRIM($F40&amp;""))=0,LEN(TRIM($G40&amp;""))=0,LEN(TRIM($H40&amp;""))=0,LEN(TRIM($I40&amp;""))=0,LEN(TRIM($J40&amp;""))=0)</x:f>
      </x:c>
      <x:c r="BB40">
        <x:f>IF($O40&lt;&gt;"",$O40,IF($J40="independent_current","two_plus",IF($J40="one_decision","one",IF($J40="shared_records","shared","unknown"))))</x:f>
      </x:c>
      <x:c r="BC40">
        <x:f>IF($M40&lt;&gt;"",$M40,IF($J40="stale","stale",IF($J40="incomplete_capture","unknown",IF($J40&lt;&gt;"","current",""))))</x:f>
      </x:c>
      <x:c r="BD40">
        <x:f>IF($N40&lt;&gt;"",$N40,IF($J40="contradictory","material",IF($J40&lt;&gt;"","none","")))</x:f>
      </x:c>
      <x:c r="BE40">
        <x:f>IF($P40&lt;&gt;"",$P40,IF($J40="incomplete_capture","incomplete_crm",IF($J40="independent_current","balanced",IF($J40&lt;&gt;"","limited",""))))</x:f>
      </x:c>
      <x:c r="BF40">
        <x:f>OR($G40="buyer_event",$G40="mixed")</x:f>
      </x:c>
      <x:c r="BG40">
        <x:f>OR($D40="battlecard",$D40="shortlist",$D40="procurement",$D40="pricing",$D40="renewal",$D40="strategy",$D40="product_comparison")</x:f>
      </x:c>
      <x:c r="BH40">
        <x:f>OR($D40="seo",$D40="content",$D40="paid_search",$D40="market_monitoring")</x:f>
      </x:c>
      <x:c r="BI40">
        <x:f>IF(OR($K40="vendor",$K40="product"),"direct",IF(OR($K40="consultancy",$K40="agency"),"indirect",IF(OR($K40="internal_build",$K40="spreadsheet",$K40="incumbent",$K40="open_source",$K40="free_tool",$K40="no_decision",$K40="status_quo"),"substitute","")))</x:f>
      </x:c>
      <x:c r="BJ40">
        <x:f>IF(OR($K40="vendor",$K40="product"),"Direct competitor",IF(OR($K40="consultancy",$K40="agency"),"Service alternative",IF($K40="incumbent","Incumbent / substitute",IF($K40="no_decision","No-decision alternative",IF($K40="status_quo","Status-quo alternative",IF(OR($K40="internal_build",$K40="spreadsheet",$K40="open_source",$K40="free_tool"),"Substitute",""))))))</x:f>
      </x:c>
      <x:c r="BK40">
        <x:f>OR($G40="none",$G40="seller_only",$BB40&lt;&gt;"two_plus",$BE40="only_wins",$BE40="only_losses",$BE40="one_segment",$BE40="incomplete_crm",$BE40="limited",$T40="yes",$BC40&lt;&gt;"current")</x:f>
      </x:c>
      <x:c r="BL40">
        <x:f>IF(ISFORMULA($C40),"candidateName, ","")&amp;IF(OR(ISFORMULA($D40),AND($D40&lt;&gt;"",NOT(OR(EXACT($D40,"seo"),EXACT($D40,"content"),EXACT($D40,"paid_search"),EXACT($D40,"market_monitoring"),EXACT($D40,"battlecard"),EXACT($D40,"product_comparison"),EXACT($D40,"shortlist"),EXACT($D40,"procurement"),EXACT($D40,"pricing"),EXACT($D40,"renewal"),EXACT($D40,"strategy"))))),"decisionUse, ","")&amp;IF(OR(ISFORMULA($E40),AND($E40&lt;&gt;"",NOT(OR(EXACT($E40,"yes"),EXACT($E40,"no"))))),"candidateInSet, ","")&amp;IF(OR(ISFORMULA($F40),AND($F40&lt;&gt;"",NOT(OR(EXACT($F40,"yes"),EXACT($F40,"no"))))),"publicEvidence, ","")&amp;IF(OR(ISFORMULA($G40),AND($G40&lt;&gt;"",NOT(OR(EXACT($G40,"none"),EXACT($G40,"seller_only"),EXACT($G40,"buyer_event"),EXACT($G40,"mixed"))))),"firstPartyEvidence, ","")&amp;IF(OR(ISFORMULA($H40),AND($H40&lt;&gt;"",NOT(OR(EXACT($H40,"yes"),EXACT($H40,"no"),EXACT($H40,"unknown"))))),"realDecision, ","")&amp;IF(OR(ISFORMULA($I40),AND($I40&lt;&gt;"",NOT(OR(EXACT($I40,"full"),EXACT($I40,"partial"),EXACT($I40,"mismatch"),EXACT($I40,"unknown"))))),"scopeMatch, ","")&amp;IF(OR(ISFORMULA($J40),AND($J40&lt;&gt;"",NOT(OR(EXACT($J40,"independent_current"),EXACT($J40,"one_decision"),EXACT($J40,"shared_records"),EXACT($J40,"contradictory"),EXACT($J40,"incomplete_capture"),EXACT($J40,"stale"))))),"evidenceQuality, ","")&amp;IF(OR(ISFORMULA($K40),AND($K40&lt;&gt;"",NOT(OR(EXACT($K40,"vendor"),EXACT($K40,"product"),EXACT($K40,"consultancy"),EXACT($K40,"agency"),EXACT($K40,"internal_build"),EXACT($K40,"spreadsheet"),EXACT($K40,"incumbent"),EXACT($K40,"open_source"),EXACT($K40,"free_tool"),EXACT($K40,"no_decision"),EXACT($K40,"status_quo"),EXACT($K40,"unknown"))))),"alternativeType, ","")&amp;IF(OR(ISFORMULA($L40),AND($L40&lt;&gt;"",NOT(OR(EXACT($L40,"direct"),EXACT($L40,"indirect"),EXACT($L40,"substitute"),EXACT($L40,"reference"),EXACT($L40,"unknown"))))),"currentRole, ","")&amp;IF(OR(ISFORMULA($M40),AND($M40&lt;&gt;"",NOT(OR(EXACT($M40,"current"),EXACT($M40,"stale"),EXACT($M40,"unknown"))))),"freshness, ","")&amp;IF(OR(ISFORMULA($N40),AND($N40&lt;&gt;"",NOT(OR(EXACT($N40,"none"),EXACT($N40,"material"),EXACT($N40,"unknown"))))),"contradiction, ","")&amp;IF(OR(ISFORMULA($O40),AND($O40&lt;&gt;"",NOT(OR(EXACT($O40,"two_plus"),EXACT($O40,"one"),EXACT($O40,"shared"),EXACT($O40,"unknown"))))),"provenance, ","")&amp;IF(OR(ISFORMULA($P40),AND($P40&lt;&gt;"",NOT(OR(EXACT($P40,"balanced"),EXACT($P40,"only_wins"),EXACT($P40,"only_losses"),EXACT($P40,"one_segment"),EXACT($P40,"incomplete_crm"),EXACT($P40,"limited"))))),"sampleCoverage, ","")&amp;IF(OR(ISFORMULA($Q40),AND($Q40&lt;&gt;"",NOT(OR(EXACT($Q40,"none"),EXACT($Q40,"review_due"),EXACT($Q40,"new_evidence"))))),"previousValidation, ","")&amp;IF(OR(ISFORMULA($R40),AND($R40&lt;&gt;"",NOT(OR(EXACT($R40,"yes"),EXACT($R40,"no"))))),"newMaterialEvidence, ","")&amp;IF(OR(ISFORMULA($S40),AND($S40&lt;&gt;"",NOT(OR(EXACT($S40,"yes"),EXACT($S40,"no"),EXACT($S40,"unknown"))))),"serviceability, ","")&amp;IF(OR(ISFORMULA($T40),AND($T40&lt;&gt;"",NOT(OR(EXACT($T40,"yes"),EXACT($T40,"no"))))),"historicalBackfill, ","")&amp;IF(OR(ISFORMULA($U40),AND($U40&lt;&gt;"",NOT(OR(EXACT($U40,"yes"),EXACT($U40,"no"),EXACT($U40,"unknown"))))),"commercialNonParticipation, ","")</x:f>
      </x:c>
      <x:c r="BM40">
        <x:f>IF(LEN(TRIM($C40&amp;""))=0,"candidateName, ","")&amp;IF(LEN(TRIM($D40&amp;""))=0,"decisionUse, ","")&amp;IF(LEN(TRIM($E40&amp;""))=0,"candidateInSet, ","")&amp;IF(LEN(TRIM($F40&amp;""))=0,"publicEvidence, ","")&amp;IF(LEN(TRIM($G40&amp;""))=0,"firstPartyEvidence, ","")&amp;IF(LEN(TRIM($H40&amp;""))=0,"realDecision, ","")&amp;IF(LEN(TRIM($I40&amp;""))=0,"scopeMatch, ","")&amp;IF(LEN(TRIM($J40&amp;""))=0,"evidenceQuality, ","")</x:f>
      </x:c>
      <x:c r="BN40">
        <x:f>IF($AY40=0,"EMPTY",IF($AZ40=TRUE,"INVALID INPUT",IF($BA40=TRUE,"INVALID INPUT",IF(OR(NOT(ISTEXT($C40)),LEN(TRIM($C40&amp;""))&lt;2),"INVALID INPUT",IF(OR($Q40="review_due",$Q40="new_evidence",$R40="yes"),"REOPEN",IF(OR($BD40="material",$BD40="unknown"),"RESOLVE EVIDENCE",IF(OR($I40="unknown",$H40="unknown"),"RESOLVE EVIDENCE",IF(AND($BG40=TRUE,OR($S40="",$S40="unknown")),"RESOLVE EVIDENCE",IF(AND($E40="no",OR($K40="",$K40="unknown")),"RESOLVE EVIDENCE",IF(AND($E40="yes",OR($L40="",$L40="unknown")),"RESOLVE EVIDENCE",IF(AND($E40="yes",OR($I40="partial",$I40="mismatch",$BC40="stale")),"DOWNGRADE",IF(AND($BG40=TRUE,$BK40=TRUE),"RESOLVE EVIDENCE",IF(AND($S40="no",$E40="yes",$H40="no",$U40="yes",$BB40="two_plus",$I40="full",$BC40="current"),"EXCLUDE FROM THIS COMMERCIAL VIEW",IF(AND($S40="no",$E40="yes",$H40="yes"),"DOWNGRADE",IF(AND($S40="no",OR($F40="yes",$BH40=TRUE)),"RETAIN FOR DISCOVERY / REFERENCE",IF($S40="no","RESOLVE EVIDENCE",IF(AND($E40="no",$H40="yes",$BF40=TRUE,$I40="full",$BI40=""),"RESOLVE EVIDENCE",IF(AND($E40="no",$H40="yes",$BF40=TRUE,$I40="full",$BG40=TRUE,OR($BB40&lt;&gt;"two_plus",$BC40&lt;&gt;"current",$S40&lt;&gt;"yes")),"RESOLVE EVIDENCE",IF(AND($E40="no",$H40="yes",$BF40=TRUE,$I40="full"),"ADD",IF(AND($BI40&lt;&gt;"",$E40="yes",$H40="yes",$I40="full",$L40&lt;&gt;$BI40),"RECLASSIFY",IF(AND($BB40="shared",$BH40=TRUE),"RETAIN FOR DISCOVERY / REFERENCE",IF(AND($BH40=TRUE,$F40="yes",OR($H40="no",$G40="none")),"RETAIN FOR DISCOVERY / REFERENCE",IF(AND($E40="yes",$H40="no",$U40="yes",$BB40="two_plus",$I40="full",$BC40="current"),"EXCLUDE FROM THIS COMMERCIAL VIEW",IF(AND($E40="yes",$H40="yes",$BF40=TRUE,$I40="full",$BB40="two_plus",$BC40="current",$BI40=""),"RESOLVE EVIDENCE",IF(AND($E40="yes",$H40="yes",$BF40=TRUE,$I40="full",$BB40="two_plus",$BC40="current",$BG40=TRUE,$S40&lt;&gt;"yes"),"RESOLVE EVIDENCE",IF(AND($E40="yes",$H40="yes",$BF40=TRUE,$I40="full",$BB40="two_plus",$BC40="current",$L40&lt;&gt;$BI40),"RECLASSIFY",IF(AND($E40="yes",$H40="yes",$BF40=TRUE,$I40="full",$BB40="two_plus",$BC40="current"),"CONFIRM","RESOLVE EVIDENCE")))))))))))))))))))))))))))</x:f>
      </x:c>
      <x:c r="BO40">
        <x:f>IF($AY40=0,"EMPTY",IF($AZ40=TRUE,"CONTROLLED_INPUT_INVALID",IF($BA40=TRUE,"REQUIRED_FIELDS_MISSING",IF(OR(NOT(ISTEXT($C40)),LEN(TRIM($C40&amp;""))&lt;2),"IDENTITY_MALFORMED",IF(OR($Q40="review_due",$Q40="new_evidence",$R40="yes"),"LIFECYCLE_TRIGGER",IF(OR($BD40="material",$BD40="unknown"),"MATERIAL_CONTRADICTION",IF(OR($I40="unknown",$H40="unknown"),"SCOPE_OR_EVENT_UNRESOLVED",IF(AND($BG40=TRUE,OR($S40="",$S40="unknown")),"SERVICEABILITY_UNRESOLVED",IF(AND($E40="no",OR($K40="",$K40="unknown")),"MISSING_ALTERNATIVE_ROLE_UNRESOLVED",IF(AND($E40="yes",OR($L40="",$L40="unknown")),"CURRENT_ROLE_UNRESOLVED",IF(AND($E40="yes",OR($I40="partial",$I40="mismatch",$BC40="stale")),"SCOPE_OR_FRESHNESS_LIMIT",IF(AND($BG40=TRUE,$BK40=TRUE),"COMMERCIAL_EVIDENCE_LIMITED",IF(AND($S40="no",$E40="yes",$H40="no",$U40="yes",$BB40="two_plus",$I40="full",$BC40="current"),"SCOPED_NON_SERVICEABILITY",IF(AND($S40="no",$E40="yes",$H40="yes"),"SERVICEABILITY_LIMIT",IF(AND($S40="no",OR($F40="yes",$BH40=TRUE)),"NOT_SERVICEABLE_FOR_COMMERCIAL_VIEW",IF($S40="no","SERVICEABILITY_NEGATIVE_ROLE_EFFECT_UNRESOLVED",IF(AND($E40="no",$H40="yes",$BF40=TRUE,$I40="full",$BI40=""),"MISSING_ALTERNATIVE_ROLE_UNRESOLVED",IF(AND($E40="no",$H40="yes",$BF40=TRUE,$I40="full",$BG40=TRUE,OR($BB40&lt;&gt;"two_plus",$BC40&lt;&gt;"current",$S40&lt;&gt;"yes")),"MISSING_ALTERNATIVE_EVIDENCE_LIMITED",IF(AND($E40="no",$H40="yes",$BF40=TRUE,$I40="full"),"COMMERCIAL_ALTERNATIVE_MISSING",IF(AND($BI40&lt;&gt;"",$E40="yes",$H40="yes",$I40="full",$L40&lt;&gt;$BI40),"ROLE_MISMATCH",IF(AND($BB40="shared",$BH40=TRUE),"PUBLIC_SIGNAL_SHARED_PROVENANCE",IF(AND($BH40=TRUE,$F40="yes",OR($H40="no",$G40="none")),"DISCOVERY_ONLY_RELATIONSHIP",IF(AND($E40="yes",$H40="no",$U40="yes",$BB40="two_plus",$I40="full",$BC40="current"),"SCOPED_NON_PARTICIPATION",IF(AND($E40="yes",$H40="yes",$BF40=TRUE,$I40="full",$BB40="two_plus",$BC40="current",$BI40=""),"ALTERNATIVE_TYPE_UNRESOLVED",IF(AND($E40="yes",$H40="yes",$BF40=TRUE,$I40="full",$BB40="two_plus",$BC40="current",$BG40=TRUE,$S40&lt;&gt;"yes"),"SERVICEABILITY_UNRESOLVED",IF(AND($E40="yes",$H40="yes",$BF40=TRUE,$I40="full",$BB40="two_plus",$BC40="current",$L40&lt;&gt;$BI40),"ROLE_MISMATCH",IF(AND($E40="yes",$H40="yes",$BF40=TRUE,$I40="full",$BB40="two_plus",$BC40="current"),"SCOPED_COMMERCIAL_RELEVANCE","DEFAULT_EVIDENCE_GAP")))))))))))))))))))))))))))</x:f>
      </x:c>
    </x:row>
    <x:row r="41">
      <x:c r="A41" s="80" t="str">
        <x:v>F036</x:v>
      </x:c>
      <x:c r="B41" s="80" t="str">
        <x:v>New evidence challenges prior</x:v>
      </x:c>
      <x:c r="C41" s="80" t="str">
        <x:v>Atlas Cloud</x:v>
      </x:c>
      <x:c r="D41" s="80" t="str">
        <x:v>shortlist</x:v>
      </x:c>
      <x:c r="E41" s="80" t="str">
        <x:v>yes</x:v>
      </x:c>
      <x:c r="F41" s="80" t="str">
        <x:v>yes</x:v>
      </x:c>
      <x:c r="G41" s="80" t="str">
        <x:v>mixed</x:v>
      </x:c>
      <x:c r="H41" s="80" t="str">
        <x:v>yes</x:v>
      </x:c>
      <x:c r="I41" s="80" t="str">
        <x:v>full</x:v>
      </x:c>
      <x:c r="J41" s="80" t="str">
        <x:v>independent_current</x:v>
      </x:c>
      <x:c r="K41" s="80" t="str">
        <x:v>vendor</x:v>
      </x:c>
      <x:c r="L41" s="80" t="str">
        <x:v>direct</x:v>
      </x:c>
      <x:c r="M41" s="80" t="str">
        <x:v>current</x:v>
      </x:c>
      <x:c r="N41" s="80" t="str">
        <x:v>none</x:v>
      </x:c>
      <x:c r="O41" s="80" t="str">
        <x:v>two_plus</x:v>
      </x:c>
      <x:c r="P41" s="80" t="str">
        <x:v>balanced</x:v>
      </x:c>
      <x:c r="Q41" s="80" t="str">
        <x:v>new_evidence</x:v>
      </x:c>
      <x:c r="R41" s="80" t="str">
        <x:v>no</x:v>
      </x:c>
      <x:c r="S41" s="80" t="str">
        <x:v>yes</x:v>
      </x:c>
      <x:c r="T41" s="80" t="str">
        <x:v>no</x:v>
      </x:c>
      <x:c r="U41" s="80" t="str">
        <x:v>no</x:v>
      </x:c>
      <x:c r="V41" s="80" t="str">
        <x:v>REOPEN</x:v>
      </x:c>
      <x:c r="W41" s="61" t="str">
        <x:v>LIFECYCLE_TRIGGER</x:v>
      </x:c>
      <x:c r="X41" s="61" t="str">
        <x:v>VALID</x:v>
      </x:c>
      <x:c r="Y41" s="61">
        <x:f>IF($BN41="EMPTY","EMPTY",$BN41)</x:f>
      </x:c>
      <x:c r="Z41" s="61">
        <x:f>$BO41</x:f>
      </x:c>
      <x:c r="AA41" s="61">
        <x:f>IF($BN41="EMPTY","EMPTY",IF($AZ41=TRUE,"INVALID",IF($BA41=TRUE,"INCOMPLETE",IF(OR(NOT(ISTEXT($C41)),LEN(TRIM($C41&amp;""))&lt;2),"INVALID","VALID"))))</x:f>
      </x:c>
      <x:c r="AB41" s="61">
        <x:f>IF(Y41=V41,"PASS","FAIL")</x:f>
      </x:c>
      <x:c r="AC41" s="61">
        <x:f>IF(Z41=W41,"PASS","FAIL")</x:f>
      </x:c>
      <x:c r="AD41" s="61">
        <x:f>IF(AA41=X41,"PASS","FAIL")</x:f>
      </x:c>
      <x:c r="AE41" s="61">
        <x:f>IF(AND(AB41="PASS",AC41="PASS",AD41="PASS"),"PASS","FAIL")</x:f>
      </x:c>
      <x:c r="AF41" s="71" t="str">
        <x:v>The previous validation must be reopened.</x:v>
      </x:c>
      <x:c r="AG41" s="61">
        <x:f>IF($BN41="EMPTY","EMPTY",IFERROR(VLOOKUP($BO41,'Method Notes'!$AN$5:$AW$50,2,FALSE),""))</x:f>
      </x:c>
      <x:c r="AH41" s="71" t="str">
        <x:v>A review date or new material evidence challenges the prior version.</x:v>
      </x:c>
      <x:c r="AI41" s="61">
        <x:f>IF($BN41="EMPTY","EMPTY",IF($BO41="CONTROLLED_INPUT_INVALID","Unsupported values were supplied for: "&amp;LEFT($BL41,MAX(0,LEN($BL41)-2))&amp;". The engine does not convert them to a safe default.",IF($BO41="REQUIRED_FIELDS_MISSING","Required information is missing: "&amp;LEFT($BM41,MAX(0,LEN($BM41)-2))&amp;".",IFERROR(VLOOKUP($BO41,'Method Notes'!$AN$5:$AW$50,3,FALSE),""))))</x:f>
      </x:c>
      <x:c r="AJ41" s="71" t="str">
        <x:v>Suspend the prior scoped approval.</x:v>
      </x:c>
      <x:c r="AK41" s="61">
        <x:f>IF($BN41="EMPTY","EMPTY",IF($BO41="COMMERCIAL_ALTERNATIVE_MISSING","Add as "&amp;$BJ41&amp;" in this scoped view.",IF($BO41="ROLE_MISMATCH","Reclassify as "&amp;$BJ41&amp;" for this view.",IFERROR(VLOOKUP($BO41,'Method Notes'!$AN$5:$AW$50,4,FALSE),""))))</x:f>
      </x:c>
      <x:c r="AL41" s="71" t="str">
        <x:v>Review workflow and evidence collection.</x:v>
      </x:c>
      <x:c r="AM41" s="61">
        <x:f>IF($BN41="EMPTY","EMPTY",IFERROR(VLOOKUP($BO41,'Method Notes'!$AN$5:$AW$50,5,FALSE),""))</x:f>
      </x:c>
      <x:c r="AN41" s="71" t="str">
        <x:v>Continued use of the prior result without review.</x:v>
      </x:c>
      <x:c r="AO41" s="61">
        <x:f>IF($BN41="EMPTY","EMPTY",IFERROR(VLOOKUP($BO41,'Method Notes'!$AN$5:$AW$50,6,FALSE),""))</x:f>
      </x:c>
      <x:c r="AP41" s="71" t="str">
        <x:v>Re-run the same scoped validation with current evidence.</x:v>
      </x:c>
      <x:c r="AQ41" s="61">
        <x:f>IF($BN41="EMPTY","EMPTY",IF($BO41="COMMERCIAL_EVIDENCE_LIMITED",IF($BF41=TRUE,"Add independent decisions and missing segments.","Collect direct buyer or recorded commercial-event evidence tied to the same scope."),IFERROR(VLOOKUP($BO41,'Method Notes'!$AN$5:$AW$50,7,FALSE),"")))</x:f>
      </x:c>
      <x:c r="AR41" s="71" t="str">
        <x:v>Issue a new version when approved.</x:v>
      </x:c>
      <x:c r="AS41" s="61">
        <x:f>IF($BN41="EMPTY","EMPTY",IFERROR(VLOOKUP($BO41,'Method Notes'!$AN$5:$AW$50,8,FALSE),""))</x:f>
      </x:c>
      <x:c r="AT41" s="71" t="str">
        <x:v>Prior evidence may still be useful, but it is no longer sufficient for continued approval.</x:v>
      </x:c>
      <x:c r="AU41" s="61">
        <x:f>IF($BN41="EMPTY","EMPTY",IF(OR($BO41="COMMERCIAL_EVIDENCE_LIMITED",$BO41="COMMERCIAL_ALTERNATIVE_MISSING",$BO41="ROLE_MISMATCH",$BO41="SCOPE_OR_FRESHNESS_LIMIT"),IF($BB41="shared","PROVENANCE NOT INDEPENDENT",IF($BB41="one","ONE INDEPENDENT DECISION ONLY",IF($BE41="incomplete_crm","CRM CAPTURE INCOMPLETE",IF(OR($BE41="only_wins",$BE41="only_losses",$BE41="one_segment",$BE41="limited"),"SAMPLE COVERAGE LIMITED",IF($T41="yes","HISTORICAL BACKFILL UNRELIABLE",IF($BC41="stale","EVIDENCE STALE","Evidence is scoped to the tested view.")))))),IFERROR(VLOOKUP($BO41,'Method Notes'!$AN$5:$AW$50,9,FALSE),"")))</x:f>
      </x:c>
      <x:c r="AV41" s="71" t="str">
        <x:v>Open a new review record and preserve the superseded version.</x:v>
      </x:c>
      <x:c r="AW41" s="61">
        <x:f>IF($BN41="EMPTY","EMPTY",IFERROR(VLOOKUP($BO41,'Method Notes'!$AN$5:$AW$50,10,FALSE),""))</x:f>
      </x:c>
      <x:c r="AX41" s="61">
        <x:f>IF(AND(AG41=AF41,AI41=AH41,AK41=AJ41,AM41=AL41,AO41=AN41,AQ41=AP41,AS41=AR41,AU41=AT41,AW41=AV41),"PASS","FAIL")</x:f>
      </x:c>
      <x:c r="AY41">
        <x:f>IF(COUNTA($C41:$U41)&gt;0,1,0)</x:f>
      </x:c>
      <x:c r="AZ41">
        <x:f>OR(ISFORMULA($C41),ISFORMULA($D41),AND($D41&lt;&gt;"",NOT(OR(EXACT($D41,"seo"),EXACT($D41,"content"),EXACT($D41,"paid_search"),EXACT($D41,"market_monitoring"),EXACT($D41,"battlecard"),EXACT($D41,"product_comparison"),EXACT($D41,"shortlist"),EXACT($D41,"procurement"),EXACT($D41,"pricing"),EXACT($D41,"renewal"),EXACT($D41,"strategy")))),ISFORMULA($E41),AND($E41&lt;&gt;"",NOT(OR(EXACT($E41,"yes"),EXACT($E41,"no")))),ISFORMULA($F41),AND($F41&lt;&gt;"",NOT(OR(EXACT($F41,"yes"),EXACT($F41,"no")))),ISFORMULA($G41),AND($G41&lt;&gt;"",NOT(OR(EXACT($G41,"none"),EXACT($G41,"seller_only"),EXACT($G41,"buyer_event"),EXACT($G41,"mixed")))),ISFORMULA($H41),AND($H41&lt;&gt;"",NOT(OR(EXACT($H41,"yes"),EXACT($H41,"no"),EXACT($H41,"unknown")))),ISFORMULA($I41),AND($I41&lt;&gt;"",NOT(OR(EXACT($I41,"full"),EXACT($I41,"partial"),EXACT($I41,"mismatch"),EXACT($I41,"unknown")))),ISFORMULA($J41),AND($J41&lt;&gt;"",NOT(OR(EXACT($J41,"independent_current"),EXACT($J41,"one_decision"),EXACT($J41,"shared_records"),EXACT($J41,"contradictory"),EXACT($J41,"incomplete_capture"),EXACT($J41,"stale")))),ISFORMULA($K41),AND($K41&lt;&gt;"",NOT(OR(EXACT($K41,"vendor"),EXACT($K41,"product"),EXACT($K41,"consultancy"),EXACT($K41,"agency"),EXACT($K41,"internal_build"),EXACT($K41,"spreadsheet"),EXACT($K41,"incumbent"),EXACT($K41,"open_source"),EXACT($K41,"free_tool"),EXACT($K41,"no_decision"),EXACT($K41,"status_quo"),EXACT($K41,"unknown")))),ISFORMULA($L41),AND($L41&lt;&gt;"",NOT(OR(EXACT($L41,"direct"),EXACT($L41,"indirect"),EXACT($L41,"substitute"),EXACT($L41,"reference"),EXACT($L41,"unknown")))),ISFORMULA($M41),AND($M41&lt;&gt;"",NOT(OR(EXACT($M41,"current"),EXACT($M41,"stale"),EXACT($M41,"unknown")))),ISFORMULA($N41),AND($N41&lt;&gt;"",NOT(OR(EXACT($N41,"none"),EXACT($N41,"material"),EXACT($N41,"unknown")))),ISFORMULA($O41),AND($O41&lt;&gt;"",NOT(OR(EXACT($O41,"two_plus"),EXACT($O41,"one"),EXACT($O41,"shared"),EXACT($O41,"unknown")))),ISFORMULA($P41),AND($P41&lt;&gt;"",NOT(OR(EXACT($P41,"balanced"),EXACT($P41,"only_wins"),EXACT($P41,"only_losses"),EXACT($P41,"one_segment"),EXACT($P41,"incomplete_crm"),EXACT($P41,"limited")))),ISFORMULA($Q41),AND($Q41&lt;&gt;"",NOT(OR(EXACT($Q41,"none"),EXACT($Q41,"review_due"),EXACT($Q41,"new_evidence")))),ISFORMULA($R41),AND($R41&lt;&gt;"",NOT(OR(EXACT($R41,"yes"),EXACT($R41,"no")))),ISFORMULA($S41),AND($S41&lt;&gt;"",NOT(OR(EXACT($S41,"yes"),EXACT($S41,"no"),EXACT($S41,"unknown")))),ISFORMULA($T41),AND($T41&lt;&gt;"",NOT(OR(EXACT($T41,"yes"),EXACT($T41,"no")))),ISFORMULA($U41),AND($U41&lt;&gt;"",NOT(OR(EXACT($U41,"yes"),EXACT($U41,"no"),EXACT($U41,"unknown")))))</x:f>
      </x:c>
      <x:c r="BA41">
        <x:f>OR(LEN(TRIM($C41&amp;""))=0,LEN(TRIM($D41&amp;""))=0,LEN(TRIM($E41&amp;""))=0,LEN(TRIM($F41&amp;""))=0,LEN(TRIM($G41&amp;""))=0,LEN(TRIM($H41&amp;""))=0,LEN(TRIM($I41&amp;""))=0,LEN(TRIM($J41&amp;""))=0)</x:f>
      </x:c>
      <x:c r="BB41">
        <x:f>IF($O41&lt;&gt;"",$O41,IF($J41="independent_current","two_plus",IF($J41="one_decision","one",IF($J41="shared_records","shared","unknown"))))</x:f>
      </x:c>
      <x:c r="BC41">
        <x:f>IF($M41&lt;&gt;"",$M41,IF($J41="stale","stale",IF($J41="incomplete_capture","unknown",IF($J41&lt;&gt;"","current",""))))</x:f>
      </x:c>
      <x:c r="BD41">
        <x:f>IF($N41&lt;&gt;"",$N41,IF($J41="contradictory","material",IF($J41&lt;&gt;"","none","")))</x:f>
      </x:c>
      <x:c r="BE41">
        <x:f>IF($P41&lt;&gt;"",$P41,IF($J41="incomplete_capture","incomplete_crm",IF($J41="independent_current","balanced",IF($J41&lt;&gt;"","limited",""))))</x:f>
      </x:c>
      <x:c r="BF41">
        <x:f>OR($G41="buyer_event",$G41="mixed")</x:f>
      </x:c>
      <x:c r="BG41">
        <x:f>OR($D41="battlecard",$D41="shortlist",$D41="procurement",$D41="pricing",$D41="renewal",$D41="strategy",$D41="product_comparison")</x:f>
      </x:c>
      <x:c r="BH41">
        <x:f>OR($D41="seo",$D41="content",$D41="paid_search",$D41="market_monitoring")</x:f>
      </x:c>
      <x:c r="BI41">
        <x:f>IF(OR($K41="vendor",$K41="product"),"direct",IF(OR($K41="consultancy",$K41="agency"),"indirect",IF(OR($K41="internal_build",$K41="spreadsheet",$K41="incumbent",$K41="open_source",$K41="free_tool",$K41="no_decision",$K41="status_quo"),"substitute","")))</x:f>
      </x:c>
      <x:c r="BJ41">
        <x:f>IF(OR($K41="vendor",$K41="product"),"Direct competitor",IF(OR($K41="consultancy",$K41="agency"),"Service alternative",IF($K41="incumbent","Incumbent / substitute",IF($K41="no_decision","No-decision alternative",IF($K41="status_quo","Status-quo alternative",IF(OR($K41="internal_build",$K41="spreadsheet",$K41="open_source",$K41="free_tool"),"Substitute",""))))))</x:f>
      </x:c>
      <x:c r="BK41">
        <x:f>OR($G41="none",$G41="seller_only",$BB41&lt;&gt;"two_plus",$BE41="only_wins",$BE41="only_losses",$BE41="one_segment",$BE41="incomplete_crm",$BE41="limited",$T41="yes",$BC41&lt;&gt;"current")</x:f>
      </x:c>
      <x:c r="BL41">
        <x:f>IF(ISFORMULA($C41),"candidateName, ","")&amp;IF(OR(ISFORMULA($D41),AND($D41&lt;&gt;"",NOT(OR(EXACT($D41,"seo"),EXACT($D41,"content"),EXACT($D41,"paid_search"),EXACT($D41,"market_monitoring"),EXACT($D41,"battlecard"),EXACT($D41,"product_comparison"),EXACT($D41,"shortlist"),EXACT($D41,"procurement"),EXACT($D41,"pricing"),EXACT($D41,"renewal"),EXACT($D41,"strategy"))))),"decisionUse, ","")&amp;IF(OR(ISFORMULA($E41),AND($E41&lt;&gt;"",NOT(OR(EXACT($E41,"yes"),EXACT($E41,"no"))))),"candidateInSet, ","")&amp;IF(OR(ISFORMULA($F41),AND($F41&lt;&gt;"",NOT(OR(EXACT($F41,"yes"),EXACT($F41,"no"))))),"publicEvidence, ","")&amp;IF(OR(ISFORMULA($G41),AND($G41&lt;&gt;"",NOT(OR(EXACT($G41,"none"),EXACT($G41,"seller_only"),EXACT($G41,"buyer_event"),EXACT($G41,"mixed"))))),"firstPartyEvidence, ","")&amp;IF(OR(ISFORMULA($H41),AND($H41&lt;&gt;"",NOT(OR(EXACT($H41,"yes"),EXACT($H41,"no"),EXACT($H41,"unknown"))))),"realDecision, ","")&amp;IF(OR(ISFORMULA($I41),AND($I41&lt;&gt;"",NOT(OR(EXACT($I41,"full"),EXACT($I41,"partial"),EXACT($I41,"mismatch"),EXACT($I41,"unknown"))))),"scopeMatch, ","")&amp;IF(OR(ISFORMULA($J41),AND($J41&lt;&gt;"",NOT(OR(EXACT($J41,"independent_current"),EXACT($J41,"one_decision"),EXACT($J41,"shared_records"),EXACT($J41,"contradictory"),EXACT($J41,"incomplete_capture"),EXACT($J41,"stale"))))),"evidenceQuality, ","")&amp;IF(OR(ISFORMULA($K41),AND($K41&lt;&gt;"",NOT(OR(EXACT($K41,"vendor"),EXACT($K41,"product"),EXACT($K41,"consultancy"),EXACT($K41,"agency"),EXACT($K41,"internal_build"),EXACT($K41,"spreadsheet"),EXACT($K41,"incumbent"),EXACT($K41,"open_source"),EXACT($K41,"free_tool"),EXACT($K41,"no_decision"),EXACT($K41,"status_quo"),EXACT($K41,"unknown"))))),"alternativeType, ","")&amp;IF(OR(ISFORMULA($L41),AND($L41&lt;&gt;"",NOT(OR(EXACT($L41,"direct"),EXACT($L41,"indirect"),EXACT($L41,"substitute"),EXACT($L41,"reference"),EXACT($L41,"unknown"))))),"currentRole, ","")&amp;IF(OR(ISFORMULA($M41),AND($M41&lt;&gt;"",NOT(OR(EXACT($M41,"current"),EXACT($M41,"stale"),EXACT($M41,"unknown"))))),"freshness, ","")&amp;IF(OR(ISFORMULA($N41),AND($N41&lt;&gt;"",NOT(OR(EXACT($N41,"none"),EXACT($N41,"material"),EXACT($N41,"unknown"))))),"contradiction, ","")&amp;IF(OR(ISFORMULA($O41),AND($O41&lt;&gt;"",NOT(OR(EXACT($O41,"two_plus"),EXACT($O41,"one"),EXACT($O41,"shared"),EXACT($O41,"unknown"))))),"provenance, ","")&amp;IF(OR(ISFORMULA($P41),AND($P41&lt;&gt;"",NOT(OR(EXACT($P41,"balanced"),EXACT($P41,"only_wins"),EXACT($P41,"only_losses"),EXACT($P41,"one_segment"),EXACT($P41,"incomplete_crm"),EXACT($P41,"limited"))))),"sampleCoverage, ","")&amp;IF(OR(ISFORMULA($Q41),AND($Q41&lt;&gt;"",NOT(OR(EXACT($Q41,"none"),EXACT($Q41,"review_due"),EXACT($Q41,"new_evidence"))))),"previousValidation, ","")&amp;IF(OR(ISFORMULA($R41),AND($R41&lt;&gt;"",NOT(OR(EXACT($R41,"yes"),EXACT($R41,"no"))))),"newMaterialEvidence, ","")&amp;IF(OR(ISFORMULA($S41),AND($S41&lt;&gt;"",NOT(OR(EXACT($S41,"yes"),EXACT($S41,"no"),EXACT($S41,"unknown"))))),"serviceability, ","")&amp;IF(OR(ISFORMULA($T41),AND($T41&lt;&gt;"",NOT(OR(EXACT($T41,"yes"),EXACT($T41,"no"))))),"historicalBackfill, ","")&amp;IF(OR(ISFORMULA($U41),AND($U41&lt;&gt;"",NOT(OR(EXACT($U41,"yes"),EXACT($U41,"no"),EXACT($U41,"unknown"))))),"commercialNonParticipation, ","")</x:f>
      </x:c>
      <x:c r="BM41">
        <x:f>IF(LEN(TRIM($C41&amp;""))=0,"candidateName, ","")&amp;IF(LEN(TRIM($D41&amp;""))=0,"decisionUse, ","")&amp;IF(LEN(TRIM($E41&amp;""))=0,"candidateInSet, ","")&amp;IF(LEN(TRIM($F41&amp;""))=0,"publicEvidence, ","")&amp;IF(LEN(TRIM($G41&amp;""))=0,"firstPartyEvidence, ","")&amp;IF(LEN(TRIM($H41&amp;""))=0,"realDecision, ","")&amp;IF(LEN(TRIM($I41&amp;""))=0,"scopeMatch, ","")&amp;IF(LEN(TRIM($J41&amp;""))=0,"evidenceQuality, ","")</x:f>
      </x:c>
      <x:c r="BN41">
        <x:f>IF($AY41=0,"EMPTY",IF($AZ41=TRUE,"INVALID INPUT",IF($BA41=TRUE,"INVALID INPUT",IF(OR(NOT(ISTEXT($C41)),LEN(TRIM($C41&amp;""))&lt;2),"INVALID INPUT",IF(OR($Q41="review_due",$Q41="new_evidence",$R41="yes"),"REOPEN",IF(OR($BD41="material",$BD41="unknown"),"RESOLVE EVIDENCE",IF(OR($I41="unknown",$H41="unknown"),"RESOLVE EVIDENCE",IF(AND($BG41=TRUE,OR($S41="",$S41="unknown")),"RESOLVE EVIDENCE",IF(AND($E41="no",OR($K41="",$K41="unknown")),"RESOLVE EVIDENCE",IF(AND($E41="yes",OR($L41="",$L41="unknown")),"RESOLVE EVIDENCE",IF(AND($E41="yes",OR($I41="partial",$I41="mismatch",$BC41="stale")),"DOWNGRADE",IF(AND($BG41=TRUE,$BK41=TRUE),"RESOLVE EVIDENCE",IF(AND($S41="no",$E41="yes",$H41="no",$U41="yes",$BB41="two_plus",$I41="full",$BC41="current"),"EXCLUDE FROM THIS COMMERCIAL VIEW",IF(AND($S41="no",$E41="yes",$H41="yes"),"DOWNGRADE",IF(AND($S41="no",OR($F41="yes",$BH41=TRUE)),"RETAIN FOR DISCOVERY / REFERENCE",IF($S41="no","RESOLVE EVIDENCE",IF(AND($E41="no",$H41="yes",$BF41=TRUE,$I41="full",$BI41=""),"RESOLVE EVIDENCE",IF(AND($E41="no",$H41="yes",$BF41=TRUE,$I41="full",$BG41=TRUE,OR($BB41&lt;&gt;"two_plus",$BC41&lt;&gt;"current",$S41&lt;&gt;"yes")),"RESOLVE EVIDENCE",IF(AND($E41="no",$H41="yes",$BF41=TRUE,$I41="full"),"ADD",IF(AND($BI41&lt;&gt;"",$E41="yes",$H41="yes",$I41="full",$L41&lt;&gt;$BI41),"RECLASSIFY",IF(AND($BB41="shared",$BH41=TRUE),"RETAIN FOR DISCOVERY / REFERENCE",IF(AND($BH41=TRUE,$F41="yes",OR($H41="no",$G41="none")),"RETAIN FOR DISCOVERY / REFERENCE",IF(AND($E41="yes",$H41="no",$U41="yes",$BB41="two_plus",$I41="full",$BC41="current"),"EXCLUDE FROM THIS COMMERCIAL VIEW",IF(AND($E41="yes",$H41="yes",$BF41=TRUE,$I41="full",$BB41="two_plus",$BC41="current",$BI41=""),"RESOLVE EVIDENCE",IF(AND($E41="yes",$H41="yes",$BF41=TRUE,$I41="full",$BB41="two_plus",$BC41="current",$BG41=TRUE,$S41&lt;&gt;"yes"),"RESOLVE EVIDENCE",IF(AND($E41="yes",$H41="yes",$BF41=TRUE,$I41="full",$BB41="two_plus",$BC41="current",$L41&lt;&gt;$BI41),"RECLASSIFY",IF(AND($E41="yes",$H41="yes",$BF41=TRUE,$I41="full",$BB41="two_plus",$BC41="current"),"CONFIRM","RESOLVE EVIDENCE")))))))))))))))))))))))))))</x:f>
      </x:c>
      <x:c r="BO41">
        <x:f>IF($AY41=0,"EMPTY",IF($AZ41=TRUE,"CONTROLLED_INPUT_INVALID",IF($BA41=TRUE,"REQUIRED_FIELDS_MISSING",IF(OR(NOT(ISTEXT($C41)),LEN(TRIM($C41&amp;""))&lt;2),"IDENTITY_MALFORMED",IF(OR($Q41="review_due",$Q41="new_evidence",$R41="yes"),"LIFECYCLE_TRIGGER",IF(OR($BD41="material",$BD41="unknown"),"MATERIAL_CONTRADICTION",IF(OR($I41="unknown",$H41="unknown"),"SCOPE_OR_EVENT_UNRESOLVED",IF(AND($BG41=TRUE,OR($S41="",$S41="unknown")),"SERVICEABILITY_UNRESOLVED",IF(AND($E41="no",OR($K41="",$K41="unknown")),"MISSING_ALTERNATIVE_ROLE_UNRESOLVED",IF(AND($E41="yes",OR($L41="",$L41="unknown")),"CURRENT_ROLE_UNRESOLVED",IF(AND($E41="yes",OR($I41="partial",$I41="mismatch",$BC41="stale")),"SCOPE_OR_FRESHNESS_LIMIT",IF(AND($BG41=TRUE,$BK41=TRUE),"COMMERCIAL_EVIDENCE_LIMITED",IF(AND($S41="no",$E41="yes",$H41="no",$U41="yes",$BB41="two_plus",$I41="full",$BC41="current"),"SCOPED_NON_SERVICEABILITY",IF(AND($S41="no",$E41="yes",$H41="yes"),"SERVICEABILITY_LIMIT",IF(AND($S41="no",OR($F41="yes",$BH41=TRUE)),"NOT_SERVICEABLE_FOR_COMMERCIAL_VIEW",IF($S41="no","SERVICEABILITY_NEGATIVE_ROLE_EFFECT_UNRESOLVED",IF(AND($E41="no",$H41="yes",$BF41=TRUE,$I41="full",$BI41=""),"MISSING_ALTERNATIVE_ROLE_UNRESOLVED",IF(AND($E41="no",$H41="yes",$BF41=TRUE,$I41="full",$BG41=TRUE,OR($BB41&lt;&gt;"two_plus",$BC41&lt;&gt;"current",$S41&lt;&gt;"yes")),"MISSING_ALTERNATIVE_EVIDENCE_LIMITED",IF(AND($E41="no",$H41="yes",$BF41=TRUE,$I41="full"),"COMMERCIAL_ALTERNATIVE_MISSING",IF(AND($BI41&lt;&gt;"",$E41="yes",$H41="yes",$I41="full",$L41&lt;&gt;$BI41),"ROLE_MISMATCH",IF(AND($BB41="shared",$BH41=TRUE),"PUBLIC_SIGNAL_SHARED_PROVENANCE",IF(AND($BH41=TRUE,$F41="yes",OR($H41="no",$G41="none")),"DISCOVERY_ONLY_RELATIONSHIP",IF(AND($E41="yes",$H41="no",$U41="yes",$BB41="two_plus",$I41="full",$BC41="current"),"SCOPED_NON_PARTICIPATION",IF(AND($E41="yes",$H41="yes",$BF41=TRUE,$I41="full",$BB41="two_plus",$BC41="current",$BI41=""),"ALTERNATIVE_TYPE_UNRESOLVED",IF(AND($E41="yes",$H41="yes",$BF41=TRUE,$I41="full",$BB41="two_plus",$BC41="current",$BG41=TRUE,$S41&lt;&gt;"yes"),"SERVICEABILITY_UNRESOLVED",IF(AND($E41="yes",$H41="yes",$BF41=TRUE,$I41="full",$BB41="two_plus",$BC41="current",$L41&lt;&gt;$BI41),"ROLE_MISMATCH",IF(AND($E41="yes",$H41="yes",$BF41=TRUE,$I41="full",$BB41="two_plus",$BC41="current"),"SCOPED_COMMERCIAL_RELEVANCE","DEFAULT_EVIDENCE_GAP")))))))))))))))))))))))))))</x:f>
      </x:c>
    </x:row>
    <x:row r="42">
      <x:c r="A42" s="80" t="str">
        <x:v>F037</x:v>
      </x:c>
      <x:c r="B42" s="80" t="str">
        <x:v>New material evidence flag</x:v>
      </x:c>
      <x:c r="C42" s="80" t="str">
        <x:v>Atlas Cloud</x:v>
      </x:c>
      <x:c r="D42" s="80" t="str">
        <x:v>shortlist</x:v>
      </x:c>
      <x:c r="E42" s="80" t="str">
        <x:v>yes</x:v>
      </x:c>
      <x:c r="F42" s="80" t="str">
        <x:v>yes</x:v>
      </x:c>
      <x:c r="G42" s="80" t="str">
        <x:v>mixed</x:v>
      </x:c>
      <x:c r="H42" s="80" t="str">
        <x:v>yes</x:v>
      </x:c>
      <x:c r="I42" s="80" t="str">
        <x:v>full</x:v>
      </x:c>
      <x:c r="J42" s="80" t="str">
        <x:v>independent_current</x:v>
      </x:c>
      <x:c r="K42" s="80" t="str">
        <x:v>vendor</x:v>
      </x:c>
      <x:c r="L42" s="80" t="str">
        <x:v>direct</x:v>
      </x:c>
      <x:c r="M42" s="80" t="str">
        <x:v>current</x:v>
      </x:c>
      <x:c r="N42" s="80" t="str">
        <x:v>none</x:v>
      </x:c>
      <x:c r="O42" s="80" t="str">
        <x:v>two_plus</x:v>
      </x:c>
      <x:c r="P42" s="80" t="str">
        <x:v>balanced</x:v>
      </x:c>
      <x:c r="Q42" s="80" t="str">
        <x:v>none</x:v>
      </x:c>
      <x:c r="R42" s="80" t="str">
        <x:v>yes</x:v>
      </x:c>
      <x:c r="S42" s="80" t="str">
        <x:v>yes</x:v>
      </x:c>
      <x:c r="T42" s="80" t="str">
        <x:v>no</x:v>
      </x:c>
      <x:c r="U42" s="80" t="str">
        <x:v>no</x:v>
      </x:c>
      <x:c r="V42" s="80" t="str">
        <x:v>REOPEN</x:v>
      </x:c>
      <x:c r="W42" s="61" t="str">
        <x:v>LIFECYCLE_TRIGGER</x:v>
      </x:c>
      <x:c r="X42" s="61" t="str">
        <x:v>VALID</x:v>
      </x:c>
      <x:c r="Y42" s="61">
        <x:f>IF($BN42="EMPTY","EMPTY",$BN42)</x:f>
      </x:c>
      <x:c r="Z42" s="61">
        <x:f>$BO42</x:f>
      </x:c>
      <x:c r="AA42" s="61">
        <x:f>IF($BN42="EMPTY","EMPTY",IF($AZ42=TRUE,"INVALID",IF($BA42=TRUE,"INCOMPLETE",IF(OR(NOT(ISTEXT($C42)),LEN(TRIM($C42&amp;""))&lt;2),"INVALID","VALID"))))</x:f>
      </x:c>
      <x:c r="AB42" s="61">
        <x:f>IF(Y42=V42,"PASS","FAIL")</x:f>
      </x:c>
      <x:c r="AC42" s="61">
        <x:f>IF(Z42=W42,"PASS","FAIL")</x:f>
      </x:c>
      <x:c r="AD42" s="61">
        <x:f>IF(AA42=X42,"PASS","FAIL")</x:f>
      </x:c>
      <x:c r="AE42" s="61">
        <x:f>IF(AND(AB42="PASS",AC42="PASS",AD42="PASS"),"PASS","FAIL")</x:f>
      </x:c>
      <x:c r="AF42" s="71" t="str">
        <x:v>The previous validation must be reopened.</x:v>
      </x:c>
      <x:c r="AG42" s="61">
        <x:f>IF($BN42="EMPTY","EMPTY",IFERROR(VLOOKUP($BO42,'Method Notes'!$AN$5:$AW$50,2,FALSE),""))</x:f>
      </x:c>
      <x:c r="AH42" s="71" t="str">
        <x:v>A review date or new material evidence challenges the prior version.</x:v>
      </x:c>
      <x:c r="AI42" s="61">
        <x:f>IF($BN42="EMPTY","EMPTY",IF($BO42="CONTROLLED_INPUT_INVALID","Unsupported values were supplied for: "&amp;LEFT($BL42,MAX(0,LEN($BL42)-2))&amp;". The engine does not convert them to a safe default.",IF($BO42="REQUIRED_FIELDS_MISSING","Required information is missing: "&amp;LEFT($BM42,MAX(0,LEN($BM42)-2))&amp;".",IFERROR(VLOOKUP($BO42,'Method Notes'!$AN$5:$AW$50,3,FALSE),""))))</x:f>
      </x:c>
      <x:c r="AJ42" s="71" t="str">
        <x:v>Suspend the prior scoped approval.</x:v>
      </x:c>
      <x:c r="AK42" s="61">
        <x:f>IF($BN42="EMPTY","EMPTY",IF($BO42="COMMERCIAL_ALTERNATIVE_MISSING","Add as "&amp;$BJ42&amp;" in this scoped view.",IF($BO42="ROLE_MISMATCH","Reclassify as "&amp;$BJ42&amp;" for this view.",IFERROR(VLOOKUP($BO42,'Method Notes'!$AN$5:$AW$50,4,FALSE),""))))</x:f>
      </x:c>
      <x:c r="AL42" s="71" t="str">
        <x:v>Review workflow and evidence collection.</x:v>
      </x:c>
      <x:c r="AM42" s="61">
        <x:f>IF($BN42="EMPTY","EMPTY",IFERROR(VLOOKUP($BO42,'Method Notes'!$AN$5:$AW$50,5,FALSE),""))</x:f>
      </x:c>
      <x:c r="AN42" s="71" t="str">
        <x:v>Continued use of the prior result without review.</x:v>
      </x:c>
      <x:c r="AO42" s="61">
        <x:f>IF($BN42="EMPTY","EMPTY",IFERROR(VLOOKUP($BO42,'Method Notes'!$AN$5:$AW$50,6,FALSE),""))</x:f>
      </x:c>
      <x:c r="AP42" s="71" t="str">
        <x:v>Re-run the same scoped validation with current evidence.</x:v>
      </x:c>
      <x:c r="AQ42" s="61">
        <x:f>IF($BN42="EMPTY","EMPTY",IF($BO42="COMMERCIAL_EVIDENCE_LIMITED",IF($BF42=TRUE,"Add independent decisions and missing segments.","Collect direct buyer or recorded commercial-event evidence tied to the same scope."),IFERROR(VLOOKUP($BO42,'Method Notes'!$AN$5:$AW$50,7,FALSE),"")))</x:f>
      </x:c>
      <x:c r="AR42" s="71" t="str">
        <x:v>Issue a new version when approved.</x:v>
      </x:c>
      <x:c r="AS42" s="61">
        <x:f>IF($BN42="EMPTY","EMPTY",IFERROR(VLOOKUP($BO42,'Method Notes'!$AN$5:$AW$50,8,FALSE),""))</x:f>
      </x:c>
      <x:c r="AT42" s="71" t="str">
        <x:v>Prior evidence may still be useful, but it is no longer sufficient for continued approval.</x:v>
      </x:c>
      <x:c r="AU42" s="61">
        <x:f>IF($BN42="EMPTY","EMPTY",IF(OR($BO42="COMMERCIAL_EVIDENCE_LIMITED",$BO42="COMMERCIAL_ALTERNATIVE_MISSING",$BO42="ROLE_MISMATCH",$BO42="SCOPE_OR_FRESHNESS_LIMIT"),IF($BB42="shared","PROVENANCE NOT INDEPENDENT",IF($BB42="one","ONE INDEPENDENT DECISION ONLY",IF($BE42="incomplete_crm","CRM CAPTURE INCOMPLETE",IF(OR($BE42="only_wins",$BE42="only_losses",$BE42="one_segment",$BE42="limited"),"SAMPLE COVERAGE LIMITED",IF($T42="yes","HISTORICAL BACKFILL UNRELIABLE",IF($BC42="stale","EVIDENCE STALE","Evidence is scoped to the tested view.")))))),IFERROR(VLOOKUP($BO42,'Method Notes'!$AN$5:$AW$50,9,FALSE),"")))</x:f>
      </x:c>
      <x:c r="AV42" s="71" t="str">
        <x:v>Open a new review record and preserve the superseded version.</x:v>
      </x:c>
      <x:c r="AW42" s="61">
        <x:f>IF($BN42="EMPTY","EMPTY",IFERROR(VLOOKUP($BO42,'Method Notes'!$AN$5:$AW$50,10,FALSE),""))</x:f>
      </x:c>
      <x:c r="AX42" s="61">
        <x:f>IF(AND(AG42=AF42,AI42=AH42,AK42=AJ42,AM42=AL42,AO42=AN42,AQ42=AP42,AS42=AR42,AU42=AT42,AW42=AV42),"PASS","FAIL")</x:f>
      </x:c>
      <x:c r="AY42">
        <x:f>IF(COUNTA($C42:$U42)&gt;0,1,0)</x:f>
      </x:c>
      <x:c r="AZ42">
        <x:f>OR(ISFORMULA($C42),ISFORMULA($D42),AND($D42&lt;&gt;"",NOT(OR(EXACT($D42,"seo"),EXACT($D42,"content"),EXACT($D42,"paid_search"),EXACT($D42,"market_monitoring"),EXACT($D42,"battlecard"),EXACT($D42,"product_comparison"),EXACT($D42,"shortlist"),EXACT($D42,"procurement"),EXACT($D42,"pricing"),EXACT($D42,"renewal"),EXACT($D42,"strategy")))),ISFORMULA($E42),AND($E42&lt;&gt;"",NOT(OR(EXACT($E42,"yes"),EXACT($E42,"no")))),ISFORMULA($F42),AND($F42&lt;&gt;"",NOT(OR(EXACT($F42,"yes"),EXACT($F42,"no")))),ISFORMULA($G42),AND($G42&lt;&gt;"",NOT(OR(EXACT($G42,"none"),EXACT($G42,"seller_only"),EXACT($G42,"buyer_event"),EXACT($G42,"mixed")))),ISFORMULA($H42),AND($H42&lt;&gt;"",NOT(OR(EXACT($H42,"yes"),EXACT($H42,"no"),EXACT($H42,"unknown")))),ISFORMULA($I42),AND($I42&lt;&gt;"",NOT(OR(EXACT($I42,"full"),EXACT($I42,"partial"),EXACT($I42,"mismatch"),EXACT($I42,"unknown")))),ISFORMULA($J42),AND($J42&lt;&gt;"",NOT(OR(EXACT($J42,"independent_current"),EXACT($J42,"one_decision"),EXACT($J42,"shared_records"),EXACT($J42,"contradictory"),EXACT($J42,"incomplete_capture"),EXACT($J42,"stale")))),ISFORMULA($K42),AND($K42&lt;&gt;"",NOT(OR(EXACT($K42,"vendor"),EXACT($K42,"product"),EXACT($K42,"consultancy"),EXACT($K42,"agency"),EXACT($K42,"internal_build"),EXACT($K42,"spreadsheet"),EXACT($K42,"incumbent"),EXACT($K42,"open_source"),EXACT($K42,"free_tool"),EXACT($K42,"no_decision"),EXACT($K42,"status_quo"),EXACT($K42,"unknown")))),ISFORMULA($L42),AND($L42&lt;&gt;"",NOT(OR(EXACT($L42,"direct"),EXACT($L42,"indirect"),EXACT($L42,"substitute"),EXACT($L42,"reference"),EXACT($L42,"unknown")))),ISFORMULA($M42),AND($M42&lt;&gt;"",NOT(OR(EXACT($M42,"current"),EXACT($M42,"stale"),EXACT($M42,"unknown")))),ISFORMULA($N42),AND($N42&lt;&gt;"",NOT(OR(EXACT($N42,"none"),EXACT($N42,"material"),EXACT($N42,"unknown")))),ISFORMULA($O42),AND($O42&lt;&gt;"",NOT(OR(EXACT($O42,"two_plus"),EXACT($O42,"one"),EXACT($O42,"shared"),EXACT($O42,"unknown")))),ISFORMULA($P42),AND($P42&lt;&gt;"",NOT(OR(EXACT($P42,"balanced"),EXACT($P42,"only_wins"),EXACT($P42,"only_losses"),EXACT($P42,"one_segment"),EXACT($P42,"incomplete_crm"),EXACT($P42,"limited")))),ISFORMULA($Q42),AND($Q42&lt;&gt;"",NOT(OR(EXACT($Q42,"none"),EXACT($Q42,"review_due"),EXACT($Q42,"new_evidence")))),ISFORMULA($R42),AND($R42&lt;&gt;"",NOT(OR(EXACT($R42,"yes"),EXACT($R42,"no")))),ISFORMULA($S42),AND($S42&lt;&gt;"",NOT(OR(EXACT($S42,"yes"),EXACT($S42,"no"),EXACT($S42,"unknown")))),ISFORMULA($T42),AND($T42&lt;&gt;"",NOT(OR(EXACT($T42,"yes"),EXACT($T42,"no")))),ISFORMULA($U42),AND($U42&lt;&gt;"",NOT(OR(EXACT($U42,"yes"),EXACT($U42,"no"),EXACT($U42,"unknown")))))</x:f>
      </x:c>
      <x:c r="BA42">
        <x:f>OR(LEN(TRIM($C42&amp;""))=0,LEN(TRIM($D42&amp;""))=0,LEN(TRIM($E42&amp;""))=0,LEN(TRIM($F42&amp;""))=0,LEN(TRIM($G42&amp;""))=0,LEN(TRIM($H42&amp;""))=0,LEN(TRIM($I42&amp;""))=0,LEN(TRIM($J42&amp;""))=0)</x:f>
      </x:c>
      <x:c r="BB42">
        <x:f>IF($O42&lt;&gt;"",$O42,IF($J42="independent_current","two_plus",IF($J42="one_decision","one",IF($J42="shared_records","shared","unknown"))))</x:f>
      </x:c>
      <x:c r="BC42">
        <x:f>IF($M42&lt;&gt;"",$M42,IF($J42="stale","stale",IF($J42="incomplete_capture","unknown",IF($J42&lt;&gt;"","current",""))))</x:f>
      </x:c>
      <x:c r="BD42">
        <x:f>IF($N42&lt;&gt;"",$N42,IF($J42="contradictory","material",IF($J42&lt;&gt;"","none","")))</x:f>
      </x:c>
      <x:c r="BE42">
        <x:f>IF($P42&lt;&gt;"",$P42,IF($J42="incomplete_capture","incomplete_crm",IF($J42="independent_current","balanced",IF($J42&lt;&gt;"","limited",""))))</x:f>
      </x:c>
      <x:c r="BF42">
        <x:f>OR($G42="buyer_event",$G42="mixed")</x:f>
      </x:c>
      <x:c r="BG42">
        <x:f>OR($D42="battlecard",$D42="shortlist",$D42="procurement",$D42="pricing",$D42="renewal",$D42="strategy",$D42="product_comparison")</x:f>
      </x:c>
      <x:c r="BH42">
        <x:f>OR($D42="seo",$D42="content",$D42="paid_search",$D42="market_monitoring")</x:f>
      </x:c>
      <x:c r="BI42">
        <x:f>IF(OR($K42="vendor",$K42="product"),"direct",IF(OR($K42="consultancy",$K42="agency"),"indirect",IF(OR($K42="internal_build",$K42="spreadsheet",$K42="incumbent",$K42="open_source",$K42="free_tool",$K42="no_decision",$K42="status_quo"),"substitute","")))</x:f>
      </x:c>
      <x:c r="BJ42">
        <x:f>IF(OR($K42="vendor",$K42="product"),"Direct competitor",IF(OR($K42="consultancy",$K42="agency"),"Service alternative",IF($K42="incumbent","Incumbent / substitute",IF($K42="no_decision","No-decision alternative",IF($K42="status_quo","Status-quo alternative",IF(OR($K42="internal_build",$K42="spreadsheet",$K42="open_source",$K42="free_tool"),"Substitute",""))))))</x:f>
      </x:c>
      <x:c r="BK42">
        <x:f>OR($G42="none",$G42="seller_only",$BB42&lt;&gt;"two_plus",$BE42="only_wins",$BE42="only_losses",$BE42="one_segment",$BE42="incomplete_crm",$BE42="limited",$T42="yes",$BC42&lt;&gt;"current")</x:f>
      </x:c>
      <x:c r="BL42">
        <x:f>IF(ISFORMULA($C42),"candidateName, ","")&amp;IF(OR(ISFORMULA($D42),AND($D42&lt;&gt;"",NOT(OR(EXACT($D42,"seo"),EXACT($D42,"content"),EXACT($D42,"paid_search"),EXACT($D42,"market_monitoring"),EXACT($D42,"battlecard"),EXACT($D42,"product_comparison"),EXACT($D42,"shortlist"),EXACT($D42,"procurement"),EXACT($D42,"pricing"),EXACT($D42,"renewal"),EXACT($D42,"strategy"))))),"decisionUse, ","")&amp;IF(OR(ISFORMULA($E42),AND($E42&lt;&gt;"",NOT(OR(EXACT($E42,"yes"),EXACT($E42,"no"))))),"candidateInSet, ","")&amp;IF(OR(ISFORMULA($F42),AND($F42&lt;&gt;"",NOT(OR(EXACT($F42,"yes"),EXACT($F42,"no"))))),"publicEvidence, ","")&amp;IF(OR(ISFORMULA($G42),AND($G42&lt;&gt;"",NOT(OR(EXACT($G42,"none"),EXACT($G42,"seller_only"),EXACT($G42,"buyer_event"),EXACT($G42,"mixed"))))),"firstPartyEvidence, ","")&amp;IF(OR(ISFORMULA($H42),AND($H42&lt;&gt;"",NOT(OR(EXACT($H42,"yes"),EXACT($H42,"no"),EXACT($H42,"unknown"))))),"realDecision, ","")&amp;IF(OR(ISFORMULA($I42),AND($I42&lt;&gt;"",NOT(OR(EXACT($I42,"full"),EXACT($I42,"partial"),EXACT($I42,"mismatch"),EXACT($I42,"unknown"))))),"scopeMatch, ","")&amp;IF(OR(ISFORMULA($J42),AND($J42&lt;&gt;"",NOT(OR(EXACT($J42,"independent_current"),EXACT($J42,"one_decision"),EXACT($J42,"shared_records"),EXACT($J42,"contradictory"),EXACT($J42,"incomplete_capture"),EXACT($J42,"stale"))))),"evidenceQuality, ","")&amp;IF(OR(ISFORMULA($K42),AND($K42&lt;&gt;"",NOT(OR(EXACT($K42,"vendor"),EXACT($K42,"product"),EXACT($K42,"consultancy"),EXACT($K42,"agency"),EXACT($K42,"internal_build"),EXACT($K42,"spreadsheet"),EXACT($K42,"incumbent"),EXACT($K42,"open_source"),EXACT($K42,"free_tool"),EXACT($K42,"no_decision"),EXACT($K42,"status_quo"),EXACT($K42,"unknown"))))),"alternativeType, ","")&amp;IF(OR(ISFORMULA($L42),AND($L42&lt;&gt;"",NOT(OR(EXACT($L42,"direct"),EXACT($L42,"indirect"),EXACT($L42,"substitute"),EXACT($L42,"reference"),EXACT($L42,"unknown"))))),"currentRole, ","")&amp;IF(OR(ISFORMULA($M42),AND($M42&lt;&gt;"",NOT(OR(EXACT($M42,"current"),EXACT($M42,"stale"),EXACT($M42,"unknown"))))),"freshness, ","")&amp;IF(OR(ISFORMULA($N42),AND($N42&lt;&gt;"",NOT(OR(EXACT($N42,"none"),EXACT($N42,"material"),EXACT($N42,"unknown"))))),"contradiction, ","")&amp;IF(OR(ISFORMULA($O42),AND($O42&lt;&gt;"",NOT(OR(EXACT($O42,"two_plus"),EXACT($O42,"one"),EXACT($O42,"shared"),EXACT($O42,"unknown"))))),"provenance, ","")&amp;IF(OR(ISFORMULA($P42),AND($P42&lt;&gt;"",NOT(OR(EXACT($P42,"balanced"),EXACT($P42,"only_wins"),EXACT($P42,"only_losses"),EXACT($P42,"one_segment"),EXACT($P42,"incomplete_crm"),EXACT($P42,"limited"))))),"sampleCoverage, ","")&amp;IF(OR(ISFORMULA($Q42),AND($Q42&lt;&gt;"",NOT(OR(EXACT($Q42,"none"),EXACT($Q42,"review_due"),EXACT($Q42,"new_evidence"))))),"previousValidation, ","")&amp;IF(OR(ISFORMULA($R42),AND($R42&lt;&gt;"",NOT(OR(EXACT($R42,"yes"),EXACT($R42,"no"))))),"newMaterialEvidence, ","")&amp;IF(OR(ISFORMULA($S42),AND($S42&lt;&gt;"",NOT(OR(EXACT($S42,"yes"),EXACT($S42,"no"),EXACT($S42,"unknown"))))),"serviceability, ","")&amp;IF(OR(ISFORMULA($T42),AND($T42&lt;&gt;"",NOT(OR(EXACT($T42,"yes"),EXACT($T42,"no"))))),"historicalBackfill, ","")&amp;IF(OR(ISFORMULA($U42),AND($U42&lt;&gt;"",NOT(OR(EXACT($U42,"yes"),EXACT($U42,"no"),EXACT($U42,"unknown"))))),"commercialNonParticipation, ","")</x:f>
      </x:c>
      <x:c r="BM42">
        <x:f>IF(LEN(TRIM($C42&amp;""))=0,"candidateName, ","")&amp;IF(LEN(TRIM($D42&amp;""))=0,"decisionUse, ","")&amp;IF(LEN(TRIM($E42&amp;""))=0,"candidateInSet, ","")&amp;IF(LEN(TRIM($F42&amp;""))=0,"publicEvidence, ","")&amp;IF(LEN(TRIM($G42&amp;""))=0,"firstPartyEvidence, ","")&amp;IF(LEN(TRIM($H42&amp;""))=0,"realDecision, ","")&amp;IF(LEN(TRIM($I42&amp;""))=0,"scopeMatch, ","")&amp;IF(LEN(TRIM($J42&amp;""))=0,"evidenceQuality, ","")</x:f>
      </x:c>
      <x:c r="BN42">
        <x:f>IF($AY42=0,"EMPTY",IF($AZ42=TRUE,"INVALID INPUT",IF($BA42=TRUE,"INVALID INPUT",IF(OR(NOT(ISTEXT($C42)),LEN(TRIM($C42&amp;""))&lt;2),"INVALID INPUT",IF(OR($Q42="review_due",$Q42="new_evidence",$R42="yes"),"REOPEN",IF(OR($BD42="material",$BD42="unknown"),"RESOLVE EVIDENCE",IF(OR($I42="unknown",$H42="unknown"),"RESOLVE EVIDENCE",IF(AND($BG42=TRUE,OR($S42="",$S42="unknown")),"RESOLVE EVIDENCE",IF(AND($E42="no",OR($K42="",$K42="unknown")),"RESOLVE EVIDENCE",IF(AND($E42="yes",OR($L42="",$L42="unknown")),"RESOLVE EVIDENCE",IF(AND($E42="yes",OR($I42="partial",$I42="mismatch",$BC42="stale")),"DOWNGRADE",IF(AND($BG42=TRUE,$BK42=TRUE),"RESOLVE EVIDENCE",IF(AND($S42="no",$E42="yes",$H42="no",$U42="yes",$BB42="two_plus",$I42="full",$BC42="current"),"EXCLUDE FROM THIS COMMERCIAL VIEW",IF(AND($S42="no",$E42="yes",$H42="yes"),"DOWNGRADE",IF(AND($S42="no",OR($F42="yes",$BH42=TRUE)),"RETAIN FOR DISCOVERY / REFERENCE",IF($S42="no","RESOLVE EVIDENCE",IF(AND($E42="no",$H42="yes",$BF42=TRUE,$I42="full",$BI42=""),"RESOLVE EVIDENCE",IF(AND($E42="no",$H42="yes",$BF42=TRUE,$I42="full",$BG42=TRUE,OR($BB42&lt;&gt;"two_plus",$BC42&lt;&gt;"current",$S42&lt;&gt;"yes")),"RESOLVE EVIDENCE",IF(AND($E42="no",$H42="yes",$BF42=TRUE,$I42="full"),"ADD",IF(AND($BI42&lt;&gt;"",$E42="yes",$H42="yes",$I42="full",$L42&lt;&gt;$BI42),"RECLASSIFY",IF(AND($BB42="shared",$BH42=TRUE),"RETAIN FOR DISCOVERY / REFERENCE",IF(AND($BH42=TRUE,$F42="yes",OR($H42="no",$G42="none")),"RETAIN FOR DISCOVERY / REFERENCE",IF(AND($E42="yes",$H42="no",$U42="yes",$BB42="two_plus",$I42="full",$BC42="current"),"EXCLUDE FROM THIS COMMERCIAL VIEW",IF(AND($E42="yes",$H42="yes",$BF42=TRUE,$I42="full",$BB42="two_plus",$BC42="current",$BI42=""),"RESOLVE EVIDENCE",IF(AND($E42="yes",$H42="yes",$BF42=TRUE,$I42="full",$BB42="two_plus",$BC42="current",$BG42=TRUE,$S42&lt;&gt;"yes"),"RESOLVE EVIDENCE",IF(AND($E42="yes",$H42="yes",$BF42=TRUE,$I42="full",$BB42="two_plus",$BC42="current",$L42&lt;&gt;$BI42),"RECLASSIFY",IF(AND($E42="yes",$H42="yes",$BF42=TRUE,$I42="full",$BB42="two_plus",$BC42="current"),"CONFIRM","RESOLVE EVIDENCE")))))))))))))))))))))))))))</x:f>
      </x:c>
      <x:c r="BO42">
        <x:f>IF($AY42=0,"EMPTY",IF($AZ42=TRUE,"CONTROLLED_INPUT_INVALID",IF($BA42=TRUE,"REQUIRED_FIELDS_MISSING",IF(OR(NOT(ISTEXT($C42)),LEN(TRIM($C42&amp;""))&lt;2),"IDENTITY_MALFORMED",IF(OR($Q42="review_due",$Q42="new_evidence",$R42="yes"),"LIFECYCLE_TRIGGER",IF(OR($BD42="material",$BD42="unknown"),"MATERIAL_CONTRADICTION",IF(OR($I42="unknown",$H42="unknown"),"SCOPE_OR_EVENT_UNRESOLVED",IF(AND($BG42=TRUE,OR($S42="",$S42="unknown")),"SERVICEABILITY_UNRESOLVED",IF(AND($E42="no",OR($K42="",$K42="unknown")),"MISSING_ALTERNATIVE_ROLE_UNRESOLVED",IF(AND($E42="yes",OR($L42="",$L42="unknown")),"CURRENT_ROLE_UNRESOLVED",IF(AND($E42="yes",OR($I42="partial",$I42="mismatch",$BC42="stale")),"SCOPE_OR_FRESHNESS_LIMIT",IF(AND($BG42=TRUE,$BK42=TRUE),"COMMERCIAL_EVIDENCE_LIMITED",IF(AND($S42="no",$E42="yes",$H42="no",$U42="yes",$BB42="two_plus",$I42="full",$BC42="current"),"SCOPED_NON_SERVICEABILITY",IF(AND($S42="no",$E42="yes",$H42="yes"),"SERVICEABILITY_LIMIT",IF(AND($S42="no",OR($F42="yes",$BH42=TRUE)),"NOT_SERVICEABLE_FOR_COMMERCIAL_VIEW",IF($S42="no","SERVICEABILITY_NEGATIVE_ROLE_EFFECT_UNRESOLVED",IF(AND($E42="no",$H42="yes",$BF42=TRUE,$I42="full",$BI42=""),"MISSING_ALTERNATIVE_ROLE_UNRESOLVED",IF(AND($E42="no",$H42="yes",$BF42=TRUE,$I42="full",$BG42=TRUE,OR($BB42&lt;&gt;"two_plus",$BC42&lt;&gt;"current",$S42&lt;&gt;"yes")),"MISSING_ALTERNATIVE_EVIDENCE_LIMITED",IF(AND($E42="no",$H42="yes",$BF42=TRUE,$I42="full"),"COMMERCIAL_ALTERNATIVE_MISSING",IF(AND($BI42&lt;&gt;"",$E42="yes",$H42="yes",$I42="full",$L42&lt;&gt;$BI42),"ROLE_MISMATCH",IF(AND($BB42="shared",$BH42=TRUE),"PUBLIC_SIGNAL_SHARED_PROVENANCE",IF(AND($BH42=TRUE,$F42="yes",OR($H42="no",$G42="none")),"DISCOVERY_ONLY_RELATIONSHIP",IF(AND($E42="yes",$H42="no",$U42="yes",$BB42="two_plus",$I42="full",$BC42="current"),"SCOPED_NON_PARTICIPATION",IF(AND($E42="yes",$H42="yes",$BF42=TRUE,$I42="full",$BB42="two_plus",$BC42="current",$BI42=""),"ALTERNATIVE_TYPE_UNRESOLVED",IF(AND($E42="yes",$H42="yes",$BF42=TRUE,$I42="full",$BB42="two_plus",$BC42="current",$BG42=TRUE,$S42&lt;&gt;"yes"),"SERVICEABILITY_UNRESOLVED",IF(AND($E42="yes",$H42="yes",$BF42=TRUE,$I42="full",$BB42="two_plus",$BC42="current",$L42&lt;&gt;$BI42),"ROLE_MISMATCH",IF(AND($E42="yes",$H42="yes",$BF42=TRUE,$I42="full",$BB42="two_plus",$BC42="current"),"SCOPED_COMMERCIAL_RELEVANCE","DEFAULT_EVIDENCE_GAP")))))))))))))))))))))))))))</x:f>
      </x:c>
    </x:row>
    <x:row r="43">
      <x:c r="A43" s="80" t="str">
        <x:v>F038</x:v>
      </x:c>
      <x:c r="B43" s="80" t="str">
        <x:v>Scoped nonparticipation</x:v>
      </x:c>
      <x:c r="C43" s="80" t="str">
        <x:v>Atlas Cloud</x:v>
      </x:c>
      <x:c r="D43" s="80" t="str">
        <x:v>shortlist</x:v>
      </x:c>
      <x:c r="E43" s="80" t="str">
        <x:v>yes</x:v>
      </x:c>
      <x:c r="F43" s="80" t="str">
        <x:v>yes</x:v>
      </x:c>
      <x:c r="G43" s="80" t="str">
        <x:v>buyer_event</x:v>
      </x:c>
      <x:c r="H43" s="80" t="str">
        <x:v>no</x:v>
      </x:c>
      <x:c r="I43" s="80" t="str">
        <x:v>full</x:v>
      </x:c>
      <x:c r="J43" s="80" t="str">
        <x:v>independent_current</x:v>
      </x:c>
      <x:c r="K43" s="80" t="str">
        <x:v>vendor</x:v>
      </x:c>
      <x:c r="L43" s="80" t="str">
        <x:v>direct</x:v>
      </x:c>
      <x:c r="M43" s="80" t="str">
        <x:v>current</x:v>
      </x:c>
      <x:c r="N43" s="80" t="str">
        <x:v>none</x:v>
      </x:c>
      <x:c r="O43" s="80" t="str">
        <x:v>two_plus</x:v>
      </x:c>
      <x:c r="P43" s="80" t="str">
        <x:v>balanced</x:v>
      </x:c>
      <x:c r="Q43" s="80" t="str">
        <x:v>none</x:v>
      </x:c>
      <x:c r="R43" s="80" t="str">
        <x:v>no</x:v>
      </x:c>
      <x:c r="S43" s="80" t="str">
        <x:v>yes</x:v>
      </x:c>
      <x:c r="T43" s="80" t="str">
        <x:v>no</x:v>
      </x:c>
      <x:c r="U43" s="80" t="str">
        <x:v>yes</x:v>
      </x:c>
      <x:c r="V43" s="80" t="str">
        <x:v>EXCLUDE FROM THIS COMMERCIAL VIEW</x:v>
      </x:c>
      <x:c r="W43" s="61" t="str">
        <x:v>SCOPED_NON_PARTICIPATION</x:v>
      </x:c>
      <x:c r="X43" s="61" t="str">
        <x:v>VALID</x:v>
      </x:c>
      <x:c r="Y43" s="61">
        <x:f>IF($BN43="EMPTY","EMPTY",$BN43)</x:f>
      </x:c>
      <x:c r="Z43" s="61">
        <x:f>$BO43</x:f>
      </x:c>
      <x:c r="AA43" s="61">
        <x:f>IF($BN43="EMPTY","EMPTY",IF($AZ43=TRUE,"INVALID",IF($BA43=TRUE,"INCOMPLETE",IF(OR(NOT(ISTEXT($C43)),LEN(TRIM($C43&amp;""))&lt;2),"INVALID","VALID"))))</x:f>
      </x:c>
      <x:c r="AB43" s="61">
        <x:f>IF(Y43=V43,"PASS","FAIL")</x:f>
      </x:c>
      <x:c r="AC43" s="61">
        <x:f>IF(Z43=W43,"PASS","FAIL")</x:f>
      </x:c>
      <x:c r="AD43" s="61">
        <x:f>IF(AA43=X43,"PASS","FAIL")</x:f>
      </x:c>
      <x:c r="AE43" s="61">
        <x:f>IF(AND(AB43="PASS",AC43="PASS",AD43="PASS"),"PASS","FAIL")</x:f>
      </x:c>
      <x:c r="AF43" s="71" t="str">
        <x:v>Matching, current evidence supports non-participation in this commercial view.</x:v>
      </x:c>
      <x:c r="AG43" s="61">
        <x:f>IF($BN43="EMPTY","EMPTY",IFERROR(VLOOKUP($BO43,'Method Notes'!$AN$5:$AW$50,2,FALSE),""))</x:f>
      </x:c>
      <x:c r="AH43" s="71" t="str">
        <x:v>Independent scoped decisions did not include the candidate, and capture limitations have been addressed.</x:v>
      </x:c>
      <x:c r="AI43" s="61">
        <x:f>IF($BN43="EMPTY","EMPTY",IF($BO43="CONTROLLED_INPUT_INVALID","Unsupported values were supplied for: "&amp;LEFT($BL43,MAX(0,LEN($BL43)-2))&amp;". The engine does not convert them to a safe default.",IF($BO43="REQUIRED_FIELDS_MISSING","Required information is missing: "&amp;LEFT($BM43,MAX(0,LEN($BM43)-2))&amp;".",IFERROR(VLOOKUP($BO43,'Method Notes'!$AN$5:$AW$50,3,FALSE),""))))</x:f>
      </x:c>
      <x:c r="AJ43" s="71" t="str">
        <x:v>Remove from this commercial view; retain identity and audit history.</x:v>
      </x:c>
      <x:c r="AK43" s="61">
        <x:f>IF($BN43="EMPTY","EMPTY",IF($BO43="COMMERCIAL_ALTERNATIVE_MISSING","Add as "&amp;$BJ43&amp;" in this scoped view.",IF($BO43="ROLE_MISMATCH","Reclassify as "&amp;$BJ43&amp;" for this view.",IFERROR(VLOOKUP($BO43,'Method Notes'!$AN$5:$AW$50,4,FALSE),""))))</x:f>
      </x:c>
      <x:c r="AL43" s="71" t="str">
        <x:v>Audit, monitoring and any separate discovery/reference view.</x:v>
      </x:c>
      <x:c r="AM43" s="61">
        <x:f>IF($BN43="EMPTY","EMPTY",IFERROR(VLOOKUP($BO43,'Method Notes'!$AN$5:$AW$50,5,FALSE),""))</x:f>
      </x:c>
      <x:c r="AN43" s="71" t="str">
        <x:v>Universal exclusion across other products, buyers, markets or stages.</x:v>
      </x:c>
      <x:c r="AO43" s="61">
        <x:f>IF($BN43="EMPTY","EMPTY",IFERROR(VLOOKUP($BO43,'Method Notes'!$AN$5:$AW$50,6,FALSE),""))</x:f>
      </x:c>
      <x:c r="AP43" s="71" t="str">
        <x:v>Preserve the evidence summary and review trigger.</x:v>
      </x:c>
      <x:c r="AQ43" s="61">
        <x:f>IF($BN43="EMPTY","EMPTY",IF($BO43="COMMERCIAL_EVIDENCE_LIMITED",IF($BF43=TRUE,"Add independent decisions and missing segments.","Collect direct buyer or recorded commercial-event evidence tied to the same scope."),IFERROR(VLOOKUP($BO43,'Method Notes'!$AN$5:$AW$50,7,FALSE),"")))</x:f>
      </x:c>
      <x:c r="AR43" s="71" t="str">
        <x:v>Review on new buyer evidence, launch, acquisition or market change.</x:v>
      </x:c>
      <x:c r="AS43" s="61">
        <x:f>IF($BN43="EMPTY","EMPTY",IFERROR(VLOOKUP($BO43,'Method Notes'!$AN$5:$AW$50,8,FALSE),""))</x:f>
      </x:c>
      <x:c r="AT43" s="71" t="str">
        <x:v>EXCLUSION IS SCOPED</x:v>
      </x:c>
      <x:c r="AU43" s="61">
        <x:f>IF($BN43="EMPTY","EMPTY",IF(OR($BO43="COMMERCIAL_EVIDENCE_LIMITED",$BO43="COMMERCIAL_ALTERNATIVE_MISSING",$BO43="ROLE_MISMATCH",$BO43="SCOPE_OR_FRESHNESS_LIMIT"),IF($BB43="shared","PROVENANCE NOT INDEPENDENT",IF($BB43="one","ONE INDEPENDENT DECISION ONLY",IF($BE43="incomplete_crm","CRM CAPTURE INCOMPLETE",IF(OR($BE43="only_wins",$BE43="only_losses",$BE43="one_segment",$BE43="limited"),"SAMPLE COVERAGE LIMITED",IF($T43="yes","HISTORICAL BACKFILL UNRELIABLE",IF($BC43="stale","EVIDENCE STALE","Evidence is scoped to the tested view.")))))),IFERROR(VLOOKUP($BO43,'Method Notes'!$AN$5:$AW$50,9,FALSE),"")))</x:f>
      </x:c>
      <x:c r="AV43" s="71" t="str">
        <x:v>Issue a new validated-set version.</x:v>
      </x:c>
      <x:c r="AW43" s="61">
        <x:f>IF($BN43="EMPTY","EMPTY",IFERROR(VLOOKUP($BO43,'Method Notes'!$AN$5:$AW$50,10,FALSE),""))</x:f>
      </x:c>
      <x:c r="AX43" s="61">
        <x:f>IF(AND(AG43=AF43,AI43=AH43,AK43=AJ43,AM43=AL43,AO43=AN43,AQ43=AP43,AS43=AR43,AU43=AT43,AW43=AV43),"PASS","FAIL")</x:f>
      </x:c>
      <x:c r="AY43">
        <x:f>IF(COUNTA($C43:$U43)&gt;0,1,0)</x:f>
      </x:c>
      <x:c r="AZ43">
        <x:f>OR(ISFORMULA($C43),ISFORMULA($D43),AND($D43&lt;&gt;"",NOT(OR(EXACT($D43,"seo"),EXACT($D43,"content"),EXACT($D43,"paid_search"),EXACT($D43,"market_monitoring"),EXACT($D43,"battlecard"),EXACT($D43,"product_comparison"),EXACT($D43,"shortlist"),EXACT($D43,"procurement"),EXACT($D43,"pricing"),EXACT($D43,"renewal"),EXACT($D43,"strategy")))),ISFORMULA($E43),AND($E43&lt;&gt;"",NOT(OR(EXACT($E43,"yes"),EXACT($E43,"no")))),ISFORMULA($F43),AND($F43&lt;&gt;"",NOT(OR(EXACT($F43,"yes"),EXACT($F43,"no")))),ISFORMULA($G43),AND($G43&lt;&gt;"",NOT(OR(EXACT($G43,"none"),EXACT($G43,"seller_only"),EXACT($G43,"buyer_event"),EXACT($G43,"mixed")))),ISFORMULA($H43),AND($H43&lt;&gt;"",NOT(OR(EXACT($H43,"yes"),EXACT($H43,"no"),EXACT($H43,"unknown")))),ISFORMULA($I43),AND($I43&lt;&gt;"",NOT(OR(EXACT($I43,"full"),EXACT($I43,"partial"),EXACT($I43,"mismatch"),EXACT($I43,"unknown")))),ISFORMULA($J43),AND($J43&lt;&gt;"",NOT(OR(EXACT($J43,"independent_current"),EXACT($J43,"one_decision"),EXACT($J43,"shared_records"),EXACT($J43,"contradictory"),EXACT($J43,"incomplete_capture"),EXACT($J43,"stale")))),ISFORMULA($K43),AND($K43&lt;&gt;"",NOT(OR(EXACT($K43,"vendor"),EXACT($K43,"product"),EXACT($K43,"consultancy"),EXACT($K43,"agency"),EXACT($K43,"internal_build"),EXACT($K43,"spreadsheet"),EXACT($K43,"incumbent"),EXACT($K43,"open_source"),EXACT($K43,"free_tool"),EXACT($K43,"no_decision"),EXACT($K43,"status_quo"),EXACT($K43,"unknown")))),ISFORMULA($L43),AND($L43&lt;&gt;"",NOT(OR(EXACT($L43,"direct"),EXACT($L43,"indirect"),EXACT($L43,"substitute"),EXACT($L43,"reference"),EXACT($L43,"unknown")))),ISFORMULA($M43),AND($M43&lt;&gt;"",NOT(OR(EXACT($M43,"current"),EXACT($M43,"stale"),EXACT($M43,"unknown")))),ISFORMULA($N43),AND($N43&lt;&gt;"",NOT(OR(EXACT($N43,"none"),EXACT($N43,"material"),EXACT($N43,"unknown")))),ISFORMULA($O43),AND($O43&lt;&gt;"",NOT(OR(EXACT($O43,"two_plus"),EXACT($O43,"one"),EXACT($O43,"shared"),EXACT($O43,"unknown")))),ISFORMULA($P43),AND($P43&lt;&gt;"",NOT(OR(EXACT($P43,"balanced"),EXACT($P43,"only_wins"),EXACT($P43,"only_losses"),EXACT($P43,"one_segment"),EXACT($P43,"incomplete_crm"),EXACT($P43,"limited")))),ISFORMULA($Q43),AND($Q43&lt;&gt;"",NOT(OR(EXACT($Q43,"none"),EXACT($Q43,"review_due"),EXACT($Q43,"new_evidence")))),ISFORMULA($R43),AND($R43&lt;&gt;"",NOT(OR(EXACT($R43,"yes"),EXACT($R43,"no")))),ISFORMULA($S43),AND($S43&lt;&gt;"",NOT(OR(EXACT($S43,"yes"),EXACT($S43,"no"),EXACT($S43,"unknown")))),ISFORMULA($T43),AND($T43&lt;&gt;"",NOT(OR(EXACT($T43,"yes"),EXACT($T43,"no")))),ISFORMULA($U43),AND($U43&lt;&gt;"",NOT(OR(EXACT($U43,"yes"),EXACT($U43,"no"),EXACT($U43,"unknown")))))</x:f>
      </x:c>
      <x:c r="BA43">
        <x:f>OR(LEN(TRIM($C43&amp;""))=0,LEN(TRIM($D43&amp;""))=0,LEN(TRIM($E43&amp;""))=0,LEN(TRIM($F43&amp;""))=0,LEN(TRIM($G43&amp;""))=0,LEN(TRIM($H43&amp;""))=0,LEN(TRIM($I43&amp;""))=0,LEN(TRIM($J43&amp;""))=0)</x:f>
      </x:c>
      <x:c r="BB43">
        <x:f>IF($O43&lt;&gt;"",$O43,IF($J43="independent_current","two_plus",IF($J43="one_decision","one",IF($J43="shared_records","shared","unknown"))))</x:f>
      </x:c>
      <x:c r="BC43">
        <x:f>IF($M43&lt;&gt;"",$M43,IF($J43="stale","stale",IF($J43="incomplete_capture","unknown",IF($J43&lt;&gt;"","current",""))))</x:f>
      </x:c>
      <x:c r="BD43">
        <x:f>IF($N43&lt;&gt;"",$N43,IF($J43="contradictory","material",IF($J43&lt;&gt;"","none","")))</x:f>
      </x:c>
      <x:c r="BE43">
        <x:f>IF($P43&lt;&gt;"",$P43,IF($J43="incomplete_capture","incomplete_crm",IF($J43="independent_current","balanced",IF($J43&lt;&gt;"","limited",""))))</x:f>
      </x:c>
      <x:c r="BF43">
        <x:f>OR($G43="buyer_event",$G43="mixed")</x:f>
      </x:c>
      <x:c r="BG43">
        <x:f>OR($D43="battlecard",$D43="shortlist",$D43="procurement",$D43="pricing",$D43="renewal",$D43="strategy",$D43="product_comparison")</x:f>
      </x:c>
      <x:c r="BH43">
        <x:f>OR($D43="seo",$D43="content",$D43="paid_search",$D43="market_monitoring")</x:f>
      </x:c>
      <x:c r="BI43">
        <x:f>IF(OR($K43="vendor",$K43="product"),"direct",IF(OR($K43="consultancy",$K43="agency"),"indirect",IF(OR($K43="internal_build",$K43="spreadsheet",$K43="incumbent",$K43="open_source",$K43="free_tool",$K43="no_decision",$K43="status_quo"),"substitute","")))</x:f>
      </x:c>
      <x:c r="BJ43">
        <x:f>IF(OR($K43="vendor",$K43="product"),"Direct competitor",IF(OR($K43="consultancy",$K43="agency"),"Service alternative",IF($K43="incumbent","Incumbent / substitute",IF($K43="no_decision","No-decision alternative",IF($K43="status_quo","Status-quo alternative",IF(OR($K43="internal_build",$K43="spreadsheet",$K43="open_source",$K43="free_tool"),"Substitute",""))))))</x:f>
      </x:c>
      <x:c r="BK43">
        <x:f>OR($G43="none",$G43="seller_only",$BB43&lt;&gt;"two_plus",$BE43="only_wins",$BE43="only_losses",$BE43="one_segment",$BE43="incomplete_crm",$BE43="limited",$T43="yes",$BC43&lt;&gt;"current")</x:f>
      </x:c>
      <x:c r="BL43">
        <x:f>IF(ISFORMULA($C43),"candidateName, ","")&amp;IF(OR(ISFORMULA($D43),AND($D43&lt;&gt;"",NOT(OR(EXACT($D43,"seo"),EXACT($D43,"content"),EXACT($D43,"paid_search"),EXACT($D43,"market_monitoring"),EXACT($D43,"battlecard"),EXACT($D43,"product_comparison"),EXACT($D43,"shortlist"),EXACT($D43,"procurement"),EXACT($D43,"pricing"),EXACT($D43,"renewal"),EXACT($D43,"strategy"))))),"decisionUse, ","")&amp;IF(OR(ISFORMULA($E43),AND($E43&lt;&gt;"",NOT(OR(EXACT($E43,"yes"),EXACT($E43,"no"))))),"candidateInSet, ","")&amp;IF(OR(ISFORMULA($F43),AND($F43&lt;&gt;"",NOT(OR(EXACT($F43,"yes"),EXACT($F43,"no"))))),"publicEvidence, ","")&amp;IF(OR(ISFORMULA($G43),AND($G43&lt;&gt;"",NOT(OR(EXACT($G43,"none"),EXACT($G43,"seller_only"),EXACT($G43,"buyer_event"),EXACT($G43,"mixed"))))),"firstPartyEvidence, ","")&amp;IF(OR(ISFORMULA($H43),AND($H43&lt;&gt;"",NOT(OR(EXACT($H43,"yes"),EXACT($H43,"no"),EXACT($H43,"unknown"))))),"realDecision, ","")&amp;IF(OR(ISFORMULA($I43),AND($I43&lt;&gt;"",NOT(OR(EXACT($I43,"full"),EXACT($I43,"partial"),EXACT($I43,"mismatch"),EXACT($I43,"unknown"))))),"scopeMatch, ","")&amp;IF(OR(ISFORMULA($J43),AND($J43&lt;&gt;"",NOT(OR(EXACT($J43,"independent_current"),EXACT($J43,"one_decision"),EXACT($J43,"shared_records"),EXACT($J43,"contradictory"),EXACT($J43,"incomplete_capture"),EXACT($J43,"stale"))))),"evidenceQuality, ","")&amp;IF(OR(ISFORMULA($K43),AND($K43&lt;&gt;"",NOT(OR(EXACT($K43,"vendor"),EXACT($K43,"product"),EXACT($K43,"consultancy"),EXACT($K43,"agency"),EXACT($K43,"internal_build"),EXACT($K43,"spreadsheet"),EXACT($K43,"incumbent"),EXACT($K43,"open_source"),EXACT($K43,"free_tool"),EXACT($K43,"no_decision"),EXACT($K43,"status_quo"),EXACT($K43,"unknown"))))),"alternativeType, ","")&amp;IF(OR(ISFORMULA($L43),AND($L43&lt;&gt;"",NOT(OR(EXACT($L43,"direct"),EXACT($L43,"indirect"),EXACT($L43,"substitute"),EXACT($L43,"reference"),EXACT($L43,"unknown"))))),"currentRole, ","")&amp;IF(OR(ISFORMULA($M43),AND($M43&lt;&gt;"",NOT(OR(EXACT($M43,"current"),EXACT($M43,"stale"),EXACT($M43,"unknown"))))),"freshness, ","")&amp;IF(OR(ISFORMULA($N43),AND($N43&lt;&gt;"",NOT(OR(EXACT($N43,"none"),EXACT($N43,"material"),EXACT($N43,"unknown"))))),"contradiction, ","")&amp;IF(OR(ISFORMULA($O43),AND($O43&lt;&gt;"",NOT(OR(EXACT($O43,"two_plus"),EXACT($O43,"one"),EXACT($O43,"shared"),EXACT($O43,"unknown"))))),"provenance, ","")&amp;IF(OR(ISFORMULA($P43),AND($P43&lt;&gt;"",NOT(OR(EXACT($P43,"balanced"),EXACT($P43,"only_wins"),EXACT($P43,"only_losses"),EXACT($P43,"one_segment"),EXACT($P43,"incomplete_crm"),EXACT($P43,"limited"))))),"sampleCoverage, ","")&amp;IF(OR(ISFORMULA($Q43),AND($Q43&lt;&gt;"",NOT(OR(EXACT($Q43,"none"),EXACT($Q43,"review_due"),EXACT($Q43,"new_evidence"))))),"previousValidation, ","")&amp;IF(OR(ISFORMULA($R43),AND($R43&lt;&gt;"",NOT(OR(EXACT($R43,"yes"),EXACT($R43,"no"))))),"newMaterialEvidence, ","")&amp;IF(OR(ISFORMULA($S43),AND($S43&lt;&gt;"",NOT(OR(EXACT($S43,"yes"),EXACT($S43,"no"),EXACT($S43,"unknown"))))),"serviceability, ","")&amp;IF(OR(ISFORMULA($T43),AND($T43&lt;&gt;"",NOT(OR(EXACT($T43,"yes"),EXACT($T43,"no"))))),"historicalBackfill, ","")&amp;IF(OR(ISFORMULA($U43),AND($U43&lt;&gt;"",NOT(OR(EXACT($U43,"yes"),EXACT($U43,"no"),EXACT($U43,"unknown"))))),"commercialNonParticipation, ","")</x:f>
      </x:c>
      <x:c r="BM43">
        <x:f>IF(LEN(TRIM($C43&amp;""))=0,"candidateName, ","")&amp;IF(LEN(TRIM($D43&amp;""))=0,"decisionUse, ","")&amp;IF(LEN(TRIM($E43&amp;""))=0,"candidateInSet, ","")&amp;IF(LEN(TRIM($F43&amp;""))=0,"publicEvidence, ","")&amp;IF(LEN(TRIM($G43&amp;""))=0,"firstPartyEvidence, ","")&amp;IF(LEN(TRIM($H43&amp;""))=0,"realDecision, ","")&amp;IF(LEN(TRIM($I43&amp;""))=0,"scopeMatch, ","")&amp;IF(LEN(TRIM($J43&amp;""))=0,"evidenceQuality, ","")</x:f>
      </x:c>
      <x:c r="BN43">
        <x:f>IF($AY43=0,"EMPTY",IF($AZ43=TRUE,"INVALID INPUT",IF($BA43=TRUE,"INVALID INPUT",IF(OR(NOT(ISTEXT($C43)),LEN(TRIM($C43&amp;""))&lt;2),"INVALID INPUT",IF(OR($Q43="review_due",$Q43="new_evidence",$R43="yes"),"REOPEN",IF(OR($BD43="material",$BD43="unknown"),"RESOLVE EVIDENCE",IF(OR($I43="unknown",$H43="unknown"),"RESOLVE EVIDENCE",IF(AND($BG43=TRUE,OR($S43="",$S43="unknown")),"RESOLVE EVIDENCE",IF(AND($E43="no",OR($K43="",$K43="unknown")),"RESOLVE EVIDENCE",IF(AND($E43="yes",OR($L43="",$L43="unknown")),"RESOLVE EVIDENCE",IF(AND($E43="yes",OR($I43="partial",$I43="mismatch",$BC43="stale")),"DOWNGRADE",IF(AND($BG43=TRUE,$BK43=TRUE),"RESOLVE EVIDENCE",IF(AND($S43="no",$E43="yes",$H43="no",$U43="yes",$BB43="two_plus",$I43="full",$BC43="current"),"EXCLUDE FROM THIS COMMERCIAL VIEW",IF(AND($S43="no",$E43="yes",$H43="yes"),"DOWNGRADE",IF(AND($S43="no",OR($F43="yes",$BH43=TRUE)),"RETAIN FOR DISCOVERY / REFERENCE",IF($S43="no","RESOLVE EVIDENCE",IF(AND($E43="no",$H43="yes",$BF43=TRUE,$I43="full",$BI43=""),"RESOLVE EVIDENCE",IF(AND($E43="no",$H43="yes",$BF43=TRUE,$I43="full",$BG43=TRUE,OR($BB43&lt;&gt;"two_plus",$BC43&lt;&gt;"current",$S43&lt;&gt;"yes")),"RESOLVE EVIDENCE",IF(AND($E43="no",$H43="yes",$BF43=TRUE,$I43="full"),"ADD",IF(AND($BI43&lt;&gt;"",$E43="yes",$H43="yes",$I43="full",$L43&lt;&gt;$BI43),"RECLASSIFY",IF(AND($BB43="shared",$BH43=TRUE),"RETAIN FOR DISCOVERY / REFERENCE",IF(AND($BH43=TRUE,$F43="yes",OR($H43="no",$G43="none")),"RETAIN FOR DISCOVERY / REFERENCE",IF(AND($E43="yes",$H43="no",$U43="yes",$BB43="two_plus",$I43="full",$BC43="current"),"EXCLUDE FROM THIS COMMERCIAL VIEW",IF(AND($E43="yes",$H43="yes",$BF43=TRUE,$I43="full",$BB43="two_plus",$BC43="current",$BI43=""),"RESOLVE EVIDENCE",IF(AND($E43="yes",$H43="yes",$BF43=TRUE,$I43="full",$BB43="two_plus",$BC43="current",$BG43=TRUE,$S43&lt;&gt;"yes"),"RESOLVE EVIDENCE",IF(AND($E43="yes",$H43="yes",$BF43=TRUE,$I43="full",$BB43="two_plus",$BC43="current",$L43&lt;&gt;$BI43),"RECLASSIFY",IF(AND($E43="yes",$H43="yes",$BF43=TRUE,$I43="full",$BB43="two_plus",$BC43="current"),"CONFIRM","RESOLVE EVIDENCE")))))))))))))))))))))))))))</x:f>
      </x:c>
      <x:c r="BO43">
        <x:f>IF($AY43=0,"EMPTY",IF($AZ43=TRUE,"CONTROLLED_INPUT_INVALID",IF($BA43=TRUE,"REQUIRED_FIELDS_MISSING",IF(OR(NOT(ISTEXT($C43)),LEN(TRIM($C43&amp;""))&lt;2),"IDENTITY_MALFORMED",IF(OR($Q43="review_due",$Q43="new_evidence",$R43="yes"),"LIFECYCLE_TRIGGER",IF(OR($BD43="material",$BD43="unknown"),"MATERIAL_CONTRADICTION",IF(OR($I43="unknown",$H43="unknown"),"SCOPE_OR_EVENT_UNRESOLVED",IF(AND($BG43=TRUE,OR($S43="",$S43="unknown")),"SERVICEABILITY_UNRESOLVED",IF(AND($E43="no",OR($K43="",$K43="unknown")),"MISSING_ALTERNATIVE_ROLE_UNRESOLVED",IF(AND($E43="yes",OR($L43="",$L43="unknown")),"CURRENT_ROLE_UNRESOLVED",IF(AND($E43="yes",OR($I43="partial",$I43="mismatch",$BC43="stale")),"SCOPE_OR_FRESHNESS_LIMIT",IF(AND($BG43=TRUE,$BK43=TRUE),"COMMERCIAL_EVIDENCE_LIMITED",IF(AND($S43="no",$E43="yes",$H43="no",$U43="yes",$BB43="two_plus",$I43="full",$BC43="current"),"SCOPED_NON_SERVICEABILITY",IF(AND($S43="no",$E43="yes",$H43="yes"),"SERVICEABILITY_LIMIT",IF(AND($S43="no",OR($F43="yes",$BH43=TRUE)),"NOT_SERVICEABLE_FOR_COMMERCIAL_VIEW",IF($S43="no","SERVICEABILITY_NEGATIVE_ROLE_EFFECT_UNRESOLVED",IF(AND($E43="no",$H43="yes",$BF43=TRUE,$I43="full",$BI43=""),"MISSING_ALTERNATIVE_ROLE_UNRESOLVED",IF(AND($E43="no",$H43="yes",$BF43=TRUE,$I43="full",$BG43=TRUE,OR($BB43&lt;&gt;"two_plus",$BC43&lt;&gt;"current",$S43&lt;&gt;"yes")),"MISSING_ALTERNATIVE_EVIDENCE_LIMITED",IF(AND($E43="no",$H43="yes",$BF43=TRUE,$I43="full"),"COMMERCIAL_ALTERNATIVE_MISSING",IF(AND($BI43&lt;&gt;"",$E43="yes",$H43="yes",$I43="full",$L43&lt;&gt;$BI43),"ROLE_MISMATCH",IF(AND($BB43="shared",$BH43=TRUE),"PUBLIC_SIGNAL_SHARED_PROVENANCE",IF(AND($BH43=TRUE,$F43="yes",OR($H43="no",$G43="none")),"DISCOVERY_ONLY_RELATIONSHIP",IF(AND($E43="yes",$H43="no",$U43="yes",$BB43="two_plus",$I43="full",$BC43="current"),"SCOPED_NON_PARTICIPATION",IF(AND($E43="yes",$H43="yes",$BF43=TRUE,$I43="full",$BB43="two_plus",$BC43="current",$BI43=""),"ALTERNATIVE_TYPE_UNRESOLVED",IF(AND($E43="yes",$H43="yes",$BF43=TRUE,$I43="full",$BB43="two_plus",$BC43="current",$BG43=TRUE,$S43&lt;&gt;"yes"),"SERVICEABILITY_UNRESOLVED",IF(AND($E43="yes",$H43="yes",$BF43=TRUE,$I43="full",$BB43="two_plus",$BC43="current",$L43&lt;&gt;$BI43),"ROLE_MISMATCH",IF(AND($E43="yes",$H43="yes",$BF43=TRUE,$I43="full",$BB43="two_plus",$BC43="current"),"SCOPED_COMMERCIAL_RELEVANCE","DEFAULT_EVIDENCE_GAP")))))))))))))))))))))))))))</x:f>
      </x:c>
    </x:row>
    <x:row r="44">
      <x:c r="A44" s="80" t="str">
        <x:v>F039</x:v>
      </x:c>
      <x:c r="B44" s="80" t="str">
        <x:v>Nonparticipation for procurement</x:v>
      </x:c>
      <x:c r="C44" s="80" t="str">
        <x:v>Atlas Cloud</x:v>
      </x:c>
      <x:c r="D44" s="80" t="str">
        <x:v>procurement</x:v>
      </x:c>
      <x:c r="E44" s="80" t="str">
        <x:v>yes</x:v>
      </x:c>
      <x:c r="F44" s="80" t="str">
        <x:v>yes</x:v>
      </x:c>
      <x:c r="G44" s="80" t="str">
        <x:v>buyer_event</x:v>
      </x:c>
      <x:c r="H44" s="80" t="str">
        <x:v>no</x:v>
      </x:c>
      <x:c r="I44" s="80" t="str">
        <x:v>full</x:v>
      </x:c>
      <x:c r="J44" s="80" t="str">
        <x:v>independent_current</x:v>
      </x:c>
      <x:c r="K44" s="80" t="str">
        <x:v>vendor</x:v>
      </x:c>
      <x:c r="L44" s="80" t="str">
        <x:v>direct</x:v>
      </x:c>
      <x:c r="M44" s="80" t="str">
        <x:v>current</x:v>
      </x:c>
      <x:c r="N44" s="80" t="str">
        <x:v>none</x:v>
      </x:c>
      <x:c r="O44" s="80" t="str">
        <x:v>two_plus</x:v>
      </x:c>
      <x:c r="P44" s="80" t="str">
        <x:v>balanced</x:v>
      </x:c>
      <x:c r="Q44" s="80" t="str">
        <x:v>none</x:v>
      </x:c>
      <x:c r="R44" s="80" t="str">
        <x:v>no</x:v>
      </x:c>
      <x:c r="S44" s="80" t="str">
        <x:v>yes</x:v>
      </x:c>
      <x:c r="T44" s="80" t="str">
        <x:v>no</x:v>
      </x:c>
      <x:c r="U44" s="80" t="str">
        <x:v>yes</x:v>
      </x:c>
      <x:c r="V44" s="80" t="str">
        <x:v>EXCLUDE FROM THIS COMMERCIAL VIEW</x:v>
      </x:c>
      <x:c r="W44" s="61" t="str">
        <x:v>SCOPED_NON_PARTICIPATION</x:v>
      </x:c>
      <x:c r="X44" s="61" t="str">
        <x:v>VALID</x:v>
      </x:c>
      <x:c r="Y44" s="61">
        <x:f>IF($BN44="EMPTY","EMPTY",$BN44)</x:f>
      </x:c>
      <x:c r="Z44" s="61">
        <x:f>$BO44</x:f>
      </x:c>
      <x:c r="AA44" s="61">
        <x:f>IF($BN44="EMPTY","EMPTY",IF($AZ44=TRUE,"INVALID",IF($BA44=TRUE,"INCOMPLETE",IF(OR(NOT(ISTEXT($C44)),LEN(TRIM($C44&amp;""))&lt;2),"INVALID","VALID"))))</x:f>
      </x:c>
      <x:c r="AB44" s="61">
        <x:f>IF(Y44=V44,"PASS","FAIL")</x:f>
      </x:c>
      <x:c r="AC44" s="61">
        <x:f>IF(Z44=W44,"PASS","FAIL")</x:f>
      </x:c>
      <x:c r="AD44" s="61">
        <x:f>IF(AA44=X44,"PASS","FAIL")</x:f>
      </x:c>
      <x:c r="AE44" s="61">
        <x:f>IF(AND(AB44="PASS",AC44="PASS",AD44="PASS"),"PASS","FAIL")</x:f>
      </x:c>
      <x:c r="AF44" s="71" t="str">
        <x:v>Matching, current evidence supports non-participation in this commercial view.</x:v>
      </x:c>
      <x:c r="AG44" s="61">
        <x:f>IF($BN44="EMPTY","EMPTY",IFERROR(VLOOKUP($BO44,'Method Notes'!$AN$5:$AW$50,2,FALSE),""))</x:f>
      </x:c>
      <x:c r="AH44" s="71" t="str">
        <x:v>Independent scoped decisions did not include the candidate, and capture limitations have been addressed.</x:v>
      </x:c>
      <x:c r="AI44" s="61">
        <x:f>IF($BN44="EMPTY","EMPTY",IF($BO44="CONTROLLED_INPUT_INVALID","Unsupported values were supplied for: "&amp;LEFT($BL44,MAX(0,LEN($BL44)-2))&amp;". The engine does not convert them to a safe default.",IF($BO44="REQUIRED_FIELDS_MISSING","Required information is missing: "&amp;LEFT($BM44,MAX(0,LEN($BM44)-2))&amp;".",IFERROR(VLOOKUP($BO44,'Method Notes'!$AN$5:$AW$50,3,FALSE),""))))</x:f>
      </x:c>
      <x:c r="AJ44" s="71" t="str">
        <x:v>Remove from this commercial view; retain identity and audit history.</x:v>
      </x:c>
      <x:c r="AK44" s="61">
        <x:f>IF($BN44="EMPTY","EMPTY",IF($BO44="COMMERCIAL_ALTERNATIVE_MISSING","Add as "&amp;$BJ44&amp;" in this scoped view.",IF($BO44="ROLE_MISMATCH","Reclassify as "&amp;$BJ44&amp;" for this view.",IFERROR(VLOOKUP($BO44,'Method Notes'!$AN$5:$AW$50,4,FALSE),""))))</x:f>
      </x:c>
      <x:c r="AL44" s="71" t="str">
        <x:v>Audit, monitoring and any separate discovery/reference view.</x:v>
      </x:c>
      <x:c r="AM44" s="61">
        <x:f>IF($BN44="EMPTY","EMPTY",IFERROR(VLOOKUP($BO44,'Method Notes'!$AN$5:$AW$50,5,FALSE),""))</x:f>
      </x:c>
      <x:c r="AN44" s="71" t="str">
        <x:v>Universal exclusion across other products, buyers, markets or stages.</x:v>
      </x:c>
      <x:c r="AO44" s="61">
        <x:f>IF($BN44="EMPTY","EMPTY",IFERROR(VLOOKUP($BO44,'Method Notes'!$AN$5:$AW$50,6,FALSE),""))</x:f>
      </x:c>
      <x:c r="AP44" s="71" t="str">
        <x:v>Preserve the evidence summary and review trigger.</x:v>
      </x:c>
      <x:c r="AQ44" s="61">
        <x:f>IF($BN44="EMPTY","EMPTY",IF($BO44="COMMERCIAL_EVIDENCE_LIMITED",IF($BF44=TRUE,"Add independent decisions and missing segments.","Collect direct buyer or recorded commercial-event evidence tied to the same scope."),IFERROR(VLOOKUP($BO44,'Method Notes'!$AN$5:$AW$50,7,FALSE),"")))</x:f>
      </x:c>
      <x:c r="AR44" s="71" t="str">
        <x:v>Review on new buyer evidence, launch, acquisition or market change.</x:v>
      </x:c>
      <x:c r="AS44" s="61">
        <x:f>IF($BN44="EMPTY","EMPTY",IFERROR(VLOOKUP($BO44,'Method Notes'!$AN$5:$AW$50,8,FALSE),""))</x:f>
      </x:c>
      <x:c r="AT44" s="71" t="str">
        <x:v>EXCLUSION IS SCOPED</x:v>
      </x:c>
      <x:c r="AU44" s="61">
        <x:f>IF($BN44="EMPTY","EMPTY",IF(OR($BO44="COMMERCIAL_EVIDENCE_LIMITED",$BO44="COMMERCIAL_ALTERNATIVE_MISSING",$BO44="ROLE_MISMATCH",$BO44="SCOPE_OR_FRESHNESS_LIMIT"),IF($BB44="shared","PROVENANCE NOT INDEPENDENT",IF($BB44="one","ONE INDEPENDENT DECISION ONLY",IF($BE44="incomplete_crm","CRM CAPTURE INCOMPLETE",IF(OR($BE44="only_wins",$BE44="only_losses",$BE44="one_segment",$BE44="limited"),"SAMPLE COVERAGE LIMITED",IF($T44="yes","HISTORICAL BACKFILL UNRELIABLE",IF($BC44="stale","EVIDENCE STALE","Evidence is scoped to the tested view.")))))),IFERROR(VLOOKUP($BO44,'Method Notes'!$AN$5:$AW$50,9,FALSE),"")))</x:f>
      </x:c>
      <x:c r="AV44" s="71" t="str">
        <x:v>Issue a new validated-set version.</x:v>
      </x:c>
      <x:c r="AW44" s="61">
        <x:f>IF($BN44="EMPTY","EMPTY",IFERROR(VLOOKUP($BO44,'Method Notes'!$AN$5:$AW$50,10,FALSE),""))</x:f>
      </x:c>
      <x:c r="AX44" s="61">
        <x:f>IF(AND(AG44=AF44,AI44=AH44,AK44=AJ44,AM44=AL44,AO44=AN44,AQ44=AP44,AS44=AR44,AU44=AT44,AW44=AV44),"PASS","FAIL")</x:f>
      </x:c>
      <x:c r="AY44">
        <x:f>IF(COUNTA($C44:$U44)&gt;0,1,0)</x:f>
      </x:c>
      <x:c r="AZ44">
        <x:f>OR(ISFORMULA($C44),ISFORMULA($D44),AND($D44&lt;&gt;"",NOT(OR(EXACT($D44,"seo"),EXACT($D44,"content"),EXACT($D44,"paid_search"),EXACT($D44,"market_monitoring"),EXACT($D44,"battlecard"),EXACT($D44,"product_comparison"),EXACT($D44,"shortlist"),EXACT($D44,"procurement"),EXACT($D44,"pricing"),EXACT($D44,"renewal"),EXACT($D44,"strategy")))),ISFORMULA($E44),AND($E44&lt;&gt;"",NOT(OR(EXACT($E44,"yes"),EXACT($E44,"no")))),ISFORMULA($F44),AND($F44&lt;&gt;"",NOT(OR(EXACT($F44,"yes"),EXACT($F44,"no")))),ISFORMULA($G44),AND($G44&lt;&gt;"",NOT(OR(EXACT($G44,"none"),EXACT($G44,"seller_only"),EXACT($G44,"buyer_event"),EXACT($G44,"mixed")))),ISFORMULA($H44),AND($H44&lt;&gt;"",NOT(OR(EXACT($H44,"yes"),EXACT($H44,"no"),EXACT($H44,"unknown")))),ISFORMULA($I44),AND($I44&lt;&gt;"",NOT(OR(EXACT($I44,"full"),EXACT($I44,"partial"),EXACT($I44,"mismatch"),EXACT($I44,"unknown")))),ISFORMULA($J44),AND($J44&lt;&gt;"",NOT(OR(EXACT($J44,"independent_current"),EXACT($J44,"one_decision"),EXACT($J44,"shared_records"),EXACT($J44,"contradictory"),EXACT($J44,"incomplete_capture"),EXACT($J44,"stale")))),ISFORMULA($K44),AND($K44&lt;&gt;"",NOT(OR(EXACT($K44,"vendor"),EXACT($K44,"product"),EXACT($K44,"consultancy"),EXACT($K44,"agency"),EXACT($K44,"internal_build"),EXACT($K44,"spreadsheet"),EXACT($K44,"incumbent"),EXACT($K44,"open_source"),EXACT($K44,"free_tool"),EXACT($K44,"no_decision"),EXACT($K44,"status_quo"),EXACT($K44,"unknown")))),ISFORMULA($L44),AND($L44&lt;&gt;"",NOT(OR(EXACT($L44,"direct"),EXACT($L44,"indirect"),EXACT($L44,"substitute"),EXACT($L44,"reference"),EXACT($L44,"unknown")))),ISFORMULA($M44),AND($M44&lt;&gt;"",NOT(OR(EXACT($M44,"current"),EXACT($M44,"stale"),EXACT($M44,"unknown")))),ISFORMULA($N44),AND($N44&lt;&gt;"",NOT(OR(EXACT($N44,"none"),EXACT($N44,"material"),EXACT($N44,"unknown")))),ISFORMULA($O44),AND($O44&lt;&gt;"",NOT(OR(EXACT($O44,"two_plus"),EXACT($O44,"one"),EXACT($O44,"shared"),EXACT($O44,"unknown")))),ISFORMULA($P44),AND($P44&lt;&gt;"",NOT(OR(EXACT($P44,"balanced"),EXACT($P44,"only_wins"),EXACT($P44,"only_losses"),EXACT($P44,"one_segment"),EXACT($P44,"incomplete_crm"),EXACT($P44,"limited")))),ISFORMULA($Q44),AND($Q44&lt;&gt;"",NOT(OR(EXACT($Q44,"none"),EXACT($Q44,"review_due"),EXACT($Q44,"new_evidence")))),ISFORMULA($R44),AND($R44&lt;&gt;"",NOT(OR(EXACT($R44,"yes"),EXACT($R44,"no")))),ISFORMULA($S44),AND($S44&lt;&gt;"",NOT(OR(EXACT($S44,"yes"),EXACT($S44,"no"),EXACT($S44,"unknown")))),ISFORMULA($T44),AND($T44&lt;&gt;"",NOT(OR(EXACT($T44,"yes"),EXACT($T44,"no")))),ISFORMULA($U44),AND($U44&lt;&gt;"",NOT(OR(EXACT($U44,"yes"),EXACT($U44,"no"),EXACT($U44,"unknown")))))</x:f>
      </x:c>
      <x:c r="BA44">
        <x:f>OR(LEN(TRIM($C44&amp;""))=0,LEN(TRIM($D44&amp;""))=0,LEN(TRIM($E44&amp;""))=0,LEN(TRIM($F44&amp;""))=0,LEN(TRIM($G44&amp;""))=0,LEN(TRIM($H44&amp;""))=0,LEN(TRIM($I44&amp;""))=0,LEN(TRIM($J44&amp;""))=0)</x:f>
      </x:c>
      <x:c r="BB44">
        <x:f>IF($O44&lt;&gt;"",$O44,IF($J44="independent_current","two_plus",IF($J44="one_decision","one",IF($J44="shared_records","shared","unknown"))))</x:f>
      </x:c>
      <x:c r="BC44">
        <x:f>IF($M44&lt;&gt;"",$M44,IF($J44="stale","stale",IF($J44="incomplete_capture","unknown",IF($J44&lt;&gt;"","current",""))))</x:f>
      </x:c>
      <x:c r="BD44">
        <x:f>IF($N44&lt;&gt;"",$N44,IF($J44="contradictory","material",IF($J44&lt;&gt;"","none","")))</x:f>
      </x:c>
      <x:c r="BE44">
        <x:f>IF($P44&lt;&gt;"",$P44,IF($J44="incomplete_capture","incomplete_crm",IF($J44="independent_current","balanced",IF($J44&lt;&gt;"","limited",""))))</x:f>
      </x:c>
      <x:c r="BF44">
        <x:f>OR($G44="buyer_event",$G44="mixed")</x:f>
      </x:c>
      <x:c r="BG44">
        <x:f>OR($D44="battlecard",$D44="shortlist",$D44="procurement",$D44="pricing",$D44="renewal",$D44="strategy",$D44="product_comparison")</x:f>
      </x:c>
      <x:c r="BH44">
        <x:f>OR($D44="seo",$D44="content",$D44="paid_search",$D44="market_monitoring")</x:f>
      </x:c>
      <x:c r="BI44">
        <x:f>IF(OR($K44="vendor",$K44="product"),"direct",IF(OR($K44="consultancy",$K44="agency"),"indirect",IF(OR($K44="internal_build",$K44="spreadsheet",$K44="incumbent",$K44="open_source",$K44="free_tool",$K44="no_decision",$K44="status_quo"),"substitute","")))</x:f>
      </x:c>
      <x:c r="BJ44">
        <x:f>IF(OR($K44="vendor",$K44="product"),"Direct competitor",IF(OR($K44="consultancy",$K44="agency"),"Service alternative",IF($K44="incumbent","Incumbent / substitute",IF($K44="no_decision","No-decision alternative",IF($K44="status_quo","Status-quo alternative",IF(OR($K44="internal_build",$K44="spreadsheet",$K44="open_source",$K44="free_tool"),"Substitute",""))))))</x:f>
      </x:c>
      <x:c r="BK44">
        <x:f>OR($G44="none",$G44="seller_only",$BB44&lt;&gt;"two_plus",$BE44="only_wins",$BE44="only_losses",$BE44="one_segment",$BE44="incomplete_crm",$BE44="limited",$T44="yes",$BC44&lt;&gt;"current")</x:f>
      </x:c>
      <x:c r="BL44">
        <x:f>IF(ISFORMULA($C44),"candidateName, ","")&amp;IF(OR(ISFORMULA($D44),AND($D44&lt;&gt;"",NOT(OR(EXACT($D44,"seo"),EXACT($D44,"content"),EXACT($D44,"paid_search"),EXACT($D44,"market_monitoring"),EXACT($D44,"battlecard"),EXACT($D44,"product_comparison"),EXACT($D44,"shortlist"),EXACT($D44,"procurement"),EXACT($D44,"pricing"),EXACT($D44,"renewal"),EXACT($D44,"strategy"))))),"decisionUse, ","")&amp;IF(OR(ISFORMULA($E44),AND($E44&lt;&gt;"",NOT(OR(EXACT($E44,"yes"),EXACT($E44,"no"))))),"candidateInSet, ","")&amp;IF(OR(ISFORMULA($F44),AND($F44&lt;&gt;"",NOT(OR(EXACT($F44,"yes"),EXACT($F44,"no"))))),"publicEvidence, ","")&amp;IF(OR(ISFORMULA($G44),AND($G44&lt;&gt;"",NOT(OR(EXACT($G44,"none"),EXACT($G44,"seller_only"),EXACT($G44,"buyer_event"),EXACT($G44,"mixed"))))),"firstPartyEvidence, ","")&amp;IF(OR(ISFORMULA($H44),AND($H44&lt;&gt;"",NOT(OR(EXACT($H44,"yes"),EXACT($H44,"no"),EXACT($H44,"unknown"))))),"realDecision, ","")&amp;IF(OR(ISFORMULA($I44),AND($I44&lt;&gt;"",NOT(OR(EXACT($I44,"full"),EXACT($I44,"partial"),EXACT($I44,"mismatch"),EXACT($I44,"unknown"))))),"scopeMatch, ","")&amp;IF(OR(ISFORMULA($J44),AND($J44&lt;&gt;"",NOT(OR(EXACT($J44,"independent_current"),EXACT($J44,"one_decision"),EXACT($J44,"shared_records"),EXACT($J44,"contradictory"),EXACT($J44,"incomplete_capture"),EXACT($J44,"stale"))))),"evidenceQuality, ","")&amp;IF(OR(ISFORMULA($K44),AND($K44&lt;&gt;"",NOT(OR(EXACT($K44,"vendor"),EXACT($K44,"product"),EXACT($K44,"consultancy"),EXACT($K44,"agency"),EXACT($K44,"internal_build"),EXACT($K44,"spreadsheet"),EXACT($K44,"incumbent"),EXACT($K44,"open_source"),EXACT($K44,"free_tool"),EXACT($K44,"no_decision"),EXACT($K44,"status_quo"),EXACT($K44,"unknown"))))),"alternativeType, ","")&amp;IF(OR(ISFORMULA($L44),AND($L44&lt;&gt;"",NOT(OR(EXACT($L44,"direct"),EXACT($L44,"indirect"),EXACT($L44,"substitute"),EXACT($L44,"reference"),EXACT($L44,"unknown"))))),"currentRole, ","")&amp;IF(OR(ISFORMULA($M44),AND($M44&lt;&gt;"",NOT(OR(EXACT($M44,"current"),EXACT($M44,"stale"),EXACT($M44,"unknown"))))),"freshness, ","")&amp;IF(OR(ISFORMULA($N44),AND($N44&lt;&gt;"",NOT(OR(EXACT($N44,"none"),EXACT($N44,"material"),EXACT($N44,"unknown"))))),"contradiction, ","")&amp;IF(OR(ISFORMULA($O44),AND($O44&lt;&gt;"",NOT(OR(EXACT($O44,"two_plus"),EXACT($O44,"one"),EXACT($O44,"shared"),EXACT($O44,"unknown"))))),"provenance, ","")&amp;IF(OR(ISFORMULA($P44),AND($P44&lt;&gt;"",NOT(OR(EXACT($P44,"balanced"),EXACT($P44,"only_wins"),EXACT($P44,"only_losses"),EXACT($P44,"one_segment"),EXACT($P44,"incomplete_crm"),EXACT($P44,"limited"))))),"sampleCoverage, ","")&amp;IF(OR(ISFORMULA($Q44),AND($Q44&lt;&gt;"",NOT(OR(EXACT($Q44,"none"),EXACT($Q44,"review_due"),EXACT($Q44,"new_evidence"))))),"previousValidation, ","")&amp;IF(OR(ISFORMULA($R44),AND($R44&lt;&gt;"",NOT(OR(EXACT($R44,"yes"),EXACT($R44,"no"))))),"newMaterialEvidence, ","")&amp;IF(OR(ISFORMULA($S44),AND($S44&lt;&gt;"",NOT(OR(EXACT($S44,"yes"),EXACT($S44,"no"),EXACT($S44,"unknown"))))),"serviceability, ","")&amp;IF(OR(ISFORMULA($T44),AND($T44&lt;&gt;"",NOT(OR(EXACT($T44,"yes"),EXACT($T44,"no"))))),"historicalBackfill, ","")&amp;IF(OR(ISFORMULA($U44),AND($U44&lt;&gt;"",NOT(OR(EXACT($U44,"yes"),EXACT($U44,"no"),EXACT($U44,"unknown"))))),"commercialNonParticipation, ","")</x:f>
      </x:c>
      <x:c r="BM44">
        <x:f>IF(LEN(TRIM($C44&amp;""))=0,"candidateName, ","")&amp;IF(LEN(TRIM($D44&amp;""))=0,"decisionUse, ","")&amp;IF(LEN(TRIM($E44&amp;""))=0,"candidateInSet, ","")&amp;IF(LEN(TRIM($F44&amp;""))=0,"publicEvidence, ","")&amp;IF(LEN(TRIM($G44&amp;""))=0,"firstPartyEvidence, ","")&amp;IF(LEN(TRIM($H44&amp;""))=0,"realDecision, ","")&amp;IF(LEN(TRIM($I44&amp;""))=0,"scopeMatch, ","")&amp;IF(LEN(TRIM($J44&amp;""))=0,"evidenceQuality, ","")</x:f>
      </x:c>
      <x:c r="BN44">
        <x:f>IF($AY44=0,"EMPTY",IF($AZ44=TRUE,"INVALID INPUT",IF($BA44=TRUE,"INVALID INPUT",IF(OR(NOT(ISTEXT($C44)),LEN(TRIM($C44&amp;""))&lt;2),"INVALID INPUT",IF(OR($Q44="review_due",$Q44="new_evidence",$R44="yes"),"REOPEN",IF(OR($BD44="material",$BD44="unknown"),"RESOLVE EVIDENCE",IF(OR($I44="unknown",$H44="unknown"),"RESOLVE EVIDENCE",IF(AND($BG44=TRUE,OR($S44="",$S44="unknown")),"RESOLVE EVIDENCE",IF(AND($E44="no",OR($K44="",$K44="unknown")),"RESOLVE EVIDENCE",IF(AND($E44="yes",OR($L44="",$L44="unknown")),"RESOLVE EVIDENCE",IF(AND($E44="yes",OR($I44="partial",$I44="mismatch",$BC44="stale")),"DOWNGRADE",IF(AND($BG44=TRUE,$BK44=TRUE),"RESOLVE EVIDENCE",IF(AND($S44="no",$E44="yes",$H44="no",$U44="yes",$BB44="two_plus",$I44="full",$BC44="current"),"EXCLUDE FROM THIS COMMERCIAL VIEW",IF(AND($S44="no",$E44="yes",$H44="yes"),"DOWNGRADE",IF(AND($S44="no",OR($F44="yes",$BH44=TRUE)),"RETAIN FOR DISCOVERY / REFERENCE",IF($S44="no","RESOLVE EVIDENCE",IF(AND($E44="no",$H44="yes",$BF44=TRUE,$I44="full",$BI44=""),"RESOLVE EVIDENCE",IF(AND($E44="no",$H44="yes",$BF44=TRUE,$I44="full",$BG44=TRUE,OR($BB44&lt;&gt;"two_plus",$BC44&lt;&gt;"current",$S44&lt;&gt;"yes")),"RESOLVE EVIDENCE",IF(AND($E44="no",$H44="yes",$BF44=TRUE,$I44="full"),"ADD",IF(AND($BI44&lt;&gt;"",$E44="yes",$H44="yes",$I44="full",$L44&lt;&gt;$BI44),"RECLASSIFY",IF(AND($BB44="shared",$BH44=TRUE),"RETAIN FOR DISCOVERY / REFERENCE",IF(AND($BH44=TRUE,$F44="yes",OR($H44="no",$G44="none")),"RETAIN FOR DISCOVERY / REFERENCE",IF(AND($E44="yes",$H44="no",$U44="yes",$BB44="two_plus",$I44="full",$BC44="current"),"EXCLUDE FROM THIS COMMERCIAL VIEW",IF(AND($E44="yes",$H44="yes",$BF44=TRUE,$I44="full",$BB44="two_plus",$BC44="current",$BI44=""),"RESOLVE EVIDENCE",IF(AND($E44="yes",$H44="yes",$BF44=TRUE,$I44="full",$BB44="two_plus",$BC44="current",$BG44=TRUE,$S44&lt;&gt;"yes"),"RESOLVE EVIDENCE",IF(AND($E44="yes",$H44="yes",$BF44=TRUE,$I44="full",$BB44="two_plus",$BC44="current",$L44&lt;&gt;$BI44),"RECLASSIFY",IF(AND($E44="yes",$H44="yes",$BF44=TRUE,$I44="full",$BB44="two_plus",$BC44="current"),"CONFIRM","RESOLVE EVIDENCE")))))))))))))))))))))))))))</x:f>
      </x:c>
      <x:c r="BO44">
        <x:f>IF($AY44=0,"EMPTY",IF($AZ44=TRUE,"CONTROLLED_INPUT_INVALID",IF($BA44=TRUE,"REQUIRED_FIELDS_MISSING",IF(OR(NOT(ISTEXT($C44)),LEN(TRIM($C44&amp;""))&lt;2),"IDENTITY_MALFORMED",IF(OR($Q44="review_due",$Q44="new_evidence",$R44="yes"),"LIFECYCLE_TRIGGER",IF(OR($BD44="material",$BD44="unknown"),"MATERIAL_CONTRADICTION",IF(OR($I44="unknown",$H44="unknown"),"SCOPE_OR_EVENT_UNRESOLVED",IF(AND($BG44=TRUE,OR($S44="",$S44="unknown")),"SERVICEABILITY_UNRESOLVED",IF(AND($E44="no",OR($K44="",$K44="unknown")),"MISSING_ALTERNATIVE_ROLE_UNRESOLVED",IF(AND($E44="yes",OR($L44="",$L44="unknown")),"CURRENT_ROLE_UNRESOLVED",IF(AND($E44="yes",OR($I44="partial",$I44="mismatch",$BC44="stale")),"SCOPE_OR_FRESHNESS_LIMIT",IF(AND($BG44=TRUE,$BK44=TRUE),"COMMERCIAL_EVIDENCE_LIMITED",IF(AND($S44="no",$E44="yes",$H44="no",$U44="yes",$BB44="two_plus",$I44="full",$BC44="current"),"SCOPED_NON_SERVICEABILITY",IF(AND($S44="no",$E44="yes",$H44="yes"),"SERVICEABILITY_LIMIT",IF(AND($S44="no",OR($F44="yes",$BH44=TRUE)),"NOT_SERVICEABLE_FOR_COMMERCIAL_VIEW",IF($S44="no","SERVICEABILITY_NEGATIVE_ROLE_EFFECT_UNRESOLVED",IF(AND($E44="no",$H44="yes",$BF44=TRUE,$I44="full",$BI44=""),"MISSING_ALTERNATIVE_ROLE_UNRESOLVED",IF(AND($E44="no",$H44="yes",$BF44=TRUE,$I44="full",$BG44=TRUE,OR($BB44&lt;&gt;"two_plus",$BC44&lt;&gt;"current",$S44&lt;&gt;"yes")),"MISSING_ALTERNATIVE_EVIDENCE_LIMITED",IF(AND($E44="no",$H44="yes",$BF44=TRUE,$I44="full"),"COMMERCIAL_ALTERNATIVE_MISSING",IF(AND($BI44&lt;&gt;"",$E44="yes",$H44="yes",$I44="full",$L44&lt;&gt;$BI44),"ROLE_MISMATCH",IF(AND($BB44="shared",$BH44=TRUE),"PUBLIC_SIGNAL_SHARED_PROVENANCE",IF(AND($BH44=TRUE,$F44="yes",OR($H44="no",$G44="none")),"DISCOVERY_ONLY_RELATIONSHIP",IF(AND($E44="yes",$H44="no",$U44="yes",$BB44="two_plus",$I44="full",$BC44="current"),"SCOPED_NON_PARTICIPATION",IF(AND($E44="yes",$H44="yes",$BF44=TRUE,$I44="full",$BB44="two_plus",$BC44="current",$BI44=""),"ALTERNATIVE_TYPE_UNRESOLVED",IF(AND($E44="yes",$H44="yes",$BF44=TRUE,$I44="full",$BB44="two_plus",$BC44="current",$BG44=TRUE,$S44&lt;&gt;"yes"),"SERVICEABILITY_UNRESOLVED",IF(AND($E44="yes",$H44="yes",$BF44=TRUE,$I44="full",$BB44="two_plus",$BC44="current",$L44&lt;&gt;$BI44),"ROLE_MISMATCH",IF(AND($E44="yes",$H44="yes",$BF44=TRUE,$I44="full",$BB44="two_plus",$BC44="current"),"SCOPED_COMMERCIAL_RELEVANCE","DEFAULT_EVIDENCE_GAP")))))))))))))))))))))))))))</x:f>
      </x:c>
    </x:row>
    <x:row r="45">
      <x:c r="A45" s="80" t="str">
        <x:v>F040</x:v>
      </x:c>
      <x:c r="B45" s="80" t="str">
        <x:v>Nonparticipation without independence</x:v>
      </x:c>
      <x:c r="C45" s="80" t="str">
        <x:v>Atlas Cloud</x:v>
      </x:c>
      <x:c r="D45" s="80" t="str">
        <x:v>shortlist</x:v>
      </x:c>
      <x:c r="E45" s="80" t="str">
        <x:v>yes</x:v>
      </x:c>
      <x:c r="F45" s="80" t="str">
        <x:v>yes</x:v>
      </x:c>
      <x:c r="G45" s="80" t="str">
        <x:v>buyer_event</x:v>
      </x:c>
      <x:c r="H45" s="80" t="str">
        <x:v>no</x:v>
      </x:c>
      <x:c r="I45" s="80" t="str">
        <x:v>full</x:v>
      </x:c>
      <x:c r="J45" s="80" t="str">
        <x:v>one_decision</x:v>
      </x:c>
      <x:c r="K45" s="80" t="str">
        <x:v>vendor</x:v>
      </x:c>
      <x:c r="L45" s="80" t="str">
        <x:v>direct</x:v>
      </x:c>
      <x:c r="M45" s="80" t="str">
        <x:v>current</x:v>
      </x:c>
      <x:c r="N45" s="80" t="str">
        <x:v>none</x:v>
      </x:c>
      <x:c r="O45" s="80" t="str">
        <x:v>one</x:v>
      </x:c>
      <x:c r="P45" s="80" t="str">
        <x:v>balanced</x:v>
      </x:c>
      <x:c r="Q45" s="80" t="str">
        <x:v>none</x:v>
      </x:c>
      <x:c r="R45" s="80" t="str">
        <x:v>no</x:v>
      </x:c>
      <x:c r="S45" s="80" t="str">
        <x:v>yes</x:v>
      </x:c>
      <x:c r="T45" s="80" t="str">
        <x:v>no</x:v>
      </x:c>
      <x:c r="U45" s="80" t="str">
        <x:v>yes</x:v>
      </x:c>
      <x:c r="V45" s="80" t="str">
        <x:v>RESOLVE EVIDENCE</x:v>
      </x:c>
      <x:c r="W45" s="61" t="str">
        <x:v>COMMERCIAL_EVIDENCE_LIMITED</x:v>
      </x:c>
      <x:c r="X45" s="61" t="str">
        <x:v>VALID</x:v>
      </x:c>
      <x:c r="Y45" s="61">
        <x:f>IF($BN45="EMPTY","EMPTY",$BN45)</x:f>
      </x:c>
      <x:c r="Z45" s="61">
        <x:f>$BO45</x:f>
      </x:c>
      <x:c r="AA45" s="61">
        <x:f>IF($BN45="EMPTY","EMPTY",IF($AZ45=TRUE,"INVALID",IF($BA45=TRUE,"INCOMPLETE",IF(OR(NOT(ISTEXT($C45)),LEN(TRIM($C45&amp;""))&lt;2),"INVALID","VALID"))))</x:f>
      </x:c>
      <x:c r="AB45" s="61">
        <x:f>IF(Y45=V45,"PASS","FAIL")</x:f>
      </x:c>
      <x:c r="AC45" s="61">
        <x:f>IF(Z45=W45,"PASS","FAIL")</x:f>
      </x:c>
      <x:c r="AD45" s="61">
        <x:f>IF(AA45=X45,"PASS","FAIL")</x:f>
      </x:c>
      <x:c r="AE45" s="61">
        <x:f>IF(AND(AB45="PASS",AC45="PASS",AD45="PASS"),"PASS","FAIL")</x:f>
      </x:c>
      <x:c r="AF45" s="71" t="str">
        <x:v>The candidate is not ready for the intended commercial use.</x:v>
      </x:c>
      <x:c r="AG45" s="61">
        <x:f>IF($BN45="EMPTY","EMPTY",IFERROR(VLOOKUP($BO45,'Method Notes'!$AN$5:$AW$50,2,FALSE),""))</x:f>
      </x:c>
      <x:c r="AH45" s="71" t="str">
        <x:v>The evidence is absent, internal-only, non-independent, one-sided, incomplete, stale or historically reconstructed.</x:v>
      </x:c>
      <x:c r="AI45" s="61">
        <x:f>IF($BN45="EMPTY","EMPTY",IF($BO45="CONTROLLED_INPUT_INVALID","Unsupported values were supplied for: "&amp;LEFT($BL45,MAX(0,LEN($BL45)-2))&amp;". The engine does not convert them to a safe default.",IF($BO45="REQUIRED_FIELDS_MISSING","Required information is missing: "&amp;LEFT($BM45,MAX(0,LEN($BM45)-2))&amp;".",IFERROR(VLOOKUP($BO45,'Method Notes'!$AN$5:$AW$50,3,FALSE),""))))</x:f>
      </x:c>
      <x:c r="AJ45" s="71" t="str">
        <x:v>No final role change.</x:v>
      </x:c>
      <x:c r="AK45" s="61">
        <x:f>IF($BN45="EMPTY","EMPTY",IF($BO45="COMMERCIAL_ALTERNATIVE_MISSING","Add as "&amp;$BJ45&amp;" in this scoped view.",IF($BO45="ROLE_MISMATCH","Reclassify as "&amp;$BJ45&amp;" for this view.",IFERROR(VLOOKUP($BO45,'Method Notes'!$AN$5:$AW$50,4,FALSE),""))))</x:f>
      </x:c>
      <x:c r="AL45" s="71" t="str">
        <x:v>Evidence collection and controlled review.</x:v>
      </x:c>
      <x:c r="AM45" s="61">
        <x:f>IF($BN45="EMPTY","EMPTY",IFERROR(VLOOKUP($BO45,'Method Notes'!$AN$5:$AW$50,5,FALSE),""))</x:f>
      </x:c>
      <x:c r="AN45" s="71" t="str">
        <x:v>High-impact downstream use until the named gap is closed.</x:v>
      </x:c>
      <x:c r="AO45" s="61">
        <x:f>IF($BN45="EMPTY","EMPTY",IFERROR(VLOOKUP($BO45,'Method Notes'!$AN$5:$AW$50,6,FALSE),""))</x:f>
      </x:c>
      <x:c r="AP45" s="71" t="str">
        <x:v>Add independent decisions and missing segments.</x:v>
      </x:c>
      <x:c r="AQ45" s="61">
        <x:f>IF($BN45="EMPTY","EMPTY",IF($BO45="COMMERCIAL_EVIDENCE_LIMITED",IF($BF45=TRUE,"Add independent decisions and missing segments.","Collect direct buyer or recorded commercial-event evidence tied to the same scope."),IFERROR(VLOOKUP($BO45,'Method Notes'!$AN$5:$AW$50,7,FALSE),"")))</x:f>
      </x:c>
      <x:c r="AR45" s="71" t="str">
        <x:v>Review when the named evidence is available.</x:v>
      </x:c>
      <x:c r="AS45" s="61">
        <x:f>IF($BN45="EMPTY","EMPTY",IFERROR(VLOOKUP($BO45,'Method Notes'!$AN$5:$AW$50,8,FALSE),""))</x:f>
      </x:c>
      <x:c r="AT45" s="71" t="str">
        <x:v>ONE INDEPENDENT DECISION ONLY</x:v>
      </x:c>
      <x:c r="AU45" s="61">
        <x:f>IF($BN45="EMPTY","EMPTY",IF(OR($BO45="COMMERCIAL_EVIDENCE_LIMITED",$BO45="COMMERCIAL_ALTERNATIVE_MISSING",$BO45="ROLE_MISMATCH",$BO45="SCOPE_OR_FRESHNESS_LIMIT"),IF($BB45="shared","PROVENANCE NOT INDEPENDENT",IF($BB45="one","ONE INDEPENDENT DECISION ONLY",IF($BE45="incomplete_crm","CRM CAPTURE INCOMPLETE",IF(OR($BE45="only_wins",$BE45="only_losses",$BE45="one_segment",$BE45="limited"),"SAMPLE COVERAGE LIMITED",IF($T45="yes","HISTORICAL BACKFILL UNRELIABLE",IF($BC45="stale","EVIDENCE STALE","Evidence is scoped to the tested view.")))))),IFERROR(VLOOKUP($BO45,'Method Notes'!$AN$5:$AW$50,9,FALSE),"")))</x:f>
      </x:c>
      <x:c r="AV45" s="71" t="str">
        <x:v>Begin prospective capture rather than inventing historical certainty.</x:v>
      </x:c>
      <x:c r="AW45" s="61">
        <x:f>IF($BN45="EMPTY","EMPTY",IFERROR(VLOOKUP($BO45,'Method Notes'!$AN$5:$AW$50,10,FALSE),""))</x:f>
      </x:c>
      <x:c r="AX45" s="61">
        <x:f>IF(AND(AG45=AF45,AI45=AH45,AK45=AJ45,AM45=AL45,AO45=AN45,AQ45=AP45,AS45=AR45,AU45=AT45,AW45=AV45),"PASS","FAIL")</x:f>
      </x:c>
      <x:c r="AY45">
        <x:f>IF(COUNTA($C45:$U45)&gt;0,1,0)</x:f>
      </x:c>
      <x:c r="AZ45">
        <x:f>OR(ISFORMULA($C45),ISFORMULA($D45),AND($D45&lt;&gt;"",NOT(OR(EXACT($D45,"seo"),EXACT($D45,"content"),EXACT($D45,"paid_search"),EXACT($D45,"market_monitoring"),EXACT($D45,"battlecard"),EXACT($D45,"product_comparison"),EXACT($D45,"shortlist"),EXACT($D45,"procurement"),EXACT($D45,"pricing"),EXACT($D45,"renewal"),EXACT($D45,"strategy")))),ISFORMULA($E45),AND($E45&lt;&gt;"",NOT(OR(EXACT($E45,"yes"),EXACT($E45,"no")))),ISFORMULA($F45),AND($F45&lt;&gt;"",NOT(OR(EXACT($F45,"yes"),EXACT($F45,"no")))),ISFORMULA($G45),AND($G45&lt;&gt;"",NOT(OR(EXACT($G45,"none"),EXACT($G45,"seller_only"),EXACT($G45,"buyer_event"),EXACT($G45,"mixed")))),ISFORMULA($H45),AND($H45&lt;&gt;"",NOT(OR(EXACT($H45,"yes"),EXACT($H45,"no"),EXACT($H45,"unknown")))),ISFORMULA($I45),AND($I45&lt;&gt;"",NOT(OR(EXACT($I45,"full"),EXACT($I45,"partial"),EXACT($I45,"mismatch"),EXACT($I45,"unknown")))),ISFORMULA($J45),AND($J45&lt;&gt;"",NOT(OR(EXACT($J45,"independent_current"),EXACT($J45,"one_decision"),EXACT($J45,"shared_records"),EXACT($J45,"contradictory"),EXACT($J45,"incomplete_capture"),EXACT($J45,"stale")))),ISFORMULA($K45),AND($K45&lt;&gt;"",NOT(OR(EXACT($K45,"vendor"),EXACT($K45,"product"),EXACT($K45,"consultancy"),EXACT($K45,"agency"),EXACT($K45,"internal_build"),EXACT($K45,"spreadsheet"),EXACT($K45,"incumbent"),EXACT($K45,"open_source"),EXACT($K45,"free_tool"),EXACT($K45,"no_decision"),EXACT($K45,"status_quo"),EXACT($K45,"unknown")))),ISFORMULA($L45),AND($L45&lt;&gt;"",NOT(OR(EXACT($L45,"direct"),EXACT($L45,"indirect"),EXACT($L45,"substitute"),EXACT($L45,"reference"),EXACT($L45,"unknown")))),ISFORMULA($M45),AND($M45&lt;&gt;"",NOT(OR(EXACT($M45,"current"),EXACT($M45,"stale"),EXACT($M45,"unknown")))),ISFORMULA($N45),AND($N45&lt;&gt;"",NOT(OR(EXACT($N45,"none"),EXACT($N45,"material"),EXACT($N45,"unknown")))),ISFORMULA($O45),AND($O45&lt;&gt;"",NOT(OR(EXACT($O45,"two_plus"),EXACT($O45,"one"),EXACT($O45,"shared"),EXACT($O45,"unknown")))),ISFORMULA($P45),AND($P45&lt;&gt;"",NOT(OR(EXACT($P45,"balanced"),EXACT($P45,"only_wins"),EXACT($P45,"only_losses"),EXACT($P45,"one_segment"),EXACT($P45,"incomplete_crm"),EXACT($P45,"limited")))),ISFORMULA($Q45),AND($Q45&lt;&gt;"",NOT(OR(EXACT($Q45,"none"),EXACT($Q45,"review_due"),EXACT($Q45,"new_evidence")))),ISFORMULA($R45),AND($R45&lt;&gt;"",NOT(OR(EXACT($R45,"yes"),EXACT($R45,"no")))),ISFORMULA($S45),AND($S45&lt;&gt;"",NOT(OR(EXACT($S45,"yes"),EXACT($S45,"no"),EXACT($S45,"unknown")))),ISFORMULA($T45),AND($T45&lt;&gt;"",NOT(OR(EXACT($T45,"yes"),EXACT($T45,"no")))),ISFORMULA($U45),AND($U45&lt;&gt;"",NOT(OR(EXACT($U45,"yes"),EXACT($U45,"no"),EXACT($U45,"unknown")))))</x:f>
      </x:c>
      <x:c r="BA45">
        <x:f>OR(LEN(TRIM($C45&amp;""))=0,LEN(TRIM($D45&amp;""))=0,LEN(TRIM($E45&amp;""))=0,LEN(TRIM($F45&amp;""))=0,LEN(TRIM($G45&amp;""))=0,LEN(TRIM($H45&amp;""))=0,LEN(TRIM($I45&amp;""))=0,LEN(TRIM($J45&amp;""))=0)</x:f>
      </x:c>
      <x:c r="BB45">
        <x:f>IF($O45&lt;&gt;"",$O45,IF($J45="independent_current","two_plus",IF($J45="one_decision","one",IF($J45="shared_records","shared","unknown"))))</x:f>
      </x:c>
      <x:c r="BC45">
        <x:f>IF($M45&lt;&gt;"",$M45,IF($J45="stale","stale",IF($J45="incomplete_capture","unknown",IF($J45&lt;&gt;"","current",""))))</x:f>
      </x:c>
      <x:c r="BD45">
        <x:f>IF($N45&lt;&gt;"",$N45,IF($J45="contradictory","material",IF($J45&lt;&gt;"","none","")))</x:f>
      </x:c>
      <x:c r="BE45">
        <x:f>IF($P45&lt;&gt;"",$P45,IF($J45="incomplete_capture","incomplete_crm",IF($J45="independent_current","balanced",IF($J45&lt;&gt;"","limited",""))))</x:f>
      </x:c>
      <x:c r="BF45">
        <x:f>OR($G45="buyer_event",$G45="mixed")</x:f>
      </x:c>
      <x:c r="BG45">
        <x:f>OR($D45="battlecard",$D45="shortlist",$D45="procurement",$D45="pricing",$D45="renewal",$D45="strategy",$D45="product_comparison")</x:f>
      </x:c>
      <x:c r="BH45">
        <x:f>OR($D45="seo",$D45="content",$D45="paid_search",$D45="market_monitoring")</x:f>
      </x:c>
      <x:c r="BI45">
        <x:f>IF(OR($K45="vendor",$K45="product"),"direct",IF(OR($K45="consultancy",$K45="agency"),"indirect",IF(OR($K45="internal_build",$K45="spreadsheet",$K45="incumbent",$K45="open_source",$K45="free_tool",$K45="no_decision",$K45="status_quo"),"substitute","")))</x:f>
      </x:c>
      <x:c r="BJ45">
        <x:f>IF(OR($K45="vendor",$K45="product"),"Direct competitor",IF(OR($K45="consultancy",$K45="agency"),"Service alternative",IF($K45="incumbent","Incumbent / substitute",IF($K45="no_decision","No-decision alternative",IF($K45="status_quo","Status-quo alternative",IF(OR($K45="internal_build",$K45="spreadsheet",$K45="open_source",$K45="free_tool"),"Substitute",""))))))</x:f>
      </x:c>
      <x:c r="BK45">
        <x:f>OR($G45="none",$G45="seller_only",$BB45&lt;&gt;"two_plus",$BE45="only_wins",$BE45="only_losses",$BE45="one_segment",$BE45="incomplete_crm",$BE45="limited",$T45="yes",$BC45&lt;&gt;"current")</x:f>
      </x:c>
      <x:c r="BL45">
        <x:f>IF(ISFORMULA($C45),"candidateName, ","")&amp;IF(OR(ISFORMULA($D45),AND($D45&lt;&gt;"",NOT(OR(EXACT($D45,"seo"),EXACT($D45,"content"),EXACT($D45,"paid_search"),EXACT($D45,"market_monitoring"),EXACT($D45,"battlecard"),EXACT($D45,"product_comparison"),EXACT($D45,"shortlist"),EXACT($D45,"procurement"),EXACT($D45,"pricing"),EXACT($D45,"renewal"),EXACT($D45,"strategy"))))),"decisionUse, ","")&amp;IF(OR(ISFORMULA($E45),AND($E45&lt;&gt;"",NOT(OR(EXACT($E45,"yes"),EXACT($E45,"no"))))),"candidateInSet, ","")&amp;IF(OR(ISFORMULA($F45),AND($F45&lt;&gt;"",NOT(OR(EXACT($F45,"yes"),EXACT($F45,"no"))))),"publicEvidence, ","")&amp;IF(OR(ISFORMULA($G45),AND($G45&lt;&gt;"",NOT(OR(EXACT($G45,"none"),EXACT($G45,"seller_only"),EXACT($G45,"buyer_event"),EXACT($G45,"mixed"))))),"firstPartyEvidence, ","")&amp;IF(OR(ISFORMULA($H45),AND($H45&lt;&gt;"",NOT(OR(EXACT($H45,"yes"),EXACT($H45,"no"),EXACT($H45,"unknown"))))),"realDecision, ","")&amp;IF(OR(ISFORMULA($I45),AND($I45&lt;&gt;"",NOT(OR(EXACT($I45,"full"),EXACT($I45,"partial"),EXACT($I45,"mismatch"),EXACT($I45,"unknown"))))),"scopeMatch, ","")&amp;IF(OR(ISFORMULA($J45),AND($J45&lt;&gt;"",NOT(OR(EXACT($J45,"independent_current"),EXACT($J45,"one_decision"),EXACT($J45,"shared_records"),EXACT($J45,"contradictory"),EXACT($J45,"incomplete_capture"),EXACT($J45,"stale"))))),"evidenceQuality, ","")&amp;IF(OR(ISFORMULA($K45),AND($K45&lt;&gt;"",NOT(OR(EXACT($K45,"vendor"),EXACT($K45,"product"),EXACT($K45,"consultancy"),EXACT($K45,"agency"),EXACT($K45,"internal_build"),EXACT($K45,"spreadsheet"),EXACT($K45,"incumbent"),EXACT($K45,"open_source"),EXACT($K45,"free_tool"),EXACT($K45,"no_decision"),EXACT($K45,"status_quo"),EXACT($K45,"unknown"))))),"alternativeType, ","")&amp;IF(OR(ISFORMULA($L45),AND($L45&lt;&gt;"",NOT(OR(EXACT($L45,"direct"),EXACT($L45,"indirect"),EXACT($L45,"substitute"),EXACT($L45,"reference"),EXACT($L45,"unknown"))))),"currentRole, ","")&amp;IF(OR(ISFORMULA($M45),AND($M45&lt;&gt;"",NOT(OR(EXACT($M45,"current"),EXACT($M45,"stale"),EXACT($M45,"unknown"))))),"freshness, ","")&amp;IF(OR(ISFORMULA($N45),AND($N45&lt;&gt;"",NOT(OR(EXACT($N45,"none"),EXACT($N45,"material"),EXACT($N45,"unknown"))))),"contradiction, ","")&amp;IF(OR(ISFORMULA($O45),AND($O45&lt;&gt;"",NOT(OR(EXACT($O45,"two_plus"),EXACT($O45,"one"),EXACT($O45,"shared"),EXACT($O45,"unknown"))))),"provenance, ","")&amp;IF(OR(ISFORMULA($P45),AND($P45&lt;&gt;"",NOT(OR(EXACT($P45,"balanced"),EXACT($P45,"only_wins"),EXACT($P45,"only_losses"),EXACT($P45,"one_segment"),EXACT($P45,"incomplete_crm"),EXACT($P45,"limited"))))),"sampleCoverage, ","")&amp;IF(OR(ISFORMULA($Q45),AND($Q45&lt;&gt;"",NOT(OR(EXACT($Q45,"none"),EXACT($Q45,"review_due"),EXACT($Q45,"new_evidence"))))),"previousValidation, ","")&amp;IF(OR(ISFORMULA($R45),AND($R45&lt;&gt;"",NOT(OR(EXACT($R45,"yes"),EXACT($R45,"no"))))),"newMaterialEvidence, ","")&amp;IF(OR(ISFORMULA($S45),AND($S45&lt;&gt;"",NOT(OR(EXACT($S45,"yes"),EXACT($S45,"no"),EXACT($S45,"unknown"))))),"serviceability, ","")&amp;IF(OR(ISFORMULA($T45),AND($T45&lt;&gt;"",NOT(OR(EXACT($T45,"yes"),EXACT($T45,"no"))))),"historicalBackfill, ","")&amp;IF(OR(ISFORMULA($U45),AND($U45&lt;&gt;"",NOT(OR(EXACT($U45,"yes"),EXACT($U45,"no"),EXACT($U45,"unknown"))))),"commercialNonParticipation, ","")</x:f>
      </x:c>
      <x:c r="BM45">
        <x:f>IF(LEN(TRIM($C45&amp;""))=0,"candidateName, ","")&amp;IF(LEN(TRIM($D45&amp;""))=0,"decisionUse, ","")&amp;IF(LEN(TRIM($E45&amp;""))=0,"candidateInSet, ","")&amp;IF(LEN(TRIM($F45&amp;""))=0,"publicEvidence, ","")&amp;IF(LEN(TRIM($G45&amp;""))=0,"firstPartyEvidence, ","")&amp;IF(LEN(TRIM($H45&amp;""))=0,"realDecision, ","")&amp;IF(LEN(TRIM($I45&amp;""))=0,"scopeMatch, ","")&amp;IF(LEN(TRIM($J45&amp;""))=0,"evidenceQuality, ","")</x:f>
      </x:c>
      <x:c r="BN45">
        <x:f>IF($AY45=0,"EMPTY",IF($AZ45=TRUE,"INVALID INPUT",IF($BA45=TRUE,"INVALID INPUT",IF(OR(NOT(ISTEXT($C45)),LEN(TRIM($C45&amp;""))&lt;2),"INVALID INPUT",IF(OR($Q45="review_due",$Q45="new_evidence",$R45="yes"),"REOPEN",IF(OR($BD45="material",$BD45="unknown"),"RESOLVE EVIDENCE",IF(OR($I45="unknown",$H45="unknown"),"RESOLVE EVIDENCE",IF(AND($BG45=TRUE,OR($S45="",$S45="unknown")),"RESOLVE EVIDENCE",IF(AND($E45="no",OR($K45="",$K45="unknown")),"RESOLVE EVIDENCE",IF(AND($E45="yes",OR($L45="",$L45="unknown")),"RESOLVE EVIDENCE",IF(AND($E45="yes",OR($I45="partial",$I45="mismatch",$BC45="stale")),"DOWNGRADE",IF(AND($BG45=TRUE,$BK45=TRUE),"RESOLVE EVIDENCE",IF(AND($S45="no",$E45="yes",$H45="no",$U45="yes",$BB45="two_plus",$I45="full",$BC45="current"),"EXCLUDE FROM THIS COMMERCIAL VIEW",IF(AND($S45="no",$E45="yes",$H45="yes"),"DOWNGRADE",IF(AND($S45="no",OR($F45="yes",$BH45=TRUE)),"RETAIN FOR DISCOVERY / REFERENCE",IF($S45="no","RESOLVE EVIDENCE",IF(AND($E45="no",$H45="yes",$BF45=TRUE,$I45="full",$BI45=""),"RESOLVE EVIDENCE",IF(AND($E45="no",$H45="yes",$BF45=TRUE,$I45="full",$BG45=TRUE,OR($BB45&lt;&gt;"two_plus",$BC45&lt;&gt;"current",$S45&lt;&gt;"yes")),"RESOLVE EVIDENCE",IF(AND($E45="no",$H45="yes",$BF45=TRUE,$I45="full"),"ADD",IF(AND($BI45&lt;&gt;"",$E45="yes",$H45="yes",$I45="full",$L45&lt;&gt;$BI45),"RECLASSIFY",IF(AND($BB45="shared",$BH45=TRUE),"RETAIN FOR DISCOVERY / REFERENCE",IF(AND($BH45=TRUE,$F45="yes",OR($H45="no",$G45="none")),"RETAIN FOR DISCOVERY / REFERENCE",IF(AND($E45="yes",$H45="no",$U45="yes",$BB45="two_plus",$I45="full",$BC45="current"),"EXCLUDE FROM THIS COMMERCIAL VIEW",IF(AND($E45="yes",$H45="yes",$BF45=TRUE,$I45="full",$BB45="two_plus",$BC45="current",$BI45=""),"RESOLVE EVIDENCE",IF(AND($E45="yes",$H45="yes",$BF45=TRUE,$I45="full",$BB45="two_plus",$BC45="current",$BG45=TRUE,$S45&lt;&gt;"yes"),"RESOLVE EVIDENCE",IF(AND($E45="yes",$H45="yes",$BF45=TRUE,$I45="full",$BB45="two_plus",$BC45="current",$L45&lt;&gt;$BI45),"RECLASSIFY",IF(AND($E45="yes",$H45="yes",$BF45=TRUE,$I45="full",$BB45="two_plus",$BC45="current"),"CONFIRM","RESOLVE EVIDENCE")))))))))))))))))))))))))))</x:f>
      </x:c>
      <x:c r="BO45">
        <x:f>IF($AY45=0,"EMPTY",IF($AZ45=TRUE,"CONTROLLED_INPUT_INVALID",IF($BA45=TRUE,"REQUIRED_FIELDS_MISSING",IF(OR(NOT(ISTEXT($C45)),LEN(TRIM($C45&amp;""))&lt;2),"IDENTITY_MALFORMED",IF(OR($Q45="review_due",$Q45="new_evidence",$R45="yes"),"LIFECYCLE_TRIGGER",IF(OR($BD45="material",$BD45="unknown"),"MATERIAL_CONTRADICTION",IF(OR($I45="unknown",$H45="unknown"),"SCOPE_OR_EVENT_UNRESOLVED",IF(AND($BG45=TRUE,OR($S45="",$S45="unknown")),"SERVICEABILITY_UNRESOLVED",IF(AND($E45="no",OR($K45="",$K45="unknown")),"MISSING_ALTERNATIVE_ROLE_UNRESOLVED",IF(AND($E45="yes",OR($L45="",$L45="unknown")),"CURRENT_ROLE_UNRESOLVED",IF(AND($E45="yes",OR($I45="partial",$I45="mismatch",$BC45="stale")),"SCOPE_OR_FRESHNESS_LIMIT",IF(AND($BG45=TRUE,$BK45=TRUE),"COMMERCIAL_EVIDENCE_LIMITED",IF(AND($S45="no",$E45="yes",$H45="no",$U45="yes",$BB45="two_plus",$I45="full",$BC45="current"),"SCOPED_NON_SERVICEABILITY",IF(AND($S45="no",$E45="yes",$H45="yes"),"SERVICEABILITY_LIMIT",IF(AND($S45="no",OR($F45="yes",$BH45=TRUE)),"NOT_SERVICEABLE_FOR_COMMERCIAL_VIEW",IF($S45="no","SERVICEABILITY_NEGATIVE_ROLE_EFFECT_UNRESOLVED",IF(AND($E45="no",$H45="yes",$BF45=TRUE,$I45="full",$BI45=""),"MISSING_ALTERNATIVE_ROLE_UNRESOLVED",IF(AND($E45="no",$H45="yes",$BF45=TRUE,$I45="full",$BG45=TRUE,OR($BB45&lt;&gt;"two_plus",$BC45&lt;&gt;"current",$S45&lt;&gt;"yes")),"MISSING_ALTERNATIVE_EVIDENCE_LIMITED",IF(AND($E45="no",$H45="yes",$BF45=TRUE,$I45="full"),"COMMERCIAL_ALTERNATIVE_MISSING",IF(AND($BI45&lt;&gt;"",$E45="yes",$H45="yes",$I45="full",$L45&lt;&gt;$BI45),"ROLE_MISMATCH",IF(AND($BB45="shared",$BH45=TRUE),"PUBLIC_SIGNAL_SHARED_PROVENANCE",IF(AND($BH45=TRUE,$F45="yes",OR($H45="no",$G45="none")),"DISCOVERY_ONLY_RELATIONSHIP",IF(AND($E45="yes",$H45="no",$U45="yes",$BB45="two_plus",$I45="full",$BC45="current"),"SCOPED_NON_PARTICIPATION",IF(AND($E45="yes",$H45="yes",$BF45=TRUE,$I45="full",$BB45="two_plus",$BC45="current",$BI45=""),"ALTERNATIVE_TYPE_UNRESOLVED",IF(AND($E45="yes",$H45="yes",$BF45=TRUE,$I45="full",$BB45="two_plus",$BC45="current",$BG45=TRUE,$S45&lt;&gt;"yes"),"SERVICEABILITY_UNRESOLVED",IF(AND($E45="yes",$H45="yes",$BF45=TRUE,$I45="full",$BB45="two_plus",$BC45="current",$L45&lt;&gt;$BI45),"ROLE_MISMATCH",IF(AND($E45="yes",$H45="yes",$BF45=TRUE,$I45="full",$BB45="two_plus",$BC45="current"),"SCOPED_COMMERCIAL_RELEVANCE","DEFAULT_EVIDENCE_GAP")))))))))))))))))))))))))))</x:f>
      </x:c>
    </x:row>
    <x:row r="46">
      <x:c r="A46" s="80" t="str">
        <x:v>F041</x:v>
      </x:c>
      <x:c r="B46" s="80" t="str">
        <x:v>Confirmed matching evidence for battlecard</x:v>
      </x:c>
      <x:c r="C46" s="80" t="str">
        <x:v>Atlas Cloud</x:v>
      </x:c>
      <x:c r="D46" s="80" t="str">
        <x:v>battlecard</x:v>
      </x:c>
      <x:c r="E46" s="80" t="str">
        <x:v>yes</x:v>
      </x:c>
      <x:c r="F46" s="80" t="str">
        <x:v>yes</x:v>
      </x:c>
      <x:c r="G46" s="80" t="str">
        <x:v>mixed</x:v>
      </x:c>
      <x:c r="H46" s="80" t="str">
        <x:v>yes</x:v>
      </x:c>
      <x:c r="I46" s="80" t="str">
        <x:v>full</x:v>
      </x:c>
      <x:c r="J46" s="80" t="str">
        <x:v>independent_current</x:v>
      </x:c>
      <x:c r="K46" s="80" t="str">
        <x:v>vendor</x:v>
      </x:c>
      <x:c r="L46" s="80" t="str">
        <x:v>direct</x:v>
      </x:c>
      <x:c r="M46" s="80" t="str">
        <x:v>current</x:v>
      </x:c>
      <x:c r="N46" s="80" t="str">
        <x:v>none</x:v>
      </x:c>
      <x:c r="O46" s="80" t="str">
        <x:v>two_plus</x:v>
      </x:c>
      <x:c r="P46" s="80" t="str">
        <x:v>balanced</x:v>
      </x:c>
      <x:c r="Q46" s="80" t="str">
        <x:v>none</x:v>
      </x:c>
      <x:c r="R46" s="80" t="str">
        <x:v>no</x:v>
      </x:c>
      <x:c r="S46" s="80" t="str">
        <x:v>yes</x:v>
      </x:c>
      <x:c r="T46" s="80" t="str">
        <x:v>no</x:v>
      </x:c>
      <x:c r="U46" s="80" t="str">
        <x:v>no</x:v>
      </x:c>
      <x:c r="V46" s="80" t="str">
        <x:v>CONFIRM</x:v>
      </x:c>
      <x:c r="W46" s="61" t="str">
        <x:v>SCOPED_COMMERCIAL_RELEVANCE</x:v>
      </x:c>
      <x:c r="X46" s="61" t="str">
        <x:v>VALID</x:v>
      </x:c>
      <x:c r="Y46" s="61">
        <x:f>IF($BN46="EMPTY","EMPTY",$BN46)</x:f>
      </x:c>
      <x:c r="Z46" s="61">
        <x:f>$BO46</x:f>
      </x:c>
      <x:c r="AA46" s="61">
        <x:f>IF($BN46="EMPTY","EMPTY",IF($AZ46=TRUE,"INVALID",IF($BA46=TRUE,"INCOMPLETE",IF(OR(NOT(ISTEXT($C46)),LEN(TRIM($C46&amp;""))&lt;2),"INVALID","VALID"))))</x:f>
      </x:c>
      <x:c r="AB46" s="61">
        <x:f>IF(Y46=V46,"PASS","FAIL")</x:f>
      </x:c>
      <x:c r="AC46" s="61">
        <x:f>IF(Z46=W46,"PASS","FAIL")</x:f>
      </x:c>
      <x:c r="AD46" s="61">
        <x:f>IF(AA46=X46,"PASS","FAIL")</x:f>
      </x:c>
      <x:c r="AE46" s="61">
        <x:f>IF(AND(AB46="PASS",AC46="PASS",AD46="PASS"),"PASS","FAIL")</x:f>
      </x:c>
      <x:c r="AF46" s="71" t="str">
        <x:v>The current scoped role is supported.</x:v>
      </x:c>
      <x:c r="AG46" s="61">
        <x:f>IF($BN46="EMPTY","EMPTY",IFERROR(VLOOKUP($BO46,'Method Notes'!$AN$5:$AW$50,2,FALSE),""))</x:f>
      </x:c>
      <x:c r="AH46" s="71" t="str">
        <x:v>Matching direct buyer or recorded commercial-event evidence appears across independent decisions without a material contradiction, and role and serviceability are resolved.</x:v>
      </x:c>
      <x:c r="AI46" s="61">
        <x:f>IF($BN46="EMPTY","EMPTY",IF($BO46="CONTROLLED_INPUT_INVALID","Unsupported values were supplied for: "&amp;LEFT($BL46,MAX(0,LEN($BL46)-2))&amp;". The engine does not convert them to a safe default.",IF($BO46="REQUIRED_FIELDS_MISSING","Required information is missing: "&amp;LEFT($BM46,MAX(0,LEN($BM46)-2))&amp;".",IFERROR(VLOOKUP($BO46,'Method Notes'!$AN$5:$AW$50,3,FALSE),""))))</x:f>
      </x:c>
      <x:c r="AJ46" s="71" t="str">
        <x:v>Keep the current role in this validated view.</x:v>
      </x:c>
      <x:c r="AK46" s="61">
        <x:f>IF($BN46="EMPTY","EMPTY",IF($BO46="COMMERCIAL_ALTERNATIVE_MISSING","Add as "&amp;$BJ46&amp;" in this scoped view.",IF($BO46="ROLE_MISMATCH","Reclassify as "&amp;$BJ46&amp;" for this view.",IFERROR(VLOOKUP($BO46,'Method Notes'!$AN$5:$AW$50,4,FALSE),""))))</x:f>
      </x:c>
      <x:c r="AL46" s="71" t="str">
        <x:v>The selected use and other uses with the same scope and evidence requirement.</x:v>
      </x:c>
      <x:c r="AM46" s="61">
        <x:f>IF($BN46="EMPTY","EMPTY",IFERROR(VLOOKUP($BO46,'Method Notes'!$AN$5:$AW$50,5,FALSE),""))</x:f>
      </x:c>
      <x:c r="AN46" s="71" t="str">
        <x:v>Universal use across untested segments, geographies or stages.</x:v>
      </x:c>
      <x:c r="AO46" s="61">
        <x:f>IF($BN46="EMPTY","EMPTY",IFERROR(VLOOKUP($BO46,'Method Notes'!$AN$5:$AW$50,6,FALSE),""))</x:f>
      </x:c>
      <x:c r="AP46" s="71" t="str">
        <x:v>Record the evidence summary, owner and effective period.</x:v>
      </x:c>
      <x:c r="AQ46" s="61">
        <x:f>IF($BN46="EMPTY","EMPTY",IF($BO46="COMMERCIAL_EVIDENCE_LIMITED",IF($BF46=TRUE,"Add independent decisions and missing segments.","Collect direct buyer or recorded commercial-event evidence tied to the same scope."),IFERROR(VLOOKUP($BO46,'Method Notes'!$AN$5:$AW$50,7,FALSE),"")))</x:f>
      </x:c>
      <x:c r="AR46" s="71" t="str">
        <x:v>Review on the defined date or material market, product or serviceability change.</x:v>
      </x:c>
      <x:c r="AS46" s="61">
        <x:f>IF($BN46="EMPTY","EMPTY",IFERROR(VLOOKUP($BO46,'Method Notes'!$AN$5:$AW$50,8,FALSE),""))</x:f>
      </x:c>
      <x:c r="AT46" s="71" t="str">
        <x:v>CONFIRMATION IS SCOPED AND VERSIONED</x:v>
      </x:c>
      <x:c r="AU46" s="61">
        <x:f>IF($BN46="EMPTY","EMPTY",IF(OR($BO46="COMMERCIAL_EVIDENCE_LIMITED",$BO46="COMMERCIAL_ALTERNATIVE_MISSING",$BO46="ROLE_MISMATCH",$BO46="SCOPE_OR_FRESHNESS_LIMIT"),IF($BB46="shared","PROVENANCE NOT INDEPENDENT",IF($BB46="one","ONE INDEPENDENT DECISION ONLY",IF($BE46="incomplete_crm","CRM CAPTURE INCOMPLETE",IF(OR($BE46="only_wins",$BE46="only_losses",$BE46="one_segment",$BE46="limited"),"SAMPLE COVERAGE LIMITED",IF($T46="yes","HISTORICAL BACKFILL UNRELIABLE",IF($BC46="stale","EVIDENCE STALE","Evidence is scoped to the tested view.")))))),IFERROR(VLOOKUP($BO46,'Method Notes'!$AN$5:$AW$50,9,FALSE),"")))</x:f>
      </x:c>
      <x:c r="AV46" s="71" t="str">
        <x:v>Approve the result and publish the next set version.</x:v>
      </x:c>
      <x:c r="AW46" s="61">
        <x:f>IF($BN46="EMPTY","EMPTY",IFERROR(VLOOKUP($BO46,'Method Notes'!$AN$5:$AW$50,10,FALSE),""))</x:f>
      </x:c>
      <x:c r="AX46" s="61">
        <x:f>IF(AND(AG46=AF46,AI46=AH46,AK46=AJ46,AM46=AL46,AO46=AN46,AQ46=AP46,AS46=AR46,AU46=AT46,AW46=AV46),"PASS","FAIL")</x:f>
      </x:c>
      <x:c r="AY46">
        <x:f>IF(COUNTA($C46:$U46)&gt;0,1,0)</x:f>
      </x:c>
      <x:c r="AZ46">
        <x:f>OR(ISFORMULA($C46),ISFORMULA($D46),AND($D46&lt;&gt;"",NOT(OR(EXACT($D46,"seo"),EXACT($D46,"content"),EXACT($D46,"paid_search"),EXACT($D46,"market_monitoring"),EXACT($D46,"battlecard"),EXACT($D46,"product_comparison"),EXACT($D46,"shortlist"),EXACT($D46,"procurement"),EXACT($D46,"pricing"),EXACT($D46,"renewal"),EXACT($D46,"strategy")))),ISFORMULA($E46),AND($E46&lt;&gt;"",NOT(OR(EXACT($E46,"yes"),EXACT($E46,"no")))),ISFORMULA($F46),AND($F46&lt;&gt;"",NOT(OR(EXACT($F46,"yes"),EXACT($F46,"no")))),ISFORMULA($G46),AND($G46&lt;&gt;"",NOT(OR(EXACT($G46,"none"),EXACT($G46,"seller_only"),EXACT($G46,"buyer_event"),EXACT($G46,"mixed")))),ISFORMULA($H46),AND($H46&lt;&gt;"",NOT(OR(EXACT($H46,"yes"),EXACT($H46,"no"),EXACT($H46,"unknown")))),ISFORMULA($I46),AND($I46&lt;&gt;"",NOT(OR(EXACT($I46,"full"),EXACT($I46,"partial"),EXACT($I46,"mismatch"),EXACT($I46,"unknown")))),ISFORMULA($J46),AND($J46&lt;&gt;"",NOT(OR(EXACT($J46,"independent_current"),EXACT($J46,"one_decision"),EXACT($J46,"shared_records"),EXACT($J46,"contradictory"),EXACT($J46,"incomplete_capture"),EXACT($J46,"stale")))),ISFORMULA($K46),AND($K46&lt;&gt;"",NOT(OR(EXACT($K46,"vendor"),EXACT($K46,"product"),EXACT($K46,"consultancy"),EXACT($K46,"agency"),EXACT($K46,"internal_build"),EXACT($K46,"spreadsheet"),EXACT($K46,"incumbent"),EXACT($K46,"open_source"),EXACT($K46,"free_tool"),EXACT($K46,"no_decision"),EXACT($K46,"status_quo"),EXACT($K46,"unknown")))),ISFORMULA($L46),AND($L46&lt;&gt;"",NOT(OR(EXACT($L46,"direct"),EXACT($L46,"indirect"),EXACT($L46,"substitute"),EXACT($L46,"reference"),EXACT($L46,"unknown")))),ISFORMULA($M46),AND($M46&lt;&gt;"",NOT(OR(EXACT($M46,"current"),EXACT($M46,"stale"),EXACT($M46,"unknown")))),ISFORMULA($N46),AND($N46&lt;&gt;"",NOT(OR(EXACT($N46,"none"),EXACT($N46,"material"),EXACT($N46,"unknown")))),ISFORMULA($O46),AND($O46&lt;&gt;"",NOT(OR(EXACT($O46,"two_plus"),EXACT($O46,"one"),EXACT($O46,"shared"),EXACT($O46,"unknown")))),ISFORMULA($P46),AND($P46&lt;&gt;"",NOT(OR(EXACT($P46,"balanced"),EXACT($P46,"only_wins"),EXACT($P46,"only_losses"),EXACT($P46,"one_segment"),EXACT($P46,"incomplete_crm"),EXACT($P46,"limited")))),ISFORMULA($Q46),AND($Q46&lt;&gt;"",NOT(OR(EXACT($Q46,"none"),EXACT($Q46,"review_due"),EXACT($Q46,"new_evidence")))),ISFORMULA($R46),AND($R46&lt;&gt;"",NOT(OR(EXACT($R46,"yes"),EXACT($R46,"no")))),ISFORMULA($S46),AND($S46&lt;&gt;"",NOT(OR(EXACT($S46,"yes"),EXACT($S46,"no"),EXACT($S46,"unknown")))),ISFORMULA($T46),AND($T46&lt;&gt;"",NOT(OR(EXACT($T46,"yes"),EXACT($T46,"no")))),ISFORMULA($U46),AND($U46&lt;&gt;"",NOT(OR(EXACT($U46,"yes"),EXACT($U46,"no"),EXACT($U46,"unknown")))))</x:f>
      </x:c>
      <x:c r="BA46">
        <x:f>OR(LEN(TRIM($C46&amp;""))=0,LEN(TRIM($D46&amp;""))=0,LEN(TRIM($E46&amp;""))=0,LEN(TRIM($F46&amp;""))=0,LEN(TRIM($G46&amp;""))=0,LEN(TRIM($H46&amp;""))=0,LEN(TRIM($I46&amp;""))=0,LEN(TRIM($J46&amp;""))=0)</x:f>
      </x:c>
      <x:c r="BB46">
        <x:f>IF($O46&lt;&gt;"",$O46,IF($J46="independent_current","two_plus",IF($J46="one_decision","one",IF($J46="shared_records","shared","unknown"))))</x:f>
      </x:c>
      <x:c r="BC46">
        <x:f>IF($M46&lt;&gt;"",$M46,IF($J46="stale","stale",IF($J46="incomplete_capture","unknown",IF($J46&lt;&gt;"","current",""))))</x:f>
      </x:c>
      <x:c r="BD46">
        <x:f>IF($N46&lt;&gt;"",$N46,IF($J46="contradictory","material",IF($J46&lt;&gt;"","none","")))</x:f>
      </x:c>
      <x:c r="BE46">
        <x:f>IF($P46&lt;&gt;"",$P46,IF($J46="incomplete_capture","incomplete_crm",IF($J46="independent_current","balanced",IF($J46&lt;&gt;"","limited",""))))</x:f>
      </x:c>
      <x:c r="BF46">
        <x:f>OR($G46="buyer_event",$G46="mixed")</x:f>
      </x:c>
      <x:c r="BG46">
        <x:f>OR($D46="battlecard",$D46="shortlist",$D46="procurement",$D46="pricing",$D46="renewal",$D46="strategy",$D46="product_comparison")</x:f>
      </x:c>
      <x:c r="BH46">
        <x:f>OR($D46="seo",$D46="content",$D46="paid_search",$D46="market_monitoring")</x:f>
      </x:c>
      <x:c r="BI46">
        <x:f>IF(OR($K46="vendor",$K46="product"),"direct",IF(OR($K46="consultancy",$K46="agency"),"indirect",IF(OR($K46="internal_build",$K46="spreadsheet",$K46="incumbent",$K46="open_source",$K46="free_tool",$K46="no_decision",$K46="status_quo"),"substitute","")))</x:f>
      </x:c>
      <x:c r="BJ46">
        <x:f>IF(OR($K46="vendor",$K46="product"),"Direct competitor",IF(OR($K46="consultancy",$K46="agency"),"Service alternative",IF($K46="incumbent","Incumbent / substitute",IF($K46="no_decision","No-decision alternative",IF($K46="status_quo","Status-quo alternative",IF(OR($K46="internal_build",$K46="spreadsheet",$K46="open_source",$K46="free_tool"),"Substitute",""))))))</x:f>
      </x:c>
      <x:c r="BK46">
        <x:f>OR($G46="none",$G46="seller_only",$BB46&lt;&gt;"two_plus",$BE46="only_wins",$BE46="only_losses",$BE46="one_segment",$BE46="incomplete_crm",$BE46="limited",$T46="yes",$BC46&lt;&gt;"current")</x:f>
      </x:c>
      <x:c r="BL46">
        <x:f>IF(ISFORMULA($C46),"candidateName, ","")&amp;IF(OR(ISFORMULA($D46),AND($D46&lt;&gt;"",NOT(OR(EXACT($D46,"seo"),EXACT($D46,"content"),EXACT($D46,"paid_search"),EXACT($D46,"market_monitoring"),EXACT($D46,"battlecard"),EXACT($D46,"product_comparison"),EXACT($D46,"shortlist"),EXACT($D46,"procurement"),EXACT($D46,"pricing"),EXACT($D46,"renewal"),EXACT($D46,"strategy"))))),"decisionUse, ","")&amp;IF(OR(ISFORMULA($E46),AND($E46&lt;&gt;"",NOT(OR(EXACT($E46,"yes"),EXACT($E46,"no"))))),"candidateInSet, ","")&amp;IF(OR(ISFORMULA($F46),AND($F46&lt;&gt;"",NOT(OR(EXACT($F46,"yes"),EXACT($F46,"no"))))),"publicEvidence, ","")&amp;IF(OR(ISFORMULA($G46),AND($G46&lt;&gt;"",NOT(OR(EXACT($G46,"none"),EXACT($G46,"seller_only"),EXACT($G46,"buyer_event"),EXACT($G46,"mixed"))))),"firstPartyEvidence, ","")&amp;IF(OR(ISFORMULA($H46),AND($H46&lt;&gt;"",NOT(OR(EXACT($H46,"yes"),EXACT($H46,"no"),EXACT($H46,"unknown"))))),"realDecision, ","")&amp;IF(OR(ISFORMULA($I46),AND($I46&lt;&gt;"",NOT(OR(EXACT($I46,"full"),EXACT($I46,"partial"),EXACT($I46,"mismatch"),EXACT($I46,"unknown"))))),"scopeMatch, ","")&amp;IF(OR(ISFORMULA($J46),AND($J46&lt;&gt;"",NOT(OR(EXACT($J46,"independent_current"),EXACT($J46,"one_decision"),EXACT($J46,"shared_records"),EXACT($J46,"contradictory"),EXACT($J46,"incomplete_capture"),EXACT($J46,"stale"))))),"evidenceQuality, ","")&amp;IF(OR(ISFORMULA($K46),AND($K46&lt;&gt;"",NOT(OR(EXACT($K46,"vendor"),EXACT($K46,"product"),EXACT($K46,"consultancy"),EXACT($K46,"agency"),EXACT($K46,"internal_build"),EXACT($K46,"spreadsheet"),EXACT($K46,"incumbent"),EXACT($K46,"open_source"),EXACT($K46,"free_tool"),EXACT($K46,"no_decision"),EXACT($K46,"status_quo"),EXACT($K46,"unknown"))))),"alternativeType, ","")&amp;IF(OR(ISFORMULA($L46),AND($L46&lt;&gt;"",NOT(OR(EXACT($L46,"direct"),EXACT($L46,"indirect"),EXACT($L46,"substitute"),EXACT($L46,"reference"),EXACT($L46,"unknown"))))),"currentRole, ","")&amp;IF(OR(ISFORMULA($M46),AND($M46&lt;&gt;"",NOT(OR(EXACT($M46,"current"),EXACT($M46,"stale"),EXACT($M46,"unknown"))))),"freshness, ","")&amp;IF(OR(ISFORMULA($N46),AND($N46&lt;&gt;"",NOT(OR(EXACT($N46,"none"),EXACT($N46,"material"),EXACT($N46,"unknown"))))),"contradiction, ","")&amp;IF(OR(ISFORMULA($O46),AND($O46&lt;&gt;"",NOT(OR(EXACT($O46,"two_plus"),EXACT($O46,"one"),EXACT($O46,"shared"),EXACT($O46,"unknown"))))),"provenance, ","")&amp;IF(OR(ISFORMULA($P46),AND($P46&lt;&gt;"",NOT(OR(EXACT($P46,"balanced"),EXACT($P46,"only_wins"),EXACT($P46,"only_losses"),EXACT($P46,"one_segment"),EXACT($P46,"incomplete_crm"),EXACT($P46,"limited"))))),"sampleCoverage, ","")&amp;IF(OR(ISFORMULA($Q46),AND($Q46&lt;&gt;"",NOT(OR(EXACT($Q46,"none"),EXACT($Q46,"review_due"),EXACT($Q46,"new_evidence"))))),"previousValidation, ","")&amp;IF(OR(ISFORMULA($R46),AND($R46&lt;&gt;"",NOT(OR(EXACT($R46,"yes"),EXACT($R46,"no"))))),"newMaterialEvidence, ","")&amp;IF(OR(ISFORMULA($S46),AND($S46&lt;&gt;"",NOT(OR(EXACT($S46,"yes"),EXACT($S46,"no"),EXACT($S46,"unknown"))))),"serviceability, ","")&amp;IF(OR(ISFORMULA($T46),AND($T46&lt;&gt;"",NOT(OR(EXACT($T46,"yes"),EXACT($T46,"no"))))),"historicalBackfill, ","")&amp;IF(OR(ISFORMULA($U46),AND($U46&lt;&gt;"",NOT(OR(EXACT($U46,"yes"),EXACT($U46,"no"),EXACT($U46,"unknown"))))),"commercialNonParticipation, ","")</x:f>
      </x:c>
      <x:c r="BM46">
        <x:f>IF(LEN(TRIM($C46&amp;""))=0,"candidateName, ","")&amp;IF(LEN(TRIM($D46&amp;""))=0,"decisionUse, ","")&amp;IF(LEN(TRIM($E46&amp;""))=0,"candidateInSet, ","")&amp;IF(LEN(TRIM($F46&amp;""))=0,"publicEvidence, ","")&amp;IF(LEN(TRIM($G46&amp;""))=0,"firstPartyEvidence, ","")&amp;IF(LEN(TRIM($H46&amp;""))=0,"realDecision, ","")&amp;IF(LEN(TRIM($I46&amp;""))=0,"scopeMatch, ","")&amp;IF(LEN(TRIM($J46&amp;""))=0,"evidenceQuality, ","")</x:f>
      </x:c>
      <x:c r="BN46">
        <x:f>IF($AY46=0,"EMPTY",IF($AZ46=TRUE,"INVALID INPUT",IF($BA46=TRUE,"INVALID INPUT",IF(OR(NOT(ISTEXT($C46)),LEN(TRIM($C46&amp;""))&lt;2),"INVALID INPUT",IF(OR($Q46="review_due",$Q46="new_evidence",$R46="yes"),"REOPEN",IF(OR($BD46="material",$BD46="unknown"),"RESOLVE EVIDENCE",IF(OR($I46="unknown",$H46="unknown"),"RESOLVE EVIDENCE",IF(AND($BG46=TRUE,OR($S46="",$S46="unknown")),"RESOLVE EVIDENCE",IF(AND($E46="no",OR($K46="",$K46="unknown")),"RESOLVE EVIDENCE",IF(AND($E46="yes",OR($L46="",$L46="unknown")),"RESOLVE EVIDENCE",IF(AND($E46="yes",OR($I46="partial",$I46="mismatch",$BC46="stale")),"DOWNGRADE",IF(AND($BG46=TRUE,$BK46=TRUE),"RESOLVE EVIDENCE",IF(AND($S46="no",$E46="yes",$H46="no",$U46="yes",$BB46="two_plus",$I46="full",$BC46="current"),"EXCLUDE FROM THIS COMMERCIAL VIEW",IF(AND($S46="no",$E46="yes",$H46="yes"),"DOWNGRADE",IF(AND($S46="no",OR($F46="yes",$BH46=TRUE)),"RETAIN FOR DISCOVERY / REFERENCE",IF($S46="no","RESOLVE EVIDENCE",IF(AND($E46="no",$H46="yes",$BF46=TRUE,$I46="full",$BI46=""),"RESOLVE EVIDENCE",IF(AND($E46="no",$H46="yes",$BF46=TRUE,$I46="full",$BG46=TRUE,OR($BB46&lt;&gt;"two_plus",$BC46&lt;&gt;"current",$S46&lt;&gt;"yes")),"RESOLVE EVIDENCE",IF(AND($E46="no",$H46="yes",$BF46=TRUE,$I46="full"),"ADD",IF(AND($BI46&lt;&gt;"",$E46="yes",$H46="yes",$I46="full",$L46&lt;&gt;$BI46),"RECLASSIFY",IF(AND($BB46="shared",$BH46=TRUE),"RETAIN FOR DISCOVERY / REFERENCE",IF(AND($BH46=TRUE,$F46="yes",OR($H46="no",$G46="none")),"RETAIN FOR DISCOVERY / REFERENCE",IF(AND($E46="yes",$H46="no",$U46="yes",$BB46="two_plus",$I46="full",$BC46="current"),"EXCLUDE FROM THIS COMMERCIAL VIEW",IF(AND($E46="yes",$H46="yes",$BF46=TRUE,$I46="full",$BB46="two_plus",$BC46="current",$BI46=""),"RESOLVE EVIDENCE",IF(AND($E46="yes",$H46="yes",$BF46=TRUE,$I46="full",$BB46="two_plus",$BC46="current",$BG46=TRUE,$S46&lt;&gt;"yes"),"RESOLVE EVIDENCE",IF(AND($E46="yes",$H46="yes",$BF46=TRUE,$I46="full",$BB46="two_plus",$BC46="current",$L46&lt;&gt;$BI46),"RECLASSIFY",IF(AND($E46="yes",$H46="yes",$BF46=TRUE,$I46="full",$BB46="two_plus",$BC46="current"),"CONFIRM","RESOLVE EVIDENCE")))))))))))))))))))))))))))</x:f>
      </x:c>
      <x:c r="BO46">
        <x:f>IF($AY46=0,"EMPTY",IF($AZ46=TRUE,"CONTROLLED_INPUT_INVALID",IF($BA46=TRUE,"REQUIRED_FIELDS_MISSING",IF(OR(NOT(ISTEXT($C46)),LEN(TRIM($C46&amp;""))&lt;2),"IDENTITY_MALFORMED",IF(OR($Q46="review_due",$Q46="new_evidence",$R46="yes"),"LIFECYCLE_TRIGGER",IF(OR($BD46="material",$BD46="unknown"),"MATERIAL_CONTRADICTION",IF(OR($I46="unknown",$H46="unknown"),"SCOPE_OR_EVENT_UNRESOLVED",IF(AND($BG46=TRUE,OR($S46="",$S46="unknown")),"SERVICEABILITY_UNRESOLVED",IF(AND($E46="no",OR($K46="",$K46="unknown")),"MISSING_ALTERNATIVE_ROLE_UNRESOLVED",IF(AND($E46="yes",OR($L46="",$L46="unknown")),"CURRENT_ROLE_UNRESOLVED",IF(AND($E46="yes",OR($I46="partial",$I46="mismatch",$BC46="stale")),"SCOPE_OR_FRESHNESS_LIMIT",IF(AND($BG46=TRUE,$BK46=TRUE),"COMMERCIAL_EVIDENCE_LIMITED",IF(AND($S46="no",$E46="yes",$H46="no",$U46="yes",$BB46="two_plus",$I46="full",$BC46="current"),"SCOPED_NON_SERVICEABILITY",IF(AND($S46="no",$E46="yes",$H46="yes"),"SERVICEABILITY_LIMIT",IF(AND($S46="no",OR($F46="yes",$BH46=TRUE)),"NOT_SERVICEABLE_FOR_COMMERCIAL_VIEW",IF($S46="no","SERVICEABILITY_NEGATIVE_ROLE_EFFECT_UNRESOLVED",IF(AND($E46="no",$H46="yes",$BF46=TRUE,$I46="full",$BI46=""),"MISSING_ALTERNATIVE_ROLE_UNRESOLVED",IF(AND($E46="no",$H46="yes",$BF46=TRUE,$I46="full",$BG46=TRUE,OR($BB46&lt;&gt;"two_plus",$BC46&lt;&gt;"current",$S46&lt;&gt;"yes")),"MISSING_ALTERNATIVE_EVIDENCE_LIMITED",IF(AND($E46="no",$H46="yes",$BF46=TRUE,$I46="full"),"COMMERCIAL_ALTERNATIVE_MISSING",IF(AND($BI46&lt;&gt;"",$E46="yes",$H46="yes",$I46="full",$L46&lt;&gt;$BI46),"ROLE_MISMATCH",IF(AND($BB46="shared",$BH46=TRUE),"PUBLIC_SIGNAL_SHARED_PROVENANCE",IF(AND($BH46=TRUE,$F46="yes",OR($H46="no",$G46="none")),"DISCOVERY_ONLY_RELATIONSHIP",IF(AND($E46="yes",$H46="no",$U46="yes",$BB46="two_plus",$I46="full",$BC46="current"),"SCOPED_NON_PARTICIPATION",IF(AND($E46="yes",$H46="yes",$BF46=TRUE,$I46="full",$BB46="two_plus",$BC46="current",$BI46=""),"ALTERNATIVE_TYPE_UNRESOLVED",IF(AND($E46="yes",$H46="yes",$BF46=TRUE,$I46="full",$BB46="two_plus",$BC46="current",$BG46=TRUE,$S46&lt;&gt;"yes"),"SERVICEABILITY_UNRESOLVED",IF(AND($E46="yes",$H46="yes",$BF46=TRUE,$I46="full",$BB46="two_plus",$BC46="current",$L46&lt;&gt;$BI46),"ROLE_MISMATCH",IF(AND($E46="yes",$H46="yes",$BF46=TRUE,$I46="full",$BB46="two_plus",$BC46="current"),"SCOPED_COMMERCIAL_RELEVANCE","DEFAULT_EVIDENCE_GAP")))))))))))))))))))))))))))</x:f>
      </x:c>
    </x:row>
    <x:row r="47">
      <x:c r="A47" s="80" t="str">
        <x:v>F042</x:v>
      </x:c>
      <x:c r="B47" s="80" t="str">
        <x:v>Confirmed matching evidence for shortlist</x:v>
      </x:c>
      <x:c r="C47" s="80" t="str">
        <x:v>Atlas Cloud</x:v>
      </x:c>
      <x:c r="D47" s="80" t="str">
        <x:v>shortlist</x:v>
      </x:c>
      <x:c r="E47" s="80" t="str">
        <x:v>yes</x:v>
      </x:c>
      <x:c r="F47" s="80" t="str">
        <x:v>yes</x:v>
      </x:c>
      <x:c r="G47" s="80" t="str">
        <x:v>mixed</x:v>
      </x:c>
      <x:c r="H47" s="80" t="str">
        <x:v>yes</x:v>
      </x:c>
      <x:c r="I47" s="80" t="str">
        <x:v>full</x:v>
      </x:c>
      <x:c r="J47" s="80" t="str">
        <x:v>independent_current</x:v>
      </x:c>
      <x:c r="K47" s="80" t="str">
        <x:v>vendor</x:v>
      </x:c>
      <x:c r="L47" s="80" t="str">
        <x:v>direct</x:v>
      </x:c>
      <x:c r="M47" s="80" t="str">
        <x:v>current</x:v>
      </x:c>
      <x:c r="N47" s="80" t="str">
        <x:v>none</x:v>
      </x:c>
      <x:c r="O47" s="80" t="str">
        <x:v>two_plus</x:v>
      </x:c>
      <x:c r="P47" s="80" t="str">
        <x:v>balanced</x:v>
      </x:c>
      <x:c r="Q47" s="80" t="str">
        <x:v>none</x:v>
      </x:c>
      <x:c r="R47" s="80" t="str">
        <x:v>no</x:v>
      </x:c>
      <x:c r="S47" s="80" t="str">
        <x:v>yes</x:v>
      </x:c>
      <x:c r="T47" s="80" t="str">
        <x:v>no</x:v>
      </x:c>
      <x:c r="U47" s="80" t="str">
        <x:v>no</x:v>
      </x:c>
      <x:c r="V47" s="80" t="str">
        <x:v>CONFIRM</x:v>
      </x:c>
      <x:c r="W47" s="61" t="str">
        <x:v>SCOPED_COMMERCIAL_RELEVANCE</x:v>
      </x:c>
      <x:c r="X47" s="61" t="str">
        <x:v>VALID</x:v>
      </x:c>
      <x:c r="Y47" s="61">
        <x:f>IF($BN47="EMPTY","EMPTY",$BN47)</x:f>
      </x:c>
      <x:c r="Z47" s="61">
        <x:f>$BO47</x:f>
      </x:c>
      <x:c r="AA47" s="61">
        <x:f>IF($BN47="EMPTY","EMPTY",IF($AZ47=TRUE,"INVALID",IF($BA47=TRUE,"INCOMPLETE",IF(OR(NOT(ISTEXT($C47)),LEN(TRIM($C47&amp;""))&lt;2),"INVALID","VALID"))))</x:f>
      </x:c>
      <x:c r="AB47" s="61">
        <x:f>IF(Y47=V47,"PASS","FAIL")</x:f>
      </x:c>
      <x:c r="AC47" s="61">
        <x:f>IF(Z47=W47,"PASS","FAIL")</x:f>
      </x:c>
      <x:c r="AD47" s="61">
        <x:f>IF(AA47=X47,"PASS","FAIL")</x:f>
      </x:c>
      <x:c r="AE47" s="61">
        <x:f>IF(AND(AB47="PASS",AC47="PASS",AD47="PASS"),"PASS","FAIL")</x:f>
      </x:c>
      <x:c r="AF47" s="71" t="str">
        <x:v>The current scoped role is supported.</x:v>
      </x:c>
      <x:c r="AG47" s="61">
        <x:f>IF($BN47="EMPTY","EMPTY",IFERROR(VLOOKUP($BO47,'Method Notes'!$AN$5:$AW$50,2,FALSE),""))</x:f>
      </x:c>
      <x:c r="AH47" s="71" t="str">
        <x:v>Matching direct buyer or recorded commercial-event evidence appears across independent decisions without a material contradiction, and role and serviceability are resolved.</x:v>
      </x:c>
      <x:c r="AI47" s="61">
        <x:f>IF($BN47="EMPTY","EMPTY",IF($BO47="CONTROLLED_INPUT_INVALID","Unsupported values were supplied for: "&amp;LEFT($BL47,MAX(0,LEN($BL47)-2))&amp;". The engine does not convert them to a safe default.",IF($BO47="REQUIRED_FIELDS_MISSING","Required information is missing: "&amp;LEFT($BM47,MAX(0,LEN($BM47)-2))&amp;".",IFERROR(VLOOKUP($BO47,'Method Notes'!$AN$5:$AW$50,3,FALSE),""))))</x:f>
      </x:c>
      <x:c r="AJ47" s="71" t="str">
        <x:v>Keep the current role in this validated view.</x:v>
      </x:c>
      <x:c r="AK47" s="61">
        <x:f>IF($BN47="EMPTY","EMPTY",IF($BO47="COMMERCIAL_ALTERNATIVE_MISSING","Add as "&amp;$BJ47&amp;" in this scoped view.",IF($BO47="ROLE_MISMATCH","Reclassify as "&amp;$BJ47&amp;" for this view.",IFERROR(VLOOKUP($BO47,'Method Notes'!$AN$5:$AW$50,4,FALSE),""))))</x:f>
      </x:c>
      <x:c r="AL47" s="71" t="str">
        <x:v>The selected use and other uses with the same scope and evidence requirement.</x:v>
      </x:c>
      <x:c r="AM47" s="61">
        <x:f>IF($BN47="EMPTY","EMPTY",IFERROR(VLOOKUP($BO47,'Method Notes'!$AN$5:$AW$50,5,FALSE),""))</x:f>
      </x:c>
      <x:c r="AN47" s="71" t="str">
        <x:v>Universal use across untested segments, geographies or stages.</x:v>
      </x:c>
      <x:c r="AO47" s="61">
        <x:f>IF($BN47="EMPTY","EMPTY",IFERROR(VLOOKUP($BO47,'Method Notes'!$AN$5:$AW$50,6,FALSE),""))</x:f>
      </x:c>
      <x:c r="AP47" s="71" t="str">
        <x:v>Record the evidence summary, owner and effective period.</x:v>
      </x:c>
      <x:c r="AQ47" s="61">
        <x:f>IF($BN47="EMPTY","EMPTY",IF($BO47="COMMERCIAL_EVIDENCE_LIMITED",IF($BF47=TRUE,"Add independent decisions and missing segments.","Collect direct buyer or recorded commercial-event evidence tied to the same scope."),IFERROR(VLOOKUP($BO47,'Method Notes'!$AN$5:$AW$50,7,FALSE),"")))</x:f>
      </x:c>
      <x:c r="AR47" s="71" t="str">
        <x:v>Review on the defined date or material market, product or serviceability change.</x:v>
      </x:c>
      <x:c r="AS47" s="61">
        <x:f>IF($BN47="EMPTY","EMPTY",IFERROR(VLOOKUP($BO47,'Method Notes'!$AN$5:$AW$50,8,FALSE),""))</x:f>
      </x:c>
      <x:c r="AT47" s="71" t="str">
        <x:v>CONFIRMATION IS SCOPED AND VERSIONED</x:v>
      </x:c>
      <x:c r="AU47" s="61">
        <x:f>IF($BN47="EMPTY","EMPTY",IF(OR($BO47="COMMERCIAL_EVIDENCE_LIMITED",$BO47="COMMERCIAL_ALTERNATIVE_MISSING",$BO47="ROLE_MISMATCH",$BO47="SCOPE_OR_FRESHNESS_LIMIT"),IF($BB47="shared","PROVENANCE NOT INDEPENDENT",IF($BB47="one","ONE INDEPENDENT DECISION ONLY",IF($BE47="incomplete_crm","CRM CAPTURE INCOMPLETE",IF(OR($BE47="only_wins",$BE47="only_losses",$BE47="one_segment",$BE47="limited"),"SAMPLE COVERAGE LIMITED",IF($T47="yes","HISTORICAL BACKFILL UNRELIABLE",IF($BC47="stale","EVIDENCE STALE","Evidence is scoped to the tested view.")))))),IFERROR(VLOOKUP($BO47,'Method Notes'!$AN$5:$AW$50,9,FALSE),"")))</x:f>
      </x:c>
      <x:c r="AV47" s="71" t="str">
        <x:v>Approve the result and publish the next set version.</x:v>
      </x:c>
      <x:c r="AW47" s="61">
        <x:f>IF($BN47="EMPTY","EMPTY",IFERROR(VLOOKUP($BO47,'Method Notes'!$AN$5:$AW$50,10,FALSE),""))</x:f>
      </x:c>
      <x:c r="AX47" s="61">
        <x:f>IF(AND(AG47=AF47,AI47=AH47,AK47=AJ47,AM47=AL47,AO47=AN47,AQ47=AP47,AS47=AR47,AU47=AT47,AW47=AV47),"PASS","FAIL")</x:f>
      </x:c>
      <x:c r="AY47">
        <x:f>IF(COUNTA($C47:$U47)&gt;0,1,0)</x:f>
      </x:c>
      <x:c r="AZ47">
        <x:f>OR(ISFORMULA($C47),ISFORMULA($D47),AND($D47&lt;&gt;"",NOT(OR(EXACT($D47,"seo"),EXACT($D47,"content"),EXACT($D47,"paid_search"),EXACT($D47,"market_monitoring"),EXACT($D47,"battlecard"),EXACT($D47,"product_comparison"),EXACT($D47,"shortlist"),EXACT($D47,"procurement"),EXACT($D47,"pricing"),EXACT($D47,"renewal"),EXACT($D47,"strategy")))),ISFORMULA($E47),AND($E47&lt;&gt;"",NOT(OR(EXACT($E47,"yes"),EXACT($E47,"no")))),ISFORMULA($F47),AND($F47&lt;&gt;"",NOT(OR(EXACT($F47,"yes"),EXACT($F47,"no")))),ISFORMULA($G47),AND($G47&lt;&gt;"",NOT(OR(EXACT($G47,"none"),EXACT($G47,"seller_only"),EXACT($G47,"buyer_event"),EXACT($G47,"mixed")))),ISFORMULA($H47),AND($H47&lt;&gt;"",NOT(OR(EXACT($H47,"yes"),EXACT($H47,"no"),EXACT($H47,"unknown")))),ISFORMULA($I47),AND($I47&lt;&gt;"",NOT(OR(EXACT($I47,"full"),EXACT($I47,"partial"),EXACT($I47,"mismatch"),EXACT($I47,"unknown")))),ISFORMULA($J47),AND($J47&lt;&gt;"",NOT(OR(EXACT($J47,"independent_current"),EXACT($J47,"one_decision"),EXACT($J47,"shared_records"),EXACT($J47,"contradictory"),EXACT($J47,"incomplete_capture"),EXACT($J47,"stale")))),ISFORMULA($K47),AND($K47&lt;&gt;"",NOT(OR(EXACT($K47,"vendor"),EXACT($K47,"product"),EXACT($K47,"consultancy"),EXACT($K47,"agency"),EXACT($K47,"internal_build"),EXACT($K47,"spreadsheet"),EXACT($K47,"incumbent"),EXACT($K47,"open_source"),EXACT($K47,"free_tool"),EXACT($K47,"no_decision"),EXACT($K47,"status_quo"),EXACT($K47,"unknown")))),ISFORMULA($L47),AND($L47&lt;&gt;"",NOT(OR(EXACT($L47,"direct"),EXACT($L47,"indirect"),EXACT($L47,"substitute"),EXACT($L47,"reference"),EXACT($L47,"unknown")))),ISFORMULA($M47),AND($M47&lt;&gt;"",NOT(OR(EXACT($M47,"current"),EXACT($M47,"stale"),EXACT($M47,"unknown")))),ISFORMULA($N47),AND($N47&lt;&gt;"",NOT(OR(EXACT($N47,"none"),EXACT($N47,"material"),EXACT($N47,"unknown")))),ISFORMULA($O47),AND($O47&lt;&gt;"",NOT(OR(EXACT($O47,"two_plus"),EXACT($O47,"one"),EXACT($O47,"shared"),EXACT($O47,"unknown")))),ISFORMULA($P47),AND($P47&lt;&gt;"",NOT(OR(EXACT($P47,"balanced"),EXACT($P47,"only_wins"),EXACT($P47,"only_losses"),EXACT($P47,"one_segment"),EXACT($P47,"incomplete_crm"),EXACT($P47,"limited")))),ISFORMULA($Q47),AND($Q47&lt;&gt;"",NOT(OR(EXACT($Q47,"none"),EXACT($Q47,"review_due"),EXACT($Q47,"new_evidence")))),ISFORMULA($R47),AND($R47&lt;&gt;"",NOT(OR(EXACT($R47,"yes"),EXACT($R47,"no")))),ISFORMULA($S47),AND($S47&lt;&gt;"",NOT(OR(EXACT($S47,"yes"),EXACT($S47,"no"),EXACT($S47,"unknown")))),ISFORMULA($T47),AND($T47&lt;&gt;"",NOT(OR(EXACT($T47,"yes"),EXACT($T47,"no")))),ISFORMULA($U47),AND($U47&lt;&gt;"",NOT(OR(EXACT($U47,"yes"),EXACT($U47,"no"),EXACT($U47,"unknown")))))</x:f>
      </x:c>
      <x:c r="BA47">
        <x:f>OR(LEN(TRIM($C47&amp;""))=0,LEN(TRIM($D47&amp;""))=0,LEN(TRIM($E47&amp;""))=0,LEN(TRIM($F47&amp;""))=0,LEN(TRIM($G47&amp;""))=0,LEN(TRIM($H47&amp;""))=0,LEN(TRIM($I47&amp;""))=0,LEN(TRIM($J47&amp;""))=0)</x:f>
      </x:c>
      <x:c r="BB47">
        <x:f>IF($O47&lt;&gt;"",$O47,IF($J47="independent_current","two_plus",IF($J47="one_decision","one",IF($J47="shared_records","shared","unknown"))))</x:f>
      </x:c>
      <x:c r="BC47">
        <x:f>IF($M47&lt;&gt;"",$M47,IF($J47="stale","stale",IF($J47="incomplete_capture","unknown",IF($J47&lt;&gt;"","current",""))))</x:f>
      </x:c>
      <x:c r="BD47">
        <x:f>IF($N47&lt;&gt;"",$N47,IF($J47="contradictory","material",IF($J47&lt;&gt;"","none","")))</x:f>
      </x:c>
      <x:c r="BE47">
        <x:f>IF($P47&lt;&gt;"",$P47,IF($J47="incomplete_capture","incomplete_crm",IF($J47="independent_current","balanced",IF($J47&lt;&gt;"","limited",""))))</x:f>
      </x:c>
      <x:c r="BF47">
        <x:f>OR($G47="buyer_event",$G47="mixed")</x:f>
      </x:c>
      <x:c r="BG47">
        <x:f>OR($D47="battlecard",$D47="shortlist",$D47="procurement",$D47="pricing",$D47="renewal",$D47="strategy",$D47="product_comparison")</x:f>
      </x:c>
      <x:c r="BH47">
        <x:f>OR($D47="seo",$D47="content",$D47="paid_search",$D47="market_monitoring")</x:f>
      </x:c>
      <x:c r="BI47">
        <x:f>IF(OR($K47="vendor",$K47="product"),"direct",IF(OR($K47="consultancy",$K47="agency"),"indirect",IF(OR($K47="internal_build",$K47="spreadsheet",$K47="incumbent",$K47="open_source",$K47="free_tool",$K47="no_decision",$K47="status_quo"),"substitute","")))</x:f>
      </x:c>
      <x:c r="BJ47">
        <x:f>IF(OR($K47="vendor",$K47="product"),"Direct competitor",IF(OR($K47="consultancy",$K47="agency"),"Service alternative",IF($K47="incumbent","Incumbent / substitute",IF($K47="no_decision","No-decision alternative",IF($K47="status_quo","Status-quo alternative",IF(OR($K47="internal_build",$K47="spreadsheet",$K47="open_source",$K47="free_tool"),"Substitute",""))))))</x:f>
      </x:c>
      <x:c r="BK47">
        <x:f>OR($G47="none",$G47="seller_only",$BB47&lt;&gt;"two_plus",$BE47="only_wins",$BE47="only_losses",$BE47="one_segment",$BE47="incomplete_crm",$BE47="limited",$T47="yes",$BC47&lt;&gt;"current")</x:f>
      </x:c>
      <x:c r="BL47">
        <x:f>IF(ISFORMULA($C47),"candidateName, ","")&amp;IF(OR(ISFORMULA($D47),AND($D47&lt;&gt;"",NOT(OR(EXACT($D47,"seo"),EXACT($D47,"content"),EXACT($D47,"paid_search"),EXACT($D47,"market_monitoring"),EXACT($D47,"battlecard"),EXACT($D47,"product_comparison"),EXACT($D47,"shortlist"),EXACT($D47,"procurement"),EXACT($D47,"pricing"),EXACT($D47,"renewal"),EXACT($D47,"strategy"))))),"decisionUse, ","")&amp;IF(OR(ISFORMULA($E47),AND($E47&lt;&gt;"",NOT(OR(EXACT($E47,"yes"),EXACT($E47,"no"))))),"candidateInSet, ","")&amp;IF(OR(ISFORMULA($F47),AND($F47&lt;&gt;"",NOT(OR(EXACT($F47,"yes"),EXACT($F47,"no"))))),"publicEvidence, ","")&amp;IF(OR(ISFORMULA($G47),AND($G47&lt;&gt;"",NOT(OR(EXACT($G47,"none"),EXACT($G47,"seller_only"),EXACT($G47,"buyer_event"),EXACT($G47,"mixed"))))),"firstPartyEvidence, ","")&amp;IF(OR(ISFORMULA($H47),AND($H47&lt;&gt;"",NOT(OR(EXACT($H47,"yes"),EXACT($H47,"no"),EXACT($H47,"unknown"))))),"realDecision, ","")&amp;IF(OR(ISFORMULA($I47),AND($I47&lt;&gt;"",NOT(OR(EXACT($I47,"full"),EXACT($I47,"partial"),EXACT($I47,"mismatch"),EXACT($I47,"unknown"))))),"scopeMatch, ","")&amp;IF(OR(ISFORMULA($J47),AND($J47&lt;&gt;"",NOT(OR(EXACT($J47,"independent_current"),EXACT($J47,"one_decision"),EXACT($J47,"shared_records"),EXACT($J47,"contradictory"),EXACT($J47,"incomplete_capture"),EXACT($J47,"stale"))))),"evidenceQuality, ","")&amp;IF(OR(ISFORMULA($K47),AND($K47&lt;&gt;"",NOT(OR(EXACT($K47,"vendor"),EXACT($K47,"product"),EXACT($K47,"consultancy"),EXACT($K47,"agency"),EXACT($K47,"internal_build"),EXACT($K47,"spreadsheet"),EXACT($K47,"incumbent"),EXACT($K47,"open_source"),EXACT($K47,"free_tool"),EXACT($K47,"no_decision"),EXACT($K47,"status_quo"),EXACT($K47,"unknown"))))),"alternativeType, ","")&amp;IF(OR(ISFORMULA($L47),AND($L47&lt;&gt;"",NOT(OR(EXACT($L47,"direct"),EXACT($L47,"indirect"),EXACT($L47,"substitute"),EXACT($L47,"reference"),EXACT($L47,"unknown"))))),"currentRole, ","")&amp;IF(OR(ISFORMULA($M47),AND($M47&lt;&gt;"",NOT(OR(EXACT($M47,"current"),EXACT($M47,"stale"),EXACT($M47,"unknown"))))),"freshness, ","")&amp;IF(OR(ISFORMULA($N47),AND($N47&lt;&gt;"",NOT(OR(EXACT($N47,"none"),EXACT($N47,"material"),EXACT($N47,"unknown"))))),"contradiction, ","")&amp;IF(OR(ISFORMULA($O47),AND($O47&lt;&gt;"",NOT(OR(EXACT($O47,"two_plus"),EXACT($O47,"one"),EXACT($O47,"shared"),EXACT($O47,"unknown"))))),"provenance, ","")&amp;IF(OR(ISFORMULA($P47),AND($P47&lt;&gt;"",NOT(OR(EXACT($P47,"balanced"),EXACT($P47,"only_wins"),EXACT($P47,"only_losses"),EXACT($P47,"one_segment"),EXACT($P47,"incomplete_crm"),EXACT($P47,"limited"))))),"sampleCoverage, ","")&amp;IF(OR(ISFORMULA($Q47),AND($Q47&lt;&gt;"",NOT(OR(EXACT($Q47,"none"),EXACT($Q47,"review_due"),EXACT($Q47,"new_evidence"))))),"previousValidation, ","")&amp;IF(OR(ISFORMULA($R47),AND($R47&lt;&gt;"",NOT(OR(EXACT($R47,"yes"),EXACT($R47,"no"))))),"newMaterialEvidence, ","")&amp;IF(OR(ISFORMULA($S47),AND($S47&lt;&gt;"",NOT(OR(EXACT($S47,"yes"),EXACT($S47,"no"),EXACT($S47,"unknown"))))),"serviceability, ","")&amp;IF(OR(ISFORMULA($T47),AND($T47&lt;&gt;"",NOT(OR(EXACT($T47,"yes"),EXACT($T47,"no"))))),"historicalBackfill, ","")&amp;IF(OR(ISFORMULA($U47),AND($U47&lt;&gt;"",NOT(OR(EXACT($U47,"yes"),EXACT($U47,"no"),EXACT($U47,"unknown"))))),"commercialNonParticipation, ","")</x:f>
      </x:c>
      <x:c r="BM47">
        <x:f>IF(LEN(TRIM($C47&amp;""))=0,"candidateName, ","")&amp;IF(LEN(TRIM($D47&amp;""))=0,"decisionUse, ","")&amp;IF(LEN(TRIM($E47&amp;""))=0,"candidateInSet, ","")&amp;IF(LEN(TRIM($F47&amp;""))=0,"publicEvidence, ","")&amp;IF(LEN(TRIM($G47&amp;""))=0,"firstPartyEvidence, ","")&amp;IF(LEN(TRIM($H47&amp;""))=0,"realDecision, ","")&amp;IF(LEN(TRIM($I47&amp;""))=0,"scopeMatch, ","")&amp;IF(LEN(TRIM($J47&amp;""))=0,"evidenceQuality, ","")</x:f>
      </x:c>
      <x:c r="BN47">
        <x:f>IF($AY47=0,"EMPTY",IF($AZ47=TRUE,"INVALID INPUT",IF($BA47=TRUE,"INVALID INPUT",IF(OR(NOT(ISTEXT($C47)),LEN(TRIM($C47&amp;""))&lt;2),"INVALID INPUT",IF(OR($Q47="review_due",$Q47="new_evidence",$R47="yes"),"REOPEN",IF(OR($BD47="material",$BD47="unknown"),"RESOLVE EVIDENCE",IF(OR($I47="unknown",$H47="unknown"),"RESOLVE EVIDENCE",IF(AND($BG47=TRUE,OR($S47="",$S47="unknown")),"RESOLVE EVIDENCE",IF(AND($E47="no",OR($K47="",$K47="unknown")),"RESOLVE EVIDENCE",IF(AND($E47="yes",OR($L47="",$L47="unknown")),"RESOLVE EVIDENCE",IF(AND($E47="yes",OR($I47="partial",$I47="mismatch",$BC47="stale")),"DOWNGRADE",IF(AND($BG47=TRUE,$BK47=TRUE),"RESOLVE EVIDENCE",IF(AND($S47="no",$E47="yes",$H47="no",$U47="yes",$BB47="two_plus",$I47="full",$BC47="current"),"EXCLUDE FROM THIS COMMERCIAL VIEW",IF(AND($S47="no",$E47="yes",$H47="yes"),"DOWNGRADE",IF(AND($S47="no",OR($F47="yes",$BH47=TRUE)),"RETAIN FOR DISCOVERY / REFERENCE",IF($S47="no","RESOLVE EVIDENCE",IF(AND($E47="no",$H47="yes",$BF47=TRUE,$I47="full",$BI47=""),"RESOLVE EVIDENCE",IF(AND($E47="no",$H47="yes",$BF47=TRUE,$I47="full",$BG47=TRUE,OR($BB47&lt;&gt;"two_plus",$BC47&lt;&gt;"current",$S47&lt;&gt;"yes")),"RESOLVE EVIDENCE",IF(AND($E47="no",$H47="yes",$BF47=TRUE,$I47="full"),"ADD",IF(AND($BI47&lt;&gt;"",$E47="yes",$H47="yes",$I47="full",$L47&lt;&gt;$BI47),"RECLASSIFY",IF(AND($BB47="shared",$BH47=TRUE),"RETAIN FOR DISCOVERY / REFERENCE",IF(AND($BH47=TRUE,$F47="yes",OR($H47="no",$G47="none")),"RETAIN FOR DISCOVERY / REFERENCE",IF(AND($E47="yes",$H47="no",$U47="yes",$BB47="two_plus",$I47="full",$BC47="current"),"EXCLUDE FROM THIS COMMERCIAL VIEW",IF(AND($E47="yes",$H47="yes",$BF47=TRUE,$I47="full",$BB47="two_plus",$BC47="current",$BI47=""),"RESOLVE EVIDENCE",IF(AND($E47="yes",$H47="yes",$BF47=TRUE,$I47="full",$BB47="two_plus",$BC47="current",$BG47=TRUE,$S47&lt;&gt;"yes"),"RESOLVE EVIDENCE",IF(AND($E47="yes",$H47="yes",$BF47=TRUE,$I47="full",$BB47="two_plus",$BC47="current",$L47&lt;&gt;$BI47),"RECLASSIFY",IF(AND($E47="yes",$H47="yes",$BF47=TRUE,$I47="full",$BB47="two_plus",$BC47="current"),"CONFIRM","RESOLVE EVIDENCE")))))))))))))))))))))))))))</x:f>
      </x:c>
      <x:c r="BO47">
        <x:f>IF($AY47=0,"EMPTY",IF($AZ47=TRUE,"CONTROLLED_INPUT_INVALID",IF($BA47=TRUE,"REQUIRED_FIELDS_MISSING",IF(OR(NOT(ISTEXT($C47)),LEN(TRIM($C47&amp;""))&lt;2),"IDENTITY_MALFORMED",IF(OR($Q47="review_due",$Q47="new_evidence",$R47="yes"),"LIFECYCLE_TRIGGER",IF(OR($BD47="material",$BD47="unknown"),"MATERIAL_CONTRADICTION",IF(OR($I47="unknown",$H47="unknown"),"SCOPE_OR_EVENT_UNRESOLVED",IF(AND($BG47=TRUE,OR($S47="",$S47="unknown")),"SERVICEABILITY_UNRESOLVED",IF(AND($E47="no",OR($K47="",$K47="unknown")),"MISSING_ALTERNATIVE_ROLE_UNRESOLVED",IF(AND($E47="yes",OR($L47="",$L47="unknown")),"CURRENT_ROLE_UNRESOLVED",IF(AND($E47="yes",OR($I47="partial",$I47="mismatch",$BC47="stale")),"SCOPE_OR_FRESHNESS_LIMIT",IF(AND($BG47=TRUE,$BK47=TRUE),"COMMERCIAL_EVIDENCE_LIMITED",IF(AND($S47="no",$E47="yes",$H47="no",$U47="yes",$BB47="two_plus",$I47="full",$BC47="current"),"SCOPED_NON_SERVICEABILITY",IF(AND($S47="no",$E47="yes",$H47="yes"),"SERVICEABILITY_LIMIT",IF(AND($S47="no",OR($F47="yes",$BH47=TRUE)),"NOT_SERVICEABLE_FOR_COMMERCIAL_VIEW",IF($S47="no","SERVICEABILITY_NEGATIVE_ROLE_EFFECT_UNRESOLVED",IF(AND($E47="no",$H47="yes",$BF47=TRUE,$I47="full",$BI47=""),"MISSING_ALTERNATIVE_ROLE_UNRESOLVED",IF(AND($E47="no",$H47="yes",$BF47=TRUE,$I47="full",$BG47=TRUE,OR($BB47&lt;&gt;"two_plus",$BC47&lt;&gt;"current",$S47&lt;&gt;"yes")),"MISSING_ALTERNATIVE_EVIDENCE_LIMITED",IF(AND($E47="no",$H47="yes",$BF47=TRUE,$I47="full"),"COMMERCIAL_ALTERNATIVE_MISSING",IF(AND($BI47&lt;&gt;"",$E47="yes",$H47="yes",$I47="full",$L47&lt;&gt;$BI47),"ROLE_MISMATCH",IF(AND($BB47="shared",$BH47=TRUE),"PUBLIC_SIGNAL_SHARED_PROVENANCE",IF(AND($BH47=TRUE,$F47="yes",OR($H47="no",$G47="none")),"DISCOVERY_ONLY_RELATIONSHIP",IF(AND($E47="yes",$H47="no",$U47="yes",$BB47="two_plus",$I47="full",$BC47="current"),"SCOPED_NON_PARTICIPATION",IF(AND($E47="yes",$H47="yes",$BF47=TRUE,$I47="full",$BB47="two_plus",$BC47="current",$BI47=""),"ALTERNATIVE_TYPE_UNRESOLVED",IF(AND($E47="yes",$H47="yes",$BF47=TRUE,$I47="full",$BB47="two_plus",$BC47="current",$BG47=TRUE,$S47&lt;&gt;"yes"),"SERVICEABILITY_UNRESOLVED",IF(AND($E47="yes",$H47="yes",$BF47=TRUE,$I47="full",$BB47="two_plus",$BC47="current",$L47&lt;&gt;$BI47),"ROLE_MISMATCH",IF(AND($E47="yes",$H47="yes",$BF47=TRUE,$I47="full",$BB47="two_plus",$BC47="current"),"SCOPED_COMMERCIAL_RELEVANCE","DEFAULT_EVIDENCE_GAP")))))))))))))))))))))))))))</x:f>
      </x:c>
    </x:row>
    <x:row r="48">
      <x:c r="A48" s="80" t="str">
        <x:v>F043</x:v>
      </x:c>
      <x:c r="B48" s="80" t="str">
        <x:v>Confirmed matching evidence for procurement</x:v>
      </x:c>
      <x:c r="C48" s="80" t="str">
        <x:v>Atlas Cloud</x:v>
      </x:c>
      <x:c r="D48" s="80" t="str">
        <x:v>procurement</x:v>
      </x:c>
      <x:c r="E48" s="80" t="str">
        <x:v>yes</x:v>
      </x:c>
      <x:c r="F48" s="80" t="str">
        <x:v>yes</x:v>
      </x:c>
      <x:c r="G48" s="80" t="str">
        <x:v>mixed</x:v>
      </x:c>
      <x:c r="H48" s="80" t="str">
        <x:v>yes</x:v>
      </x:c>
      <x:c r="I48" s="80" t="str">
        <x:v>full</x:v>
      </x:c>
      <x:c r="J48" s="80" t="str">
        <x:v>independent_current</x:v>
      </x:c>
      <x:c r="K48" s="80" t="str">
        <x:v>vendor</x:v>
      </x:c>
      <x:c r="L48" s="80" t="str">
        <x:v>direct</x:v>
      </x:c>
      <x:c r="M48" s="80" t="str">
        <x:v>current</x:v>
      </x:c>
      <x:c r="N48" s="80" t="str">
        <x:v>none</x:v>
      </x:c>
      <x:c r="O48" s="80" t="str">
        <x:v>two_plus</x:v>
      </x:c>
      <x:c r="P48" s="80" t="str">
        <x:v>balanced</x:v>
      </x:c>
      <x:c r="Q48" s="80" t="str">
        <x:v>none</x:v>
      </x:c>
      <x:c r="R48" s="80" t="str">
        <x:v>no</x:v>
      </x:c>
      <x:c r="S48" s="80" t="str">
        <x:v>yes</x:v>
      </x:c>
      <x:c r="T48" s="80" t="str">
        <x:v>no</x:v>
      </x:c>
      <x:c r="U48" s="80" t="str">
        <x:v>no</x:v>
      </x:c>
      <x:c r="V48" s="80" t="str">
        <x:v>CONFIRM</x:v>
      </x:c>
      <x:c r="W48" s="61" t="str">
        <x:v>SCOPED_COMMERCIAL_RELEVANCE</x:v>
      </x:c>
      <x:c r="X48" s="61" t="str">
        <x:v>VALID</x:v>
      </x:c>
      <x:c r="Y48" s="61">
        <x:f>IF($BN48="EMPTY","EMPTY",$BN48)</x:f>
      </x:c>
      <x:c r="Z48" s="61">
        <x:f>$BO48</x:f>
      </x:c>
      <x:c r="AA48" s="61">
        <x:f>IF($BN48="EMPTY","EMPTY",IF($AZ48=TRUE,"INVALID",IF($BA48=TRUE,"INCOMPLETE",IF(OR(NOT(ISTEXT($C48)),LEN(TRIM($C48&amp;""))&lt;2),"INVALID","VALID"))))</x:f>
      </x:c>
      <x:c r="AB48" s="61">
        <x:f>IF(Y48=V48,"PASS","FAIL")</x:f>
      </x:c>
      <x:c r="AC48" s="61">
        <x:f>IF(Z48=W48,"PASS","FAIL")</x:f>
      </x:c>
      <x:c r="AD48" s="61">
        <x:f>IF(AA48=X48,"PASS","FAIL")</x:f>
      </x:c>
      <x:c r="AE48" s="61">
        <x:f>IF(AND(AB48="PASS",AC48="PASS",AD48="PASS"),"PASS","FAIL")</x:f>
      </x:c>
      <x:c r="AF48" s="71" t="str">
        <x:v>The current scoped role is supported.</x:v>
      </x:c>
      <x:c r="AG48" s="61">
        <x:f>IF($BN48="EMPTY","EMPTY",IFERROR(VLOOKUP($BO48,'Method Notes'!$AN$5:$AW$50,2,FALSE),""))</x:f>
      </x:c>
      <x:c r="AH48" s="71" t="str">
        <x:v>Matching direct buyer or recorded commercial-event evidence appears across independent decisions without a material contradiction, and role and serviceability are resolved.</x:v>
      </x:c>
      <x:c r="AI48" s="61">
        <x:f>IF($BN48="EMPTY","EMPTY",IF($BO48="CONTROLLED_INPUT_INVALID","Unsupported values were supplied for: "&amp;LEFT($BL48,MAX(0,LEN($BL48)-2))&amp;". The engine does not convert them to a safe default.",IF($BO48="REQUIRED_FIELDS_MISSING","Required information is missing: "&amp;LEFT($BM48,MAX(0,LEN($BM48)-2))&amp;".",IFERROR(VLOOKUP($BO48,'Method Notes'!$AN$5:$AW$50,3,FALSE),""))))</x:f>
      </x:c>
      <x:c r="AJ48" s="71" t="str">
        <x:v>Keep the current role in this validated view.</x:v>
      </x:c>
      <x:c r="AK48" s="61">
        <x:f>IF($BN48="EMPTY","EMPTY",IF($BO48="COMMERCIAL_ALTERNATIVE_MISSING","Add as "&amp;$BJ48&amp;" in this scoped view.",IF($BO48="ROLE_MISMATCH","Reclassify as "&amp;$BJ48&amp;" for this view.",IFERROR(VLOOKUP($BO48,'Method Notes'!$AN$5:$AW$50,4,FALSE),""))))</x:f>
      </x:c>
      <x:c r="AL48" s="71" t="str">
        <x:v>The selected use and other uses with the same scope and evidence requirement.</x:v>
      </x:c>
      <x:c r="AM48" s="61">
        <x:f>IF($BN48="EMPTY","EMPTY",IFERROR(VLOOKUP($BO48,'Method Notes'!$AN$5:$AW$50,5,FALSE),""))</x:f>
      </x:c>
      <x:c r="AN48" s="71" t="str">
        <x:v>Universal use across untested segments, geographies or stages.</x:v>
      </x:c>
      <x:c r="AO48" s="61">
        <x:f>IF($BN48="EMPTY","EMPTY",IFERROR(VLOOKUP($BO48,'Method Notes'!$AN$5:$AW$50,6,FALSE),""))</x:f>
      </x:c>
      <x:c r="AP48" s="71" t="str">
        <x:v>Record the evidence summary, owner and effective period.</x:v>
      </x:c>
      <x:c r="AQ48" s="61">
        <x:f>IF($BN48="EMPTY","EMPTY",IF($BO48="COMMERCIAL_EVIDENCE_LIMITED",IF($BF48=TRUE,"Add independent decisions and missing segments.","Collect direct buyer or recorded commercial-event evidence tied to the same scope."),IFERROR(VLOOKUP($BO48,'Method Notes'!$AN$5:$AW$50,7,FALSE),"")))</x:f>
      </x:c>
      <x:c r="AR48" s="71" t="str">
        <x:v>Review on the defined date or material market, product or serviceability change.</x:v>
      </x:c>
      <x:c r="AS48" s="61">
        <x:f>IF($BN48="EMPTY","EMPTY",IFERROR(VLOOKUP($BO48,'Method Notes'!$AN$5:$AW$50,8,FALSE),""))</x:f>
      </x:c>
      <x:c r="AT48" s="71" t="str">
        <x:v>CONFIRMATION IS SCOPED AND VERSIONED</x:v>
      </x:c>
      <x:c r="AU48" s="61">
        <x:f>IF($BN48="EMPTY","EMPTY",IF(OR($BO48="COMMERCIAL_EVIDENCE_LIMITED",$BO48="COMMERCIAL_ALTERNATIVE_MISSING",$BO48="ROLE_MISMATCH",$BO48="SCOPE_OR_FRESHNESS_LIMIT"),IF($BB48="shared","PROVENANCE NOT INDEPENDENT",IF($BB48="one","ONE INDEPENDENT DECISION ONLY",IF($BE48="incomplete_crm","CRM CAPTURE INCOMPLETE",IF(OR($BE48="only_wins",$BE48="only_losses",$BE48="one_segment",$BE48="limited"),"SAMPLE COVERAGE LIMITED",IF($T48="yes","HISTORICAL BACKFILL UNRELIABLE",IF($BC48="stale","EVIDENCE STALE","Evidence is scoped to the tested view.")))))),IFERROR(VLOOKUP($BO48,'Method Notes'!$AN$5:$AW$50,9,FALSE),"")))</x:f>
      </x:c>
      <x:c r="AV48" s="71" t="str">
        <x:v>Approve the result and publish the next set version.</x:v>
      </x:c>
      <x:c r="AW48" s="61">
        <x:f>IF($BN48="EMPTY","EMPTY",IFERROR(VLOOKUP($BO48,'Method Notes'!$AN$5:$AW$50,10,FALSE),""))</x:f>
      </x:c>
      <x:c r="AX48" s="61">
        <x:f>IF(AND(AG48=AF48,AI48=AH48,AK48=AJ48,AM48=AL48,AO48=AN48,AQ48=AP48,AS48=AR48,AU48=AT48,AW48=AV48),"PASS","FAIL")</x:f>
      </x:c>
      <x:c r="AY48">
        <x:f>IF(COUNTA($C48:$U48)&gt;0,1,0)</x:f>
      </x:c>
      <x:c r="AZ48">
        <x:f>OR(ISFORMULA($C48),ISFORMULA($D48),AND($D48&lt;&gt;"",NOT(OR(EXACT($D48,"seo"),EXACT($D48,"content"),EXACT($D48,"paid_search"),EXACT($D48,"market_monitoring"),EXACT($D48,"battlecard"),EXACT($D48,"product_comparison"),EXACT($D48,"shortlist"),EXACT($D48,"procurement"),EXACT($D48,"pricing"),EXACT($D48,"renewal"),EXACT($D48,"strategy")))),ISFORMULA($E48),AND($E48&lt;&gt;"",NOT(OR(EXACT($E48,"yes"),EXACT($E48,"no")))),ISFORMULA($F48),AND($F48&lt;&gt;"",NOT(OR(EXACT($F48,"yes"),EXACT($F48,"no")))),ISFORMULA($G48),AND($G48&lt;&gt;"",NOT(OR(EXACT($G48,"none"),EXACT($G48,"seller_only"),EXACT($G48,"buyer_event"),EXACT($G48,"mixed")))),ISFORMULA($H48),AND($H48&lt;&gt;"",NOT(OR(EXACT($H48,"yes"),EXACT($H48,"no"),EXACT($H48,"unknown")))),ISFORMULA($I48),AND($I48&lt;&gt;"",NOT(OR(EXACT($I48,"full"),EXACT($I48,"partial"),EXACT($I48,"mismatch"),EXACT($I48,"unknown")))),ISFORMULA($J48),AND($J48&lt;&gt;"",NOT(OR(EXACT($J48,"independent_current"),EXACT($J48,"one_decision"),EXACT($J48,"shared_records"),EXACT($J48,"contradictory"),EXACT($J48,"incomplete_capture"),EXACT($J48,"stale")))),ISFORMULA($K48),AND($K48&lt;&gt;"",NOT(OR(EXACT($K48,"vendor"),EXACT($K48,"product"),EXACT($K48,"consultancy"),EXACT($K48,"agency"),EXACT($K48,"internal_build"),EXACT($K48,"spreadsheet"),EXACT($K48,"incumbent"),EXACT($K48,"open_source"),EXACT($K48,"free_tool"),EXACT($K48,"no_decision"),EXACT($K48,"status_quo"),EXACT($K48,"unknown")))),ISFORMULA($L48),AND($L48&lt;&gt;"",NOT(OR(EXACT($L48,"direct"),EXACT($L48,"indirect"),EXACT($L48,"substitute"),EXACT($L48,"reference"),EXACT($L48,"unknown")))),ISFORMULA($M48),AND($M48&lt;&gt;"",NOT(OR(EXACT($M48,"current"),EXACT($M48,"stale"),EXACT($M48,"unknown")))),ISFORMULA($N48),AND($N48&lt;&gt;"",NOT(OR(EXACT($N48,"none"),EXACT($N48,"material"),EXACT($N48,"unknown")))),ISFORMULA($O48),AND($O48&lt;&gt;"",NOT(OR(EXACT($O48,"two_plus"),EXACT($O48,"one"),EXACT($O48,"shared"),EXACT($O48,"unknown")))),ISFORMULA($P48),AND($P48&lt;&gt;"",NOT(OR(EXACT($P48,"balanced"),EXACT($P48,"only_wins"),EXACT($P48,"only_losses"),EXACT($P48,"one_segment"),EXACT($P48,"incomplete_crm"),EXACT($P48,"limited")))),ISFORMULA($Q48),AND($Q48&lt;&gt;"",NOT(OR(EXACT($Q48,"none"),EXACT($Q48,"review_due"),EXACT($Q48,"new_evidence")))),ISFORMULA($R48),AND($R48&lt;&gt;"",NOT(OR(EXACT($R48,"yes"),EXACT($R48,"no")))),ISFORMULA($S48),AND($S48&lt;&gt;"",NOT(OR(EXACT($S48,"yes"),EXACT($S48,"no"),EXACT($S48,"unknown")))),ISFORMULA($T48),AND($T48&lt;&gt;"",NOT(OR(EXACT($T48,"yes"),EXACT($T48,"no")))),ISFORMULA($U48),AND($U48&lt;&gt;"",NOT(OR(EXACT($U48,"yes"),EXACT($U48,"no"),EXACT($U48,"unknown")))))</x:f>
      </x:c>
      <x:c r="BA48">
        <x:f>OR(LEN(TRIM($C48&amp;""))=0,LEN(TRIM($D48&amp;""))=0,LEN(TRIM($E48&amp;""))=0,LEN(TRIM($F48&amp;""))=0,LEN(TRIM($G48&amp;""))=0,LEN(TRIM($H48&amp;""))=0,LEN(TRIM($I48&amp;""))=0,LEN(TRIM($J48&amp;""))=0)</x:f>
      </x:c>
      <x:c r="BB48">
        <x:f>IF($O48&lt;&gt;"",$O48,IF($J48="independent_current","two_plus",IF($J48="one_decision","one",IF($J48="shared_records","shared","unknown"))))</x:f>
      </x:c>
      <x:c r="BC48">
        <x:f>IF($M48&lt;&gt;"",$M48,IF($J48="stale","stale",IF($J48="incomplete_capture","unknown",IF($J48&lt;&gt;"","current",""))))</x:f>
      </x:c>
      <x:c r="BD48">
        <x:f>IF($N48&lt;&gt;"",$N48,IF($J48="contradictory","material",IF($J48&lt;&gt;"","none","")))</x:f>
      </x:c>
      <x:c r="BE48">
        <x:f>IF($P48&lt;&gt;"",$P48,IF($J48="incomplete_capture","incomplete_crm",IF($J48="independent_current","balanced",IF($J48&lt;&gt;"","limited",""))))</x:f>
      </x:c>
      <x:c r="BF48">
        <x:f>OR($G48="buyer_event",$G48="mixed")</x:f>
      </x:c>
      <x:c r="BG48">
        <x:f>OR($D48="battlecard",$D48="shortlist",$D48="procurement",$D48="pricing",$D48="renewal",$D48="strategy",$D48="product_comparison")</x:f>
      </x:c>
      <x:c r="BH48">
        <x:f>OR($D48="seo",$D48="content",$D48="paid_search",$D48="market_monitoring")</x:f>
      </x:c>
      <x:c r="BI48">
        <x:f>IF(OR($K48="vendor",$K48="product"),"direct",IF(OR($K48="consultancy",$K48="agency"),"indirect",IF(OR($K48="internal_build",$K48="spreadsheet",$K48="incumbent",$K48="open_source",$K48="free_tool",$K48="no_decision",$K48="status_quo"),"substitute","")))</x:f>
      </x:c>
      <x:c r="BJ48">
        <x:f>IF(OR($K48="vendor",$K48="product"),"Direct competitor",IF(OR($K48="consultancy",$K48="agency"),"Service alternative",IF($K48="incumbent","Incumbent / substitute",IF($K48="no_decision","No-decision alternative",IF($K48="status_quo","Status-quo alternative",IF(OR($K48="internal_build",$K48="spreadsheet",$K48="open_source",$K48="free_tool"),"Substitute",""))))))</x:f>
      </x:c>
      <x:c r="BK48">
        <x:f>OR($G48="none",$G48="seller_only",$BB48&lt;&gt;"two_plus",$BE48="only_wins",$BE48="only_losses",$BE48="one_segment",$BE48="incomplete_crm",$BE48="limited",$T48="yes",$BC48&lt;&gt;"current")</x:f>
      </x:c>
      <x:c r="BL48">
        <x:f>IF(ISFORMULA($C48),"candidateName, ","")&amp;IF(OR(ISFORMULA($D48),AND($D48&lt;&gt;"",NOT(OR(EXACT($D48,"seo"),EXACT($D48,"content"),EXACT($D48,"paid_search"),EXACT($D48,"market_monitoring"),EXACT($D48,"battlecard"),EXACT($D48,"product_comparison"),EXACT($D48,"shortlist"),EXACT($D48,"procurement"),EXACT($D48,"pricing"),EXACT($D48,"renewal"),EXACT($D48,"strategy"))))),"decisionUse, ","")&amp;IF(OR(ISFORMULA($E48),AND($E48&lt;&gt;"",NOT(OR(EXACT($E48,"yes"),EXACT($E48,"no"))))),"candidateInSet, ","")&amp;IF(OR(ISFORMULA($F48),AND($F48&lt;&gt;"",NOT(OR(EXACT($F48,"yes"),EXACT($F48,"no"))))),"publicEvidence, ","")&amp;IF(OR(ISFORMULA($G48),AND($G48&lt;&gt;"",NOT(OR(EXACT($G48,"none"),EXACT($G48,"seller_only"),EXACT($G48,"buyer_event"),EXACT($G48,"mixed"))))),"firstPartyEvidence, ","")&amp;IF(OR(ISFORMULA($H48),AND($H48&lt;&gt;"",NOT(OR(EXACT($H48,"yes"),EXACT($H48,"no"),EXACT($H48,"unknown"))))),"realDecision, ","")&amp;IF(OR(ISFORMULA($I48),AND($I48&lt;&gt;"",NOT(OR(EXACT($I48,"full"),EXACT($I48,"partial"),EXACT($I48,"mismatch"),EXACT($I48,"unknown"))))),"scopeMatch, ","")&amp;IF(OR(ISFORMULA($J48),AND($J48&lt;&gt;"",NOT(OR(EXACT($J48,"independent_current"),EXACT($J48,"one_decision"),EXACT($J48,"shared_records"),EXACT($J48,"contradictory"),EXACT($J48,"incomplete_capture"),EXACT($J48,"stale"))))),"evidenceQuality, ","")&amp;IF(OR(ISFORMULA($K48),AND($K48&lt;&gt;"",NOT(OR(EXACT($K48,"vendor"),EXACT($K48,"product"),EXACT($K48,"consultancy"),EXACT($K48,"agency"),EXACT($K48,"internal_build"),EXACT($K48,"spreadsheet"),EXACT($K48,"incumbent"),EXACT($K48,"open_source"),EXACT($K48,"free_tool"),EXACT($K48,"no_decision"),EXACT($K48,"status_quo"),EXACT($K48,"unknown"))))),"alternativeType, ","")&amp;IF(OR(ISFORMULA($L48),AND($L48&lt;&gt;"",NOT(OR(EXACT($L48,"direct"),EXACT($L48,"indirect"),EXACT($L48,"substitute"),EXACT($L48,"reference"),EXACT($L48,"unknown"))))),"currentRole, ","")&amp;IF(OR(ISFORMULA($M48),AND($M48&lt;&gt;"",NOT(OR(EXACT($M48,"current"),EXACT($M48,"stale"),EXACT($M48,"unknown"))))),"freshness, ","")&amp;IF(OR(ISFORMULA($N48),AND($N48&lt;&gt;"",NOT(OR(EXACT($N48,"none"),EXACT($N48,"material"),EXACT($N48,"unknown"))))),"contradiction, ","")&amp;IF(OR(ISFORMULA($O48),AND($O48&lt;&gt;"",NOT(OR(EXACT($O48,"two_plus"),EXACT($O48,"one"),EXACT($O48,"shared"),EXACT($O48,"unknown"))))),"provenance, ","")&amp;IF(OR(ISFORMULA($P48),AND($P48&lt;&gt;"",NOT(OR(EXACT($P48,"balanced"),EXACT($P48,"only_wins"),EXACT($P48,"only_losses"),EXACT($P48,"one_segment"),EXACT($P48,"incomplete_crm"),EXACT($P48,"limited"))))),"sampleCoverage, ","")&amp;IF(OR(ISFORMULA($Q48),AND($Q48&lt;&gt;"",NOT(OR(EXACT($Q48,"none"),EXACT($Q48,"review_due"),EXACT($Q48,"new_evidence"))))),"previousValidation, ","")&amp;IF(OR(ISFORMULA($R48),AND($R48&lt;&gt;"",NOT(OR(EXACT($R48,"yes"),EXACT($R48,"no"))))),"newMaterialEvidence, ","")&amp;IF(OR(ISFORMULA($S48),AND($S48&lt;&gt;"",NOT(OR(EXACT($S48,"yes"),EXACT($S48,"no"),EXACT($S48,"unknown"))))),"serviceability, ","")&amp;IF(OR(ISFORMULA($T48),AND($T48&lt;&gt;"",NOT(OR(EXACT($T48,"yes"),EXACT($T48,"no"))))),"historicalBackfill, ","")&amp;IF(OR(ISFORMULA($U48),AND($U48&lt;&gt;"",NOT(OR(EXACT($U48,"yes"),EXACT($U48,"no"),EXACT($U48,"unknown"))))),"commercialNonParticipation, ","")</x:f>
      </x:c>
      <x:c r="BM48">
        <x:f>IF(LEN(TRIM($C48&amp;""))=0,"candidateName, ","")&amp;IF(LEN(TRIM($D48&amp;""))=0,"decisionUse, ","")&amp;IF(LEN(TRIM($E48&amp;""))=0,"candidateInSet, ","")&amp;IF(LEN(TRIM($F48&amp;""))=0,"publicEvidence, ","")&amp;IF(LEN(TRIM($G48&amp;""))=0,"firstPartyEvidence, ","")&amp;IF(LEN(TRIM($H48&amp;""))=0,"realDecision, ","")&amp;IF(LEN(TRIM($I48&amp;""))=0,"scopeMatch, ","")&amp;IF(LEN(TRIM($J48&amp;""))=0,"evidenceQuality, ","")</x:f>
      </x:c>
      <x:c r="BN48">
        <x:f>IF($AY48=0,"EMPTY",IF($AZ48=TRUE,"INVALID INPUT",IF($BA48=TRUE,"INVALID INPUT",IF(OR(NOT(ISTEXT($C48)),LEN(TRIM($C48&amp;""))&lt;2),"INVALID INPUT",IF(OR($Q48="review_due",$Q48="new_evidence",$R48="yes"),"REOPEN",IF(OR($BD48="material",$BD48="unknown"),"RESOLVE EVIDENCE",IF(OR($I48="unknown",$H48="unknown"),"RESOLVE EVIDENCE",IF(AND($BG48=TRUE,OR($S48="",$S48="unknown")),"RESOLVE EVIDENCE",IF(AND($E48="no",OR($K48="",$K48="unknown")),"RESOLVE EVIDENCE",IF(AND($E48="yes",OR($L48="",$L48="unknown")),"RESOLVE EVIDENCE",IF(AND($E48="yes",OR($I48="partial",$I48="mismatch",$BC48="stale")),"DOWNGRADE",IF(AND($BG48=TRUE,$BK48=TRUE),"RESOLVE EVIDENCE",IF(AND($S48="no",$E48="yes",$H48="no",$U48="yes",$BB48="two_plus",$I48="full",$BC48="current"),"EXCLUDE FROM THIS COMMERCIAL VIEW",IF(AND($S48="no",$E48="yes",$H48="yes"),"DOWNGRADE",IF(AND($S48="no",OR($F48="yes",$BH48=TRUE)),"RETAIN FOR DISCOVERY / REFERENCE",IF($S48="no","RESOLVE EVIDENCE",IF(AND($E48="no",$H48="yes",$BF48=TRUE,$I48="full",$BI48=""),"RESOLVE EVIDENCE",IF(AND($E48="no",$H48="yes",$BF48=TRUE,$I48="full",$BG48=TRUE,OR($BB48&lt;&gt;"two_plus",$BC48&lt;&gt;"current",$S48&lt;&gt;"yes")),"RESOLVE EVIDENCE",IF(AND($E48="no",$H48="yes",$BF48=TRUE,$I48="full"),"ADD",IF(AND($BI48&lt;&gt;"",$E48="yes",$H48="yes",$I48="full",$L48&lt;&gt;$BI48),"RECLASSIFY",IF(AND($BB48="shared",$BH48=TRUE),"RETAIN FOR DISCOVERY / REFERENCE",IF(AND($BH48=TRUE,$F48="yes",OR($H48="no",$G48="none")),"RETAIN FOR DISCOVERY / REFERENCE",IF(AND($E48="yes",$H48="no",$U48="yes",$BB48="two_plus",$I48="full",$BC48="current"),"EXCLUDE FROM THIS COMMERCIAL VIEW",IF(AND($E48="yes",$H48="yes",$BF48=TRUE,$I48="full",$BB48="two_plus",$BC48="current",$BI48=""),"RESOLVE EVIDENCE",IF(AND($E48="yes",$H48="yes",$BF48=TRUE,$I48="full",$BB48="two_plus",$BC48="current",$BG48=TRUE,$S48&lt;&gt;"yes"),"RESOLVE EVIDENCE",IF(AND($E48="yes",$H48="yes",$BF48=TRUE,$I48="full",$BB48="two_plus",$BC48="current",$L48&lt;&gt;$BI48),"RECLASSIFY",IF(AND($E48="yes",$H48="yes",$BF48=TRUE,$I48="full",$BB48="two_plus",$BC48="current"),"CONFIRM","RESOLVE EVIDENCE")))))))))))))))))))))))))))</x:f>
      </x:c>
      <x:c r="BO48">
        <x:f>IF($AY48=0,"EMPTY",IF($AZ48=TRUE,"CONTROLLED_INPUT_INVALID",IF($BA48=TRUE,"REQUIRED_FIELDS_MISSING",IF(OR(NOT(ISTEXT($C48)),LEN(TRIM($C48&amp;""))&lt;2),"IDENTITY_MALFORMED",IF(OR($Q48="review_due",$Q48="new_evidence",$R48="yes"),"LIFECYCLE_TRIGGER",IF(OR($BD48="material",$BD48="unknown"),"MATERIAL_CONTRADICTION",IF(OR($I48="unknown",$H48="unknown"),"SCOPE_OR_EVENT_UNRESOLVED",IF(AND($BG48=TRUE,OR($S48="",$S48="unknown")),"SERVICEABILITY_UNRESOLVED",IF(AND($E48="no",OR($K48="",$K48="unknown")),"MISSING_ALTERNATIVE_ROLE_UNRESOLVED",IF(AND($E48="yes",OR($L48="",$L48="unknown")),"CURRENT_ROLE_UNRESOLVED",IF(AND($E48="yes",OR($I48="partial",$I48="mismatch",$BC48="stale")),"SCOPE_OR_FRESHNESS_LIMIT",IF(AND($BG48=TRUE,$BK48=TRUE),"COMMERCIAL_EVIDENCE_LIMITED",IF(AND($S48="no",$E48="yes",$H48="no",$U48="yes",$BB48="two_plus",$I48="full",$BC48="current"),"SCOPED_NON_SERVICEABILITY",IF(AND($S48="no",$E48="yes",$H48="yes"),"SERVICEABILITY_LIMIT",IF(AND($S48="no",OR($F48="yes",$BH48=TRUE)),"NOT_SERVICEABLE_FOR_COMMERCIAL_VIEW",IF($S48="no","SERVICEABILITY_NEGATIVE_ROLE_EFFECT_UNRESOLVED",IF(AND($E48="no",$H48="yes",$BF48=TRUE,$I48="full",$BI48=""),"MISSING_ALTERNATIVE_ROLE_UNRESOLVED",IF(AND($E48="no",$H48="yes",$BF48=TRUE,$I48="full",$BG48=TRUE,OR($BB48&lt;&gt;"two_plus",$BC48&lt;&gt;"current",$S48&lt;&gt;"yes")),"MISSING_ALTERNATIVE_EVIDENCE_LIMITED",IF(AND($E48="no",$H48="yes",$BF48=TRUE,$I48="full"),"COMMERCIAL_ALTERNATIVE_MISSING",IF(AND($BI48&lt;&gt;"",$E48="yes",$H48="yes",$I48="full",$L48&lt;&gt;$BI48),"ROLE_MISMATCH",IF(AND($BB48="shared",$BH48=TRUE),"PUBLIC_SIGNAL_SHARED_PROVENANCE",IF(AND($BH48=TRUE,$F48="yes",OR($H48="no",$G48="none")),"DISCOVERY_ONLY_RELATIONSHIP",IF(AND($E48="yes",$H48="no",$U48="yes",$BB48="two_plus",$I48="full",$BC48="current"),"SCOPED_NON_PARTICIPATION",IF(AND($E48="yes",$H48="yes",$BF48=TRUE,$I48="full",$BB48="two_plus",$BC48="current",$BI48=""),"ALTERNATIVE_TYPE_UNRESOLVED",IF(AND($E48="yes",$H48="yes",$BF48=TRUE,$I48="full",$BB48="two_plus",$BC48="current",$BG48=TRUE,$S48&lt;&gt;"yes"),"SERVICEABILITY_UNRESOLVED",IF(AND($E48="yes",$H48="yes",$BF48=TRUE,$I48="full",$BB48="two_plus",$BC48="current",$L48&lt;&gt;$BI48),"ROLE_MISMATCH",IF(AND($E48="yes",$H48="yes",$BF48=TRUE,$I48="full",$BB48="two_plus",$BC48="current"),"SCOPED_COMMERCIAL_RELEVANCE","DEFAULT_EVIDENCE_GAP")))))))))))))))))))))))))))</x:f>
      </x:c>
    </x:row>
    <x:row r="49">
      <x:c r="A49" s="80" t="str">
        <x:v>F044</x:v>
      </x:c>
      <x:c r="B49" s="80" t="str">
        <x:v>Confirmed matching evidence for pricing</x:v>
      </x:c>
      <x:c r="C49" s="80" t="str">
        <x:v>Atlas Cloud</x:v>
      </x:c>
      <x:c r="D49" s="80" t="str">
        <x:v>pricing</x:v>
      </x:c>
      <x:c r="E49" s="80" t="str">
        <x:v>yes</x:v>
      </x:c>
      <x:c r="F49" s="80" t="str">
        <x:v>yes</x:v>
      </x:c>
      <x:c r="G49" s="80" t="str">
        <x:v>mixed</x:v>
      </x:c>
      <x:c r="H49" s="80" t="str">
        <x:v>yes</x:v>
      </x:c>
      <x:c r="I49" s="80" t="str">
        <x:v>full</x:v>
      </x:c>
      <x:c r="J49" s="80" t="str">
        <x:v>independent_current</x:v>
      </x:c>
      <x:c r="K49" s="80" t="str">
        <x:v>vendor</x:v>
      </x:c>
      <x:c r="L49" s="80" t="str">
        <x:v>direct</x:v>
      </x:c>
      <x:c r="M49" s="80" t="str">
        <x:v>current</x:v>
      </x:c>
      <x:c r="N49" s="80" t="str">
        <x:v>none</x:v>
      </x:c>
      <x:c r="O49" s="80" t="str">
        <x:v>two_plus</x:v>
      </x:c>
      <x:c r="P49" s="80" t="str">
        <x:v>balanced</x:v>
      </x:c>
      <x:c r="Q49" s="80" t="str">
        <x:v>none</x:v>
      </x:c>
      <x:c r="R49" s="80" t="str">
        <x:v>no</x:v>
      </x:c>
      <x:c r="S49" s="80" t="str">
        <x:v>yes</x:v>
      </x:c>
      <x:c r="T49" s="80" t="str">
        <x:v>no</x:v>
      </x:c>
      <x:c r="U49" s="80" t="str">
        <x:v>no</x:v>
      </x:c>
      <x:c r="V49" s="80" t="str">
        <x:v>CONFIRM</x:v>
      </x:c>
      <x:c r="W49" s="61" t="str">
        <x:v>SCOPED_COMMERCIAL_RELEVANCE</x:v>
      </x:c>
      <x:c r="X49" s="61" t="str">
        <x:v>VALID</x:v>
      </x:c>
      <x:c r="Y49" s="61">
        <x:f>IF($BN49="EMPTY","EMPTY",$BN49)</x:f>
      </x:c>
      <x:c r="Z49" s="61">
        <x:f>$BO49</x:f>
      </x:c>
      <x:c r="AA49" s="61">
        <x:f>IF($BN49="EMPTY","EMPTY",IF($AZ49=TRUE,"INVALID",IF($BA49=TRUE,"INCOMPLETE",IF(OR(NOT(ISTEXT($C49)),LEN(TRIM($C49&amp;""))&lt;2),"INVALID","VALID"))))</x:f>
      </x:c>
      <x:c r="AB49" s="61">
        <x:f>IF(Y49=V49,"PASS","FAIL")</x:f>
      </x:c>
      <x:c r="AC49" s="61">
        <x:f>IF(Z49=W49,"PASS","FAIL")</x:f>
      </x:c>
      <x:c r="AD49" s="61">
        <x:f>IF(AA49=X49,"PASS","FAIL")</x:f>
      </x:c>
      <x:c r="AE49" s="61">
        <x:f>IF(AND(AB49="PASS",AC49="PASS",AD49="PASS"),"PASS","FAIL")</x:f>
      </x:c>
      <x:c r="AF49" s="71" t="str">
        <x:v>The current scoped role is supported.</x:v>
      </x:c>
      <x:c r="AG49" s="61">
        <x:f>IF($BN49="EMPTY","EMPTY",IFERROR(VLOOKUP($BO49,'Method Notes'!$AN$5:$AW$50,2,FALSE),""))</x:f>
      </x:c>
      <x:c r="AH49" s="71" t="str">
        <x:v>Matching direct buyer or recorded commercial-event evidence appears across independent decisions without a material contradiction, and role and serviceability are resolved.</x:v>
      </x:c>
      <x:c r="AI49" s="61">
        <x:f>IF($BN49="EMPTY","EMPTY",IF($BO49="CONTROLLED_INPUT_INVALID","Unsupported values were supplied for: "&amp;LEFT($BL49,MAX(0,LEN($BL49)-2))&amp;". The engine does not convert them to a safe default.",IF($BO49="REQUIRED_FIELDS_MISSING","Required information is missing: "&amp;LEFT($BM49,MAX(0,LEN($BM49)-2))&amp;".",IFERROR(VLOOKUP($BO49,'Method Notes'!$AN$5:$AW$50,3,FALSE),""))))</x:f>
      </x:c>
      <x:c r="AJ49" s="71" t="str">
        <x:v>Keep the current role in this validated view.</x:v>
      </x:c>
      <x:c r="AK49" s="61">
        <x:f>IF($BN49="EMPTY","EMPTY",IF($BO49="COMMERCIAL_ALTERNATIVE_MISSING","Add as "&amp;$BJ49&amp;" in this scoped view.",IF($BO49="ROLE_MISMATCH","Reclassify as "&amp;$BJ49&amp;" for this view.",IFERROR(VLOOKUP($BO49,'Method Notes'!$AN$5:$AW$50,4,FALSE),""))))</x:f>
      </x:c>
      <x:c r="AL49" s="71" t="str">
        <x:v>The selected use and other uses with the same scope and evidence requirement.</x:v>
      </x:c>
      <x:c r="AM49" s="61">
        <x:f>IF($BN49="EMPTY","EMPTY",IFERROR(VLOOKUP($BO49,'Method Notes'!$AN$5:$AW$50,5,FALSE),""))</x:f>
      </x:c>
      <x:c r="AN49" s="71" t="str">
        <x:v>Universal use across untested segments, geographies or stages.</x:v>
      </x:c>
      <x:c r="AO49" s="61">
        <x:f>IF($BN49="EMPTY","EMPTY",IFERROR(VLOOKUP($BO49,'Method Notes'!$AN$5:$AW$50,6,FALSE),""))</x:f>
      </x:c>
      <x:c r="AP49" s="71" t="str">
        <x:v>Record the evidence summary, owner and effective period.</x:v>
      </x:c>
      <x:c r="AQ49" s="61">
        <x:f>IF($BN49="EMPTY","EMPTY",IF($BO49="COMMERCIAL_EVIDENCE_LIMITED",IF($BF49=TRUE,"Add independent decisions and missing segments.","Collect direct buyer or recorded commercial-event evidence tied to the same scope."),IFERROR(VLOOKUP($BO49,'Method Notes'!$AN$5:$AW$50,7,FALSE),"")))</x:f>
      </x:c>
      <x:c r="AR49" s="71" t="str">
        <x:v>Review on the defined date or material market, product or serviceability change.</x:v>
      </x:c>
      <x:c r="AS49" s="61">
        <x:f>IF($BN49="EMPTY","EMPTY",IFERROR(VLOOKUP($BO49,'Method Notes'!$AN$5:$AW$50,8,FALSE),""))</x:f>
      </x:c>
      <x:c r="AT49" s="71" t="str">
        <x:v>CONFIRMATION IS SCOPED AND VERSIONED</x:v>
      </x:c>
      <x:c r="AU49" s="61">
        <x:f>IF($BN49="EMPTY","EMPTY",IF(OR($BO49="COMMERCIAL_EVIDENCE_LIMITED",$BO49="COMMERCIAL_ALTERNATIVE_MISSING",$BO49="ROLE_MISMATCH",$BO49="SCOPE_OR_FRESHNESS_LIMIT"),IF($BB49="shared","PROVENANCE NOT INDEPENDENT",IF($BB49="one","ONE INDEPENDENT DECISION ONLY",IF($BE49="incomplete_crm","CRM CAPTURE INCOMPLETE",IF(OR($BE49="only_wins",$BE49="only_losses",$BE49="one_segment",$BE49="limited"),"SAMPLE COVERAGE LIMITED",IF($T49="yes","HISTORICAL BACKFILL UNRELIABLE",IF($BC49="stale","EVIDENCE STALE","Evidence is scoped to the tested view.")))))),IFERROR(VLOOKUP($BO49,'Method Notes'!$AN$5:$AW$50,9,FALSE),"")))</x:f>
      </x:c>
      <x:c r="AV49" s="71" t="str">
        <x:v>Approve the result and publish the next set version.</x:v>
      </x:c>
      <x:c r="AW49" s="61">
        <x:f>IF($BN49="EMPTY","EMPTY",IFERROR(VLOOKUP($BO49,'Method Notes'!$AN$5:$AW$50,10,FALSE),""))</x:f>
      </x:c>
      <x:c r="AX49" s="61">
        <x:f>IF(AND(AG49=AF49,AI49=AH49,AK49=AJ49,AM49=AL49,AO49=AN49,AQ49=AP49,AS49=AR49,AU49=AT49,AW49=AV49),"PASS","FAIL")</x:f>
      </x:c>
      <x:c r="AY49">
        <x:f>IF(COUNTA($C49:$U49)&gt;0,1,0)</x:f>
      </x:c>
      <x:c r="AZ49">
        <x:f>OR(ISFORMULA($C49),ISFORMULA($D49),AND($D49&lt;&gt;"",NOT(OR(EXACT($D49,"seo"),EXACT($D49,"content"),EXACT($D49,"paid_search"),EXACT($D49,"market_monitoring"),EXACT($D49,"battlecard"),EXACT($D49,"product_comparison"),EXACT($D49,"shortlist"),EXACT($D49,"procurement"),EXACT($D49,"pricing"),EXACT($D49,"renewal"),EXACT($D49,"strategy")))),ISFORMULA($E49),AND($E49&lt;&gt;"",NOT(OR(EXACT($E49,"yes"),EXACT($E49,"no")))),ISFORMULA($F49),AND($F49&lt;&gt;"",NOT(OR(EXACT($F49,"yes"),EXACT($F49,"no")))),ISFORMULA($G49),AND($G49&lt;&gt;"",NOT(OR(EXACT($G49,"none"),EXACT($G49,"seller_only"),EXACT($G49,"buyer_event"),EXACT($G49,"mixed")))),ISFORMULA($H49),AND($H49&lt;&gt;"",NOT(OR(EXACT($H49,"yes"),EXACT($H49,"no"),EXACT($H49,"unknown")))),ISFORMULA($I49),AND($I49&lt;&gt;"",NOT(OR(EXACT($I49,"full"),EXACT($I49,"partial"),EXACT($I49,"mismatch"),EXACT($I49,"unknown")))),ISFORMULA($J49),AND($J49&lt;&gt;"",NOT(OR(EXACT($J49,"independent_current"),EXACT($J49,"one_decision"),EXACT($J49,"shared_records"),EXACT($J49,"contradictory"),EXACT($J49,"incomplete_capture"),EXACT($J49,"stale")))),ISFORMULA($K49),AND($K49&lt;&gt;"",NOT(OR(EXACT($K49,"vendor"),EXACT($K49,"product"),EXACT($K49,"consultancy"),EXACT($K49,"agency"),EXACT($K49,"internal_build"),EXACT($K49,"spreadsheet"),EXACT($K49,"incumbent"),EXACT($K49,"open_source"),EXACT($K49,"free_tool"),EXACT($K49,"no_decision"),EXACT($K49,"status_quo"),EXACT($K49,"unknown")))),ISFORMULA($L49),AND($L49&lt;&gt;"",NOT(OR(EXACT($L49,"direct"),EXACT($L49,"indirect"),EXACT($L49,"substitute"),EXACT($L49,"reference"),EXACT($L49,"unknown")))),ISFORMULA($M49),AND($M49&lt;&gt;"",NOT(OR(EXACT($M49,"current"),EXACT($M49,"stale"),EXACT($M49,"unknown")))),ISFORMULA($N49),AND($N49&lt;&gt;"",NOT(OR(EXACT($N49,"none"),EXACT($N49,"material"),EXACT($N49,"unknown")))),ISFORMULA($O49),AND($O49&lt;&gt;"",NOT(OR(EXACT($O49,"two_plus"),EXACT($O49,"one"),EXACT($O49,"shared"),EXACT($O49,"unknown")))),ISFORMULA($P49),AND($P49&lt;&gt;"",NOT(OR(EXACT($P49,"balanced"),EXACT($P49,"only_wins"),EXACT($P49,"only_losses"),EXACT($P49,"one_segment"),EXACT($P49,"incomplete_crm"),EXACT($P49,"limited")))),ISFORMULA($Q49),AND($Q49&lt;&gt;"",NOT(OR(EXACT($Q49,"none"),EXACT($Q49,"review_due"),EXACT($Q49,"new_evidence")))),ISFORMULA($R49),AND($R49&lt;&gt;"",NOT(OR(EXACT($R49,"yes"),EXACT($R49,"no")))),ISFORMULA($S49),AND($S49&lt;&gt;"",NOT(OR(EXACT($S49,"yes"),EXACT($S49,"no"),EXACT($S49,"unknown")))),ISFORMULA($T49),AND($T49&lt;&gt;"",NOT(OR(EXACT($T49,"yes"),EXACT($T49,"no")))),ISFORMULA($U49),AND($U49&lt;&gt;"",NOT(OR(EXACT($U49,"yes"),EXACT($U49,"no"),EXACT($U49,"unknown")))))</x:f>
      </x:c>
      <x:c r="BA49">
        <x:f>OR(LEN(TRIM($C49&amp;""))=0,LEN(TRIM($D49&amp;""))=0,LEN(TRIM($E49&amp;""))=0,LEN(TRIM($F49&amp;""))=0,LEN(TRIM($G49&amp;""))=0,LEN(TRIM($H49&amp;""))=0,LEN(TRIM($I49&amp;""))=0,LEN(TRIM($J49&amp;""))=0)</x:f>
      </x:c>
      <x:c r="BB49">
        <x:f>IF($O49&lt;&gt;"",$O49,IF($J49="independent_current","two_plus",IF($J49="one_decision","one",IF($J49="shared_records","shared","unknown"))))</x:f>
      </x:c>
      <x:c r="BC49">
        <x:f>IF($M49&lt;&gt;"",$M49,IF($J49="stale","stale",IF($J49="incomplete_capture","unknown",IF($J49&lt;&gt;"","current",""))))</x:f>
      </x:c>
      <x:c r="BD49">
        <x:f>IF($N49&lt;&gt;"",$N49,IF($J49="contradictory","material",IF($J49&lt;&gt;"","none","")))</x:f>
      </x:c>
      <x:c r="BE49">
        <x:f>IF($P49&lt;&gt;"",$P49,IF($J49="incomplete_capture","incomplete_crm",IF($J49="independent_current","balanced",IF($J49&lt;&gt;"","limited",""))))</x:f>
      </x:c>
      <x:c r="BF49">
        <x:f>OR($G49="buyer_event",$G49="mixed")</x:f>
      </x:c>
      <x:c r="BG49">
        <x:f>OR($D49="battlecard",$D49="shortlist",$D49="procurement",$D49="pricing",$D49="renewal",$D49="strategy",$D49="product_comparison")</x:f>
      </x:c>
      <x:c r="BH49">
        <x:f>OR($D49="seo",$D49="content",$D49="paid_search",$D49="market_monitoring")</x:f>
      </x:c>
      <x:c r="BI49">
        <x:f>IF(OR($K49="vendor",$K49="product"),"direct",IF(OR($K49="consultancy",$K49="agency"),"indirect",IF(OR($K49="internal_build",$K49="spreadsheet",$K49="incumbent",$K49="open_source",$K49="free_tool",$K49="no_decision",$K49="status_quo"),"substitute","")))</x:f>
      </x:c>
      <x:c r="BJ49">
        <x:f>IF(OR($K49="vendor",$K49="product"),"Direct competitor",IF(OR($K49="consultancy",$K49="agency"),"Service alternative",IF($K49="incumbent","Incumbent / substitute",IF($K49="no_decision","No-decision alternative",IF($K49="status_quo","Status-quo alternative",IF(OR($K49="internal_build",$K49="spreadsheet",$K49="open_source",$K49="free_tool"),"Substitute",""))))))</x:f>
      </x:c>
      <x:c r="BK49">
        <x:f>OR($G49="none",$G49="seller_only",$BB49&lt;&gt;"two_plus",$BE49="only_wins",$BE49="only_losses",$BE49="one_segment",$BE49="incomplete_crm",$BE49="limited",$T49="yes",$BC49&lt;&gt;"current")</x:f>
      </x:c>
      <x:c r="BL49">
        <x:f>IF(ISFORMULA($C49),"candidateName, ","")&amp;IF(OR(ISFORMULA($D49),AND($D49&lt;&gt;"",NOT(OR(EXACT($D49,"seo"),EXACT($D49,"content"),EXACT($D49,"paid_search"),EXACT($D49,"market_monitoring"),EXACT($D49,"battlecard"),EXACT($D49,"product_comparison"),EXACT($D49,"shortlist"),EXACT($D49,"procurement"),EXACT($D49,"pricing"),EXACT($D49,"renewal"),EXACT($D49,"strategy"))))),"decisionUse, ","")&amp;IF(OR(ISFORMULA($E49),AND($E49&lt;&gt;"",NOT(OR(EXACT($E49,"yes"),EXACT($E49,"no"))))),"candidateInSet, ","")&amp;IF(OR(ISFORMULA($F49),AND($F49&lt;&gt;"",NOT(OR(EXACT($F49,"yes"),EXACT($F49,"no"))))),"publicEvidence, ","")&amp;IF(OR(ISFORMULA($G49),AND($G49&lt;&gt;"",NOT(OR(EXACT($G49,"none"),EXACT($G49,"seller_only"),EXACT($G49,"buyer_event"),EXACT($G49,"mixed"))))),"firstPartyEvidence, ","")&amp;IF(OR(ISFORMULA($H49),AND($H49&lt;&gt;"",NOT(OR(EXACT($H49,"yes"),EXACT($H49,"no"),EXACT($H49,"unknown"))))),"realDecision, ","")&amp;IF(OR(ISFORMULA($I49),AND($I49&lt;&gt;"",NOT(OR(EXACT($I49,"full"),EXACT($I49,"partial"),EXACT($I49,"mismatch"),EXACT($I49,"unknown"))))),"scopeMatch, ","")&amp;IF(OR(ISFORMULA($J49),AND($J49&lt;&gt;"",NOT(OR(EXACT($J49,"independent_current"),EXACT($J49,"one_decision"),EXACT($J49,"shared_records"),EXACT($J49,"contradictory"),EXACT($J49,"incomplete_capture"),EXACT($J49,"stale"))))),"evidenceQuality, ","")&amp;IF(OR(ISFORMULA($K49),AND($K49&lt;&gt;"",NOT(OR(EXACT($K49,"vendor"),EXACT($K49,"product"),EXACT($K49,"consultancy"),EXACT($K49,"agency"),EXACT($K49,"internal_build"),EXACT($K49,"spreadsheet"),EXACT($K49,"incumbent"),EXACT($K49,"open_source"),EXACT($K49,"free_tool"),EXACT($K49,"no_decision"),EXACT($K49,"status_quo"),EXACT($K49,"unknown"))))),"alternativeType, ","")&amp;IF(OR(ISFORMULA($L49),AND($L49&lt;&gt;"",NOT(OR(EXACT($L49,"direct"),EXACT($L49,"indirect"),EXACT($L49,"substitute"),EXACT($L49,"reference"),EXACT($L49,"unknown"))))),"currentRole, ","")&amp;IF(OR(ISFORMULA($M49),AND($M49&lt;&gt;"",NOT(OR(EXACT($M49,"current"),EXACT($M49,"stale"),EXACT($M49,"unknown"))))),"freshness, ","")&amp;IF(OR(ISFORMULA($N49),AND($N49&lt;&gt;"",NOT(OR(EXACT($N49,"none"),EXACT($N49,"material"),EXACT($N49,"unknown"))))),"contradiction, ","")&amp;IF(OR(ISFORMULA($O49),AND($O49&lt;&gt;"",NOT(OR(EXACT($O49,"two_plus"),EXACT($O49,"one"),EXACT($O49,"shared"),EXACT($O49,"unknown"))))),"provenance, ","")&amp;IF(OR(ISFORMULA($P49),AND($P49&lt;&gt;"",NOT(OR(EXACT($P49,"balanced"),EXACT($P49,"only_wins"),EXACT($P49,"only_losses"),EXACT($P49,"one_segment"),EXACT($P49,"incomplete_crm"),EXACT($P49,"limited"))))),"sampleCoverage, ","")&amp;IF(OR(ISFORMULA($Q49),AND($Q49&lt;&gt;"",NOT(OR(EXACT($Q49,"none"),EXACT($Q49,"review_due"),EXACT($Q49,"new_evidence"))))),"previousValidation, ","")&amp;IF(OR(ISFORMULA($R49),AND($R49&lt;&gt;"",NOT(OR(EXACT($R49,"yes"),EXACT($R49,"no"))))),"newMaterialEvidence, ","")&amp;IF(OR(ISFORMULA($S49),AND($S49&lt;&gt;"",NOT(OR(EXACT($S49,"yes"),EXACT($S49,"no"),EXACT($S49,"unknown"))))),"serviceability, ","")&amp;IF(OR(ISFORMULA($T49),AND($T49&lt;&gt;"",NOT(OR(EXACT($T49,"yes"),EXACT($T49,"no"))))),"historicalBackfill, ","")&amp;IF(OR(ISFORMULA($U49),AND($U49&lt;&gt;"",NOT(OR(EXACT($U49,"yes"),EXACT($U49,"no"),EXACT($U49,"unknown"))))),"commercialNonParticipation, ","")</x:f>
      </x:c>
      <x:c r="BM49">
        <x:f>IF(LEN(TRIM($C49&amp;""))=0,"candidateName, ","")&amp;IF(LEN(TRIM($D49&amp;""))=0,"decisionUse, ","")&amp;IF(LEN(TRIM($E49&amp;""))=0,"candidateInSet, ","")&amp;IF(LEN(TRIM($F49&amp;""))=0,"publicEvidence, ","")&amp;IF(LEN(TRIM($G49&amp;""))=0,"firstPartyEvidence, ","")&amp;IF(LEN(TRIM($H49&amp;""))=0,"realDecision, ","")&amp;IF(LEN(TRIM($I49&amp;""))=0,"scopeMatch, ","")&amp;IF(LEN(TRIM($J49&amp;""))=0,"evidenceQuality, ","")</x:f>
      </x:c>
      <x:c r="BN49">
        <x:f>IF($AY49=0,"EMPTY",IF($AZ49=TRUE,"INVALID INPUT",IF($BA49=TRUE,"INVALID INPUT",IF(OR(NOT(ISTEXT($C49)),LEN(TRIM($C49&amp;""))&lt;2),"INVALID INPUT",IF(OR($Q49="review_due",$Q49="new_evidence",$R49="yes"),"REOPEN",IF(OR($BD49="material",$BD49="unknown"),"RESOLVE EVIDENCE",IF(OR($I49="unknown",$H49="unknown"),"RESOLVE EVIDENCE",IF(AND($BG49=TRUE,OR($S49="",$S49="unknown")),"RESOLVE EVIDENCE",IF(AND($E49="no",OR($K49="",$K49="unknown")),"RESOLVE EVIDENCE",IF(AND($E49="yes",OR($L49="",$L49="unknown")),"RESOLVE EVIDENCE",IF(AND($E49="yes",OR($I49="partial",$I49="mismatch",$BC49="stale")),"DOWNGRADE",IF(AND($BG49=TRUE,$BK49=TRUE),"RESOLVE EVIDENCE",IF(AND($S49="no",$E49="yes",$H49="no",$U49="yes",$BB49="two_plus",$I49="full",$BC49="current"),"EXCLUDE FROM THIS COMMERCIAL VIEW",IF(AND($S49="no",$E49="yes",$H49="yes"),"DOWNGRADE",IF(AND($S49="no",OR($F49="yes",$BH49=TRUE)),"RETAIN FOR DISCOVERY / REFERENCE",IF($S49="no","RESOLVE EVIDENCE",IF(AND($E49="no",$H49="yes",$BF49=TRUE,$I49="full",$BI49=""),"RESOLVE EVIDENCE",IF(AND($E49="no",$H49="yes",$BF49=TRUE,$I49="full",$BG49=TRUE,OR($BB49&lt;&gt;"two_plus",$BC49&lt;&gt;"current",$S49&lt;&gt;"yes")),"RESOLVE EVIDENCE",IF(AND($E49="no",$H49="yes",$BF49=TRUE,$I49="full"),"ADD",IF(AND($BI49&lt;&gt;"",$E49="yes",$H49="yes",$I49="full",$L49&lt;&gt;$BI49),"RECLASSIFY",IF(AND($BB49="shared",$BH49=TRUE),"RETAIN FOR DISCOVERY / REFERENCE",IF(AND($BH49=TRUE,$F49="yes",OR($H49="no",$G49="none")),"RETAIN FOR DISCOVERY / REFERENCE",IF(AND($E49="yes",$H49="no",$U49="yes",$BB49="two_plus",$I49="full",$BC49="current"),"EXCLUDE FROM THIS COMMERCIAL VIEW",IF(AND($E49="yes",$H49="yes",$BF49=TRUE,$I49="full",$BB49="two_plus",$BC49="current",$BI49=""),"RESOLVE EVIDENCE",IF(AND($E49="yes",$H49="yes",$BF49=TRUE,$I49="full",$BB49="two_plus",$BC49="current",$BG49=TRUE,$S49&lt;&gt;"yes"),"RESOLVE EVIDENCE",IF(AND($E49="yes",$H49="yes",$BF49=TRUE,$I49="full",$BB49="two_plus",$BC49="current",$L49&lt;&gt;$BI49),"RECLASSIFY",IF(AND($E49="yes",$H49="yes",$BF49=TRUE,$I49="full",$BB49="two_plus",$BC49="current"),"CONFIRM","RESOLVE EVIDENCE")))))))))))))))))))))))))))</x:f>
      </x:c>
      <x:c r="BO49">
        <x:f>IF($AY49=0,"EMPTY",IF($AZ49=TRUE,"CONTROLLED_INPUT_INVALID",IF($BA49=TRUE,"REQUIRED_FIELDS_MISSING",IF(OR(NOT(ISTEXT($C49)),LEN(TRIM($C49&amp;""))&lt;2),"IDENTITY_MALFORMED",IF(OR($Q49="review_due",$Q49="new_evidence",$R49="yes"),"LIFECYCLE_TRIGGER",IF(OR($BD49="material",$BD49="unknown"),"MATERIAL_CONTRADICTION",IF(OR($I49="unknown",$H49="unknown"),"SCOPE_OR_EVENT_UNRESOLVED",IF(AND($BG49=TRUE,OR($S49="",$S49="unknown")),"SERVICEABILITY_UNRESOLVED",IF(AND($E49="no",OR($K49="",$K49="unknown")),"MISSING_ALTERNATIVE_ROLE_UNRESOLVED",IF(AND($E49="yes",OR($L49="",$L49="unknown")),"CURRENT_ROLE_UNRESOLVED",IF(AND($E49="yes",OR($I49="partial",$I49="mismatch",$BC49="stale")),"SCOPE_OR_FRESHNESS_LIMIT",IF(AND($BG49=TRUE,$BK49=TRUE),"COMMERCIAL_EVIDENCE_LIMITED",IF(AND($S49="no",$E49="yes",$H49="no",$U49="yes",$BB49="two_plus",$I49="full",$BC49="current"),"SCOPED_NON_SERVICEABILITY",IF(AND($S49="no",$E49="yes",$H49="yes"),"SERVICEABILITY_LIMIT",IF(AND($S49="no",OR($F49="yes",$BH49=TRUE)),"NOT_SERVICEABLE_FOR_COMMERCIAL_VIEW",IF($S49="no","SERVICEABILITY_NEGATIVE_ROLE_EFFECT_UNRESOLVED",IF(AND($E49="no",$H49="yes",$BF49=TRUE,$I49="full",$BI49=""),"MISSING_ALTERNATIVE_ROLE_UNRESOLVED",IF(AND($E49="no",$H49="yes",$BF49=TRUE,$I49="full",$BG49=TRUE,OR($BB49&lt;&gt;"two_plus",$BC49&lt;&gt;"current",$S49&lt;&gt;"yes")),"MISSING_ALTERNATIVE_EVIDENCE_LIMITED",IF(AND($E49="no",$H49="yes",$BF49=TRUE,$I49="full"),"COMMERCIAL_ALTERNATIVE_MISSING",IF(AND($BI49&lt;&gt;"",$E49="yes",$H49="yes",$I49="full",$L49&lt;&gt;$BI49),"ROLE_MISMATCH",IF(AND($BB49="shared",$BH49=TRUE),"PUBLIC_SIGNAL_SHARED_PROVENANCE",IF(AND($BH49=TRUE,$F49="yes",OR($H49="no",$G49="none")),"DISCOVERY_ONLY_RELATIONSHIP",IF(AND($E49="yes",$H49="no",$U49="yes",$BB49="two_plus",$I49="full",$BC49="current"),"SCOPED_NON_PARTICIPATION",IF(AND($E49="yes",$H49="yes",$BF49=TRUE,$I49="full",$BB49="two_plus",$BC49="current",$BI49=""),"ALTERNATIVE_TYPE_UNRESOLVED",IF(AND($E49="yes",$H49="yes",$BF49=TRUE,$I49="full",$BB49="two_plus",$BC49="current",$BG49=TRUE,$S49&lt;&gt;"yes"),"SERVICEABILITY_UNRESOLVED",IF(AND($E49="yes",$H49="yes",$BF49=TRUE,$I49="full",$BB49="two_plus",$BC49="current",$L49&lt;&gt;$BI49),"ROLE_MISMATCH",IF(AND($E49="yes",$H49="yes",$BF49=TRUE,$I49="full",$BB49="two_plus",$BC49="current"),"SCOPED_COMMERCIAL_RELEVANCE","DEFAULT_EVIDENCE_GAP")))))))))))))))))))))))))))</x:f>
      </x:c>
    </x:row>
    <x:row r="50">
      <x:c r="A50" s="80" t="str">
        <x:v>F045</x:v>
      </x:c>
      <x:c r="B50" s="80" t="str">
        <x:v>Confirmed matching evidence for renewal</x:v>
      </x:c>
      <x:c r="C50" s="80" t="str">
        <x:v>Atlas Cloud</x:v>
      </x:c>
      <x:c r="D50" s="80" t="str">
        <x:v>renewal</x:v>
      </x:c>
      <x:c r="E50" s="80" t="str">
        <x:v>yes</x:v>
      </x:c>
      <x:c r="F50" s="80" t="str">
        <x:v>yes</x:v>
      </x:c>
      <x:c r="G50" s="80" t="str">
        <x:v>mixed</x:v>
      </x:c>
      <x:c r="H50" s="80" t="str">
        <x:v>yes</x:v>
      </x:c>
      <x:c r="I50" s="80" t="str">
        <x:v>full</x:v>
      </x:c>
      <x:c r="J50" s="80" t="str">
        <x:v>independent_current</x:v>
      </x:c>
      <x:c r="K50" s="80" t="str">
        <x:v>vendor</x:v>
      </x:c>
      <x:c r="L50" s="80" t="str">
        <x:v>direct</x:v>
      </x:c>
      <x:c r="M50" s="80" t="str">
        <x:v>current</x:v>
      </x:c>
      <x:c r="N50" s="80" t="str">
        <x:v>none</x:v>
      </x:c>
      <x:c r="O50" s="80" t="str">
        <x:v>two_plus</x:v>
      </x:c>
      <x:c r="P50" s="80" t="str">
        <x:v>balanced</x:v>
      </x:c>
      <x:c r="Q50" s="80" t="str">
        <x:v>none</x:v>
      </x:c>
      <x:c r="R50" s="80" t="str">
        <x:v>no</x:v>
      </x:c>
      <x:c r="S50" s="80" t="str">
        <x:v>yes</x:v>
      </x:c>
      <x:c r="T50" s="80" t="str">
        <x:v>no</x:v>
      </x:c>
      <x:c r="U50" s="80" t="str">
        <x:v>no</x:v>
      </x:c>
      <x:c r="V50" s="80" t="str">
        <x:v>CONFIRM</x:v>
      </x:c>
      <x:c r="W50" s="61" t="str">
        <x:v>SCOPED_COMMERCIAL_RELEVANCE</x:v>
      </x:c>
      <x:c r="X50" s="61" t="str">
        <x:v>VALID</x:v>
      </x:c>
      <x:c r="Y50" s="61">
        <x:f>IF($BN50="EMPTY","EMPTY",$BN50)</x:f>
      </x:c>
      <x:c r="Z50" s="61">
        <x:f>$BO50</x:f>
      </x:c>
      <x:c r="AA50" s="61">
        <x:f>IF($BN50="EMPTY","EMPTY",IF($AZ50=TRUE,"INVALID",IF($BA50=TRUE,"INCOMPLETE",IF(OR(NOT(ISTEXT($C50)),LEN(TRIM($C50&amp;""))&lt;2),"INVALID","VALID"))))</x:f>
      </x:c>
      <x:c r="AB50" s="61">
        <x:f>IF(Y50=V50,"PASS","FAIL")</x:f>
      </x:c>
      <x:c r="AC50" s="61">
        <x:f>IF(Z50=W50,"PASS","FAIL")</x:f>
      </x:c>
      <x:c r="AD50" s="61">
        <x:f>IF(AA50=X50,"PASS","FAIL")</x:f>
      </x:c>
      <x:c r="AE50" s="61">
        <x:f>IF(AND(AB50="PASS",AC50="PASS",AD50="PASS"),"PASS","FAIL")</x:f>
      </x:c>
      <x:c r="AF50" s="71" t="str">
        <x:v>The current scoped role is supported.</x:v>
      </x:c>
      <x:c r="AG50" s="61">
        <x:f>IF($BN50="EMPTY","EMPTY",IFERROR(VLOOKUP($BO50,'Method Notes'!$AN$5:$AW$50,2,FALSE),""))</x:f>
      </x:c>
      <x:c r="AH50" s="71" t="str">
        <x:v>Matching direct buyer or recorded commercial-event evidence appears across independent decisions without a material contradiction, and role and serviceability are resolved.</x:v>
      </x:c>
      <x:c r="AI50" s="61">
        <x:f>IF($BN50="EMPTY","EMPTY",IF($BO50="CONTROLLED_INPUT_INVALID","Unsupported values were supplied for: "&amp;LEFT($BL50,MAX(0,LEN($BL50)-2))&amp;". The engine does not convert them to a safe default.",IF($BO50="REQUIRED_FIELDS_MISSING","Required information is missing: "&amp;LEFT($BM50,MAX(0,LEN($BM50)-2))&amp;".",IFERROR(VLOOKUP($BO50,'Method Notes'!$AN$5:$AW$50,3,FALSE),""))))</x:f>
      </x:c>
      <x:c r="AJ50" s="71" t="str">
        <x:v>Keep the current role in this validated view.</x:v>
      </x:c>
      <x:c r="AK50" s="61">
        <x:f>IF($BN50="EMPTY","EMPTY",IF($BO50="COMMERCIAL_ALTERNATIVE_MISSING","Add as "&amp;$BJ50&amp;" in this scoped view.",IF($BO50="ROLE_MISMATCH","Reclassify as "&amp;$BJ50&amp;" for this view.",IFERROR(VLOOKUP($BO50,'Method Notes'!$AN$5:$AW$50,4,FALSE),""))))</x:f>
      </x:c>
      <x:c r="AL50" s="71" t="str">
        <x:v>The selected use and other uses with the same scope and evidence requirement.</x:v>
      </x:c>
      <x:c r="AM50" s="61">
        <x:f>IF($BN50="EMPTY","EMPTY",IFERROR(VLOOKUP($BO50,'Method Notes'!$AN$5:$AW$50,5,FALSE),""))</x:f>
      </x:c>
      <x:c r="AN50" s="71" t="str">
        <x:v>Universal use across untested segments, geographies or stages.</x:v>
      </x:c>
      <x:c r="AO50" s="61">
        <x:f>IF($BN50="EMPTY","EMPTY",IFERROR(VLOOKUP($BO50,'Method Notes'!$AN$5:$AW$50,6,FALSE),""))</x:f>
      </x:c>
      <x:c r="AP50" s="71" t="str">
        <x:v>Record the evidence summary, owner and effective period.</x:v>
      </x:c>
      <x:c r="AQ50" s="61">
        <x:f>IF($BN50="EMPTY","EMPTY",IF($BO50="COMMERCIAL_EVIDENCE_LIMITED",IF($BF50=TRUE,"Add independent decisions and missing segments.","Collect direct buyer or recorded commercial-event evidence tied to the same scope."),IFERROR(VLOOKUP($BO50,'Method Notes'!$AN$5:$AW$50,7,FALSE),"")))</x:f>
      </x:c>
      <x:c r="AR50" s="71" t="str">
        <x:v>Review on the defined date or material market, product or serviceability change.</x:v>
      </x:c>
      <x:c r="AS50" s="61">
        <x:f>IF($BN50="EMPTY","EMPTY",IFERROR(VLOOKUP($BO50,'Method Notes'!$AN$5:$AW$50,8,FALSE),""))</x:f>
      </x:c>
      <x:c r="AT50" s="71" t="str">
        <x:v>CONFIRMATION IS SCOPED AND VERSIONED</x:v>
      </x:c>
      <x:c r="AU50" s="61">
        <x:f>IF($BN50="EMPTY","EMPTY",IF(OR($BO50="COMMERCIAL_EVIDENCE_LIMITED",$BO50="COMMERCIAL_ALTERNATIVE_MISSING",$BO50="ROLE_MISMATCH",$BO50="SCOPE_OR_FRESHNESS_LIMIT"),IF($BB50="shared","PROVENANCE NOT INDEPENDENT",IF($BB50="one","ONE INDEPENDENT DECISION ONLY",IF($BE50="incomplete_crm","CRM CAPTURE INCOMPLETE",IF(OR($BE50="only_wins",$BE50="only_losses",$BE50="one_segment",$BE50="limited"),"SAMPLE COVERAGE LIMITED",IF($T50="yes","HISTORICAL BACKFILL UNRELIABLE",IF($BC50="stale","EVIDENCE STALE","Evidence is scoped to the tested view.")))))),IFERROR(VLOOKUP($BO50,'Method Notes'!$AN$5:$AW$50,9,FALSE),"")))</x:f>
      </x:c>
      <x:c r="AV50" s="71" t="str">
        <x:v>Approve the result and publish the next set version.</x:v>
      </x:c>
      <x:c r="AW50" s="61">
        <x:f>IF($BN50="EMPTY","EMPTY",IFERROR(VLOOKUP($BO50,'Method Notes'!$AN$5:$AW$50,10,FALSE),""))</x:f>
      </x:c>
      <x:c r="AX50" s="61">
        <x:f>IF(AND(AG50=AF50,AI50=AH50,AK50=AJ50,AM50=AL50,AO50=AN50,AQ50=AP50,AS50=AR50,AU50=AT50,AW50=AV50),"PASS","FAIL")</x:f>
      </x:c>
      <x:c r="AY50">
        <x:f>IF(COUNTA($C50:$U50)&gt;0,1,0)</x:f>
      </x:c>
      <x:c r="AZ50">
        <x:f>OR(ISFORMULA($C50),ISFORMULA($D50),AND($D50&lt;&gt;"",NOT(OR(EXACT($D50,"seo"),EXACT($D50,"content"),EXACT($D50,"paid_search"),EXACT($D50,"market_monitoring"),EXACT($D50,"battlecard"),EXACT($D50,"product_comparison"),EXACT($D50,"shortlist"),EXACT($D50,"procurement"),EXACT($D50,"pricing"),EXACT($D50,"renewal"),EXACT($D50,"strategy")))),ISFORMULA($E50),AND($E50&lt;&gt;"",NOT(OR(EXACT($E50,"yes"),EXACT($E50,"no")))),ISFORMULA($F50),AND($F50&lt;&gt;"",NOT(OR(EXACT($F50,"yes"),EXACT($F50,"no")))),ISFORMULA($G50),AND($G50&lt;&gt;"",NOT(OR(EXACT($G50,"none"),EXACT($G50,"seller_only"),EXACT($G50,"buyer_event"),EXACT($G50,"mixed")))),ISFORMULA($H50),AND($H50&lt;&gt;"",NOT(OR(EXACT($H50,"yes"),EXACT($H50,"no"),EXACT($H50,"unknown")))),ISFORMULA($I50),AND($I50&lt;&gt;"",NOT(OR(EXACT($I50,"full"),EXACT($I50,"partial"),EXACT($I50,"mismatch"),EXACT($I50,"unknown")))),ISFORMULA($J50),AND($J50&lt;&gt;"",NOT(OR(EXACT($J50,"independent_current"),EXACT($J50,"one_decision"),EXACT($J50,"shared_records"),EXACT($J50,"contradictory"),EXACT($J50,"incomplete_capture"),EXACT($J50,"stale")))),ISFORMULA($K50),AND($K50&lt;&gt;"",NOT(OR(EXACT($K50,"vendor"),EXACT($K50,"product"),EXACT($K50,"consultancy"),EXACT($K50,"agency"),EXACT($K50,"internal_build"),EXACT($K50,"spreadsheet"),EXACT($K50,"incumbent"),EXACT($K50,"open_source"),EXACT($K50,"free_tool"),EXACT($K50,"no_decision"),EXACT($K50,"status_quo"),EXACT($K50,"unknown")))),ISFORMULA($L50),AND($L50&lt;&gt;"",NOT(OR(EXACT($L50,"direct"),EXACT($L50,"indirect"),EXACT($L50,"substitute"),EXACT($L50,"reference"),EXACT($L50,"unknown")))),ISFORMULA($M50),AND($M50&lt;&gt;"",NOT(OR(EXACT($M50,"current"),EXACT($M50,"stale"),EXACT($M50,"unknown")))),ISFORMULA($N50),AND($N50&lt;&gt;"",NOT(OR(EXACT($N50,"none"),EXACT($N50,"material"),EXACT($N50,"unknown")))),ISFORMULA($O50),AND($O50&lt;&gt;"",NOT(OR(EXACT($O50,"two_plus"),EXACT($O50,"one"),EXACT($O50,"shared"),EXACT($O50,"unknown")))),ISFORMULA($P50),AND($P50&lt;&gt;"",NOT(OR(EXACT($P50,"balanced"),EXACT($P50,"only_wins"),EXACT($P50,"only_losses"),EXACT($P50,"one_segment"),EXACT($P50,"incomplete_crm"),EXACT($P50,"limited")))),ISFORMULA($Q50),AND($Q50&lt;&gt;"",NOT(OR(EXACT($Q50,"none"),EXACT($Q50,"review_due"),EXACT($Q50,"new_evidence")))),ISFORMULA($R50),AND($R50&lt;&gt;"",NOT(OR(EXACT($R50,"yes"),EXACT($R50,"no")))),ISFORMULA($S50),AND($S50&lt;&gt;"",NOT(OR(EXACT($S50,"yes"),EXACT($S50,"no"),EXACT($S50,"unknown")))),ISFORMULA($T50),AND($T50&lt;&gt;"",NOT(OR(EXACT($T50,"yes"),EXACT($T50,"no")))),ISFORMULA($U50),AND($U50&lt;&gt;"",NOT(OR(EXACT($U50,"yes"),EXACT($U50,"no"),EXACT($U50,"unknown")))))</x:f>
      </x:c>
      <x:c r="BA50">
        <x:f>OR(LEN(TRIM($C50&amp;""))=0,LEN(TRIM($D50&amp;""))=0,LEN(TRIM($E50&amp;""))=0,LEN(TRIM($F50&amp;""))=0,LEN(TRIM($G50&amp;""))=0,LEN(TRIM($H50&amp;""))=0,LEN(TRIM($I50&amp;""))=0,LEN(TRIM($J50&amp;""))=0)</x:f>
      </x:c>
      <x:c r="BB50">
        <x:f>IF($O50&lt;&gt;"",$O50,IF($J50="independent_current","two_plus",IF($J50="one_decision","one",IF($J50="shared_records","shared","unknown"))))</x:f>
      </x:c>
      <x:c r="BC50">
        <x:f>IF($M50&lt;&gt;"",$M50,IF($J50="stale","stale",IF($J50="incomplete_capture","unknown",IF($J50&lt;&gt;"","current",""))))</x:f>
      </x:c>
      <x:c r="BD50">
        <x:f>IF($N50&lt;&gt;"",$N50,IF($J50="contradictory","material",IF($J50&lt;&gt;"","none","")))</x:f>
      </x:c>
      <x:c r="BE50">
        <x:f>IF($P50&lt;&gt;"",$P50,IF($J50="incomplete_capture","incomplete_crm",IF($J50="independent_current","balanced",IF($J50&lt;&gt;"","limited",""))))</x:f>
      </x:c>
      <x:c r="BF50">
        <x:f>OR($G50="buyer_event",$G50="mixed")</x:f>
      </x:c>
      <x:c r="BG50">
        <x:f>OR($D50="battlecard",$D50="shortlist",$D50="procurement",$D50="pricing",$D50="renewal",$D50="strategy",$D50="product_comparison")</x:f>
      </x:c>
      <x:c r="BH50">
        <x:f>OR($D50="seo",$D50="content",$D50="paid_search",$D50="market_monitoring")</x:f>
      </x:c>
      <x:c r="BI50">
        <x:f>IF(OR($K50="vendor",$K50="product"),"direct",IF(OR($K50="consultancy",$K50="agency"),"indirect",IF(OR($K50="internal_build",$K50="spreadsheet",$K50="incumbent",$K50="open_source",$K50="free_tool",$K50="no_decision",$K50="status_quo"),"substitute","")))</x:f>
      </x:c>
      <x:c r="BJ50">
        <x:f>IF(OR($K50="vendor",$K50="product"),"Direct competitor",IF(OR($K50="consultancy",$K50="agency"),"Service alternative",IF($K50="incumbent","Incumbent / substitute",IF($K50="no_decision","No-decision alternative",IF($K50="status_quo","Status-quo alternative",IF(OR($K50="internal_build",$K50="spreadsheet",$K50="open_source",$K50="free_tool"),"Substitute",""))))))</x:f>
      </x:c>
      <x:c r="BK50">
        <x:f>OR($G50="none",$G50="seller_only",$BB50&lt;&gt;"two_plus",$BE50="only_wins",$BE50="only_losses",$BE50="one_segment",$BE50="incomplete_crm",$BE50="limited",$T50="yes",$BC50&lt;&gt;"current")</x:f>
      </x:c>
      <x:c r="BL50">
        <x:f>IF(ISFORMULA($C50),"candidateName, ","")&amp;IF(OR(ISFORMULA($D50),AND($D50&lt;&gt;"",NOT(OR(EXACT($D50,"seo"),EXACT($D50,"content"),EXACT($D50,"paid_search"),EXACT($D50,"market_monitoring"),EXACT($D50,"battlecard"),EXACT($D50,"product_comparison"),EXACT($D50,"shortlist"),EXACT($D50,"procurement"),EXACT($D50,"pricing"),EXACT($D50,"renewal"),EXACT($D50,"strategy"))))),"decisionUse, ","")&amp;IF(OR(ISFORMULA($E50),AND($E50&lt;&gt;"",NOT(OR(EXACT($E50,"yes"),EXACT($E50,"no"))))),"candidateInSet, ","")&amp;IF(OR(ISFORMULA($F50),AND($F50&lt;&gt;"",NOT(OR(EXACT($F50,"yes"),EXACT($F50,"no"))))),"publicEvidence, ","")&amp;IF(OR(ISFORMULA($G50),AND($G50&lt;&gt;"",NOT(OR(EXACT($G50,"none"),EXACT($G50,"seller_only"),EXACT($G50,"buyer_event"),EXACT($G50,"mixed"))))),"firstPartyEvidence, ","")&amp;IF(OR(ISFORMULA($H50),AND($H50&lt;&gt;"",NOT(OR(EXACT($H50,"yes"),EXACT($H50,"no"),EXACT($H50,"unknown"))))),"realDecision, ","")&amp;IF(OR(ISFORMULA($I50),AND($I50&lt;&gt;"",NOT(OR(EXACT($I50,"full"),EXACT($I50,"partial"),EXACT($I50,"mismatch"),EXACT($I50,"unknown"))))),"scopeMatch, ","")&amp;IF(OR(ISFORMULA($J50),AND($J50&lt;&gt;"",NOT(OR(EXACT($J50,"independent_current"),EXACT($J50,"one_decision"),EXACT($J50,"shared_records"),EXACT($J50,"contradictory"),EXACT($J50,"incomplete_capture"),EXACT($J50,"stale"))))),"evidenceQuality, ","")&amp;IF(OR(ISFORMULA($K50),AND($K50&lt;&gt;"",NOT(OR(EXACT($K50,"vendor"),EXACT($K50,"product"),EXACT($K50,"consultancy"),EXACT($K50,"agency"),EXACT($K50,"internal_build"),EXACT($K50,"spreadsheet"),EXACT($K50,"incumbent"),EXACT($K50,"open_source"),EXACT($K50,"free_tool"),EXACT($K50,"no_decision"),EXACT($K50,"status_quo"),EXACT($K50,"unknown"))))),"alternativeType, ","")&amp;IF(OR(ISFORMULA($L50),AND($L50&lt;&gt;"",NOT(OR(EXACT($L50,"direct"),EXACT($L50,"indirect"),EXACT($L50,"substitute"),EXACT($L50,"reference"),EXACT($L50,"unknown"))))),"currentRole, ","")&amp;IF(OR(ISFORMULA($M50),AND($M50&lt;&gt;"",NOT(OR(EXACT($M50,"current"),EXACT($M50,"stale"),EXACT($M50,"unknown"))))),"freshness, ","")&amp;IF(OR(ISFORMULA($N50),AND($N50&lt;&gt;"",NOT(OR(EXACT($N50,"none"),EXACT($N50,"material"),EXACT($N50,"unknown"))))),"contradiction, ","")&amp;IF(OR(ISFORMULA($O50),AND($O50&lt;&gt;"",NOT(OR(EXACT($O50,"two_plus"),EXACT($O50,"one"),EXACT($O50,"shared"),EXACT($O50,"unknown"))))),"provenance, ","")&amp;IF(OR(ISFORMULA($P50),AND($P50&lt;&gt;"",NOT(OR(EXACT($P50,"balanced"),EXACT($P50,"only_wins"),EXACT($P50,"only_losses"),EXACT($P50,"one_segment"),EXACT($P50,"incomplete_crm"),EXACT($P50,"limited"))))),"sampleCoverage, ","")&amp;IF(OR(ISFORMULA($Q50),AND($Q50&lt;&gt;"",NOT(OR(EXACT($Q50,"none"),EXACT($Q50,"review_due"),EXACT($Q50,"new_evidence"))))),"previousValidation, ","")&amp;IF(OR(ISFORMULA($R50),AND($R50&lt;&gt;"",NOT(OR(EXACT($R50,"yes"),EXACT($R50,"no"))))),"newMaterialEvidence, ","")&amp;IF(OR(ISFORMULA($S50),AND($S50&lt;&gt;"",NOT(OR(EXACT($S50,"yes"),EXACT($S50,"no"),EXACT($S50,"unknown"))))),"serviceability, ","")&amp;IF(OR(ISFORMULA($T50),AND($T50&lt;&gt;"",NOT(OR(EXACT($T50,"yes"),EXACT($T50,"no"))))),"historicalBackfill, ","")&amp;IF(OR(ISFORMULA($U50),AND($U50&lt;&gt;"",NOT(OR(EXACT($U50,"yes"),EXACT($U50,"no"),EXACT($U50,"unknown"))))),"commercialNonParticipation, ","")</x:f>
      </x:c>
      <x:c r="BM50">
        <x:f>IF(LEN(TRIM($C50&amp;""))=0,"candidateName, ","")&amp;IF(LEN(TRIM($D50&amp;""))=0,"decisionUse, ","")&amp;IF(LEN(TRIM($E50&amp;""))=0,"candidateInSet, ","")&amp;IF(LEN(TRIM($F50&amp;""))=0,"publicEvidence, ","")&amp;IF(LEN(TRIM($G50&amp;""))=0,"firstPartyEvidence, ","")&amp;IF(LEN(TRIM($H50&amp;""))=0,"realDecision, ","")&amp;IF(LEN(TRIM($I50&amp;""))=0,"scopeMatch, ","")&amp;IF(LEN(TRIM($J50&amp;""))=0,"evidenceQuality, ","")</x:f>
      </x:c>
      <x:c r="BN50">
        <x:f>IF($AY50=0,"EMPTY",IF($AZ50=TRUE,"INVALID INPUT",IF($BA50=TRUE,"INVALID INPUT",IF(OR(NOT(ISTEXT($C50)),LEN(TRIM($C50&amp;""))&lt;2),"INVALID INPUT",IF(OR($Q50="review_due",$Q50="new_evidence",$R50="yes"),"REOPEN",IF(OR($BD50="material",$BD50="unknown"),"RESOLVE EVIDENCE",IF(OR($I50="unknown",$H50="unknown"),"RESOLVE EVIDENCE",IF(AND($BG50=TRUE,OR($S50="",$S50="unknown")),"RESOLVE EVIDENCE",IF(AND($E50="no",OR($K50="",$K50="unknown")),"RESOLVE EVIDENCE",IF(AND($E50="yes",OR($L50="",$L50="unknown")),"RESOLVE EVIDENCE",IF(AND($E50="yes",OR($I50="partial",$I50="mismatch",$BC50="stale")),"DOWNGRADE",IF(AND($BG50=TRUE,$BK50=TRUE),"RESOLVE EVIDENCE",IF(AND($S50="no",$E50="yes",$H50="no",$U50="yes",$BB50="two_plus",$I50="full",$BC50="current"),"EXCLUDE FROM THIS COMMERCIAL VIEW",IF(AND($S50="no",$E50="yes",$H50="yes"),"DOWNGRADE",IF(AND($S50="no",OR($F50="yes",$BH50=TRUE)),"RETAIN FOR DISCOVERY / REFERENCE",IF($S50="no","RESOLVE EVIDENCE",IF(AND($E50="no",$H50="yes",$BF50=TRUE,$I50="full",$BI50=""),"RESOLVE EVIDENCE",IF(AND($E50="no",$H50="yes",$BF50=TRUE,$I50="full",$BG50=TRUE,OR($BB50&lt;&gt;"two_plus",$BC50&lt;&gt;"current",$S50&lt;&gt;"yes")),"RESOLVE EVIDENCE",IF(AND($E50="no",$H50="yes",$BF50=TRUE,$I50="full"),"ADD",IF(AND($BI50&lt;&gt;"",$E50="yes",$H50="yes",$I50="full",$L50&lt;&gt;$BI50),"RECLASSIFY",IF(AND($BB50="shared",$BH50=TRUE),"RETAIN FOR DISCOVERY / REFERENCE",IF(AND($BH50=TRUE,$F50="yes",OR($H50="no",$G50="none")),"RETAIN FOR DISCOVERY / REFERENCE",IF(AND($E50="yes",$H50="no",$U50="yes",$BB50="two_plus",$I50="full",$BC50="current"),"EXCLUDE FROM THIS COMMERCIAL VIEW",IF(AND($E50="yes",$H50="yes",$BF50=TRUE,$I50="full",$BB50="two_plus",$BC50="current",$BI50=""),"RESOLVE EVIDENCE",IF(AND($E50="yes",$H50="yes",$BF50=TRUE,$I50="full",$BB50="two_plus",$BC50="current",$BG50=TRUE,$S50&lt;&gt;"yes"),"RESOLVE EVIDENCE",IF(AND($E50="yes",$H50="yes",$BF50=TRUE,$I50="full",$BB50="two_plus",$BC50="current",$L50&lt;&gt;$BI50),"RECLASSIFY",IF(AND($E50="yes",$H50="yes",$BF50=TRUE,$I50="full",$BB50="two_plus",$BC50="current"),"CONFIRM","RESOLVE EVIDENCE")))))))))))))))))))))))))))</x:f>
      </x:c>
      <x:c r="BO50">
        <x:f>IF($AY50=0,"EMPTY",IF($AZ50=TRUE,"CONTROLLED_INPUT_INVALID",IF($BA50=TRUE,"REQUIRED_FIELDS_MISSING",IF(OR(NOT(ISTEXT($C50)),LEN(TRIM($C50&amp;""))&lt;2),"IDENTITY_MALFORMED",IF(OR($Q50="review_due",$Q50="new_evidence",$R50="yes"),"LIFECYCLE_TRIGGER",IF(OR($BD50="material",$BD50="unknown"),"MATERIAL_CONTRADICTION",IF(OR($I50="unknown",$H50="unknown"),"SCOPE_OR_EVENT_UNRESOLVED",IF(AND($BG50=TRUE,OR($S50="",$S50="unknown")),"SERVICEABILITY_UNRESOLVED",IF(AND($E50="no",OR($K50="",$K50="unknown")),"MISSING_ALTERNATIVE_ROLE_UNRESOLVED",IF(AND($E50="yes",OR($L50="",$L50="unknown")),"CURRENT_ROLE_UNRESOLVED",IF(AND($E50="yes",OR($I50="partial",$I50="mismatch",$BC50="stale")),"SCOPE_OR_FRESHNESS_LIMIT",IF(AND($BG50=TRUE,$BK50=TRUE),"COMMERCIAL_EVIDENCE_LIMITED",IF(AND($S50="no",$E50="yes",$H50="no",$U50="yes",$BB50="two_plus",$I50="full",$BC50="current"),"SCOPED_NON_SERVICEABILITY",IF(AND($S50="no",$E50="yes",$H50="yes"),"SERVICEABILITY_LIMIT",IF(AND($S50="no",OR($F50="yes",$BH50=TRUE)),"NOT_SERVICEABLE_FOR_COMMERCIAL_VIEW",IF($S50="no","SERVICEABILITY_NEGATIVE_ROLE_EFFECT_UNRESOLVED",IF(AND($E50="no",$H50="yes",$BF50=TRUE,$I50="full",$BI50=""),"MISSING_ALTERNATIVE_ROLE_UNRESOLVED",IF(AND($E50="no",$H50="yes",$BF50=TRUE,$I50="full",$BG50=TRUE,OR($BB50&lt;&gt;"two_plus",$BC50&lt;&gt;"current",$S50&lt;&gt;"yes")),"MISSING_ALTERNATIVE_EVIDENCE_LIMITED",IF(AND($E50="no",$H50="yes",$BF50=TRUE,$I50="full"),"COMMERCIAL_ALTERNATIVE_MISSING",IF(AND($BI50&lt;&gt;"",$E50="yes",$H50="yes",$I50="full",$L50&lt;&gt;$BI50),"ROLE_MISMATCH",IF(AND($BB50="shared",$BH50=TRUE),"PUBLIC_SIGNAL_SHARED_PROVENANCE",IF(AND($BH50=TRUE,$F50="yes",OR($H50="no",$G50="none")),"DISCOVERY_ONLY_RELATIONSHIP",IF(AND($E50="yes",$H50="no",$U50="yes",$BB50="two_plus",$I50="full",$BC50="current"),"SCOPED_NON_PARTICIPATION",IF(AND($E50="yes",$H50="yes",$BF50=TRUE,$I50="full",$BB50="two_plus",$BC50="current",$BI50=""),"ALTERNATIVE_TYPE_UNRESOLVED",IF(AND($E50="yes",$H50="yes",$BF50=TRUE,$I50="full",$BB50="two_plus",$BC50="current",$BG50=TRUE,$S50&lt;&gt;"yes"),"SERVICEABILITY_UNRESOLVED",IF(AND($E50="yes",$H50="yes",$BF50=TRUE,$I50="full",$BB50="two_plus",$BC50="current",$L50&lt;&gt;$BI50),"ROLE_MISMATCH",IF(AND($E50="yes",$H50="yes",$BF50=TRUE,$I50="full",$BB50="two_plus",$BC50="current"),"SCOPED_COMMERCIAL_RELEVANCE","DEFAULT_EVIDENCE_GAP")))))))))))))))))))))))))))</x:f>
      </x:c>
    </x:row>
    <x:row r="51">
      <x:c r="A51" s="80" t="str">
        <x:v>F046</x:v>
      </x:c>
      <x:c r="B51" s="80" t="str">
        <x:v>Confirmed matching evidence for strategy</x:v>
      </x:c>
      <x:c r="C51" s="80" t="str">
        <x:v>Atlas Cloud</x:v>
      </x:c>
      <x:c r="D51" s="80" t="str">
        <x:v>strategy</x:v>
      </x:c>
      <x:c r="E51" s="80" t="str">
        <x:v>yes</x:v>
      </x:c>
      <x:c r="F51" s="80" t="str">
        <x:v>yes</x:v>
      </x:c>
      <x:c r="G51" s="80" t="str">
        <x:v>mixed</x:v>
      </x:c>
      <x:c r="H51" s="80" t="str">
        <x:v>yes</x:v>
      </x:c>
      <x:c r="I51" s="80" t="str">
        <x:v>full</x:v>
      </x:c>
      <x:c r="J51" s="80" t="str">
        <x:v>independent_current</x:v>
      </x:c>
      <x:c r="K51" s="80" t="str">
        <x:v>vendor</x:v>
      </x:c>
      <x:c r="L51" s="80" t="str">
        <x:v>direct</x:v>
      </x:c>
      <x:c r="M51" s="80" t="str">
        <x:v>current</x:v>
      </x:c>
      <x:c r="N51" s="80" t="str">
        <x:v>none</x:v>
      </x:c>
      <x:c r="O51" s="80" t="str">
        <x:v>two_plus</x:v>
      </x:c>
      <x:c r="P51" s="80" t="str">
        <x:v>balanced</x:v>
      </x:c>
      <x:c r="Q51" s="80" t="str">
        <x:v>none</x:v>
      </x:c>
      <x:c r="R51" s="80" t="str">
        <x:v>no</x:v>
      </x:c>
      <x:c r="S51" s="80" t="str">
        <x:v>yes</x:v>
      </x:c>
      <x:c r="T51" s="80" t="str">
        <x:v>no</x:v>
      </x:c>
      <x:c r="U51" s="80" t="str">
        <x:v>no</x:v>
      </x:c>
      <x:c r="V51" s="80" t="str">
        <x:v>CONFIRM</x:v>
      </x:c>
      <x:c r="W51" s="61" t="str">
        <x:v>SCOPED_COMMERCIAL_RELEVANCE</x:v>
      </x:c>
      <x:c r="X51" s="61" t="str">
        <x:v>VALID</x:v>
      </x:c>
      <x:c r="Y51" s="61">
        <x:f>IF($BN51="EMPTY","EMPTY",$BN51)</x:f>
      </x:c>
      <x:c r="Z51" s="61">
        <x:f>$BO51</x:f>
      </x:c>
      <x:c r="AA51" s="61">
        <x:f>IF($BN51="EMPTY","EMPTY",IF($AZ51=TRUE,"INVALID",IF($BA51=TRUE,"INCOMPLETE",IF(OR(NOT(ISTEXT($C51)),LEN(TRIM($C51&amp;""))&lt;2),"INVALID","VALID"))))</x:f>
      </x:c>
      <x:c r="AB51" s="61">
        <x:f>IF(Y51=V51,"PASS","FAIL")</x:f>
      </x:c>
      <x:c r="AC51" s="61">
        <x:f>IF(Z51=W51,"PASS","FAIL")</x:f>
      </x:c>
      <x:c r="AD51" s="61">
        <x:f>IF(AA51=X51,"PASS","FAIL")</x:f>
      </x:c>
      <x:c r="AE51" s="61">
        <x:f>IF(AND(AB51="PASS",AC51="PASS",AD51="PASS"),"PASS","FAIL")</x:f>
      </x:c>
      <x:c r="AF51" s="71" t="str">
        <x:v>The current scoped role is supported.</x:v>
      </x:c>
      <x:c r="AG51" s="61">
        <x:f>IF($BN51="EMPTY","EMPTY",IFERROR(VLOOKUP($BO51,'Method Notes'!$AN$5:$AW$50,2,FALSE),""))</x:f>
      </x:c>
      <x:c r="AH51" s="71" t="str">
        <x:v>Matching direct buyer or recorded commercial-event evidence appears across independent decisions without a material contradiction, and role and serviceability are resolved.</x:v>
      </x:c>
      <x:c r="AI51" s="61">
        <x:f>IF($BN51="EMPTY","EMPTY",IF($BO51="CONTROLLED_INPUT_INVALID","Unsupported values were supplied for: "&amp;LEFT($BL51,MAX(0,LEN($BL51)-2))&amp;". The engine does not convert them to a safe default.",IF($BO51="REQUIRED_FIELDS_MISSING","Required information is missing: "&amp;LEFT($BM51,MAX(0,LEN($BM51)-2))&amp;".",IFERROR(VLOOKUP($BO51,'Method Notes'!$AN$5:$AW$50,3,FALSE),""))))</x:f>
      </x:c>
      <x:c r="AJ51" s="71" t="str">
        <x:v>Keep the current role in this validated view.</x:v>
      </x:c>
      <x:c r="AK51" s="61">
        <x:f>IF($BN51="EMPTY","EMPTY",IF($BO51="COMMERCIAL_ALTERNATIVE_MISSING","Add as "&amp;$BJ51&amp;" in this scoped view.",IF($BO51="ROLE_MISMATCH","Reclassify as "&amp;$BJ51&amp;" for this view.",IFERROR(VLOOKUP($BO51,'Method Notes'!$AN$5:$AW$50,4,FALSE),""))))</x:f>
      </x:c>
      <x:c r="AL51" s="71" t="str">
        <x:v>The selected use and other uses with the same scope and evidence requirement.</x:v>
      </x:c>
      <x:c r="AM51" s="61">
        <x:f>IF($BN51="EMPTY","EMPTY",IFERROR(VLOOKUP($BO51,'Method Notes'!$AN$5:$AW$50,5,FALSE),""))</x:f>
      </x:c>
      <x:c r="AN51" s="71" t="str">
        <x:v>Universal use across untested segments, geographies or stages.</x:v>
      </x:c>
      <x:c r="AO51" s="61">
        <x:f>IF($BN51="EMPTY","EMPTY",IFERROR(VLOOKUP($BO51,'Method Notes'!$AN$5:$AW$50,6,FALSE),""))</x:f>
      </x:c>
      <x:c r="AP51" s="71" t="str">
        <x:v>Record the evidence summary, owner and effective period.</x:v>
      </x:c>
      <x:c r="AQ51" s="61">
        <x:f>IF($BN51="EMPTY","EMPTY",IF($BO51="COMMERCIAL_EVIDENCE_LIMITED",IF($BF51=TRUE,"Add independent decisions and missing segments.","Collect direct buyer or recorded commercial-event evidence tied to the same scope."),IFERROR(VLOOKUP($BO51,'Method Notes'!$AN$5:$AW$50,7,FALSE),"")))</x:f>
      </x:c>
      <x:c r="AR51" s="71" t="str">
        <x:v>Review on the defined date or material market, product or serviceability change.</x:v>
      </x:c>
      <x:c r="AS51" s="61">
        <x:f>IF($BN51="EMPTY","EMPTY",IFERROR(VLOOKUP($BO51,'Method Notes'!$AN$5:$AW$50,8,FALSE),""))</x:f>
      </x:c>
      <x:c r="AT51" s="71" t="str">
        <x:v>CONFIRMATION IS SCOPED AND VERSIONED</x:v>
      </x:c>
      <x:c r="AU51" s="61">
        <x:f>IF($BN51="EMPTY","EMPTY",IF(OR($BO51="COMMERCIAL_EVIDENCE_LIMITED",$BO51="COMMERCIAL_ALTERNATIVE_MISSING",$BO51="ROLE_MISMATCH",$BO51="SCOPE_OR_FRESHNESS_LIMIT"),IF($BB51="shared","PROVENANCE NOT INDEPENDENT",IF($BB51="one","ONE INDEPENDENT DECISION ONLY",IF($BE51="incomplete_crm","CRM CAPTURE INCOMPLETE",IF(OR($BE51="only_wins",$BE51="only_losses",$BE51="one_segment",$BE51="limited"),"SAMPLE COVERAGE LIMITED",IF($T51="yes","HISTORICAL BACKFILL UNRELIABLE",IF($BC51="stale","EVIDENCE STALE","Evidence is scoped to the tested view.")))))),IFERROR(VLOOKUP($BO51,'Method Notes'!$AN$5:$AW$50,9,FALSE),"")))</x:f>
      </x:c>
      <x:c r="AV51" s="71" t="str">
        <x:v>Approve the result and publish the next set version.</x:v>
      </x:c>
      <x:c r="AW51" s="61">
        <x:f>IF($BN51="EMPTY","EMPTY",IFERROR(VLOOKUP($BO51,'Method Notes'!$AN$5:$AW$50,10,FALSE),""))</x:f>
      </x:c>
      <x:c r="AX51" s="61">
        <x:f>IF(AND(AG51=AF51,AI51=AH51,AK51=AJ51,AM51=AL51,AO51=AN51,AQ51=AP51,AS51=AR51,AU51=AT51,AW51=AV51),"PASS","FAIL")</x:f>
      </x:c>
      <x:c r="AY51">
        <x:f>IF(COUNTA($C51:$U51)&gt;0,1,0)</x:f>
      </x:c>
      <x:c r="AZ51">
        <x:f>OR(ISFORMULA($C51),ISFORMULA($D51),AND($D51&lt;&gt;"",NOT(OR(EXACT($D51,"seo"),EXACT($D51,"content"),EXACT($D51,"paid_search"),EXACT($D51,"market_monitoring"),EXACT($D51,"battlecard"),EXACT($D51,"product_comparison"),EXACT($D51,"shortlist"),EXACT($D51,"procurement"),EXACT($D51,"pricing"),EXACT($D51,"renewal"),EXACT($D51,"strategy")))),ISFORMULA($E51),AND($E51&lt;&gt;"",NOT(OR(EXACT($E51,"yes"),EXACT($E51,"no")))),ISFORMULA($F51),AND($F51&lt;&gt;"",NOT(OR(EXACT($F51,"yes"),EXACT($F51,"no")))),ISFORMULA($G51),AND($G51&lt;&gt;"",NOT(OR(EXACT($G51,"none"),EXACT($G51,"seller_only"),EXACT($G51,"buyer_event"),EXACT($G51,"mixed")))),ISFORMULA($H51),AND($H51&lt;&gt;"",NOT(OR(EXACT($H51,"yes"),EXACT($H51,"no"),EXACT($H51,"unknown")))),ISFORMULA($I51),AND($I51&lt;&gt;"",NOT(OR(EXACT($I51,"full"),EXACT($I51,"partial"),EXACT($I51,"mismatch"),EXACT($I51,"unknown")))),ISFORMULA($J51),AND($J51&lt;&gt;"",NOT(OR(EXACT($J51,"independent_current"),EXACT($J51,"one_decision"),EXACT($J51,"shared_records"),EXACT($J51,"contradictory"),EXACT($J51,"incomplete_capture"),EXACT($J51,"stale")))),ISFORMULA($K51),AND($K51&lt;&gt;"",NOT(OR(EXACT($K51,"vendor"),EXACT($K51,"product"),EXACT($K51,"consultancy"),EXACT($K51,"agency"),EXACT($K51,"internal_build"),EXACT($K51,"spreadsheet"),EXACT($K51,"incumbent"),EXACT($K51,"open_source"),EXACT($K51,"free_tool"),EXACT($K51,"no_decision"),EXACT($K51,"status_quo"),EXACT($K51,"unknown")))),ISFORMULA($L51),AND($L51&lt;&gt;"",NOT(OR(EXACT($L51,"direct"),EXACT($L51,"indirect"),EXACT($L51,"substitute"),EXACT($L51,"reference"),EXACT($L51,"unknown")))),ISFORMULA($M51),AND($M51&lt;&gt;"",NOT(OR(EXACT($M51,"current"),EXACT($M51,"stale"),EXACT($M51,"unknown")))),ISFORMULA($N51),AND($N51&lt;&gt;"",NOT(OR(EXACT($N51,"none"),EXACT($N51,"material"),EXACT($N51,"unknown")))),ISFORMULA($O51),AND($O51&lt;&gt;"",NOT(OR(EXACT($O51,"two_plus"),EXACT($O51,"one"),EXACT($O51,"shared"),EXACT($O51,"unknown")))),ISFORMULA($P51),AND($P51&lt;&gt;"",NOT(OR(EXACT($P51,"balanced"),EXACT($P51,"only_wins"),EXACT($P51,"only_losses"),EXACT($P51,"one_segment"),EXACT($P51,"incomplete_crm"),EXACT($P51,"limited")))),ISFORMULA($Q51),AND($Q51&lt;&gt;"",NOT(OR(EXACT($Q51,"none"),EXACT($Q51,"review_due"),EXACT($Q51,"new_evidence")))),ISFORMULA($R51),AND($R51&lt;&gt;"",NOT(OR(EXACT($R51,"yes"),EXACT($R51,"no")))),ISFORMULA($S51),AND($S51&lt;&gt;"",NOT(OR(EXACT($S51,"yes"),EXACT($S51,"no"),EXACT($S51,"unknown")))),ISFORMULA($T51),AND($T51&lt;&gt;"",NOT(OR(EXACT($T51,"yes"),EXACT($T51,"no")))),ISFORMULA($U51),AND($U51&lt;&gt;"",NOT(OR(EXACT($U51,"yes"),EXACT($U51,"no"),EXACT($U51,"unknown")))))</x:f>
      </x:c>
      <x:c r="BA51">
        <x:f>OR(LEN(TRIM($C51&amp;""))=0,LEN(TRIM($D51&amp;""))=0,LEN(TRIM($E51&amp;""))=0,LEN(TRIM($F51&amp;""))=0,LEN(TRIM($G51&amp;""))=0,LEN(TRIM($H51&amp;""))=0,LEN(TRIM($I51&amp;""))=0,LEN(TRIM($J51&amp;""))=0)</x:f>
      </x:c>
      <x:c r="BB51">
        <x:f>IF($O51&lt;&gt;"",$O51,IF($J51="independent_current","two_plus",IF($J51="one_decision","one",IF($J51="shared_records","shared","unknown"))))</x:f>
      </x:c>
      <x:c r="BC51">
        <x:f>IF($M51&lt;&gt;"",$M51,IF($J51="stale","stale",IF($J51="incomplete_capture","unknown",IF($J51&lt;&gt;"","current",""))))</x:f>
      </x:c>
      <x:c r="BD51">
        <x:f>IF($N51&lt;&gt;"",$N51,IF($J51="contradictory","material",IF($J51&lt;&gt;"","none","")))</x:f>
      </x:c>
      <x:c r="BE51">
        <x:f>IF($P51&lt;&gt;"",$P51,IF($J51="incomplete_capture","incomplete_crm",IF($J51="independent_current","balanced",IF($J51&lt;&gt;"","limited",""))))</x:f>
      </x:c>
      <x:c r="BF51">
        <x:f>OR($G51="buyer_event",$G51="mixed")</x:f>
      </x:c>
      <x:c r="BG51">
        <x:f>OR($D51="battlecard",$D51="shortlist",$D51="procurement",$D51="pricing",$D51="renewal",$D51="strategy",$D51="product_comparison")</x:f>
      </x:c>
      <x:c r="BH51">
        <x:f>OR($D51="seo",$D51="content",$D51="paid_search",$D51="market_monitoring")</x:f>
      </x:c>
      <x:c r="BI51">
        <x:f>IF(OR($K51="vendor",$K51="product"),"direct",IF(OR($K51="consultancy",$K51="agency"),"indirect",IF(OR($K51="internal_build",$K51="spreadsheet",$K51="incumbent",$K51="open_source",$K51="free_tool",$K51="no_decision",$K51="status_quo"),"substitute","")))</x:f>
      </x:c>
      <x:c r="BJ51">
        <x:f>IF(OR($K51="vendor",$K51="product"),"Direct competitor",IF(OR($K51="consultancy",$K51="agency"),"Service alternative",IF($K51="incumbent","Incumbent / substitute",IF($K51="no_decision","No-decision alternative",IF($K51="status_quo","Status-quo alternative",IF(OR($K51="internal_build",$K51="spreadsheet",$K51="open_source",$K51="free_tool"),"Substitute",""))))))</x:f>
      </x:c>
      <x:c r="BK51">
        <x:f>OR($G51="none",$G51="seller_only",$BB51&lt;&gt;"two_plus",$BE51="only_wins",$BE51="only_losses",$BE51="one_segment",$BE51="incomplete_crm",$BE51="limited",$T51="yes",$BC51&lt;&gt;"current")</x:f>
      </x:c>
      <x:c r="BL51">
        <x:f>IF(ISFORMULA($C51),"candidateName, ","")&amp;IF(OR(ISFORMULA($D51),AND($D51&lt;&gt;"",NOT(OR(EXACT($D51,"seo"),EXACT($D51,"content"),EXACT($D51,"paid_search"),EXACT($D51,"market_monitoring"),EXACT($D51,"battlecard"),EXACT($D51,"product_comparison"),EXACT($D51,"shortlist"),EXACT($D51,"procurement"),EXACT($D51,"pricing"),EXACT($D51,"renewal"),EXACT($D51,"strategy"))))),"decisionUse, ","")&amp;IF(OR(ISFORMULA($E51),AND($E51&lt;&gt;"",NOT(OR(EXACT($E51,"yes"),EXACT($E51,"no"))))),"candidateInSet, ","")&amp;IF(OR(ISFORMULA($F51),AND($F51&lt;&gt;"",NOT(OR(EXACT($F51,"yes"),EXACT($F51,"no"))))),"publicEvidence, ","")&amp;IF(OR(ISFORMULA($G51),AND($G51&lt;&gt;"",NOT(OR(EXACT($G51,"none"),EXACT($G51,"seller_only"),EXACT($G51,"buyer_event"),EXACT($G51,"mixed"))))),"firstPartyEvidence, ","")&amp;IF(OR(ISFORMULA($H51),AND($H51&lt;&gt;"",NOT(OR(EXACT($H51,"yes"),EXACT($H51,"no"),EXACT($H51,"unknown"))))),"realDecision, ","")&amp;IF(OR(ISFORMULA($I51),AND($I51&lt;&gt;"",NOT(OR(EXACT($I51,"full"),EXACT($I51,"partial"),EXACT($I51,"mismatch"),EXACT($I51,"unknown"))))),"scopeMatch, ","")&amp;IF(OR(ISFORMULA($J51),AND($J51&lt;&gt;"",NOT(OR(EXACT($J51,"independent_current"),EXACT($J51,"one_decision"),EXACT($J51,"shared_records"),EXACT($J51,"contradictory"),EXACT($J51,"incomplete_capture"),EXACT($J51,"stale"))))),"evidenceQuality, ","")&amp;IF(OR(ISFORMULA($K51),AND($K51&lt;&gt;"",NOT(OR(EXACT($K51,"vendor"),EXACT($K51,"product"),EXACT($K51,"consultancy"),EXACT($K51,"agency"),EXACT($K51,"internal_build"),EXACT($K51,"spreadsheet"),EXACT($K51,"incumbent"),EXACT($K51,"open_source"),EXACT($K51,"free_tool"),EXACT($K51,"no_decision"),EXACT($K51,"status_quo"),EXACT($K51,"unknown"))))),"alternativeType, ","")&amp;IF(OR(ISFORMULA($L51),AND($L51&lt;&gt;"",NOT(OR(EXACT($L51,"direct"),EXACT($L51,"indirect"),EXACT($L51,"substitute"),EXACT($L51,"reference"),EXACT($L51,"unknown"))))),"currentRole, ","")&amp;IF(OR(ISFORMULA($M51),AND($M51&lt;&gt;"",NOT(OR(EXACT($M51,"current"),EXACT($M51,"stale"),EXACT($M51,"unknown"))))),"freshness, ","")&amp;IF(OR(ISFORMULA($N51),AND($N51&lt;&gt;"",NOT(OR(EXACT($N51,"none"),EXACT($N51,"material"),EXACT($N51,"unknown"))))),"contradiction, ","")&amp;IF(OR(ISFORMULA($O51),AND($O51&lt;&gt;"",NOT(OR(EXACT($O51,"two_plus"),EXACT($O51,"one"),EXACT($O51,"shared"),EXACT($O51,"unknown"))))),"provenance, ","")&amp;IF(OR(ISFORMULA($P51),AND($P51&lt;&gt;"",NOT(OR(EXACT($P51,"balanced"),EXACT($P51,"only_wins"),EXACT($P51,"only_losses"),EXACT($P51,"one_segment"),EXACT($P51,"incomplete_crm"),EXACT($P51,"limited"))))),"sampleCoverage, ","")&amp;IF(OR(ISFORMULA($Q51),AND($Q51&lt;&gt;"",NOT(OR(EXACT($Q51,"none"),EXACT($Q51,"review_due"),EXACT($Q51,"new_evidence"))))),"previousValidation, ","")&amp;IF(OR(ISFORMULA($R51),AND($R51&lt;&gt;"",NOT(OR(EXACT($R51,"yes"),EXACT($R51,"no"))))),"newMaterialEvidence, ","")&amp;IF(OR(ISFORMULA($S51),AND($S51&lt;&gt;"",NOT(OR(EXACT($S51,"yes"),EXACT($S51,"no"),EXACT($S51,"unknown"))))),"serviceability, ","")&amp;IF(OR(ISFORMULA($T51),AND($T51&lt;&gt;"",NOT(OR(EXACT($T51,"yes"),EXACT($T51,"no"))))),"historicalBackfill, ","")&amp;IF(OR(ISFORMULA($U51),AND($U51&lt;&gt;"",NOT(OR(EXACT($U51,"yes"),EXACT($U51,"no"),EXACT($U51,"unknown"))))),"commercialNonParticipation, ","")</x:f>
      </x:c>
      <x:c r="BM51">
        <x:f>IF(LEN(TRIM($C51&amp;""))=0,"candidateName, ","")&amp;IF(LEN(TRIM($D51&amp;""))=0,"decisionUse, ","")&amp;IF(LEN(TRIM($E51&amp;""))=0,"candidateInSet, ","")&amp;IF(LEN(TRIM($F51&amp;""))=0,"publicEvidence, ","")&amp;IF(LEN(TRIM($G51&amp;""))=0,"firstPartyEvidence, ","")&amp;IF(LEN(TRIM($H51&amp;""))=0,"realDecision, ","")&amp;IF(LEN(TRIM($I51&amp;""))=0,"scopeMatch, ","")&amp;IF(LEN(TRIM($J51&amp;""))=0,"evidenceQuality, ","")</x:f>
      </x:c>
      <x:c r="BN51">
        <x:f>IF($AY51=0,"EMPTY",IF($AZ51=TRUE,"INVALID INPUT",IF($BA51=TRUE,"INVALID INPUT",IF(OR(NOT(ISTEXT($C51)),LEN(TRIM($C51&amp;""))&lt;2),"INVALID INPUT",IF(OR($Q51="review_due",$Q51="new_evidence",$R51="yes"),"REOPEN",IF(OR($BD51="material",$BD51="unknown"),"RESOLVE EVIDENCE",IF(OR($I51="unknown",$H51="unknown"),"RESOLVE EVIDENCE",IF(AND($BG51=TRUE,OR($S51="",$S51="unknown")),"RESOLVE EVIDENCE",IF(AND($E51="no",OR($K51="",$K51="unknown")),"RESOLVE EVIDENCE",IF(AND($E51="yes",OR($L51="",$L51="unknown")),"RESOLVE EVIDENCE",IF(AND($E51="yes",OR($I51="partial",$I51="mismatch",$BC51="stale")),"DOWNGRADE",IF(AND($BG51=TRUE,$BK51=TRUE),"RESOLVE EVIDENCE",IF(AND($S51="no",$E51="yes",$H51="no",$U51="yes",$BB51="two_plus",$I51="full",$BC51="current"),"EXCLUDE FROM THIS COMMERCIAL VIEW",IF(AND($S51="no",$E51="yes",$H51="yes"),"DOWNGRADE",IF(AND($S51="no",OR($F51="yes",$BH51=TRUE)),"RETAIN FOR DISCOVERY / REFERENCE",IF($S51="no","RESOLVE EVIDENCE",IF(AND($E51="no",$H51="yes",$BF51=TRUE,$I51="full",$BI51=""),"RESOLVE EVIDENCE",IF(AND($E51="no",$H51="yes",$BF51=TRUE,$I51="full",$BG51=TRUE,OR($BB51&lt;&gt;"two_plus",$BC51&lt;&gt;"current",$S51&lt;&gt;"yes")),"RESOLVE EVIDENCE",IF(AND($E51="no",$H51="yes",$BF51=TRUE,$I51="full"),"ADD",IF(AND($BI51&lt;&gt;"",$E51="yes",$H51="yes",$I51="full",$L51&lt;&gt;$BI51),"RECLASSIFY",IF(AND($BB51="shared",$BH51=TRUE),"RETAIN FOR DISCOVERY / REFERENCE",IF(AND($BH51=TRUE,$F51="yes",OR($H51="no",$G51="none")),"RETAIN FOR DISCOVERY / REFERENCE",IF(AND($E51="yes",$H51="no",$U51="yes",$BB51="two_plus",$I51="full",$BC51="current"),"EXCLUDE FROM THIS COMMERCIAL VIEW",IF(AND($E51="yes",$H51="yes",$BF51=TRUE,$I51="full",$BB51="two_plus",$BC51="current",$BI51=""),"RESOLVE EVIDENCE",IF(AND($E51="yes",$H51="yes",$BF51=TRUE,$I51="full",$BB51="two_plus",$BC51="current",$BG51=TRUE,$S51&lt;&gt;"yes"),"RESOLVE EVIDENCE",IF(AND($E51="yes",$H51="yes",$BF51=TRUE,$I51="full",$BB51="two_plus",$BC51="current",$L51&lt;&gt;$BI51),"RECLASSIFY",IF(AND($E51="yes",$H51="yes",$BF51=TRUE,$I51="full",$BB51="two_plus",$BC51="current"),"CONFIRM","RESOLVE EVIDENCE")))))))))))))))))))))))))))</x:f>
      </x:c>
      <x:c r="BO51">
        <x:f>IF($AY51=0,"EMPTY",IF($AZ51=TRUE,"CONTROLLED_INPUT_INVALID",IF($BA51=TRUE,"REQUIRED_FIELDS_MISSING",IF(OR(NOT(ISTEXT($C51)),LEN(TRIM($C51&amp;""))&lt;2),"IDENTITY_MALFORMED",IF(OR($Q51="review_due",$Q51="new_evidence",$R51="yes"),"LIFECYCLE_TRIGGER",IF(OR($BD51="material",$BD51="unknown"),"MATERIAL_CONTRADICTION",IF(OR($I51="unknown",$H51="unknown"),"SCOPE_OR_EVENT_UNRESOLVED",IF(AND($BG51=TRUE,OR($S51="",$S51="unknown")),"SERVICEABILITY_UNRESOLVED",IF(AND($E51="no",OR($K51="",$K51="unknown")),"MISSING_ALTERNATIVE_ROLE_UNRESOLVED",IF(AND($E51="yes",OR($L51="",$L51="unknown")),"CURRENT_ROLE_UNRESOLVED",IF(AND($E51="yes",OR($I51="partial",$I51="mismatch",$BC51="stale")),"SCOPE_OR_FRESHNESS_LIMIT",IF(AND($BG51=TRUE,$BK51=TRUE),"COMMERCIAL_EVIDENCE_LIMITED",IF(AND($S51="no",$E51="yes",$H51="no",$U51="yes",$BB51="two_plus",$I51="full",$BC51="current"),"SCOPED_NON_SERVICEABILITY",IF(AND($S51="no",$E51="yes",$H51="yes"),"SERVICEABILITY_LIMIT",IF(AND($S51="no",OR($F51="yes",$BH51=TRUE)),"NOT_SERVICEABLE_FOR_COMMERCIAL_VIEW",IF($S51="no","SERVICEABILITY_NEGATIVE_ROLE_EFFECT_UNRESOLVED",IF(AND($E51="no",$H51="yes",$BF51=TRUE,$I51="full",$BI51=""),"MISSING_ALTERNATIVE_ROLE_UNRESOLVED",IF(AND($E51="no",$H51="yes",$BF51=TRUE,$I51="full",$BG51=TRUE,OR($BB51&lt;&gt;"two_plus",$BC51&lt;&gt;"current",$S51&lt;&gt;"yes")),"MISSING_ALTERNATIVE_EVIDENCE_LIMITED",IF(AND($E51="no",$H51="yes",$BF51=TRUE,$I51="full"),"COMMERCIAL_ALTERNATIVE_MISSING",IF(AND($BI51&lt;&gt;"",$E51="yes",$H51="yes",$I51="full",$L51&lt;&gt;$BI51),"ROLE_MISMATCH",IF(AND($BB51="shared",$BH51=TRUE),"PUBLIC_SIGNAL_SHARED_PROVENANCE",IF(AND($BH51=TRUE,$F51="yes",OR($H51="no",$G51="none")),"DISCOVERY_ONLY_RELATIONSHIP",IF(AND($E51="yes",$H51="no",$U51="yes",$BB51="two_plus",$I51="full",$BC51="current"),"SCOPED_NON_PARTICIPATION",IF(AND($E51="yes",$H51="yes",$BF51=TRUE,$I51="full",$BB51="two_plus",$BC51="current",$BI51=""),"ALTERNATIVE_TYPE_UNRESOLVED",IF(AND($E51="yes",$H51="yes",$BF51=TRUE,$I51="full",$BB51="two_plus",$BC51="current",$BG51=TRUE,$S51&lt;&gt;"yes"),"SERVICEABILITY_UNRESOLVED",IF(AND($E51="yes",$H51="yes",$BF51=TRUE,$I51="full",$BB51="two_plus",$BC51="current",$L51&lt;&gt;$BI51),"ROLE_MISMATCH",IF(AND($E51="yes",$H51="yes",$BF51=TRUE,$I51="full",$BB51="two_plus",$BC51="current"),"SCOPED_COMMERCIAL_RELEVANCE","DEFAULT_EVIDENCE_GAP")))))))))))))))))))))))))))</x:f>
      </x:c>
    </x:row>
    <x:row r="52">
      <x:c r="A52" s="80" t="str">
        <x:v>F047</x:v>
      </x:c>
      <x:c r="B52" s="80" t="str">
        <x:v>Confirmed matching evidence for product_comparison</x:v>
      </x:c>
      <x:c r="C52" s="80" t="str">
        <x:v>Atlas Cloud</x:v>
      </x:c>
      <x:c r="D52" s="80" t="str">
        <x:v>product_comparison</x:v>
      </x:c>
      <x:c r="E52" s="80" t="str">
        <x:v>yes</x:v>
      </x:c>
      <x:c r="F52" s="80" t="str">
        <x:v>yes</x:v>
      </x:c>
      <x:c r="G52" s="80" t="str">
        <x:v>mixed</x:v>
      </x:c>
      <x:c r="H52" s="80" t="str">
        <x:v>yes</x:v>
      </x:c>
      <x:c r="I52" s="80" t="str">
        <x:v>full</x:v>
      </x:c>
      <x:c r="J52" s="80" t="str">
        <x:v>independent_current</x:v>
      </x:c>
      <x:c r="K52" s="80" t="str">
        <x:v>vendor</x:v>
      </x:c>
      <x:c r="L52" s="80" t="str">
        <x:v>direct</x:v>
      </x:c>
      <x:c r="M52" s="80" t="str">
        <x:v>current</x:v>
      </x:c>
      <x:c r="N52" s="80" t="str">
        <x:v>none</x:v>
      </x:c>
      <x:c r="O52" s="80" t="str">
        <x:v>two_plus</x:v>
      </x:c>
      <x:c r="P52" s="80" t="str">
        <x:v>balanced</x:v>
      </x:c>
      <x:c r="Q52" s="80" t="str">
        <x:v>none</x:v>
      </x:c>
      <x:c r="R52" s="80" t="str">
        <x:v>no</x:v>
      </x:c>
      <x:c r="S52" s="80" t="str">
        <x:v>yes</x:v>
      </x:c>
      <x:c r="T52" s="80" t="str">
        <x:v>no</x:v>
      </x:c>
      <x:c r="U52" s="80" t="str">
        <x:v>no</x:v>
      </x:c>
      <x:c r="V52" s="80" t="str">
        <x:v>CONFIRM</x:v>
      </x:c>
      <x:c r="W52" s="61" t="str">
        <x:v>SCOPED_COMMERCIAL_RELEVANCE</x:v>
      </x:c>
      <x:c r="X52" s="61" t="str">
        <x:v>VALID</x:v>
      </x:c>
      <x:c r="Y52" s="61">
        <x:f>IF($BN52="EMPTY","EMPTY",$BN52)</x:f>
      </x:c>
      <x:c r="Z52" s="61">
        <x:f>$BO52</x:f>
      </x:c>
      <x:c r="AA52" s="61">
        <x:f>IF($BN52="EMPTY","EMPTY",IF($AZ52=TRUE,"INVALID",IF($BA52=TRUE,"INCOMPLETE",IF(OR(NOT(ISTEXT($C52)),LEN(TRIM($C52&amp;""))&lt;2),"INVALID","VALID"))))</x:f>
      </x:c>
      <x:c r="AB52" s="61">
        <x:f>IF(Y52=V52,"PASS","FAIL")</x:f>
      </x:c>
      <x:c r="AC52" s="61">
        <x:f>IF(Z52=W52,"PASS","FAIL")</x:f>
      </x:c>
      <x:c r="AD52" s="61">
        <x:f>IF(AA52=X52,"PASS","FAIL")</x:f>
      </x:c>
      <x:c r="AE52" s="61">
        <x:f>IF(AND(AB52="PASS",AC52="PASS",AD52="PASS"),"PASS","FAIL")</x:f>
      </x:c>
      <x:c r="AF52" s="71" t="str">
        <x:v>The current scoped role is supported.</x:v>
      </x:c>
      <x:c r="AG52" s="61">
        <x:f>IF($BN52="EMPTY","EMPTY",IFERROR(VLOOKUP($BO52,'Method Notes'!$AN$5:$AW$50,2,FALSE),""))</x:f>
      </x:c>
      <x:c r="AH52" s="71" t="str">
        <x:v>Matching direct buyer or recorded commercial-event evidence appears across independent decisions without a material contradiction, and role and serviceability are resolved.</x:v>
      </x:c>
      <x:c r="AI52" s="61">
        <x:f>IF($BN52="EMPTY","EMPTY",IF($BO52="CONTROLLED_INPUT_INVALID","Unsupported values were supplied for: "&amp;LEFT($BL52,MAX(0,LEN($BL52)-2))&amp;". The engine does not convert them to a safe default.",IF($BO52="REQUIRED_FIELDS_MISSING","Required information is missing: "&amp;LEFT($BM52,MAX(0,LEN($BM52)-2))&amp;".",IFERROR(VLOOKUP($BO52,'Method Notes'!$AN$5:$AW$50,3,FALSE),""))))</x:f>
      </x:c>
      <x:c r="AJ52" s="71" t="str">
        <x:v>Keep the current role in this validated view.</x:v>
      </x:c>
      <x:c r="AK52" s="61">
        <x:f>IF($BN52="EMPTY","EMPTY",IF($BO52="COMMERCIAL_ALTERNATIVE_MISSING","Add as "&amp;$BJ52&amp;" in this scoped view.",IF($BO52="ROLE_MISMATCH","Reclassify as "&amp;$BJ52&amp;" for this view.",IFERROR(VLOOKUP($BO52,'Method Notes'!$AN$5:$AW$50,4,FALSE),""))))</x:f>
      </x:c>
      <x:c r="AL52" s="71" t="str">
        <x:v>The selected use and other uses with the same scope and evidence requirement.</x:v>
      </x:c>
      <x:c r="AM52" s="61">
        <x:f>IF($BN52="EMPTY","EMPTY",IFERROR(VLOOKUP($BO52,'Method Notes'!$AN$5:$AW$50,5,FALSE),""))</x:f>
      </x:c>
      <x:c r="AN52" s="71" t="str">
        <x:v>Universal use across untested segments, geographies or stages.</x:v>
      </x:c>
      <x:c r="AO52" s="61">
        <x:f>IF($BN52="EMPTY","EMPTY",IFERROR(VLOOKUP($BO52,'Method Notes'!$AN$5:$AW$50,6,FALSE),""))</x:f>
      </x:c>
      <x:c r="AP52" s="71" t="str">
        <x:v>Record the evidence summary, owner and effective period.</x:v>
      </x:c>
      <x:c r="AQ52" s="61">
        <x:f>IF($BN52="EMPTY","EMPTY",IF($BO52="COMMERCIAL_EVIDENCE_LIMITED",IF($BF52=TRUE,"Add independent decisions and missing segments.","Collect direct buyer or recorded commercial-event evidence tied to the same scope."),IFERROR(VLOOKUP($BO52,'Method Notes'!$AN$5:$AW$50,7,FALSE),"")))</x:f>
      </x:c>
      <x:c r="AR52" s="71" t="str">
        <x:v>Review on the defined date or material market, product or serviceability change.</x:v>
      </x:c>
      <x:c r="AS52" s="61">
        <x:f>IF($BN52="EMPTY","EMPTY",IFERROR(VLOOKUP($BO52,'Method Notes'!$AN$5:$AW$50,8,FALSE),""))</x:f>
      </x:c>
      <x:c r="AT52" s="71" t="str">
        <x:v>CONFIRMATION IS SCOPED AND VERSIONED</x:v>
      </x:c>
      <x:c r="AU52" s="61">
        <x:f>IF($BN52="EMPTY","EMPTY",IF(OR($BO52="COMMERCIAL_EVIDENCE_LIMITED",$BO52="COMMERCIAL_ALTERNATIVE_MISSING",$BO52="ROLE_MISMATCH",$BO52="SCOPE_OR_FRESHNESS_LIMIT"),IF($BB52="shared","PROVENANCE NOT INDEPENDENT",IF($BB52="one","ONE INDEPENDENT DECISION ONLY",IF($BE52="incomplete_crm","CRM CAPTURE INCOMPLETE",IF(OR($BE52="only_wins",$BE52="only_losses",$BE52="one_segment",$BE52="limited"),"SAMPLE COVERAGE LIMITED",IF($T52="yes","HISTORICAL BACKFILL UNRELIABLE",IF($BC52="stale","EVIDENCE STALE","Evidence is scoped to the tested view.")))))),IFERROR(VLOOKUP($BO52,'Method Notes'!$AN$5:$AW$50,9,FALSE),"")))</x:f>
      </x:c>
      <x:c r="AV52" s="71" t="str">
        <x:v>Approve the result and publish the next set version.</x:v>
      </x:c>
      <x:c r="AW52" s="61">
        <x:f>IF($BN52="EMPTY","EMPTY",IFERROR(VLOOKUP($BO52,'Method Notes'!$AN$5:$AW$50,10,FALSE),""))</x:f>
      </x:c>
      <x:c r="AX52" s="61">
        <x:f>IF(AND(AG52=AF52,AI52=AH52,AK52=AJ52,AM52=AL52,AO52=AN52,AQ52=AP52,AS52=AR52,AU52=AT52,AW52=AV52),"PASS","FAIL")</x:f>
      </x:c>
      <x:c r="AY52">
        <x:f>IF(COUNTA($C52:$U52)&gt;0,1,0)</x:f>
      </x:c>
      <x:c r="AZ52">
        <x:f>OR(ISFORMULA($C52),ISFORMULA($D52),AND($D52&lt;&gt;"",NOT(OR(EXACT($D52,"seo"),EXACT($D52,"content"),EXACT($D52,"paid_search"),EXACT($D52,"market_monitoring"),EXACT($D52,"battlecard"),EXACT($D52,"product_comparison"),EXACT($D52,"shortlist"),EXACT($D52,"procurement"),EXACT($D52,"pricing"),EXACT($D52,"renewal"),EXACT($D52,"strategy")))),ISFORMULA($E52),AND($E52&lt;&gt;"",NOT(OR(EXACT($E52,"yes"),EXACT($E52,"no")))),ISFORMULA($F52),AND($F52&lt;&gt;"",NOT(OR(EXACT($F52,"yes"),EXACT($F52,"no")))),ISFORMULA($G52),AND($G52&lt;&gt;"",NOT(OR(EXACT($G52,"none"),EXACT($G52,"seller_only"),EXACT($G52,"buyer_event"),EXACT($G52,"mixed")))),ISFORMULA($H52),AND($H52&lt;&gt;"",NOT(OR(EXACT($H52,"yes"),EXACT($H52,"no"),EXACT($H52,"unknown")))),ISFORMULA($I52),AND($I52&lt;&gt;"",NOT(OR(EXACT($I52,"full"),EXACT($I52,"partial"),EXACT($I52,"mismatch"),EXACT($I52,"unknown")))),ISFORMULA($J52),AND($J52&lt;&gt;"",NOT(OR(EXACT($J52,"independent_current"),EXACT($J52,"one_decision"),EXACT($J52,"shared_records"),EXACT($J52,"contradictory"),EXACT($J52,"incomplete_capture"),EXACT($J52,"stale")))),ISFORMULA($K52),AND($K52&lt;&gt;"",NOT(OR(EXACT($K52,"vendor"),EXACT($K52,"product"),EXACT($K52,"consultancy"),EXACT($K52,"agency"),EXACT($K52,"internal_build"),EXACT($K52,"spreadsheet"),EXACT($K52,"incumbent"),EXACT($K52,"open_source"),EXACT($K52,"free_tool"),EXACT($K52,"no_decision"),EXACT($K52,"status_quo"),EXACT($K52,"unknown")))),ISFORMULA($L52),AND($L52&lt;&gt;"",NOT(OR(EXACT($L52,"direct"),EXACT($L52,"indirect"),EXACT($L52,"substitute"),EXACT($L52,"reference"),EXACT($L52,"unknown")))),ISFORMULA($M52),AND($M52&lt;&gt;"",NOT(OR(EXACT($M52,"current"),EXACT($M52,"stale"),EXACT($M52,"unknown")))),ISFORMULA($N52),AND($N52&lt;&gt;"",NOT(OR(EXACT($N52,"none"),EXACT($N52,"material"),EXACT($N52,"unknown")))),ISFORMULA($O52),AND($O52&lt;&gt;"",NOT(OR(EXACT($O52,"two_plus"),EXACT($O52,"one"),EXACT($O52,"shared"),EXACT($O52,"unknown")))),ISFORMULA($P52),AND($P52&lt;&gt;"",NOT(OR(EXACT($P52,"balanced"),EXACT($P52,"only_wins"),EXACT($P52,"only_losses"),EXACT($P52,"one_segment"),EXACT($P52,"incomplete_crm"),EXACT($P52,"limited")))),ISFORMULA($Q52),AND($Q52&lt;&gt;"",NOT(OR(EXACT($Q52,"none"),EXACT($Q52,"review_due"),EXACT($Q52,"new_evidence")))),ISFORMULA($R52),AND($R52&lt;&gt;"",NOT(OR(EXACT($R52,"yes"),EXACT($R52,"no")))),ISFORMULA($S52),AND($S52&lt;&gt;"",NOT(OR(EXACT($S52,"yes"),EXACT($S52,"no"),EXACT($S52,"unknown")))),ISFORMULA($T52),AND($T52&lt;&gt;"",NOT(OR(EXACT($T52,"yes"),EXACT($T52,"no")))),ISFORMULA($U52),AND($U52&lt;&gt;"",NOT(OR(EXACT($U52,"yes"),EXACT($U52,"no"),EXACT($U52,"unknown")))))</x:f>
      </x:c>
      <x:c r="BA52">
        <x:f>OR(LEN(TRIM($C52&amp;""))=0,LEN(TRIM($D52&amp;""))=0,LEN(TRIM($E52&amp;""))=0,LEN(TRIM($F52&amp;""))=0,LEN(TRIM($G52&amp;""))=0,LEN(TRIM($H52&amp;""))=0,LEN(TRIM($I52&amp;""))=0,LEN(TRIM($J52&amp;""))=0)</x:f>
      </x:c>
      <x:c r="BB52">
        <x:f>IF($O52&lt;&gt;"",$O52,IF($J52="independent_current","two_plus",IF($J52="one_decision","one",IF($J52="shared_records","shared","unknown"))))</x:f>
      </x:c>
      <x:c r="BC52">
        <x:f>IF($M52&lt;&gt;"",$M52,IF($J52="stale","stale",IF($J52="incomplete_capture","unknown",IF($J52&lt;&gt;"","current",""))))</x:f>
      </x:c>
      <x:c r="BD52">
        <x:f>IF($N52&lt;&gt;"",$N52,IF($J52="contradictory","material",IF($J52&lt;&gt;"","none","")))</x:f>
      </x:c>
      <x:c r="BE52">
        <x:f>IF($P52&lt;&gt;"",$P52,IF($J52="incomplete_capture","incomplete_crm",IF($J52="independent_current","balanced",IF($J52&lt;&gt;"","limited",""))))</x:f>
      </x:c>
      <x:c r="BF52">
        <x:f>OR($G52="buyer_event",$G52="mixed")</x:f>
      </x:c>
      <x:c r="BG52">
        <x:f>OR($D52="battlecard",$D52="shortlist",$D52="procurement",$D52="pricing",$D52="renewal",$D52="strategy",$D52="product_comparison")</x:f>
      </x:c>
      <x:c r="BH52">
        <x:f>OR($D52="seo",$D52="content",$D52="paid_search",$D52="market_monitoring")</x:f>
      </x:c>
      <x:c r="BI52">
        <x:f>IF(OR($K52="vendor",$K52="product"),"direct",IF(OR($K52="consultancy",$K52="agency"),"indirect",IF(OR($K52="internal_build",$K52="spreadsheet",$K52="incumbent",$K52="open_source",$K52="free_tool",$K52="no_decision",$K52="status_quo"),"substitute","")))</x:f>
      </x:c>
      <x:c r="BJ52">
        <x:f>IF(OR($K52="vendor",$K52="product"),"Direct competitor",IF(OR($K52="consultancy",$K52="agency"),"Service alternative",IF($K52="incumbent","Incumbent / substitute",IF($K52="no_decision","No-decision alternative",IF($K52="status_quo","Status-quo alternative",IF(OR($K52="internal_build",$K52="spreadsheet",$K52="open_source",$K52="free_tool"),"Substitute",""))))))</x:f>
      </x:c>
      <x:c r="BK52">
        <x:f>OR($G52="none",$G52="seller_only",$BB52&lt;&gt;"two_plus",$BE52="only_wins",$BE52="only_losses",$BE52="one_segment",$BE52="incomplete_crm",$BE52="limited",$T52="yes",$BC52&lt;&gt;"current")</x:f>
      </x:c>
      <x:c r="BL52">
        <x:f>IF(ISFORMULA($C52),"candidateName, ","")&amp;IF(OR(ISFORMULA($D52),AND($D52&lt;&gt;"",NOT(OR(EXACT($D52,"seo"),EXACT($D52,"content"),EXACT($D52,"paid_search"),EXACT($D52,"market_monitoring"),EXACT($D52,"battlecard"),EXACT($D52,"product_comparison"),EXACT($D52,"shortlist"),EXACT($D52,"procurement"),EXACT($D52,"pricing"),EXACT($D52,"renewal"),EXACT($D52,"strategy"))))),"decisionUse, ","")&amp;IF(OR(ISFORMULA($E52),AND($E52&lt;&gt;"",NOT(OR(EXACT($E52,"yes"),EXACT($E52,"no"))))),"candidateInSet, ","")&amp;IF(OR(ISFORMULA($F52),AND($F52&lt;&gt;"",NOT(OR(EXACT($F52,"yes"),EXACT($F52,"no"))))),"publicEvidence, ","")&amp;IF(OR(ISFORMULA($G52),AND($G52&lt;&gt;"",NOT(OR(EXACT($G52,"none"),EXACT($G52,"seller_only"),EXACT($G52,"buyer_event"),EXACT($G52,"mixed"))))),"firstPartyEvidence, ","")&amp;IF(OR(ISFORMULA($H52),AND($H52&lt;&gt;"",NOT(OR(EXACT($H52,"yes"),EXACT($H52,"no"),EXACT($H52,"unknown"))))),"realDecision, ","")&amp;IF(OR(ISFORMULA($I52),AND($I52&lt;&gt;"",NOT(OR(EXACT($I52,"full"),EXACT($I52,"partial"),EXACT($I52,"mismatch"),EXACT($I52,"unknown"))))),"scopeMatch, ","")&amp;IF(OR(ISFORMULA($J52),AND($J52&lt;&gt;"",NOT(OR(EXACT($J52,"independent_current"),EXACT($J52,"one_decision"),EXACT($J52,"shared_records"),EXACT($J52,"contradictory"),EXACT($J52,"incomplete_capture"),EXACT($J52,"stale"))))),"evidenceQuality, ","")&amp;IF(OR(ISFORMULA($K52),AND($K52&lt;&gt;"",NOT(OR(EXACT($K52,"vendor"),EXACT($K52,"product"),EXACT($K52,"consultancy"),EXACT($K52,"agency"),EXACT($K52,"internal_build"),EXACT($K52,"spreadsheet"),EXACT($K52,"incumbent"),EXACT($K52,"open_source"),EXACT($K52,"free_tool"),EXACT($K52,"no_decision"),EXACT($K52,"status_quo"),EXACT($K52,"unknown"))))),"alternativeType, ","")&amp;IF(OR(ISFORMULA($L52),AND($L52&lt;&gt;"",NOT(OR(EXACT($L52,"direct"),EXACT($L52,"indirect"),EXACT($L52,"substitute"),EXACT($L52,"reference"),EXACT($L52,"unknown"))))),"currentRole, ","")&amp;IF(OR(ISFORMULA($M52),AND($M52&lt;&gt;"",NOT(OR(EXACT($M52,"current"),EXACT($M52,"stale"),EXACT($M52,"unknown"))))),"freshness, ","")&amp;IF(OR(ISFORMULA($N52),AND($N52&lt;&gt;"",NOT(OR(EXACT($N52,"none"),EXACT($N52,"material"),EXACT($N52,"unknown"))))),"contradiction, ","")&amp;IF(OR(ISFORMULA($O52),AND($O52&lt;&gt;"",NOT(OR(EXACT($O52,"two_plus"),EXACT($O52,"one"),EXACT($O52,"shared"),EXACT($O52,"unknown"))))),"provenance, ","")&amp;IF(OR(ISFORMULA($P52),AND($P52&lt;&gt;"",NOT(OR(EXACT($P52,"balanced"),EXACT($P52,"only_wins"),EXACT($P52,"only_losses"),EXACT($P52,"one_segment"),EXACT($P52,"incomplete_crm"),EXACT($P52,"limited"))))),"sampleCoverage, ","")&amp;IF(OR(ISFORMULA($Q52),AND($Q52&lt;&gt;"",NOT(OR(EXACT($Q52,"none"),EXACT($Q52,"review_due"),EXACT($Q52,"new_evidence"))))),"previousValidation, ","")&amp;IF(OR(ISFORMULA($R52),AND($R52&lt;&gt;"",NOT(OR(EXACT($R52,"yes"),EXACT($R52,"no"))))),"newMaterialEvidence, ","")&amp;IF(OR(ISFORMULA($S52),AND($S52&lt;&gt;"",NOT(OR(EXACT($S52,"yes"),EXACT($S52,"no"),EXACT($S52,"unknown"))))),"serviceability, ","")&amp;IF(OR(ISFORMULA($T52),AND($T52&lt;&gt;"",NOT(OR(EXACT($T52,"yes"),EXACT($T52,"no"))))),"historicalBackfill, ","")&amp;IF(OR(ISFORMULA($U52),AND($U52&lt;&gt;"",NOT(OR(EXACT($U52,"yes"),EXACT($U52,"no"),EXACT($U52,"unknown"))))),"commercialNonParticipation, ","")</x:f>
      </x:c>
      <x:c r="BM52">
        <x:f>IF(LEN(TRIM($C52&amp;""))=0,"candidateName, ","")&amp;IF(LEN(TRIM($D52&amp;""))=0,"decisionUse, ","")&amp;IF(LEN(TRIM($E52&amp;""))=0,"candidateInSet, ","")&amp;IF(LEN(TRIM($F52&amp;""))=0,"publicEvidence, ","")&amp;IF(LEN(TRIM($G52&amp;""))=0,"firstPartyEvidence, ","")&amp;IF(LEN(TRIM($H52&amp;""))=0,"realDecision, ","")&amp;IF(LEN(TRIM($I52&amp;""))=0,"scopeMatch, ","")&amp;IF(LEN(TRIM($J52&amp;""))=0,"evidenceQuality, ","")</x:f>
      </x:c>
      <x:c r="BN52">
        <x:f>IF($AY52=0,"EMPTY",IF($AZ52=TRUE,"INVALID INPUT",IF($BA52=TRUE,"INVALID INPUT",IF(OR(NOT(ISTEXT($C52)),LEN(TRIM($C52&amp;""))&lt;2),"INVALID INPUT",IF(OR($Q52="review_due",$Q52="new_evidence",$R52="yes"),"REOPEN",IF(OR($BD52="material",$BD52="unknown"),"RESOLVE EVIDENCE",IF(OR($I52="unknown",$H52="unknown"),"RESOLVE EVIDENCE",IF(AND($BG52=TRUE,OR($S52="",$S52="unknown")),"RESOLVE EVIDENCE",IF(AND($E52="no",OR($K52="",$K52="unknown")),"RESOLVE EVIDENCE",IF(AND($E52="yes",OR($L52="",$L52="unknown")),"RESOLVE EVIDENCE",IF(AND($E52="yes",OR($I52="partial",$I52="mismatch",$BC52="stale")),"DOWNGRADE",IF(AND($BG52=TRUE,$BK52=TRUE),"RESOLVE EVIDENCE",IF(AND($S52="no",$E52="yes",$H52="no",$U52="yes",$BB52="two_plus",$I52="full",$BC52="current"),"EXCLUDE FROM THIS COMMERCIAL VIEW",IF(AND($S52="no",$E52="yes",$H52="yes"),"DOWNGRADE",IF(AND($S52="no",OR($F52="yes",$BH52=TRUE)),"RETAIN FOR DISCOVERY / REFERENCE",IF($S52="no","RESOLVE EVIDENCE",IF(AND($E52="no",$H52="yes",$BF52=TRUE,$I52="full",$BI52=""),"RESOLVE EVIDENCE",IF(AND($E52="no",$H52="yes",$BF52=TRUE,$I52="full",$BG52=TRUE,OR($BB52&lt;&gt;"two_plus",$BC52&lt;&gt;"current",$S52&lt;&gt;"yes")),"RESOLVE EVIDENCE",IF(AND($E52="no",$H52="yes",$BF52=TRUE,$I52="full"),"ADD",IF(AND($BI52&lt;&gt;"",$E52="yes",$H52="yes",$I52="full",$L52&lt;&gt;$BI52),"RECLASSIFY",IF(AND($BB52="shared",$BH52=TRUE),"RETAIN FOR DISCOVERY / REFERENCE",IF(AND($BH52=TRUE,$F52="yes",OR($H52="no",$G52="none")),"RETAIN FOR DISCOVERY / REFERENCE",IF(AND($E52="yes",$H52="no",$U52="yes",$BB52="two_plus",$I52="full",$BC52="current"),"EXCLUDE FROM THIS COMMERCIAL VIEW",IF(AND($E52="yes",$H52="yes",$BF52=TRUE,$I52="full",$BB52="two_plus",$BC52="current",$BI52=""),"RESOLVE EVIDENCE",IF(AND($E52="yes",$H52="yes",$BF52=TRUE,$I52="full",$BB52="two_plus",$BC52="current",$BG52=TRUE,$S52&lt;&gt;"yes"),"RESOLVE EVIDENCE",IF(AND($E52="yes",$H52="yes",$BF52=TRUE,$I52="full",$BB52="two_plus",$BC52="current",$L52&lt;&gt;$BI52),"RECLASSIFY",IF(AND($E52="yes",$H52="yes",$BF52=TRUE,$I52="full",$BB52="two_plus",$BC52="current"),"CONFIRM","RESOLVE EVIDENCE")))))))))))))))))))))))))))</x:f>
      </x:c>
      <x:c r="BO52">
        <x:f>IF($AY52=0,"EMPTY",IF($AZ52=TRUE,"CONTROLLED_INPUT_INVALID",IF($BA52=TRUE,"REQUIRED_FIELDS_MISSING",IF(OR(NOT(ISTEXT($C52)),LEN(TRIM($C52&amp;""))&lt;2),"IDENTITY_MALFORMED",IF(OR($Q52="review_due",$Q52="new_evidence",$R52="yes"),"LIFECYCLE_TRIGGER",IF(OR($BD52="material",$BD52="unknown"),"MATERIAL_CONTRADICTION",IF(OR($I52="unknown",$H52="unknown"),"SCOPE_OR_EVENT_UNRESOLVED",IF(AND($BG52=TRUE,OR($S52="",$S52="unknown")),"SERVICEABILITY_UNRESOLVED",IF(AND($E52="no",OR($K52="",$K52="unknown")),"MISSING_ALTERNATIVE_ROLE_UNRESOLVED",IF(AND($E52="yes",OR($L52="",$L52="unknown")),"CURRENT_ROLE_UNRESOLVED",IF(AND($E52="yes",OR($I52="partial",$I52="mismatch",$BC52="stale")),"SCOPE_OR_FRESHNESS_LIMIT",IF(AND($BG52=TRUE,$BK52=TRUE),"COMMERCIAL_EVIDENCE_LIMITED",IF(AND($S52="no",$E52="yes",$H52="no",$U52="yes",$BB52="two_plus",$I52="full",$BC52="current"),"SCOPED_NON_SERVICEABILITY",IF(AND($S52="no",$E52="yes",$H52="yes"),"SERVICEABILITY_LIMIT",IF(AND($S52="no",OR($F52="yes",$BH52=TRUE)),"NOT_SERVICEABLE_FOR_COMMERCIAL_VIEW",IF($S52="no","SERVICEABILITY_NEGATIVE_ROLE_EFFECT_UNRESOLVED",IF(AND($E52="no",$H52="yes",$BF52=TRUE,$I52="full",$BI52=""),"MISSING_ALTERNATIVE_ROLE_UNRESOLVED",IF(AND($E52="no",$H52="yes",$BF52=TRUE,$I52="full",$BG52=TRUE,OR($BB52&lt;&gt;"two_plus",$BC52&lt;&gt;"current",$S52&lt;&gt;"yes")),"MISSING_ALTERNATIVE_EVIDENCE_LIMITED",IF(AND($E52="no",$H52="yes",$BF52=TRUE,$I52="full"),"COMMERCIAL_ALTERNATIVE_MISSING",IF(AND($BI52&lt;&gt;"",$E52="yes",$H52="yes",$I52="full",$L52&lt;&gt;$BI52),"ROLE_MISMATCH",IF(AND($BB52="shared",$BH52=TRUE),"PUBLIC_SIGNAL_SHARED_PROVENANCE",IF(AND($BH52=TRUE,$F52="yes",OR($H52="no",$G52="none")),"DISCOVERY_ONLY_RELATIONSHIP",IF(AND($E52="yes",$H52="no",$U52="yes",$BB52="two_plus",$I52="full",$BC52="current"),"SCOPED_NON_PARTICIPATION",IF(AND($E52="yes",$H52="yes",$BF52=TRUE,$I52="full",$BB52="two_plus",$BC52="current",$BI52=""),"ALTERNATIVE_TYPE_UNRESOLVED",IF(AND($E52="yes",$H52="yes",$BF52=TRUE,$I52="full",$BB52="two_plus",$BC52="current",$BG52=TRUE,$S52&lt;&gt;"yes"),"SERVICEABILITY_UNRESOLVED",IF(AND($E52="yes",$H52="yes",$BF52=TRUE,$I52="full",$BB52="two_plus",$BC52="current",$L52&lt;&gt;$BI52),"ROLE_MISMATCH",IF(AND($E52="yes",$H52="yes",$BF52=TRUE,$I52="full",$BB52="two_plus",$BC52="current"),"SCOPED_COMMERCIAL_RELEVANCE","DEFAULT_EVIDENCE_GAP")))))))))))))))))))))))))))</x:f>
      </x:c>
    </x:row>
    <x:row r="53">
      <x:c r="A53" s="80" t="str">
        <x:v>F048</x:v>
      </x:c>
      <x:c r="B53" s="80" t="str">
        <x:v>Confirmed matching evidence for seo</x:v>
      </x:c>
      <x:c r="C53" s="80" t="str">
        <x:v>Atlas Cloud</x:v>
      </x:c>
      <x:c r="D53" s="80" t="str">
        <x:v>seo</x:v>
      </x:c>
      <x:c r="E53" s="80" t="str">
        <x:v>yes</x:v>
      </x:c>
      <x:c r="F53" s="80" t="str">
        <x:v>yes</x:v>
      </x:c>
      <x:c r="G53" s="80" t="str">
        <x:v>mixed</x:v>
      </x:c>
      <x:c r="H53" s="80" t="str">
        <x:v>yes</x:v>
      </x:c>
      <x:c r="I53" s="80" t="str">
        <x:v>full</x:v>
      </x:c>
      <x:c r="J53" s="80" t="str">
        <x:v>independent_current</x:v>
      </x:c>
      <x:c r="K53" s="80" t="str">
        <x:v>vendor</x:v>
      </x:c>
      <x:c r="L53" s="80" t="str">
        <x:v>direct</x:v>
      </x:c>
      <x:c r="M53" s="80" t="str">
        <x:v>current</x:v>
      </x:c>
      <x:c r="N53" s="80" t="str">
        <x:v>none</x:v>
      </x:c>
      <x:c r="O53" s="80" t="str">
        <x:v>two_plus</x:v>
      </x:c>
      <x:c r="P53" s="80" t="str">
        <x:v>balanced</x:v>
      </x:c>
      <x:c r="Q53" s="80" t="str">
        <x:v>none</x:v>
      </x:c>
      <x:c r="R53" s="80" t="str">
        <x:v>no</x:v>
      </x:c>
      <x:c r="S53" s="80" t="str">
        <x:v>yes</x:v>
      </x:c>
      <x:c r="T53" s="80" t="str">
        <x:v>no</x:v>
      </x:c>
      <x:c r="U53" s="80" t="str">
        <x:v>no</x:v>
      </x:c>
      <x:c r="V53" s="80" t="str">
        <x:v>CONFIRM</x:v>
      </x:c>
      <x:c r="W53" s="61" t="str">
        <x:v>SCOPED_COMMERCIAL_RELEVANCE</x:v>
      </x:c>
      <x:c r="X53" s="61" t="str">
        <x:v>VALID</x:v>
      </x:c>
      <x:c r="Y53" s="61">
        <x:f>IF($BN53="EMPTY","EMPTY",$BN53)</x:f>
      </x:c>
      <x:c r="Z53" s="61">
        <x:f>$BO53</x:f>
      </x:c>
      <x:c r="AA53" s="61">
        <x:f>IF($BN53="EMPTY","EMPTY",IF($AZ53=TRUE,"INVALID",IF($BA53=TRUE,"INCOMPLETE",IF(OR(NOT(ISTEXT($C53)),LEN(TRIM($C53&amp;""))&lt;2),"INVALID","VALID"))))</x:f>
      </x:c>
      <x:c r="AB53" s="61">
        <x:f>IF(Y53=V53,"PASS","FAIL")</x:f>
      </x:c>
      <x:c r="AC53" s="61">
        <x:f>IF(Z53=W53,"PASS","FAIL")</x:f>
      </x:c>
      <x:c r="AD53" s="61">
        <x:f>IF(AA53=X53,"PASS","FAIL")</x:f>
      </x:c>
      <x:c r="AE53" s="61">
        <x:f>IF(AND(AB53="PASS",AC53="PASS",AD53="PASS"),"PASS","FAIL")</x:f>
      </x:c>
      <x:c r="AF53" s="71" t="str">
        <x:v>The current scoped role is supported.</x:v>
      </x:c>
      <x:c r="AG53" s="61">
        <x:f>IF($BN53="EMPTY","EMPTY",IFERROR(VLOOKUP($BO53,'Method Notes'!$AN$5:$AW$50,2,FALSE),""))</x:f>
      </x:c>
      <x:c r="AH53" s="71" t="str">
        <x:v>Matching direct buyer or recorded commercial-event evidence appears across independent decisions without a material contradiction, and role and serviceability are resolved.</x:v>
      </x:c>
      <x:c r="AI53" s="61">
        <x:f>IF($BN53="EMPTY","EMPTY",IF($BO53="CONTROLLED_INPUT_INVALID","Unsupported values were supplied for: "&amp;LEFT($BL53,MAX(0,LEN($BL53)-2))&amp;". The engine does not convert them to a safe default.",IF($BO53="REQUIRED_FIELDS_MISSING","Required information is missing: "&amp;LEFT($BM53,MAX(0,LEN($BM53)-2))&amp;".",IFERROR(VLOOKUP($BO53,'Method Notes'!$AN$5:$AW$50,3,FALSE),""))))</x:f>
      </x:c>
      <x:c r="AJ53" s="71" t="str">
        <x:v>Keep the current role in this validated view.</x:v>
      </x:c>
      <x:c r="AK53" s="61">
        <x:f>IF($BN53="EMPTY","EMPTY",IF($BO53="COMMERCIAL_ALTERNATIVE_MISSING","Add as "&amp;$BJ53&amp;" in this scoped view.",IF($BO53="ROLE_MISMATCH","Reclassify as "&amp;$BJ53&amp;" for this view.",IFERROR(VLOOKUP($BO53,'Method Notes'!$AN$5:$AW$50,4,FALSE),""))))</x:f>
      </x:c>
      <x:c r="AL53" s="71" t="str">
        <x:v>The selected use and other uses with the same scope and evidence requirement.</x:v>
      </x:c>
      <x:c r="AM53" s="61">
        <x:f>IF($BN53="EMPTY","EMPTY",IFERROR(VLOOKUP($BO53,'Method Notes'!$AN$5:$AW$50,5,FALSE),""))</x:f>
      </x:c>
      <x:c r="AN53" s="71" t="str">
        <x:v>Universal use across untested segments, geographies or stages.</x:v>
      </x:c>
      <x:c r="AO53" s="61">
        <x:f>IF($BN53="EMPTY","EMPTY",IFERROR(VLOOKUP($BO53,'Method Notes'!$AN$5:$AW$50,6,FALSE),""))</x:f>
      </x:c>
      <x:c r="AP53" s="71" t="str">
        <x:v>Record the evidence summary, owner and effective period.</x:v>
      </x:c>
      <x:c r="AQ53" s="61">
        <x:f>IF($BN53="EMPTY","EMPTY",IF($BO53="COMMERCIAL_EVIDENCE_LIMITED",IF($BF53=TRUE,"Add independent decisions and missing segments.","Collect direct buyer or recorded commercial-event evidence tied to the same scope."),IFERROR(VLOOKUP($BO53,'Method Notes'!$AN$5:$AW$50,7,FALSE),"")))</x:f>
      </x:c>
      <x:c r="AR53" s="71" t="str">
        <x:v>Review on the defined date or material market, product or serviceability change.</x:v>
      </x:c>
      <x:c r="AS53" s="61">
        <x:f>IF($BN53="EMPTY","EMPTY",IFERROR(VLOOKUP($BO53,'Method Notes'!$AN$5:$AW$50,8,FALSE),""))</x:f>
      </x:c>
      <x:c r="AT53" s="71" t="str">
        <x:v>CONFIRMATION IS SCOPED AND VERSIONED</x:v>
      </x:c>
      <x:c r="AU53" s="61">
        <x:f>IF($BN53="EMPTY","EMPTY",IF(OR($BO53="COMMERCIAL_EVIDENCE_LIMITED",$BO53="COMMERCIAL_ALTERNATIVE_MISSING",$BO53="ROLE_MISMATCH",$BO53="SCOPE_OR_FRESHNESS_LIMIT"),IF($BB53="shared","PROVENANCE NOT INDEPENDENT",IF($BB53="one","ONE INDEPENDENT DECISION ONLY",IF($BE53="incomplete_crm","CRM CAPTURE INCOMPLETE",IF(OR($BE53="only_wins",$BE53="only_losses",$BE53="one_segment",$BE53="limited"),"SAMPLE COVERAGE LIMITED",IF($T53="yes","HISTORICAL BACKFILL UNRELIABLE",IF($BC53="stale","EVIDENCE STALE","Evidence is scoped to the tested view.")))))),IFERROR(VLOOKUP($BO53,'Method Notes'!$AN$5:$AW$50,9,FALSE),"")))</x:f>
      </x:c>
      <x:c r="AV53" s="71" t="str">
        <x:v>Approve the result and publish the next set version.</x:v>
      </x:c>
      <x:c r="AW53" s="61">
        <x:f>IF($BN53="EMPTY","EMPTY",IFERROR(VLOOKUP($BO53,'Method Notes'!$AN$5:$AW$50,10,FALSE),""))</x:f>
      </x:c>
      <x:c r="AX53" s="61">
        <x:f>IF(AND(AG53=AF53,AI53=AH53,AK53=AJ53,AM53=AL53,AO53=AN53,AQ53=AP53,AS53=AR53,AU53=AT53,AW53=AV53),"PASS","FAIL")</x:f>
      </x:c>
      <x:c r="AY53">
        <x:f>IF(COUNTA($C53:$U53)&gt;0,1,0)</x:f>
      </x:c>
      <x:c r="AZ53">
        <x:f>OR(ISFORMULA($C53),ISFORMULA($D53),AND($D53&lt;&gt;"",NOT(OR(EXACT($D53,"seo"),EXACT($D53,"content"),EXACT($D53,"paid_search"),EXACT($D53,"market_monitoring"),EXACT($D53,"battlecard"),EXACT($D53,"product_comparison"),EXACT($D53,"shortlist"),EXACT($D53,"procurement"),EXACT($D53,"pricing"),EXACT($D53,"renewal"),EXACT($D53,"strategy")))),ISFORMULA($E53),AND($E53&lt;&gt;"",NOT(OR(EXACT($E53,"yes"),EXACT($E53,"no")))),ISFORMULA($F53),AND($F53&lt;&gt;"",NOT(OR(EXACT($F53,"yes"),EXACT($F53,"no")))),ISFORMULA($G53),AND($G53&lt;&gt;"",NOT(OR(EXACT($G53,"none"),EXACT($G53,"seller_only"),EXACT($G53,"buyer_event"),EXACT($G53,"mixed")))),ISFORMULA($H53),AND($H53&lt;&gt;"",NOT(OR(EXACT($H53,"yes"),EXACT($H53,"no"),EXACT($H53,"unknown")))),ISFORMULA($I53),AND($I53&lt;&gt;"",NOT(OR(EXACT($I53,"full"),EXACT($I53,"partial"),EXACT($I53,"mismatch"),EXACT($I53,"unknown")))),ISFORMULA($J53),AND($J53&lt;&gt;"",NOT(OR(EXACT($J53,"independent_current"),EXACT($J53,"one_decision"),EXACT($J53,"shared_records"),EXACT($J53,"contradictory"),EXACT($J53,"incomplete_capture"),EXACT($J53,"stale")))),ISFORMULA($K53),AND($K53&lt;&gt;"",NOT(OR(EXACT($K53,"vendor"),EXACT($K53,"product"),EXACT($K53,"consultancy"),EXACT($K53,"agency"),EXACT($K53,"internal_build"),EXACT($K53,"spreadsheet"),EXACT($K53,"incumbent"),EXACT($K53,"open_source"),EXACT($K53,"free_tool"),EXACT($K53,"no_decision"),EXACT($K53,"status_quo"),EXACT($K53,"unknown")))),ISFORMULA($L53),AND($L53&lt;&gt;"",NOT(OR(EXACT($L53,"direct"),EXACT($L53,"indirect"),EXACT($L53,"substitute"),EXACT($L53,"reference"),EXACT($L53,"unknown")))),ISFORMULA($M53),AND($M53&lt;&gt;"",NOT(OR(EXACT($M53,"current"),EXACT($M53,"stale"),EXACT($M53,"unknown")))),ISFORMULA($N53),AND($N53&lt;&gt;"",NOT(OR(EXACT($N53,"none"),EXACT($N53,"material"),EXACT($N53,"unknown")))),ISFORMULA($O53),AND($O53&lt;&gt;"",NOT(OR(EXACT($O53,"two_plus"),EXACT($O53,"one"),EXACT($O53,"shared"),EXACT($O53,"unknown")))),ISFORMULA($P53),AND($P53&lt;&gt;"",NOT(OR(EXACT($P53,"balanced"),EXACT($P53,"only_wins"),EXACT($P53,"only_losses"),EXACT($P53,"one_segment"),EXACT($P53,"incomplete_crm"),EXACT($P53,"limited")))),ISFORMULA($Q53),AND($Q53&lt;&gt;"",NOT(OR(EXACT($Q53,"none"),EXACT($Q53,"review_due"),EXACT($Q53,"new_evidence")))),ISFORMULA($R53),AND($R53&lt;&gt;"",NOT(OR(EXACT($R53,"yes"),EXACT($R53,"no")))),ISFORMULA($S53),AND($S53&lt;&gt;"",NOT(OR(EXACT($S53,"yes"),EXACT($S53,"no"),EXACT($S53,"unknown")))),ISFORMULA($T53),AND($T53&lt;&gt;"",NOT(OR(EXACT($T53,"yes"),EXACT($T53,"no")))),ISFORMULA($U53),AND($U53&lt;&gt;"",NOT(OR(EXACT($U53,"yes"),EXACT($U53,"no"),EXACT($U53,"unknown")))))</x:f>
      </x:c>
      <x:c r="BA53">
        <x:f>OR(LEN(TRIM($C53&amp;""))=0,LEN(TRIM($D53&amp;""))=0,LEN(TRIM($E53&amp;""))=0,LEN(TRIM($F53&amp;""))=0,LEN(TRIM($G53&amp;""))=0,LEN(TRIM($H53&amp;""))=0,LEN(TRIM($I53&amp;""))=0,LEN(TRIM($J53&amp;""))=0)</x:f>
      </x:c>
      <x:c r="BB53">
        <x:f>IF($O53&lt;&gt;"",$O53,IF($J53="independent_current","two_plus",IF($J53="one_decision","one",IF($J53="shared_records","shared","unknown"))))</x:f>
      </x:c>
      <x:c r="BC53">
        <x:f>IF($M53&lt;&gt;"",$M53,IF($J53="stale","stale",IF($J53="incomplete_capture","unknown",IF($J53&lt;&gt;"","current",""))))</x:f>
      </x:c>
      <x:c r="BD53">
        <x:f>IF($N53&lt;&gt;"",$N53,IF($J53="contradictory","material",IF($J53&lt;&gt;"","none","")))</x:f>
      </x:c>
      <x:c r="BE53">
        <x:f>IF($P53&lt;&gt;"",$P53,IF($J53="incomplete_capture","incomplete_crm",IF($J53="independent_current","balanced",IF($J53&lt;&gt;"","limited",""))))</x:f>
      </x:c>
      <x:c r="BF53">
        <x:f>OR($G53="buyer_event",$G53="mixed")</x:f>
      </x:c>
      <x:c r="BG53">
        <x:f>OR($D53="battlecard",$D53="shortlist",$D53="procurement",$D53="pricing",$D53="renewal",$D53="strategy",$D53="product_comparison")</x:f>
      </x:c>
      <x:c r="BH53">
        <x:f>OR($D53="seo",$D53="content",$D53="paid_search",$D53="market_monitoring")</x:f>
      </x:c>
      <x:c r="BI53">
        <x:f>IF(OR($K53="vendor",$K53="product"),"direct",IF(OR($K53="consultancy",$K53="agency"),"indirect",IF(OR($K53="internal_build",$K53="spreadsheet",$K53="incumbent",$K53="open_source",$K53="free_tool",$K53="no_decision",$K53="status_quo"),"substitute","")))</x:f>
      </x:c>
      <x:c r="BJ53">
        <x:f>IF(OR($K53="vendor",$K53="product"),"Direct competitor",IF(OR($K53="consultancy",$K53="agency"),"Service alternative",IF($K53="incumbent","Incumbent / substitute",IF($K53="no_decision","No-decision alternative",IF($K53="status_quo","Status-quo alternative",IF(OR($K53="internal_build",$K53="spreadsheet",$K53="open_source",$K53="free_tool"),"Substitute",""))))))</x:f>
      </x:c>
      <x:c r="BK53">
        <x:f>OR($G53="none",$G53="seller_only",$BB53&lt;&gt;"two_plus",$BE53="only_wins",$BE53="only_losses",$BE53="one_segment",$BE53="incomplete_crm",$BE53="limited",$T53="yes",$BC53&lt;&gt;"current")</x:f>
      </x:c>
      <x:c r="BL53">
        <x:f>IF(ISFORMULA($C53),"candidateName, ","")&amp;IF(OR(ISFORMULA($D53),AND($D53&lt;&gt;"",NOT(OR(EXACT($D53,"seo"),EXACT($D53,"content"),EXACT($D53,"paid_search"),EXACT($D53,"market_monitoring"),EXACT($D53,"battlecard"),EXACT($D53,"product_comparison"),EXACT($D53,"shortlist"),EXACT($D53,"procurement"),EXACT($D53,"pricing"),EXACT($D53,"renewal"),EXACT($D53,"strategy"))))),"decisionUse, ","")&amp;IF(OR(ISFORMULA($E53),AND($E53&lt;&gt;"",NOT(OR(EXACT($E53,"yes"),EXACT($E53,"no"))))),"candidateInSet, ","")&amp;IF(OR(ISFORMULA($F53),AND($F53&lt;&gt;"",NOT(OR(EXACT($F53,"yes"),EXACT($F53,"no"))))),"publicEvidence, ","")&amp;IF(OR(ISFORMULA($G53),AND($G53&lt;&gt;"",NOT(OR(EXACT($G53,"none"),EXACT($G53,"seller_only"),EXACT($G53,"buyer_event"),EXACT($G53,"mixed"))))),"firstPartyEvidence, ","")&amp;IF(OR(ISFORMULA($H53),AND($H53&lt;&gt;"",NOT(OR(EXACT($H53,"yes"),EXACT($H53,"no"),EXACT($H53,"unknown"))))),"realDecision, ","")&amp;IF(OR(ISFORMULA($I53),AND($I53&lt;&gt;"",NOT(OR(EXACT($I53,"full"),EXACT($I53,"partial"),EXACT($I53,"mismatch"),EXACT($I53,"unknown"))))),"scopeMatch, ","")&amp;IF(OR(ISFORMULA($J53),AND($J53&lt;&gt;"",NOT(OR(EXACT($J53,"independent_current"),EXACT($J53,"one_decision"),EXACT($J53,"shared_records"),EXACT($J53,"contradictory"),EXACT($J53,"incomplete_capture"),EXACT($J53,"stale"))))),"evidenceQuality, ","")&amp;IF(OR(ISFORMULA($K53),AND($K53&lt;&gt;"",NOT(OR(EXACT($K53,"vendor"),EXACT($K53,"product"),EXACT($K53,"consultancy"),EXACT($K53,"agency"),EXACT($K53,"internal_build"),EXACT($K53,"spreadsheet"),EXACT($K53,"incumbent"),EXACT($K53,"open_source"),EXACT($K53,"free_tool"),EXACT($K53,"no_decision"),EXACT($K53,"status_quo"),EXACT($K53,"unknown"))))),"alternativeType, ","")&amp;IF(OR(ISFORMULA($L53),AND($L53&lt;&gt;"",NOT(OR(EXACT($L53,"direct"),EXACT($L53,"indirect"),EXACT($L53,"substitute"),EXACT($L53,"reference"),EXACT($L53,"unknown"))))),"currentRole, ","")&amp;IF(OR(ISFORMULA($M53),AND($M53&lt;&gt;"",NOT(OR(EXACT($M53,"current"),EXACT($M53,"stale"),EXACT($M53,"unknown"))))),"freshness, ","")&amp;IF(OR(ISFORMULA($N53),AND($N53&lt;&gt;"",NOT(OR(EXACT($N53,"none"),EXACT($N53,"material"),EXACT($N53,"unknown"))))),"contradiction, ","")&amp;IF(OR(ISFORMULA($O53),AND($O53&lt;&gt;"",NOT(OR(EXACT($O53,"two_plus"),EXACT($O53,"one"),EXACT($O53,"shared"),EXACT($O53,"unknown"))))),"provenance, ","")&amp;IF(OR(ISFORMULA($P53),AND($P53&lt;&gt;"",NOT(OR(EXACT($P53,"balanced"),EXACT($P53,"only_wins"),EXACT($P53,"only_losses"),EXACT($P53,"one_segment"),EXACT($P53,"incomplete_crm"),EXACT($P53,"limited"))))),"sampleCoverage, ","")&amp;IF(OR(ISFORMULA($Q53),AND($Q53&lt;&gt;"",NOT(OR(EXACT($Q53,"none"),EXACT($Q53,"review_due"),EXACT($Q53,"new_evidence"))))),"previousValidation, ","")&amp;IF(OR(ISFORMULA($R53),AND($R53&lt;&gt;"",NOT(OR(EXACT($R53,"yes"),EXACT($R53,"no"))))),"newMaterialEvidence, ","")&amp;IF(OR(ISFORMULA($S53),AND($S53&lt;&gt;"",NOT(OR(EXACT($S53,"yes"),EXACT($S53,"no"),EXACT($S53,"unknown"))))),"serviceability, ","")&amp;IF(OR(ISFORMULA($T53),AND($T53&lt;&gt;"",NOT(OR(EXACT($T53,"yes"),EXACT($T53,"no"))))),"historicalBackfill, ","")&amp;IF(OR(ISFORMULA($U53),AND($U53&lt;&gt;"",NOT(OR(EXACT($U53,"yes"),EXACT($U53,"no"),EXACT($U53,"unknown"))))),"commercialNonParticipation, ","")</x:f>
      </x:c>
      <x:c r="BM53">
        <x:f>IF(LEN(TRIM($C53&amp;""))=0,"candidateName, ","")&amp;IF(LEN(TRIM($D53&amp;""))=0,"decisionUse, ","")&amp;IF(LEN(TRIM($E53&amp;""))=0,"candidateInSet, ","")&amp;IF(LEN(TRIM($F53&amp;""))=0,"publicEvidence, ","")&amp;IF(LEN(TRIM($G53&amp;""))=0,"firstPartyEvidence, ","")&amp;IF(LEN(TRIM($H53&amp;""))=0,"realDecision, ","")&amp;IF(LEN(TRIM($I53&amp;""))=0,"scopeMatch, ","")&amp;IF(LEN(TRIM($J53&amp;""))=0,"evidenceQuality, ","")</x:f>
      </x:c>
      <x:c r="BN53">
        <x:f>IF($AY53=0,"EMPTY",IF($AZ53=TRUE,"INVALID INPUT",IF($BA53=TRUE,"INVALID INPUT",IF(OR(NOT(ISTEXT($C53)),LEN(TRIM($C53&amp;""))&lt;2),"INVALID INPUT",IF(OR($Q53="review_due",$Q53="new_evidence",$R53="yes"),"REOPEN",IF(OR($BD53="material",$BD53="unknown"),"RESOLVE EVIDENCE",IF(OR($I53="unknown",$H53="unknown"),"RESOLVE EVIDENCE",IF(AND($BG53=TRUE,OR($S53="",$S53="unknown")),"RESOLVE EVIDENCE",IF(AND($E53="no",OR($K53="",$K53="unknown")),"RESOLVE EVIDENCE",IF(AND($E53="yes",OR($L53="",$L53="unknown")),"RESOLVE EVIDENCE",IF(AND($E53="yes",OR($I53="partial",$I53="mismatch",$BC53="stale")),"DOWNGRADE",IF(AND($BG53=TRUE,$BK53=TRUE),"RESOLVE EVIDENCE",IF(AND($S53="no",$E53="yes",$H53="no",$U53="yes",$BB53="two_plus",$I53="full",$BC53="current"),"EXCLUDE FROM THIS COMMERCIAL VIEW",IF(AND($S53="no",$E53="yes",$H53="yes"),"DOWNGRADE",IF(AND($S53="no",OR($F53="yes",$BH53=TRUE)),"RETAIN FOR DISCOVERY / REFERENCE",IF($S53="no","RESOLVE EVIDENCE",IF(AND($E53="no",$H53="yes",$BF53=TRUE,$I53="full",$BI53=""),"RESOLVE EVIDENCE",IF(AND($E53="no",$H53="yes",$BF53=TRUE,$I53="full",$BG53=TRUE,OR($BB53&lt;&gt;"two_plus",$BC53&lt;&gt;"current",$S53&lt;&gt;"yes")),"RESOLVE EVIDENCE",IF(AND($E53="no",$H53="yes",$BF53=TRUE,$I53="full"),"ADD",IF(AND($BI53&lt;&gt;"",$E53="yes",$H53="yes",$I53="full",$L53&lt;&gt;$BI53),"RECLASSIFY",IF(AND($BB53="shared",$BH53=TRUE),"RETAIN FOR DISCOVERY / REFERENCE",IF(AND($BH53=TRUE,$F53="yes",OR($H53="no",$G53="none")),"RETAIN FOR DISCOVERY / REFERENCE",IF(AND($E53="yes",$H53="no",$U53="yes",$BB53="two_plus",$I53="full",$BC53="current"),"EXCLUDE FROM THIS COMMERCIAL VIEW",IF(AND($E53="yes",$H53="yes",$BF53=TRUE,$I53="full",$BB53="two_plus",$BC53="current",$BI53=""),"RESOLVE EVIDENCE",IF(AND($E53="yes",$H53="yes",$BF53=TRUE,$I53="full",$BB53="two_plus",$BC53="current",$BG53=TRUE,$S53&lt;&gt;"yes"),"RESOLVE EVIDENCE",IF(AND($E53="yes",$H53="yes",$BF53=TRUE,$I53="full",$BB53="two_plus",$BC53="current",$L53&lt;&gt;$BI53),"RECLASSIFY",IF(AND($E53="yes",$H53="yes",$BF53=TRUE,$I53="full",$BB53="two_plus",$BC53="current"),"CONFIRM","RESOLVE EVIDENCE")))))))))))))))))))))))))))</x:f>
      </x:c>
      <x:c r="BO53">
        <x:f>IF($AY53=0,"EMPTY",IF($AZ53=TRUE,"CONTROLLED_INPUT_INVALID",IF($BA53=TRUE,"REQUIRED_FIELDS_MISSING",IF(OR(NOT(ISTEXT($C53)),LEN(TRIM($C53&amp;""))&lt;2),"IDENTITY_MALFORMED",IF(OR($Q53="review_due",$Q53="new_evidence",$R53="yes"),"LIFECYCLE_TRIGGER",IF(OR($BD53="material",$BD53="unknown"),"MATERIAL_CONTRADICTION",IF(OR($I53="unknown",$H53="unknown"),"SCOPE_OR_EVENT_UNRESOLVED",IF(AND($BG53=TRUE,OR($S53="",$S53="unknown")),"SERVICEABILITY_UNRESOLVED",IF(AND($E53="no",OR($K53="",$K53="unknown")),"MISSING_ALTERNATIVE_ROLE_UNRESOLVED",IF(AND($E53="yes",OR($L53="",$L53="unknown")),"CURRENT_ROLE_UNRESOLVED",IF(AND($E53="yes",OR($I53="partial",$I53="mismatch",$BC53="stale")),"SCOPE_OR_FRESHNESS_LIMIT",IF(AND($BG53=TRUE,$BK53=TRUE),"COMMERCIAL_EVIDENCE_LIMITED",IF(AND($S53="no",$E53="yes",$H53="no",$U53="yes",$BB53="two_plus",$I53="full",$BC53="current"),"SCOPED_NON_SERVICEABILITY",IF(AND($S53="no",$E53="yes",$H53="yes"),"SERVICEABILITY_LIMIT",IF(AND($S53="no",OR($F53="yes",$BH53=TRUE)),"NOT_SERVICEABLE_FOR_COMMERCIAL_VIEW",IF($S53="no","SERVICEABILITY_NEGATIVE_ROLE_EFFECT_UNRESOLVED",IF(AND($E53="no",$H53="yes",$BF53=TRUE,$I53="full",$BI53=""),"MISSING_ALTERNATIVE_ROLE_UNRESOLVED",IF(AND($E53="no",$H53="yes",$BF53=TRUE,$I53="full",$BG53=TRUE,OR($BB53&lt;&gt;"two_plus",$BC53&lt;&gt;"current",$S53&lt;&gt;"yes")),"MISSING_ALTERNATIVE_EVIDENCE_LIMITED",IF(AND($E53="no",$H53="yes",$BF53=TRUE,$I53="full"),"COMMERCIAL_ALTERNATIVE_MISSING",IF(AND($BI53&lt;&gt;"",$E53="yes",$H53="yes",$I53="full",$L53&lt;&gt;$BI53),"ROLE_MISMATCH",IF(AND($BB53="shared",$BH53=TRUE),"PUBLIC_SIGNAL_SHARED_PROVENANCE",IF(AND($BH53=TRUE,$F53="yes",OR($H53="no",$G53="none")),"DISCOVERY_ONLY_RELATIONSHIP",IF(AND($E53="yes",$H53="no",$U53="yes",$BB53="two_plus",$I53="full",$BC53="current"),"SCOPED_NON_PARTICIPATION",IF(AND($E53="yes",$H53="yes",$BF53=TRUE,$I53="full",$BB53="two_plus",$BC53="current",$BI53=""),"ALTERNATIVE_TYPE_UNRESOLVED",IF(AND($E53="yes",$H53="yes",$BF53=TRUE,$I53="full",$BB53="two_plus",$BC53="current",$BG53=TRUE,$S53&lt;&gt;"yes"),"SERVICEABILITY_UNRESOLVED",IF(AND($E53="yes",$H53="yes",$BF53=TRUE,$I53="full",$BB53="two_plus",$BC53="current",$L53&lt;&gt;$BI53),"ROLE_MISMATCH",IF(AND($E53="yes",$H53="yes",$BF53=TRUE,$I53="full",$BB53="two_plus",$BC53="current"),"SCOPED_COMMERCIAL_RELEVANCE","DEFAULT_EVIDENCE_GAP")))))))))))))))))))))))))))</x:f>
      </x:c>
    </x:row>
    <x:row r="54">
      <x:c r="A54" s="80" t="str">
        <x:v>F049</x:v>
      </x:c>
      <x:c r="B54" s="80" t="str">
        <x:v>Confirmed matching evidence for content</x:v>
      </x:c>
      <x:c r="C54" s="80" t="str">
        <x:v>Atlas Cloud</x:v>
      </x:c>
      <x:c r="D54" s="80" t="str">
        <x:v>content</x:v>
      </x:c>
      <x:c r="E54" s="80" t="str">
        <x:v>yes</x:v>
      </x:c>
      <x:c r="F54" s="80" t="str">
        <x:v>yes</x:v>
      </x:c>
      <x:c r="G54" s="80" t="str">
        <x:v>mixed</x:v>
      </x:c>
      <x:c r="H54" s="80" t="str">
        <x:v>yes</x:v>
      </x:c>
      <x:c r="I54" s="80" t="str">
        <x:v>full</x:v>
      </x:c>
      <x:c r="J54" s="80" t="str">
        <x:v>independent_current</x:v>
      </x:c>
      <x:c r="K54" s="80" t="str">
        <x:v>vendor</x:v>
      </x:c>
      <x:c r="L54" s="80" t="str">
        <x:v>direct</x:v>
      </x:c>
      <x:c r="M54" s="80" t="str">
        <x:v>current</x:v>
      </x:c>
      <x:c r="N54" s="80" t="str">
        <x:v>none</x:v>
      </x:c>
      <x:c r="O54" s="80" t="str">
        <x:v>two_plus</x:v>
      </x:c>
      <x:c r="P54" s="80" t="str">
        <x:v>balanced</x:v>
      </x:c>
      <x:c r="Q54" s="80" t="str">
        <x:v>none</x:v>
      </x:c>
      <x:c r="R54" s="80" t="str">
        <x:v>no</x:v>
      </x:c>
      <x:c r="S54" s="80" t="str">
        <x:v>yes</x:v>
      </x:c>
      <x:c r="T54" s="80" t="str">
        <x:v>no</x:v>
      </x:c>
      <x:c r="U54" s="80" t="str">
        <x:v>no</x:v>
      </x:c>
      <x:c r="V54" s="80" t="str">
        <x:v>CONFIRM</x:v>
      </x:c>
      <x:c r="W54" s="61" t="str">
        <x:v>SCOPED_COMMERCIAL_RELEVANCE</x:v>
      </x:c>
      <x:c r="X54" s="61" t="str">
        <x:v>VALID</x:v>
      </x:c>
      <x:c r="Y54" s="61">
        <x:f>IF($BN54="EMPTY","EMPTY",$BN54)</x:f>
      </x:c>
      <x:c r="Z54" s="61">
        <x:f>$BO54</x:f>
      </x:c>
      <x:c r="AA54" s="61">
        <x:f>IF($BN54="EMPTY","EMPTY",IF($AZ54=TRUE,"INVALID",IF($BA54=TRUE,"INCOMPLETE",IF(OR(NOT(ISTEXT($C54)),LEN(TRIM($C54&amp;""))&lt;2),"INVALID","VALID"))))</x:f>
      </x:c>
      <x:c r="AB54" s="61">
        <x:f>IF(Y54=V54,"PASS","FAIL")</x:f>
      </x:c>
      <x:c r="AC54" s="61">
        <x:f>IF(Z54=W54,"PASS","FAIL")</x:f>
      </x:c>
      <x:c r="AD54" s="61">
        <x:f>IF(AA54=X54,"PASS","FAIL")</x:f>
      </x:c>
      <x:c r="AE54" s="61">
        <x:f>IF(AND(AB54="PASS",AC54="PASS",AD54="PASS"),"PASS","FAIL")</x:f>
      </x:c>
      <x:c r="AF54" s="71" t="str">
        <x:v>The current scoped role is supported.</x:v>
      </x:c>
      <x:c r="AG54" s="61">
        <x:f>IF($BN54="EMPTY","EMPTY",IFERROR(VLOOKUP($BO54,'Method Notes'!$AN$5:$AW$50,2,FALSE),""))</x:f>
      </x:c>
      <x:c r="AH54" s="71" t="str">
        <x:v>Matching direct buyer or recorded commercial-event evidence appears across independent decisions without a material contradiction, and role and serviceability are resolved.</x:v>
      </x:c>
      <x:c r="AI54" s="61">
        <x:f>IF($BN54="EMPTY","EMPTY",IF($BO54="CONTROLLED_INPUT_INVALID","Unsupported values were supplied for: "&amp;LEFT($BL54,MAX(0,LEN($BL54)-2))&amp;". The engine does not convert them to a safe default.",IF($BO54="REQUIRED_FIELDS_MISSING","Required information is missing: "&amp;LEFT($BM54,MAX(0,LEN($BM54)-2))&amp;".",IFERROR(VLOOKUP($BO54,'Method Notes'!$AN$5:$AW$50,3,FALSE),""))))</x:f>
      </x:c>
      <x:c r="AJ54" s="71" t="str">
        <x:v>Keep the current role in this validated view.</x:v>
      </x:c>
      <x:c r="AK54" s="61">
        <x:f>IF($BN54="EMPTY","EMPTY",IF($BO54="COMMERCIAL_ALTERNATIVE_MISSING","Add as "&amp;$BJ54&amp;" in this scoped view.",IF($BO54="ROLE_MISMATCH","Reclassify as "&amp;$BJ54&amp;" for this view.",IFERROR(VLOOKUP($BO54,'Method Notes'!$AN$5:$AW$50,4,FALSE),""))))</x:f>
      </x:c>
      <x:c r="AL54" s="71" t="str">
        <x:v>The selected use and other uses with the same scope and evidence requirement.</x:v>
      </x:c>
      <x:c r="AM54" s="61">
        <x:f>IF($BN54="EMPTY","EMPTY",IFERROR(VLOOKUP($BO54,'Method Notes'!$AN$5:$AW$50,5,FALSE),""))</x:f>
      </x:c>
      <x:c r="AN54" s="71" t="str">
        <x:v>Universal use across untested segments, geographies or stages.</x:v>
      </x:c>
      <x:c r="AO54" s="61">
        <x:f>IF($BN54="EMPTY","EMPTY",IFERROR(VLOOKUP($BO54,'Method Notes'!$AN$5:$AW$50,6,FALSE),""))</x:f>
      </x:c>
      <x:c r="AP54" s="71" t="str">
        <x:v>Record the evidence summary, owner and effective period.</x:v>
      </x:c>
      <x:c r="AQ54" s="61">
        <x:f>IF($BN54="EMPTY","EMPTY",IF($BO54="COMMERCIAL_EVIDENCE_LIMITED",IF($BF54=TRUE,"Add independent decisions and missing segments.","Collect direct buyer or recorded commercial-event evidence tied to the same scope."),IFERROR(VLOOKUP($BO54,'Method Notes'!$AN$5:$AW$50,7,FALSE),"")))</x:f>
      </x:c>
      <x:c r="AR54" s="71" t="str">
        <x:v>Review on the defined date or material market, product or serviceability change.</x:v>
      </x:c>
      <x:c r="AS54" s="61">
        <x:f>IF($BN54="EMPTY","EMPTY",IFERROR(VLOOKUP($BO54,'Method Notes'!$AN$5:$AW$50,8,FALSE),""))</x:f>
      </x:c>
      <x:c r="AT54" s="71" t="str">
        <x:v>CONFIRMATION IS SCOPED AND VERSIONED</x:v>
      </x:c>
      <x:c r="AU54" s="61">
        <x:f>IF($BN54="EMPTY","EMPTY",IF(OR($BO54="COMMERCIAL_EVIDENCE_LIMITED",$BO54="COMMERCIAL_ALTERNATIVE_MISSING",$BO54="ROLE_MISMATCH",$BO54="SCOPE_OR_FRESHNESS_LIMIT"),IF($BB54="shared","PROVENANCE NOT INDEPENDENT",IF($BB54="one","ONE INDEPENDENT DECISION ONLY",IF($BE54="incomplete_crm","CRM CAPTURE INCOMPLETE",IF(OR($BE54="only_wins",$BE54="only_losses",$BE54="one_segment",$BE54="limited"),"SAMPLE COVERAGE LIMITED",IF($T54="yes","HISTORICAL BACKFILL UNRELIABLE",IF($BC54="stale","EVIDENCE STALE","Evidence is scoped to the tested view.")))))),IFERROR(VLOOKUP($BO54,'Method Notes'!$AN$5:$AW$50,9,FALSE),"")))</x:f>
      </x:c>
      <x:c r="AV54" s="71" t="str">
        <x:v>Approve the result and publish the next set version.</x:v>
      </x:c>
      <x:c r="AW54" s="61">
        <x:f>IF($BN54="EMPTY","EMPTY",IFERROR(VLOOKUP($BO54,'Method Notes'!$AN$5:$AW$50,10,FALSE),""))</x:f>
      </x:c>
      <x:c r="AX54" s="61">
        <x:f>IF(AND(AG54=AF54,AI54=AH54,AK54=AJ54,AM54=AL54,AO54=AN54,AQ54=AP54,AS54=AR54,AU54=AT54,AW54=AV54),"PASS","FAIL")</x:f>
      </x:c>
      <x:c r="AY54">
        <x:f>IF(COUNTA($C54:$U54)&gt;0,1,0)</x:f>
      </x:c>
      <x:c r="AZ54">
        <x:f>OR(ISFORMULA($C54),ISFORMULA($D54),AND($D54&lt;&gt;"",NOT(OR(EXACT($D54,"seo"),EXACT($D54,"content"),EXACT($D54,"paid_search"),EXACT($D54,"market_monitoring"),EXACT($D54,"battlecard"),EXACT($D54,"product_comparison"),EXACT($D54,"shortlist"),EXACT($D54,"procurement"),EXACT($D54,"pricing"),EXACT($D54,"renewal"),EXACT($D54,"strategy")))),ISFORMULA($E54),AND($E54&lt;&gt;"",NOT(OR(EXACT($E54,"yes"),EXACT($E54,"no")))),ISFORMULA($F54),AND($F54&lt;&gt;"",NOT(OR(EXACT($F54,"yes"),EXACT($F54,"no")))),ISFORMULA($G54),AND($G54&lt;&gt;"",NOT(OR(EXACT($G54,"none"),EXACT($G54,"seller_only"),EXACT($G54,"buyer_event"),EXACT($G54,"mixed")))),ISFORMULA($H54),AND($H54&lt;&gt;"",NOT(OR(EXACT($H54,"yes"),EXACT($H54,"no"),EXACT($H54,"unknown")))),ISFORMULA($I54),AND($I54&lt;&gt;"",NOT(OR(EXACT($I54,"full"),EXACT($I54,"partial"),EXACT($I54,"mismatch"),EXACT($I54,"unknown")))),ISFORMULA($J54),AND($J54&lt;&gt;"",NOT(OR(EXACT($J54,"independent_current"),EXACT($J54,"one_decision"),EXACT($J54,"shared_records"),EXACT($J54,"contradictory"),EXACT($J54,"incomplete_capture"),EXACT($J54,"stale")))),ISFORMULA($K54),AND($K54&lt;&gt;"",NOT(OR(EXACT($K54,"vendor"),EXACT($K54,"product"),EXACT($K54,"consultancy"),EXACT($K54,"agency"),EXACT($K54,"internal_build"),EXACT($K54,"spreadsheet"),EXACT($K54,"incumbent"),EXACT($K54,"open_source"),EXACT($K54,"free_tool"),EXACT($K54,"no_decision"),EXACT($K54,"status_quo"),EXACT($K54,"unknown")))),ISFORMULA($L54),AND($L54&lt;&gt;"",NOT(OR(EXACT($L54,"direct"),EXACT($L54,"indirect"),EXACT($L54,"substitute"),EXACT($L54,"reference"),EXACT($L54,"unknown")))),ISFORMULA($M54),AND($M54&lt;&gt;"",NOT(OR(EXACT($M54,"current"),EXACT($M54,"stale"),EXACT($M54,"unknown")))),ISFORMULA($N54),AND($N54&lt;&gt;"",NOT(OR(EXACT($N54,"none"),EXACT($N54,"material"),EXACT($N54,"unknown")))),ISFORMULA($O54),AND($O54&lt;&gt;"",NOT(OR(EXACT($O54,"two_plus"),EXACT($O54,"one"),EXACT($O54,"shared"),EXACT($O54,"unknown")))),ISFORMULA($P54),AND($P54&lt;&gt;"",NOT(OR(EXACT($P54,"balanced"),EXACT($P54,"only_wins"),EXACT($P54,"only_losses"),EXACT($P54,"one_segment"),EXACT($P54,"incomplete_crm"),EXACT($P54,"limited")))),ISFORMULA($Q54),AND($Q54&lt;&gt;"",NOT(OR(EXACT($Q54,"none"),EXACT($Q54,"review_due"),EXACT($Q54,"new_evidence")))),ISFORMULA($R54),AND($R54&lt;&gt;"",NOT(OR(EXACT($R54,"yes"),EXACT($R54,"no")))),ISFORMULA($S54),AND($S54&lt;&gt;"",NOT(OR(EXACT($S54,"yes"),EXACT($S54,"no"),EXACT($S54,"unknown")))),ISFORMULA($T54),AND($T54&lt;&gt;"",NOT(OR(EXACT($T54,"yes"),EXACT($T54,"no")))),ISFORMULA($U54),AND($U54&lt;&gt;"",NOT(OR(EXACT($U54,"yes"),EXACT($U54,"no"),EXACT($U54,"unknown")))))</x:f>
      </x:c>
      <x:c r="BA54">
        <x:f>OR(LEN(TRIM($C54&amp;""))=0,LEN(TRIM($D54&amp;""))=0,LEN(TRIM($E54&amp;""))=0,LEN(TRIM($F54&amp;""))=0,LEN(TRIM($G54&amp;""))=0,LEN(TRIM($H54&amp;""))=0,LEN(TRIM($I54&amp;""))=0,LEN(TRIM($J54&amp;""))=0)</x:f>
      </x:c>
      <x:c r="BB54">
        <x:f>IF($O54&lt;&gt;"",$O54,IF($J54="independent_current","two_plus",IF($J54="one_decision","one",IF($J54="shared_records","shared","unknown"))))</x:f>
      </x:c>
      <x:c r="BC54">
        <x:f>IF($M54&lt;&gt;"",$M54,IF($J54="stale","stale",IF($J54="incomplete_capture","unknown",IF($J54&lt;&gt;"","current",""))))</x:f>
      </x:c>
      <x:c r="BD54">
        <x:f>IF($N54&lt;&gt;"",$N54,IF($J54="contradictory","material",IF($J54&lt;&gt;"","none","")))</x:f>
      </x:c>
      <x:c r="BE54">
        <x:f>IF($P54&lt;&gt;"",$P54,IF($J54="incomplete_capture","incomplete_crm",IF($J54="independent_current","balanced",IF($J54&lt;&gt;"","limited",""))))</x:f>
      </x:c>
      <x:c r="BF54">
        <x:f>OR($G54="buyer_event",$G54="mixed")</x:f>
      </x:c>
      <x:c r="BG54">
        <x:f>OR($D54="battlecard",$D54="shortlist",$D54="procurement",$D54="pricing",$D54="renewal",$D54="strategy",$D54="product_comparison")</x:f>
      </x:c>
      <x:c r="BH54">
        <x:f>OR($D54="seo",$D54="content",$D54="paid_search",$D54="market_monitoring")</x:f>
      </x:c>
      <x:c r="BI54">
        <x:f>IF(OR($K54="vendor",$K54="product"),"direct",IF(OR($K54="consultancy",$K54="agency"),"indirect",IF(OR($K54="internal_build",$K54="spreadsheet",$K54="incumbent",$K54="open_source",$K54="free_tool",$K54="no_decision",$K54="status_quo"),"substitute","")))</x:f>
      </x:c>
      <x:c r="BJ54">
        <x:f>IF(OR($K54="vendor",$K54="product"),"Direct competitor",IF(OR($K54="consultancy",$K54="agency"),"Service alternative",IF($K54="incumbent","Incumbent / substitute",IF($K54="no_decision","No-decision alternative",IF($K54="status_quo","Status-quo alternative",IF(OR($K54="internal_build",$K54="spreadsheet",$K54="open_source",$K54="free_tool"),"Substitute",""))))))</x:f>
      </x:c>
      <x:c r="BK54">
        <x:f>OR($G54="none",$G54="seller_only",$BB54&lt;&gt;"two_plus",$BE54="only_wins",$BE54="only_losses",$BE54="one_segment",$BE54="incomplete_crm",$BE54="limited",$T54="yes",$BC54&lt;&gt;"current")</x:f>
      </x:c>
      <x:c r="BL54">
        <x:f>IF(ISFORMULA($C54),"candidateName, ","")&amp;IF(OR(ISFORMULA($D54),AND($D54&lt;&gt;"",NOT(OR(EXACT($D54,"seo"),EXACT($D54,"content"),EXACT($D54,"paid_search"),EXACT($D54,"market_monitoring"),EXACT($D54,"battlecard"),EXACT($D54,"product_comparison"),EXACT($D54,"shortlist"),EXACT($D54,"procurement"),EXACT($D54,"pricing"),EXACT($D54,"renewal"),EXACT($D54,"strategy"))))),"decisionUse, ","")&amp;IF(OR(ISFORMULA($E54),AND($E54&lt;&gt;"",NOT(OR(EXACT($E54,"yes"),EXACT($E54,"no"))))),"candidateInSet, ","")&amp;IF(OR(ISFORMULA($F54),AND($F54&lt;&gt;"",NOT(OR(EXACT($F54,"yes"),EXACT($F54,"no"))))),"publicEvidence, ","")&amp;IF(OR(ISFORMULA($G54),AND($G54&lt;&gt;"",NOT(OR(EXACT($G54,"none"),EXACT($G54,"seller_only"),EXACT($G54,"buyer_event"),EXACT($G54,"mixed"))))),"firstPartyEvidence, ","")&amp;IF(OR(ISFORMULA($H54),AND($H54&lt;&gt;"",NOT(OR(EXACT($H54,"yes"),EXACT($H54,"no"),EXACT($H54,"unknown"))))),"realDecision, ","")&amp;IF(OR(ISFORMULA($I54),AND($I54&lt;&gt;"",NOT(OR(EXACT($I54,"full"),EXACT($I54,"partial"),EXACT($I54,"mismatch"),EXACT($I54,"unknown"))))),"scopeMatch, ","")&amp;IF(OR(ISFORMULA($J54),AND($J54&lt;&gt;"",NOT(OR(EXACT($J54,"independent_current"),EXACT($J54,"one_decision"),EXACT($J54,"shared_records"),EXACT($J54,"contradictory"),EXACT($J54,"incomplete_capture"),EXACT($J54,"stale"))))),"evidenceQuality, ","")&amp;IF(OR(ISFORMULA($K54),AND($K54&lt;&gt;"",NOT(OR(EXACT($K54,"vendor"),EXACT($K54,"product"),EXACT($K54,"consultancy"),EXACT($K54,"agency"),EXACT($K54,"internal_build"),EXACT($K54,"spreadsheet"),EXACT($K54,"incumbent"),EXACT($K54,"open_source"),EXACT($K54,"free_tool"),EXACT($K54,"no_decision"),EXACT($K54,"status_quo"),EXACT($K54,"unknown"))))),"alternativeType, ","")&amp;IF(OR(ISFORMULA($L54),AND($L54&lt;&gt;"",NOT(OR(EXACT($L54,"direct"),EXACT($L54,"indirect"),EXACT($L54,"substitute"),EXACT($L54,"reference"),EXACT($L54,"unknown"))))),"currentRole, ","")&amp;IF(OR(ISFORMULA($M54),AND($M54&lt;&gt;"",NOT(OR(EXACT($M54,"current"),EXACT($M54,"stale"),EXACT($M54,"unknown"))))),"freshness, ","")&amp;IF(OR(ISFORMULA($N54),AND($N54&lt;&gt;"",NOT(OR(EXACT($N54,"none"),EXACT($N54,"material"),EXACT($N54,"unknown"))))),"contradiction, ","")&amp;IF(OR(ISFORMULA($O54),AND($O54&lt;&gt;"",NOT(OR(EXACT($O54,"two_plus"),EXACT($O54,"one"),EXACT($O54,"shared"),EXACT($O54,"unknown"))))),"provenance, ","")&amp;IF(OR(ISFORMULA($P54),AND($P54&lt;&gt;"",NOT(OR(EXACT($P54,"balanced"),EXACT($P54,"only_wins"),EXACT($P54,"only_losses"),EXACT($P54,"one_segment"),EXACT($P54,"incomplete_crm"),EXACT($P54,"limited"))))),"sampleCoverage, ","")&amp;IF(OR(ISFORMULA($Q54),AND($Q54&lt;&gt;"",NOT(OR(EXACT($Q54,"none"),EXACT($Q54,"review_due"),EXACT($Q54,"new_evidence"))))),"previousValidation, ","")&amp;IF(OR(ISFORMULA($R54),AND($R54&lt;&gt;"",NOT(OR(EXACT($R54,"yes"),EXACT($R54,"no"))))),"newMaterialEvidence, ","")&amp;IF(OR(ISFORMULA($S54),AND($S54&lt;&gt;"",NOT(OR(EXACT($S54,"yes"),EXACT($S54,"no"),EXACT($S54,"unknown"))))),"serviceability, ","")&amp;IF(OR(ISFORMULA($T54),AND($T54&lt;&gt;"",NOT(OR(EXACT($T54,"yes"),EXACT($T54,"no"))))),"historicalBackfill, ","")&amp;IF(OR(ISFORMULA($U54),AND($U54&lt;&gt;"",NOT(OR(EXACT($U54,"yes"),EXACT($U54,"no"),EXACT($U54,"unknown"))))),"commercialNonParticipation, ","")</x:f>
      </x:c>
      <x:c r="BM54">
        <x:f>IF(LEN(TRIM($C54&amp;""))=0,"candidateName, ","")&amp;IF(LEN(TRIM($D54&amp;""))=0,"decisionUse, ","")&amp;IF(LEN(TRIM($E54&amp;""))=0,"candidateInSet, ","")&amp;IF(LEN(TRIM($F54&amp;""))=0,"publicEvidence, ","")&amp;IF(LEN(TRIM($G54&amp;""))=0,"firstPartyEvidence, ","")&amp;IF(LEN(TRIM($H54&amp;""))=0,"realDecision, ","")&amp;IF(LEN(TRIM($I54&amp;""))=0,"scopeMatch, ","")&amp;IF(LEN(TRIM($J54&amp;""))=0,"evidenceQuality, ","")</x:f>
      </x:c>
      <x:c r="BN54">
        <x:f>IF($AY54=0,"EMPTY",IF($AZ54=TRUE,"INVALID INPUT",IF($BA54=TRUE,"INVALID INPUT",IF(OR(NOT(ISTEXT($C54)),LEN(TRIM($C54&amp;""))&lt;2),"INVALID INPUT",IF(OR($Q54="review_due",$Q54="new_evidence",$R54="yes"),"REOPEN",IF(OR($BD54="material",$BD54="unknown"),"RESOLVE EVIDENCE",IF(OR($I54="unknown",$H54="unknown"),"RESOLVE EVIDENCE",IF(AND($BG54=TRUE,OR($S54="",$S54="unknown")),"RESOLVE EVIDENCE",IF(AND($E54="no",OR($K54="",$K54="unknown")),"RESOLVE EVIDENCE",IF(AND($E54="yes",OR($L54="",$L54="unknown")),"RESOLVE EVIDENCE",IF(AND($E54="yes",OR($I54="partial",$I54="mismatch",$BC54="stale")),"DOWNGRADE",IF(AND($BG54=TRUE,$BK54=TRUE),"RESOLVE EVIDENCE",IF(AND($S54="no",$E54="yes",$H54="no",$U54="yes",$BB54="two_plus",$I54="full",$BC54="current"),"EXCLUDE FROM THIS COMMERCIAL VIEW",IF(AND($S54="no",$E54="yes",$H54="yes"),"DOWNGRADE",IF(AND($S54="no",OR($F54="yes",$BH54=TRUE)),"RETAIN FOR DISCOVERY / REFERENCE",IF($S54="no","RESOLVE EVIDENCE",IF(AND($E54="no",$H54="yes",$BF54=TRUE,$I54="full",$BI54=""),"RESOLVE EVIDENCE",IF(AND($E54="no",$H54="yes",$BF54=TRUE,$I54="full",$BG54=TRUE,OR($BB54&lt;&gt;"two_plus",$BC54&lt;&gt;"current",$S54&lt;&gt;"yes")),"RESOLVE EVIDENCE",IF(AND($E54="no",$H54="yes",$BF54=TRUE,$I54="full"),"ADD",IF(AND($BI54&lt;&gt;"",$E54="yes",$H54="yes",$I54="full",$L54&lt;&gt;$BI54),"RECLASSIFY",IF(AND($BB54="shared",$BH54=TRUE),"RETAIN FOR DISCOVERY / REFERENCE",IF(AND($BH54=TRUE,$F54="yes",OR($H54="no",$G54="none")),"RETAIN FOR DISCOVERY / REFERENCE",IF(AND($E54="yes",$H54="no",$U54="yes",$BB54="two_plus",$I54="full",$BC54="current"),"EXCLUDE FROM THIS COMMERCIAL VIEW",IF(AND($E54="yes",$H54="yes",$BF54=TRUE,$I54="full",$BB54="two_plus",$BC54="current",$BI54=""),"RESOLVE EVIDENCE",IF(AND($E54="yes",$H54="yes",$BF54=TRUE,$I54="full",$BB54="two_plus",$BC54="current",$BG54=TRUE,$S54&lt;&gt;"yes"),"RESOLVE EVIDENCE",IF(AND($E54="yes",$H54="yes",$BF54=TRUE,$I54="full",$BB54="two_plus",$BC54="current",$L54&lt;&gt;$BI54),"RECLASSIFY",IF(AND($E54="yes",$H54="yes",$BF54=TRUE,$I54="full",$BB54="two_plus",$BC54="current"),"CONFIRM","RESOLVE EVIDENCE")))))))))))))))))))))))))))</x:f>
      </x:c>
      <x:c r="BO54">
        <x:f>IF($AY54=0,"EMPTY",IF($AZ54=TRUE,"CONTROLLED_INPUT_INVALID",IF($BA54=TRUE,"REQUIRED_FIELDS_MISSING",IF(OR(NOT(ISTEXT($C54)),LEN(TRIM($C54&amp;""))&lt;2),"IDENTITY_MALFORMED",IF(OR($Q54="review_due",$Q54="new_evidence",$R54="yes"),"LIFECYCLE_TRIGGER",IF(OR($BD54="material",$BD54="unknown"),"MATERIAL_CONTRADICTION",IF(OR($I54="unknown",$H54="unknown"),"SCOPE_OR_EVENT_UNRESOLVED",IF(AND($BG54=TRUE,OR($S54="",$S54="unknown")),"SERVICEABILITY_UNRESOLVED",IF(AND($E54="no",OR($K54="",$K54="unknown")),"MISSING_ALTERNATIVE_ROLE_UNRESOLVED",IF(AND($E54="yes",OR($L54="",$L54="unknown")),"CURRENT_ROLE_UNRESOLVED",IF(AND($E54="yes",OR($I54="partial",$I54="mismatch",$BC54="stale")),"SCOPE_OR_FRESHNESS_LIMIT",IF(AND($BG54=TRUE,$BK54=TRUE),"COMMERCIAL_EVIDENCE_LIMITED",IF(AND($S54="no",$E54="yes",$H54="no",$U54="yes",$BB54="two_plus",$I54="full",$BC54="current"),"SCOPED_NON_SERVICEABILITY",IF(AND($S54="no",$E54="yes",$H54="yes"),"SERVICEABILITY_LIMIT",IF(AND($S54="no",OR($F54="yes",$BH54=TRUE)),"NOT_SERVICEABLE_FOR_COMMERCIAL_VIEW",IF($S54="no","SERVICEABILITY_NEGATIVE_ROLE_EFFECT_UNRESOLVED",IF(AND($E54="no",$H54="yes",$BF54=TRUE,$I54="full",$BI54=""),"MISSING_ALTERNATIVE_ROLE_UNRESOLVED",IF(AND($E54="no",$H54="yes",$BF54=TRUE,$I54="full",$BG54=TRUE,OR($BB54&lt;&gt;"two_plus",$BC54&lt;&gt;"current",$S54&lt;&gt;"yes")),"MISSING_ALTERNATIVE_EVIDENCE_LIMITED",IF(AND($E54="no",$H54="yes",$BF54=TRUE,$I54="full"),"COMMERCIAL_ALTERNATIVE_MISSING",IF(AND($BI54&lt;&gt;"",$E54="yes",$H54="yes",$I54="full",$L54&lt;&gt;$BI54),"ROLE_MISMATCH",IF(AND($BB54="shared",$BH54=TRUE),"PUBLIC_SIGNAL_SHARED_PROVENANCE",IF(AND($BH54=TRUE,$F54="yes",OR($H54="no",$G54="none")),"DISCOVERY_ONLY_RELATIONSHIP",IF(AND($E54="yes",$H54="no",$U54="yes",$BB54="two_plus",$I54="full",$BC54="current"),"SCOPED_NON_PARTICIPATION",IF(AND($E54="yes",$H54="yes",$BF54=TRUE,$I54="full",$BB54="two_plus",$BC54="current",$BI54=""),"ALTERNATIVE_TYPE_UNRESOLVED",IF(AND($E54="yes",$H54="yes",$BF54=TRUE,$I54="full",$BB54="two_plus",$BC54="current",$BG54=TRUE,$S54&lt;&gt;"yes"),"SERVICEABILITY_UNRESOLVED",IF(AND($E54="yes",$H54="yes",$BF54=TRUE,$I54="full",$BB54="two_plus",$BC54="current",$L54&lt;&gt;$BI54),"ROLE_MISMATCH",IF(AND($E54="yes",$H54="yes",$BF54=TRUE,$I54="full",$BB54="two_plus",$BC54="current"),"SCOPED_COMMERCIAL_RELEVANCE","DEFAULT_EVIDENCE_GAP")))))))))))))))))))))))))))</x:f>
      </x:c>
    </x:row>
    <x:row r="55">
      <x:c r="A55" s="80" t="str">
        <x:v>F050</x:v>
      </x:c>
      <x:c r="B55" s="80" t="str">
        <x:v>Confirmed matching evidence for paid_search</x:v>
      </x:c>
      <x:c r="C55" s="80" t="str">
        <x:v>Atlas Cloud</x:v>
      </x:c>
      <x:c r="D55" s="80" t="str">
        <x:v>paid_search</x:v>
      </x:c>
      <x:c r="E55" s="80" t="str">
        <x:v>yes</x:v>
      </x:c>
      <x:c r="F55" s="80" t="str">
        <x:v>yes</x:v>
      </x:c>
      <x:c r="G55" s="80" t="str">
        <x:v>mixed</x:v>
      </x:c>
      <x:c r="H55" s="80" t="str">
        <x:v>yes</x:v>
      </x:c>
      <x:c r="I55" s="80" t="str">
        <x:v>full</x:v>
      </x:c>
      <x:c r="J55" s="80" t="str">
        <x:v>independent_current</x:v>
      </x:c>
      <x:c r="K55" s="80" t="str">
        <x:v>vendor</x:v>
      </x:c>
      <x:c r="L55" s="80" t="str">
        <x:v>direct</x:v>
      </x:c>
      <x:c r="M55" s="80" t="str">
        <x:v>current</x:v>
      </x:c>
      <x:c r="N55" s="80" t="str">
        <x:v>none</x:v>
      </x:c>
      <x:c r="O55" s="80" t="str">
        <x:v>two_plus</x:v>
      </x:c>
      <x:c r="P55" s="80" t="str">
        <x:v>balanced</x:v>
      </x:c>
      <x:c r="Q55" s="80" t="str">
        <x:v>none</x:v>
      </x:c>
      <x:c r="R55" s="80" t="str">
        <x:v>no</x:v>
      </x:c>
      <x:c r="S55" s="80" t="str">
        <x:v>yes</x:v>
      </x:c>
      <x:c r="T55" s="80" t="str">
        <x:v>no</x:v>
      </x:c>
      <x:c r="U55" s="80" t="str">
        <x:v>no</x:v>
      </x:c>
      <x:c r="V55" s="80" t="str">
        <x:v>CONFIRM</x:v>
      </x:c>
      <x:c r="W55" s="61" t="str">
        <x:v>SCOPED_COMMERCIAL_RELEVANCE</x:v>
      </x:c>
      <x:c r="X55" s="61" t="str">
        <x:v>VALID</x:v>
      </x:c>
      <x:c r="Y55" s="61">
        <x:f>IF($BN55="EMPTY","EMPTY",$BN55)</x:f>
      </x:c>
      <x:c r="Z55" s="61">
        <x:f>$BO55</x:f>
      </x:c>
      <x:c r="AA55" s="61">
        <x:f>IF($BN55="EMPTY","EMPTY",IF($AZ55=TRUE,"INVALID",IF($BA55=TRUE,"INCOMPLETE",IF(OR(NOT(ISTEXT($C55)),LEN(TRIM($C55&amp;""))&lt;2),"INVALID","VALID"))))</x:f>
      </x:c>
      <x:c r="AB55" s="61">
        <x:f>IF(Y55=V55,"PASS","FAIL")</x:f>
      </x:c>
      <x:c r="AC55" s="61">
        <x:f>IF(Z55=W55,"PASS","FAIL")</x:f>
      </x:c>
      <x:c r="AD55" s="61">
        <x:f>IF(AA55=X55,"PASS","FAIL")</x:f>
      </x:c>
      <x:c r="AE55" s="61">
        <x:f>IF(AND(AB55="PASS",AC55="PASS",AD55="PASS"),"PASS","FAIL")</x:f>
      </x:c>
      <x:c r="AF55" s="71" t="str">
        <x:v>The current scoped role is supported.</x:v>
      </x:c>
      <x:c r="AG55" s="61">
        <x:f>IF($BN55="EMPTY","EMPTY",IFERROR(VLOOKUP($BO55,'Method Notes'!$AN$5:$AW$50,2,FALSE),""))</x:f>
      </x:c>
      <x:c r="AH55" s="71" t="str">
        <x:v>Matching direct buyer or recorded commercial-event evidence appears across independent decisions without a material contradiction, and role and serviceability are resolved.</x:v>
      </x:c>
      <x:c r="AI55" s="61">
        <x:f>IF($BN55="EMPTY","EMPTY",IF($BO55="CONTROLLED_INPUT_INVALID","Unsupported values were supplied for: "&amp;LEFT($BL55,MAX(0,LEN($BL55)-2))&amp;". The engine does not convert them to a safe default.",IF($BO55="REQUIRED_FIELDS_MISSING","Required information is missing: "&amp;LEFT($BM55,MAX(0,LEN($BM55)-2))&amp;".",IFERROR(VLOOKUP($BO55,'Method Notes'!$AN$5:$AW$50,3,FALSE),""))))</x:f>
      </x:c>
      <x:c r="AJ55" s="71" t="str">
        <x:v>Keep the current role in this validated view.</x:v>
      </x:c>
      <x:c r="AK55" s="61">
        <x:f>IF($BN55="EMPTY","EMPTY",IF($BO55="COMMERCIAL_ALTERNATIVE_MISSING","Add as "&amp;$BJ55&amp;" in this scoped view.",IF($BO55="ROLE_MISMATCH","Reclassify as "&amp;$BJ55&amp;" for this view.",IFERROR(VLOOKUP($BO55,'Method Notes'!$AN$5:$AW$50,4,FALSE),""))))</x:f>
      </x:c>
      <x:c r="AL55" s="71" t="str">
        <x:v>The selected use and other uses with the same scope and evidence requirement.</x:v>
      </x:c>
      <x:c r="AM55" s="61">
        <x:f>IF($BN55="EMPTY","EMPTY",IFERROR(VLOOKUP($BO55,'Method Notes'!$AN$5:$AW$50,5,FALSE),""))</x:f>
      </x:c>
      <x:c r="AN55" s="71" t="str">
        <x:v>Universal use across untested segments, geographies or stages.</x:v>
      </x:c>
      <x:c r="AO55" s="61">
        <x:f>IF($BN55="EMPTY","EMPTY",IFERROR(VLOOKUP($BO55,'Method Notes'!$AN$5:$AW$50,6,FALSE),""))</x:f>
      </x:c>
      <x:c r="AP55" s="71" t="str">
        <x:v>Record the evidence summary, owner and effective period.</x:v>
      </x:c>
      <x:c r="AQ55" s="61">
        <x:f>IF($BN55="EMPTY","EMPTY",IF($BO55="COMMERCIAL_EVIDENCE_LIMITED",IF($BF55=TRUE,"Add independent decisions and missing segments.","Collect direct buyer or recorded commercial-event evidence tied to the same scope."),IFERROR(VLOOKUP($BO55,'Method Notes'!$AN$5:$AW$50,7,FALSE),"")))</x:f>
      </x:c>
      <x:c r="AR55" s="71" t="str">
        <x:v>Review on the defined date or material market, product or serviceability change.</x:v>
      </x:c>
      <x:c r="AS55" s="61">
        <x:f>IF($BN55="EMPTY","EMPTY",IFERROR(VLOOKUP($BO55,'Method Notes'!$AN$5:$AW$50,8,FALSE),""))</x:f>
      </x:c>
      <x:c r="AT55" s="71" t="str">
        <x:v>CONFIRMATION IS SCOPED AND VERSIONED</x:v>
      </x:c>
      <x:c r="AU55" s="61">
        <x:f>IF($BN55="EMPTY","EMPTY",IF(OR($BO55="COMMERCIAL_EVIDENCE_LIMITED",$BO55="COMMERCIAL_ALTERNATIVE_MISSING",$BO55="ROLE_MISMATCH",$BO55="SCOPE_OR_FRESHNESS_LIMIT"),IF($BB55="shared","PROVENANCE NOT INDEPENDENT",IF($BB55="one","ONE INDEPENDENT DECISION ONLY",IF($BE55="incomplete_crm","CRM CAPTURE INCOMPLETE",IF(OR($BE55="only_wins",$BE55="only_losses",$BE55="one_segment",$BE55="limited"),"SAMPLE COVERAGE LIMITED",IF($T55="yes","HISTORICAL BACKFILL UNRELIABLE",IF($BC55="stale","EVIDENCE STALE","Evidence is scoped to the tested view.")))))),IFERROR(VLOOKUP($BO55,'Method Notes'!$AN$5:$AW$50,9,FALSE),"")))</x:f>
      </x:c>
      <x:c r="AV55" s="71" t="str">
        <x:v>Approve the result and publish the next set version.</x:v>
      </x:c>
      <x:c r="AW55" s="61">
        <x:f>IF($BN55="EMPTY","EMPTY",IFERROR(VLOOKUP($BO55,'Method Notes'!$AN$5:$AW$50,10,FALSE),""))</x:f>
      </x:c>
      <x:c r="AX55" s="61">
        <x:f>IF(AND(AG55=AF55,AI55=AH55,AK55=AJ55,AM55=AL55,AO55=AN55,AQ55=AP55,AS55=AR55,AU55=AT55,AW55=AV55),"PASS","FAIL")</x:f>
      </x:c>
      <x:c r="AY55">
        <x:f>IF(COUNTA($C55:$U55)&gt;0,1,0)</x:f>
      </x:c>
      <x:c r="AZ55">
        <x:f>OR(ISFORMULA($C55),ISFORMULA($D55),AND($D55&lt;&gt;"",NOT(OR(EXACT($D55,"seo"),EXACT($D55,"content"),EXACT($D55,"paid_search"),EXACT($D55,"market_monitoring"),EXACT($D55,"battlecard"),EXACT($D55,"product_comparison"),EXACT($D55,"shortlist"),EXACT($D55,"procurement"),EXACT($D55,"pricing"),EXACT($D55,"renewal"),EXACT($D55,"strategy")))),ISFORMULA($E55),AND($E55&lt;&gt;"",NOT(OR(EXACT($E55,"yes"),EXACT($E55,"no")))),ISFORMULA($F55),AND($F55&lt;&gt;"",NOT(OR(EXACT($F55,"yes"),EXACT($F55,"no")))),ISFORMULA($G55),AND($G55&lt;&gt;"",NOT(OR(EXACT($G55,"none"),EXACT($G55,"seller_only"),EXACT($G55,"buyer_event"),EXACT($G55,"mixed")))),ISFORMULA($H55),AND($H55&lt;&gt;"",NOT(OR(EXACT($H55,"yes"),EXACT($H55,"no"),EXACT($H55,"unknown")))),ISFORMULA($I55),AND($I55&lt;&gt;"",NOT(OR(EXACT($I55,"full"),EXACT($I55,"partial"),EXACT($I55,"mismatch"),EXACT($I55,"unknown")))),ISFORMULA($J55),AND($J55&lt;&gt;"",NOT(OR(EXACT($J55,"independent_current"),EXACT($J55,"one_decision"),EXACT($J55,"shared_records"),EXACT($J55,"contradictory"),EXACT($J55,"incomplete_capture"),EXACT($J55,"stale")))),ISFORMULA($K55),AND($K55&lt;&gt;"",NOT(OR(EXACT($K55,"vendor"),EXACT($K55,"product"),EXACT($K55,"consultancy"),EXACT($K55,"agency"),EXACT($K55,"internal_build"),EXACT($K55,"spreadsheet"),EXACT($K55,"incumbent"),EXACT($K55,"open_source"),EXACT($K55,"free_tool"),EXACT($K55,"no_decision"),EXACT($K55,"status_quo"),EXACT($K55,"unknown")))),ISFORMULA($L55),AND($L55&lt;&gt;"",NOT(OR(EXACT($L55,"direct"),EXACT($L55,"indirect"),EXACT($L55,"substitute"),EXACT($L55,"reference"),EXACT($L55,"unknown")))),ISFORMULA($M55),AND($M55&lt;&gt;"",NOT(OR(EXACT($M55,"current"),EXACT($M55,"stale"),EXACT($M55,"unknown")))),ISFORMULA($N55),AND($N55&lt;&gt;"",NOT(OR(EXACT($N55,"none"),EXACT($N55,"material"),EXACT($N55,"unknown")))),ISFORMULA($O55),AND($O55&lt;&gt;"",NOT(OR(EXACT($O55,"two_plus"),EXACT($O55,"one"),EXACT($O55,"shared"),EXACT($O55,"unknown")))),ISFORMULA($P55),AND($P55&lt;&gt;"",NOT(OR(EXACT($P55,"balanced"),EXACT($P55,"only_wins"),EXACT($P55,"only_losses"),EXACT($P55,"one_segment"),EXACT($P55,"incomplete_crm"),EXACT($P55,"limited")))),ISFORMULA($Q55),AND($Q55&lt;&gt;"",NOT(OR(EXACT($Q55,"none"),EXACT($Q55,"review_due"),EXACT($Q55,"new_evidence")))),ISFORMULA($R55),AND($R55&lt;&gt;"",NOT(OR(EXACT($R55,"yes"),EXACT($R55,"no")))),ISFORMULA($S55),AND($S55&lt;&gt;"",NOT(OR(EXACT($S55,"yes"),EXACT($S55,"no"),EXACT($S55,"unknown")))),ISFORMULA($T55),AND($T55&lt;&gt;"",NOT(OR(EXACT($T55,"yes"),EXACT($T55,"no")))),ISFORMULA($U55),AND($U55&lt;&gt;"",NOT(OR(EXACT($U55,"yes"),EXACT($U55,"no"),EXACT($U55,"unknown")))))</x:f>
      </x:c>
      <x:c r="BA55">
        <x:f>OR(LEN(TRIM($C55&amp;""))=0,LEN(TRIM($D55&amp;""))=0,LEN(TRIM($E55&amp;""))=0,LEN(TRIM($F55&amp;""))=0,LEN(TRIM($G55&amp;""))=0,LEN(TRIM($H55&amp;""))=0,LEN(TRIM($I55&amp;""))=0,LEN(TRIM($J55&amp;""))=0)</x:f>
      </x:c>
      <x:c r="BB55">
        <x:f>IF($O55&lt;&gt;"",$O55,IF($J55="independent_current","two_plus",IF($J55="one_decision","one",IF($J55="shared_records","shared","unknown"))))</x:f>
      </x:c>
      <x:c r="BC55">
        <x:f>IF($M55&lt;&gt;"",$M55,IF($J55="stale","stale",IF($J55="incomplete_capture","unknown",IF($J55&lt;&gt;"","current",""))))</x:f>
      </x:c>
      <x:c r="BD55">
        <x:f>IF($N55&lt;&gt;"",$N55,IF($J55="contradictory","material",IF($J55&lt;&gt;"","none","")))</x:f>
      </x:c>
      <x:c r="BE55">
        <x:f>IF($P55&lt;&gt;"",$P55,IF($J55="incomplete_capture","incomplete_crm",IF($J55="independent_current","balanced",IF($J55&lt;&gt;"","limited",""))))</x:f>
      </x:c>
      <x:c r="BF55">
        <x:f>OR($G55="buyer_event",$G55="mixed")</x:f>
      </x:c>
      <x:c r="BG55">
        <x:f>OR($D55="battlecard",$D55="shortlist",$D55="procurement",$D55="pricing",$D55="renewal",$D55="strategy",$D55="product_comparison")</x:f>
      </x:c>
      <x:c r="BH55">
        <x:f>OR($D55="seo",$D55="content",$D55="paid_search",$D55="market_monitoring")</x:f>
      </x:c>
      <x:c r="BI55">
        <x:f>IF(OR($K55="vendor",$K55="product"),"direct",IF(OR($K55="consultancy",$K55="agency"),"indirect",IF(OR($K55="internal_build",$K55="spreadsheet",$K55="incumbent",$K55="open_source",$K55="free_tool",$K55="no_decision",$K55="status_quo"),"substitute","")))</x:f>
      </x:c>
      <x:c r="BJ55">
        <x:f>IF(OR($K55="vendor",$K55="product"),"Direct competitor",IF(OR($K55="consultancy",$K55="agency"),"Service alternative",IF($K55="incumbent","Incumbent / substitute",IF($K55="no_decision","No-decision alternative",IF($K55="status_quo","Status-quo alternative",IF(OR($K55="internal_build",$K55="spreadsheet",$K55="open_source",$K55="free_tool"),"Substitute",""))))))</x:f>
      </x:c>
      <x:c r="BK55">
        <x:f>OR($G55="none",$G55="seller_only",$BB55&lt;&gt;"two_plus",$BE55="only_wins",$BE55="only_losses",$BE55="one_segment",$BE55="incomplete_crm",$BE55="limited",$T55="yes",$BC55&lt;&gt;"current")</x:f>
      </x:c>
      <x:c r="BL55">
        <x:f>IF(ISFORMULA($C55),"candidateName, ","")&amp;IF(OR(ISFORMULA($D55),AND($D55&lt;&gt;"",NOT(OR(EXACT($D55,"seo"),EXACT($D55,"content"),EXACT($D55,"paid_search"),EXACT($D55,"market_monitoring"),EXACT($D55,"battlecard"),EXACT($D55,"product_comparison"),EXACT($D55,"shortlist"),EXACT($D55,"procurement"),EXACT($D55,"pricing"),EXACT($D55,"renewal"),EXACT($D55,"strategy"))))),"decisionUse, ","")&amp;IF(OR(ISFORMULA($E55),AND($E55&lt;&gt;"",NOT(OR(EXACT($E55,"yes"),EXACT($E55,"no"))))),"candidateInSet, ","")&amp;IF(OR(ISFORMULA($F55),AND($F55&lt;&gt;"",NOT(OR(EXACT($F55,"yes"),EXACT($F55,"no"))))),"publicEvidence, ","")&amp;IF(OR(ISFORMULA($G55),AND($G55&lt;&gt;"",NOT(OR(EXACT($G55,"none"),EXACT($G55,"seller_only"),EXACT($G55,"buyer_event"),EXACT($G55,"mixed"))))),"firstPartyEvidence, ","")&amp;IF(OR(ISFORMULA($H55),AND($H55&lt;&gt;"",NOT(OR(EXACT($H55,"yes"),EXACT($H55,"no"),EXACT($H55,"unknown"))))),"realDecision, ","")&amp;IF(OR(ISFORMULA($I55),AND($I55&lt;&gt;"",NOT(OR(EXACT($I55,"full"),EXACT($I55,"partial"),EXACT($I55,"mismatch"),EXACT($I55,"unknown"))))),"scopeMatch, ","")&amp;IF(OR(ISFORMULA($J55),AND($J55&lt;&gt;"",NOT(OR(EXACT($J55,"independent_current"),EXACT($J55,"one_decision"),EXACT($J55,"shared_records"),EXACT($J55,"contradictory"),EXACT($J55,"incomplete_capture"),EXACT($J55,"stale"))))),"evidenceQuality, ","")&amp;IF(OR(ISFORMULA($K55),AND($K55&lt;&gt;"",NOT(OR(EXACT($K55,"vendor"),EXACT($K55,"product"),EXACT($K55,"consultancy"),EXACT($K55,"agency"),EXACT($K55,"internal_build"),EXACT($K55,"spreadsheet"),EXACT($K55,"incumbent"),EXACT($K55,"open_source"),EXACT($K55,"free_tool"),EXACT($K55,"no_decision"),EXACT($K55,"status_quo"),EXACT($K55,"unknown"))))),"alternativeType, ","")&amp;IF(OR(ISFORMULA($L55),AND($L55&lt;&gt;"",NOT(OR(EXACT($L55,"direct"),EXACT($L55,"indirect"),EXACT($L55,"substitute"),EXACT($L55,"reference"),EXACT($L55,"unknown"))))),"currentRole, ","")&amp;IF(OR(ISFORMULA($M55),AND($M55&lt;&gt;"",NOT(OR(EXACT($M55,"current"),EXACT($M55,"stale"),EXACT($M55,"unknown"))))),"freshness, ","")&amp;IF(OR(ISFORMULA($N55),AND($N55&lt;&gt;"",NOT(OR(EXACT($N55,"none"),EXACT($N55,"material"),EXACT($N55,"unknown"))))),"contradiction, ","")&amp;IF(OR(ISFORMULA($O55),AND($O55&lt;&gt;"",NOT(OR(EXACT($O55,"two_plus"),EXACT($O55,"one"),EXACT($O55,"shared"),EXACT($O55,"unknown"))))),"provenance, ","")&amp;IF(OR(ISFORMULA($P55),AND($P55&lt;&gt;"",NOT(OR(EXACT($P55,"balanced"),EXACT($P55,"only_wins"),EXACT($P55,"only_losses"),EXACT($P55,"one_segment"),EXACT($P55,"incomplete_crm"),EXACT($P55,"limited"))))),"sampleCoverage, ","")&amp;IF(OR(ISFORMULA($Q55),AND($Q55&lt;&gt;"",NOT(OR(EXACT($Q55,"none"),EXACT($Q55,"review_due"),EXACT($Q55,"new_evidence"))))),"previousValidation, ","")&amp;IF(OR(ISFORMULA($R55),AND($R55&lt;&gt;"",NOT(OR(EXACT($R55,"yes"),EXACT($R55,"no"))))),"newMaterialEvidence, ","")&amp;IF(OR(ISFORMULA($S55),AND($S55&lt;&gt;"",NOT(OR(EXACT($S55,"yes"),EXACT($S55,"no"),EXACT($S55,"unknown"))))),"serviceability, ","")&amp;IF(OR(ISFORMULA($T55),AND($T55&lt;&gt;"",NOT(OR(EXACT($T55,"yes"),EXACT($T55,"no"))))),"historicalBackfill, ","")&amp;IF(OR(ISFORMULA($U55),AND($U55&lt;&gt;"",NOT(OR(EXACT($U55,"yes"),EXACT($U55,"no"),EXACT($U55,"unknown"))))),"commercialNonParticipation, ","")</x:f>
      </x:c>
      <x:c r="BM55">
        <x:f>IF(LEN(TRIM($C55&amp;""))=0,"candidateName, ","")&amp;IF(LEN(TRIM($D55&amp;""))=0,"decisionUse, ","")&amp;IF(LEN(TRIM($E55&amp;""))=0,"candidateInSet, ","")&amp;IF(LEN(TRIM($F55&amp;""))=0,"publicEvidence, ","")&amp;IF(LEN(TRIM($G55&amp;""))=0,"firstPartyEvidence, ","")&amp;IF(LEN(TRIM($H55&amp;""))=0,"realDecision, ","")&amp;IF(LEN(TRIM($I55&amp;""))=0,"scopeMatch, ","")&amp;IF(LEN(TRIM($J55&amp;""))=0,"evidenceQuality, ","")</x:f>
      </x:c>
      <x:c r="BN55">
        <x:f>IF($AY55=0,"EMPTY",IF($AZ55=TRUE,"INVALID INPUT",IF($BA55=TRUE,"INVALID INPUT",IF(OR(NOT(ISTEXT($C55)),LEN(TRIM($C55&amp;""))&lt;2),"INVALID INPUT",IF(OR($Q55="review_due",$Q55="new_evidence",$R55="yes"),"REOPEN",IF(OR($BD55="material",$BD55="unknown"),"RESOLVE EVIDENCE",IF(OR($I55="unknown",$H55="unknown"),"RESOLVE EVIDENCE",IF(AND($BG55=TRUE,OR($S55="",$S55="unknown")),"RESOLVE EVIDENCE",IF(AND($E55="no",OR($K55="",$K55="unknown")),"RESOLVE EVIDENCE",IF(AND($E55="yes",OR($L55="",$L55="unknown")),"RESOLVE EVIDENCE",IF(AND($E55="yes",OR($I55="partial",$I55="mismatch",$BC55="stale")),"DOWNGRADE",IF(AND($BG55=TRUE,$BK55=TRUE),"RESOLVE EVIDENCE",IF(AND($S55="no",$E55="yes",$H55="no",$U55="yes",$BB55="two_plus",$I55="full",$BC55="current"),"EXCLUDE FROM THIS COMMERCIAL VIEW",IF(AND($S55="no",$E55="yes",$H55="yes"),"DOWNGRADE",IF(AND($S55="no",OR($F55="yes",$BH55=TRUE)),"RETAIN FOR DISCOVERY / REFERENCE",IF($S55="no","RESOLVE EVIDENCE",IF(AND($E55="no",$H55="yes",$BF55=TRUE,$I55="full",$BI55=""),"RESOLVE EVIDENCE",IF(AND($E55="no",$H55="yes",$BF55=TRUE,$I55="full",$BG55=TRUE,OR($BB55&lt;&gt;"two_plus",$BC55&lt;&gt;"current",$S55&lt;&gt;"yes")),"RESOLVE EVIDENCE",IF(AND($E55="no",$H55="yes",$BF55=TRUE,$I55="full"),"ADD",IF(AND($BI55&lt;&gt;"",$E55="yes",$H55="yes",$I55="full",$L55&lt;&gt;$BI55),"RECLASSIFY",IF(AND($BB55="shared",$BH55=TRUE),"RETAIN FOR DISCOVERY / REFERENCE",IF(AND($BH55=TRUE,$F55="yes",OR($H55="no",$G55="none")),"RETAIN FOR DISCOVERY / REFERENCE",IF(AND($E55="yes",$H55="no",$U55="yes",$BB55="two_plus",$I55="full",$BC55="current"),"EXCLUDE FROM THIS COMMERCIAL VIEW",IF(AND($E55="yes",$H55="yes",$BF55=TRUE,$I55="full",$BB55="two_plus",$BC55="current",$BI55=""),"RESOLVE EVIDENCE",IF(AND($E55="yes",$H55="yes",$BF55=TRUE,$I55="full",$BB55="two_plus",$BC55="current",$BG55=TRUE,$S55&lt;&gt;"yes"),"RESOLVE EVIDENCE",IF(AND($E55="yes",$H55="yes",$BF55=TRUE,$I55="full",$BB55="two_plus",$BC55="current",$L55&lt;&gt;$BI55),"RECLASSIFY",IF(AND($E55="yes",$H55="yes",$BF55=TRUE,$I55="full",$BB55="two_plus",$BC55="current"),"CONFIRM","RESOLVE EVIDENCE")))))))))))))))))))))))))))</x:f>
      </x:c>
      <x:c r="BO55">
        <x:f>IF($AY55=0,"EMPTY",IF($AZ55=TRUE,"CONTROLLED_INPUT_INVALID",IF($BA55=TRUE,"REQUIRED_FIELDS_MISSING",IF(OR(NOT(ISTEXT($C55)),LEN(TRIM($C55&amp;""))&lt;2),"IDENTITY_MALFORMED",IF(OR($Q55="review_due",$Q55="new_evidence",$R55="yes"),"LIFECYCLE_TRIGGER",IF(OR($BD55="material",$BD55="unknown"),"MATERIAL_CONTRADICTION",IF(OR($I55="unknown",$H55="unknown"),"SCOPE_OR_EVENT_UNRESOLVED",IF(AND($BG55=TRUE,OR($S55="",$S55="unknown")),"SERVICEABILITY_UNRESOLVED",IF(AND($E55="no",OR($K55="",$K55="unknown")),"MISSING_ALTERNATIVE_ROLE_UNRESOLVED",IF(AND($E55="yes",OR($L55="",$L55="unknown")),"CURRENT_ROLE_UNRESOLVED",IF(AND($E55="yes",OR($I55="partial",$I55="mismatch",$BC55="stale")),"SCOPE_OR_FRESHNESS_LIMIT",IF(AND($BG55=TRUE,$BK55=TRUE),"COMMERCIAL_EVIDENCE_LIMITED",IF(AND($S55="no",$E55="yes",$H55="no",$U55="yes",$BB55="two_plus",$I55="full",$BC55="current"),"SCOPED_NON_SERVICEABILITY",IF(AND($S55="no",$E55="yes",$H55="yes"),"SERVICEABILITY_LIMIT",IF(AND($S55="no",OR($F55="yes",$BH55=TRUE)),"NOT_SERVICEABLE_FOR_COMMERCIAL_VIEW",IF($S55="no","SERVICEABILITY_NEGATIVE_ROLE_EFFECT_UNRESOLVED",IF(AND($E55="no",$H55="yes",$BF55=TRUE,$I55="full",$BI55=""),"MISSING_ALTERNATIVE_ROLE_UNRESOLVED",IF(AND($E55="no",$H55="yes",$BF55=TRUE,$I55="full",$BG55=TRUE,OR($BB55&lt;&gt;"two_plus",$BC55&lt;&gt;"current",$S55&lt;&gt;"yes")),"MISSING_ALTERNATIVE_EVIDENCE_LIMITED",IF(AND($E55="no",$H55="yes",$BF55=TRUE,$I55="full"),"COMMERCIAL_ALTERNATIVE_MISSING",IF(AND($BI55&lt;&gt;"",$E55="yes",$H55="yes",$I55="full",$L55&lt;&gt;$BI55),"ROLE_MISMATCH",IF(AND($BB55="shared",$BH55=TRUE),"PUBLIC_SIGNAL_SHARED_PROVENANCE",IF(AND($BH55=TRUE,$F55="yes",OR($H55="no",$G55="none")),"DISCOVERY_ONLY_RELATIONSHIP",IF(AND($E55="yes",$H55="no",$U55="yes",$BB55="two_plus",$I55="full",$BC55="current"),"SCOPED_NON_PARTICIPATION",IF(AND($E55="yes",$H55="yes",$BF55=TRUE,$I55="full",$BB55="two_plus",$BC55="current",$BI55=""),"ALTERNATIVE_TYPE_UNRESOLVED",IF(AND($E55="yes",$H55="yes",$BF55=TRUE,$I55="full",$BB55="two_plus",$BC55="current",$BG55=TRUE,$S55&lt;&gt;"yes"),"SERVICEABILITY_UNRESOLVED",IF(AND($E55="yes",$H55="yes",$BF55=TRUE,$I55="full",$BB55="two_plus",$BC55="current",$L55&lt;&gt;$BI55),"ROLE_MISMATCH",IF(AND($E55="yes",$H55="yes",$BF55=TRUE,$I55="full",$BB55="two_plus",$BC55="current"),"SCOPED_COMMERCIAL_RELEVANCE","DEFAULT_EVIDENCE_GAP")))))))))))))))))))))))))))</x:f>
      </x:c>
    </x:row>
    <x:row r="56">
      <x:c r="A56" s="80" t="str">
        <x:v>F051</x:v>
      </x:c>
      <x:c r="B56" s="80" t="str">
        <x:v>Add missing internal_build</x:v>
      </x:c>
      <x:c r="C56" s="80" t="str">
        <x:v>Atlas Cloud</x:v>
      </x:c>
      <x:c r="D56" s="80" t="str">
        <x:v>shortlist</x:v>
      </x:c>
      <x:c r="E56" s="80" t="str">
        <x:v>no</x:v>
      </x:c>
      <x:c r="F56" s="80" t="str">
        <x:v>no</x:v>
      </x:c>
      <x:c r="G56" s="80" t="str">
        <x:v>mixed</x:v>
      </x:c>
      <x:c r="H56" s="80" t="str">
        <x:v>yes</x:v>
      </x:c>
      <x:c r="I56" s="80" t="str">
        <x:v>full</x:v>
      </x:c>
      <x:c r="J56" s="80" t="str">
        <x:v>independent_current</x:v>
      </x:c>
      <x:c r="K56" s="80" t="str">
        <x:v>internal_build</x:v>
      </x:c>
      <x:c r="L56" s="80" t="str">
        <x:v>direct</x:v>
      </x:c>
      <x:c r="M56" s="80" t="str">
        <x:v>current</x:v>
      </x:c>
      <x:c r="N56" s="80" t="str">
        <x:v>none</x:v>
      </x:c>
      <x:c r="O56" s="80" t="str">
        <x:v>two_plus</x:v>
      </x:c>
      <x:c r="P56" s="80" t="str">
        <x:v>balanced</x:v>
      </x:c>
      <x:c r="Q56" s="80" t="str">
        <x:v>none</x:v>
      </x:c>
      <x:c r="R56" s="80" t="str">
        <x:v>no</x:v>
      </x:c>
      <x:c r="S56" s="80" t="str">
        <x:v>yes</x:v>
      </x:c>
      <x:c r="T56" s="80" t="str">
        <x:v>no</x:v>
      </x:c>
      <x:c r="U56" s="80" t="str">
        <x:v>no</x:v>
      </x:c>
      <x:c r="V56" s="80" t="str">
        <x:v>ADD</x:v>
      </x:c>
      <x:c r="W56" s="61" t="str">
        <x:v>COMMERCIAL_ALTERNATIVE_MISSING</x:v>
      </x:c>
      <x:c r="X56" s="61" t="str">
        <x:v>VALID</x:v>
      </x:c>
      <x:c r="Y56" s="61">
        <x:f>IF($BN56="EMPTY","EMPTY",$BN56)</x:f>
      </x:c>
      <x:c r="Z56" s="61">
        <x:f>$BO56</x:f>
      </x:c>
      <x:c r="AA56" s="61">
        <x:f>IF($BN56="EMPTY","EMPTY",IF($AZ56=TRUE,"INVALID",IF($BA56=TRUE,"INCOMPLETE",IF(OR(NOT(ISTEXT($C56)),LEN(TRIM($C56&amp;""))&lt;2),"INVALID","VALID"))))</x:f>
      </x:c>
      <x:c r="AB56" s="61">
        <x:f>IF(Y56=V56,"PASS","FAIL")</x:f>
      </x:c>
      <x:c r="AC56" s="61">
        <x:f>IF(Z56=W56,"PASS","FAIL")</x:f>
      </x:c>
      <x:c r="AD56" s="61">
        <x:f>IF(AA56=X56,"PASS","FAIL")</x:f>
      </x:c>
      <x:c r="AE56" s="61">
        <x:f>IF(AND(AB56="PASS",AC56="PASS",AD56="PASS"),"PASS","FAIL")</x:f>
      </x:c>
      <x:c r="AF56" s="71" t="str">
        <x:v>The current set is missing a commercially relevant alternative.</x:v>
      </x:c>
      <x:c r="AG56" s="61">
        <x:f>IF($BN56="EMPTY","EMPTY",IFERROR(VLOOKUP($BO56,'Method Notes'!$AN$5:$AW$50,2,FALSE),""))</x:f>
      </x:c>
      <x:c r="AH56" s="71" t="str">
        <x:v>First-party evidence places the alternative in a real, matching buyer decision and its type, role and serviceability are resolved.</x:v>
      </x:c>
      <x:c r="AI56" s="61">
        <x:f>IF($BN56="EMPTY","EMPTY",IF($BO56="CONTROLLED_INPUT_INVALID","Unsupported values were supplied for: "&amp;LEFT($BL56,MAX(0,LEN($BL56)-2))&amp;". The engine does not convert them to a safe default.",IF($BO56="REQUIRED_FIELDS_MISSING","Required information is missing: "&amp;LEFT($BM56,MAX(0,LEN($BM56)-2))&amp;".",IFERROR(VLOOKUP($BO56,'Method Notes'!$AN$5:$AW$50,3,FALSE),""))))</x:f>
      </x:c>
      <x:c r="AJ56" s="71" t="str">
        <x:v>Add as Substitute in this scoped view.</x:v>
      </x:c>
      <x:c r="AK56" s="61">
        <x:f>IF($BN56="EMPTY","EMPTY",IF($BO56="COMMERCIAL_ALTERNATIVE_MISSING","Add as "&amp;$BJ56&amp;" in this scoped view.",IF($BO56="ROLE_MISMATCH","Reclassify as "&amp;$BJ56&amp;" for this view.",IFERROR(VLOOKUP($BO56,'Method Notes'!$AN$5:$AW$50,4,FALSE),""))))</x:f>
      </x:c>
      <x:c r="AL56" s="71" t="str">
        <x:v>The matching commercial view and related research.</x:v>
      </x:c>
      <x:c r="AM56" s="61">
        <x:f>IF($BN56="EMPTY","EMPTY",IFERROR(VLOOKUP($BO56,'Method Notes'!$AN$5:$AW$50,5,FALSE),""))</x:f>
      </x:c>
      <x:c r="AN56" s="71" t="str">
        <x:v>Other products, buyers, markets or stages without evidence.</x:v>
      </x:c>
      <x:c r="AO56" s="61">
        <x:f>IF($BN56="EMPTY","EMPTY",IFERROR(VLOOKUP($BO56,'Method Notes'!$AN$5:$AW$50,6,FALSE),""))</x:f>
      </x:c>
      <x:c r="AP56" s="71" t="str">
        <x:v>Normalize the stable identity and link the supporting records.</x:v>
      </x:c>
      <x:c r="AQ56" s="61">
        <x:f>IF($BN56="EMPTY","EMPTY",IF($BO56="COMMERCIAL_EVIDENCE_LIMITED",IF($BF56=TRUE,"Add independent decisions and missing segments.","Collect direct buyer or recorded commercial-event evidence tied to the same scope."),IFERROR(VLOOKUP($BO56,'Method Notes'!$AN$5:$AW$50,7,FALSE),"")))</x:f>
      </x:c>
      <x:c r="AR56" s="71" t="str">
        <x:v>Review on scope, serviceability or contradictory-evidence change.</x:v>
      </x:c>
      <x:c r="AS56" s="61">
        <x:f>IF($BN56="EMPTY","EMPTY",IFERROR(VLOOKUP($BO56,'Method Notes'!$AN$5:$AW$50,8,FALSE),""))</x:f>
      </x:c>
      <x:c r="AT56" s="71" t="str">
        <x:v>Evidence is scoped to the tested view.</x:v>
      </x:c>
      <x:c r="AU56" s="61">
        <x:f>IF($BN56="EMPTY","EMPTY",IF(OR($BO56="COMMERCIAL_EVIDENCE_LIMITED",$BO56="COMMERCIAL_ALTERNATIVE_MISSING",$BO56="ROLE_MISMATCH",$BO56="SCOPE_OR_FRESHNESS_LIMIT"),IF($BB56="shared","PROVENANCE NOT INDEPENDENT",IF($BB56="one","ONE INDEPENDENT DECISION ONLY",IF($BE56="incomplete_crm","CRM CAPTURE INCOMPLETE",IF(OR($BE56="only_wins",$BE56="only_losses",$BE56="one_segment",$BE56="limited"),"SAMPLE COVERAGE LIMITED",IF($T56="yes","HISTORICAL BACKFILL UNRELIABLE",IF($BC56="stale","EVIDENCE STALE","Evidence is scoped to the tested view.")))))),IFERROR(VLOOKUP($BO56,'Method Notes'!$AN$5:$AW$50,9,FALSE),"")))</x:f>
      </x:c>
      <x:c r="AV56" s="71" t="str">
        <x:v>Add the candidate to a new validated-set version.</x:v>
      </x:c>
      <x:c r="AW56" s="61">
        <x:f>IF($BN56="EMPTY","EMPTY",IFERROR(VLOOKUP($BO56,'Method Notes'!$AN$5:$AW$50,10,FALSE),""))</x:f>
      </x:c>
      <x:c r="AX56" s="61">
        <x:f>IF(AND(AG56=AF56,AI56=AH56,AK56=AJ56,AM56=AL56,AO56=AN56,AQ56=AP56,AS56=AR56,AU56=AT56,AW56=AV56),"PASS","FAIL")</x:f>
      </x:c>
      <x:c r="AY56">
        <x:f>IF(COUNTA($C56:$U56)&gt;0,1,0)</x:f>
      </x:c>
      <x:c r="AZ56">
        <x:f>OR(ISFORMULA($C56),ISFORMULA($D56),AND($D56&lt;&gt;"",NOT(OR(EXACT($D56,"seo"),EXACT($D56,"content"),EXACT($D56,"paid_search"),EXACT($D56,"market_monitoring"),EXACT($D56,"battlecard"),EXACT($D56,"product_comparison"),EXACT($D56,"shortlist"),EXACT($D56,"procurement"),EXACT($D56,"pricing"),EXACT($D56,"renewal"),EXACT($D56,"strategy")))),ISFORMULA($E56),AND($E56&lt;&gt;"",NOT(OR(EXACT($E56,"yes"),EXACT($E56,"no")))),ISFORMULA($F56),AND($F56&lt;&gt;"",NOT(OR(EXACT($F56,"yes"),EXACT($F56,"no")))),ISFORMULA($G56),AND($G56&lt;&gt;"",NOT(OR(EXACT($G56,"none"),EXACT($G56,"seller_only"),EXACT($G56,"buyer_event"),EXACT($G56,"mixed")))),ISFORMULA($H56),AND($H56&lt;&gt;"",NOT(OR(EXACT($H56,"yes"),EXACT($H56,"no"),EXACT($H56,"unknown")))),ISFORMULA($I56),AND($I56&lt;&gt;"",NOT(OR(EXACT($I56,"full"),EXACT($I56,"partial"),EXACT($I56,"mismatch"),EXACT($I56,"unknown")))),ISFORMULA($J56),AND($J56&lt;&gt;"",NOT(OR(EXACT($J56,"independent_current"),EXACT($J56,"one_decision"),EXACT($J56,"shared_records"),EXACT($J56,"contradictory"),EXACT($J56,"incomplete_capture"),EXACT($J56,"stale")))),ISFORMULA($K56),AND($K56&lt;&gt;"",NOT(OR(EXACT($K56,"vendor"),EXACT($K56,"product"),EXACT($K56,"consultancy"),EXACT($K56,"agency"),EXACT($K56,"internal_build"),EXACT($K56,"spreadsheet"),EXACT($K56,"incumbent"),EXACT($K56,"open_source"),EXACT($K56,"free_tool"),EXACT($K56,"no_decision"),EXACT($K56,"status_quo"),EXACT($K56,"unknown")))),ISFORMULA($L56),AND($L56&lt;&gt;"",NOT(OR(EXACT($L56,"direct"),EXACT($L56,"indirect"),EXACT($L56,"substitute"),EXACT($L56,"reference"),EXACT($L56,"unknown")))),ISFORMULA($M56),AND($M56&lt;&gt;"",NOT(OR(EXACT($M56,"current"),EXACT($M56,"stale"),EXACT($M56,"unknown")))),ISFORMULA($N56),AND($N56&lt;&gt;"",NOT(OR(EXACT($N56,"none"),EXACT($N56,"material"),EXACT($N56,"unknown")))),ISFORMULA($O56),AND($O56&lt;&gt;"",NOT(OR(EXACT($O56,"two_plus"),EXACT($O56,"one"),EXACT($O56,"shared"),EXACT($O56,"unknown")))),ISFORMULA($P56),AND($P56&lt;&gt;"",NOT(OR(EXACT($P56,"balanced"),EXACT($P56,"only_wins"),EXACT($P56,"only_losses"),EXACT($P56,"one_segment"),EXACT($P56,"incomplete_crm"),EXACT($P56,"limited")))),ISFORMULA($Q56),AND($Q56&lt;&gt;"",NOT(OR(EXACT($Q56,"none"),EXACT($Q56,"review_due"),EXACT($Q56,"new_evidence")))),ISFORMULA($R56),AND($R56&lt;&gt;"",NOT(OR(EXACT($R56,"yes"),EXACT($R56,"no")))),ISFORMULA($S56),AND($S56&lt;&gt;"",NOT(OR(EXACT($S56,"yes"),EXACT($S56,"no"),EXACT($S56,"unknown")))),ISFORMULA($T56),AND($T56&lt;&gt;"",NOT(OR(EXACT($T56,"yes"),EXACT($T56,"no")))),ISFORMULA($U56),AND($U56&lt;&gt;"",NOT(OR(EXACT($U56,"yes"),EXACT($U56,"no"),EXACT($U56,"unknown")))))</x:f>
      </x:c>
      <x:c r="BA56">
        <x:f>OR(LEN(TRIM($C56&amp;""))=0,LEN(TRIM($D56&amp;""))=0,LEN(TRIM($E56&amp;""))=0,LEN(TRIM($F56&amp;""))=0,LEN(TRIM($G56&amp;""))=0,LEN(TRIM($H56&amp;""))=0,LEN(TRIM($I56&amp;""))=0,LEN(TRIM($J56&amp;""))=0)</x:f>
      </x:c>
      <x:c r="BB56">
        <x:f>IF($O56&lt;&gt;"",$O56,IF($J56="independent_current","two_plus",IF($J56="one_decision","one",IF($J56="shared_records","shared","unknown"))))</x:f>
      </x:c>
      <x:c r="BC56">
        <x:f>IF($M56&lt;&gt;"",$M56,IF($J56="stale","stale",IF($J56="incomplete_capture","unknown",IF($J56&lt;&gt;"","current",""))))</x:f>
      </x:c>
      <x:c r="BD56">
        <x:f>IF($N56&lt;&gt;"",$N56,IF($J56="contradictory","material",IF($J56&lt;&gt;"","none","")))</x:f>
      </x:c>
      <x:c r="BE56">
        <x:f>IF($P56&lt;&gt;"",$P56,IF($J56="incomplete_capture","incomplete_crm",IF($J56="independent_current","balanced",IF($J56&lt;&gt;"","limited",""))))</x:f>
      </x:c>
      <x:c r="BF56">
        <x:f>OR($G56="buyer_event",$G56="mixed")</x:f>
      </x:c>
      <x:c r="BG56">
        <x:f>OR($D56="battlecard",$D56="shortlist",$D56="procurement",$D56="pricing",$D56="renewal",$D56="strategy",$D56="product_comparison")</x:f>
      </x:c>
      <x:c r="BH56">
        <x:f>OR($D56="seo",$D56="content",$D56="paid_search",$D56="market_monitoring")</x:f>
      </x:c>
      <x:c r="BI56">
        <x:f>IF(OR($K56="vendor",$K56="product"),"direct",IF(OR($K56="consultancy",$K56="agency"),"indirect",IF(OR($K56="internal_build",$K56="spreadsheet",$K56="incumbent",$K56="open_source",$K56="free_tool",$K56="no_decision",$K56="status_quo"),"substitute","")))</x:f>
      </x:c>
      <x:c r="BJ56">
        <x:f>IF(OR($K56="vendor",$K56="product"),"Direct competitor",IF(OR($K56="consultancy",$K56="agency"),"Service alternative",IF($K56="incumbent","Incumbent / substitute",IF($K56="no_decision","No-decision alternative",IF($K56="status_quo","Status-quo alternative",IF(OR($K56="internal_build",$K56="spreadsheet",$K56="open_source",$K56="free_tool"),"Substitute",""))))))</x:f>
      </x:c>
      <x:c r="BK56">
        <x:f>OR($G56="none",$G56="seller_only",$BB56&lt;&gt;"two_plus",$BE56="only_wins",$BE56="only_losses",$BE56="one_segment",$BE56="incomplete_crm",$BE56="limited",$T56="yes",$BC56&lt;&gt;"current")</x:f>
      </x:c>
      <x:c r="BL56">
        <x:f>IF(ISFORMULA($C56),"candidateName, ","")&amp;IF(OR(ISFORMULA($D56),AND($D56&lt;&gt;"",NOT(OR(EXACT($D56,"seo"),EXACT($D56,"content"),EXACT($D56,"paid_search"),EXACT($D56,"market_monitoring"),EXACT($D56,"battlecard"),EXACT($D56,"product_comparison"),EXACT($D56,"shortlist"),EXACT($D56,"procurement"),EXACT($D56,"pricing"),EXACT($D56,"renewal"),EXACT($D56,"strategy"))))),"decisionUse, ","")&amp;IF(OR(ISFORMULA($E56),AND($E56&lt;&gt;"",NOT(OR(EXACT($E56,"yes"),EXACT($E56,"no"))))),"candidateInSet, ","")&amp;IF(OR(ISFORMULA($F56),AND($F56&lt;&gt;"",NOT(OR(EXACT($F56,"yes"),EXACT($F56,"no"))))),"publicEvidence, ","")&amp;IF(OR(ISFORMULA($G56),AND($G56&lt;&gt;"",NOT(OR(EXACT($G56,"none"),EXACT($G56,"seller_only"),EXACT($G56,"buyer_event"),EXACT($G56,"mixed"))))),"firstPartyEvidence, ","")&amp;IF(OR(ISFORMULA($H56),AND($H56&lt;&gt;"",NOT(OR(EXACT($H56,"yes"),EXACT($H56,"no"),EXACT($H56,"unknown"))))),"realDecision, ","")&amp;IF(OR(ISFORMULA($I56),AND($I56&lt;&gt;"",NOT(OR(EXACT($I56,"full"),EXACT($I56,"partial"),EXACT($I56,"mismatch"),EXACT($I56,"unknown"))))),"scopeMatch, ","")&amp;IF(OR(ISFORMULA($J56),AND($J56&lt;&gt;"",NOT(OR(EXACT($J56,"independent_current"),EXACT($J56,"one_decision"),EXACT($J56,"shared_records"),EXACT($J56,"contradictory"),EXACT($J56,"incomplete_capture"),EXACT($J56,"stale"))))),"evidenceQuality, ","")&amp;IF(OR(ISFORMULA($K56),AND($K56&lt;&gt;"",NOT(OR(EXACT($K56,"vendor"),EXACT($K56,"product"),EXACT($K56,"consultancy"),EXACT($K56,"agency"),EXACT($K56,"internal_build"),EXACT($K56,"spreadsheet"),EXACT($K56,"incumbent"),EXACT($K56,"open_source"),EXACT($K56,"free_tool"),EXACT($K56,"no_decision"),EXACT($K56,"status_quo"),EXACT($K56,"unknown"))))),"alternativeType, ","")&amp;IF(OR(ISFORMULA($L56),AND($L56&lt;&gt;"",NOT(OR(EXACT($L56,"direct"),EXACT($L56,"indirect"),EXACT($L56,"substitute"),EXACT($L56,"reference"),EXACT($L56,"unknown"))))),"currentRole, ","")&amp;IF(OR(ISFORMULA($M56),AND($M56&lt;&gt;"",NOT(OR(EXACT($M56,"current"),EXACT($M56,"stale"),EXACT($M56,"unknown"))))),"freshness, ","")&amp;IF(OR(ISFORMULA($N56),AND($N56&lt;&gt;"",NOT(OR(EXACT($N56,"none"),EXACT($N56,"material"),EXACT($N56,"unknown"))))),"contradiction, ","")&amp;IF(OR(ISFORMULA($O56),AND($O56&lt;&gt;"",NOT(OR(EXACT($O56,"two_plus"),EXACT($O56,"one"),EXACT($O56,"shared"),EXACT($O56,"unknown"))))),"provenance, ","")&amp;IF(OR(ISFORMULA($P56),AND($P56&lt;&gt;"",NOT(OR(EXACT($P56,"balanced"),EXACT($P56,"only_wins"),EXACT($P56,"only_losses"),EXACT($P56,"one_segment"),EXACT($P56,"incomplete_crm"),EXACT($P56,"limited"))))),"sampleCoverage, ","")&amp;IF(OR(ISFORMULA($Q56),AND($Q56&lt;&gt;"",NOT(OR(EXACT($Q56,"none"),EXACT($Q56,"review_due"),EXACT($Q56,"new_evidence"))))),"previousValidation, ","")&amp;IF(OR(ISFORMULA($R56),AND($R56&lt;&gt;"",NOT(OR(EXACT($R56,"yes"),EXACT($R56,"no"))))),"newMaterialEvidence, ","")&amp;IF(OR(ISFORMULA($S56),AND($S56&lt;&gt;"",NOT(OR(EXACT($S56,"yes"),EXACT($S56,"no"),EXACT($S56,"unknown"))))),"serviceability, ","")&amp;IF(OR(ISFORMULA($T56),AND($T56&lt;&gt;"",NOT(OR(EXACT($T56,"yes"),EXACT($T56,"no"))))),"historicalBackfill, ","")&amp;IF(OR(ISFORMULA($U56),AND($U56&lt;&gt;"",NOT(OR(EXACT($U56,"yes"),EXACT($U56,"no"),EXACT($U56,"unknown"))))),"commercialNonParticipation, ","")</x:f>
      </x:c>
      <x:c r="BM56">
        <x:f>IF(LEN(TRIM($C56&amp;""))=0,"candidateName, ","")&amp;IF(LEN(TRIM($D56&amp;""))=0,"decisionUse, ","")&amp;IF(LEN(TRIM($E56&amp;""))=0,"candidateInSet, ","")&amp;IF(LEN(TRIM($F56&amp;""))=0,"publicEvidence, ","")&amp;IF(LEN(TRIM($G56&amp;""))=0,"firstPartyEvidence, ","")&amp;IF(LEN(TRIM($H56&amp;""))=0,"realDecision, ","")&amp;IF(LEN(TRIM($I56&amp;""))=0,"scopeMatch, ","")&amp;IF(LEN(TRIM($J56&amp;""))=0,"evidenceQuality, ","")</x:f>
      </x:c>
      <x:c r="BN56">
        <x:f>IF($AY56=0,"EMPTY",IF($AZ56=TRUE,"INVALID INPUT",IF($BA56=TRUE,"INVALID INPUT",IF(OR(NOT(ISTEXT($C56)),LEN(TRIM($C56&amp;""))&lt;2),"INVALID INPUT",IF(OR($Q56="review_due",$Q56="new_evidence",$R56="yes"),"REOPEN",IF(OR($BD56="material",$BD56="unknown"),"RESOLVE EVIDENCE",IF(OR($I56="unknown",$H56="unknown"),"RESOLVE EVIDENCE",IF(AND($BG56=TRUE,OR($S56="",$S56="unknown")),"RESOLVE EVIDENCE",IF(AND($E56="no",OR($K56="",$K56="unknown")),"RESOLVE EVIDENCE",IF(AND($E56="yes",OR($L56="",$L56="unknown")),"RESOLVE EVIDENCE",IF(AND($E56="yes",OR($I56="partial",$I56="mismatch",$BC56="stale")),"DOWNGRADE",IF(AND($BG56=TRUE,$BK56=TRUE),"RESOLVE EVIDENCE",IF(AND($S56="no",$E56="yes",$H56="no",$U56="yes",$BB56="two_plus",$I56="full",$BC56="current"),"EXCLUDE FROM THIS COMMERCIAL VIEW",IF(AND($S56="no",$E56="yes",$H56="yes"),"DOWNGRADE",IF(AND($S56="no",OR($F56="yes",$BH56=TRUE)),"RETAIN FOR DISCOVERY / REFERENCE",IF($S56="no","RESOLVE EVIDENCE",IF(AND($E56="no",$H56="yes",$BF56=TRUE,$I56="full",$BI56=""),"RESOLVE EVIDENCE",IF(AND($E56="no",$H56="yes",$BF56=TRUE,$I56="full",$BG56=TRUE,OR($BB56&lt;&gt;"two_plus",$BC56&lt;&gt;"current",$S56&lt;&gt;"yes")),"RESOLVE EVIDENCE",IF(AND($E56="no",$H56="yes",$BF56=TRUE,$I56="full"),"ADD",IF(AND($BI56&lt;&gt;"",$E56="yes",$H56="yes",$I56="full",$L56&lt;&gt;$BI56),"RECLASSIFY",IF(AND($BB56="shared",$BH56=TRUE),"RETAIN FOR DISCOVERY / REFERENCE",IF(AND($BH56=TRUE,$F56="yes",OR($H56="no",$G56="none")),"RETAIN FOR DISCOVERY / REFERENCE",IF(AND($E56="yes",$H56="no",$U56="yes",$BB56="two_plus",$I56="full",$BC56="current"),"EXCLUDE FROM THIS COMMERCIAL VIEW",IF(AND($E56="yes",$H56="yes",$BF56=TRUE,$I56="full",$BB56="two_plus",$BC56="current",$BI56=""),"RESOLVE EVIDENCE",IF(AND($E56="yes",$H56="yes",$BF56=TRUE,$I56="full",$BB56="two_plus",$BC56="current",$BG56=TRUE,$S56&lt;&gt;"yes"),"RESOLVE EVIDENCE",IF(AND($E56="yes",$H56="yes",$BF56=TRUE,$I56="full",$BB56="two_plus",$BC56="current",$L56&lt;&gt;$BI56),"RECLASSIFY",IF(AND($E56="yes",$H56="yes",$BF56=TRUE,$I56="full",$BB56="two_plus",$BC56="current"),"CONFIRM","RESOLVE EVIDENCE")))))))))))))))))))))))))))</x:f>
      </x:c>
      <x:c r="BO56">
        <x:f>IF($AY56=0,"EMPTY",IF($AZ56=TRUE,"CONTROLLED_INPUT_INVALID",IF($BA56=TRUE,"REQUIRED_FIELDS_MISSING",IF(OR(NOT(ISTEXT($C56)),LEN(TRIM($C56&amp;""))&lt;2),"IDENTITY_MALFORMED",IF(OR($Q56="review_due",$Q56="new_evidence",$R56="yes"),"LIFECYCLE_TRIGGER",IF(OR($BD56="material",$BD56="unknown"),"MATERIAL_CONTRADICTION",IF(OR($I56="unknown",$H56="unknown"),"SCOPE_OR_EVENT_UNRESOLVED",IF(AND($BG56=TRUE,OR($S56="",$S56="unknown")),"SERVICEABILITY_UNRESOLVED",IF(AND($E56="no",OR($K56="",$K56="unknown")),"MISSING_ALTERNATIVE_ROLE_UNRESOLVED",IF(AND($E56="yes",OR($L56="",$L56="unknown")),"CURRENT_ROLE_UNRESOLVED",IF(AND($E56="yes",OR($I56="partial",$I56="mismatch",$BC56="stale")),"SCOPE_OR_FRESHNESS_LIMIT",IF(AND($BG56=TRUE,$BK56=TRUE),"COMMERCIAL_EVIDENCE_LIMITED",IF(AND($S56="no",$E56="yes",$H56="no",$U56="yes",$BB56="two_plus",$I56="full",$BC56="current"),"SCOPED_NON_SERVICEABILITY",IF(AND($S56="no",$E56="yes",$H56="yes"),"SERVICEABILITY_LIMIT",IF(AND($S56="no",OR($F56="yes",$BH56=TRUE)),"NOT_SERVICEABLE_FOR_COMMERCIAL_VIEW",IF($S56="no","SERVICEABILITY_NEGATIVE_ROLE_EFFECT_UNRESOLVED",IF(AND($E56="no",$H56="yes",$BF56=TRUE,$I56="full",$BI56=""),"MISSING_ALTERNATIVE_ROLE_UNRESOLVED",IF(AND($E56="no",$H56="yes",$BF56=TRUE,$I56="full",$BG56=TRUE,OR($BB56&lt;&gt;"two_plus",$BC56&lt;&gt;"current",$S56&lt;&gt;"yes")),"MISSING_ALTERNATIVE_EVIDENCE_LIMITED",IF(AND($E56="no",$H56="yes",$BF56=TRUE,$I56="full"),"COMMERCIAL_ALTERNATIVE_MISSING",IF(AND($BI56&lt;&gt;"",$E56="yes",$H56="yes",$I56="full",$L56&lt;&gt;$BI56),"ROLE_MISMATCH",IF(AND($BB56="shared",$BH56=TRUE),"PUBLIC_SIGNAL_SHARED_PROVENANCE",IF(AND($BH56=TRUE,$F56="yes",OR($H56="no",$G56="none")),"DISCOVERY_ONLY_RELATIONSHIP",IF(AND($E56="yes",$H56="no",$U56="yes",$BB56="two_plus",$I56="full",$BC56="current"),"SCOPED_NON_PARTICIPATION",IF(AND($E56="yes",$H56="yes",$BF56=TRUE,$I56="full",$BB56="two_plus",$BC56="current",$BI56=""),"ALTERNATIVE_TYPE_UNRESOLVED",IF(AND($E56="yes",$H56="yes",$BF56=TRUE,$I56="full",$BB56="two_plus",$BC56="current",$BG56=TRUE,$S56&lt;&gt;"yes"),"SERVICEABILITY_UNRESOLVED",IF(AND($E56="yes",$H56="yes",$BF56=TRUE,$I56="full",$BB56="two_plus",$BC56="current",$L56&lt;&gt;$BI56),"ROLE_MISMATCH",IF(AND($E56="yes",$H56="yes",$BF56=TRUE,$I56="full",$BB56="two_plus",$BC56="current"),"SCOPED_COMMERCIAL_RELEVANCE","DEFAULT_EVIDENCE_GAP")))))))))))))))))))))))))))</x:f>
      </x:c>
    </x:row>
    <x:row r="57">
      <x:c r="A57" s="80" t="str">
        <x:v>F052</x:v>
      </x:c>
      <x:c r="B57" s="80" t="str">
        <x:v>Add missing spreadsheet</x:v>
      </x:c>
      <x:c r="C57" s="80" t="str">
        <x:v>Atlas Cloud</x:v>
      </x:c>
      <x:c r="D57" s="80" t="str">
        <x:v>shortlist</x:v>
      </x:c>
      <x:c r="E57" s="80" t="str">
        <x:v>no</x:v>
      </x:c>
      <x:c r="F57" s="80" t="str">
        <x:v>no</x:v>
      </x:c>
      <x:c r="G57" s="80" t="str">
        <x:v>mixed</x:v>
      </x:c>
      <x:c r="H57" s="80" t="str">
        <x:v>yes</x:v>
      </x:c>
      <x:c r="I57" s="80" t="str">
        <x:v>full</x:v>
      </x:c>
      <x:c r="J57" s="80" t="str">
        <x:v>independent_current</x:v>
      </x:c>
      <x:c r="K57" s="80" t="str">
        <x:v>spreadsheet</x:v>
      </x:c>
      <x:c r="L57" s="80" t="str">
        <x:v>direct</x:v>
      </x:c>
      <x:c r="M57" s="80" t="str">
        <x:v>current</x:v>
      </x:c>
      <x:c r="N57" s="80" t="str">
        <x:v>none</x:v>
      </x:c>
      <x:c r="O57" s="80" t="str">
        <x:v>two_plus</x:v>
      </x:c>
      <x:c r="P57" s="80" t="str">
        <x:v>balanced</x:v>
      </x:c>
      <x:c r="Q57" s="80" t="str">
        <x:v>none</x:v>
      </x:c>
      <x:c r="R57" s="80" t="str">
        <x:v>no</x:v>
      </x:c>
      <x:c r="S57" s="80" t="str">
        <x:v>yes</x:v>
      </x:c>
      <x:c r="T57" s="80" t="str">
        <x:v>no</x:v>
      </x:c>
      <x:c r="U57" s="80" t="str">
        <x:v>no</x:v>
      </x:c>
      <x:c r="V57" s="80" t="str">
        <x:v>ADD</x:v>
      </x:c>
      <x:c r="W57" s="61" t="str">
        <x:v>COMMERCIAL_ALTERNATIVE_MISSING</x:v>
      </x:c>
      <x:c r="X57" s="61" t="str">
        <x:v>VALID</x:v>
      </x:c>
      <x:c r="Y57" s="61">
        <x:f>IF($BN57="EMPTY","EMPTY",$BN57)</x:f>
      </x:c>
      <x:c r="Z57" s="61">
        <x:f>$BO57</x:f>
      </x:c>
      <x:c r="AA57" s="61">
        <x:f>IF($BN57="EMPTY","EMPTY",IF($AZ57=TRUE,"INVALID",IF($BA57=TRUE,"INCOMPLETE",IF(OR(NOT(ISTEXT($C57)),LEN(TRIM($C57&amp;""))&lt;2),"INVALID","VALID"))))</x:f>
      </x:c>
      <x:c r="AB57" s="61">
        <x:f>IF(Y57=V57,"PASS","FAIL")</x:f>
      </x:c>
      <x:c r="AC57" s="61">
        <x:f>IF(Z57=W57,"PASS","FAIL")</x:f>
      </x:c>
      <x:c r="AD57" s="61">
        <x:f>IF(AA57=X57,"PASS","FAIL")</x:f>
      </x:c>
      <x:c r="AE57" s="61">
        <x:f>IF(AND(AB57="PASS",AC57="PASS",AD57="PASS"),"PASS","FAIL")</x:f>
      </x:c>
      <x:c r="AF57" s="71" t="str">
        <x:v>The current set is missing a commercially relevant alternative.</x:v>
      </x:c>
      <x:c r="AG57" s="61">
        <x:f>IF($BN57="EMPTY","EMPTY",IFERROR(VLOOKUP($BO57,'Method Notes'!$AN$5:$AW$50,2,FALSE),""))</x:f>
      </x:c>
      <x:c r="AH57" s="71" t="str">
        <x:v>First-party evidence places the alternative in a real, matching buyer decision and its type, role and serviceability are resolved.</x:v>
      </x:c>
      <x:c r="AI57" s="61">
        <x:f>IF($BN57="EMPTY","EMPTY",IF($BO57="CONTROLLED_INPUT_INVALID","Unsupported values were supplied for: "&amp;LEFT($BL57,MAX(0,LEN($BL57)-2))&amp;". The engine does not convert them to a safe default.",IF($BO57="REQUIRED_FIELDS_MISSING","Required information is missing: "&amp;LEFT($BM57,MAX(0,LEN($BM57)-2))&amp;".",IFERROR(VLOOKUP($BO57,'Method Notes'!$AN$5:$AW$50,3,FALSE),""))))</x:f>
      </x:c>
      <x:c r="AJ57" s="71" t="str">
        <x:v>Add as Substitute in this scoped view.</x:v>
      </x:c>
      <x:c r="AK57" s="61">
        <x:f>IF($BN57="EMPTY","EMPTY",IF($BO57="COMMERCIAL_ALTERNATIVE_MISSING","Add as "&amp;$BJ57&amp;" in this scoped view.",IF($BO57="ROLE_MISMATCH","Reclassify as "&amp;$BJ57&amp;" for this view.",IFERROR(VLOOKUP($BO57,'Method Notes'!$AN$5:$AW$50,4,FALSE),""))))</x:f>
      </x:c>
      <x:c r="AL57" s="71" t="str">
        <x:v>The matching commercial view and related research.</x:v>
      </x:c>
      <x:c r="AM57" s="61">
        <x:f>IF($BN57="EMPTY","EMPTY",IFERROR(VLOOKUP($BO57,'Method Notes'!$AN$5:$AW$50,5,FALSE),""))</x:f>
      </x:c>
      <x:c r="AN57" s="71" t="str">
        <x:v>Other products, buyers, markets or stages without evidence.</x:v>
      </x:c>
      <x:c r="AO57" s="61">
        <x:f>IF($BN57="EMPTY","EMPTY",IFERROR(VLOOKUP($BO57,'Method Notes'!$AN$5:$AW$50,6,FALSE),""))</x:f>
      </x:c>
      <x:c r="AP57" s="71" t="str">
        <x:v>Normalize the stable identity and link the supporting records.</x:v>
      </x:c>
      <x:c r="AQ57" s="61">
        <x:f>IF($BN57="EMPTY","EMPTY",IF($BO57="COMMERCIAL_EVIDENCE_LIMITED",IF($BF57=TRUE,"Add independent decisions and missing segments.","Collect direct buyer or recorded commercial-event evidence tied to the same scope."),IFERROR(VLOOKUP($BO57,'Method Notes'!$AN$5:$AW$50,7,FALSE),"")))</x:f>
      </x:c>
      <x:c r="AR57" s="71" t="str">
        <x:v>Review on scope, serviceability or contradictory-evidence change.</x:v>
      </x:c>
      <x:c r="AS57" s="61">
        <x:f>IF($BN57="EMPTY","EMPTY",IFERROR(VLOOKUP($BO57,'Method Notes'!$AN$5:$AW$50,8,FALSE),""))</x:f>
      </x:c>
      <x:c r="AT57" s="71" t="str">
        <x:v>Evidence is scoped to the tested view.</x:v>
      </x:c>
      <x:c r="AU57" s="61">
        <x:f>IF($BN57="EMPTY","EMPTY",IF(OR($BO57="COMMERCIAL_EVIDENCE_LIMITED",$BO57="COMMERCIAL_ALTERNATIVE_MISSING",$BO57="ROLE_MISMATCH",$BO57="SCOPE_OR_FRESHNESS_LIMIT"),IF($BB57="shared","PROVENANCE NOT INDEPENDENT",IF($BB57="one","ONE INDEPENDENT DECISION ONLY",IF($BE57="incomplete_crm","CRM CAPTURE INCOMPLETE",IF(OR($BE57="only_wins",$BE57="only_losses",$BE57="one_segment",$BE57="limited"),"SAMPLE COVERAGE LIMITED",IF($T57="yes","HISTORICAL BACKFILL UNRELIABLE",IF($BC57="stale","EVIDENCE STALE","Evidence is scoped to the tested view.")))))),IFERROR(VLOOKUP($BO57,'Method Notes'!$AN$5:$AW$50,9,FALSE),"")))</x:f>
      </x:c>
      <x:c r="AV57" s="71" t="str">
        <x:v>Add the candidate to a new validated-set version.</x:v>
      </x:c>
      <x:c r="AW57" s="61">
        <x:f>IF($BN57="EMPTY","EMPTY",IFERROR(VLOOKUP($BO57,'Method Notes'!$AN$5:$AW$50,10,FALSE),""))</x:f>
      </x:c>
      <x:c r="AX57" s="61">
        <x:f>IF(AND(AG57=AF57,AI57=AH57,AK57=AJ57,AM57=AL57,AO57=AN57,AQ57=AP57,AS57=AR57,AU57=AT57,AW57=AV57),"PASS","FAIL")</x:f>
      </x:c>
      <x:c r="AY57">
        <x:f>IF(COUNTA($C57:$U57)&gt;0,1,0)</x:f>
      </x:c>
      <x:c r="AZ57">
        <x:f>OR(ISFORMULA($C57),ISFORMULA($D57),AND($D57&lt;&gt;"",NOT(OR(EXACT($D57,"seo"),EXACT($D57,"content"),EXACT($D57,"paid_search"),EXACT($D57,"market_monitoring"),EXACT($D57,"battlecard"),EXACT($D57,"product_comparison"),EXACT($D57,"shortlist"),EXACT($D57,"procurement"),EXACT($D57,"pricing"),EXACT($D57,"renewal"),EXACT($D57,"strategy")))),ISFORMULA($E57),AND($E57&lt;&gt;"",NOT(OR(EXACT($E57,"yes"),EXACT($E57,"no")))),ISFORMULA($F57),AND($F57&lt;&gt;"",NOT(OR(EXACT($F57,"yes"),EXACT($F57,"no")))),ISFORMULA($G57),AND($G57&lt;&gt;"",NOT(OR(EXACT($G57,"none"),EXACT($G57,"seller_only"),EXACT($G57,"buyer_event"),EXACT($G57,"mixed")))),ISFORMULA($H57),AND($H57&lt;&gt;"",NOT(OR(EXACT($H57,"yes"),EXACT($H57,"no"),EXACT($H57,"unknown")))),ISFORMULA($I57),AND($I57&lt;&gt;"",NOT(OR(EXACT($I57,"full"),EXACT($I57,"partial"),EXACT($I57,"mismatch"),EXACT($I57,"unknown")))),ISFORMULA($J57),AND($J57&lt;&gt;"",NOT(OR(EXACT($J57,"independent_current"),EXACT($J57,"one_decision"),EXACT($J57,"shared_records"),EXACT($J57,"contradictory"),EXACT($J57,"incomplete_capture"),EXACT($J57,"stale")))),ISFORMULA($K57),AND($K57&lt;&gt;"",NOT(OR(EXACT($K57,"vendor"),EXACT($K57,"product"),EXACT($K57,"consultancy"),EXACT($K57,"agency"),EXACT($K57,"internal_build"),EXACT($K57,"spreadsheet"),EXACT($K57,"incumbent"),EXACT($K57,"open_source"),EXACT($K57,"free_tool"),EXACT($K57,"no_decision"),EXACT($K57,"status_quo"),EXACT($K57,"unknown")))),ISFORMULA($L57),AND($L57&lt;&gt;"",NOT(OR(EXACT($L57,"direct"),EXACT($L57,"indirect"),EXACT($L57,"substitute"),EXACT($L57,"reference"),EXACT($L57,"unknown")))),ISFORMULA($M57),AND($M57&lt;&gt;"",NOT(OR(EXACT($M57,"current"),EXACT($M57,"stale"),EXACT($M57,"unknown")))),ISFORMULA($N57),AND($N57&lt;&gt;"",NOT(OR(EXACT($N57,"none"),EXACT($N57,"material"),EXACT($N57,"unknown")))),ISFORMULA($O57),AND($O57&lt;&gt;"",NOT(OR(EXACT($O57,"two_plus"),EXACT($O57,"one"),EXACT($O57,"shared"),EXACT($O57,"unknown")))),ISFORMULA($P57),AND($P57&lt;&gt;"",NOT(OR(EXACT($P57,"balanced"),EXACT($P57,"only_wins"),EXACT($P57,"only_losses"),EXACT($P57,"one_segment"),EXACT($P57,"incomplete_crm"),EXACT($P57,"limited")))),ISFORMULA($Q57),AND($Q57&lt;&gt;"",NOT(OR(EXACT($Q57,"none"),EXACT($Q57,"review_due"),EXACT($Q57,"new_evidence")))),ISFORMULA($R57),AND($R57&lt;&gt;"",NOT(OR(EXACT($R57,"yes"),EXACT($R57,"no")))),ISFORMULA($S57),AND($S57&lt;&gt;"",NOT(OR(EXACT($S57,"yes"),EXACT($S57,"no"),EXACT($S57,"unknown")))),ISFORMULA($T57),AND($T57&lt;&gt;"",NOT(OR(EXACT($T57,"yes"),EXACT($T57,"no")))),ISFORMULA($U57),AND($U57&lt;&gt;"",NOT(OR(EXACT($U57,"yes"),EXACT($U57,"no"),EXACT($U57,"unknown")))))</x:f>
      </x:c>
      <x:c r="BA57">
        <x:f>OR(LEN(TRIM($C57&amp;""))=0,LEN(TRIM($D57&amp;""))=0,LEN(TRIM($E57&amp;""))=0,LEN(TRIM($F57&amp;""))=0,LEN(TRIM($G57&amp;""))=0,LEN(TRIM($H57&amp;""))=0,LEN(TRIM($I57&amp;""))=0,LEN(TRIM($J57&amp;""))=0)</x:f>
      </x:c>
      <x:c r="BB57">
        <x:f>IF($O57&lt;&gt;"",$O57,IF($J57="independent_current","two_plus",IF($J57="one_decision","one",IF($J57="shared_records","shared","unknown"))))</x:f>
      </x:c>
      <x:c r="BC57">
        <x:f>IF($M57&lt;&gt;"",$M57,IF($J57="stale","stale",IF($J57="incomplete_capture","unknown",IF($J57&lt;&gt;"","current",""))))</x:f>
      </x:c>
      <x:c r="BD57">
        <x:f>IF($N57&lt;&gt;"",$N57,IF($J57="contradictory","material",IF($J57&lt;&gt;"","none","")))</x:f>
      </x:c>
      <x:c r="BE57">
        <x:f>IF($P57&lt;&gt;"",$P57,IF($J57="incomplete_capture","incomplete_crm",IF($J57="independent_current","balanced",IF($J57&lt;&gt;"","limited",""))))</x:f>
      </x:c>
      <x:c r="BF57">
        <x:f>OR($G57="buyer_event",$G57="mixed")</x:f>
      </x:c>
      <x:c r="BG57">
        <x:f>OR($D57="battlecard",$D57="shortlist",$D57="procurement",$D57="pricing",$D57="renewal",$D57="strategy",$D57="product_comparison")</x:f>
      </x:c>
      <x:c r="BH57">
        <x:f>OR($D57="seo",$D57="content",$D57="paid_search",$D57="market_monitoring")</x:f>
      </x:c>
      <x:c r="BI57">
        <x:f>IF(OR($K57="vendor",$K57="product"),"direct",IF(OR($K57="consultancy",$K57="agency"),"indirect",IF(OR($K57="internal_build",$K57="spreadsheet",$K57="incumbent",$K57="open_source",$K57="free_tool",$K57="no_decision",$K57="status_quo"),"substitute","")))</x:f>
      </x:c>
      <x:c r="BJ57">
        <x:f>IF(OR($K57="vendor",$K57="product"),"Direct competitor",IF(OR($K57="consultancy",$K57="agency"),"Service alternative",IF($K57="incumbent","Incumbent / substitute",IF($K57="no_decision","No-decision alternative",IF($K57="status_quo","Status-quo alternative",IF(OR($K57="internal_build",$K57="spreadsheet",$K57="open_source",$K57="free_tool"),"Substitute",""))))))</x:f>
      </x:c>
      <x:c r="BK57">
        <x:f>OR($G57="none",$G57="seller_only",$BB57&lt;&gt;"two_plus",$BE57="only_wins",$BE57="only_losses",$BE57="one_segment",$BE57="incomplete_crm",$BE57="limited",$T57="yes",$BC57&lt;&gt;"current")</x:f>
      </x:c>
      <x:c r="BL57">
        <x:f>IF(ISFORMULA($C57),"candidateName, ","")&amp;IF(OR(ISFORMULA($D57),AND($D57&lt;&gt;"",NOT(OR(EXACT($D57,"seo"),EXACT($D57,"content"),EXACT($D57,"paid_search"),EXACT($D57,"market_monitoring"),EXACT($D57,"battlecard"),EXACT($D57,"product_comparison"),EXACT($D57,"shortlist"),EXACT($D57,"procurement"),EXACT($D57,"pricing"),EXACT($D57,"renewal"),EXACT($D57,"strategy"))))),"decisionUse, ","")&amp;IF(OR(ISFORMULA($E57),AND($E57&lt;&gt;"",NOT(OR(EXACT($E57,"yes"),EXACT($E57,"no"))))),"candidateInSet, ","")&amp;IF(OR(ISFORMULA($F57),AND($F57&lt;&gt;"",NOT(OR(EXACT($F57,"yes"),EXACT($F57,"no"))))),"publicEvidence, ","")&amp;IF(OR(ISFORMULA($G57),AND($G57&lt;&gt;"",NOT(OR(EXACT($G57,"none"),EXACT($G57,"seller_only"),EXACT($G57,"buyer_event"),EXACT($G57,"mixed"))))),"firstPartyEvidence, ","")&amp;IF(OR(ISFORMULA($H57),AND($H57&lt;&gt;"",NOT(OR(EXACT($H57,"yes"),EXACT($H57,"no"),EXACT($H57,"unknown"))))),"realDecision, ","")&amp;IF(OR(ISFORMULA($I57),AND($I57&lt;&gt;"",NOT(OR(EXACT($I57,"full"),EXACT($I57,"partial"),EXACT($I57,"mismatch"),EXACT($I57,"unknown"))))),"scopeMatch, ","")&amp;IF(OR(ISFORMULA($J57),AND($J57&lt;&gt;"",NOT(OR(EXACT($J57,"independent_current"),EXACT($J57,"one_decision"),EXACT($J57,"shared_records"),EXACT($J57,"contradictory"),EXACT($J57,"incomplete_capture"),EXACT($J57,"stale"))))),"evidenceQuality, ","")&amp;IF(OR(ISFORMULA($K57),AND($K57&lt;&gt;"",NOT(OR(EXACT($K57,"vendor"),EXACT($K57,"product"),EXACT($K57,"consultancy"),EXACT($K57,"agency"),EXACT($K57,"internal_build"),EXACT($K57,"spreadsheet"),EXACT($K57,"incumbent"),EXACT($K57,"open_source"),EXACT($K57,"free_tool"),EXACT($K57,"no_decision"),EXACT($K57,"status_quo"),EXACT($K57,"unknown"))))),"alternativeType, ","")&amp;IF(OR(ISFORMULA($L57),AND($L57&lt;&gt;"",NOT(OR(EXACT($L57,"direct"),EXACT($L57,"indirect"),EXACT($L57,"substitute"),EXACT($L57,"reference"),EXACT($L57,"unknown"))))),"currentRole, ","")&amp;IF(OR(ISFORMULA($M57),AND($M57&lt;&gt;"",NOT(OR(EXACT($M57,"current"),EXACT($M57,"stale"),EXACT($M57,"unknown"))))),"freshness, ","")&amp;IF(OR(ISFORMULA($N57),AND($N57&lt;&gt;"",NOT(OR(EXACT($N57,"none"),EXACT($N57,"material"),EXACT($N57,"unknown"))))),"contradiction, ","")&amp;IF(OR(ISFORMULA($O57),AND($O57&lt;&gt;"",NOT(OR(EXACT($O57,"two_plus"),EXACT($O57,"one"),EXACT($O57,"shared"),EXACT($O57,"unknown"))))),"provenance, ","")&amp;IF(OR(ISFORMULA($P57),AND($P57&lt;&gt;"",NOT(OR(EXACT($P57,"balanced"),EXACT($P57,"only_wins"),EXACT($P57,"only_losses"),EXACT($P57,"one_segment"),EXACT($P57,"incomplete_crm"),EXACT($P57,"limited"))))),"sampleCoverage, ","")&amp;IF(OR(ISFORMULA($Q57),AND($Q57&lt;&gt;"",NOT(OR(EXACT($Q57,"none"),EXACT($Q57,"review_due"),EXACT($Q57,"new_evidence"))))),"previousValidation, ","")&amp;IF(OR(ISFORMULA($R57),AND($R57&lt;&gt;"",NOT(OR(EXACT($R57,"yes"),EXACT($R57,"no"))))),"newMaterialEvidence, ","")&amp;IF(OR(ISFORMULA($S57),AND($S57&lt;&gt;"",NOT(OR(EXACT($S57,"yes"),EXACT($S57,"no"),EXACT($S57,"unknown"))))),"serviceability, ","")&amp;IF(OR(ISFORMULA($T57),AND($T57&lt;&gt;"",NOT(OR(EXACT($T57,"yes"),EXACT($T57,"no"))))),"historicalBackfill, ","")&amp;IF(OR(ISFORMULA($U57),AND($U57&lt;&gt;"",NOT(OR(EXACT($U57,"yes"),EXACT($U57,"no"),EXACT($U57,"unknown"))))),"commercialNonParticipation, ","")</x:f>
      </x:c>
      <x:c r="BM57">
        <x:f>IF(LEN(TRIM($C57&amp;""))=0,"candidateName, ","")&amp;IF(LEN(TRIM($D57&amp;""))=0,"decisionUse, ","")&amp;IF(LEN(TRIM($E57&amp;""))=0,"candidateInSet, ","")&amp;IF(LEN(TRIM($F57&amp;""))=0,"publicEvidence, ","")&amp;IF(LEN(TRIM($G57&amp;""))=0,"firstPartyEvidence, ","")&amp;IF(LEN(TRIM($H57&amp;""))=0,"realDecision, ","")&amp;IF(LEN(TRIM($I57&amp;""))=0,"scopeMatch, ","")&amp;IF(LEN(TRIM($J57&amp;""))=0,"evidenceQuality, ","")</x:f>
      </x:c>
      <x:c r="BN57">
        <x:f>IF($AY57=0,"EMPTY",IF($AZ57=TRUE,"INVALID INPUT",IF($BA57=TRUE,"INVALID INPUT",IF(OR(NOT(ISTEXT($C57)),LEN(TRIM($C57&amp;""))&lt;2),"INVALID INPUT",IF(OR($Q57="review_due",$Q57="new_evidence",$R57="yes"),"REOPEN",IF(OR($BD57="material",$BD57="unknown"),"RESOLVE EVIDENCE",IF(OR($I57="unknown",$H57="unknown"),"RESOLVE EVIDENCE",IF(AND($BG57=TRUE,OR($S57="",$S57="unknown")),"RESOLVE EVIDENCE",IF(AND($E57="no",OR($K57="",$K57="unknown")),"RESOLVE EVIDENCE",IF(AND($E57="yes",OR($L57="",$L57="unknown")),"RESOLVE EVIDENCE",IF(AND($E57="yes",OR($I57="partial",$I57="mismatch",$BC57="stale")),"DOWNGRADE",IF(AND($BG57=TRUE,$BK57=TRUE),"RESOLVE EVIDENCE",IF(AND($S57="no",$E57="yes",$H57="no",$U57="yes",$BB57="two_plus",$I57="full",$BC57="current"),"EXCLUDE FROM THIS COMMERCIAL VIEW",IF(AND($S57="no",$E57="yes",$H57="yes"),"DOWNGRADE",IF(AND($S57="no",OR($F57="yes",$BH57=TRUE)),"RETAIN FOR DISCOVERY / REFERENCE",IF($S57="no","RESOLVE EVIDENCE",IF(AND($E57="no",$H57="yes",$BF57=TRUE,$I57="full",$BI57=""),"RESOLVE EVIDENCE",IF(AND($E57="no",$H57="yes",$BF57=TRUE,$I57="full",$BG57=TRUE,OR($BB57&lt;&gt;"two_plus",$BC57&lt;&gt;"current",$S57&lt;&gt;"yes")),"RESOLVE EVIDENCE",IF(AND($E57="no",$H57="yes",$BF57=TRUE,$I57="full"),"ADD",IF(AND($BI57&lt;&gt;"",$E57="yes",$H57="yes",$I57="full",$L57&lt;&gt;$BI57),"RECLASSIFY",IF(AND($BB57="shared",$BH57=TRUE),"RETAIN FOR DISCOVERY / REFERENCE",IF(AND($BH57=TRUE,$F57="yes",OR($H57="no",$G57="none")),"RETAIN FOR DISCOVERY / REFERENCE",IF(AND($E57="yes",$H57="no",$U57="yes",$BB57="two_plus",$I57="full",$BC57="current"),"EXCLUDE FROM THIS COMMERCIAL VIEW",IF(AND($E57="yes",$H57="yes",$BF57=TRUE,$I57="full",$BB57="two_plus",$BC57="current",$BI57=""),"RESOLVE EVIDENCE",IF(AND($E57="yes",$H57="yes",$BF57=TRUE,$I57="full",$BB57="two_plus",$BC57="current",$BG57=TRUE,$S57&lt;&gt;"yes"),"RESOLVE EVIDENCE",IF(AND($E57="yes",$H57="yes",$BF57=TRUE,$I57="full",$BB57="two_plus",$BC57="current",$L57&lt;&gt;$BI57),"RECLASSIFY",IF(AND($E57="yes",$H57="yes",$BF57=TRUE,$I57="full",$BB57="two_plus",$BC57="current"),"CONFIRM","RESOLVE EVIDENCE")))))))))))))))))))))))))))</x:f>
      </x:c>
      <x:c r="BO57">
        <x:f>IF($AY57=0,"EMPTY",IF($AZ57=TRUE,"CONTROLLED_INPUT_INVALID",IF($BA57=TRUE,"REQUIRED_FIELDS_MISSING",IF(OR(NOT(ISTEXT($C57)),LEN(TRIM($C57&amp;""))&lt;2),"IDENTITY_MALFORMED",IF(OR($Q57="review_due",$Q57="new_evidence",$R57="yes"),"LIFECYCLE_TRIGGER",IF(OR($BD57="material",$BD57="unknown"),"MATERIAL_CONTRADICTION",IF(OR($I57="unknown",$H57="unknown"),"SCOPE_OR_EVENT_UNRESOLVED",IF(AND($BG57=TRUE,OR($S57="",$S57="unknown")),"SERVICEABILITY_UNRESOLVED",IF(AND($E57="no",OR($K57="",$K57="unknown")),"MISSING_ALTERNATIVE_ROLE_UNRESOLVED",IF(AND($E57="yes",OR($L57="",$L57="unknown")),"CURRENT_ROLE_UNRESOLVED",IF(AND($E57="yes",OR($I57="partial",$I57="mismatch",$BC57="stale")),"SCOPE_OR_FRESHNESS_LIMIT",IF(AND($BG57=TRUE,$BK57=TRUE),"COMMERCIAL_EVIDENCE_LIMITED",IF(AND($S57="no",$E57="yes",$H57="no",$U57="yes",$BB57="two_plus",$I57="full",$BC57="current"),"SCOPED_NON_SERVICEABILITY",IF(AND($S57="no",$E57="yes",$H57="yes"),"SERVICEABILITY_LIMIT",IF(AND($S57="no",OR($F57="yes",$BH57=TRUE)),"NOT_SERVICEABLE_FOR_COMMERCIAL_VIEW",IF($S57="no","SERVICEABILITY_NEGATIVE_ROLE_EFFECT_UNRESOLVED",IF(AND($E57="no",$H57="yes",$BF57=TRUE,$I57="full",$BI57=""),"MISSING_ALTERNATIVE_ROLE_UNRESOLVED",IF(AND($E57="no",$H57="yes",$BF57=TRUE,$I57="full",$BG57=TRUE,OR($BB57&lt;&gt;"two_plus",$BC57&lt;&gt;"current",$S57&lt;&gt;"yes")),"MISSING_ALTERNATIVE_EVIDENCE_LIMITED",IF(AND($E57="no",$H57="yes",$BF57=TRUE,$I57="full"),"COMMERCIAL_ALTERNATIVE_MISSING",IF(AND($BI57&lt;&gt;"",$E57="yes",$H57="yes",$I57="full",$L57&lt;&gt;$BI57),"ROLE_MISMATCH",IF(AND($BB57="shared",$BH57=TRUE),"PUBLIC_SIGNAL_SHARED_PROVENANCE",IF(AND($BH57=TRUE,$F57="yes",OR($H57="no",$G57="none")),"DISCOVERY_ONLY_RELATIONSHIP",IF(AND($E57="yes",$H57="no",$U57="yes",$BB57="two_plus",$I57="full",$BC57="current"),"SCOPED_NON_PARTICIPATION",IF(AND($E57="yes",$H57="yes",$BF57=TRUE,$I57="full",$BB57="two_plus",$BC57="current",$BI57=""),"ALTERNATIVE_TYPE_UNRESOLVED",IF(AND($E57="yes",$H57="yes",$BF57=TRUE,$I57="full",$BB57="two_plus",$BC57="current",$BG57=TRUE,$S57&lt;&gt;"yes"),"SERVICEABILITY_UNRESOLVED",IF(AND($E57="yes",$H57="yes",$BF57=TRUE,$I57="full",$BB57="two_plus",$BC57="current",$L57&lt;&gt;$BI57),"ROLE_MISMATCH",IF(AND($E57="yes",$H57="yes",$BF57=TRUE,$I57="full",$BB57="two_plus",$BC57="current"),"SCOPED_COMMERCIAL_RELEVANCE","DEFAULT_EVIDENCE_GAP")))))))))))))))))))))))))))</x:f>
      </x:c>
    </x:row>
    <x:row r="58">
      <x:c r="A58" s="80" t="str">
        <x:v>F053</x:v>
      </x:c>
      <x:c r="B58" s="80" t="str">
        <x:v>Add missing incumbent</x:v>
      </x:c>
      <x:c r="C58" s="80" t="str">
        <x:v>Atlas Cloud</x:v>
      </x:c>
      <x:c r="D58" s="80" t="str">
        <x:v>shortlist</x:v>
      </x:c>
      <x:c r="E58" s="80" t="str">
        <x:v>no</x:v>
      </x:c>
      <x:c r="F58" s="80" t="str">
        <x:v>no</x:v>
      </x:c>
      <x:c r="G58" s="80" t="str">
        <x:v>mixed</x:v>
      </x:c>
      <x:c r="H58" s="80" t="str">
        <x:v>yes</x:v>
      </x:c>
      <x:c r="I58" s="80" t="str">
        <x:v>full</x:v>
      </x:c>
      <x:c r="J58" s="80" t="str">
        <x:v>independent_current</x:v>
      </x:c>
      <x:c r="K58" s="80" t="str">
        <x:v>incumbent</x:v>
      </x:c>
      <x:c r="L58" s="80" t="str">
        <x:v>direct</x:v>
      </x:c>
      <x:c r="M58" s="80" t="str">
        <x:v>current</x:v>
      </x:c>
      <x:c r="N58" s="80" t="str">
        <x:v>none</x:v>
      </x:c>
      <x:c r="O58" s="80" t="str">
        <x:v>two_plus</x:v>
      </x:c>
      <x:c r="P58" s="80" t="str">
        <x:v>balanced</x:v>
      </x:c>
      <x:c r="Q58" s="80" t="str">
        <x:v>none</x:v>
      </x:c>
      <x:c r="R58" s="80" t="str">
        <x:v>no</x:v>
      </x:c>
      <x:c r="S58" s="80" t="str">
        <x:v>yes</x:v>
      </x:c>
      <x:c r="T58" s="80" t="str">
        <x:v>no</x:v>
      </x:c>
      <x:c r="U58" s="80" t="str">
        <x:v>no</x:v>
      </x:c>
      <x:c r="V58" s="80" t="str">
        <x:v>ADD</x:v>
      </x:c>
      <x:c r="W58" s="61" t="str">
        <x:v>COMMERCIAL_ALTERNATIVE_MISSING</x:v>
      </x:c>
      <x:c r="X58" s="61" t="str">
        <x:v>VALID</x:v>
      </x:c>
      <x:c r="Y58" s="61">
        <x:f>IF($BN58="EMPTY","EMPTY",$BN58)</x:f>
      </x:c>
      <x:c r="Z58" s="61">
        <x:f>$BO58</x:f>
      </x:c>
      <x:c r="AA58" s="61">
        <x:f>IF($BN58="EMPTY","EMPTY",IF($AZ58=TRUE,"INVALID",IF($BA58=TRUE,"INCOMPLETE",IF(OR(NOT(ISTEXT($C58)),LEN(TRIM($C58&amp;""))&lt;2),"INVALID","VALID"))))</x:f>
      </x:c>
      <x:c r="AB58" s="61">
        <x:f>IF(Y58=V58,"PASS","FAIL")</x:f>
      </x:c>
      <x:c r="AC58" s="61">
        <x:f>IF(Z58=W58,"PASS","FAIL")</x:f>
      </x:c>
      <x:c r="AD58" s="61">
        <x:f>IF(AA58=X58,"PASS","FAIL")</x:f>
      </x:c>
      <x:c r="AE58" s="61">
        <x:f>IF(AND(AB58="PASS",AC58="PASS",AD58="PASS"),"PASS","FAIL")</x:f>
      </x:c>
      <x:c r="AF58" s="71" t="str">
        <x:v>The current set is missing a commercially relevant alternative.</x:v>
      </x:c>
      <x:c r="AG58" s="61">
        <x:f>IF($BN58="EMPTY","EMPTY",IFERROR(VLOOKUP($BO58,'Method Notes'!$AN$5:$AW$50,2,FALSE),""))</x:f>
      </x:c>
      <x:c r="AH58" s="71" t="str">
        <x:v>First-party evidence places the alternative in a real, matching buyer decision and its type, role and serviceability are resolved.</x:v>
      </x:c>
      <x:c r="AI58" s="61">
        <x:f>IF($BN58="EMPTY","EMPTY",IF($BO58="CONTROLLED_INPUT_INVALID","Unsupported values were supplied for: "&amp;LEFT($BL58,MAX(0,LEN($BL58)-2))&amp;". The engine does not convert them to a safe default.",IF($BO58="REQUIRED_FIELDS_MISSING","Required information is missing: "&amp;LEFT($BM58,MAX(0,LEN($BM58)-2))&amp;".",IFERROR(VLOOKUP($BO58,'Method Notes'!$AN$5:$AW$50,3,FALSE),""))))</x:f>
      </x:c>
      <x:c r="AJ58" s="71" t="str">
        <x:v>Add as Incumbent / substitute in this scoped view.</x:v>
      </x:c>
      <x:c r="AK58" s="61">
        <x:f>IF($BN58="EMPTY","EMPTY",IF($BO58="COMMERCIAL_ALTERNATIVE_MISSING","Add as "&amp;$BJ58&amp;" in this scoped view.",IF($BO58="ROLE_MISMATCH","Reclassify as "&amp;$BJ58&amp;" for this view.",IFERROR(VLOOKUP($BO58,'Method Notes'!$AN$5:$AW$50,4,FALSE),""))))</x:f>
      </x:c>
      <x:c r="AL58" s="71" t="str">
        <x:v>The matching commercial view and related research.</x:v>
      </x:c>
      <x:c r="AM58" s="61">
        <x:f>IF($BN58="EMPTY","EMPTY",IFERROR(VLOOKUP($BO58,'Method Notes'!$AN$5:$AW$50,5,FALSE),""))</x:f>
      </x:c>
      <x:c r="AN58" s="71" t="str">
        <x:v>Other products, buyers, markets or stages without evidence.</x:v>
      </x:c>
      <x:c r="AO58" s="61">
        <x:f>IF($BN58="EMPTY","EMPTY",IFERROR(VLOOKUP($BO58,'Method Notes'!$AN$5:$AW$50,6,FALSE),""))</x:f>
      </x:c>
      <x:c r="AP58" s="71" t="str">
        <x:v>Normalize the stable identity and link the supporting records.</x:v>
      </x:c>
      <x:c r="AQ58" s="61">
        <x:f>IF($BN58="EMPTY","EMPTY",IF($BO58="COMMERCIAL_EVIDENCE_LIMITED",IF($BF58=TRUE,"Add independent decisions and missing segments.","Collect direct buyer or recorded commercial-event evidence tied to the same scope."),IFERROR(VLOOKUP($BO58,'Method Notes'!$AN$5:$AW$50,7,FALSE),"")))</x:f>
      </x:c>
      <x:c r="AR58" s="71" t="str">
        <x:v>Review on scope, serviceability or contradictory-evidence change.</x:v>
      </x:c>
      <x:c r="AS58" s="61">
        <x:f>IF($BN58="EMPTY","EMPTY",IFERROR(VLOOKUP($BO58,'Method Notes'!$AN$5:$AW$50,8,FALSE),""))</x:f>
      </x:c>
      <x:c r="AT58" s="71" t="str">
        <x:v>Evidence is scoped to the tested view.</x:v>
      </x:c>
      <x:c r="AU58" s="61">
        <x:f>IF($BN58="EMPTY","EMPTY",IF(OR($BO58="COMMERCIAL_EVIDENCE_LIMITED",$BO58="COMMERCIAL_ALTERNATIVE_MISSING",$BO58="ROLE_MISMATCH",$BO58="SCOPE_OR_FRESHNESS_LIMIT"),IF($BB58="shared","PROVENANCE NOT INDEPENDENT",IF($BB58="one","ONE INDEPENDENT DECISION ONLY",IF($BE58="incomplete_crm","CRM CAPTURE INCOMPLETE",IF(OR($BE58="only_wins",$BE58="only_losses",$BE58="one_segment",$BE58="limited"),"SAMPLE COVERAGE LIMITED",IF($T58="yes","HISTORICAL BACKFILL UNRELIABLE",IF($BC58="stale","EVIDENCE STALE","Evidence is scoped to the tested view.")))))),IFERROR(VLOOKUP($BO58,'Method Notes'!$AN$5:$AW$50,9,FALSE),"")))</x:f>
      </x:c>
      <x:c r="AV58" s="71" t="str">
        <x:v>Add the candidate to a new validated-set version.</x:v>
      </x:c>
      <x:c r="AW58" s="61">
        <x:f>IF($BN58="EMPTY","EMPTY",IFERROR(VLOOKUP($BO58,'Method Notes'!$AN$5:$AW$50,10,FALSE),""))</x:f>
      </x:c>
      <x:c r="AX58" s="61">
        <x:f>IF(AND(AG58=AF58,AI58=AH58,AK58=AJ58,AM58=AL58,AO58=AN58,AQ58=AP58,AS58=AR58,AU58=AT58,AW58=AV58),"PASS","FAIL")</x:f>
      </x:c>
      <x:c r="AY58">
        <x:f>IF(COUNTA($C58:$U58)&gt;0,1,0)</x:f>
      </x:c>
      <x:c r="AZ58">
        <x:f>OR(ISFORMULA($C58),ISFORMULA($D58),AND($D58&lt;&gt;"",NOT(OR(EXACT($D58,"seo"),EXACT($D58,"content"),EXACT($D58,"paid_search"),EXACT($D58,"market_monitoring"),EXACT($D58,"battlecard"),EXACT($D58,"product_comparison"),EXACT($D58,"shortlist"),EXACT($D58,"procurement"),EXACT($D58,"pricing"),EXACT($D58,"renewal"),EXACT($D58,"strategy")))),ISFORMULA($E58),AND($E58&lt;&gt;"",NOT(OR(EXACT($E58,"yes"),EXACT($E58,"no")))),ISFORMULA($F58),AND($F58&lt;&gt;"",NOT(OR(EXACT($F58,"yes"),EXACT($F58,"no")))),ISFORMULA($G58),AND($G58&lt;&gt;"",NOT(OR(EXACT($G58,"none"),EXACT($G58,"seller_only"),EXACT($G58,"buyer_event"),EXACT($G58,"mixed")))),ISFORMULA($H58),AND($H58&lt;&gt;"",NOT(OR(EXACT($H58,"yes"),EXACT($H58,"no"),EXACT($H58,"unknown")))),ISFORMULA($I58),AND($I58&lt;&gt;"",NOT(OR(EXACT($I58,"full"),EXACT($I58,"partial"),EXACT($I58,"mismatch"),EXACT($I58,"unknown")))),ISFORMULA($J58),AND($J58&lt;&gt;"",NOT(OR(EXACT($J58,"independent_current"),EXACT($J58,"one_decision"),EXACT($J58,"shared_records"),EXACT($J58,"contradictory"),EXACT($J58,"incomplete_capture"),EXACT($J58,"stale")))),ISFORMULA($K58),AND($K58&lt;&gt;"",NOT(OR(EXACT($K58,"vendor"),EXACT($K58,"product"),EXACT($K58,"consultancy"),EXACT($K58,"agency"),EXACT($K58,"internal_build"),EXACT($K58,"spreadsheet"),EXACT($K58,"incumbent"),EXACT($K58,"open_source"),EXACT($K58,"free_tool"),EXACT($K58,"no_decision"),EXACT($K58,"status_quo"),EXACT($K58,"unknown")))),ISFORMULA($L58),AND($L58&lt;&gt;"",NOT(OR(EXACT($L58,"direct"),EXACT($L58,"indirect"),EXACT($L58,"substitute"),EXACT($L58,"reference"),EXACT($L58,"unknown")))),ISFORMULA($M58),AND($M58&lt;&gt;"",NOT(OR(EXACT($M58,"current"),EXACT($M58,"stale"),EXACT($M58,"unknown")))),ISFORMULA($N58),AND($N58&lt;&gt;"",NOT(OR(EXACT($N58,"none"),EXACT($N58,"material"),EXACT($N58,"unknown")))),ISFORMULA($O58),AND($O58&lt;&gt;"",NOT(OR(EXACT($O58,"two_plus"),EXACT($O58,"one"),EXACT($O58,"shared"),EXACT($O58,"unknown")))),ISFORMULA($P58),AND($P58&lt;&gt;"",NOT(OR(EXACT($P58,"balanced"),EXACT($P58,"only_wins"),EXACT($P58,"only_losses"),EXACT($P58,"one_segment"),EXACT($P58,"incomplete_crm"),EXACT($P58,"limited")))),ISFORMULA($Q58),AND($Q58&lt;&gt;"",NOT(OR(EXACT($Q58,"none"),EXACT($Q58,"review_due"),EXACT($Q58,"new_evidence")))),ISFORMULA($R58),AND($R58&lt;&gt;"",NOT(OR(EXACT($R58,"yes"),EXACT($R58,"no")))),ISFORMULA($S58),AND($S58&lt;&gt;"",NOT(OR(EXACT($S58,"yes"),EXACT($S58,"no"),EXACT($S58,"unknown")))),ISFORMULA($T58),AND($T58&lt;&gt;"",NOT(OR(EXACT($T58,"yes"),EXACT($T58,"no")))),ISFORMULA($U58),AND($U58&lt;&gt;"",NOT(OR(EXACT($U58,"yes"),EXACT($U58,"no"),EXACT($U58,"unknown")))))</x:f>
      </x:c>
      <x:c r="BA58">
        <x:f>OR(LEN(TRIM($C58&amp;""))=0,LEN(TRIM($D58&amp;""))=0,LEN(TRIM($E58&amp;""))=0,LEN(TRIM($F58&amp;""))=0,LEN(TRIM($G58&amp;""))=0,LEN(TRIM($H58&amp;""))=0,LEN(TRIM($I58&amp;""))=0,LEN(TRIM($J58&amp;""))=0)</x:f>
      </x:c>
      <x:c r="BB58">
        <x:f>IF($O58&lt;&gt;"",$O58,IF($J58="independent_current","two_plus",IF($J58="one_decision","one",IF($J58="shared_records","shared","unknown"))))</x:f>
      </x:c>
      <x:c r="BC58">
        <x:f>IF($M58&lt;&gt;"",$M58,IF($J58="stale","stale",IF($J58="incomplete_capture","unknown",IF($J58&lt;&gt;"","current",""))))</x:f>
      </x:c>
      <x:c r="BD58">
        <x:f>IF($N58&lt;&gt;"",$N58,IF($J58="contradictory","material",IF($J58&lt;&gt;"","none","")))</x:f>
      </x:c>
      <x:c r="BE58">
        <x:f>IF($P58&lt;&gt;"",$P58,IF($J58="incomplete_capture","incomplete_crm",IF($J58="independent_current","balanced",IF($J58&lt;&gt;"","limited",""))))</x:f>
      </x:c>
      <x:c r="BF58">
        <x:f>OR($G58="buyer_event",$G58="mixed")</x:f>
      </x:c>
      <x:c r="BG58">
        <x:f>OR($D58="battlecard",$D58="shortlist",$D58="procurement",$D58="pricing",$D58="renewal",$D58="strategy",$D58="product_comparison")</x:f>
      </x:c>
      <x:c r="BH58">
        <x:f>OR($D58="seo",$D58="content",$D58="paid_search",$D58="market_monitoring")</x:f>
      </x:c>
      <x:c r="BI58">
        <x:f>IF(OR($K58="vendor",$K58="product"),"direct",IF(OR($K58="consultancy",$K58="agency"),"indirect",IF(OR($K58="internal_build",$K58="spreadsheet",$K58="incumbent",$K58="open_source",$K58="free_tool",$K58="no_decision",$K58="status_quo"),"substitute","")))</x:f>
      </x:c>
      <x:c r="BJ58">
        <x:f>IF(OR($K58="vendor",$K58="product"),"Direct competitor",IF(OR($K58="consultancy",$K58="agency"),"Service alternative",IF($K58="incumbent","Incumbent / substitute",IF($K58="no_decision","No-decision alternative",IF($K58="status_quo","Status-quo alternative",IF(OR($K58="internal_build",$K58="spreadsheet",$K58="open_source",$K58="free_tool"),"Substitute",""))))))</x:f>
      </x:c>
      <x:c r="BK58">
        <x:f>OR($G58="none",$G58="seller_only",$BB58&lt;&gt;"two_plus",$BE58="only_wins",$BE58="only_losses",$BE58="one_segment",$BE58="incomplete_crm",$BE58="limited",$T58="yes",$BC58&lt;&gt;"current")</x:f>
      </x:c>
      <x:c r="BL58">
        <x:f>IF(ISFORMULA($C58),"candidateName, ","")&amp;IF(OR(ISFORMULA($D58),AND($D58&lt;&gt;"",NOT(OR(EXACT($D58,"seo"),EXACT($D58,"content"),EXACT($D58,"paid_search"),EXACT($D58,"market_monitoring"),EXACT($D58,"battlecard"),EXACT($D58,"product_comparison"),EXACT($D58,"shortlist"),EXACT($D58,"procurement"),EXACT($D58,"pricing"),EXACT($D58,"renewal"),EXACT($D58,"strategy"))))),"decisionUse, ","")&amp;IF(OR(ISFORMULA($E58),AND($E58&lt;&gt;"",NOT(OR(EXACT($E58,"yes"),EXACT($E58,"no"))))),"candidateInSet, ","")&amp;IF(OR(ISFORMULA($F58),AND($F58&lt;&gt;"",NOT(OR(EXACT($F58,"yes"),EXACT($F58,"no"))))),"publicEvidence, ","")&amp;IF(OR(ISFORMULA($G58),AND($G58&lt;&gt;"",NOT(OR(EXACT($G58,"none"),EXACT($G58,"seller_only"),EXACT($G58,"buyer_event"),EXACT($G58,"mixed"))))),"firstPartyEvidence, ","")&amp;IF(OR(ISFORMULA($H58),AND($H58&lt;&gt;"",NOT(OR(EXACT($H58,"yes"),EXACT($H58,"no"),EXACT($H58,"unknown"))))),"realDecision, ","")&amp;IF(OR(ISFORMULA($I58),AND($I58&lt;&gt;"",NOT(OR(EXACT($I58,"full"),EXACT($I58,"partial"),EXACT($I58,"mismatch"),EXACT($I58,"unknown"))))),"scopeMatch, ","")&amp;IF(OR(ISFORMULA($J58),AND($J58&lt;&gt;"",NOT(OR(EXACT($J58,"independent_current"),EXACT($J58,"one_decision"),EXACT($J58,"shared_records"),EXACT($J58,"contradictory"),EXACT($J58,"incomplete_capture"),EXACT($J58,"stale"))))),"evidenceQuality, ","")&amp;IF(OR(ISFORMULA($K58),AND($K58&lt;&gt;"",NOT(OR(EXACT($K58,"vendor"),EXACT($K58,"product"),EXACT($K58,"consultancy"),EXACT($K58,"agency"),EXACT($K58,"internal_build"),EXACT($K58,"spreadsheet"),EXACT($K58,"incumbent"),EXACT($K58,"open_source"),EXACT($K58,"free_tool"),EXACT($K58,"no_decision"),EXACT($K58,"status_quo"),EXACT($K58,"unknown"))))),"alternativeType, ","")&amp;IF(OR(ISFORMULA($L58),AND($L58&lt;&gt;"",NOT(OR(EXACT($L58,"direct"),EXACT($L58,"indirect"),EXACT($L58,"substitute"),EXACT($L58,"reference"),EXACT($L58,"unknown"))))),"currentRole, ","")&amp;IF(OR(ISFORMULA($M58),AND($M58&lt;&gt;"",NOT(OR(EXACT($M58,"current"),EXACT($M58,"stale"),EXACT($M58,"unknown"))))),"freshness, ","")&amp;IF(OR(ISFORMULA($N58),AND($N58&lt;&gt;"",NOT(OR(EXACT($N58,"none"),EXACT($N58,"material"),EXACT($N58,"unknown"))))),"contradiction, ","")&amp;IF(OR(ISFORMULA($O58),AND($O58&lt;&gt;"",NOT(OR(EXACT($O58,"two_plus"),EXACT($O58,"one"),EXACT($O58,"shared"),EXACT($O58,"unknown"))))),"provenance, ","")&amp;IF(OR(ISFORMULA($P58),AND($P58&lt;&gt;"",NOT(OR(EXACT($P58,"balanced"),EXACT($P58,"only_wins"),EXACT($P58,"only_losses"),EXACT($P58,"one_segment"),EXACT($P58,"incomplete_crm"),EXACT($P58,"limited"))))),"sampleCoverage, ","")&amp;IF(OR(ISFORMULA($Q58),AND($Q58&lt;&gt;"",NOT(OR(EXACT($Q58,"none"),EXACT($Q58,"review_due"),EXACT($Q58,"new_evidence"))))),"previousValidation, ","")&amp;IF(OR(ISFORMULA($R58),AND($R58&lt;&gt;"",NOT(OR(EXACT($R58,"yes"),EXACT($R58,"no"))))),"newMaterialEvidence, ","")&amp;IF(OR(ISFORMULA($S58),AND($S58&lt;&gt;"",NOT(OR(EXACT($S58,"yes"),EXACT($S58,"no"),EXACT($S58,"unknown"))))),"serviceability, ","")&amp;IF(OR(ISFORMULA($T58),AND($T58&lt;&gt;"",NOT(OR(EXACT($T58,"yes"),EXACT($T58,"no"))))),"historicalBackfill, ","")&amp;IF(OR(ISFORMULA($U58),AND($U58&lt;&gt;"",NOT(OR(EXACT($U58,"yes"),EXACT($U58,"no"),EXACT($U58,"unknown"))))),"commercialNonParticipation, ","")</x:f>
      </x:c>
      <x:c r="BM58">
        <x:f>IF(LEN(TRIM($C58&amp;""))=0,"candidateName, ","")&amp;IF(LEN(TRIM($D58&amp;""))=0,"decisionUse, ","")&amp;IF(LEN(TRIM($E58&amp;""))=0,"candidateInSet, ","")&amp;IF(LEN(TRIM($F58&amp;""))=0,"publicEvidence, ","")&amp;IF(LEN(TRIM($G58&amp;""))=0,"firstPartyEvidence, ","")&amp;IF(LEN(TRIM($H58&amp;""))=0,"realDecision, ","")&amp;IF(LEN(TRIM($I58&amp;""))=0,"scopeMatch, ","")&amp;IF(LEN(TRIM($J58&amp;""))=0,"evidenceQuality, ","")</x:f>
      </x:c>
      <x:c r="BN58">
        <x:f>IF($AY58=0,"EMPTY",IF($AZ58=TRUE,"INVALID INPUT",IF($BA58=TRUE,"INVALID INPUT",IF(OR(NOT(ISTEXT($C58)),LEN(TRIM($C58&amp;""))&lt;2),"INVALID INPUT",IF(OR($Q58="review_due",$Q58="new_evidence",$R58="yes"),"REOPEN",IF(OR($BD58="material",$BD58="unknown"),"RESOLVE EVIDENCE",IF(OR($I58="unknown",$H58="unknown"),"RESOLVE EVIDENCE",IF(AND($BG58=TRUE,OR($S58="",$S58="unknown")),"RESOLVE EVIDENCE",IF(AND($E58="no",OR($K58="",$K58="unknown")),"RESOLVE EVIDENCE",IF(AND($E58="yes",OR($L58="",$L58="unknown")),"RESOLVE EVIDENCE",IF(AND($E58="yes",OR($I58="partial",$I58="mismatch",$BC58="stale")),"DOWNGRADE",IF(AND($BG58=TRUE,$BK58=TRUE),"RESOLVE EVIDENCE",IF(AND($S58="no",$E58="yes",$H58="no",$U58="yes",$BB58="two_plus",$I58="full",$BC58="current"),"EXCLUDE FROM THIS COMMERCIAL VIEW",IF(AND($S58="no",$E58="yes",$H58="yes"),"DOWNGRADE",IF(AND($S58="no",OR($F58="yes",$BH58=TRUE)),"RETAIN FOR DISCOVERY / REFERENCE",IF($S58="no","RESOLVE EVIDENCE",IF(AND($E58="no",$H58="yes",$BF58=TRUE,$I58="full",$BI58=""),"RESOLVE EVIDENCE",IF(AND($E58="no",$H58="yes",$BF58=TRUE,$I58="full",$BG58=TRUE,OR($BB58&lt;&gt;"two_plus",$BC58&lt;&gt;"current",$S58&lt;&gt;"yes")),"RESOLVE EVIDENCE",IF(AND($E58="no",$H58="yes",$BF58=TRUE,$I58="full"),"ADD",IF(AND($BI58&lt;&gt;"",$E58="yes",$H58="yes",$I58="full",$L58&lt;&gt;$BI58),"RECLASSIFY",IF(AND($BB58="shared",$BH58=TRUE),"RETAIN FOR DISCOVERY / REFERENCE",IF(AND($BH58=TRUE,$F58="yes",OR($H58="no",$G58="none")),"RETAIN FOR DISCOVERY / REFERENCE",IF(AND($E58="yes",$H58="no",$U58="yes",$BB58="two_plus",$I58="full",$BC58="current"),"EXCLUDE FROM THIS COMMERCIAL VIEW",IF(AND($E58="yes",$H58="yes",$BF58=TRUE,$I58="full",$BB58="two_plus",$BC58="current",$BI58=""),"RESOLVE EVIDENCE",IF(AND($E58="yes",$H58="yes",$BF58=TRUE,$I58="full",$BB58="two_plus",$BC58="current",$BG58=TRUE,$S58&lt;&gt;"yes"),"RESOLVE EVIDENCE",IF(AND($E58="yes",$H58="yes",$BF58=TRUE,$I58="full",$BB58="two_plus",$BC58="current",$L58&lt;&gt;$BI58),"RECLASSIFY",IF(AND($E58="yes",$H58="yes",$BF58=TRUE,$I58="full",$BB58="two_plus",$BC58="current"),"CONFIRM","RESOLVE EVIDENCE")))))))))))))))))))))))))))</x:f>
      </x:c>
      <x:c r="BO58">
        <x:f>IF($AY58=0,"EMPTY",IF($AZ58=TRUE,"CONTROLLED_INPUT_INVALID",IF($BA58=TRUE,"REQUIRED_FIELDS_MISSING",IF(OR(NOT(ISTEXT($C58)),LEN(TRIM($C58&amp;""))&lt;2),"IDENTITY_MALFORMED",IF(OR($Q58="review_due",$Q58="new_evidence",$R58="yes"),"LIFECYCLE_TRIGGER",IF(OR($BD58="material",$BD58="unknown"),"MATERIAL_CONTRADICTION",IF(OR($I58="unknown",$H58="unknown"),"SCOPE_OR_EVENT_UNRESOLVED",IF(AND($BG58=TRUE,OR($S58="",$S58="unknown")),"SERVICEABILITY_UNRESOLVED",IF(AND($E58="no",OR($K58="",$K58="unknown")),"MISSING_ALTERNATIVE_ROLE_UNRESOLVED",IF(AND($E58="yes",OR($L58="",$L58="unknown")),"CURRENT_ROLE_UNRESOLVED",IF(AND($E58="yes",OR($I58="partial",$I58="mismatch",$BC58="stale")),"SCOPE_OR_FRESHNESS_LIMIT",IF(AND($BG58=TRUE,$BK58=TRUE),"COMMERCIAL_EVIDENCE_LIMITED",IF(AND($S58="no",$E58="yes",$H58="no",$U58="yes",$BB58="two_plus",$I58="full",$BC58="current"),"SCOPED_NON_SERVICEABILITY",IF(AND($S58="no",$E58="yes",$H58="yes"),"SERVICEABILITY_LIMIT",IF(AND($S58="no",OR($F58="yes",$BH58=TRUE)),"NOT_SERVICEABLE_FOR_COMMERCIAL_VIEW",IF($S58="no","SERVICEABILITY_NEGATIVE_ROLE_EFFECT_UNRESOLVED",IF(AND($E58="no",$H58="yes",$BF58=TRUE,$I58="full",$BI58=""),"MISSING_ALTERNATIVE_ROLE_UNRESOLVED",IF(AND($E58="no",$H58="yes",$BF58=TRUE,$I58="full",$BG58=TRUE,OR($BB58&lt;&gt;"two_plus",$BC58&lt;&gt;"current",$S58&lt;&gt;"yes")),"MISSING_ALTERNATIVE_EVIDENCE_LIMITED",IF(AND($E58="no",$H58="yes",$BF58=TRUE,$I58="full"),"COMMERCIAL_ALTERNATIVE_MISSING",IF(AND($BI58&lt;&gt;"",$E58="yes",$H58="yes",$I58="full",$L58&lt;&gt;$BI58),"ROLE_MISMATCH",IF(AND($BB58="shared",$BH58=TRUE),"PUBLIC_SIGNAL_SHARED_PROVENANCE",IF(AND($BH58=TRUE,$F58="yes",OR($H58="no",$G58="none")),"DISCOVERY_ONLY_RELATIONSHIP",IF(AND($E58="yes",$H58="no",$U58="yes",$BB58="two_plus",$I58="full",$BC58="current"),"SCOPED_NON_PARTICIPATION",IF(AND($E58="yes",$H58="yes",$BF58=TRUE,$I58="full",$BB58="two_plus",$BC58="current",$BI58=""),"ALTERNATIVE_TYPE_UNRESOLVED",IF(AND($E58="yes",$H58="yes",$BF58=TRUE,$I58="full",$BB58="two_plus",$BC58="current",$BG58=TRUE,$S58&lt;&gt;"yes"),"SERVICEABILITY_UNRESOLVED",IF(AND($E58="yes",$H58="yes",$BF58=TRUE,$I58="full",$BB58="two_plus",$BC58="current",$L58&lt;&gt;$BI58),"ROLE_MISMATCH",IF(AND($E58="yes",$H58="yes",$BF58=TRUE,$I58="full",$BB58="two_plus",$BC58="current"),"SCOPED_COMMERCIAL_RELEVANCE","DEFAULT_EVIDENCE_GAP")))))))))))))))))))))))))))</x:f>
      </x:c>
    </x:row>
    <x:row r="59">
      <x:c r="A59" s="80" t="str">
        <x:v>F054</x:v>
      </x:c>
      <x:c r="B59" s="80" t="str">
        <x:v>Add missing open_source</x:v>
      </x:c>
      <x:c r="C59" s="80" t="str">
        <x:v>Atlas Cloud</x:v>
      </x:c>
      <x:c r="D59" s="80" t="str">
        <x:v>shortlist</x:v>
      </x:c>
      <x:c r="E59" s="80" t="str">
        <x:v>no</x:v>
      </x:c>
      <x:c r="F59" s="80" t="str">
        <x:v>no</x:v>
      </x:c>
      <x:c r="G59" s="80" t="str">
        <x:v>mixed</x:v>
      </x:c>
      <x:c r="H59" s="80" t="str">
        <x:v>yes</x:v>
      </x:c>
      <x:c r="I59" s="80" t="str">
        <x:v>full</x:v>
      </x:c>
      <x:c r="J59" s="80" t="str">
        <x:v>independent_current</x:v>
      </x:c>
      <x:c r="K59" s="80" t="str">
        <x:v>open_source</x:v>
      </x:c>
      <x:c r="L59" s="80" t="str">
        <x:v>direct</x:v>
      </x:c>
      <x:c r="M59" s="80" t="str">
        <x:v>current</x:v>
      </x:c>
      <x:c r="N59" s="80" t="str">
        <x:v>none</x:v>
      </x:c>
      <x:c r="O59" s="80" t="str">
        <x:v>two_plus</x:v>
      </x:c>
      <x:c r="P59" s="80" t="str">
        <x:v>balanced</x:v>
      </x:c>
      <x:c r="Q59" s="80" t="str">
        <x:v>none</x:v>
      </x:c>
      <x:c r="R59" s="80" t="str">
        <x:v>no</x:v>
      </x:c>
      <x:c r="S59" s="80" t="str">
        <x:v>yes</x:v>
      </x:c>
      <x:c r="T59" s="80" t="str">
        <x:v>no</x:v>
      </x:c>
      <x:c r="U59" s="80" t="str">
        <x:v>no</x:v>
      </x:c>
      <x:c r="V59" s="80" t="str">
        <x:v>ADD</x:v>
      </x:c>
      <x:c r="W59" s="61" t="str">
        <x:v>COMMERCIAL_ALTERNATIVE_MISSING</x:v>
      </x:c>
      <x:c r="X59" s="61" t="str">
        <x:v>VALID</x:v>
      </x:c>
      <x:c r="Y59" s="61">
        <x:f>IF($BN59="EMPTY","EMPTY",$BN59)</x:f>
      </x:c>
      <x:c r="Z59" s="61">
        <x:f>$BO59</x:f>
      </x:c>
      <x:c r="AA59" s="61">
        <x:f>IF($BN59="EMPTY","EMPTY",IF($AZ59=TRUE,"INVALID",IF($BA59=TRUE,"INCOMPLETE",IF(OR(NOT(ISTEXT($C59)),LEN(TRIM($C59&amp;""))&lt;2),"INVALID","VALID"))))</x:f>
      </x:c>
      <x:c r="AB59" s="61">
        <x:f>IF(Y59=V59,"PASS","FAIL")</x:f>
      </x:c>
      <x:c r="AC59" s="61">
        <x:f>IF(Z59=W59,"PASS","FAIL")</x:f>
      </x:c>
      <x:c r="AD59" s="61">
        <x:f>IF(AA59=X59,"PASS","FAIL")</x:f>
      </x:c>
      <x:c r="AE59" s="61">
        <x:f>IF(AND(AB59="PASS",AC59="PASS",AD59="PASS"),"PASS","FAIL")</x:f>
      </x:c>
      <x:c r="AF59" s="71" t="str">
        <x:v>The current set is missing a commercially relevant alternative.</x:v>
      </x:c>
      <x:c r="AG59" s="61">
        <x:f>IF($BN59="EMPTY","EMPTY",IFERROR(VLOOKUP($BO59,'Method Notes'!$AN$5:$AW$50,2,FALSE),""))</x:f>
      </x:c>
      <x:c r="AH59" s="71" t="str">
        <x:v>First-party evidence places the alternative in a real, matching buyer decision and its type, role and serviceability are resolved.</x:v>
      </x:c>
      <x:c r="AI59" s="61">
        <x:f>IF($BN59="EMPTY","EMPTY",IF($BO59="CONTROLLED_INPUT_INVALID","Unsupported values were supplied for: "&amp;LEFT($BL59,MAX(0,LEN($BL59)-2))&amp;". The engine does not convert them to a safe default.",IF($BO59="REQUIRED_FIELDS_MISSING","Required information is missing: "&amp;LEFT($BM59,MAX(0,LEN($BM59)-2))&amp;".",IFERROR(VLOOKUP($BO59,'Method Notes'!$AN$5:$AW$50,3,FALSE),""))))</x:f>
      </x:c>
      <x:c r="AJ59" s="71" t="str">
        <x:v>Add as Substitute in this scoped view.</x:v>
      </x:c>
      <x:c r="AK59" s="61">
        <x:f>IF($BN59="EMPTY","EMPTY",IF($BO59="COMMERCIAL_ALTERNATIVE_MISSING","Add as "&amp;$BJ59&amp;" in this scoped view.",IF($BO59="ROLE_MISMATCH","Reclassify as "&amp;$BJ59&amp;" for this view.",IFERROR(VLOOKUP($BO59,'Method Notes'!$AN$5:$AW$50,4,FALSE),""))))</x:f>
      </x:c>
      <x:c r="AL59" s="71" t="str">
        <x:v>The matching commercial view and related research.</x:v>
      </x:c>
      <x:c r="AM59" s="61">
        <x:f>IF($BN59="EMPTY","EMPTY",IFERROR(VLOOKUP($BO59,'Method Notes'!$AN$5:$AW$50,5,FALSE),""))</x:f>
      </x:c>
      <x:c r="AN59" s="71" t="str">
        <x:v>Other products, buyers, markets or stages without evidence.</x:v>
      </x:c>
      <x:c r="AO59" s="61">
        <x:f>IF($BN59="EMPTY","EMPTY",IFERROR(VLOOKUP($BO59,'Method Notes'!$AN$5:$AW$50,6,FALSE),""))</x:f>
      </x:c>
      <x:c r="AP59" s="71" t="str">
        <x:v>Normalize the stable identity and link the supporting records.</x:v>
      </x:c>
      <x:c r="AQ59" s="61">
        <x:f>IF($BN59="EMPTY","EMPTY",IF($BO59="COMMERCIAL_EVIDENCE_LIMITED",IF($BF59=TRUE,"Add independent decisions and missing segments.","Collect direct buyer or recorded commercial-event evidence tied to the same scope."),IFERROR(VLOOKUP($BO59,'Method Notes'!$AN$5:$AW$50,7,FALSE),"")))</x:f>
      </x:c>
      <x:c r="AR59" s="71" t="str">
        <x:v>Review on scope, serviceability or contradictory-evidence change.</x:v>
      </x:c>
      <x:c r="AS59" s="61">
        <x:f>IF($BN59="EMPTY","EMPTY",IFERROR(VLOOKUP($BO59,'Method Notes'!$AN$5:$AW$50,8,FALSE),""))</x:f>
      </x:c>
      <x:c r="AT59" s="71" t="str">
        <x:v>Evidence is scoped to the tested view.</x:v>
      </x:c>
      <x:c r="AU59" s="61">
        <x:f>IF($BN59="EMPTY","EMPTY",IF(OR($BO59="COMMERCIAL_EVIDENCE_LIMITED",$BO59="COMMERCIAL_ALTERNATIVE_MISSING",$BO59="ROLE_MISMATCH",$BO59="SCOPE_OR_FRESHNESS_LIMIT"),IF($BB59="shared","PROVENANCE NOT INDEPENDENT",IF($BB59="one","ONE INDEPENDENT DECISION ONLY",IF($BE59="incomplete_crm","CRM CAPTURE INCOMPLETE",IF(OR($BE59="only_wins",$BE59="only_losses",$BE59="one_segment",$BE59="limited"),"SAMPLE COVERAGE LIMITED",IF($T59="yes","HISTORICAL BACKFILL UNRELIABLE",IF($BC59="stale","EVIDENCE STALE","Evidence is scoped to the tested view.")))))),IFERROR(VLOOKUP($BO59,'Method Notes'!$AN$5:$AW$50,9,FALSE),"")))</x:f>
      </x:c>
      <x:c r="AV59" s="71" t="str">
        <x:v>Add the candidate to a new validated-set version.</x:v>
      </x:c>
      <x:c r="AW59" s="61">
        <x:f>IF($BN59="EMPTY","EMPTY",IFERROR(VLOOKUP($BO59,'Method Notes'!$AN$5:$AW$50,10,FALSE),""))</x:f>
      </x:c>
      <x:c r="AX59" s="61">
        <x:f>IF(AND(AG59=AF59,AI59=AH59,AK59=AJ59,AM59=AL59,AO59=AN59,AQ59=AP59,AS59=AR59,AU59=AT59,AW59=AV59),"PASS","FAIL")</x:f>
      </x:c>
      <x:c r="AY59">
        <x:f>IF(COUNTA($C59:$U59)&gt;0,1,0)</x:f>
      </x:c>
      <x:c r="AZ59">
        <x:f>OR(ISFORMULA($C59),ISFORMULA($D59),AND($D59&lt;&gt;"",NOT(OR(EXACT($D59,"seo"),EXACT($D59,"content"),EXACT($D59,"paid_search"),EXACT($D59,"market_monitoring"),EXACT($D59,"battlecard"),EXACT($D59,"product_comparison"),EXACT($D59,"shortlist"),EXACT($D59,"procurement"),EXACT($D59,"pricing"),EXACT($D59,"renewal"),EXACT($D59,"strategy")))),ISFORMULA($E59),AND($E59&lt;&gt;"",NOT(OR(EXACT($E59,"yes"),EXACT($E59,"no")))),ISFORMULA($F59),AND($F59&lt;&gt;"",NOT(OR(EXACT($F59,"yes"),EXACT($F59,"no")))),ISFORMULA($G59),AND($G59&lt;&gt;"",NOT(OR(EXACT($G59,"none"),EXACT($G59,"seller_only"),EXACT($G59,"buyer_event"),EXACT($G59,"mixed")))),ISFORMULA($H59),AND($H59&lt;&gt;"",NOT(OR(EXACT($H59,"yes"),EXACT($H59,"no"),EXACT($H59,"unknown")))),ISFORMULA($I59),AND($I59&lt;&gt;"",NOT(OR(EXACT($I59,"full"),EXACT($I59,"partial"),EXACT($I59,"mismatch"),EXACT($I59,"unknown")))),ISFORMULA($J59),AND($J59&lt;&gt;"",NOT(OR(EXACT($J59,"independent_current"),EXACT($J59,"one_decision"),EXACT($J59,"shared_records"),EXACT($J59,"contradictory"),EXACT($J59,"incomplete_capture"),EXACT($J59,"stale")))),ISFORMULA($K59),AND($K59&lt;&gt;"",NOT(OR(EXACT($K59,"vendor"),EXACT($K59,"product"),EXACT($K59,"consultancy"),EXACT($K59,"agency"),EXACT($K59,"internal_build"),EXACT($K59,"spreadsheet"),EXACT($K59,"incumbent"),EXACT($K59,"open_source"),EXACT($K59,"free_tool"),EXACT($K59,"no_decision"),EXACT($K59,"status_quo"),EXACT($K59,"unknown")))),ISFORMULA($L59),AND($L59&lt;&gt;"",NOT(OR(EXACT($L59,"direct"),EXACT($L59,"indirect"),EXACT($L59,"substitute"),EXACT($L59,"reference"),EXACT($L59,"unknown")))),ISFORMULA($M59),AND($M59&lt;&gt;"",NOT(OR(EXACT($M59,"current"),EXACT($M59,"stale"),EXACT($M59,"unknown")))),ISFORMULA($N59),AND($N59&lt;&gt;"",NOT(OR(EXACT($N59,"none"),EXACT($N59,"material"),EXACT($N59,"unknown")))),ISFORMULA($O59),AND($O59&lt;&gt;"",NOT(OR(EXACT($O59,"two_plus"),EXACT($O59,"one"),EXACT($O59,"shared"),EXACT($O59,"unknown")))),ISFORMULA($P59),AND($P59&lt;&gt;"",NOT(OR(EXACT($P59,"balanced"),EXACT($P59,"only_wins"),EXACT($P59,"only_losses"),EXACT($P59,"one_segment"),EXACT($P59,"incomplete_crm"),EXACT($P59,"limited")))),ISFORMULA($Q59),AND($Q59&lt;&gt;"",NOT(OR(EXACT($Q59,"none"),EXACT($Q59,"review_due"),EXACT($Q59,"new_evidence")))),ISFORMULA($R59),AND($R59&lt;&gt;"",NOT(OR(EXACT($R59,"yes"),EXACT($R59,"no")))),ISFORMULA($S59),AND($S59&lt;&gt;"",NOT(OR(EXACT($S59,"yes"),EXACT($S59,"no"),EXACT($S59,"unknown")))),ISFORMULA($T59),AND($T59&lt;&gt;"",NOT(OR(EXACT($T59,"yes"),EXACT($T59,"no")))),ISFORMULA($U59),AND($U59&lt;&gt;"",NOT(OR(EXACT($U59,"yes"),EXACT($U59,"no"),EXACT($U59,"unknown")))))</x:f>
      </x:c>
      <x:c r="BA59">
        <x:f>OR(LEN(TRIM($C59&amp;""))=0,LEN(TRIM($D59&amp;""))=0,LEN(TRIM($E59&amp;""))=0,LEN(TRIM($F59&amp;""))=0,LEN(TRIM($G59&amp;""))=0,LEN(TRIM($H59&amp;""))=0,LEN(TRIM($I59&amp;""))=0,LEN(TRIM($J59&amp;""))=0)</x:f>
      </x:c>
      <x:c r="BB59">
        <x:f>IF($O59&lt;&gt;"",$O59,IF($J59="independent_current","two_plus",IF($J59="one_decision","one",IF($J59="shared_records","shared","unknown"))))</x:f>
      </x:c>
      <x:c r="BC59">
        <x:f>IF($M59&lt;&gt;"",$M59,IF($J59="stale","stale",IF($J59="incomplete_capture","unknown",IF($J59&lt;&gt;"","current",""))))</x:f>
      </x:c>
      <x:c r="BD59">
        <x:f>IF($N59&lt;&gt;"",$N59,IF($J59="contradictory","material",IF($J59&lt;&gt;"","none","")))</x:f>
      </x:c>
      <x:c r="BE59">
        <x:f>IF($P59&lt;&gt;"",$P59,IF($J59="incomplete_capture","incomplete_crm",IF($J59="independent_current","balanced",IF($J59&lt;&gt;"","limited",""))))</x:f>
      </x:c>
      <x:c r="BF59">
        <x:f>OR($G59="buyer_event",$G59="mixed")</x:f>
      </x:c>
      <x:c r="BG59">
        <x:f>OR($D59="battlecard",$D59="shortlist",$D59="procurement",$D59="pricing",$D59="renewal",$D59="strategy",$D59="product_comparison")</x:f>
      </x:c>
      <x:c r="BH59">
        <x:f>OR($D59="seo",$D59="content",$D59="paid_search",$D59="market_monitoring")</x:f>
      </x:c>
      <x:c r="BI59">
        <x:f>IF(OR($K59="vendor",$K59="product"),"direct",IF(OR($K59="consultancy",$K59="agency"),"indirect",IF(OR($K59="internal_build",$K59="spreadsheet",$K59="incumbent",$K59="open_source",$K59="free_tool",$K59="no_decision",$K59="status_quo"),"substitute","")))</x:f>
      </x:c>
      <x:c r="BJ59">
        <x:f>IF(OR($K59="vendor",$K59="product"),"Direct competitor",IF(OR($K59="consultancy",$K59="agency"),"Service alternative",IF($K59="incumbent","Incumbent / substitute",IF($K59="no_decision","No-decision alternative",IF($K59="status_quo","Status-quo alternative",IF(OR($K59="internal_build",$K59="spreadsheet",$K59="open_source",$K59="free_tool"),"Substitute",""))))))</x:f>
      </x:c>
      <x:c r="BK59">
        <x:f>OR($G59="none",$G59="seller_only",$BB59&lt;&gt;"two_plus",$BE59="only_wins",$BE59="only_losses",$BE59="one_segment",$BE59="incomplete_crm",$BE59="limited",$T59="yes",$BC59&lt;&gt;"current")</x:f>
      </x:c>
      <x:c r="BL59">
        <x:f>IF(ISFORMULA($C59),"candidateName, ","")&amp;IF(OR(ISFORMULA($D59),AND($D59&lt;&gt;"",NOT(OR(EXACT($D59,"seo"),EXACT($D59,"content"),EXACT($D59,"paid_search"),EXACT($D59,"market_monitoring"),EXACT($D59,"battlecard"),EXACT($D59,"product_comparison"),EXACT($D59,"shortlist"),EXACT($D59,"procurement"),EXACT($D59,"pricing"),EXACT($D59,"renewal"),EXACT($D59,"strategy"))))),"decisionUse, ","")&amp;IF(OR(ISFORMULA($E59),AND($E59&lt;&gt;"",NOT(OR(EXACT($E59,"yes"),EXACT($E59,"no"))))),"candidateInSet, ","")&amp;IF(OR(ISFORMULA($F59),AND($F59&lt;&gt;"",NOT(OR(EXACT($F59,"yes"),EXACT($F59,"no"))))),"publicEvidence, ","")&amp;IF(OR(ISFORMULA($G59),AND($G59&lt;&gt;"",NOT(OR(EXACT($G59,"none"),EXACT($G59,"seller_only"),EXACT($G59,"buyer_event"),EXACT($G59,"mixed"))))),"firstPartyEvidence, ","")&amp;IF(OR(ISFORMULA($H59),AND($H59&lt;&gt;"",NOT(OR(EXACT($H59,"yes"),EXACT($H59,"no"),EXACT($H59,"unknown"))))),"realDecision, ","")&amp;IF(OR(ISFORMULA($I59),AND($I59&lt;&gt;"",NOT(OR(EXACT($I59,"full"),EXACT($I59,"partial"),EXACT($I59,"mismatch"),EXACT($I59,"unknown"))))),"scopeMatch, ","")&amp;IF(OR(ISFORMULA($J59),AND($J59&lt;&gt;"",NOT(OR(EXACT($J59,"independent_current"),EXACT($J59,"one_decision"),EXACT($J59,"shared_records"),EXACT($J59,"contradictory"),EXACT($J59,"incomplete_capture"),EXACT($J59,"stale"))))),"evidenceQuality, ","")&amp;IF(OR(ISFORMULA($K59),AND($K59&lt;&gt;"",NOT(OR(EXACT($K59,"vendor"),EXACT($K59,"product"),EXACT($K59,"consultancy"),EXACT($K59,"agency"),EXACT($K59,"internal_build"),EXACT($K59,"spreadsheet"),EXACT($K59,"incumbent"),EXACT($K59,"open_source"),EXACT($K59,"free_tool"),EXACT($K59,"no_decision"),EXACT($K59,"status_quo"),EXACT($K59,"unknown"))))),"alternativeType, ","")&amp;IF(OR(ISFORMULA($L59),AND($L59&lt;&gt;"",NOT(OR(EXACT($L59,"direct"),EXACT($L59,"indirect"),EXACT($L59,"substitute"),EXACT($L59,"reference"),EXACT($L59,"unknown"))))),"currentRole, ","")&amp;IF(OR(ISFORMULA($M59),AND($M59&lt;&gt;"",NOT(OR(EXACT($M59,"current"),EXACT($M59,"stale"),EXACT($M59,"unknown"))))),"freshness, ","")&amp;IF(OR(ISFORMULA($N59),AND($N59&lt;&gt;"",NOT(OR(EXACT($N59,"none"),EXACT($N59,"material"),EXACT($N59,"unknown"))))),"contradiction, ","")&amp;IF(OR(ISFORMULA($O59),AND($O59&lt;&gt;"",NOT(OR(EXACT($O59,"two_plus"),EXACT($O59,"one"),EXACT($O59,"shared"),EXACT($O59,"unknown"))))),"provenance, ","")&amp;IF(OR(ISFORMULA($P59),AND($P59&lt;&gt;"",NOT(OR(EXACT($P59,"balanced"),EXACT($P59,"only_wins"),EXACT($P59,"only_losses"),EXACT($P59,"one_segment"),EXACT($P59,"incomplete_crm"),EXACT($P59,"limited"))))),"sampleCoverage, ","")&amp;IF(OR(ISFORMULA($Q59),AND($Q59&lt;&gt;"",NOT(OR(EXACT($Q59,"none"),EXACT($Q59,"review_due"),EXACT($Q59,"new_evidence"))))),"previousValidation, ","")&amp;IF(OR(ISFORMULA($R59),AND($R59&lt;&gt;"",NOT(OR(EXACT($R59,"yes"),EXACT($R59,"no"))))),"newMaterialEvidence, ","")&amp;IF(OR(ISFORMULA($S59),AND($S59&lt;&gt;"",NOT(OR(EXACT($S59,"yes"),EXACT($S59,"no"),EXACT($S59,"unknown"))))),"serviceability, ","")&amp;IF(OR(ISFORMULA($T59),AND($T59&lt;&gt;"",NOT(OR(EXACT($T59,"yes"),EXACT($T59,"no"))))),"historicalBackfill, ","")&amp;IF(OR(ISFORMULA($U59),AND($U59&lt;&gt;"",NOT(OR(EXACT($U59,"yes"),EXACT($U59,"no"),EXACT($U59,"unknown"))))),"commercialNonParticipation, ","")</x:f>
      </x:c>
      <x:c r="BM59">
        <x:f>IF(LEN(TRIM($C59&amp;""))=0,"candidateName, ","")&amp;IF(LEN(TRIM($D59&amp;""))=0,"decisionUse, ","")&amp;IF(LEN(TRIM($E59&amp;""))=0,"candidateInSet, ","")&amp;IF(LEN(TRIM($F59&amp;""))=0,"publicEvidence, ","")&amp;IF(LEN(TRIM($G59&amp;""))=0,"firstPartyEvidence, ","")&amp;IF(LEN(TRIM($H59&amp;""))=0,"realDecision, ","")&amp;IF(LEN(TRIM($I59&amp;""))=0,"scopeMatch, ","")&amp;IF(LEN(TRIM($J59&amp;""))=0,"evidenceQuality, ","")</x:f>
      </x:c>
      <x:c r="BN59">
        <x:f>IF($AY59=0,"EMPTY",IF($AZ59=TRUE,"INVALID INPUT",IF($BA59=TRUE,"INVALID INPUT",IF(OR(NOT(ISTEXT($C59)),LEN(TRIM($C59&amp;""))&lt;2),"INVALID INPUT",IF(OR($Q59="review_due",$Q59="new_evidence",$R59="yes"),"REOPEN",IF(OR($BD59="material",$BD59="unknown"),"RESOLVE EVIDENCE",IF(OR($I59="unknown",$H59="unknown"),"RESOLVE EVIDENCE",IF(AND($BG59=TRUE,OR($S59="",$S59="unknown")),"RESOLVE EVIDENCE",IF(AND($E59="no",OR($K59="",$K59="unknown")),"RESOLVE EVIDENCE",IF(AND($E59="yes",OR($L59="",$L59="unknown")),"RESOLVE EVIDENCE",IF(AND($E59="yes",OR($I59="partial",$I59="mismatch",$BC59="stale")),"DOWNGRADE",IF(AND($BG59=TRUE,$BK59=TRUE),"RESOLVE EVIDENCE",IF(AND($S59="no",$E59="yes",$H59="no",$U59="yes",$BB59="two_plus",$I59="full",$BC59="current"),"EXCLUDE FROM THIS COMMERCIAL VIEW",IF(AND($S59="no",$E59="yes",$H59="yes"),"DOWNGRADE",IF(AND($S59="no",OR($F59="yes",$BH59=TRUE)),"RETAIN FOR DISCOVERY / REFERENCE",IF($S59="no","RESOLVE EVIDENCE",IF(AND($E59="no",$H59="yes",$BF59=TRUE,$I59="full",$BI59=""),"RESOLVE EVIDENCE",IF(AND($E59="no",$H59="yes",$BF59=TRUE,$I59="full",$BG59=TRUE,OR($BB59&lt;&gt;"two_plus",$BC59&lt;&gt;"current",$S59&lt;&gt;"yes")),"RESOLVE EVIDENCE",IF(AND($E59="no",$H59="yes",$BF59=TRUE,$I59="full"),"ADD",IF(AND($BI59&lt;&gt;"",$E59="yes",$H59="yes",$I59="full",$L59&lt;&gt;$BI59),"RECLASSIFY",IF(AND($BB59="shared",$BH59=TRUE),"RETAIN FOR DISCOVERY / REFERENCE",IF(AND($BH59=TRUE,$F59="yes",OR($H59="no",$G59="none")),"RETAIN FOR DISCOVERY / REFERENCE",IF(AND($E59="yes",$H59="no",$U59="yes",$BB59="two_plus",$I59="full",$BC59="current"),"EXCLUDE FROM THIS COMMERCIAL VIEW",IF(AND($E59="yes",$H59="yes",$BF59=TRUE,$I59="full",$BB59="two_plus",$BC59="current",$BI59=""),"RESOLVE EVIDENCE",IF(AND($E59="yes",$H59="yes",$BF59=TRUE,$I59="full",$BB59="two_plus",$BC59="current",$BG59=TRUE,$S59&lt;&gt;"yes"),"RESOLVE EVIDENCE",IF(AND($E59="yes",$H59="yes",$BF59=TRUE,$I59="full",$BB59="two_plus",$BC59="current",$L59&lt;&gt;$BI59),"RECLASSIFY",IF(AND($E59="yes",$H59="yes",$BF59=TRUE,$I59="full",$BB59="two_plus",$BC59="current"),"CONFIRM","RESOLVE EVIDENCE")))))))))))))))))))))))))))</x:f>
      </x:c>
      <x:c r="BO59">
        <x:f>IF($AY59=0,"EMPTY",IF($AZ59=TRUE,"CONTROLLED_INPUT_INVALID",IF($BA59=TRUE,"REQUIRED_FIELDS_MISSING",IF(OR(NOT(ISTEXT($C59)),LEN(TRIM($C59&amp;""))&lt;2),"IDENTITY_MALFORMED",IF(OR($Q59="review_due",$Q59="new_evidence",$R59="yes"),"LIFECYCLE_TRIGGER",IF(OR($BD59="material",$BD59="unknown"),"MATERIAL_CONTRADICTION",IF(OR($I59="unknown",$H59="unknown"),"SCOPE_OR_EVENT_UNRESOLVED",IF(AND($BG59=TRUE,OR($S59="",$S59="unknown")),"SERVICEABILITY_UNRESOLVED",IF(AND($E59="no",OR($K59="",$K59="unknown")),"MISSING_ALTERNATIVE_ROLE_UNRESOLVED",IF(AND($E59="yes",OR($L59="",$L59="unknown")),"CURRENT_ROLE_UNRESOLVED",IF(AND($E59="yes",OR($I59="partial",$I59="mismatch",$BC59="stale")),"SCOPE_OR_FRESHNESS_LIMIT",IF(AND($BG59=TRUE,$BK59=TRUE),"COMMERCIAL_EVIDENCE_LIMITED",IF(AND($S59="no",$E59="yes",$H59="no",$U59="yes",$BB59="two_plus",$I59="full",$BC59="current"),"SCOPED_NON_SERVICEABILITY",IF(AND($S59="no",$E59="yes",$H59="yes"),"SERVICEABILITY_LIMIT",IF(AND($S59="no",OR($F59="yes",$BH59=TRUE)),"NOT_SERVICEABLE_FOR_COMMERCIAL_VIEW",IF($S59="no","SERVICEABILITY_NEGATIVE_ROLE_EFFECT_UNRESOLVED",IF(AND($E59="no",$H59="yes",$BF59=TRUE,$I59="full",$BI59=""),"MISSING_ALTERNATIVE_ROLE_UNRESOLVED",IF(AND($E59="no",$H59="yes",$BF59=TRUE,$I59="full",$BG59=TRUE,OR($BB59&lt;&gt;"two_plus",$BC59&lt;&gt;"current",$S59&lt;&gt;"yes")),"MISSING_ALTERNATIVE_EVIDENCE_LIMITED",IF(AND($E59="no",$H59="yes",$BF59=TRUE,$I59="full"),"COMMERCIAL_ALTERNATIVE_MISSING",IF(AND($BI59&lt;&gt;"",$E59="yes",$H59="yes",$I59="full",$L59&lt;&gt;$BI59),"ROLE_MISMATCH",IF(AND($BB59="shared",$BH59=TRUE),"PUBLIC_SIGNAL_SHARED_PROVENANCE",IF(AND($BH59=TRUE,$F59="yes",OR($H59="no",$G59="none")),"DISCOVERY_ONLY_RELATIONSHIP",IF(AND($E59="yes",$H59="no",$U59="yes",$BB59="two_plus",$I59="full",$BC59="current"),"SCOPED_NON_PARTICIPATION",IF(AND($E59="yes",$H59="yes",$BF59=TRUE,$I59="full",$BB59="two_plus",$BC59="current",$BI59=""),"ALTERNATIVE_TYPE_UNRESOLVED",IF(AND($E59="yes",$H59="yes",$BF59=TRUE,$I59="full",$BB59="two_plus",$BC59="current",$BG59=TRUE,$S59&lt;&gt;"yes"),"SERVICEABILITY_UNRESOLVED",IF(AND($E59="yes",$H59="yes",$BF59=TRUE,$I59="full",$BB59="two_plus",$BC59="current",$L59&lt;&gt;$BI59),"ROLE_MISMATCH",IF(AND($E59="yes",$H59="yes",$BF59=TRUE,$I59="full",$BB59="two_plus",$BC59="current"),"SCOPED_COMMERCIAL_RELEVANCE","DEFAULT_EVIDENCE_GAP")))))))))))))))))))))))))))</x:f>
      </x:c>
    </x:row>
    <x:row r="60">
      <x:c r="A60" s="80" t="str">
        <x:v>F055</x:v>
      </x:c>
      <x:c r="B60" s="80" t="str">
        <x:v>Add missing free_tool</x:v>
      </x:c>
      <x:c r="C60" s="80" t="str">
        <x:v>Atlas Cloud</x:v>
      </x:c>
      <x:c r="D60" s="80" t="str">
        <x:v>shortlist</x:v>
      </x:c>
      <x:c r="E60" s="80" t="str">
        <x:v>no</x:v>
      </x:c>
      <x:c r="F60" s="80" t="str">
        <x:v>no</x:v>
      </x:c>
      <x:c r="G60" s="80" t="str">
        <x:v>mixed</x:v>
      </x:c>
      <x:c r="H60" s="80" t="str">
        <x:v>yes</x:v>
      </x:c>
      <x:c r="I60" s="80" t="str">
        <x:v>full</x:v>
      </x:c>
      <x:c r="J60" s="80" t="str">
        <x:v>independent_current</x:v>
      </x:c>
      <x:c r="K60" s="80" t="str">
        <x:v>free_tool</x:v>
      </x:c>
      <x:c r="L60" s="80" t="str">
        <x:v>direct</x:v>
      </x:c>
      <x:c r="M60" s="80" t="str">
        <x:v>current</x:v>
      </x:c>
      <x:c r="N60" s="80" t="str">
        <x:v>none</x:v>
      </x:c>
      <x:c r="O60" s="80" t="str">
        <x:v>two_plus</x:v>
      </x:c>
      <x:c r="P60" s="80" t="str">
        <x:v>balanced</x:v>
      </x:c>
      <x:c r="Q60" s="80" t="str">
        <x:v>none</x:v>
      </x:c>
      <x:c r="R60" s="80" t="str">
        <x:v>no</x:v>
      </x:c>
      <x:c r="S60" s="80" t="str">
        <x:v>yes</x:v>
      </x:c>
      <x:c r="T60" s="80" t="str">
        <x:v>no</x:v>
      </x:c>
      <x:c r="U60" s="80" t="str">
        <x:v>no</x:v>
      </x:c>
      <x:c r="V60" s="80" t="str">
        <x:v>ADD</x:v>
      </x:c>
      <x:c r="W60" s="61" t="str">
        <x:v>COMMERCIAL_ALTERNATIVE_MISSING</x:v>
      </x:c>
      <x:c r="X60" s="61" t="str">
        <x:v>VALID</x:v>
      </x:c>
      <x:c r="Y60" s="61">
        <x:f>IF($BN60="EMPTY","EMPTY",$BN60)</x:f>
      </x:c>
      <x:c r="Z60" s="61">
        <x:f>$BO60</x:f>
      </x:c>
      <x:c r="AA60" s="61">
        <x:f>IF($BN60="EMPTY","EMPTY",IF($AZ60=TRUE,"INVALID",IF($BA60=TRUE,"INCOMPLETE",IF(OR(NOT(ISTEXT($C60)),LEN(TRIM($C60&amp;""))&lt;2),"INVALID","VALID"))))</x:f>
      </x:c>
      <x:c r="AB60" s="61">
        <x:f>IF(Y60=V60,"PASS","FAIL")</x:f>
      </x:c>
      <x:c r="AC60" s="61">
        <x:f>IF(Z60=W60,"PASS","FAIL")</x:f>
      </x:c>
      <x:c r="AD60" s="61">
        <x:f>IF(AA60=X60,"PASS","FAIL")</x:f>
      </x:c>
      <x:c r="AE60" s="61">
        <x:f>IF(AND(AB60="PASS",AC60="PASS",AD60="PASS"),"PASS","FAIL")</x:f>
      </x:c>
      <x:c r="AF60" s="71" t="str">
        <x:v>The current set is missing a commercially relevant alternative.</x:v>
      </x:c>
      <x:c r="AG60" s="61">
        <x:f>IF($BN60="EMPTY","EMPTY",IFERROR(VLOOKUP($BO60,'Method Notes'!$AN$5:$AW$50,2,FALSE),""))</x:f>
      </x:c>
      <x:c r="AH60" s="71" t="str">
        <x:v>First-party evidence places the alternative in a real, matching buyer decision and its type, role and serviceability are resolved.</x:v>
      </x:c>
      <x:c r="AI60" s="61">
        <x:f>IF($BN60="EMPTY","EMPTY",IF($BO60="CONTROLLED_INPUT_INVALID","Unsupported values were supplied for: "&amp;LEFT($BL60,MAX(0,LEN($BL60)-2))&amp;". The engine does not convert them to a safe default.",IF($BO60="REQUIRED_FIELDS_MISSING","Required information is missing: "&amp;LEFT($BM60,MAX(0,LEN($BM60)-2))&amp;".",IFERROR(VLOOKUP($BO60,'Method Notes'!$AN$5:$AW$50,3,FALSE),""))))</x:f>
      </x:c>
      <x:c r="AJ60" s="71" t="str">
        <x:v>Add as Substitute in this scoped view.</x:v>
      </x:c>
      <x:c r="AK60" s="61">
        <x:f>IF($BN60="EMPTY","EMPTY",IF($BO60="COMMERCIAL_ALTERNATIVE_MISSING","Add as "&amp;$BJ60&amp;" in this scoped view.",IF($BO60="ROLE_MISMATCH","Reclassify as "&amp;$BJ60&amp;" for this view.",IFERROR(VLOOKUP($BO60,'Method Notes'!$AN$5:$AW$50,4,FALSE),""))))</x:f>
      </x:c>
      <x:c r="AL60" s="71" t="str">
        <x:v>The matching commercial view and related research.</x:v>
      </x:c>
      <x:c r="AM60" s="61">
        <x:f>IF($BN60="EMPTY","EMPTY",IFERROR(VLOOKUP($BO60,'Method Notes'!$AN$5:$AW$50,5,FALSE),""))</x:f>
      </x:c>
      <x:c r="AN60" s="71" t="str">
        <x:v>Other products, buyers, markets or stages without evidence.</x:v>
      </x:c>
      <x:c r="AO60" s="61">
        <x:f>IF($BN60="EMPTY","EMPTY",IFERROR(VLOOKUP($BO60,'Method Notes'!$AN$5:$AW$50,6,FALSE),""))</x:f>
      </x:c>
      <x:c r="AP60" s="71" t="str">
        <x:v>Normalize the stable identity and link the supporting records.</x:v>
      </x:c>
      <x:c r="AQ60" s="61">
        <x:f>IF($BN60="EMPTY","EMPTY",IF($BO60="COMMERCIAL_EVIDENCE_LIMITED",IF($BF60=TRUE,"Add independent decisions and missing segments.","Collect direct buyer or recorded commercial-event evidence tied to the same scope."),IFERROR(VLOOKUP($BO60,'Method Notes'!$AN$5:$AW$50,7,FALSE),"")))</x:f>
      </x:c>
      <x:c r="AR60" s="71" t="str">
        <x:v>Review on scope, serviceability or contradictory-evidence change.</x:v>
      </x:c>
      <x:c r="AS60" s="61">
        <x:f>IF($BN60="EMPTY","EMPTY",IFERROR(VLOOKUP($BO60,'Method Notes'!$AN$5:$AW$50,8,FALSE),""))</x:f>
      </x:c>
      <x:c r="AT60" s="71" t="str">
        <x:v>Evidence is scoped to the tested view.</x:v>
      </x:c>
      <x:c r="AU60" s="61">
        <x:f>IF($BN60="EMPTY","EMPTY",IF(OR($BO60="COMMERCIAL_EVIDENCE_LIMITED",$BO60="COMMERCIAL_ALTERNATIVE_MISSING",$BO60="ROLE_MISMATCH",$BO60="SCOPE_OR_FRESHNESS_LIMIT"),IF($BB60="shared","PROVENANCE NOT INDEPENDENT",IF($BB60="one","ONE INDEPENDENT DECISION ONLY",IF($BE60="incomplete_crm","CRM CAPTURE INCOMPLETE",IF(OR($BE60="only_wins",$BE60="only_losses",$BE60="one_segment",$BE60="limited"),"SAMPLE COVERAGE LIMITED",IF($T60="yes","HISTORICAL BACKFILL UNRELIABLE",IF($BC60="stale","EVIDENCE STALE","Evidence is scoped to the tested view.")))))),IFERROR(VLOOKUP($BO60,'Method Notes'!$AN$5:$AW$50,9,FALSE),"")))</x:f>
      </x:c>
      <x:c r="AV60" s="71" t="str">
        <x:v>Add the candidate to a new validated-set version.</x:v>
      </x:c>
      <x:c r="AW60" s="61">
        <x:f>IF($BN60="EMPTY","EMPTY",IFERROR(VLOOKUP($BO60,'Method Notes'!$AN$5:$AW$50,10,FALSE),""))</x:f>
      </x:c>
      <x:c r="AX60" s="61">
        <x:f>IF(AND(AG60=AF60,AI60=AH60,AK60=AJ60,AM60=AL60,AO60=AN60,AQ60=AP60,AS60=AR60,AU60=AT60,AW60=AV60),"PASS","FAIL")</x:f>
      </x:c>
      <x:c r="AY60">
        <x:f>IF(COUNTA($C60:$U60)&gt;0,1,0)</x:f>
      </x:c>
      <x:c r="AZ60">
        <x:f>OR(ISFORMULA($C60),ISFORMULA($D60),AND($D60&lt;&gt;"",NOT(OR(EXACT($D60,"seo"),EXACT($D60,"content"),EXACT($D60,"paid_search"),EXACT($D60,"market_monitoring"),EXACT($D60,"battlecard"),EXACT($D60,"product_comparison"),EXACT($D60,"shortlist"),EXACT($D60,"procurement"),EXACT($D60,"pricing"),EXACT($D60,"renewal"),EXACT($D60,"strategy")))),ISFORMULA($E60),AND($E60&lt;&gt;"",NOT(OR(EXACT($E60,"yes"),EXACT($E60,"no")))),ISFORMULA($F60),AND($F60&lt;&gt;"",NOT(OR(EXACT($F60,"yes"),EXACT($F60,"no")))),ISFORMULA($G60),AND($G60&lt;&gt;"",NOT(OR(EXACT($G60,"none"),EXACT($G60,"seller_only"),EXACT($G60,"buyer_event"),EXACT($G60,"mixed")))),ISFORMULA($H60),AND($H60&lt;&gt;"",NOT(OR(EXACT($H60,"yes"),EXACT($H60,"no"),EXACT($H60,"unknown")))),ISFORMULA($I60),AND($I60&lt;&gt;"",NOT(OR(EXACT($I60,"full"),EXACT($I60,"partial"),EXACT($I60,"mismatch"),EXACT($I60,"unknown")))),ISFORMULA($J60),AND($J60&lt;&gt;"",NOT(OR(EXACT($J60,"independent_current"),EXACT($J60,"one_decision"),EXACT($J60,"shared_records"),EXACT($J60,"contradictory"),EXACT($J60,"incomplete_capture"),EXACT($J60,"stale")))),ISFORMULA($K60),AND($K60&lt;&gt;"",NOT(OR(EXACT($K60,"vendor"),EXACT($K60,"product"),EXACT($K60,"consultancy"),EXACT($K60,"agency"),EXACT($K60,"internal_build"),EXACT($K60,"spreadsheet"),EXACT($K60,"incumbent"),EXACT($K60,"open_source"),EXACT($K60,"free_tool"),EXACT($K60,"no_decision"),EXACT($K60,"status_quo"),EXACT($K60,"unknown")))),ISFORMULA($L60),AND($L60&lt;&gt;"",NOT(OR(EXACT($L60,"direct"),EXACT($L60,"indirect"),EXACT($L60,"substitute"),EXACT($L60,"reference"),EXACT($L60,"unknown")))),ISFORMULA($M60),AND($M60&lt;&gt;"",NOT(OR(EXACT($M60,"current"),EXACT($M60,"stale"),EXACT($M60,"unknown")))),ISFORMULA($N60),AND($N60&lt;&gt;"",NOT(OR(EXACT($N60,"none"),EXACT($N60,"material"),EXACT($N60,"unknown")))),ISFORMULA($O60),AND($O60&lt;&gt;"",NOT(OR(EXACT($O60,"two_plus"),EXACT($O60,"one"),EXACT($O60,"shared"),EXACT($O60,"unknown")))),ISFORMULA($P60),AND($P60&lt;&gt;"",NOT(OR(EXACT($P60,"balanced"),EXACT($P60,"only_wins"),EXACT($P60,"only_losses"),EXACT($P60,"one_segment"),EXACT($P60,"incomplete_crm"),EXACT($P60,"limited")))),ISFORMULA($Q60),AND($Q60&lt;&gt;"",NOT(OR(EXACT($Q60,"none"),EXACT($Q60,"review_due"),EXACT($Q60,"new_evidence")))),ISFORMULA($R60),AND($R60&lt;&gt;"",NOT(OR(EXACT($R60,"yes"),EXACT($R60,"no")))),ISFORMULA($S60),AND($S60&lt;&gt;"",NOT(OR(EXACT($S60,"yes"),EXACT($S60,"no"),EXACT($S60,"unknown")))),ISFORMULA($T60),AND($T60&lt;&gt;"",NOT(OR(EXACT($T60,"yes"),EXACT($T60,"no")))),ISFORMULA($U60),AND($U60&lt;&gt;"",NOT(OR(EXACT($U60,"yes"),EXACT($U60,"no"),EXACT($U60,"unknown")))))</x:f>
      </x:c>
      <x:c r="BA60">
        <x:f>OR(LEN(TRIM($C60&amp;""))=0,LEN(TRIM($D60&amp;""))=0,LEN(TRIM($E60&amp;""))=0,LEN(TRIM($F60&amp;""))=0,LEN(TRIM($G60&amp;""))=0,LEN(TRIM($H60&amp;""))=0,LEN(TRIM($I60&amp;""))=0,LEN(TRIM($J60&amp;""))=0)</x:f>
      </x:c>
      <x:c r="BB60">
        <x:f>IF($O60&lt;&gt;"",$O60,IF($J60="independent_current","two_plus",IF($J60="one_decision","one",IF($J60="shared_records","shared","unknown"))))</x:f>
      </x:c>
      <x:c r="BC60">
        <x:f>IF($M60&lt;&gt;"",$M60,IF($J60="stale","stale",IF($J60="incomplete_capture","unknown",IF($J60&lt;&gt;"","current",""))))</x:f>
      </x:c>
      <x:c r="BD60">
        <x:f>IF($N60&lt;&gt;"",$N60,IF($J60="contradictory","material",IF($J60&lt;&gt;"","none","")))</x:f>
      </x:c>
      <x:c r="BE60">
        <x:f>IF($P60&lt;&gt;"",$P60,IF($J60="incomplete_capture","incomplete_crm",IF($J60="independent_current","balanced",IF($J60&lt;&gt;"","limited",""))))</x:f>
      </x:c>
      <x:c r="BF60">
        <x:f>OR($G60="buyer_event",$G60="mixed")</x:f>
      </x:c>
      <x:c r="BG60">
        <x:f>OR($D60="battlecard",$D60="shortlist",$D60="procurement",$D60="pricing",$D60="renewal",$D60="strategy",$D60="product_comparison")</x:f>
      </x:c>
      <x:c r="BH60">
        <x:f>OR($D60="seo",$D60="content",$D60="paid_search",$D60="market_monitoring")</x:f>
      </x:c>
      <x:c r="BI60">
        <x:f>IF(OR($K60="vendor",$K60="product"),"direct",IF(OR($K60="consultancy",$K60="agency"),"indirect",IF(OR($K60="internal_build",$K60="spreadsheet",$K60="incumbent",$K60="open_source",$K60="free_tool",$K60="no_decision",$K60="status_quo"),"substitute","")))</x:f>
      </x:c>
      <x:c r="BJ60">
        <x:f>IF(OR($K60="vendor",$K60="product"),"Direct competitor",IF(OR($K60="consultancy",$K60="agency"),"Service alternative",IF($K60="incumbent","Incumbent / substitute",IF($K60="no_decision","No-decision alternative",IF($K60="status_quo","Status-quo alternative",IF(OR($K60="internal_build",$K60="spreadsheet",$K60="open_source",$K60="free_tool"),"Substitute",""))))))</x:f>
      </x:c>
      <x:c r="BK60">
        <x:f>OR($G60="none",$G60="seller_only",$BB60&lt;&gt;"two_plus",$BE60="only_wins",$BE60="only_losses",$BE60="one_segment",$BE60="incomplete_crm",$BE60="limited",$T60="yes",$BC60&lt;&gt;"current")</x:f>
      </x:c>
      <x:c r="BL60">
        <x:f>IF(ISFORMULA($C60),"candidateName, ","")&amp;IF(OR(ISFORMULA($D60),AND($D60&lt;&gt;"",NOT(OR(EXACT($D60,"seo"),EXACT($D60,"content"),EXACT($D60,"paid_search"),EXACT($D60,"market_monitoring"),EXACT($D60,"battlecard"),EXACT($D60,"product_comparison"),EXACT($D60,"shortlist"),EXACT($D60,"procurement"),EXACT($D60,"pricing"),EXACT($D60,"renewal"),EXACT($D60,"strategy"))))),"decisionUse, ","")&amp;IF(OR(ISFORMULA($E60),AND($E60&lt;&gt;"",NOT(OR(EXACT($E60,"yes"),EXACT($E60,"no"))))),"candidateInSet, ","")&amp;IF(OR(ISFORMULA($F60),AND($F60&lt;&gt;"",NOT(OR(EXACT($F60,"yes"),EXACT($F60,"no"))))),"publicEvidence, ","")&amp;IF(OR(ISFORMULA($G60),AND($G60&lt;&gt;"",NOT(OR(EXACT($G60,"none"),EXACT($G60,"seller_only"),EXACT($G60,"buyer_event"),EXACT($G60,"mixed"))))),"firstPartyEvidence, ","")&amp;IF(OR(ISFORMULA($H60),AND($H60&lt;&gt;"",NOT(OR(EXACT($H60,"yes"),EXACT($H60,"no"),EXACT($H60,"unknown"))))),"realDecision, ","")&amp;IF(OR(ISFORMULA($I60),AND($I60&lt;&gt;"",NOT(OR(EXACT($I60,"full"),EXACT($I60,"partial"),EXACT($I60,"mismatch"),EXACT($I60,"unknown"))))),"scopeMatch, ","")&amp;IF(OR(ISFORMULA($J60),AND($J60&lt;&gt;"",NOT(OR(EXACT($J60,"independent_current"),EXACT($J60,"one_decision"),EXACT($J60,"shared_records"),EXACT($J60,"contradictory"),EXACT($J60,"incomplete_capture"),EXACT($J60,"stale"))))),"evidenceQuality, ","")&amp;IF(OR(ISFORMULA($K60),AND($K60&lt;&gt;"",NOT(OR(EXACT($K60,"vendor"),EXACT($K60,"product"),EXACT($K60,"consultancy"),EXACT($K60,"agency"),EXACT($K60,"internal_build"),EXACT($K60,"spreadsheet"),EXACT($K60,"incumbent"),EXACT($K60,"open_source"),EXACT($K60,"free_tool"),EXACT($K60,"no_decision"),EXACT($K60,"status_quo"),EXACT($K60,"unknown"))))),"alternativeType, ","")&amp;IF(OR(ISFORMULA($L60),AND($L60&lt;&gt;"",NOT(OR(EXACT($L60,"direct"),EXACT($L60,"indirect"),EXACT($L60,"substitute"),EXACT($L60,"reference"),EXACT($L60,"unknown"))))),"currentRole, ","")&amp;IF(OR(ISFORMULA($M60),AND($M60&lt;&gt;"",NOT(OR(EXACT($M60,"current"),EXACT($M60,"stale"),EXACT($M60,"unknown"))))),"freshness, ","")&amp;IF(OR(ISFORMULA($N60),AND($N60&lt;&gt;"",NOT(OR(EXACT($N60,"none"),EXACT($N60,"material"),EXACT($N60,"unknown"))))),"contradiction, ","")&amp;IF(OR(ISFORMULA($O60),AND($O60&lt;&gt;"",NOT(OR(EXACT($O60,"two_plus"),EXACT($O60,"one"),EXACT($O60,"shared"),EXACT($O60,"unknown"))))),"provenance, ","")&amp;IF(OR(ISFORMULA($P60),AND($P60&lt;&gt;"",NOT(OR(EXACT($P60,"balanced"),EXACT($P60,"only_wins"),EXACT($P60,"only_losses"),EXACT($P60,"one_segment"),EXACT($P60,"incomplete_crm"),EXACT($P60,"limited"))))),"sampleCoverage, ","")&amp;IF(OR(ISFORMULA($Q60),AND($Q60&lt;&gt;"",NOT(OR(EXACT($Q60,"none"),EXACT($Q60,"review_due"),EXACT($Q60,"new_evidence"))))),"previousValidation, ","")&amp;IF(OR(ISFORMULA($R60),AND($R60&lt;&gt;"",NOT(OR(EXACT($R60,"yes"),EXACT($R60,"no"))))),"newMaterialEvidence, ","")&amp;IF(OR(ISFORMULA($S60),AND($S60&lt;&gt;"",NOT(OR(EXACT($S60,"yes"),EXACT($S60,"no"),EXACT($S60,"unknown"))))),"serviceability, ","")&amp;IF(OR(ISFORMULA($T60),AND($T60&lt;&gt;"",NOT(OR(EXACT($T60,"yes"),EXACT($T60,"no"))))),"historicalBackfill, ","")&amp;IF(OR(ISFORMULA($U60),AND($U60&lt;&gt;"",NOT(OR(EXACT($U60,"yes"),EXACT($U60,"no"),EXACT($U60,"unknown"))))),"commercialNonParticipation, ","")</x:f>
      </x:c>
      <x:c r="BM60">
        <x:f>IF(LEN(TRIM($C60&amp;""))=0,"candidateName, ","")&amp;IF(LEN(TRIM($D60&amp;""))=0,"decisionUse, ","")&amp;IF(LEN(TRIM($E60&amp;""))=0,"candidateInSet, ","")&amp;IF(LEN(TRIM($F60&amp;""))=0,"publicEvidence, ","")&amp;IF(LEN(TRIM($G60&amp;""))=0,"firstPartyEvidence, ","")&amp;IF(LEN(TRIM($H60&amp;""))=0,"realDecision, ","")&amp;IF(LEN(TRIM($I60&amp;""))=0,"scopeMatch, ","")&amp;IF(LEN(TRIM($J60&amp;""))=0,"evidenceQuality, ","")</x:f>
      </x:c>
      <x:c r="BN60">
        <x:f>IF($AY60=0,"EMPTY",IF($AZ60=TRUE,"INVALID INPUT",IF($BA60=TRUE,"INVALID INPUT",IF(OR(NOT(ISTEXT($C60)),LEN(TRIM($C60&amp;""))&lt;2),"INVALID INPUT",IF(OR($Q60="review_due",$Q60="new_evidence",$R60="yes"),"REOPEN",IF(OR($BD60="material",$BD60="unknown"),"RESOLVE EVIDENCE",IF(OR($I60="unknown",$H60="unknown"),"RESOLVE EVIDENCE",IF(AND($BG60=TRUE,OR($S60="",$S60="unknown")),"RESOLVE EVIDENCE",IF(AND($E60="no",OR($K60="",$K60="unknown")),"RESOLVE EVIDENCE",IF(AND($E60="yes",OR($L60="",$L60="unknown")),"RESOLVE EVIDENCE",IF(AND($E60="yes",OR($I60="partial",$I60="mismatch",$BC60="stale")),"DOWNGRADE",IF(AND($BG60=TRUE,$BK60=TRUE),"RESOLVE EVIDENCE",IF(AND($S60="no",$E60="yes",$H60="no",$U60="yes",$BB60="two_plus",$I60="full",$BC60="current"),"EXCLUDE FROM THIS COMMERCIAL VIEW",IF(AND($S60="no",$E60="yes",$H60="yes"),"DOWNGRADE",IF(AND($S60="no",OR($F60="yes",$BH60=TRUE)),"RETAIN FOR DISCOVERY / REFERENCE",IF($S60="no","RESOLVE EVIDENCE",IF(AND($E60="no",$H60="yes",$BF60=TRUE,$I60="full",$BI60=""),"RESOLVE EVIDENCE",IF(AND($E60="no",$H60="yes",$BF60=TRUE,$I60="full",$BG60=TRUE,OR($BB60&lt;&gt;"two_plus",$BC60&lt;&gt;"current",$S60&lt;&gt;"yes")),"RESOLVE EVIDENCE",IF(AND($E60="no",$H60="yes",$BF60=TRUE,$I60="full"),"ADD",IF(AND($BI60&lt;&gt;"",$E60="yes",$H60="yes",$I60="full",$L60&lt;&gt;$BI60),"RECLASSIFY",IF(AND($BB60="shared",$BH60=TRUE),"RETAIN FOR DISCOVERY / REFERENCE",IF(AND($BH60=TRUE,$F60="yes",OR($H60="no",$G60="none")),"RETAIN FOR DISCOVERY / REFERENCE",IF(AND($E60="yes",$H60="no",$U60="yes",$BB60="two_plus",$I60="full",$BC60="current"),"EXCLUDE FROM THIS COMMERCIAL VIEW",IF(AND($E60="yes",$H60="yes",$BF60=TRUE,$I60="full",$BB60="two_plus",$BC60="current",$BI60=""),"RESOLVE EVIDENCE",IF(AND($E60="yes",$H60="yes",$BF60=TRUE,$I60="full",$BB60="two_plus",$BC60="current",$BG60=TRUE,$S60&lt;&gt;"yes"),"RESOLVE EVIDENCE",IF(AND($E60="yes",$H60="yes",$BF60=TRUE,$I60="full",$BB60="two_plus",$BC60="current",$L60&lt;&gt;$BI60),"RECLASSIFY",IF(AND($E60="yes",$H60="yes",$BF60=TRUE,$I60="full",$BB60="two_plus",$BC60="current"),"CONFIRM","RESOLVE EVIDENCE")))))))))))))))))))))))))))</x:f>
      </x:c>
      <x:c r="BO60">
        <x:f>IF($AY60=0,"EMPTY",IF($AZ60=TRUE,"CONTROLLED_INPUT_INVALID",IF($BA60=TRUE,"REQUIRED_FIELDS_MISSING",IF(OR(NOT(ISTEXT($C60)),LEN(TRIM($C60&amp;""))&lt;2),"IDENTITY_MALFORMED",IF(OR($Q60="review_due",$Q60="new_evidence",$R60="yes"),"LIFECYCLE_TRIGGER",IF(OR($BD60="material",$BD60="unknown"),"MATERIAL_CONTRADICTION",IF(OR($I60="unknown",$H60="unknown"),"SCOPE_OR_EVENT_UNRESOLVED",IF(AND($BG60=TRUE,OR($S60="",$S60="unknown")),"SERVICEABILITY_UNRESOLVED",IF(AND($E60="no",OR($K60="",$K60="unknown")),"MISSING_ALTERNATIVE_ROLE_UNRESOLVED",IF(AND($E60="yes",OR($L60="",$L60="unknown")),"CURRENT_ROLE_UNRESOLVED",IF(AND($E60="yes",OR($I60="partial",$I60="mismatch",$BC60="stale")),"SCOPE_OR_FRESHNESS_LIMIT",IF(AND($BG60=TRUE,$BK60=TRUE),"COMMERCIAL_EVIDENCE_LIMITED",IF(AND($S60="no",$E60="yes",$H60="no",$U60="yes",$BB60="two_plus",$I60="full",$BC60="current"),"SCOPED_NON_SERVICEABILITY",IF(AND($S60="no",$E60="yes",$H60="yes"),"SERVICEABILITY_LIMIT",IF(AND($S60="no",OR($F60="yes",$BH60=TRUE)),"NOT_SERVICEABLE_FOR_COMMERCIAL_VIEW",IF($S60="no","SERVICEABILITY_NEGATIVE_ROLE_EFFECT_UNRESOLVED",IF(AND($E60="no",$H60="yes",$BF60=TRUE,$I60="full",$BI60=""),"MISSING_ALTERNATIVE_ROLE_UNRESOLVED",IF(AND($E60="no",$H60="yes",$BF60=TRUE,$I60="full",$BG60=TRUE,OR($BB60&lt;&gt;"two_plus",$BC60&lt;&gt;"current",$S60&lt;&gt;"yes")),"MISSING_ALTERNATIVE_EVIDENCE_LIMITED",IF(AND($E60="no",$H60="yes",$BF60=TRUE,$I60="full"),"COMMERCIAL_ALTERNATIVE_MISSING",IF(AND($BI60&lt;&gt;"",$E60="yes",$H60="yes",$I60="full",$L60&lt;&gt;$BI60),"ROLE_MISMATCH",IF(AND($BB60="shared",$BH60=TRUE),"PUBLIC_SIGNAL_SHARED_PROVENANCE",IF(AND($BH60=TRUE,$F60="yes",OR($H60="no",$G60="none")),"DISCOVERY_ONLY_RELATIONSHIP",IF(AND($E60="yes",$H60="no",$U60="yes",$BB60="two_plus",$I60="full",$BC60="current"),"SCOPED_NON_PARTICIPATION",IF(AND($E60="yes",$H60="yes",$BF60=TRUE,$I60="full",$BB60="two_plus",$BC60="current",$BI60=""),"ALTERNATIVE_TYPE_UNRESOLVED",IF(AND($E60="yes",$H60="yes",$BF60=TRUE,$I60="full",$BB60="two_plus",$BC60="current",$BG60=TRUE,$S60&lt;&gt;"yes"),"SERVICEABILITY_UNRESOLVED",IF(AND($E60="yes",$H60="yes",$BF60=TRUE,$I60="full",$BB60="two_plus",$BC60="current",$L60&lt;&gt;$BI60),"ROLE_MISMATCH",IF(AND($E60="yes",$H60="yes",$BF60=TRUE,$I60="full",$BB60="two_plus",$BC60="current"),"SCOPED_COMMERCIAL_RELEVANCE","DEFAULT_EVIDENCE_GAP")))))))))))))))))))))))))))</x:f>
      </x:c>
    </x:row>
    <x:row r="61">
      <x:c r="A61" s="80" t="str">
        <x:v>F056</x:v>
      </x:c>
      <x:c r="B61" s="80" t="str">
        <x:v>Add missing no_decision</x:v>
      </x:c>
      <x:c r="C61" s="80" t="str">
        <x:v>Atlas Cloud</x:v>
      </x:c>
      <x:c r="D61" s="80" t="str">
        <x:v>shortlist</x:v>
      </x:c>
      <x:c r="E61" s="80" t="str">
        <x:v>no</x:v>
      </x:c>
      <x:c r="F61" s="80" t="str">
        <x:v>no</x:v>
      </x:c>
      <x:c r="G61" s="80" t="str">
        <x:v>mixed</x:v>
      </x:c>
      <x:c r="H61" s="80" t="str">
        <x:v>yes</x:v>
      </x:c>
      <x:c r="I61" s="80" t="str">
        <x:v>full</x:v>
      </x:c>
      <x:c r="J61" s="80" t="str">
        <x:v>independent_current</x:v>
      </x:c>
      <x:c r="K61" s="80" t="str">
        <x:v>no_decision</x:v>
      </x:c>
      <x:c r="L61" s="80" t="str">
        <x:v>direct</x:v>
      </x:c>
      <x:c r="M61" s="80" t="str">
        <x:v>current</x:v>
      </x:c>
      <x:c r="N61" s="80" t="str">
        <x:v>none</x:v>
      </x:c>
      <x:c r="O61" s="80" t="str">
        <x:v>two_plus</x:v>
      </x:c>
      <x:c r="P61" s="80" t="str">
        <x:v>balanced</x:v>
      </x:c>
      <x:c r="Q61" s="80" t="str">
        <x:v>none</x:v>
      </x:c>
      <x:c r="R61" s="80" t="str">
        <x:v>no</x:v>
      </x:c>
      <x:c r="S61" s="80" t="str">
        <x:v>yes</x:v>
      </x:c>
      <x:c r="T61" s="80" t="str">
        <x:v>no</x:v>
      </x:c>
      <x:c r="U61" s="80" t="str">
        <x:v>no</x:v>
      </x:c>
      <x:c r="V61" s="80" t="str">
        <x:v>ADD</x:v>
      </x:c>
      <x:c r="W61" s="61" t="str">
        <x:v>COMMERCIAL_ALTERNATIVE_MISSING</x:v>
      </x:c>
      <x:c r="X61" s="61" t="str">
        <x:v>VALID</x:v>
      </x:c>
      <x:c r="Y61" s="61">
        <x:f>IF($BN61="EMPTY","EMPTY",$BN61)</x:f>
      </x:c>
      <x:c r="Z61" s="61">
        <x:f>$BO61</x:f>
      </x:c>
      <x:c r="AA61" s="61">
        <x:f>IF($BN61="EMPTY","EMPTY",IF($AZ61=TRUE,"INVALID",IF($BA61=TRUE,"INCOMPLETE",IF(OR(NOT(ISTEXT($C61)),LEN(TRIM($C61&amp;""))&lt;2),"INVALID","VALID"))))</x:f>
      </x:c>
      <x:c r="AB61" s="61">
        <x:f>IF(Y61=V61,"PASS","FAIL")</x:f>
      </x:c>
      <x:c r="AC61" s="61">
        <x:f>IF(Z61=W61,"PASS","FAIL")</x:f>
      </x:c>
      <x:c r="AD61" s="61">
        <x:f>IF(AA61=X61,"PASS","FAIL")</x:f>
      </x:c>
      <x:c r="AE61" s="61">
        <x:f>IF(AND(AB61="PASS",AC61="PASS",AD61="PASS"),"PASS","FAIL")</x:f>
      </x:c>
      <x:c r="AF61" s="71" t="str">
        <x:v>The current set is missing a commercially relevant alternative.</x:v>
      </x:c>
      <x:c r="AG61" s="61">
        <x:f>IF($BN61="EMPTY","EMPTY",IFERROR(VLOOKUP($BO61,'Method Notes'!$AN$5:$AW$50,2,FALSE),""))</x:f>
      </x:c>
      <x:c r="AH61" s="71" t="str">
        <x:v>First-party evidence places the alternative in a real, matching buyer decision and its type, role and serviceability are resolved.</x:v>
      </x:c>
      <x:c r="AI61" s="61">
        <x:f>IF($BN61="EMPTY","EMPTY",IF($BO61="CONTROLLED_INPUT_INVALID","Unsupported values were supplied for: "&amp;LEFT($BL61,MAX(0,LEN($BL61)-2))&amp;". The engine does not convert them to a safe default.",IF($BO61="REQUIRED_FIELDS_MISSING","Required information is missing: "&amp;LEFT($BM61,MAX(0,LEN($BM61)-2))&amp;".",IFERROR(VLOOKUP($BO61,'Method Notes'!$AN$5:$AW$50,3,FALSE),""))))</x:f>
      </x:c>
      <x:c r="AJ61" s="71" t="str">
        <x:v>Add as No-decision alternative in this scoped view.</x:v>
      </x:c>
      <x:c r="AK61" s="61">
        <x:f>IF($BN61="EMPTY","EMPTY",IF($BO61="COMMERCIAL_ALTERNATIVE_MISSING","Add as "&amp;$BJ61&amp;" in this scoped view.",IF($BO61="ROLE_MISMATCH","Reclassify as "&amp;$BJ61&amp;" for this view.",IFERROR(VLOOKUP($BO61,'Method Notes'!$AN$5:$AW$50,4,FALSE),""))))</x:f>
      </x:c>
      <x:c r="AL61" s="71" t="str">
        <x:v>The matching commercial view and related research.</x:v>
      </x:c>
      <x:c r="AM61" s="61">
        <x:f>IF($BN61="EMPTY","EMPTY",IFERROR(VLOOKUP($BO61,'Method Notes'!$AN$5:$AW$50,5,FALSE),""))</x:f>
      </x:c>
      <x:c r="AN61" s="71" t="str">
        <x:v>Other products, buyers, markets or stages without evidence.</x:v>
      </x:c>
      <x:c r="AO61" s="61">
        <x:f>IF($BN61="EMPTY","EMPTY",IFERROR(VLOOKUP($BO61,'Method Notes'!$AN$5:$AW$50,6,FALSE),""))</x:f>
      </x:c>
      <x:c r="AP61" s="71" t="str">
        <x:v>Normalize the stable identity and link the supporting records.</x:v>
      </x:c>
      <x:c r="AQ61" s="61">
        <x:f>IF($BN61="EMPTY","EMPTY",IF($BO61="COMMERCIAL_EVIDENCE_LIMITED",IF($BF61=TRUE,"Add independent decisions and missing segments.","Collect direct buyer or recorded commercial-event evidence tied to the same scope."),IFERROR(VLOOKUP($BO61,'Method Notes'!$AN$5:$AW$50,7,FALSE),"")))</x:f>
      </x:c>
      <x:c r="AR61" s="71" t="str">
        <x:v>Review on scope, serviceability or contradictory-evidence change.</x:v>
      </x:c>
      <x:c r="AS61" s="61">
        <x:f>IF($BN61="EMPTY","EMPTY",IFERROR(VLOOKUP($BO61,'Method Notes'!$AN$5:$AW$50,8,FALSE),""))</x:f>
      </x:c>
      <x:c r="AT61" s="71" t="str">
        <x:v>Evidence is scoped to the tested view.</x:v>
      </x:c>
      <x:c r="AU61" s="61">
        <x:f>IF($BN61="EMPTY","EMPTY",IF(OR($BO61="COMMERCIAL_EVIDENCE_LIMITED",$BO61="COMMERCIAL_ALTERNATIVE_MISSING",$BO61="ROLE_MISMATCH",$BO61="SCOPE_OR_FRESHNESS_LIMIT"),IF($BB61="shared","PROVENANCE NOT INDEPENDENT",IF($BB61="one","ONE INDEPENDENT DECISION ONLY",IF($BE61="incomplete_crm","CRM CAPTURE INCOMPLETE",IF(OR($BE61="only_wins",$BE61="only_losses",$BE61="one_segment",$BE61="limited"),"SAMPLE COVERAGE LIMITED",IF($T61="yes","HISTORICAL BACKFILL UNRELIABLE",IF($BC61="stale","EVIDENCE STALE","Evidence is scoped to the tested view.")))))),IFERROR(VLOOKUP($BO61,'Method Notes'!$AN$5:$AW$50,9,FALSE),"")))</x:f>
      </x:c>
      <x:c r="AV61" s="71" t="str">
        <x:v>Add the candidate to a new validated-set version.</x:v>
      </x:c>
      <x:c r="AW61" s="61">
        <x:f>IF($BN61="EMPTY","EMPTY",IFERROR(VLOOKUP($BO61,'Method Notes'!$AN$5:$AW$50,10,FALSE),""))</x:f>
      </x:c>
      <x:c r="AX61" s="61">
        <x:f>IF(AND(AG61=AF61,AI61=AH61,AK61=AJ61,AM61=AL61,AO61=AN61,AQ61=AP61,AS61=AR61,AU61=AT61,AW61=AV61),"PASS","FAIL")</x:f>
      </x:c>
      <x:c r="AY61">
        <x:f>IF(COUNTA($C61:$U61)&gt;0,1,0)</x:f>
      </x:c>
      <x:c r="AZ61">
        <x:f>OR(ISFORMULA($C61),ISFORMULA($D61),AND($D61&lt;&gt;"",NOT(OR(EXACT($D61,"seo"),EXACT($D61,"content"),EXACT($D61,"paid_search"),EXACT($D61,"market_monitoring"),EXACT($D61,"battlecard"),EXACT($D61,"product_comparison"),EXACT($D61,"shortlist"),EXACT($D61,"procurement"),EXACT($D61,"pricing"),EXACT($D61,"renewal"),EXACT($D61,"strategy")))),ISFORMULA($E61),AND($E61&lt;&gt;"",NOT(OR(EXACT($E61,"yes"),EXACT($E61,"no")))),ISFORMULA($F61),AND($F61&lt;&gt;"",NOT(OR(EXACT($F61,"yes"),EXACT($F61,"no")))),ISFORMULA($G61),AND($G61&lt;&gt;"",NOT(OR(EXACT($G61,"none"),EXACT($G61,"seller_only"),EXACT($G61,"buyer_event"),EXACT($G61,"mixed")))),ISFORMULA($H61),AND($H61&lt;&gt;"",NOT(OR(EXACT($H61,"yes"),EXACT($H61,"no"),EXACT($H61,"unknown")))),ISFORMULA($I61),AND($I61&lt;&gt;"",NOT(OR(EXACT($I61,"full"),EXACT($I61,"partial"),EXACT($I61,"mismatch"),EXACT($I61,"unknown")))),ISFORMULA($J61),AND($J61&lt;&gt;"",NOT(OR(EXACT($J61,"independent_current"),EXACT($J61,"one_decision"),EXACT($J61,"shared_records"),EXACT($J61,"contradictory"),EXACT($J61,"incomplete_capture"),EXACT($J61,"stale")))),ISFORMULA($K61),AND($K61&lt;&gt;"",NOT(OR(EXACT($K61,"vendor"),EXACT($K61,"product"),EXACT($K61,"consultancy"),EXACT($K61,"agency"),EXACT($K61,"internal_build"),EXACT($K61,"spreadsheet"),EXACT($K61,"incumbent"),EXACT($K61,"open_source"),EXACT($K61,"free_tool"),EXACT($K61,"no_decision"),EXACT($K61,"status_quo"),EXACT($K61,"unknown")))),ISFORMULA($L61),AND($L61&lt;&gt;"",NOT(OR(EXACT($L61,"direct"),EXACT($L61,"indirect"),EXACT($L61,"substitute"),EXACT($L61,"reference"),EXACT($L61,"unknown")))),ISFORMULA($M61),AND($M61&lt;&gt;"",NOT(OR(EXACT($M61,"current"),EXACT($M61,"stale"),EXACT($M61,"unknown")))),ISFORMULA($N61),AND($N61&lt;&gt;"",NOT(OR(EXACT($N61,"none"),EXACT($N61,"material"),EXACT($N61,"unknown")))),ISFORMULA($O61),AND($O61&lt;&gt;"",NOT(OR(EXACT($O61,"two_plus"),EXACT($O61,"one"),EXACT($O61,"shared"),EXACT($O61,"unknown")))),ISFORMULA($P61),AND($P61&lt;&gt;"",NOT(OR(EXACT($P61,"balanced"),EXACT($P61,"only_wins"),EXACT($P61,"only_losses"),EXACT($P61,"one_segment"),EXACT($P61,"incomplete_crm"),EXACT($P61,"limited")))),ISFORMULA($Q61),AND($Q61&lt;&gt;"",NOT(OR(EXACT($Q61,"none"),EXACT($Q61,"review_due"),EXACT($Q61,"new_evidence")))),ISFORMULA($R61),AND($R61&lt;&gt;"",NOT(OR(EXACT($R61,"yes"),EXACT($R61,"no")))),ISFORMULA($S61),AND($S61&lt;&gt;"",NOT(OR(EXACT($S61,"yes"),EXACT($S61,"no"),EXACT($S61,"unknown")))),ISFORMULA($T61),AND($T61&lt;&gt;"",NOT(OR(EXACT($T61,"yes"),EXACT($T61,"no")))),ISFORMULA($U61),AND($U61&lt;&gt;"",NOT(OR(EXACT($U61,"yes"),EXACT($U61,"no"),EXACT($U61,"unknown")))))</x:f>
      </x:c>
      <x:c r="BA61">
        <x:f>OR(LEN(TRIM($C61&amp;""))=0,LEN(TRIM($D61&amp;""))=0,LEN(TRIM($E61&amp;""))=0,LEN(TRIM($F61&amp;""))=0,LEN(TRIM($G61&amp;""))=0,LEN(TRIM($H61&amp;""))=0,LEN(TRIM($I61&amp;""))=0,LEN(TRIM($J61&amp;""))=0)</x:f>
      </x:c>
      <x:c r="BB61">
        <x:f>IF($O61&lt;&gt;"",$O61,IF($J61="independent_current","two_plus",IF($J61="one_decision","one",IF($J61="shared_records","shared","unknown"))))</x:f>
      </x:c>
      <x:c r="BC61">
        <x:f>IF($M61&lt;&gt;"",$M61,IF($J61="stale","stale",IF($J61="incomplete_capture","unknown",IF($J61&lt;&gt;"","current",""))))</x:f>
      </x:c>
      <x:c r="BD61">
        <x:f>IF($N61&lt;&gt;"",$N61,IF($J61="contradictory","material",IF($J61&lt;&gt;"","none","")))</x:f>
      </x:c>
      <x:c r="BE61">
        <x:f>IF($P61&lt;&gt;"",$P61,IF($J61="incomplete_capture","incomplete_crm",IF($J61="independent_current","balanced",IF($J61&lt;&gt;"","limited",""))))</x:f>
      </x:c>
      <x:c r="BF61">
        <x:f>OR($G61="buyer_event",$G61="mixed")</x:f>
      </x:c>
      <x:c r="BG61">
        <x:f>OR($D61="battlecard",$D61="shortlist",$D61="procurement",$D61="pricing",$D61="renewal",$D61="strategy",$D61="product_comparison")</x:f>
      </x:c>
      <x:c r="BH61">
        <x:f>OR($D61="seo",$D61="content",$D61="paid_search",$D61="market_monitoring")</x:f>
      </x:c>
      <x:c r="BI61">
        <x:f>IF(OR($K61="vendor",$K61="product"),"direct",IF(OR($K61="consultancy",$K61="agency"),"indirect",IF(OR($K61="internal_build",$K61="spreadsheet",$K61="incumbent",$K61="open_source",$K61="free_tool",$K61="no_decision",$K61="status_quo"),"substitute","")))</x:f>
      </x:c>
      <x:c r="BJ61">
        <x:f>IF(OR($K61="vendor",$K61="product"),"Direct competitor",IF(OR($K61="consultancy",$K61="agency"),"Service alternative",IF($K61="incumbent","Incumbent / substitute",IF($K61="no_decision","No-decision alternative",IF($K61="status_quo","Status-quo alternative",IF(OR($K61="internal_build",$K61="spreadsheet",$K61="open_source",$K61="free_tool"),"Substitute",""))))))</x:f>
      </x:c>
      <x:c r="BK61">
        <x:f>OR($G61="none",$G61="seller_only",$BB61&lt;&gt;"two_plus",$BE61="only_wins",$BE61="only_losses",$BE61="one_segment",$BE61="incomplete_crm",$BE61="limited",$T61="yes",$BC61&lt;&gt;"current")</x:f>
      </x:c>
      <x:c r="BL61">
        <x:f>IF(ISFORMULA($C61),"candidateName, ","")&amp;IF(OR(ISFORMULA($D61),AND($D61&lt;&gt;"",NOT(OR(EXACT($D61,"seo"),EXACT($D61,"content"),EXACT($D61,"paid_search"),EXACT($D61,"market_monitoring"),EXACT($D61,"battlecard"),EXACT($D61,"product_comparison"),EXACT($D61,"shortlist"),EXACT($D61,"procurement"),EXACT($D61,"pricing"),EXACT($D61,"renewal"),EXACT($D61,"strategy"))))),"decisionUse, ","")&amp;IF(OR(ISFORMULA($E61),AND($E61&lt;&gt;"",NOT(OR(EXACT($E61,"yes"),EXACT($E61,"no"))))),"candidateInSet, ","")&amp;IF(OR(ISFORMULA($F61),AND($F61&lt;&gt;"",NOT(OR(EXACT($F61,"yes"),EXACT($F61,"no"))))),"publicEvidence, ","")&amp;IF(OR(ISFORMULA($G61),AND($G61&lt;&gt;"",NOT(OR(EXACT($G61,"none"),EXACT($G61,"seller_only"),EXACT($G61,"buyer_event"),EXACT($G61,"mixed"))))),"firstPartyEvidence, ","")&amp;IF(OR(ISFORMULA($H61),AND($H61&lt;&gt;"",NOT(OR(EXACT($H61,"yes"),EXACT($H61,"no"),EXACT($H61,"unknown"))))),"realDecision, ","")&amp;IF(OR(ISFORMULA($I61),AND($I61&lt;&gt;"",NOT(OR(EXACT($I61,"full"),EXACT($I61,"partial"),EXACT($I61,"mismatch"),EXACT($I61,"unknown"))))),"scopeMatch, ","")&amp;IF(OR(ISFORMULA($J61),AND($J61&lt;&gt;"",NOT(OR(EXACT($J61,"independent_current"),EXACT($J61,"one_decision"),EXACT($J61,"shared_records"),EXACT($J61,"contradictory"),EXACT($J61,"incomplete_capture"),EXACT($J61,"stale"))))),"evidenceQuality, ","")&amp;IF(OR(ISFORMULA($K61),AND($K61&lt;&gt;"",NOT(OR(EXACT($K61,"vendor"),EXACT($K61,"product"),EXACT($K61,"consultancy"),EXACT($K61,"agency"),EXACT($K61,"internal_build"),EXACT($K61,"spreadsheet"),EXACT($K61,"incumbent"),EXACT($K61,"open_source"),EXACT($K61,"free_tool"),EXACT($K61,"no_decision"),EXACT($K61,"status_quo"),EXACT($K61,"unknown"))))),"alternativeType, ","")&amp;IF(OR(ISFORMULA($L61),AND($L61&lt;&gt;"",NOT(OR(EXACT($L61,"direct"),EXACT($L61,"indirect"),EXACT($L61,"substitute"),EXACT($L61,"reference"),EXACT($L61,"unknown"))))),"currentRole, ","")&amp;IF(OR(ISFORMULA($M61),AND($M61&lt;&gt;"",NOT(OR(EXACT($M61,"current"),EXACT($M61,"stale"),EXACT($M61,"unknown"))))),"freshness, ","")&amp;IF(OR(ISFORMULA($N61),AND($N61&lt;&gt;"",NOT(OR(EXACT($N61,"none"),EXACT($N61,"material"),EXACT($N61,"unknown"))))),"contradiction, ","")&amp;IF(OR(ISFORMULA($O61),AND($O61&lt;&gt;"",NOT(OR(EXACT($O61,"two_plus"),EXACT($O61,"one"),EXACT($O61,"shared"),EXACT($O61,"unknown"))))),"provenance, ","")&amp;IF(OR(ISFORMULA($P61),AND($P61&lt;&gt;"",NOT(OR(EXACT($P61,"balanced"),EXACT($P61,"only_wins"),EXACT($P61,"only_losses"),EXACT($P61,"one_segment"),EXACT($P61,"incomplete_crm"),EXACT($P61,"limited"))))),"sampleCoverage, ","")&amp;IF(OR(ISFORMULA($Q61),AND($Q61&lt;&gt;"",NOT(OR(EXACT($Q61,"none"),EXACT($Q61,"review_due"),EXACT($Q61,"new_evidence"))))),"previousValidation, ","")&amp;IF(OR(ISFORMULA($R61),AND($R61&lt;&gt;"",NOT(OR(EXACT($R61,"yes"),EXACT($R61,"no"))))),"newMaterialEvidence, ","")&amp;IF(OR(ISFORMULA($S61),AND($S61&lt;&gt;"",NOT(OR(EXACT($S61,"yes"),EXACT($S61,"no"),EXACT($S61,"unknown"))))),"serviceability, ","")&amp;IF(OR(ISFORMULA($T61),AND($T61&lt;&gt;"",NOT(OR(EXACT($T61,"yes"),EXACT($T61,"no"))))),"historicalBackfill, ","")&amp;IF(OR(ISFORMULA($U61),AND($U61&lt;&gt;"",NOT(OR(EXACT($U61,"yes"),EXACT($U61,"no"),EXACT($U61,"unknown"))))),"commercialNonParticipation, ","")</x:f>
      </x:c>
      <x:c r="BM61">
        <x:f>IF(LEN(TRIM($C61&amp;""))=0,"candidateName, ","")&amp;IF(LEN(TRIM($D61&amp;""))=0,"decisionUse, ","")&amp;IF(LEN(TRIM($E61&amp;""))=0,"candidateInSet, ","")&amp;IF(LEN(TRIM($F61&amp;""))=0,"publicEvidence, ","")&amp;IF(LEN(TRIM($G61&amp;""))=0,"firstPartyEvidence, ","")&amp;IF(LEN(TRIM($H61&amp;""))=0,"realDecision, ","")&amp;IF(LEN(TRIM($I61&amp;""))=0,"scopeMatch, ","")&amp;IF(LEN(TRIM($J61&amp;""))=0,"evidenceQuality, ","")</x:f>
      </x:c>
      <x:c r="BN61">
        <x:f>IF($AY61=0,"EMPTY",IF($AZ61=TRUE,"INVALID INPUT",IF($BA61=TRUE,"INVALID INPUT",IF(OR(NOT(ISTEXT($C61)),LEN(TRIM($C61&amp;""))&lt;2),"INVALID INPUT",IF(OR($Q61="review_due",$Q61="new_evidence",$R61="yes"),"REOPEN",IF(OR($BD61="material",$BD61="unknown"),"RESOLVE EVIDENCE",IF(OR($I61="unknown",$H61="unknown"),"RESOLVE EVIDENCE",IF(AND($BG61=TRUE,OR($S61="",$S61="unknown")),"RESOLVE EVIDENCE",IF(AND($E61="no",OR($K61="",$K61="unknown")),"RESOLVE EVIDENCE",IF(AND($E61="yes",OR($L61="",$L61="unknown")),"RESOLVE EVIDENCE",IF(AND($E61="yes",OR($I61="partial",$I61="mismatch",$BC61="stale")),"DOWNGRADE",IF(AND($BG61=TRUE,$BK61=TRUE),"RESOLVE EVIDENCE",IF(AND($S61="no",$E61="yes",$H61="no",$U61="yes",$BB61="two_plus",$I61="full",$BC61="current"),"EXCLUDE FROM THIS COMMERCIAL VIEW",IF(AND($S61="no",$E61="yes",$H61="yes"),"DOWNGRADE",IF(AND($S61="no",OR($F61="yes",$BH61=TRUE)),"RETAIN FOR DISCOVERY / REFERENCE",IF($S61="no","RESOLVE EVIDENCE",IF(AND($E61="no",$H61="yes",$BF61=TRUE,$I61="full",$BI61=""),"RESOLVE EVIDENCE",IF(AND($E61="no",$H61="yes",$BF61=TRUE,$I61="full",$BG61=TRUE,OR($BB61&lt;&gt;"two_plus",$BC61&lt;&gt;"current",$S61&lt;&gt;"yes")),"RESOLVE EVIDENCE",IF(AND($E61="no",$H61="yes",$BF61=TRUE,$I61="full"),"ADD",IF(AND($BI61&lt;&gt;"",$E61="yes",$H61="yes",$I61="full",$L61&lt;&gt;$BI61),"RECLASSIFY",IF(AND($BB61="shared",$BH61=TRUE),"RETAIN FOR DISCOVERY / REFERENCE",IF(AND($BH61=TRUE,$F61="yes",OR($H61="no",$G61="none")),"RETAIN FOR DISCOVERY / REFERENCE",IF(AND($E61="yes",$H61="no",$U61="yes",$BB61="two_plus",$I61="full",$BC61="current"),"EXCLUDE FROM THIS COMMERCIAL VIEW",IF(AND($E61="yes",$H61="yes",$BF61=TRUE,$I61="full",$BB61="two_plus",$BC61="current",$BI61=""),"RESOLVE EVIDENCE",IF(AND($E61="yes",$H61="yes",$BF61=TRUE,$I61="full",$BB61="two_plus",$BC61="current",$BG61=TRUE,$S61&lt;&gt;"yes"),"RESOLVE EVIDENCE",IF(AND($E61="yes",$H61="yes",$BF61=TRUE,$I61="full",$BB61="two_plus",$BC61="current",$L61&lt;&gt;$BI61),"RECLASSIFY",IF(AND($E61="yes",$H61="yes",$BF61=TRUE,$I61="full",$BB61="two_plus",$BC61="current"),"CONFIRM","RESOLVE EVIDENCE")))))))))))))))))))))))))))</x:f>
      </x:c>
      <x:c r="BO61">
        <x:f>IF($AY61=0,"EMPTY",IF($AZ61=TRUE,"CONTROLLED_INPUT_INVALID",IF($BA61=TRUE,"REQUIRED_FIELDS_MISSING",IF(OR(NOT(ISTEXT($C61)),LEN(TRIM($C61&amp;""))&lt;2),"IDENTITY_MALFORMED",IF(OR($Q61="review_due",$Q61="new_evidence",$R61="yes"),"LIFECYCLE_TRIGGER",IF(OR($BD61="material",$BD61="unknown"),"MATERIAL_CONTRADICTION",IF(OR($I61="unknown",$H61="unknown"),"SCOPE_OR_EVENT_UNRESOLVED",IF(AND($BG61=TRUE,OR($S61="",$S61="unknown")),"SERVICEABILITY_UNRESOLVED",IF(AND($E61="no",OR($K61="",$K61="unknown")),"MISSING_ALTERNATIVE_ROLE_UNRESOLVED",IF(AND($E61="yes",OR($L61="",$L61="unknown")),"CURRENT_ROLE_UNRESOLVED",IF(AND($E61="yes",OR($I61="partial",$I61="mismatch",$BC61="stale")),"SCOPE_OR_FRESHNESS_LIMIT",IF(AND($BG61=TRUE,$BK61=TRUE),"COMMERCIAL_EVIDENCE_LIMITED",IF(AND($S61="no",$E61="yes",$H61="no",$U61="yes",$BB61="two_plus",$I61="full",$BC61="current"),"SCOPED_NON_SERVICEABILITY",IF(AND($S61="no",$E61="yes",$H61="yes"),"SERVICEABILITY_LIMIT",IF(AND($S61="no",OR($F61="yes",$BH61=TRUE)),"NOT_SERVICEABLE_FOR_COMMERCIAL_VIEW",IF($S61="no","SERVICEABILITY_NEGATIVE_ROLE_EFFECT_UNRESOLVED",IF(AND($E61="no",$H61="yes",$BF61=TRUE,$I61="full",$BI61=""),"MISSING_ALTERNATIVE_ROLE_UNRESOLVED",IF(AND($E61="no",$H61="yes",$BF61=TRUE,$I61="full",$BG61=TRUE,OR($BB61&lt;&gt;"two_plus",$BC61&lt;&gt;"current",$S61&lt;&gt;"yes")),"MISSING_ALTERNATIVE_EVIDENCE_LIMITED",IF(AND($E61="no",$H61="yes",$BF61=TRUE,$I61="full"),"COMMERCIAL_ALTERNATIVE_MISSING",IF(AND($BI61&lt;&gt;"",$E61="yes",$H61="yes",$I61="full",$L61&lt;&gt;$BI61),"ROLE_MISMATCH",IF(AND($BB61="shared",$BH61=TRUE),"PUBLIC_SIGNAL_SHARED_PROVENANCE",IF(AND($BH61=TRUE,$F61="yes",OR($H61="no",$G61="none")),"DISCOVERY_ONLY_RELATIONSHIP",IF(AND($E61="yes",$H61="no",$U61="yes",$BB61="two_plus",$I61="full",$BC61="current"),"SCOPED_NON_PARTICIPATION",IF(AND($E61="yes",$H61="yes",$BF61=TRUE,$I61="full",$BB61="two_plus",$BC61="current",$BI61=""),"ALTERNATIVE_TYPE_UNRESOLVED",IF(AND($E61="yes",$H61="yes",$BF61=TRUE,$I61="full",$BB61="two_plus",$BC61="current",$BG61=TRUE,$S61&lt;&gt;"yes"),"SERVICEABILITY_UNRESOLVED",IF(AND($E61="yes",$H61="yes",$BF61=TRUE,$I61="full",$BB61="two_plus",$BC61="current",$L61&lt;&gt;$BI61),"ROLE_MISMATCH",IF(AND($E61="yes",$H61="yes",$BF61=TRUE,$I61="full",$BB61="two_plus",$BC61="current"),"SCOPED_COMMERCIAL_RELEVANCE","DEFAULT_EVIDENCE_GAP")))))))))))))))))))))))))))</x:f>
      </x:c>
    </x:row>
    <x:row r="62">
      <x:c r="A62" s="80" t="str">
        <x:v>F057</x:v>
      </x:c>
      <x:c r="B62" s="80" t="str">
        <x:v>Add missing status_quo</x:v>
      </x:c>
      <x:c r="C62" s="80" t="str">
        <x:v>Atlas Cloud</x:v>
      </x:c>
      <x:c r="D62" s="80" t="str">
        <x:v>shortlist</x:v>
      </x:c>
      <x:c r="E62" s="80" t="str">
        <x:v>no</x:v>
      </x:c>
      <x:c r="F62" s="80" t="str">
        <x:v>no</x:v>
      </x:c>
      <x:c r="G62" s="80" t="str">
        <x:v>mixed</x:v>
      </x:c>
      <x:c r="H62" s="80" t="str">
        <x:v>yes</x:v>
      </x:c>
      <x:c r="I62" s="80" t="str">
        <x:v>full</x:v>
      </x:c>
      <x:c r="J62" s="80" t="str">
        <x:v>independent_current</x:v>
      </x:c>
      <x:c r="K62" s="80" t="str">
        <x:v>status_quo</x:v>
      </x:c>
      <x:c r="L62" s="80" t="str">
        <x:v>direct</x:v>
      </x:c>
      <x:c r="M62" s="80" t="str">
        <x:v>current</x:v>
      </x:c>
      <x:c r="N62" s="80" t="str">
        <x:v>none</x:v>
      </x:c>
      <x:c r="O62" s="80" t="str">
        <x:v>two_plus</x:v>
      </x:c>
      <x:c r="P62" s="80" t="str">
        <x:v>balanced</x:v>
      </x:c>
      <x:c r="Q62" s="80" t="str">
        <x:v>none</x:v>
      </x:c>
      <x:c r="R62" s="80" t="str">
        <x:v>no</x:v>
      </x:c>
      <x:c r="S62" s="80" t="str">
        <x:v>yes</x:v>
      </x:c>
      <x:c r="T62" s="80" t="str">
        <x:v>no</x:v>
      </x:c>
      <x:c r="U62" s="80" t="str">
        <x:v>no</x:v>
      </x:c>
      <x:c r="V62" s="80" t="str">
        <x:v>ADD</x:v>
      </x:c>
      <x:c r="W62" s="61" t="str">
        <x:v>COMMERCIAL_ALTERNATIVE_MISSING</x:v>
      </x:c>
      <x:c r="X62" s="61" t="str">
        <x:v>VALID</x:v>
      </x:c>
      <x:c r="Y62" s="61">
        <x:f>IF($BN62="EMPTY","EMPTY",$BN62)</x:f>
      </x:c>
      <x:c r="Z62" s="61">
        <x:f>$BO62</x:f>
      </x:c>
      <x:c r="AA62" s="61">
        <x:f>IF($BN62="EMPTY","EMPTY",IF($AZ62=TRUE,"INVALID",IF($BA62=TRUE,"INCOMPLETE",IF(OR(NOT(ISTEXT($C62)),LEN(TRIM($C62&amp;""))&lt;2),"INVALID","VALID"))))</x:f>
      </x:c>
      <x:c r="AB62" s="61">
        <x:f>IF(Y62=V62,"PASS","FAIL")</x:f>
      </x:c>
      <x:c r="AC62" s="61">
        <x:f>IF(Z62=W62,"PASS","FAIL")</x:f>
      </x:c>
      <x:c r="AD62" s="61">
        <x:f>IF(AA62=X62,"PASS","FAIL")</x:f>
      </x:c>
      <x:c r="AE62" s="61">
        <x:f>IF(AND(AB62="PASS",AC62="PASS",AD62="PASS"),"PASS","FAIL")</x:f>
      </x:c>
      <x:c r="AF62" s="71" t="str">
        <x:v>The current set is missing a commercially relevant alternative.</x:v>
      </x:c>
      <x:c r="AG62" s="61">
        <x:f>IF($BN62="EMPTY","EMPTY",IFERROR(VLOOKUP($BO62,'Method Notes'!$AN$5:$AW$50,2,FALSE),""))</x:f>
      </x:c>
      <x:c r="AH62" s="71" t="str">
        <x:v>First-party evidence places the alternative in a real, matching buyer decision and its type, role and serviceability are resolved.</x:v>
      </x:c>
      <x:c r="AI62" s="61">
        <x:f>IF($BN62="EMPTY","EMPTY",IF($BO62="CONTROLLED_INPUT_INVALID","Unsupported values were supplied for: "&amp;LEFT($BL62,MAX(0,LEN($BL62)-2))&amp;". The engine does not convert them to a safe default.",IF($BO62="REQUIRED_FIELDS_MISSING","Required information is missing: "&amp;LEFT($BM62,MAX(0,LEN($BM62)-2))&amp;".",IFERROR(VLOOKUP($BO62,'Method Notes'!$AN$5:$AW$50,3,FALSE),""))))</x:f>
      </x:c>
      <x:c r="AJ62" s="71" t="str">
        <x:v>Add as Status-quo alternative in this scoped view.</x:v>
      </x:c>
      <x:c r="AK62" s="61">
        <x:f>IF($BN62="EMPTY","EMPTY",IF($BO62="COMMERCIAL_ALTERNATIVE_MISSING","Add as "&amp;$BJ62&amp;" in this scoped view.",IF($BO62="ROLE_MISMATCH","Reclassify as "&amp;$BJ62&amp;" for this view.",IFERROR(VLOOKUP($BO62,'Method Notes'!$AN$5:$AW$50,4,FALSE),""))))</x:f>
      </x:c>
      <x:c r="AL62" s="71" t="str">
        <x:v>The matching commercial view and related research.</x:v>
      </x:c>
      <x:c r="AM62" s="61">
        <x:f>IF($BN62="EMPTY","EMPTY",IFERROR(VLOOKUP($BO62,'Method Notes'!$AN$5:$AW$50,5,FALSE),""))</x:f>
      </x:c>
      <x:c r="AN62" s="71" t="str">
        <x:v>Other products, buyers, markets or stages without evidence.</x:v>
      </x:c>
      <x:c r="AO62" s="61">
        <x:f>IF($BN62="EMPTY","EMPTY",IFERROR(VLOOKUP($BO62,'Method Notes'!$AN$5:$AW$50,6,FALSE),""))</x:f>
      </x:c>
      <x:c r="AP62" s="71" t="str">
        <x:v>Normalize the stable identity and link the supporting records.</x:v>
      </x:c>
      <x:c r="AQ62" s="61">
        <x:f>IF($BN62="EMPTY","EMPTY",IF($BO62="COMMERCIAL_EVIDENCE_LIMITED",IF($BF62=TRUE,"Add independent decisions and missing segments.","Collect direct buyer or recorded commercial-event evidence tied to the same scope."),IFERROR(VLOOKUP($BO62,'Method Notes'!$AN$5:$AW$50,7,FALSE),"")))</x:f>
      </x:c>
      <x:c r="AR62" s="71" t="str">
        <x:v>Review on scope, serviceability or contradictory-evidence change.</x:v>
      </x:c>
      <x:c r="AS62" s="61">
        <x:f>IF($BN62="EMPTY","EMPTY",IFERROR(VLOOKUP($BO62,'Method Notes'!$AN$5:$AW$50,8,FALSE),""))</x:f>
      </x:c>
      <x:c r="AT62" s="71" t="str">
        <x:v>Evidence is scoped to the tested view.</x:v>
      </x:c>
      <x:c r="AU62" s="61">
        <x:f>IF($BN62="EMPTY","EMPTY",IF(OR($BO62="COMMERCIAL_EVIDENCE_LIMITED",$BO62="COMMERCIAL_ALTERNATIVE_MISSING",$BO62="ROLE_MISMATCH",$BO62="SCOPE_OR_FRESHNESS_LIMIT"),IF($BB62="shared","PROVENANCE NOT INDEPENDENT",IF($BB62="one","ONE INDEPENDENT DECISION ONLY",IF($BE62="incomplete_crm","CRM CAPTURE INCOMPLETE",IF(OR($BE62="only_wins",$BE62="only_losses",$BE62="one_segment",$BE62="limited"),"SAMPLE COVERAGE LIMITED",IF($T62="yes","HISTORICAL BACKFILL UNRELIABLE",IF($BC62="stale","EVIDENCE STALE","Evidence is scoped to the tested view.")))))),IFERROR(VLOOKUP($BO62,'Method Notes'!$AN$5:$AW$50,9,FALSE),"")))</x:f>
      </x:c>
      <x:c r="AV62" s="71" t="str">
        <x:v>Add the candidate to a new validated-set version.</x:v>
      </x:c>
      <x:c r="AW62" s="61">
        <x:f>IF($BN62="EMPTY","EMPTY",IFERROR(VLOOKUP($BO62,'Method Notes'!$AN$5:$AW$50,10,FALSE),""))</x:f>
      </x:c>
      <x:c r="AX62" s="61">
        <x:f>IF(AND(AG62=AF62,AI62=AH62,AK62=AJ62,AM62=AL62,AO62=AN62,AQ62=AP62,AS62=AR62,AU62=AT62,AW62=AV62),"PASS","FAIL")</x:f>
      </x:c>
      <x:c r="AY62">
        <x:f>IF(COUNTA($C62:$U62)&gt;0,1,0)</x:f>
      </x:c>
      <x:c r="AZ62">
        <x:f>OR(ISFORMULA($C62),ISFORMULA($D62),AND($D62&lt;&gt;"",NOT(OR(EXACT($D62,"seo"),EXACT($D62,"content"),EXACT($D62,"paid_search"),EXACT($D62,"market_monitoring"),EXACT($D62,"battlecard"),EXACT($D62,"product_comparison"),EXACT($D62,"shortlist"),EXACT($D62,"procurement"),EXACT($D62,"pricing"),EXACT($D62,"renewal"),EXACT($D62,"strategy")))),ISFORMULA($E62),AND($E62&lt;&gt;"",NOT(OR(EXACT($E62,"yes"),EXACT($E62,"no")))),ISFORMULA($F62),AND($F62&lt;&gt;"",NOT(OR(EXACT($F62,"yes"),EXACT($F62,"no")))),ISFORMULA($G62),AND($G62&lt;&gt;"",NOT(OR(EXACT($G62,"none"),EXACT($G62,"seller_only"),EXACT($G62,"buyer_event"),EXACT($G62,"mixed")))),ISFORMULA($H62),AND($H62&lt;&gt;"",NOT(OR(EXACT($H62,"yes"),EXACT($H62,"no"),EXACT($H62,"unknown")))),ISFORMULA($I62),AND($I62&lt;&gt;"",NOT(OR(EXACT($I62,"full"),EXACT($I62,"partial"),EXACT($I62,"mismatch"),EXACT($I62,"unknown")))),ISFORMULA($J62),AND($J62&lt;&gt;"",NOT(OR(EXACT($J62,"independent_current"),EXACT($J62,"one_decision"),EXACT($J62,"shared_records"),EXACT($J62,"contradictory"),EXACT($J62,"incomplete_capture"),EXACT($J62,"stale")))),ISFORMULA($K62),AND($K62&lt;&gt;"",NOT(OR(EXACT($K62,"vendor"),EXACT($K62,"product"),EXACT($K62,"consultancy"),EXACT($K62,"agency"),EXACT($K62,"internal_build"),EXACT($K62,"spreadsheet"),EXACT($K62,"incumbent"),EXACT($K62,"open_source"),EXACT($K62,"free_tool"),EXACT($K62,"no_decision"),EXACT($K62,"status_quo"),EXACT($K62,"unknown")))),ISFORMULA($L62),AND($L62&lt;&gt;"",NOT(OR(EXACT($L62,"direct"),EXACT($L62,"indirect"),EXACT($L62,"substitute"),EXACT($L62,"reference"),EXACT($L62,"unknown")))),ISFORMULA($M62),AND($M62&lt;&gt;"",NOT(OR(EXACT($M62,"current"),EXACT($M62,"stale"),EXACT($M62,"unknown")))),ISFORMULA($N62),AND($N62&lt;&gt;"",NOT(OR(EXACT($N62,"none"),EXACT($N62,"material"),EXACT($N62,"unknown")))),ISFORMULA($O62),AND($O62&lt;&gt;"",NOT(OR(EXACT($O62,"two_plus"),EXACT($O62,"one"),EXACT($O62,"shared"),EXACT($O62,"unknown")))),ISFORMULA($P62),AND($P62&lt;&gt;"",NOT(OR(EXACT($P62,"balanced"),EXACT($P62,"only_wins"),EXACT($P62,"only_losses"),EXACT($P62,"one_segment"),EXACT($P62,"incomplete_crm"),EXACT($P62,"limited")))),ISFORMULA($Q62),AND($Q62&lt;&gt;"",NOT(OR(EXACT($Q62,"none"),EXACT($Q62,"review_due"),EXACT($Q62,"new_evidence")))),ISFORMULA($R62),AND($R62&lt;&gt;"",NOT(OR(EXACT($R62,"yes"),EXACT($R62,"no")))),ISFORMULA($S62),AND($S62&lt;&gt;"",NOT(OR(EXACT($S62,"yes"),EXACT($S62,"no"),EXACT($S62,"unknown")))),ISFORMULA($T62),AND($T62&lt;&gt;"",NOT(OR(EXACT($T62,"yes"),EXACT($T62,"no")))),ISFORMULA($U62),AND($U62&lt;&gt;"",NOT(OR(EXACT($U62,"yes"),EXACT($U62,"no"),EXACT($U62,"unknown")))))</x:f>
      </x:c>
      <x:c r="BA62">
        <x:f>OR(LEN(TRIM($C62&amp;""))=0,LEN(TRIM($D62&amp;""))=0,LEN(TRIM($E62&amp;""))=0,LEN(TRIM($F62&amp;""))=0,LEN(TRIM($G62&amp;""))=0,LEN(TRIM($H62&amp;""))=0,LEN(TRIM($I62&amp;""))=0,LEN(TRIM($J62&amp;""))=0)</x:f>
      </x:c>
      <x:c r="BB62">
        <x:f>IF($O62&lt;&gt;"",$O62,IF($J62="independent_current","two_plus",IF($J62="one_decision","one",IF($J62="shared_records","shared","unknown"))))</x:f>
      </x:c>
      <x:c r="BC62">
        <x:f>IF($M62&lt;&gt;"",$M62,IF($J62="stale","stale",IF($J62="incomplete_capture","unknown",IF($J62&lt;&gt;"","current",""))))</x:f>
      </x:c>
      <x:c r="BD62">
        <x:f>IF($N62&lt;&gt;"",$N62,IF($J62="contradictory","material",IF($J62&lt;&gt;"","none","")))</x:f>
      </x:c>
      <x:c r="BE62">
        <x:f>IF($P62&lt;&gt;"",$P62,IF($J62="incomplete_capture","incomplete_crm",IF($J62="independent_current","balanced",IF($J62&lt;&gt;"","limited",""))))</x:f>
      </x:c>
      <x:c r="BF62">
        <x:f>OR($G62="buyer_event",$G62="mixed")</x:f>
      </x:c>
      <x:c r="BG62">
        <x:f>OR($D62="battlecard",$D62="shortlist",$D62="procurement",$D62="pricing",$D62="renewal",$D62="strategy",$D62="product_comparison")</x:f>
      </x:c>
      <x:c r="BH62">
        <x:f>OR($D62="seo",$D62="content",$D62="paid_search",$D62="market_monitoring")</x:f>
      </x:c>
      <x:c r="BI62">
        <x:f>IF(OR($K62="vendor",$K62="product"),"direct",IF(OR($K62="consultancy",$K62="agency"),"indirect",IF(OR($K62="internal_build",$K62="spreadsheet",$K62="incumbent",$K62="open_source",$K62="free_tool",$K62="no_decision",$K62="status_quo"),"substitute","")))</x:f>
      </x:c>
      <x:c r="BJ62">
        <x:f>IF(OR($K62="vendor",$K62="product"),"Direct competitor",IF(OR($K62="consultancy",$K62="agency"),"Service alternative",IF($K62="incumbent","Incumbent / substitute",IF($K62="no_decision","No-decision alternative",IF($K62="status_quo","Status-quo alternative",IF(OR($K62="internal_build",$K62="spreadsheet",$K62="open_source",$K62="free_tool"),"Substitute",""))))))</x:f>
      </x:c>
      <x:c r="BK62">
        <x:f>OR($G62="none",$G62="seller_only",$BB62&lt;&gt;"two_plus",$BE62="only_wins",$BE62="only_losses",$BE62="one_segment",$BE62="incomplete_crm",$BE62="limited",$T62="yes",$BC62&lt;&gt;"current")</x:f>
      </x:c>
      <x:c r="BL62">
        <x:f>IF(ISFORMULA($C62),"candidateName, ","")&amp;IF(OR(ISFORMULA($D62),AND($D62&lt;&gt;"",NOT(OR(EXACT($D62,"seo"),EXACT($D62,"content"),EXACT($D62,"paid_search"),EXACT($D62,"market_monitoring"),EXACT($D62,"battlecard"),EXACT($D62,"product_comparison"),EXACT($D62,"shortlist"),EXACT($D62,"procurement"),EXACT($D62,"pricing"),EXACT($D62,"renewal"),EXACT($D62,"strategy"))))),"decisionUse, ","")&amp;IF(OR(ISFORMULA($E62),AND($E62&lt;&gt;"",NOT(OR(EXACT($E62,"yes"),EXACT($E62,"no"))))),"candidateInSet, ","")&amp;IF(OR(ISFORMULA($F62),AND($F62&lt;&gt;"",NOT(OR(EXACT($F62,"yes"),EXACT($F62,"no"))))),"publicEvidence, ","")&amp;IF(OR(ISFORMULA($G62),AND($G62&lt;&gt;"",NOT(OR(EXACT($G62,"none"),EXACT($G62,"seller_only"),EXACT($G62,"buyer_event"),EXACT($G62,"mixed"))))),"firstPartyEvidence, ","")&amp;IF(OR(ISFORMULA($H62),AND($H62&lt;&gt;"",NOT(OR(EXACT($H62,"yes"),EXACT($H62,"no"),EXACT($H62,"unknown"))))),"realDecision, ","")&amp;IF(OR(ISFORMULA($I62),AND($I62&lt;&gt;"",NOT(OR(EXACT($I62,"full"),EXACT($I62,"partial"),EXACT($I62,"mismatch"),EXACT($I62,"unknown"))))),"scopeMatch, ","")&amp;IF(OR(ISFORMULA($J62),AND($J62&lt;&gt;"",NOT(OR(EXACT($J62,"independent_current"),EXACT($J62,"one_decision"),EXACT($J62,"shared_records"),EXACT($J62,"contradictory"),EXACT($J62,"incomplete_capture"),EXACT($J62,"stale"))))),"evidenceQuality, ","")&amp;IF(OR(ISFORMULA($K62),AND($K62&lt;&gt;"",NOT(OR(EXACT($K62,"vendor"),EXACT($K62,"product"),EXACT($K62,"consultancy"),EXACT($K62,"agency"),EXACT($K62,"internal_build"),EXACT($K62,"spreadsheet"),EXACT($K62,"incumbent"),EXACT($K62,"open_source"),EXACT($K62,"free_tool"),EXACT($K62,"no_decision"),EXACT($K62,"status_quo"),EXACT($K62,"unknown"))))),"alternativeType, ","")&amp;IF(OR(ISFORMULA($L62),AND($L62&lt;&gt;"",NOT(OR(EXACT($L62,"direct"),EXACT($L62,"indirect"),EXACT($L62,"substitute"),EXACT($L62,"reference"),EXACT($L62,"unknown"))))),"currentRole, ","")&amp;IF(OR(ISFORMULA($M62),AND($M62&lt;&gt;"",NOT(OR(EXACT($M62,"current"),EXACT($M62,"stale"),EXACT($M62,"unknown"))))),"freshness, ","")&amp;IF(OR(ISFORMULA($N62),AND($N62&lt;&gt;"",NOT(OR(EXACT($N62,"none"),EXACT($N62,"material"),EXACT($N62,"unknown"))))),"contradiction, ","")&amp;IF(OR(ISFORMULA($O62),AND($O62&lt;&gt;"",NOT(OR(EXACT($O62,"two_plus"),EXACT($O62,"one"),EXACT($O62,"shared"),EXACT($O62,"unknown"))))),"provenance, ","")&amp;IF(OR(ISFORMULA($P62),AND($P62&lt;&gt;"",NOT(OR(EXACT($P62,"balanced"),EXACT($P62,"only_wins"),EXACT($P62,"only_losses"),EXACT($P62,"one_segment"),EXACT($P62,"incomplete_crm"),EXACT($P62,"limited"))))),"sampleCoverage, ","")&amp;IF(OR(ISFORMULA($Q62),AND($Q62&lt;&gt;"",NOT(OR(EXACT($Q62,"none"),EXACT($Q62,"review_due"),EXACT($Q62,"new_evidence"))))),"previousValidation, ","")&amp;IF(OR(ISFORMULA($R62),AND($R62&lt;&gt;"",NOT(OR(EXACT($R62,"yes"),EXACT($R62,"no"))))),"newMaterialEvidence, ","")&amp;IF(OR(ISFORMULA($S62),AND($S62&lt;&gt;"",NOT(OR(EXACT($S62,"yes"),EXACT($S62,"no"),EXACT($S62,"unknown"))))),"serviceability, ","")&amp;IF(OR(ISFORMULA($T62),AND($T62&lt;&gt;"",NOT(OR(EXACT($T62,"yes"),EXACT($T62,"no"))))),"historicalBackfill, ","")&amp;IF(OR(ISFORMULA($U62),AND($U62&lt;&gt;"",NOT(OR(EXACT($U62,"yes"),EXACT($U62,"no"),EXACT($U62,"unknown"))))),"commercialNonParticipation, ","")</x:f>
      </x:c>
      <x:c r="BM62">
        <x:f>IF(LEN(TRIM($C62&amp;""))=0,"candidateName, ","")&amp;IF(LEN(TRIM($D62&amp;""))=0,"decisionUse, ","")&amp;IF(LEN(TRIM($E62&amp;""))=0,"candidateInSet, ","")&amp;IF(LEN(TRIM($F62&amp;""))=0,"publicEvidence, ","")&amp;IF(LEN(TRIM($G62&amp;""))=0,"firstPartyEvidence, ","")&amp;IF(LEN(TRIM($H62&amp;""))=0,"realDecision, ","")&amp;IF(LEN(TRIM($I62&amp;""))=0,"scopeMatch, ","")&amp;IF(LEN(TRIM($J62&amp;""))=0,"evidenceQuality, ","")</x:f>
      </x:c>
      <x:c r="BN62">
        <x:f>IF($AY62=0,"EMPTY",IF($AZ62=TRUE,"INVALID INPUT",IF($BA62=TRUE,"INVALID INPUT",IF(OR(NOT(ISTEXT($C62)),LEN(TRIM($C62&amp;""))&lt;2),"INVALID INPUT",IF(OR($Q62="review_due",$Q62="new_evidence",$R62="yes"),"REOPEN",IF(OR($BD62="material",$BD62="unknown"),"RESOLVE EVIDENCE",IF(OR($I62="unknown",$H62="unknown"),"RESOLVE EVIDENCE",IF(AND($BG62=TRUE,OR($S62="",$S62="unknown")),"RESOLVE EVIDENCE",IF(AND($E62="no",OR($K62="",$K62="unknown")),"RESOLVE EVIDENCE",IF(AND($E62="yes",OR($L62="",$L62="unknown")),"RESOLVE EVIDENCE",IF(AND($E62="yes",OR($I62="partial",$I62="mismatch",$BC62="stale")),"DOWNGRADE",IF(AND($BG62=TRUE,$BK62=TRUE),"RESOLVE EVIDENCE",IF(AND($S62="no",$E62="yes",$H62="no",$U62="yes",$BB62="two_plus",$I62="full",$BC62="current"),"EXCLUDE FROM THIS COMMERCIAL VIEW",IF(AND($S62="no",$E62="yes",$H62="yes"),"DOWNGRADE",IF(AND($S62="no",OR($F62="yes",$BH62=TRUE)),"RETAIN FOR DISCOVERY / REFERENCE",IF($S62="no","RESOLVE EVIDENCE",IF(AND($E62="no",$H62="yes",$BF62=TRUE,$I62="full",$BI62=""),"RESOLVE EVIDENCE",IF(AND($E62="no",$H62="yes",$BF62=TRUE,$I62="full",$BG62=TRUE,OR($BB62&lt;&gt;"two_plus",$BC62&lt;&gt;"current",$S62&lt;&gt;"yes")),"RESOLVE EVIDENCE",IF(AND($E62="no",$H62="yes",$BF62=TRUE,$I62="full"),"ADD",IF(AND($BI62&lt;&gt;"",$E62="yes",$H62="yes",$I62="full",$L62&lt;&gt;$BI62),"RECLASSIFY",IF(AND($BB62="shared",$BH62=TRUE),"RETAIN FOR DISCOVERY / REFERENCE",IF(AND($BH62=TRUE,$F62="yes",OR($H62="no",$G62="none")),"RETAIN FOR DISCOVERY / REFERENCE",IF(AND($E62="yes",$H62="no",$U62="yes",$BB62="two_plus",$I62="full",$BC62="current"),"EXCLUDE FROM THIS COMMERCIAL VIEW",IF(AND($E62="yes",$H62="yes",$BF62=TRUE,$I62="full",$BB62="two_plus",$BC62="current",$BI62=""),"RESOLVE EVIDENCE",IF(AND($E62="yes",$H62="yes",$BF62=TRUE,$I62="full",$BB62="two_plus",$BC62="current",$BG62=TRUE,$S62&lt;&gt;"yes"),"RESOLVE EVIDENCE",IF(AND($E62="yes",$H62="yes",$BF62=TRUE,$I62="full",$BB62="two_plus",$BC62="current",$L62&lt;&gt;$BI62),"RECLASSIFY",IF(AND($E62="yes",$H62="yes",$BF62=TRUE,$I62="full",$BB62="two_plus",$BC62="current"),"CONFIRM","RESOLVE EVIDENCE")))))))))))))))))))))))))))</x:f>
      </x:c>
      <x:c r="BO62">
        <x:f>IF($AY62=0,"EMPTY",IF($AZ62=TRUE,"CONTROLLED_INPUT_INVALID",IF($BA62=TRUE,"REQUIRED_FIELDS_MISSING",IF(OR(NOT(ISTEXT($C62)),LEN(TRIM($C62&amp;""))&lt;2),"IDENTITY_MALFORMED",IF(OR($Q62="review_due",$Q62="new_evidence",$R62="yes"),"LIFECYCLE_TRIGGER",IF(OR($BD62="material",$BD62="unknown"),"MATERIAL_CONTRADICTION",IF(OR($I62="unknown",$H62="unknown"),"SCOPE_OR_EVENT_UNRESOLVED",IF(AND($BG62=TRUE,OR($S62="",$S62="unknown")),"SERVICEABILITY_UNRESOLVED",IF(AND($E62="no",OR($K62="",$K62="unknown")),"MISSING_ALTERNATIVE_ROLE_UNRESOLVED",IF(AND($E62="yes",OR($L62="",$L62="unknown")),"CURRENT_ROLE_UNRESOLVED",IF(AND($E62="yes",OR($I62="partial",$I62="mismatch",$BC62="stale")),"SCOPE_OR_FRESHNESS_LIMIT",IF(AND($BG62=TRUE,$BK62=TRUE),"COMMERCIAL_EVIDENCE_LIMITED",IF(AND($S62="no",$E62="yes",$H62="no",$U62="yes",$BB62="two_plus",$I62="full",$BC62="current"),"SCOPED_NON_SERVICEABILITY",IF(AND($S62="no",$E62="yes",$H62="yes"),"SERVICEABILITY_LIMIT",IF(AND($S62="no",OR($F62="yes",$BH62=TRUE)),"NOT_SERVICEABLE_FOR_COMMERCIAL_VIEW",IF($S62="no","SERVICEABILITY_NEGATIVE_ROLE_EFFECT_UNRESOLVED",IF(AND($E62="no",$H62="yes",$BF62=TRUE,$I62="full",$BI62=""),"MISSING_ALTERNATIVE_ROLE_UNRESOLVED",IF(AND($E62="no",$H62="yes",$BF62=TRUE,$I62="full",$BG62=TRUE,OR($BB62&lt;&gt;"two_plus",$BC62&lt;&gt;"current",$S62&lt;&gt;"yes")),"MISSING_ALTERNATIVE_EVIDENCE_LIMITED",IF(AND($E62="no",$H62="yes",$BF62=TRUE,$I62="full"),"COMMERCIAL_ALTERNATIVE_MISSING",IF(AND($BI62&lt;&gt;"",$E62="yes",$H62="yes",$I62="full",$L62&lt;&gt;$BI62),"ROLE_MISMATCH",IF(AND($BB62="shared",$BH62=TRUE),"PUBLIC_SIGNAL_SHARED_PROVENANCE",IF(AND($BH62=TRUE,$F62="yes",OR($H62="no",$G62="none")),"DISCOVERY_ONLY_RELATIONSHIP",IF(AND($E62="yes",$H62="no",$U62="yes",$BB62="two_plus",$I62="full",$BC62="current"),"SCOPED_NON_PARTICIPATION",IF(AND($E62="yes",$H62="yes",$BF62=TRUE,$I62="full",$BB62="two_plus",$BC62="current",$BI62=""),"ALTERNATIVE_TYPE_UNRESOLVED",IF(AND($E62="yes",$H62="yes",$BF62=TRUE,$I62="full",$BB62="two_plus",$BC62="current",$BG62=TRUE,$S62&lt;&gt;"yes"),"SERVICEABILITY_UNRESOLVED",IF(AND($E62="yes",$H62="yes",$BF62=TRUE,$I62="full",$BB62="two_plus",$BC62="current",$L62&lt;&gt;$BI62),"ROLE_MISMATCH",IF(AND($E62="yes",$H62="yes",$BF62=TRUE,$I62="full",$BB62="two_plus",$BC62="current"),"SCOPED_COMMERCIAL_RELEVANCE","DEFAULT_EVIDENCE_GAP")))))))))))))))))))))))))))</x:f>
      </x:c>
    </x:row>
    <x:row r="63">
      <x:c r="A63" s="80" t="str">
        <x:v>F058</x:v>
      </x:c>
      <x:c r="B63" s="80" t="str">
        <x:v>Add missing consultancy</x:v>
      </x:c>
      <x:c r="C63" s="80" t="str">
        <x:v>Atlas Cloud</x:v>
      </x:c>
      <x:c r="D63" s="80" t="str">
        <x:v>shortlist</x:v>
      </x:c>
      <x:c r="E63" s="80" t="str">
        <x:v>no</x:v>
      </x:c>
      <x:c r="F63" s="80" t="str">
        <x:v>no</x:v>
      </x:c>
      <x:c r="G63" s="80" t="str">
        <x:v>mixed</x:v>
      </x:c>
      <x:c r="H63" s="80" t="str">
        <x:v>yes</x:v>
      </x:c>
      <x:c r="I63" s="80" t="str">
        <x:v>full</x:v>
      </x:c>
      <x:c r="J63" s="80" t="str">
        <x:v>independent_current</x:v>
      </x:c>
      <x:c r="K63" s="80" t="str">
        <x:v>consultancy</x:v>
      </x:c>
      <x:c r="L63" s="80" t="str">
        <x:v>direct</x:v>
      </x:c>
      <x:c r="M63" s="80" t="str">
        <x:v>current</x:v>
      </x:c>
      <x:c r="N63" s="80" t="str">
        <x:v>none</x:v>
      </x:c>
      <x:c r="O63" s="80" t="str">
        <x:v>two_plus</x:v>
      </x:c>
      <x:c r="P63" s="80" t="str">
        <x:v>balanced</x:v>
      </x:c>
      <x:c r="Q63" s="80" t="str">
        <x:v>none</x:v>
      </x:c>
      <x:c r="R63" s="80" t="str">
        <x:v>no</x:v>
      </x:c>
      <x:c r="S63" s="80" t="str">
        <x:v>yes</x:v>
      </x:c>
      <x:c r="T63" s="80" t="str">
        <x:v>no</x:v>
      </x:c>
      <x:c r="U63" s="80" t="str">
        <x:v>no</x:v>
      </x:c>
      <x:c r="V63" s="80" t="str">
        <x:v>ADD</x:v>
      </x:c>
      <x:c r="W63" s="61" t="str">
        <x:v>COMMERCIAL_ALTERNATIVE_MISSING</x:v>
      </x:c>
      <x:c r="X63" s="61" t="str">
        <x:v>VALID</x:v>
      </x:c>
      <x:c r="Y63" s="61">
        <x:f>IF($BN63="EMPTY","EMPTY",$BN63)</x:f>
      </x:c>
      <x:c r="Z63" s="61">
        <x:f>$BO63</x:f>
      </x:c>
      <x:c r="AA63" s="61">
        <x:f>IF($BN63="EMPTY","EMPTY",IF($AZ63=TRUE,"INVALID",IF($BA63=TRUE,"INCOMPLETE",IF(OR(NOT(ISTEXT($C63)),LEN(TRIM($C63&amp;""))&lt;2),"INVALID","VALID"))))</x:f>
      </x:c>
      <x:c r="AB63" s="61">
        <x:f>IF(Y63=V63,"PASS","FAIL")</x:f>
      </x:c>
      <x:c r="AC63" s="61">
        <x:f>IF(Z63=W63,"PASS","FAIL")</x:f>
      </x:c>
      <x:c r="AD63" s="61">
        <x:f>IF(AA63=X63,"PASS","FAIL")</x:f>
      </x:c>
      <x:c r="AE63" s="61">
        <x:f>IF(AND(AB63="PASS",AC63="PASS",AD63="PASS"),"PASS","FAIL")</x:f>
      </x:c>
      <x:c r="AF63" s="71" t="str">
        <x:v>The current set is missing a commercially relevant alternative.</x:v>
      </x:c>
      <x:c r="AG63" s="61">
        <x:f>IF($BN63="EMPTY","EMPTY",IFERROR(VLOOKUP($BO63,'Method Notes'!$AN$5:$AW$50,2,FALSE),""))</x:f>
      </x:c>
      <x:c r="AH63" s="71" t="str">
        <x:v>First-party evidence places the alternative in a real, matching buyer decision and its type, role and serviceability are resolved.</x:v>
      </x:c>
      <x:c r="AI63" s="61">
        <x:f>IF($BN63="EMPTY","EMPTY",IF($BO63="CONTROLLED_INPUT_INVALID","Unsupported values were supplied for: "&amp;LEFT($BL63,MAX(0,LEN($BL63)-2))&amp;". The engine does not convert them to a safe default.",IF($BO63="REQUIRED_FIELDS_MISSING","Required information is missing: "&amp;LEFT($BM63,MAX(0,LEN($BM63)-2))&amp;".",IFERROR(VLOOKUP($BO63,'Method Notes'!$AN$5:$AW$50,3,FALSE),""))))</x:f>
      </x:c>
      <x:c r="AJ63" s="71" t="str">
        <x:v>Add as Service alternative in this scoped view.</x:v>
      </x:c>
      <x:c r="AK63" s="61">
        <x:f>IF($BN63="EMPTY","EMPTY",IF($BO63="COMMERCIAL_ALTERNATIVE_MISSING","Add as "&amp;$BJ63&amp;" in this scoped view.",IF($BO63="ROLE_MISMATCH","Reclassify as "&amp;$BJ63&amp;" for this view.",IFERROR(VLOOKUP($BO63,'Method Notes'!$AN$5:$AW$50,4,FALSE),""))))</x:f>
      </x:c>
      <x:c r="AL63" s="71" t="str">
        <x:v>The matching commercial view and related research.</x:v>
      </x:c>
      <x:c r="AM63" s="61">
        <x:f>IF($BN63="EMPTY","EMPTY",IFERROR(VLOOKUP($BO63,'Method Notes'!$AN$5:$AW$50,5,FALSE),""))</x:f>
      </x:c>
      <x:c r="AN63" s="71" t="str">
        <x:v>Other products, buyers, markets or stages without evidence.</x:v>
      </x:c>
      <x:c r="AO63" s="61">
        <x:f>IF($BN63="EMPTY","EMPTY",IFERROR(VLOOKUP($BO63,'Method Notes'!$AN$5:$AW$50,6,FALSE),""))</x:f>
      </x:c>
      <x:c r="AP63" s="71" t="str">
        <x:v>Normalize the stable identity and link the supporting records.</x:v>
      </x:c>
      <x:c r="AQ63" s="61">
        <x:f>IF($BN63="EMPTY","EMPTY",IF($BO63="COMMERCIAL_EVIDENCE_LIMITED",IF($BF63=TRUE,"Add independent decisions and missing segments.","Collect direct buyer or recorded commercial-event evidence tied to the same scope."),IFERROR(VLOOKUP($BO63,'Method Notes'!$AN$5:$AW$50,7,FALSE),"")))</x:f>
      </x:c>
      <x:c r="AR63" s="71" t="str">
        <x:v>Review on scope, serviceability or contradictory-evidence change.</x:v>
      </x:c>
      <x:c r="AS63" s="61">
        <x:f>IF($BN63="EMPTY","EMPTY",IFERROR(VLOOKUP($BO63,'Method Notes'!$AN$5:$AW$50,8,FALSE),""))</x:f>
      </x:c>
      <x:c r="AT63" s="71" t="str">
        <x:v>Evidence is scoped to the tested view.</x:v>
      </x:c>
      <x:c r="AU63" s="61">
        <x:f>IF($BN63="EMPTY","EMPTY",IF(OR($BO63="COMMERCIAL_EVIDENCE_LIMITED",$BO63="COMMERCIAL_ALTERNATIVE_MISSING",$BO63="ROLE_MISMATCH",$BO63="SCOPE_OR_FRESHNESS_LIMIT"),IF($BB63="shared","PROVENANCE NOT INDEPENDENT",IF($BB63="one","ONE INDEPENDENT DECISION ONLY",IF($BE63="incomplete_crm","CRM CAPTURE INCOMPLETE",IF(OR($BE63="only_wins",$BE63="only_losses",$BE63="one_segment",$BE63="limited"),"SAMPLE COVERAGE LIMITED",IF($T63="yes","HISTORICAL BACKFILL UNRELIABLE",IF($BC63="stale","EVIDENCE STALE","Evidence is scoped to the tested view.")))))),IFERROR(VLOOKUP($BO63,'Method Notes'!$AN$5:$AW$50,9,FALSE),"")))</x:f>
      </x:c>
      <x:c r="AV63" s="71" t="str">
        <x:v>Add the candidate to a new validated-set version.</x:v>
      </x:c>
      <x:c r="AW63" s="61">
        <x:f>IF($BN63="EMPTY","EMPTY",IFERROR(VLOOKUP($BO63,'Method Notes'!$AN$5:$AW$50,10,FALSE),""))</x:f>
      </x:c>
      <x:c r="AX63" s="61">
        <x:f>IF(AND(AG63=AF63,AI63=AH63,AK63=AJ63,AM63=AL63,AO63=AN63,AQ63=AP63,AS63=AR63,AU63=AT63,AW63=AV63),"PASS","FAIL")</x:f>
      </x:c>
      <x:c r="AY63">
        <x:f>IF(COUNTA($C63:$U63)&gt;0,1,0)</x:f>
      </x:c>
      <x:c r="AZ63">
        <x:f>OR(ISFORMULA($C63),ISFORMULA($D63),AND($D63&lt;&gt;"",NOT(OR(EXACT($D63,"seo"),EXACT($D63,"content"),EXACT($D63,"paid_search"),EXACT($D63,"market_monitoring"),EXACT($D63,"battlecard"),EXACT($D63,"product_comparison"),EXACT($D63,"shortlist"),EXACT($D63,"procurement"),EXACT($D63,"pricing"),EXACT($D63,"renewal"),EXACT($D63,"strategy")))),ISFORMULA($E63),AND($E63&lt;&gt;"",NOT(OR(EXACT($E63,"yes"),EXACT($E63,"no")))),ISFORMULA($F63),AND($F63&lt;&gt;"",NOT(OR(EXACT($F63,"yes"),EXACT($F63,"no")))),ISFORMULA($G63),AND($G63&lt;&gt;"",NOT(OR(EXACT($G63,"none"),EXACT($G63,"seller_only"),EXACT($G63,"buyer_event"),EXACT($G63,"mixed")))),ISFORMULA($H63),AND($H63&lt;&gt;"",NOT(OR(EXACT($H63,"yes"),EXACT($H63,"no"),EXACT($H63,"unknown")))),ISFORMULA($I63),AND($I63&lt;&gt;"",NOT(OR(EXACT($I63,"full"),EXACT($I63,"partial"),EXACT($I63,"mismatch"),EXACT($I63,"unknown")))),ISFORMULA($J63),AND($J63&lt;&gt;"",NOT(OR(EXACT($J63,"independent_current"),EXACT($J63,"one_decision"),EXACT($J63,"shared_records"),EXACT($J63,"contradictory"),EXACT($J63,"incomplete_capture"),EXACT($J63,"stale")))),ISFORMULA($K63),AND($K63&lt;&gt;"",NOT(OR(EXACT($K63,"vendor"),EXACT($K63,"product"),EXACT($K63,"consultancy"),EXACT($K63,"agency"),EXACT($K63,"internal_build"),EXACT($K63,"spreadsheet"),EXACT($K63,"incumbent"),EXACT($K63,"open_source"),EXACT($K63,"free_tool"),EXACT($K63,"no_decision"),EXACT($K63,"status_quo"),EXACT($K63,"unknown")))),ISFORMULA($L63),AND($L63&lt;&gt;"",NOT(OR(EXACT($L63,"direct"),EXACT($L63,"indirect"),EXACT($L63,"substitute"),EXACT($L63,"reference"),EXACT($L63,"unknown")))),ISFORMULA($M63),AND($M63&lt;&gt;"",NOT(OR(EXACT($M63,"current"),EXACT($M63,"stale"),EXACT($M63,"unknown")))),ISFORMULA($N63),AND($N63&lt;&gt;"",NOT(OR(EXACT($N63,"none"),EXACT($N63,"material"),EXACT($N63,"unknown")))),ISFORMULA($O63),AND($O63&lt;&gt;"",NOT(OR(EXACT($O63,"two_plus"),EXACT($O63,"one"),EXACT($O63,"shared"),EXACT($O63,"unknown")))),ISFORMULA($P63),AND($P63&lt;&gt;"",NOT(OR(EXACT($P63,"balanced"),EXACT($P63,"only_wins"),EXACT($P63,"only_losses"),EXACT($P63,"one_segment"),EXACT($P63,"incomplete_crm"),EXACT($P63,"limited")))),ISFORMULA($Q63),AND($Q63&lt;&gt;"",NOT(OR(EXACT($Q63,"none"),EXACT($Q63,"review_due"),EXACT($Q63,"new_evidence")))),ISFORMULA($R63),AND($R63&lt;&gt;"",NOT(OR(EXACT($R63,"yes"),EXACT($R63,"no")))),ISFORMULA($S63),AND($S63&lt;&gt;"",NOT(OR(EXACT($S63,"yes"),EXACT($S63,"no"),EXACT($S63,"unknown")))),ISFORMULA($T63),AND($T63&lt;&gt;"",NOT(OR(EXACT($T63,"yes"),EXACT($T63,"no")))),ISFORMULA($U63),AND($U63&lt;&gt;"",NOT(OR(EXACT($U63,"yes"),EXACT($U63,"no"),EXACT($U63,"unknown")))))</x:f>
      </x:c>
      <x:c r="BA63">
        <x:f>OR(LEN(TRIM($C63&amp;""))=0,LEN(TRIM($D63&amp;""))=0,LEN(TRIM($E63&amp;""))=0,LEN(TRIM($F63&amp;""))=0,LEN(TRIM($G63&amp;""))=0,LEN(TRIM($H63&amp;""))=0,LEN(TRIM($I63&amp;""))=0,LEN(TRIM($J63&amp;""))=0)</x:f>
      </x:c>
      <x:c r="BB63">
        <x:f>IF($O63&lt;&gt;"",$O63,IF($J63="independent_current","two_plus",IF($J63="one_decision","one",IF($J63="shared_records","shared","unknown"))))</x:f>
      </x:c>
      <x:c r="BC63">
        <x:f>IF($M63&lt;&gt;"",$M63,IF($J63="stale","stale",IF($J63="incomplete_capture","unknown",IF($J63&lt;&gt;"","current",""))))</x:f>
      </x:c>
      <x:c r="BD63">
        <x:f>IF($N63&lt;&gt;"",$N63,IF($J63="contradictory","material",IF($J63&lt;&gt;"","none","")))</x:f>
      </x:c>
      <x:c r="BE63">
        <x:f>IF($P63&lt;&gt;"",$P63,IF($J63="incomplete_capture","incomplete_crm",IF($J63="independent_current","balanced",IF($J63&lt;&gt;"","limited",""))))</x:f>
      </x:c>
      <x:c r="BF63">
        <x:f>OR($G63="buyer_event",$G63="mixed")</x:f>
      </x:c>
      <x:c r="BG63">
        <x:f>OR($D63="battlecard",$D63="shortlist",$D63="procurement",$D63="pricing",$D63="renewal",$D63="strategy",$D63="product_comparison")</x:f>
      </x:c>
      <x:c r="BH63">
        <x:f>OR($D63="seo",$D63="content",$D63="paid_search",$D63="market_monitoring")</x:f>
      </x:c>
      <x:c r="BI63">
        <x:f>IF(OR($K63="vendor",$K63="product"),"direct",IF(OR($K63="consultancy",$K63="agency"),"indirect",IF(OR($K63="internal_build",$K63="spreadsheet",$K63="incumbent",$K63="open_source",$K63="free_tool",$K63="no_decision",$K63="status_quo"),"substitute","")))</x:f>
      </x:c>
      <x:c r="BJ63">
        <x:f>IF(OR($K63="vendor",$K63="product"),"Direct competitor",IF(OR($K63="consultancy",$K63="agency"),"Service alternative",IF($K63="incumbent","Incumbent / substitute",IF($K63="no_decision","No-decision alternative",IF($K63="status_quo","Status-quo alternative",IF(OR($K63="internal_build",$K63="spreadsheet",$K63="open_source",$K63="free_tool"),"Substitute",""))))))</x:f>
      </x:c>
      <x:c r="BK63">
        <x:f>OR($G63="none",$G63="seller_only",$BB63&lt;&gt;"two_plus",$BE63="only_wins",$BE63="only_losses",$BE63="one_segment",$BE63="incomplete_crm",$BE63="limited",$T63="yes",$BC63&lt;&gt;"current")</x:f>
      </x:c>
      <x:c r="BL63">
        <x:f>IF(ISFORMULA($C63),"candidateName, ","")&amp;IF(OR(ISFORMULA($D63),AND($D63&lt;&gt;"",NOT(OR(EXACT($D63,"seo"),EXACT($D63,"content"),EXACT($D63,"paid_search"),EXACT($D63,"market_monitoring"),EXACT($D63,"battlecard"),EXACT($D63,"product_comparison"),EXACT($D63,"shortlist"),EXACT($D63,"procurement"),EXACT($D63,"pricing"),EXACT($D63,"renewal"),EXACT($D63,"strategy"))))),"decisionUse, ","")&amp;IF(OR(ISFORMULA($E63),AND($E63&lt;&gt;"",NOT(OR(EXACT($E63,"yes"),EXACT($E63,"no"))))),"candidateInSet, ","")&amp;IF(OR(ISFORMULA($F63),AND($F63&lt;&gt;"",NOT(OR(EXACT($F63,"yes"),EXACT($F63,"no"))))),"publicEvidence, ","")&amp;IF(OR(ISFORMULA($G63),AND($G63&lt;&gt;"",NOT(OR(EXACT($G63,"none"),EXACT($G63,"seller_only"),EXACT($G63,"buyer_event"),EXACT($G63,"mixed"))))),"firstPartyEvidence, ","")&amp;IF(OR(ISFORMULA($H63),AND($H63&lt;&gt;"",NOT(OR(EXACT($H63,"yes"),EXACT($H63,"no"),EXACT($H63,"unknown"))))),"realDecision, ","")&amp;IF(OR(ISFORMULA($I63),AND($I63&lt;&gt;"",NOT(OR(EXACT($I63,"full"),EXACT($I63,"partial"),EXACT($I63,"mismatch"),EXACT($I63,"unknown"))))),"scopeMatch, ","")&amp;IF(OR(ISFORMULA($J63),AND($J63&lt;&gt;"",NOT(OR(EXACT($J63,"independent_current"),EXACT($J63,"one_decision"),EXACT($J63,"shared_records"),EXACT($J63,"contradictory"),EXACT($J63,"incomplete_capture"),EXACT($J63,"stale"))))),"evidenceQuality, ","")&amp;IF(OR(ISFORMULA($K63),AND($K63&lt;&gt;"",NOT(OR(EXACT($K63,"vendor"),EXACT($K63,"product"),EXACT($K63,"consultancy"),EXACT($K63,"agency"),EXACT($K63,"internal_build"),EXACT($K63,"spreadsheet"),EXACT($K63,"incumbent"),EXACT($K63,"open_source"),EXACT($K63,"free_tool"),EXACT($K63,"no_decision"),EXACT($K63,"status_quo"),EXACT($K63,"unknown"))))),"alternativeType, ","")&amp;IF(OR(ISFORMULA($L63),AND($L63&lt;&gt;"",NOT(OR(EXACT($L63,"direct"),EXACT($L63,"indirect"),EXACT($L63,"substitute"),EXACT($L63,"reference"),EXACT($L63,"unknown"))))),"currentRole, ","")&amp;IF(OR(ISFORMULA($M63),AND($M63&lt;&gt;"",NOT(OR(EXACT($M63,"current"),EXACT($M63,"stale"),EXACT($M63,"unknown"))))),"freshness, ","")&amp;IF(OR(ISFORMULA($N63),AND($N63&lt;&gt;"",NOT(OR(EXACT($N63,"none"),EXACT($N63,"material"),EXACT($N63,"unknown"))))),"contradiction, ","")&amp;IF(OR(ISFORMULA($O63),AND($O63&lt;&gt;"",NOT(OR(EXACT($O63,"two_plus"),EXACT($O63,"one"),EXACT($O63,"shared"),EXACT($O63,"unknown"))))),"provenance, ","")&amp;IF(OR(ISFORMULA($P63),AND($P63&lt;&gt;"",NOT(OR(EXACT($P63,"balanced"),EXACT($P63,"only_wins"),EXACT($P63,"only_losses"),EXACT($P63,"one_segment"),EXACT($P63,"incomplete_crm"),EXACT($P63,"limited"))))),"sampleCoverage, ","")&amp;IF(OR(ISFORMULA($Q63),AND($Q63&lt;&gt;"",NOT(OR(EXACT($Q63,"none"),EXACT($Q63,"review_due"),EXACT($Q63,"new_evidence"))))),"previousValidation, ","")&amp;IF(OR(ISFORMULA($R63),AND($R63&lt;&gt;"",NOT(OR(EXACT($R63,"yes"),EXACT($R63,"no"))))),"newMaterialEvidence, ","")&amp;IF(OR(ISFORMULA($S63),AND($S63&lt;&gt;"",NOT(OR(EXACT($S63,"yes"),EXACT($S63,"no"),EXACT($S63,"unknown"))))),"serviceability, ","")&amp;IF(OR(ISFORMULA($T63),AND($T63&lt;&gt;"",NOT(OR(EXACT($T63,"yes"),EXACT($T63,"no"))))),"historicalBackfill, ","")&amp;IF(OR(ISFORMULA($U63),AND($U63&lt;&gt;"",NOT(OR(EXACT($U63,"yes"),EXACT($U63,"no"),EXACT($U63,"unknown"))))),"commercialNonParticipation, ","")</x:f>
      </x:c>
      <x:c r="BM63">
        <x:f>IF(LEN(TRIM($C63&amp;""))=0,"candidateName, ","")&amp;IF(LEN(TRIM($D63&amp;""))=0,"decisionUse, ","")&amp;IF(LEN(TRIM($E63&amp;""))=0,"candidateInSet, ","")&amp;IF(LEN(TRIM($F63&amp;""))=0,"publicEvidence, ","")&amp;IF(LEN(TRIM($G63&amp;""))=0,"firstPartyEvidence, ","")&amp;IF(LEN(TRIM($H63&amp;""))=0,"realDecision, ","")&amp;IF(LEN(TRIM($I63&amp;""))=0,"scopeMatch, ","")&amp;IF(LEN(TRIM($J63&amp;""))=0,"evidenceQuality, ","")</x:f>
      </x:c>
      <x:c r="BN63">
        <x:f>IF($AY63=0,"EMPTY",IF($AZ63=TRUE,"INVALID INPUT",IF($BA63=TRUE,"INVALID INPUT",IF(OR(NOT(ISTEXT($C63)),LEN(TRIM($C63&amp;""))&lt;2),"INVALID INPUT",IF(OR($Q63="review_due",$Q63="new_evidence",$R63="yes"),"REOPEN",IF(OR($BD63="material",$BD63="unknown"),"RESOLVE EVIDENCE",IF(OR($I63="unknown",$H63="unknown"),"RESOLVE EVIDENCE",IF(AND($BG63=TRUE,OR($S63="",$S63="unknown")),"RESOLVE EVIDENCE",IF(AND($E63="no",OR($K63="",$K63="unknown")),"RESOLVE EVIDENCE",IF(AND($E63="yes",OR($L63="",$L63="unknown")),"RESOLVE EVIDENCE",IF(AND($E63="yes",OR($I63="partial",$I63="mismatch",$BC63="stale")),"DOWNGRADE",IF(AND($BG63=TRUE,$BK63=TRUE),"RESOLVE EVIDENCE",IF(AND($S63="no",$E63="yes",$H63="no",$U63="yes",$BB63="two_plus",$I63="full",$BC63="current"),"EXCLUDE FROM THIS COMMERCIAL VIEW",IF(AND($S63="no",$E63="yes",$H63="yes"),"DOWNGRADE",IF(AND($S63="no",OR($F63="yes",$BH63=TRUE)),"RETAIN FOR DISCOVERY / REFERENCE",IF($S63="no","RESOLVE EVIDENCE",IF(AND($E63="no",$H63="yes",$BF63=TRUE,$I63="full",$BI63=""),"RESOLVE EVIDENCE",IF(AND($E63="no",$H63="yes",$BF63=TRUE,$I63="full",$BG63=TRUE,OR($BB63&lt;&gt;"two_plus",$BC63&lt;&gt;"current",$S63&lt;&gt;"yes")),"RESOLVE EVIDENCE",IF(AND($E63="no",$H63="yes",$BF63=TRUE,$I63="full"),"ADD",IF(AND($BI63&lt;&gt;"",$E63="yes",$H63="yes",$I63="full",$L63&lt;&gt;$BI63),"RECLASSIFY",IF(AND($BB63="shared",$BH63=TRUE),"RETAIN FOR DISCOVERY / REFERENCE",IF(AND($BH63=TRUE,$F63="yes",OR($H63="no",$G63="none")),"RETAIN FOR DISCOVERY / REFERENCE",IF(AND($E63="yes",$H63="no",$U63="yes",$BB63="two_plus",$I63="full",$BC63="current"),"EXCLUDE FROM THIS COMMERCIAL VIEW",IF(AND($E63="yes",$H63="yes",$BF63=TRUE,$I63="full",$BB63="two_plus",$BC63="current",$BI63=""),"RESOLVE EVIDENCE",IF(AND($E63="yes",$H63="yes",$BF63=TRUE,$I63="full",$BB63="two_plus",$BC63="current",$BG63=TRUE,$S63&lt;&gt;"yes"),"RESOLVE EVIDENCE",IF(AND($E63="yes",$H63="yes",$BF63=TRUE,$I63="full",$BB63="two_plus",$BC63="current",$L63&lt;&gt;$BI63),"RECLASSIFY",IF(AND($E63="yes",$H63="yes",$BF63=TRUE,$I63="full",$BB63="two_plus",$BC63="current"),"CONFIRM","RESOLVE EVIDENCE")))))))))))))))))))))))))))</x:f>
      </x:c>
      <x:c r="BO63">
        <x:f>IF($AY63=0,"EMPTY",IF($AZ63=TRUE,"CONTROLLED_INPUT_INVALID",IF($BA63=TRUE,"REQUIRED_FIELDS_MISSING",IF(OR(NOT(ISTEXT($C63)),LEN(TRIM($C63&amp;""))&lt;2),"IDENTITY_MALFORMED",IF(OR($Q63="review_due",$Q63="new_evidence",$R63="yes"),"LIFECYCLE_TRIGGER",IF(OR($BD63="material",$BD63="unknown"),"MATERIAL_CONTRADICTION",IF(OR($I63="unknown",$H63="unknown"),"SCOPE_OR_EVENT_UNRESOLVED",IF(AND($BG63=TRUE,OR($S63="",$S63="unknown")),"SERVICEABILITY_UNRESOLVED",IF(AND($E63="no",OR($K63="",$K63="unknown")),"MISSING_ALTERNATIVE_ROLE_UNRESOLVED",IF(AND($E63="yes",OR($L63="",$L63="unknown")),"CURRENT_ROLE_UNRESOLVED",IF(AND($E63="yes",OR($I63="partial",$I63="mismatch",$BC63="stale")),"SCOPE_OR_FRESHNESS_LIMIT",IF(AND($BG63=TRUE,$BK63=TRUE),"COMMERCIAL_EVIDENCE_LIMITED",IF(AND($S63="no",$E63="yes",$H63="no",$U63="yes",$BB63="two_plus",$I63="full",$BC63="current"),"SCOPED_NON_SERVICEABILITY",IF(AND($S63="no",$E63="yes",$H63="yes"),"SERVICEABILITY_LIMIT",IF(AND($S63="no",OR($F63="yes",$BH63=TRUE)),"NOT_SERVICEABLE_FOR_COMMERCIAL_VIEW",IF($S63="no","SERVICEABILITY_NEGATIVE_ROLE_EFFECT_UNRESOLVED",IF(AND($E63="no",$H63="yes",$BF63=TRUE,$I63="full",$BI63=""),"MISSING_ALTERNATIVE_ROLE_UNRESOLVED",IF(AND($E63="no",$H63="yes",$BF63=TRUE,$I63="full",$BG63=TRUE,OR($BB63&lt;&gt;"two_plus",$BC63&lt;&gt;"current",$S63&lt;&gt;"yes")),"MISSING_ALTERNATIVE_EVIDENCE_LIMITED",IF(AND($E63="no",$H63="yes",$BF63=TRUE,$I63="full"),"COMMERCIAL_ALTERNATIVE_MISSING",IF(AND($BI63&lt;&gt;"",$E63="yes",$H63="yes",$I63="full",$L63&lt;&gt;$BI63),"ROLE_MISMATCH",IF(AND($BB63="shared",$BH63=TRUE),"PUBLIC_SIGNAL_SHARED_PROVENANCE",IF(AND($BH63=TRUE,$F63="yes",OR($H63="no",$G63="none")),"DISCOVERY_ONLY_RELATIONSHIP",IF(AND($E63="yes",$H63="no",$U63="yes",$BB63="two_plus",$I63="full",$BC63="current"),"SCOPED_NON_PARTICIPATION",IF(AND($E63="yes",$H63="yes",$BF63=TRUE,$I63="full",$BB63="two_plus",$BC63="current",$BI63=""),"ALTERNATIVE_TYPE_UNRESOLVED",IF(AND($E63="yes",$H63="yes",$BF63=TRUE,$I63="full",$BB63="two_plus",$BC63="current",$BG63=TRUE,$S63&lt;&gt;"yes"),"SERVICEABILITY_UNRESOLVED",IF(AND($E63="yes",$H63="yes",$BF63=TRUE,$I63="full",$BB63="two_plus",$BC63="current",$L63&lt;&gt;$BI63),"ROLE_MISMATCH",IF(AND($E63="yes",$H63="yes",$BF63=TRUE,$I63="full",$BB63="two_plus",$BC63="current"),"SCOPED_COMMERCIAL_RELEVANCE","DEFAULT_EVIDENCE_GAP")))))))))))))))))))))))))))</x:f>
      </x:c>
    </x:row>
    <x:row r="64">
      <x:c r="A64" s="80" t="str">
        <x:v>F059</x:v>
      </x:c>
      <x:c r="B64" s="80" t="str">
        <x:v>Add missing agency</x:v>
      </x:c>
      <x:c r="C64" s="80" t="str">
        <x:v>Atlas Cloud</x:v>
      </x:c>
      <x:c r="D64" s="80" t="str">
        <x:v>shortlist</x:v>
      </x:c>
      <x:c r="E64" s="80" t="str">
        <x:v>no</x:v>
      </x:c>
      <x:c r="F64" s="80" t="str">
        <x:v>no</x:v>
      </x:c>
      <x:c r="G64" s="80" t="str">
        <x:v>mixed</x:v>
      </x:c>
      <x:c r="H64" s="80" t="str">
        <x:v>yes</x:v>
      </x:c>
      <x:c r="I64" s="80" t="str">
        <x:v>full</x:v>
      </x:c>
      <x:c r="J64" s="80" t="str">
        <x:v>independent_current</x:v>
      </x:c>
      <x:c r="K64" s="80" t="str">
        <x:v>agency</x:v>
      </x:c>
      <x:c r="L64" s="80" t="str">
        <x:v>direct</x:v>
      </x:c>
      <x:c r="M64" s="80" t="str">
        <x:v>current</x:v>
      </x:c>
      <x:c r="N64" s="80" t="str">
        <x:v>none</x:v>
      </x:c>
      <x:c r="O64" s="80" t="str">
        <x:v>two_plus</x:v>
      </x:c>
      <x:c r="P64" s="80" t="str">
        <x:v>balanced</x:v>
      </x:c>
      <x:c r="Q64" s="80" t="str">
        <x:v>none</x:v>
      </x:c>
      <x:c r="R64" s="80" t="str">
        <x:v>no</x:v>
      </x:c>
      <x:c r="S64" s="80" t="str">
        <x:v>yes</x:v>
      </x:c>
      <x:c r="T64" s="80" t="str">
        <x:v>no</x:v>
      </x:c>
      <x:c r="U64" s="80" t="str">
        <x:v>no</x:v>
      </x:c>
      <x:c r="V64" s="80" t="str">
        <x:v>ADD</x:v>
      </x:c>
      <x:c r="W64" s="61" t="str">
        <x:v>COMMERCIAL_ALTERNATIVE_MISSING</x:v>
      </x:c>
      <x:c r="X64" s="61" t="str">
        <x:v>VALID</x:v>
      </x:c>
      <x:c r="Y64" s="61">
        <x:f>IF($BN64="EMPTY","EMPTY",$BN64)</x:f>
      </x:c>
      <x:c r="Z64" s="61">
        <x:f>$BO64</x:f>
      </x:c>
      <x:c r="AA64" s="61">
        <x:f>IF($BN64="EMPTY","EMPTY",IF($AZ64=TRUE,"INVALID",IF($BA64=TRUE,"INCOMPLETE",IF(OR(NOT(ISTEXT($C64)),LEN(TRIM($C64&amp;""))&lt;2),"INVALID","VALID"))))</x:f>
      </x:c>
      <x:c r="AB64" s="61">
        <x:f>IF(Y64=V64,"PASS","FAIL")</x:f>
      </x:c>
      <x:c r="AC64" s="61">
        <x:f>IF(Z64=W64,"PASS","FAIL")</x:f>
      </x:c>
      <x:c r="AD64" s="61">
        <x:f>IF(AA64=X64,"PASS","FAIL")</x:f>
      </x:c>
      <x:c r="AE64" s="61">
        <x:f>IF(AND(AB64="PASS",AC64="PASS",AD64="PASS"),"PASS","FAIL")</x:f>
      </x:c>
      <x:c r="AF64" s="71" t="str">
        <x:v>The current set is missing a commercially relevant alternative.</x:v>
      </x:c>
      <x:c r="AG64" s="61">
        <x:f>IF($BN64="EMPTY","EMPTY",IFERROR(VLOOKUP($BO64,'Method Notes'!$AN$5:$AW$50,2,FALSE),""))</x:f>
      </x:c>
      <x:c r="AH64" s="71" t="str">
        <x:v>First-party evidence places the alternative in a real, matching buyer decision and its type, role and serviceability are resolved.</x:v>
      </x:c>
      <x:c r="AI64" s="61">
        <x:f>IF($BN64="EMPTY","EMPTY",IF($BO64="CONTROLLED_INPUT_INVALID","Unsupported values were supplied for: "&amp;LEFT($BL64,MAX(0,LEN($BL64)-2))&amp;". The engine does not convert them to a safe default.",IF($BO64="REQUIRED_FIELDS_MISSING","Required information is missing: "&amp;LEFT($BM64,MAX(0,LEN($BM64)-2))&amp;".",IFERROR(VLOOKUP($BO64,'Method Notes'!$AN$5:$AW$50,3,FALSE),""))))</x:f>
      </x:c>
      <x:c r="AJ64" s="71" t="str">
        <x:v>Add as Service alternative in this scoped view.</x:v>
      </x:c>
      <x:c r="AK64" s="61">
        <x:f>IF($BN64="EMPTY","EMPTY",IF($BO64="COMMERCIAL_ALTERNATIVE_MISSING","Add as "&amp;$BJ64&amp;" in this scoped view.",IF($BO64="ROLE_MISMATCH","Reclassify as "&amp;$BJ64&amp;" for this view.",IFERROR(VLOOKUP($BO64,'Method Notes'!$AN$5:$AW$50,4,FALSE),""))))</x:f>
      </x:c>
      <x:c r="AL64" s="71" t="str">
        <x:v>The matching commercial view and related research.</x:v>
      </x:c>
      <x:c r="AM64" s="61">
        <x:f>IF($BN64="EMPTY","EMPTY",IFERROR(VLOOKUP($BO64,'Method Notes'!$AN$5:$AW$50,5,FALSE),""))</x:f>
      </x:c>
      <x:c r="AN64" s="71" t="str">
        <x:v>Other products, buyers, markets or stages without evidence.</x:v>
      </x:c>
      <x:c r="AO64" s="61">
        <x:f>IF($BN64="EMPTY","EMPTY",IFERROR(VLOOKUP($BO64,'Method Notes'!$AN$5:$AW$50,6,FALSE),""))</x:f>
      </x:c>
      <x:c r="AP64" s="71" t="str">
        <x:v>Normalize the stable identity and link the supporting records.</x:v>
      </x:c>
      <x:c r="AQ64" s="61">
        <x:f>IF($BN64="EMPTY","EMPTY",IF($BO64="COMMERCIAL_EVIDENCE_LIMITED",IF($BF64=TRUE,"Add independent decisions and missing segments.","Collect direct buyer or recorded commercial-event evidence tied to the same scope."),IFERROR(VLOOKUP($BO64,'Method Notes'!$AN$5:$AW$50,7,FALSE),"")))</x:f>
      </x:c>
      <x:c r="AR64" s="71" t="str">
        <x:v>Review on scope, serviceability or contradictory-evidence change.</x:v>
      </x:c>
      <x:c r="AS64" s="61">
        <x:f>IF($BN64="EMPTY","EMPTY",IFERROR(VLOOKUP($BO64,'Method Notes'!$AN$5:$AW$50,8,FALSE),""))</x:f>
      </x:c>
      <x:c r="AT64" s="71" t="str">
        <x:v>Evidence is scoped to the tested view.</x:v>
      </x:c>
      <x:c r="AU64" s="61">
        <x:f>IF($BN64="EMPTY","EMPTY",IF(OR($BO64="COMMERCIAL_EVIDENCE_LIMITED",$BO64="COMMERCIAL_ALTERNATIVE_MISSING",$BO64="ROLE_MISMATCH",$BO64="SCOPE_OR_FRESHNESS_LIMIT"),IF($BB64="shared","PROVENANCE NOT INDEPENDENT",IF($BB64="one","ONE INDEPENDENT DECISION ONLY",IF($BE64="incomplete_crm","CRM CAPTURE INCOMPLETE",IF(OR($BE64="only_wins",$BE64="only_losses",$BE64="one_segment",$BE64="limited"),"SAMPLE COVERAGE LIMITED",IF($T64="yes","HISTORICAL BACKFILL UNRELIABLE",IF($BC64="stale","EVIDENCE STALE","Evidence is scoped to the tested view.")))))),IFERROR(VLOOKUP($BO64,'Method Notes'!$AN$5:$AW$50,9,FALSE),"")))</x:f>
      </x:c>
      <x:c r="AV64" s="71" t="str">
        <x:v>Add the candidate to a new validated-set version.</x:v>
      </x:c>
      <x:c r="AW64" s="61">
        <x:f>IF($BN64="EMPTY","EMPTY",IFERROR(VLOOKUP($BO64,'Method Notes'!$AN$5:$AW$50,10,FALSE),""))</x:f>
      </x:c>
      <x:c r="AX64" s="61">
        <x:f>IF(AND(AG64=AF64,AI64=AH64,AK64=AJ64,AM64=AL64,AO64=AN64,AQ64=AP64,AS64=AR64,AU64=AT64,AW64=AV64),"PASS","FAIL")</x:f>
      </x:c>
      <x:c r="AY64">
        <x:f>IF(COUNTA($C64:$U64)&gt;0,1,0)</x:f>
      </x:c>
      <x:c r="AZ64">
        <x:f>OR(ISFORMULA($C64),ISFORMULA($D64),AND($D64&lt;&gt;"",NOT(OR(EXACT($D64,"seo"),EXACT($D64,"content"),EXACT($D64,"paid_search"),EXACT($D64,"market_monitoring"),EXACT($D64,"battlecard"),EXACT($D64,"product_comparison"),EXACT($D64,"shortlist"),EXACT($D64,"procurement"),EXACT($D64,"pricing"),EXACT($D64,"renewal"),EXACT($D64,"strategy")))),ISFORMULA($E64),AND($E64&lt;&gt;"",NOT(OR(EXACT($E64,"yes"),EXACT($E64,"no")))),ISFORMULA($F64),AND($F64&lt;&gt;"",NOT(OR(EXACT($F64,"yes"),EXACT($F64,"no")))),ISFORMULA($G64),AND($G64&lt;&gt;"",NOT(OR(EXACT($G64,"none"),EXACT($G64,"seller_only"),EXACT($G64,"buyer_event"),EXACT($G64,"mixed")))),ISFORMULA($H64),AND($H64&lt;&gt;"",NOT(OR(EXACT($H64,"yes"),EXACT($H64,"no"),EXACT($H64,"unknown")))),ISFORMULA($I64),AND($I64&lt;&gt;"",NOT(OR(EXACT($I64,"full"),EXACT($I64,"partial"),EXACT($I64,"mismatch"),EXACT($I64,"unknown")))),ISFORMULA($J64),AND($J64&lt;&gt;"",NOT(OR(EXACT($J64,"independent_current"),EXACT($J64,"one_decision"),EXACT($J64,"shared_records"),EXACT($J64,"contradictory"),EXACT($J64,"incomplete_capture"),EXACT($J64,"stale")))),ISFORMULA($K64),AND($K64&lt;&gt;"",NOT(OR(EXACT($K64,"vendor"),EXACT($K64,"product"),EXACT($K64,"consultancy"),EXACT($K64,"agency"),EXACT($K64,"internal_build"),EXACT($K64,"spreadsheet"),EXACT($K64,"incumbent"),EXACT($K64,"open_source"),EXACT($K64,"free_tool"),EXACT($K64,"no_decision"),EXACT($K64,"status_quo"),EXACT($K64,"unknown")))),ISFORMULA($L64),AND($L64&lt;&gt;"",NOT(OR(EXACT($L64,"direct"),EXACT($L64,"indirect"),EXACT($L64,"substitute"),EXACT($L64,"reference"),EXACT($L64,"unknown")))),ISFORMULA($M64),AND($M64&lt;&gt;"",NOT(OR(EXACT($M64,"current"),EXACT($M64,"stale"),EXACT($M64,"unknown")))),ISFORMULA($N64),AND($N64&lt;&gt;"",NOT(OR(EXACT($N64,"none"),EXACT($N64,"material"),EXACT($N64,"unknown")))),ISFORMULA($O64),AND($O64&lt;&gt;"",NOT(OR(EXACT($O64,"two_plus"),EXACT($O64,"one"),EXACT($O64,"shared"),EXACT($O64,"unknown")))),ISFORMULA($P64),AND($P64&lt;&gt;"",NOT(OR(EXACT($P64,"balanced"),EXACT($P64,"only_wins"),EXACT($P64,"only_losses"),EXACT($P64,"one_segment"),EXACT($P64,"incomplete_crm"),EXACT($P64,"limited")))),ISFORMULA($Q64),AND($Q64&lt;&gt;"",NOT(OR(EXACT($Q64,"none"),EXACT($Q64,"review_due"),EXACT($Q64,"new_evidence")))),ISFORMULA($R64),AND($R64&lt;&gt;"",NOT(OR(EXACT($R64,"yes"),EXACT($R64,"no")))),ISFORMULA($S64),AND($S64&lt;&gt;"",NOT(OR(EXACT($S64,"yes"),EXACT($S64,"no"),EXACT($S64,"unknown")))),ISFORMULA($T64),AND($T64&lt;&gt;"",NOT(OR(EXACT($T64,"yes"),EXACT($T64,"no")))),ISFORMULA($U64),AND($U64&lt;&gt;"",NOT(OR(EXACT($U64,"yes"),EXACT($U64,"no"),EXACT($U64,"unknown")))))</x:f>
      </x:c>
      <x:c r="BA64">
        <x:f>OR(LEN(TRIM($C64&amp;""))=0,LEN(TRIM($D64&amp;""))=0,LEN(TRIM($E64&amp;""))=0,LEN(TRIM($F64&amp;""))=0,LEN(TRIM($G64&amp;""))=0,LEN(TRIM($H64&amp;""))=0,LEN(TRIM($I64&amp;""))=0,LEN(TRIM($J64&amp;""))=0)</x:f>
      </x:c>
      <x:c r="BB64">
        <x:f>IF($O64&lt;&gt;"",$O64,IF($J64="independent_current","two_plus",IF($J64="one_decision","one",IF($J64="shared_records","shared","unknown"))))</x:f>
      </x:c>
      <x:c r="BC64">
        <x:f>IF($M64&lt;&gt;"",$M64,IF($J64="stale","stale",IF($J64="incomplete_capture","unknown",IF($J64&lt;&gt;"","current",""))))</x:f>
      </x:c>
      <x:c r="BD64">
        <x:f>IF($N64&lt;&gt;"",$N64,IF($J64="contradictory","material",IF($J64&lt;&gt;"","none","")))</x:f>
      </x:c>
      <x:c r="BE64">
        <x:f>IF($P64&lt;&gt;"",$P64,IF($J64="incomplete_capture","incomplete_crm",IF($J64="independent_current","balanced",IF($J64&lt;&gt;"","limited",""))))</x:f>
      </x:c>
      <x:c r="BF64">
        <x:f>OR($G64="buyer_event",$G64="mixed")</x:f>
      </x:c>
      <x:c r="BG64">
        <x:f>OR($D64="battlecard",$D64="shortlist",$D64="procurement",$D64="pricing",$D64="renewal",$D64="strategy",$D64="product_comparison")</x:f>
      </x:c>
      <x:c r="BH64">
        <x:f>OR($D64="seo",$D64="content",$D64="paid_search",$D64="market_monitoring")</x:f>
      </x:c>
      <x:c r="BI64">
        <x:f>IF(OR($K64="vendor",$K64="product"),"direct",IF(OR($K64="consultancy",$K64="agency"),"indirect",IF(OR($K64="internal_build",$K64="spreadsheet",$K64="incumbent",$K64="open_source",$K64="free_tool",$K64="no_decision",$K64="status_quo"),"substitute","")))</x:f>
      </x:c>
      <x:c r="BJ64">
        <x:f>IF(OR($K64="vendor",$K64="product"),"Direct competitor",IF(OR($K64="consultancy",$K64="agency"),"Service alternative",IF($K64="incumbent","Incumbent / substitute",IF($K64="no_decision","No-decision alternative",IF($K64="status_quo","Status-quo alternative",IF(OR($K64="internal_build",$K64="spreadsheet",$K64="open_source",$K64="free_tool"),"Substitute",""))))))</x:f>
      </x:c>
      <x:c r="BK64">
        <x:f>OR($G64="none",$G64="seller_only",$BB64&lt;&gt;"two_plus",$BE64="only_wins",$BE64="only_losses",$BE64="one_segment",$BE64="incomplete_crm",$BE64="limited",$T64="yes",$BC64&lt;&gt;"current")</x:f>
      </x:c>
      <x:c r="BL64">
        <x:f>IF(ISFORMULA($C64),"candidateName, ","")&amp;IF(OR(ISFORMULA($D64),AND($D64&lt;&gt;"",NOT(OR(EXACT($D64,"seo"),EXACT($D64,"content"),EXACT($D64,"paid_search"),EXACT($D64,"market_monitoring"),EXACT($D64,"battlecard"),EXACT($D64,"product_comparison"),EXACT($D64,"shortlist"),EXACT($D64,"procurement"),EXACT($D64,"pricing"),EXACT($D64,"renewal"),EXACT($D64,"strategy"))))),"decisionUse, ","")&amp;IF(OR(ISFORMULA($E64),AND($E64&lt;&gt;"",NOT(OR(EXACT($E64,"yes"),EXACT($E64,"no"))))),"candidateInSet, ","")&amp;IF(OR(ISFORMULA($F64),AND($F64&lt;&gt;"",NOT(OR(EXACT($F64,"yes"),EXACT($F64,"no"))))),"publicEvidence, ","")&amp;IF(OR(ISFORMULA($G64),AND($G64&lt;&gt;"",NOT(OR(EXACT($G64,"none"),EXACT($G64,"seller_only"),EXACT($G64,"buyer_event"),EXACT($G64,"mixed"))))),"firstPartyEvidence, ","")&amp;IF(OR(ISFORMULA($H64),AND($H64&lt;&gt;"",NOT(OR(EXACT($H64,"yes"),EXACT($H64,"no"),EXACT($H64,"unknown"))))),"realDecision, ","")&amp;IF(OR(ISFORMULA($I64),AND($I64&lt;&gt;"",NOT(OR(EXACT($I64,"full"),EXACT($I64,"partial"),EXACT($I64,"mismatch"),EXACT($I64,"unknown"))))),"scopeMatch, ","")&amp;IF(OR(ISFORMULA($J64),AND($J64&lt;&gt;"",NOT(OR(EXACT($J64,"independent_current"),EXACT($J64,"one_decision"),EXACT($J64,"shared_records"),EXACT($J64,"contradictory"),EXACT($J64,"incomplete_capture"),EXACT($J64,"stale"))))),"evidenceQuality, ","")&amp;IF(OR(ISFORMULA($K64),AND($K64&lt;&gt;"",NOT(OR(EXACT($K64,"vendor"),EXACT($K64,"product"),EXACT($K64,"consultancy"),EXACT($K64,"agency"),EXACT($K64,"internal_build"),EXACT($K64,"spreadsheet"),EXACT($K64,"incumbent"),EXACT($K64,"open_source"),EXACT($K64,"free_tool"),EXACT($K64,"no_decision"),EXACT($K64,"status_quo"),EXACT($K64,"unknown"))))),"alternativeType, ","")&amp;IF(OR(ISFORMULA($L64),AND($L64&lt;&gt;"",NOT(OR(EXACT($L64,"direct"),EXACT($L64,"indirect"),EXACT($L64,"substitute"),EXACT($L64,"reference"),EXACT($L64,"unknown"))))),"currentRole, ","")&amp;IF(OR(ISFORMULA($M64),AND($M64&lt;&gt;"",NOT(OR(EXACT($M64,"current"),EXACT($M64,"stale"),EXACT($M64,"unknown"))))),"freshness, ","")&amp;IF(OR(ISFORMULA($N64),AND($N64&lt;&gt;"",NOT(OR(EXACT($N64,"none"),EXACT($N64,"material"),EXACT($N64,"unknown"))))),"contradiction, ","")&amp;IF(OR(ISFORMULA($O64),AND($O64&lt;&gt;"",NOT(OR(EXACT($O64,"two_plus"),EXACT($O64,"one"),EXACT($O64,"shared"),EXACT($O64,"unknown"))))),"provenance, ","")&amp;IF(OR(ISFORMULA($P64),AND($P64&lt;&gt;"",NOT(OR(EXACT($P64,"balanced"),EXACT($P64,"only_wins"),EXACT($P64,"only_losses"),EXACT($P64,"one_segment"),EXACT($P64,"incomplete_crm"),EXACT($P64,"limited"))))),"sampleCoverage, ","")&amp;IF(OR(ISFORMULA($Q64),AND($Q64&lt;&gt;"",NOT(OR(EXACT($Q64,"none"),EXACT($Q64,"review_due"),EXACT($Q64,"new_evidence"))))),"previousValidation, ","")&amp;IF(OR(ISFORMULA($R64),AND($R64&lt;&gt;"",NOT(OR(EXACT($R64,"yes"),EXACT($R64,"no"))))),"newMaterialEvidence, ","")&amp;IF(OR(ISFORMULA($S64),AND($S64&lt;&gt;"",NOT(OR(EXACT($S64,"yes"),EXACT($S64,"no"),EXACT($S64,"unknown"))))),"serviceability, ","")&amp;IF(OR(ISFORMULA($T64),AND($T64&lt;&gt;"",NOT(OR(EXACT($T64,"yes"),EXACT($T64,"no"))))),"historicalBackfill, ","")&amp;IF(OR(ISFORMULA($U64),AND($U64&lt;&gt;"",NOT(OR(EXACT($U64,"yes"),EXACT($U64,"no"),EXACT($U64,"unknown"))))),"commercialNonParticipation, ","")</x:f>
      </x:c>
      <x:c r="BM64">
        <x:f>IF(LEN(TRIM($C64&amp;""))=0,"candidateName, ","")&amp;IF(LEN(TRIM($D64&amp;""))=0,"decisionUse, ","")&amp;IF(LEN(TRIM($E64&amp;""))=0,"candidateInSet, ","")&amp;IF(LEN(TRIM($F64&amp;""))=0,"publicEvidence, ","")&amp;IF(LEN(TRIM($G64&amp;""))=0,"firstPartyEvidence, ","")&amp;IF(LEN(TRIM($H64&amp;""))=0,"realDecision, ","")&amp;IF(LEN(TRIM($I64&amp;""))=0,"scopeMatch, ","")&amp;IF(LEN(TRIM($J64&amp;""))=0,"evidenceQuality, ","")</x:f>
      </x:c>
      <x:c r="BN64">
        <x:f>IF($AY64=0,"EMPTY",IF($AZ64=TRUE,"INVALID INPUT",IF($BA64=TRUE,"INVALID INPUT",IF(OR(NOT(ISTEXT($C64)),LEN(TRIM($C64&amp;""))&lt;2),"INVALID INPUT",IF(OR($Q64="review_due",$Q64="new_evidence",$R64="yes"),"REOPEN",IF(OR($BD64="material",$BD64="unknown"),"RESOLVE EVIDENCE",IF(OR($I64="unknown",$H64="unknown"),"RESOLVE EVIDENCE",IF(AND($BG64=TRUE,OR($S64="",$S64="unknown")),"RESOLVE EVIDENCE",IF(AND($E64="no",OR($K64="",$K64="unknown")),"RESOLVE EVIDENCE",IF(AND($E64="yes",OR($L64="",$L64="unknown")),"RESOLVE EVIDENCE",IF(AND($E64="yes",OR($I64="partial",$I64="mismatch",$BC64="stale")),"DOWNGRADE",IF(AND($BG64=TRUE,$BK64=TRUE),"RESOLVE EVIDENCE",IF(AND($S64="no",$E64="yes",$H64="no",$U64="yes",$BB64="two_plus",$I64="full",$BC64="current"),"EXCLUDE FROM THIS COMMERCIAL VIEW",IF(AND($S64="no",$E64="yes",$H64="yes"),"DOWNGRADE",IF(AND($S64="no",OR($F64="yes",$BH64=TRUE)),"RETAIN FOR DISCOVERY / REFERENCE",IF($S64="no","RESOLVE EVIDENCE",IF(AND($E64="no",$H64="yes",$BF64=TRUE,$I64="full",$BI64=""),"RESOLVE EVIDENCE",IF(AND($E64="no",$H64="yes",$BF64=TRUE,$I64="full",$BG64=TRUE,OR($BB64&lt;&gt;"two_plus",$BC64&lt;&gt;"current",$S64&lt;&gt;"yes")),"RESOLVE EVIDENCE",IF(AND($E64="no",$H64="yes",$BF64=TRUE,$I64="full"),"ADD",IF(AND($BI64&lt;&gt;"",$E64="yes",$H64="yes",$I64="full",$L64&lt;&gt;$BI64),"RECLASSIFY",IF(AND($BB64="shared",$BH64=TRUE),"RETAIN FOR DISCOVERY / REFERENCE",IF(AND($BH64=TRUE,$F64="yes",OR($H64="no",$G64="none")),"RETAIN FOR DISCOVERY / REFERENCE",IF(AND($E64="yes",$H64="no",$U64="yes",$BB64="two_plus",$I64="full",$BC64="current"),"EXCLUDE FROM THIS COMMERCIAL VIEW",IF(AND($E64="yes",$H64="yes",$BF64=TRUE,$I64="full",$BB64="two_plus",$BC64="current",$BI64=""),"RESOLVE EVIDENCE",IF(AND($E64="yes",$H64="yes",$BF64=TRUE,$I64="full",$BB64="two_plus",$BC64="current",$BG64=TRUE,$S64&lt;&gt;"yes"),"RESOLVE EVIDENCE",IF(AND($E64="yes",$H64="yes",$BF64=TRUE,$I64="full",$BB64="two_plus",$BC64="current",$L64&lt;&gt;$BI64),"RECLASSIFY",IF(AND($E64="yes",$H64="yes",$BF64=TRUE,$I64="full",$BB64="two_plus",$BC64="current"),"CONFIRM","RESOLVE EVIDENCE")))))))))))))))))))))))))))</x:f>
      </x:c>
      <x:c r="BO64">
        <x:f>IF($AY64=0,"EMPTY",IF($AZ64=TRUE,"CONTROLLED_INPUT_INVALID",IF($BA64=TRUE,"REQUIRED_FIELDS_MISSING",IF(OR(NOT(ISTEXT($C64)),LEN(TRIM($C64&amp;""))&lt;2),"IDENTITY_MALFORMED",IF(OR($Q64="review_due",$Q64="new_evidence",$R64="yes"),"LIFECYCLE_TRIGGER",IF(OR($BD64="material",$BD64="unknown"),"MATERIAL_CONTRADICTION",IF(OR($I64="unknown",$H64="unknown"),"SCOPE_OR_EVENT_UNRESOLVED",IF(AND($BG64=TRUE,OR($S64="",$S64="unknown")),"SERVICEABILITY_UNRESOLVED",IF(AND($E64="no",OR($K64="",$K64="unknown")),"MISSING_ALTERNATIVE_ROLE_UNRESOLVED",IF(AND($E64="yes",OR($L64="",$L64="unknown")),"CURRENT_ROLE_UNRESOLVED",IF(AND($E64="yes",OR($I64="partial",$I64="mismatch",$BC64="stale")),"SCOPE_OR_FRESHNESS_LIMIT",IF(AND($BG64=TRUE,$BK64=TRUE),"COMMERCIAL_EVIDENCE_LIMITED",IF(AND($S64="no",$E64="yes",$H64="no",$U64="yes",$BB64="two_plus",$I64="full",$BC64="current"),"SCOPED_NON_SERVICEABILITY",IF(AND($S64="no",$E64="yes",$H64="yes"),"SERVICEABILITY_LIMIT",IF(AND($S64="no",OR($F64="yes",$BH64=TRUE)),"NOT_SERVICEABLE_FOR_COMMERCIAL_VIEW",IF($S64="no","SERVICEABILITY_NEGATIVE_ROLE_EFFECT_UNRESOLVED",IF(AND($E64="no",$H64="yes",$BF64=TRUE,$I64="full",$BI64=""),"MISSING_ALTERNATIVE_ROLE_UNRESOLVED",IF(AND($E64="no",$H64="yes",$BF64=TRUE,$I64="full",$BG64=TRUE,OR($BB64&lt;&gt;"two_plus",$BC64&lt;&gt;"current",$S64&lt;&gt;"yes")),"MISSING_ALTERNATIVE_EVIDENCE_LIMITED",IF(AND($E64="no",$H64="yes",$BF64=TRUE,$I64="full"),"COMMERCIAL_ALTERNATIVE_MISSING",IF(AND($BI64&lt;&gt;"",$E64="yes",$H64="yes",$I64="full",$L64&lt;&gt;$BI64),"ROLE_MISMATCH",IF(AND($BB64="shared",$BH64=TRUE),"PUBLIC_SIGNAL_SHARED_PROVENANCE",IF(AND($BH64=TRUE,$F64="yes",OR($H64="no",$G64="none")),"DISCOVERY_ONLY_RELATIONSHIP",IF(AND($E64="yes",$H64="no",$U64="yes",$BB64="two_plus",$I64="full",$BC64="current"),"SCOPED_NON_PARTICIPATION",IF(AND($E64="yes",$H64="yes",$BF64=TRUE,$I64="full",$BB64="two_plus",$BC64="current",$BI64=""),"ALTERNATIVE_TYPE_UNRESOLVED",IF(AND($E64="yes",$H64="yes",$BF64=TRUE,$I64="full",$BB64="two_plus",$BC64="current",$BG64=TRUE,$S64&lt;&gt;"yes"),"SERVICEABILITY_UNRESOLVED",IF(AND($E64="yes",$H64="yes",$BF64=TRUE,$I64="full",$BB64="two_plus",$BC64="current",$L64&lt;&gt;$BI64),"ROLE_MISMATCH",IF(AND($E64="yes",$H64="yes",$BF64=TRUE,$I64="full",$BB64="two_plus",$BC64="current"),"SCOPED_COMMERCIAL_RELEVANCE","DEFAULT_EVIDENCE_GAP")))))))))))))))))))))))))))</x:f>
      </x:c>
    </x:row>
    <x:row r="65">
      <x:c r="A65" s="80" t="str">
        <x:v>F060</x:v>
      </x:c>
      <x:c r="B65" s="80" t="str">
        <x:v>Add missing product</x:v>
      </x:c>
      <x:c r="C65" s="80" t="str">
        <x:v>Atlas Cloud</x:v>
      </x:c>
      <x:c r="D65" s="80" t="str">
        <x:v>shortlist</x:v>
      </x:c>
      <x:c r="E65" s="80" t="str">
        <x:v>no</x:v>
      </x:c>
      <x:c r="F65" s="80" t="str">
        <x:v>no</x:v>
      </x:c>
      <x:c r="G65" s="80" t="str">
        <x:v>mixed</x:v>
      </x:c>
      <x:c r="H65" s="80" t="str">
        <x:v>yes</x:v>
      </x:c>
      <x:c r="I65" s="80" t="str">
        <x:v>full</x:v>
      </x:c>
      <x:c r="J65" s="80" t="str">
        <x:v>independent_current</x:v>
      </x:c>
      <x:c r="K65" s="80" t="str">
        <x:v>product</x:v>
      </x:c>
      <x:c r="L65" s="80" t="str">
        <x:v>direct</x:v>
      </x:c>
      <x:c r="M65" s="80" t="str">
        <x:v>current</x:v>
      </x:c>
      <x:c r="N65" s="80" t="str">
        <x:v>none</x:v>
      </x:c>
      <x:c r="O65" s="80" t="str">
        <x:v>two_plus</x:v>
      </x:c>
      <x:c r="P65" s="80" t="str">
        <x:v>balanced</x:v>
      </x:c>
      <x:c r="Q65" s="80" t="str">
        <x:v>none</x:v>
      </x:c>
      <x:c r="R65" s="80" t="str">
        <x:v>no</x:v>
      </x:c>
      <x:c r="S65" s="80" t="str">
        <x:v>yes</x:v>
      </x:c>
      <x:c r="T65" s="80" t="str">
        <x:v>no</x:v>
      </x:c>
      <x:c r="U65" s="80" t="str">
        <x:v>no</x:v>
      </x:c>
      <x:c r="V65" s="80" t="str">
        <x:v>ADD</x:v>
      </x:c>
      <x:c r="W65" s="61" t="str">
        <x:v>COMMERCIAL_ALTERNATIVE_MISSING</x:v>
      </x:c>
      <x:c r="X65" s="61" t="str">
        <x:v>VALID</x:v>
      </x:c>
      <x:c r="Y65" s="61">
        <x:f>IF($BN65="EMPTY","EMPTY",$BN65)</x:f>
      </x:c>
      <x:c r="Z65" s="61">
        <x:f>$BO65</x:f>
      </x:c>
      <x:c r="AA65" s="61">
        <x:f>IF($BN65="EMPTY","EMPTY",IF($AZ65=TRUE,"INVALID",IF($BA65=TRUE,"INCOMPLETE",IF(OR(NOT(ISTEXT($C65)),LEN(TRIM($C65&amp;""))&lt;2),"INVALID","VALID"))))</x:f>
      </x:c>
      <x:c r="AB65" s="61">
        <x:f>IF(Y65=V65,"PASS","FAIL")</x:f>
      </x:c>
      <x:c r="AC65" s="61">
        <x:f>IF(Z65=W65,"PASS","FAIL")</x:f>
      </x:c>
      <x:c r="AD65" s="61">
        <x:f>IF(AA65=X65,"PASS","FAIL")</x:f>
      </x:c>
      <x:c r="AE65" s="61">
        <x:f>IF(AND(AB65="PASS",AC65="PASS",AD65="PASS"),"PASS","FAIL")</x:f>
      </x:c>
      <x:c r="AF65" s="71" t="str">
        <x:v>The current set is missing a commercially relevant alternative.</x:v>
      </x:c>
      <x:c r="AG65" s="61">
        <x:f>IF($BN65="EMPTY","EMPTY",IFERROR(VLOOKUP($BO65,'Method Notes'!$AN$5:$AW$50,2,FALSE),""))</x:f>
      </x:c>
      <x:c r="AH65" s="71" t="str">
        <x:v>First-party evidence places the alternative in a real, matching buyer decision and its type, role and serviceability are resolved.</x:v>
      </x:c>
      <x:c r="AI65" s="61">
        <x:f>IF($BN65="EMPTY","EMPTY",IF($BO65="CONTROLLED_INPUT_INVALID","Unsupported values were supplied for: "&amp;LEFT($BL65,MAX(0,LEN($BL65)-2))&amp;". The engine does not convert them to a safe default.",IF($BO65="REQUIRED_FIELDS_MISSING","Required information is missing: "&amp;LEFT($BM65,MAX(0,LEN($BM65)-2))&amp;".",IFERROR(VLOOKUP($BO65,'Method Notes'!$AN$5:$AW$50,3,FALSE),""))))</x:f>
      </x:c>
      <x:c r="AJ65" s="71" t="str">
        <x:v>Add as Direct competitor in this scoped view.</x:v>
      </x:c>
      <x:c r="AK65" s="61">
        <x:f>IF($BN65="EMPTY","EMPTY",IF($BO65="COMMERCIAL_ALTERNATIVE_MISSING","Add as "&amp;$BJ65&amp;" in this scoped view.",IF($BO65="ROLE_MISMATCH","Reclassify as "&amp;$BJ65&amp;" for this view.",IFERROR(VLOOKUP($BO65,'Method Notes'!$AN$5:$AW$50,4,FALSE),""))))</x:f>
      </x:c>
      <x:c r="AL65" s="71" t="str">
        <x:v>The matching commercial view and related research.</x:v>
      </x:c>
      <x:c r="AM65" s="61">
        <x:f>IF($BN65="EMPTY","EMPTY",IFERROR(VLOOKUP($BO65,'Method Notes'!$AN$5:$AW$50,5,FALSE),""))</x:f>
      </x:c>
      <x:c r="AN65" s="71" t="str">
        <x:v>Other products, buyers, markets or stages without evidence.</x:v>
      </x:c>
      <x:c r="AO65" s="61">
        <x:f>IF($BN65="EMPTY","EMPTY",IFERROR(VLOOKUP($BO65,'Method Notes'!$AN$5:$AW$50,6,FALSE),""))</x:f>
      </x:c>
      <x:c r="AP65" s="71" t="str">
        <x:v>Normalize the stable identity and link the supporting records.</x:v>
      </x:c>
      <x:c r="AQ65" s="61">
        <x:f>IF($BN65="EMPTY","EMPTY",IF($BO65="COMMERCIAL_EVIDENCE_LIMITED",IF($BF65=TRUE,"Add independent decisions and missing segments.","Collect direct buyer or recorded commercial-event evidence tied to the same scope."),IFERROR(VLOOKUP($BO65,'Method Notes'!$AN$5:$AW$50,7,FALSE),"")))</x:f>
      </x:c>
      <x:c r="AR65" s="71" t="str">
        <x:v>Review on scope, serviceability or contradictory-evidence change.</x:v>
      </x:c>
      <x:c r="AS65" s="61">
        <x:f>IF($BN65="EMPTY","EMPTY",IFERROR(VLOOKUP($BO65,'Method Notes'!$AN$5:$AW$50,8,FALSE),""))</x:f>
      </x:c>
      <x:c r="AT65" s="71" t="str">
        <x:v>Evidence is scoped to the tested view.</x:v>
      </x:c>
      <x:c r="AU65" s="61">
        <x:f>IF($BN65="EMPTY","EMPTY",IF(OR($BO65="COMMERCIAL_EVIDENCE_LIMITED",$BO65="COMMERCIAL_ALTERNATIVE_MISSING",$BO65="ROLE_MISMATCH",$BO65="SCOPE_OR_FRESHNESS_LIMIT"),IF($BB65="shared","PROVENANCE NOT INDEPENDENT",IF($BB65="one","ONE INDEPENDENT DECISION ONLY",IF($BE65="incomplete_crm","CRM CAPTURE INCOMPLETE",IF(OR($BE65="only_wins",$BE65="only_losses",$BE65="one_segment",$BE65="limited"),"SAMPLE COVERAGE LIMITED",IF($T65="yes","HISTORICAL BACKFILL UNRELIABLE",IF($BC65="stale","EVIDENCE STALE","Evidence is scoped to the tested view.")))))),IFERROR(VLOOKUP($BO65,'Method Notes'!$AN$5:$AW$50,9,FALSE),"")))</x:f>
      </x:c>
      <x:c r="AV65" s="71" t="str">
        <x:v>Add the candidate to a new validated-set version.</x:v>
      </x:c>
      <x:c r="AW65" s="61">
        <x:f>IF($BN65="EMPTY","EMPTY",IFERROR(VLOOKUP($BO65,'Method Notes'!$AN$5:$AW$50,10,FALSE),""))</x:f>
      </x:c>
      <x:c r="AX65" s="61">
        <x:f>IF(AND(AG65=AF65,AI65=AH65,AK65=AJ65,AM65=AL65,AO65=AN65,AQ65=AP65,AS65=AR65,AU65=AT65,AW65=AV65),"PASS","FAIL")</x:f>
      </x:c>
      <x:c r="AY65">
        <x:f>IF(COUNTA($C65:$U65)&gt;0,1,0)</x:f>
      </x:c>
      <x:c r="AZ65">
        <x:f>OR(ISFORMULA($C65),ISFORMULA($D65),AND($D65&lt;&gt;"",NOT(OR(EXACT($D65,"seo"),EXACT($D65,"content"),EXACT($D65,"paid_search"),EXACT($D65,"market_monitoring"),EXACT($D65,"battlecard"),EXACT($D65,"product_comparison"),EXACT($D65,"shortlist"),EXACT($D65,"procurement"),EXACT($D65,"pricing"),EXACT($D65,"renewal"),EXACT($D65,"strategy")))),ISFORMULA($E65),AND($E65&lt;&gt;"",NOT(OR(EXACT($E65,"yes"),EXACT($E65,"no")))),ISFORMULA($F65),AND($F65&lt;&gt;"",NOT(OR(EXACT($F65,"yes"),EXACT($F65,"no")))),ISFORMULA($G65),AND($G65&lt;&gt;"",NOT(OR(EXACT($G65,"none"),EXACT($G65,"seller_only"),EXACT($G65,"buyer_event"),EXACT($G65,"mixed")))),ISFORMULA($H65),AND($H65&lt;&gt;"",NOT(OR(EXACT($H65,"yes"),EXACT($H65,"no"),EXACT($H65,"unknown")))),ISFORMULA($I65),AND($I65&lt;&gt;"",NOT(OR(EXACT($I65,"full"),EXACT($I65,"partial"),EXACT($I65,"mismatch"),EXACT($I65,"unknown")))),ISFORMULA($J65),AND($J65&lt;&gt;"",NOT(OR(EXACT($J65,"independent_current"),EXACT($J65,"one_decision"),EXACT($J65,"shared_records"),EXACT($J65,"contradictory"),EXACT($J65,"incomplete_capture"),EXACT($J65,"stale")))),ISFORMULA($K65),AND($K65&lt;&gt;"",NOT(OR(EXACT($K65,"vendor"),EXACT($K65,"product"),EXACT($K65,"consultancy"),EXACT($K65,"agency"),EXACT($K65,"internal_build"),EXACT($K65,"spreadsheet"),EXACT($K65,"incumbent"),EXACT($K65,"open_source"),EXACT($K65,"free_tool"),EXACT($K65,"no_decision"),EXACT($K65,"status_quo"),EXACT($K65,"unknown")))),ISFORMULA($L65),AND($L65&lt;&gt;"",NOT(OR(EXACT($L65,"direct"),EXACT($L65,"indirect"),EXACT($L65,"substitute"),EXACT($L65,"reference"),EXACT($L65,"unknown")))),ISFORMULA($M65),AND($M65&lt;&gt;"",NOT(OR(EXACT($M65,"current"),EXACT($M65,"stale"),EXACT($M65,"unknown")))),ISFORMULA($N65),AND($N65&lt;&gt;"",NOT(OR(EXACT($N65,"none"),EXACT($N65,"material"),EXACT($N65,"unknown")))),ISFORMULA($O65),AND($O65&lt;&gt;"",NOT(OR(EXACT($O65,"two_plus"),EXACT($O65,"one"),EXACT($O65,"shared"),EXACT($O65,"unknown")))),ISFORMULA($P65),AND($P65&lt;&gt;"",NOT(OR(EXACT($P65,"balanced"),EXACT($P65,"only_wins"),EXACT($P65,"only_losses"),EXACT($P65,"one_segment"),EXACT($P65,"incomplete_crm"),EXACT($P65,"limited")))),ISFORMULA($Q65),AND($Q65&lt;&gt;"",NOT(OR(EXACT($Q65,"none"),EXACT($Q65,"review_due"),EXACT($Q65,"new_evidence")))),ISFORMULA($R65),AND($R65&lt;&gt;"",NOT(OR(EXACT($R65,"yes"),EXACT($R65,"no")))),ISFORMULA($S65),AND($S65&lt;&gt;"",NOT(OR(EXACT($S65,"yes"),EXACT($S65,"no"),EXACT($S65,"unknown")))),ISFORMULA($T65),AND($T65&lt;&gt;"",NOT(OR(EXACT($T65,"yes"),EXACT($T65,"no")))),ISFORMULA($U65),AND($U65&lt;&gt;"",NOT(OR(EXACT($U65,"yes"),EXACT($U65,"no"),EXACT($U65,"unknown")))))</x:f>
      </x:c>
      <x:c r="BA65">
        <x:f>OR(LEN(TRIM($C65&amp;""))=0,LEN(TRIM($D65&amp;""))=0,LEN(TRIM($E65&amp;""))=0,LEN(TRIM($F65&amp;""))=0,LEN(TRIM($G65&amp;""))=0,LEN(TRIM($H65&amp;""))=0,LEN(TRIM($I65&amp;""))=0,LEN(TRIM($J65&amp;""))=0)</x:f>
      </x:c>
      <x:c r="BB65">
        <x:f>IF($O65&lt;&gt;"",$O65,IF($J65="independent_current","two_plus",IF($J65="one_decision","one",IF($J65="shared_records","shared","unknown"))))</x:f>
      </x:c>
      <x:c r="BC65">
        <x:f>IF($M65&lt;&gt;"",$M65,IF($J65="stale","stale",IF($J65="incomplete_capture","unknown",IF($J65&lt;&gt;"","current",""))))</x:f>
      </x:c>
      <x:c r="BD65">
        <x:f>IF($N65&lt;&gt;"",$N65,IF($J65="contradictory","material",IF($J65&lt;&gt;"","none","")))</x:f>
      </x:c>
      <x:c r="BE65">
        <x:f>IF($P65&lt;&gt;"",$P65,IF($J65="incomplete_capture","incomplete_crm",IF($J65="independent_current","balanced",IF($J65&lt;&gt;"","limited",""))))</x:f>
      </x:c>
      <x:c r="BF65">
        <x:f>OR($G65="buyer_event",$G65="mixed")</x:f>
      </x:c>
      <x:c r="BG65">
        <x:f>OR($D65="battlecard",$D65="shortlist",$D65="procurement",$D65="pricing",$D65="renewal",$D65="strategy",$D65="product_comparison")</x:f>
      </x:c>
      <x:c r="BH65">
        <x:f>OR($D65="seo",$D65="content",$D65="paid_search",$D65="market_monitoring")</x:f>
      </x:c>
      <x:c r="BI65">
        <x:f>IF(OR($K65="vendor",$K65="product"),"direct",IF(OR($K65="consultancy",$K65="agency"),"indirect",IF(OR($K65="internal_build",$K65="spreadsheet",$K65="incumbent",$K65="open_source",$K65="free_tool",$K65="no_decision",$K65="status_quo"),"substitute","")))</x:f>
      </x:c>
      <x:c r="BJ65">
        <x:f>IF(OR($K65="vendor",$K65="product"),"Direct competitor",IF(OR($K65="consultancy",$K65="agency"),"Service alternative",IF($K65="incumbent","Incumbent / substitute",IF($K65="no_decision","No-decision alternative",IF($K65="status_quo","Status-quo alternative",IF(OR($K65="internal_build",$K65="spreadsheet",$K65="open_source",$K65="free_tool"),"Substitute",""))))))</x:f>
      </x:c>
      <x:c r="BK65">
        <x:f>OR($G65="none",$G65="seller_only",$BB65&lt;&gt;"two_plus",$BE65="only_wins",$BE65="only_losses",$BE65="one_segment",$BE65="incomplete_crm",$BE65="limited",$T65="yes",$BC65&lt;&gt;"current")</x:f>
      </x:c>
      <x:c r="BL65">
        <x:f>IF(ISFORMULA($C65),"candidateName, ","")&amp;IF(OR(ISFORMULA($D65),AND($D65&lt;&gt;"",NOT(OR(EXACT($D65,"seo"),EXACT($D65,"content"),EXACT($D65,"paid_search"),EXACT($D65,"market_monitoring"),EXACT($D65,"battlecard"),EXACT($D65,"product_comparison"),EXACT($D65,"shortlist"),EXACT($D65,"procurement"),EXACT($D65,"pricing"),EXACT($D65,"renewal"),EXACT($D65,"strategy"))))),"decisionUse, ","")&amp;IF(OR(ISFORMULA($E65),AND($E65&lt;&gt;"",NOT(OR(EXACT($E65,"yes"),EXACT($E65,"no"))))),"candidateInSet, ","")&amp;IF(OR(ISFORMULA($F65),AND($F65&lt;&gt;"",NOT(OR(EXACT($F65,"yes"),EXACT($F65,"no"))))),"publicEvidence, ","")&amp;IF(OR(ISFORMULA($G65),AND($G65&lt;&gt;"",NOT(OR(EXACT($G65,"none"),EXACT($G65,"seller_only"),EXACT($G65,"buyer_event"),EXACT($G65,"mixed"))))),"firstPartyEvidence, ","")&amp;IF(OR(ISFORMULA($H65),AND($H65&lt;&gt;"",NOT(OR(EXACT($H65,"yes"),EXACT($H65,"no"),EXACT($H65,"unknown"))))),"realDecision, ","")&amp;IF(OR(ISFORMULA($I65),AND($I65&lt;&gt;"",NOT(OR(EXACT($I65,"full"),EXACT($I65,"partial"),EXACT($I65,"mismatch"),EXACT($I65,"unknown"))))),"scopeMatch, ","")&amp;IF(OR(ISFORMULA($J65),AND($J65&lt;&gt;"",NOT(OR(EXACT($J65,"independent_current"),EXACT($J65,"one_decision"),EXACT($J65,"shared_records"),EXACT($J65,"contradictory"),EXACT($J65,"incomplete_capture"),EXACT($J65,"stale"))))),"evidenceQuality, ","")&amp;IF(OR(ISFORMULA($K65),AND($K65&lt;&gt;"",NOT(OR(EXACT($K65,"vendor"),EXACT($K65,"product"),EXACT($K65,"consultancy"),EXACT($K65,"agency"),EXACT($K65,"internal_build"),EXACT($K65,"spreadsheet"),EXACT($K65,"incumbent"),EXACT($K65,"open_source"),EXACT($K65,"free_tool"),EXACT($K65,"no_decision"),EXACT($K65,"status_quo"),EXACT($K65,"unknown"))))),"alternativeType, ","")&amp;IF(OR(ISFORMULA($L65),AND($L65&lt;&gt;"",NOT(OR(EXACT($L65,"direct"),EXACT($L65,"indirect"),EXACT($L65,"substitute"),EXACT($L65,"reference"),EXACT($L65,"unknown"))))),"currentRole, ","")&amp;IF(OR(ISFORMULA($M65),AND($M65&lt;&gt;"",NOT(OR(EXACT($M65,"current"),EXACT($M65,"stale"),EXACT($M65,"unknown"))))),"freshness, ","")&amp;IF(OR(ISFORMULA($N65),AND($N65&lt;&gt;"",NOT(OR(EXACT($N65,"none"),EXACT($N65,"material"),EXACT($N65,"unknown"))))),"contradiction, ","")&amp;IF(OR(ISFORMULA($O65),AND($O65&lt;&gt;"",NOT(OR(EXACT($O65,"two_plus"),EXACT($O65,"one"),EXACT($O65,"shared"),EXACT($O65,"unknown"))))),"provenance, ","")&amp;IF(OR(ISFORMULA($P65),AND($P65&lt;&gt;"",NOT(OR(EXACT($P65,"balanced"),EXACT($P65,"only_wins"),EXACT($P65,"only_losses"),EXACT($P65,"one_segment"),EXACT($P65,"incomplete_crm"),EXACT($P65,"limited"))))),"sampleCoverage, ","")&amp;IF(OR(ISFORMULA($Q65),AND($Q65&lt;&gt;"",NOT(OR(EXACT($Q65,"none"),EXACT($Q65,"review_due"),EXACT($Q65,"new_evidence"))))),"previousValidation, ","")&amp;IF(OR(ISFORMULA($R65),AND($R65&lt;&gt;"",NOT(OR(EXACT($R65,"yes"),EXACT($R65,"no"))))),"newMaterialEvidence, ","")&amp;IF(OR(ISFORMULA($S65),AND($S65&lt;&gt;"",NOT(OR(EXACT($S65,"yes"),EXACT($S65,"no"),EXACT($S65,"unknown"))))),"serviceability, ","")&amp;IF(OR(ISFORMULA($T65),AND($T65&lt;&gt;"",NOT(OR(EXACT($T65,"yes"),EXACT($T65,"no"))))),"historicalBackfill, ","")&amp;IF(OR(ISFORMULA($U65),AND($U65&lt;&gt;"",NOT(OR(EXACT($U65,"yes"),EXACT($U65,"no"),EXACT($U65,"unknown"))))),"commercialNonParticipation, ","")</x:f>
      </x:c>
      <x:c r="BM65">
        <x:f>IF(LEN(TRIM($C65&amp;""))=0,"candidateName, ","")&amp;IF(LEN(TRIM($D65&amp;""))=0,"decisionUse, ","")&amp;IF(LEN(TRIM($E65&amp;""))=0,"candidateInSet, ","")&amp;IF(LEN(TRIM($F65&amp;""))=0,"publicEvidence, ","")&amp;IF(LEN(TRIM($G65&amp;""))=0,"firstPartyEvidence, ","")&amp;IF(LEN(TRIM($H65&amp;""))=0,"realDecision, ","")&amp;IF(LEN(TRIM($I65&amp;""))=0,"scopeMatch, ","")&amp;IF(LEN(TRIM($J65&amp;""))=0,"evidenceQuality, ","")</x:f>
      </x:c>
      <x:c r="BN65">
        <x:f>IF($AY65=0,"EMPTY",IF($AZ65=TRUE,"INVALID INPUT",IF($BA65=TRUE,"INVALID INPUT",IF(OR(NOT(ISTEXT($C65)),LEN(TRIM($C65&amp;""))&lt;2),"INVALID INPUT",IF(OR($Q65="review_due",$Q65="new_evidence",$R65="yes"),"REOPEN",IF(OR($BD65="material",$BD65="unknown"),"RESOLVE EVIDENCE",IF(OR($I65="unknown",$H65="unknown"),"RESOLVE EVIDENCE",IF(AND($BG65=TRUE,OR($S65="",$S65="unknown")),"RESOLVE EVIDENCE",IF(AND($E65="no",OR($K65="",$K65="unknown")),"RESOLVE EVIDENCE",IF(AND($E65="yes",OR($L65="",$L65="unknown")),"RESOLVE EVIDENCE",IF(AND($E65="yes",OR($I65="partial",$I65="mismatch",$BC65="stale")),"DOWNGRADE",IF(AND($BG65=TRUE,$BK65=TRUE),"RESOLVE EVIDENCE",IF(AND($S65="no",$E65="yes",$H65="no",$U65="yes",$BB65="two_plus",$I65="full",$BC65="current"),"EXCLUDE FROM THIS COMMERCIAL VIEW",IF(AND($S65="no",$E65="yes",$H65="yes"),"DOWNGRADE",IF(AND($S65="no",OR($F65="yes",$BH65=TRUE)),"RETAIN FOR DISCOVERY / REFERENCE",IF($S65="no","RESOLVE EVIDENCE",IF(AND($E65="no",$H65="yes",$BF65=TRUE,$I65="full",$BI65=""),"RESOLVE EVIDENCE",IF(AND($E65="no",$H65="yes",$BF65=TRUE,$I65="full",$BG65=TRUE,OR($BB65&lt;&gt;"two_plus",$BC65&lt;&gt;"current",$S65&lt;&gt;"yes")),"RESOLVE EVIDENCE",IF(AND($E65="no",$H65="yes",$BF65=TRUE,$I65="full"),"ADD",IF(AND($BI65&lt;&gt;"",$E65="yes",$H65="yes",$I65="full",$L65&lt;&gt;$BI65),"RECLASSIFY",IF(AND($BB65="shared",$BH65=TRUE),"RETAIN FOR DISCOVERY / REFERENCE",IF(AND($BH65=TRUE,$F65="yes",OR($H65="no",$G65="none")),"RETAIN FOR DISCOVERY / REFERENCE",IF(AND($E65="yes",$H65="no",$U65="yes",$BB65="two_plus",$I65="full",$BC65="current"),"EXCLUDE FROM THIS COMMERCIAL VIEW",IF(AND($E65="yes",$H65="yes",$BF65=TRUE,$I65="full",$BB65="two_plus",$BC65="current",$BI65=""),"RESOLVE EVIDENCE",IF(AND($E65="yes",$H65="yes",$BF65=TRUE,$I65="full",$BB65="two_plus",$BC65="current",$BG65=TRUE,$S65&lt;&gt;"yes"),"RESOLVE EVIDENCE",IF(AND($E65="yes",$H65="yes",$BF65=TRUE,$I65="full",$BB65="two_plus",$BC65="current",$L65&lt;&gt;$BI65),"RECLASSIFY",IF(AND($E65="yes",$H65="yes",$BF65=TRUE,$I65="full",$BB65="two_plus",$BC65="current"),"CONFIRM","RESOLVE EVIDENCE")))))))))))))))))))))))))))</x:f>
      </x:c>
      <x:c r="BO65">
        <x:f>IF($AY65=0,"EMPTY",IF($AZ65=TRUE,"CONTROLLED_INPUT_INVALID",IF($BA65=TRUE,"REQUIRED_FIELDS_MISSING",IF(OR(NOT(ISTEXT($C65)),LEN(TRIM($C65&amp;""))&lt;2),"IDENTITY_MALFORMED",IF(OR($Q65="review_due",$Q65="new_evidence",$R65="yes"),"LIFECYCLE_TRIGGER",IF(OR($BD65="material",$BD65="unknown"),"MATERIAL_CONTRADICTION",IF(OR($I65="unknown",$H65="unknown"),"SCOPE_OR_EVENT_UNRESOLVED",IF(AND($BG65=TRUE,OR($S65="",$S65="unknown")),"SERVICEABILITY_UNRESOLVED",IF(AND($E65="no",OR($K65="",$K65="unknown")),"MISSING_ALTERNATIVE_ROLE_UNRESOLVED",IF(AND($E65="yes",OR($L65="",$L65="unknown")),"CURRENT_ROLE_UNRESOLVED",IF(AND($E65="yes",OR($I65="partial",$I65="mismatch",$BC65="stale")),"SCOPE_OR_FRESHNESS_LIMIT",IF(AND($BG65=TRUE,$BK65=TRUE),"COMMERCIAL_EVIDENCE_LIMITED",IF(AND($S65="no",$E65="yes",$H65="no",$U65="yes",$BB65="two_plus",$I65="full",$BC65="current"),"SCOPED_NON_SERVICEABILITY",IF(AND($S65="no",$E65="yes",$H65="yes"),"SERVICEABILITY_LIMIT",IF(AND($S65="no",OR($F65="yes",$BH65=TRUE)),"NOT_SERVICEABLE_FOR_COMMERCIAL_VIEW",IF($S65="no","SERVICEABILITY_NEGATIVE_ROLE_EFFECT_UNRESOLVED",IF(AND($E65="no",$H65="yes",$BF65=TRUE,$I65="full",$BI65=""),"MISSING_ALTERNATIVE_ROLE_UNRESOLVED",IF(AND($E65="no",$H65="yes",$BF65=TRUE,$I65="full",$BG65=TRUE,OR($BB65&lt;&gt;"two_plus",$BC65&lt;&gt;"current",$S65&lt;&gt;"yes")),"MISSING_ALTERNATIVE_EVIDENCE_LIMITED",IF(AND($E65="no",$H65="yes",$BF65=TRUE,$I65="full"),"COMMERCIAL_ALTERNATIVE_MISSING",IF(AND($BI65&lt;&gt;"",$E65="yes",$H65="yes",$I65="full",$L65&lt;&gt;$BI65),"ROLE_MISMATCH",IF(AND($BB65="shared",$BH65=TRUE),"PUBLIC_SIGNAL_SHARED_PROVENANCE",IF(AND($BH65=TRUE,$F65="yes",OR($H65="no",$G65="none")),"DISCOVERY_ONLY_RELATIONSHIP",IF(AND($E65="yes",$H65="no",$U65="yes",$BB65="two_plus",$I65="full",$BC65="current"),"SCOPED_NON_PARTICIPATION",IF(AND($E65="yes",$H65="yes",$BF65=TRUE,$I65="full",$BB65="two_plus",$BC65="current",$BI65=""),"ALTERNATIVE_TYPE_UNRESOLVED",IF(AND($E65="yes",$H65="yes",$BF65=TRUE,$I65="full",$BB65="two_plus",$BC65="current",$BG65=TRUE,$S65&lt;&gt;"yes"),"SERVICEABILITY_UNRESOLVED",IF(AND($E65="yes",$H65="yes",$BF65=TRUE,$I65="full",$BB65="two_plus",$BC65="current",$L65&lt;&gt;$BI65),"ROLE_MISMATCH",IF(AND($E65="yes",$H65="yes",$BF65=TRUE,$I65="full",$BB65="two_plus",$BC65="current"),"SCOPED_COMMERCIAL_RELEVANCE","DEFAULT_EVIDENCE_GAP")))))))))))))))))))))))))))</x:f>
      </x:c>
    </x:row>
    <x:row r="66">
      <x:c r="A66" s="80" t="str">
        <x:v>F061</x:v>
      </x:c>
      <x:c r="B66" s="80" t="str">
        <x:v>Quality state shared_records</x:v>
      </x:c>
      <x:c r="C66" s="80" t="str">
        <x:v>Atlas Cloud</x:v>
      </x:c>
      <x:c r="D66" s="80" t="str">
        <x:v>shortlist</x:v>
      </x:c>
      <x:c r="E66" s="80" t="str">
        <x:v>yes</x:v>
      </x:c>
      <x:c r="F66" s="80" t="str">
        <x:v>yes</x:v>
      </x:c>
      <x:c r="G66" s="80" t="str">
        <x:v>mixed</x:v>
      </x:c>
      <x:c r="H66" s="80" t="str">
        <x:v>yes</x:v>
      </x:c>
      <x:c r="I66" s="80" t="str">
        <x:v>full</x:v>
      </x:c>
      <x:c r="J66" s="80" t="str">
        <x:v>shared_records</x:v>
      </x:c>
      <x:c r="K66" s="80" t="str">
        <x:v>vendor</x:v>
      </x:c>
      <x:c r="L66" s="80" t="str">
        <x:v>direct</x:v>
      </x:c>
      <x:c r="M66" s="80" t="str"/>
      <x:c r="N66" s="80" t="str"/>
      <x:c r="O66" s="80" t="str">
        <x:v>shared</x:v>
      </x:c>
      <x:c r="P66" s="80" t="str"/>
      <x:c r="Q66" s="80" t="str">
        <x:v>none</x:v>
      </x:c>
      <x:c r="R66" s="80" t="str">
        <x:v>no</x:v>
      </x:c>
      <x:c r="S66" s="80" t="str">
        <x:v>yes</x:v>
      </x:c>
      <x:c r="T66" s="80" t="str">
        <x:v>no</x:v>
      </x:c>
      <x:c r="U66" s="80" t="str">
        <x:v>no</x:v>
      </x:c>
      <x:c r="V66" s="80" t="str">
        <x:v>RESOLVE EVIDENCE</x:v>
      </x:c>
      <x:c r="W66" s="61" t="str">
        <x:v>COMMERCIAL_EVIDENCE_LIMITED</x:v>
      </x:c>
      <x:c r="X66" s="61" t="str">
        <x:v>VALID</x:v>
      </x:c>
      <x:c r="Y66" s="61">
        <x:f>IF($BN66="EMPTY","EMPTY",$BN66)</x:f>
      </x:c>
      <x:c r="Z66" s="61">
        <x:f>$BO66</x:f>
      </x:c>
      <x:c r="AA66" s="61">
        <x:f>IF($BN66="EMPTY","EMPTY",IF($AZ66=TRUE,"INVALID",IF($BA66=TRUE,"INCOMPLETE",IF(OR(NOT(ISTEXT($C66)),LEN(TRIM($C66&amp;""))&lt;2),"INVALID","VALID"))))</x:f>
      </x:c>
      <x:c r="AB66" s="61">
        <x:f>IF(Y66=V66,"PASS","FAIL")</x:f>
      </x:c>
      <x:c r="AC66" s="61">
        <x:f>IF(Z66=W66,"PASS","FAIL")</x:f>
      </x:c>
      <x:c r="AD66" s="61">
        <x:f>IF(AA66=X66,"PASS","FAIL")</x:f>
      </x:c>
      <x:c r="AE66" s="61">
        <x:f>IF(AND(AB66="PASS",AC66="PASS",AD66="PASS"),"PASS","FAIL")</x:f>
      </x:c>
      <x:c r="AF66" s="71" t="str">
        <x:v>The candidate is not ready for the intended commercial use.</x:v>
      </x:c>
      <x:c r="AG66" s="61">
        <x:f>IF($BN66="EMPTY","EMPTY",IFERROR(VLOOKUP($BO66,'Method Notes'!$AN$5:$AW$50,2,FALSE),""))</x:f>
      </x:c>
      <x:c r="AH66" s="71" t="str">
        <x:v>The evidence is absent, internal-only, non-independent, one-sided, incomplete, stale or historically reconstructed.</x:v>
      </x:c>
      <x:c r="AI66" s="61">
        <x:f>IF($BN66="EMPTY","EMPTY",IF($BO66="CONTROLLED_INPUT_INVALID","Unsupported values were supplied for: "&amp;LEFT($BL66,MAX(0,LEN($BL66)-2))&amp;". The engine does not convert them to a safe default.",IF($BO66="REQUIRED_FIELDS_MISSING","Required information is missing: "&amp;LEFT($BM66,MAX(0,LEN($BM66)-2))&amp;".",IFERROR(VLOOKUP($BO66,'Method Notes'!$AN$5:$AW$50,3,FALSE),""))))</x:f>
      </x:c>
      <x:c r="AJ66" s="71" t="str">
        <x:v>No final role change.</x:v>
      </x:c>
      <x:c r="AK66" s="61">
        <x:f>IF($BN66="EMPTY","EMPTY",IF($BO66="COMMERCIAL_ALTERNATIVE_MISSING","Add as "&amp;$BJ66&amp;" in this scoped view.",IF($BO66="ROLE_MISMATCH","Reclassify as "&amp;$BJ66&amp;" for this view.",IFERROR(VLOOKUP($BO66,'Method Notes'!$AN$5:$AW$50,4,FALSE),""))))</x:f>
      </x:c>
      <x:c r="AL66" s="71" t="str">
        <x:v>Evidence collection and controlled review.</x:v>
      </x:c>
      <x:c r="AM66" s="61">
        <x:f>IF($BN66="EMPTY","EMPTY",IFERROR(VLOOKUP($BO66,'Method Notes'!$AN$5:$AW$50,5,FALSE),""))</x:f>
      </x:c>
      <x:c r="AN66" s="71" t="str">
        <x:v>High-impact downstream use until the named gap is closed.</x:v>
      </x:c>
      <x:c r="AO66" s="61">
        <x:f>IF($BN66="EMPTY","EMPTY",IFERROR(VLOOKUP($BO66,'Method Notes'!$AN$5:$AW$50,6,FALSE),""))</x:f>
      </x:c>
      <x:c r="AP66" s="71" t="str">
        <x:v>Add independent decisions and missing segments.</x:v>
      </x:c>
      <x:c r="AQ66" s="61">
        <x:f>IF($BN66="EMPTY","EMPTY",IF($BO66="COMMERCIAL_EVIDENCE_LIMITED",IF($BF66=TRUE,"Add independent decisions and missing segments.","Collect direct buyer or recorded commercial-event evidence tied to the same scope."),IFERROR(VLOOKUP($BO66,'Method Notes'!$AN$5:$AW$50,7,FALSE),"")))</x:f>
      </x:c>
      <x:c r="AR66" s="71" t="str">
        <x:v>Review when the named evidence is available.</x:v>
      </x:c>
      <x:c r="AS66" s="61">
        <x:f>IF($BN66="EMPTY","EMPTY",IFERROR(VLOOKUP($BO66,'Method Notes'!$AN$5:$AW$50,8,FALSE),""))</x:f>
      </x:c>
      <x:c r="AT66" s="71" t="str">
        <x:v>PROVENANCE NOT INDEPENDENT</x:v>
      </x:c>
      <x:c r="AU66" s="61">
        <x:f>IF($BN66="EMPTY","EMPTY",IF(OR($BO66="COMMERCIAL_EVIDENCE_LIMITED",$BO66="COMMERCIAL_ALTERNATIVE_MISSING",$BO66="ROLE_MISMATCH",$BO66="SCOPE_OR_FRESHNESS_LIMIT"),IF($BB66="shared","PROVENANCE NOT INDEPENDENT",IF($BB66="one","ONE INDEPENDENT DECISION ONLY",IF($BE66="incomplete_crm","CRM CAPTURE INCOMPLETE",IF(OR($BE66="only_wins",$BE66="only_losses",$BE66="one_segment",$BE66="limited"),"SAMPLE COVERAGE LIMITED",IF($T66="yes","HISTORICAL BACKFILL UNRELIABLE",IF($BC66="stale","EVIDENCE STALE","Evidence is scoped to the tested view.")))))),IFERROR(VLOOKUP($BO66,'Method Notes'!$AN$5:$AW$50,9,FALSE),"")))</x:f>
      </x:c>
      <x:c r="AV66" s="71" t="str">
        <x:v>Begin prospective capture rather than inventing historical certainty.</x:v>
      </x:c>
      <x:c r="AW66" s="61">
        <x:f>IF($BN66="EMPTY","EMPTY",IFERROR(VLOOKUP($BO66,'Method Notes'!$AN$5:$AW$50,10,FALSE),""))</x:f>
      </x:c>
      <x:c r="AX66" s="61">
        <x:f>IF(AND(AG66=AF66,AI66=AH66,AK66=AJ66,AM66=AL66,AO66=AN66,AQ66=AP66,AS66=AR66,AU66=AT66,AW66=AV66),"PASS","FAIL")</x:f>
      </x:c>
      <x:c r="AY66">
        <x:f>IF(COUNTA($C66:$U66)&gt;0,1,0)</x:f>
      </x:c>
      <x:c r="AZ66">
        <x:f>OR(ISFORMULA($C66),ISFORMULA($D66),AND($D66&lt;&gt;"",NOT(OR(EXACT($D66,"seo"),EXACT($D66,"content"),EXACT($D66,"paid_search"),EXACT($D66,"market_monitoring"),EXACT($D66,"battlecard"),EXACT($D66,"product_comparison"),EXACT($D66,"shortlist"),EXACT($D66,"procurement"),EXACT($D66,"pricing"),EXACT($D66,"renewal"),EXACT($D66,"strategy")))),ISFORMULA($E66),AND($E66&lt;&gt;"",NOT(OR(EXACT($E66,"yes"),EXACT($E66,"no")))),ISFORMULA($F66),AND($F66&lt;&gt;"",NOT(OR(EXACT($F66,"yes"),EXACT($F66,"no")))),ISFORMULA($G66),AND($G66&lt;&gt;"",NOT(OR(EXACT($G66,"none"),EXACT($G66,"seller_only"),EXACT($G66,"buyer_event"),EXACT($G66,"mixed")))),ISFORMULA($H66),AND($H66&lt;&gt;"",NOT(OR(EXACT($H66,"yes"),EXACT($H66,"no"),EXACT($H66,"unknown")))),ISFORMULA($I66),AND($I66&lt;&gt;"",NOT(OR(EXACT($I66,"full"),EXACT($I66,"partial"),EXACT($I66,"mismatch"),EXACT($I66,"unknown")))),ISFORMULA($J66),AND($J66&lt;&gt;"",NOT(OR(EXACT($J66,"independent_current"),EXACT($J66,"one_decision"),EXACT($J66,"shared_records"),EXACT($J66,"contradictory"),EXACT($J66,"incomplete_capture"),EXACT($J66,"stale")))),ISFORMULA($K66),AND($K66&lt;&gt;"",NOT(OR(EXACT($K66,"vendor"),EXACT($K66,"product"),EXACT($K66,"consultancy"),EXACT($K66,"agency"),EXACT($K66,"internal_build"),EXACT($K66,"spreadsheet"),EXACT($K66,"incumbent"),EXACT($K66,"open_source"),EXACT($K66,"free_tool"),EXACT($K66,"no_decision"),EXACT($K66,"status_quo"),EXACT($K66,"unknown")))),ISFORMULA($L66),AND($L66&lt;&gt;"",NOT(OR(EXACT($L66,"direct"),EXACT($L66,"indirect"),EXACT($L66,"substitute"),EXACT($L66,"reference"),EXACT($L66,"unknown")))),ISFORMULA($M66),AND($M66&lt;&gt;"",NOT(OR(EXACT($M66,"current"),EXACT($M66,"stale"),EXACT($M66,"unknown")))),ISFORMULA($N66),AND($N66&lt;&gt;"",NOT(OR(EXACT($N66,"none"),EXACT($N66,"material"),EXACT($N66,"unknown")))),ISFORMULA($O66),AND($O66&lt;&gt;"",NOT(OR(EXACT($O66,"two_plus"),EXACT($O66,"one"),EXACT($O66,"shared"),EXACT($O66,"unknown")))),ISFORMULA($P66),AND($P66&lt;&gt;"",NOT(OR(EXACT($P66,"balanced"),EXACT($P66,"only_wins"),EXACT($P66,"only_losses"),EXACT($P66,"one_segment"),EXACT($P66,"incomplete_crm"),EXACT($P66,"limited")))),ISFORMULA($Q66),AND($Q66&lt;&gt;"",NOT(OR(EXACT($Q66,"none"),EXACT($Q66,"review_due"),EXACT($Q66,"new_evidence")))),ISFORMULA($R66),AND($R66&lt;&gt;"",NOT(OR(EXACT($R66,"yes"),EXACT($R66,"no")))),ISFORMULA($S66),AND($S66&lt;&gt;"",NOT(OR(EXACT($S66,"yes"),EXACT($S66,"no"),EXACT($S66,"unknown")))),ISFORMULA($T66),AND($T66&lt;&gt;"",NOT(OR(EXACT($T66,"yes"),EXACT($T66,"no")))),ISFORMULA($U66),AND($U66&lt;&gt;"",NOT(OR(EXACT($U66,"yes"),EXACT($U66,"no"),EXACT($U66,"unknown")))))</x:f>
      </x:c>
      <x:c r="BA66">
        <x:f>OR(LEN(TRIM($C66&amp;""))=0,LEN(TRIM($D66&amp;""))=0,LEN(TRIM($E66&amp;""))=0,LEN(TRIM($F66&amp;""))=0,LEN(TRIM($G66&amp;""))=0,LEN(TRIM($H66&amp;""))=0,LEN(TRIM($I66&amp;""))=0,LEN(TRIM($J66&amp;""))=0)</x:f>
      </x:c>
      <x:c r="BB66">
        <x:f>IF($O66&lt;&gt;"",$O66,IF($J66="independent_current","two_plus",IF($J66="one_decision","one",IF($J66="shared_records","shared","unknown"))))</x:f>
      </x:c>
      <x:c r="BC66">
        <x:f>IF($M66&lt;&gt;"",$M66,IF($J66="stale","stale",IF($J66="incomplete_capture","unknown",IF($J66&lt;&gt;"","current",""))))</x:f>
      </x:c>
      <x:c r="BD66">
        <x:f>IF($N66&lt;&gt;"",$N66,IF($J66="contradictory","material",IF($J66&lt;&gt;"","none","")))</x:f>
      </x:c>
      <x:c r="BE66">
        <x:f>IF($P66&lt;&gt;"",$P66,IF($J66="incomplete_capture","incomplete_crm",IF($J66="independent_current","balanced",IF($J66&lt;&gt;"","limited",""))))</x:f>
      </x:c>
      <x:c r="BF66">
        <x:f>OR($G66="buyer_event",$G66="mixed")</x:f>
      </x:c>
      <x:c r="BG66">
        <x:f>OR($D66="battlecard",$D66="shortlist",$D66="procurement",$D66="pricing",$D66="renewal",$D66="strategy",$D66="product_comparison")</x:f>
      </x:c>
      <x:c r="BH66">
        <x:f>OR($D66="seo",$D66="content",$D66="paid_search",$D66="market_monitoring")</x:f>
      </x:c>
      <x:c r="BI66">
        <x:f>IF(OR($K66="vendor",$K66="product"),"direct",IF(OR($K66="consultancy",$K66="agency"),"indirect",IF(OR($K66="internal_build",$K66="spreadsheet",$K66="incumbent",$K66="open_source",$K66="free_tool",$K66="no_decision",$K66="status_quo"),"substitute","")))</x:f>
      </x:c>
      <x:c r="BJ66">
        <x:f>IF(OR($K66="vendor",$K66="product"),"Direct competitor",IF(OR($K66="consultancy",$K66="agency"),"Service alternative",IF($K66="incumbent","Incumbent / substitute",IF($K66="no_decision","No-decision alternative",IF($K66="status_quo","Status-quo alternative",IF(OR($K66="internal_build",$K66="spreadsheet",$K66="open_source",$K66="free_tool"),"Substitute",""))))))</x:f>
      </x:c>
      <x:c r="BK66">
        <x:f>OR($G66="none",$G66="seller_only",$BB66&lt;&gt;"two_plus",$BE66="only_wins",$BE66="only_losses",$BE66="one_segment",$BE66="incomplete_crm",$BE66="limited",$T66="yes",$BC66&lt;&gt;"current")</x:f>
      </x:c>
      <x:c r="BL66">
        <x:f>IF(ISFORMULA($C66),"candidateName, ","")&amp;IF(OR(ISFORMULA($D66),AND($D66&lt;&gt;"",NOT(OR(EXACT($D66,"seo"),EXACT($D66,"content"),EXACT($D66,"paid_search"),EXACT($D66,"market_monitoring"),EXACT($D66,"battlecard"),EXACT($D66,"product_comparison"),EXACT($D66,"shortlist"),EXACT($D66,"procurement"),EXACT($D66,"pricing"),EXACT($D66,"renewal"),EXACT($D66,"strategy"))))),"decisionUse, ","")&amp;IF(OR(ISFORMULA($E66),AND($E66&lt;&gt;"",NOT(OR(EXACT($E66,"yes"),EXACT($E66,"no"))))),"candidateInSet, ","")&amp;IF(OR(ISFORMULA($F66),AND($F66&lt;&gt;"",NOT(OR(EXACT($F66,"yes"),EXACT($F66,"no"))))),"publicEvidence, ","")&amp;IF(OR(ISFORMULA($G66),AND($G66&lt;&gt;"",NOT(OR(EXACT($G66,"none"),EXACT($G66,"seller_only"),EXACT($G66,"buyer_event"),EXACT($G66,"mixed"))))),"firstPartyEvidence, ","")&amp;IF(OR(ISFORMULA($H66),AND($H66&lt;&gt;"",NOT(OR(EXACT($H66,"yes"),EXACT($H66,"no"),EXACT($H66,"unknown"))))),"realDecision, ","")&amp;IF(OR(ISFORMULA($I66),AND($I66&lt;&gt;"",NOT(OR(EXACT($I66,"full"),EXACT($I66,"partial"),EXACT($I66,"mismatch"),EXACT($I66,"unknown"))))),"scopeMatch, ","")&amp;IF(OR(ISFORMULA($J66),AND($J66&lt;&gt;"",NOT(OR(EXACT($J66,"independent_current"),EXACT($J66,"one_decision"),EXACT($J66,"shared_records"),EXACT($J66,"contradictory"),EXACT($J66,"incomplete_capture"),EXACT($J66,"stale"))))),"evidenceQuality, ","")&amp;IF(OR(ISFORMULA($K66),AND($K66&lt;&gt;"",NOT(OR(EXACT($K66,"vendor"),EXACT($K66,"product"),EXACT($K66,"consultancy"),EXACT($K66,"agency"),EXACT($K66,"internal_build"),EXACT($K66,"spreadsheet"),EXACT($K66,"incumbent"),EXACT($K66,"open_source"),EXACT($K66,"free_tool"),EXACT($K66,"no_decision"),EXACT($K66,"status_quo"),EXACT($K66,"unknown"))))),"alternativeType, ","")&amp;IF(OR(ISFORMULA($L66),AND($L66&lt;&gt;"",NOT(OR(EXACT($L66,"direct"),EXACT($L66,"indirect"),EXACT($L66,"substitute"),EXACT($L66,"reference"),EXACT($L66,"unknown"))))),"currentRole, ","")&amp;IF(OR(ISFORMULA($M66),AND($M66&lt;&gt;"",NOT(OR(EXACT($M66,"current"),EXACT($M66,"stale"),EXACT($M66,"unknown"))))),"freshness, ","")&amp;IF(OR(ISFORMULA($N66),AND($N66&lt;&gt;"",NOT(OR(EXACT($N66,"none"),EXACT($N66,"material"),EXACT($N66,"unknown"))))),"contradiction, ","")&amp;IF(OR(ISFORMULA($O66),AND($O66&lt;&gt;"",NOT(OR(EXACT($O66,"two_plus"),EXACT($O66,"one"),EXACT($O66,"shared"),EXACT($O66,"unknown"))))),"provenance, ","")&amp;IF(OR(ISFORMULA($P66),AND($P66&lt;&gt;"",NOT(OR(EXACT($P66,"balanced"),EXACT($P66,"only_wins"),EXACT($P66,"only_losses"),EXACT($P66,"one_segment"),EXACT($P66,"incomplete_crm"),EXACT($P66,"limited"))))),"sampleCoverage, ","")&amp;IF(OR(ISFORMULA($Q66),AND($Q66&lt;&gt;"",NOT(OR(EXACT($Q66,"none"),EXACT($Q66,"review_due"),EXACT($Q66,"new_evidence"))))),"previousValidation, ","")&amp;IF(OR(ISFORMULA($R66),AND($R66&lt;&gt;"",NOT(OR(EXACT($R66,"yes"),EXACT($R66,"no"))))),"newMaterialEvidence, ","")&amp;IF(OR(ISFORMULA($S66),AND($S66&lt;&gt;"",NOT(OR(EXACT($S66,"yes"),EXACT($S66,"no"),EXACT($S66,"unknown"))))),"serviceability, ","")&amp;IF(OR(ISFORMULA($T66),AND($T66&lt;&gt;"",NOT(OR(EXACT($T66,"yes"),EXACT($T66,"no"))))),"historicalBackfill, ","")&amp;IF(OR(ISFORMULA($U66),AND($U66&lt;&gt;"",NOT(OR(EXACT($U66,"yes"),EXACT($U66,"no"),EXACT($U66,"unknown"))))),"commercialNonParticipation, ","")</x:f>
      </x:c>
      <x:c r="BM66">
        <x:f>IF(LEN(TRIM($C66&amp;""))=0,"candidateName, ","")&amp;IF(LEN(TRIM($D66&amp;""))=0,"decisionUse, ","")&amp;IF(LEN(TRIM($E66&amp;""))=0,"candidateInSet, ","")&amp;IF(LEN(TRIM($F66&amp;""))=0,"publicEvidence, ","")&amp;IF(LEN(TRIM($G66&amp;""))=0,"firstPartyEvidence, ","")&amp;IF(LEN(TRIM($H66&amp;""))=0,"realDecision, ","")&amp;IF(LEN(TRIM($I66&amp;""))=0,"scopeMatch, ","")&amp;IF(LEN(TRIM($J66&amp;""))=0,"evidenceQuality, ","")</x:f>
      </x:c>
      <x:c r="BN66">
        <x:f>IF($AY66=0,"EMPTY",IF($AZ66=TRUE,"INVALID INPUT",IF($BA66=TRUE,"INVALID INPUT",IF(OR(NOT(ISTEXT($C66)),LEN(TRIM($C66&amp;""))&lt;2),"INVALID INPUT",IF(OR($Q66="review_due",$Q66="new_evidence",$R66="yes"),"REOPEN",IF(OR($BD66="material",$BD66="unknown"),"RESOLVE EVIDENCE",IF(OR($I66="unknown",$H66="unknown"),"RESOLVE EVIDENCE",IF(AND($BG66=TRUE,OR($S66="",$S66="unknown")),"RESOLVE EVIDENCE",IF(AND($E66="no",OR($K66="",$K66="unknown")),"RESOLVE EVIDENCE",IF(AND($E66="yes",OR($L66="",$L66="unknown")),"RESOLVE EVIDENCE",IF(AND($E66="yes",OR($I66="partial",$I66="mismatch",$BC66="stale")),"DOWNGRADE",IF(AND($BG66=TRUE,$BK66=TRUE),"RESOLVE EVIDENCE",IF(AND($S66="no",$E66="yes",$H66="no",$U66="yes",$BB66="two_plus",$I66="full",$BC66="current"),"EXCLUDE FROM THIS COMMERCIAL VIEW",IF(AND($S66="no",$E66="yes",$H66="yes"),"DOWNGRADE",IF(AND($S66="no",OR($F66="yes",$BH66=TRUE)),"RETAIN FOR DISCOVERY / REFERENCE",IF($S66="no","RESOLVE EVIDENCE",IF(AND($E66="no",$H66="yes",$BF66=TRUE,$I66="full",$BI66=""),"RESOLVE EVIDENCE",IF(AND($E66="no",$H66="yes",$BF66=TRUE,$I66="full",$BG66=TRUE,OR($BB66&lt;&gt;"two_plus",$BC66&lt;&gt;"current",$S66&lt;&gt;"yes")),"RESOLVE EVIDENCE",IF(AND($E66="no",$H66="yes",$BF66=TRUE,$I66="full"),"ADD",IF(AND($BI66&lt;&gt;"",$E66="yes",$H66="yes",$I66="full",$L66&lt;&gt;$BI66),"RECLASSIFY",IF(AND($BB66="shared",$BH66=TRUE),"RETAIN FOR DISCOVERY / REFERENCE",IF(AND($BH66=TRUE,$F66="yes",OR($H66="no",$G66="none")),"RETAIN FOR DISCOVERY / REFERENCE",IF(AND($E66="yes",$H66="no",$U66="yes",$BB66="two_plus",$I66="full",$BC66="current"),"EXCLUDE FROM THIS COMMERCIAL VIEW",IF(AND($E66="yes",$H66="yes",$BF66=TRUE,$I66="full",$BB66="two_plus",$BC66="current",$BI66=""),"RESOLVE EVIDENCE",IF(AND($E66="yes",$H66="yes",$BF66=TRUE,$I66="full",$BB66="two_plus",$BC66="current",$BG66=TRUE,$S66&lt;&gt;"yes"),"RESOLVE EVIDENCE",IF(AND($E66="yes",$H66="yes",$BF66=TRUE,$I66="full",$BB66="two_plus",$BC66="current",$L66&lt;&gt;$BI66),"RECLASSIFY",IF(AND($E66="yes",$H66="yes",$BF66=TRUE,$I66="full",$BB66="two_plus",$BC66="current"),"CONFIRM","RESOLVE EVIDENCE")))))))))))))))))))))))))))</x:f>
      </x:c>
      <x:c r="BO66">
        <x:f>IF($AY66=0,"EMPTY",IF($AZ66=TRUE,"CONTROLLED_INPUT_INVALID",IF($BA66=TRUE,"REQUIRED_FIELDS_MISSING",IF(OR(NOT(ISTEXT($C66)),LEN(TRIM($C66&amp;""))&lt;2),"IDENTITY_MALFORMED",IF(OR($Q66="review_due",$Q66="new_evidence",$R66="yes"),"LIFECYCLE_TRIGGER",IF(OR($BD66="material",$BD66="unknown"),"MATERIAL_CONTRADICTION",IF(OR($I66="unknown",$H66="unknown"),"SCOPE_OR_EVENT_UNRESOLVED",IF(AND($BG66=TRUE,OR($S66="",$S66="unknown")),"SERVICEABILITY_UNRESOLVED",IF(AND($E66="no",OR($K66="",$K66="unknown")),"MISSING_ALTERNATIVE_ROLE_UNRESOLVED",IF(AND($E66="yes",OR($L66="",$L66="unknown")),"CURRENT_ROLE_UNRESOLVED",IF(AND($E66="yes",OR($I66="partial",$I66="mismatch",$BC66="stale")),"SCOPE_OR_FRESHNESS_LIMIT",IF(AND($BG66=TRUE,$BK66=TRUE),"COMMERCIAL_EVIDENCE_LIMITED",IF(AND($S66="no",$E66="yes",$H66="no",$U66="yes",$BB66="two_plus",$I66="full",$BC66="current"),"SCOPED_NON_SERVICEABILITY",IF(AND($S66="no",$E66="yes",$H66="yes"),"SERVICEABILITY_LIMIT",IF(AND($S66="no",OR($F66="yes",$BH66=TRUE)),"NOT_SERVICEABLE_FOR_COMMERCIAL_VIEW",IF($S66="no","SERVICEABILITY_NEGATIVE_ROLE_EFFECT_UNRESOLVED",IF(AND($E66="no",$H66="yes",$BF66=TRUE,$I66="full",$BI66=""),"MISSING_ALTERNATIVE_ROLE_UNRESOLVED",IF(AND($E66="no",$H66="yes",$BF66=TRUE,$I66="full",$BG66=TRUE,OR($BB66&lt;&gt;"two_plus",$BC66&lt;&gt;"current",$S66&lt;&gt;"yes")),"MISSING_ALTERNATIVE_EVIDENCE_LIMITED",IF(AND($E66="no",$H66="yes",$BF66=TRUE,$I66="full"),"COMMERCIAL_ALTERNATIVE_MISSING",IF(AND($BI66&lt;&gt;"",$E66="yes",$H66="yes",$I66="full",$L66&lt;&gt;$BI66),"ROLE_MISMATCH",IF(AND($BB66="shared",$BH66=TRUE),"PUBLIC_SIGNAL_SHARED_PROVENANCE",IF(AND($BH66=TRUE,$F66="yes",OR($H66="no",$G66="none")),"DISCOVERY_ONLY_RELATIONSHIP",IF(AND($E66="yes",$H66="no",$U66="yes",$BB66="two_plus",$I66="full",$BC66="current"),"SCOPED_NON_PARTICIPATION",IF(AND($E66="yes",$H66="yes",$BF66=TRUE,$I66="full",$BB66="two_plus",$BC66="current",$BI66=""),"ALTERNATIVE_TYPE_UNRESOLVED",IF(AND($E66="yes",$H66="yes",$BF66=TRUE,$I66="full",$BB66="two_plus",$BC66="current",$BG66=TRUE,$S66&lt;&gt;"yes"),"SERVICEABILITY_UNRESOLVED",IF(AND($E66="yes",$H66="yes",$BF66=TRUE,$I66="full",$BB66="two_plus",$BC66="current",$L66&lt;&gt;$BI66),"ROLE_MISMATCH",IF(AND($E66="yes",$H66="yes",$BF66=TRUE,$I66="full",$BB66="two_plus",$BC66="current"),"SCOPED_COMMERCIAL_RELEVANCE","DEFAULT_EVIDENCE_GAP")))))))))))))))))))))))))))</x:f>
      </x:c>
    </x:row>
    <x:row r="67">
      <x:c r="A67" s="80" t="str">
        <x:v>F062</x:v>
      </x:c>
      <x:c r="B67" s="80" t="str">
        <x:v>Quality state contradictory</x:v>
      </x:c>
      <x:c r="C67" s="80" t="str">
        <x:v>Atlas Cloud</x:v>
      </x:c>
      <x:c r="D67" s="80" t="str">
        <x:v>shortlist</x:v>
      </x:c>
      <x:c r="E67" s="80" t="str">
        <x:v>yes</x:v>
      </x:c>
      <x:c r="F67" s="80" t="str">
        <x:v>yes</x:v>
      </x:c>
      <x:c r="G67" s="80" t="str">
        <x:v>mixed</x:v>
      </x:c>
      <x:c r="H67" s="80" t="str">
        <x:v>yes</x:v>
      </x:c>
      <x:c r="I67" s="80" t="str">
        <x:v>full</x:v>
      </x:c>
      <x:c r="J67" s="80" t="str">
        <x:v>contradictory</x:v>
      </x:c>
      <x:c r="K67" s="80" t="str">
        <x:v>vendor</x:v>
      </x:c>
      <x:c r="L67" s="80" t="str">
        <x:v>direct</x:v>
      </x:c>
      <x:c r="M67" s="80" t="str"/>
      <x:c r="N67" s="80" t="str">
        <x:v>material</x:v>
      </x:c>
      <x:c r="O67" s="80" t="str"/>
      <x:c r="P67" s="80" t="str"/>
      <x:c r="Q67" s="80" t="str">
        <x:v>none</x:v>
      </x:c>
      <x:c r="R67" s="80" t="str">
        <x:v>no</x:v>
      </x:c>
      <x:c r="S67" s="80" t="str">
        <x:v>yes</x:v>
      </x:c>
      <x:c r="T67" s="80" t="str">
        <x:v>no</x:v>
      </x:c>
      <x:c r="U67" s="80" t="str">
        <x:v>no</x:v>
      </x:c>
      <x:c r="V67" s="80" t="str">
        <x:v>RESOLVE EVIDENCE</x:v>
      </x:c>
      <x:c r="W67" s="61" t="str">
        <x:v>MATERIAL_CONTRADICTION</x:v>
      </x:c>
      <x:c r="X67" s="61" t="str">
        <x:v>VALID</x:v>
      </x:c>
      <x:c r="Y67" s="61">
        <x:f>IF($BN67="EMPTY","EMPTY",$BN67)</x:f>
      </x:c>
      <x:c r="Z67" s="61">
        <x:f>$BO67</x:f>
      </x:c>
      <x:c r="AA67" s="61">
        <x:f>IF($BN67="EMPTY","EMPTY",IF($AZ67=TRUE,"INVALID",IF($BA67=TRUE,"INCOMPLETE",IF(OR(NOT(ISTEXT($C67)),LEN(TRIM($C67&amp;""))&lt;2),"INVALID","VALID"))))</x:f>
      </x:c>
      <x:c r="AB67" s="61">
        <x:f>IF(Y67=V67,"PASS","FAIL")</x:f>
      </x:c>
      <x:c r="AC67" s="61">
        <x:f>IF(Z67=W67,"PASS","FAIL")</x:f>
      </x:c>
      <x:c r="AD67" s="61">
        <x:f>IF(AA67=X67,"PASS","FAIL")</x:f>
      </x:c>
      <x:c r="AE67" s="61">
        <x:f>IF(AND(AB67="PASS",AC67="PASS",AD67="PASS"),"PASS","FAIL")</x:f>
      </x:c>
      <x:c r="AF67" s="71" t="str">
        <x:v>Comparable evidence is contradictory or its contradiction state is unresolved.</x:v>
      </x:c>
      <x:c r="AG67" s="61">
        <x:f>IF($BN67="EMPTY","EMPTY",IFERROR(VLOOKUP($BO67,'Method Notes'!$AN$5:$AW$50,2,FALSE),""))</x:f>
      </x:c>
      <x:c r="AH67" s="71" t="str">
        <x:v>A forced confirmation, addition or exclusion would hide a material evidence problem.</x:v>
      </x:c>
      <x:c r="AI67" s="61">
        <x:f>IF($BN67="EMPTY","EMPTY",IF($BO67="CONTROLLED_INPUT_INVALID","Unsupported values were supplied for: "&amp;LEFT($BL67,MAX(0,LEN($BL67)-2))&amp;". The engine does not convert them to a safe default.",IF($BO67="REQUIRED_FIELDS_MISSING","Required information is missing: "&amp;LEFT($BM67,MAX(0,LEN($BM67)-2))&amp;".",IFERROR(VLOOKUP($BO67,'Method Notes'!$AN$5:$AW$50,3,FALSE),""))))</x:f>
      </x:c>
      <x:c r="AJ67" s="71" t="str">
        <x:v>No final role change.</x:v>
      </x:c>
      <x:c r="AK67" s="61">
        <x:f>IF($BN67="EMPTY","EMPTY",IF($BO67="COMMERCIAL_ALTERNATIVE_MISSING","Add as "&amp;$BJ67&amp;" in this scoped view.",IF($BO67="ROLE_MISMATCH","Reclassify as "&amp;$BJ67&amp;" for this view.",IFERROR(VLOOKUP($BO67,'Method Notes'!$AN$5:$AW$50,4,FALSE),""))))</x:f>
      </x:c>
      <x:c r="AL67" s="71" t="str">
        <x:v>Evidence collection and controlled review.</x:v>
      </x:c>
      <x:c r="AM67" s="61">
        <x:f>IF($BN67="EMPTY","EMPTY",IFERROR(VLOOKUP($BO67,'Method Notes'!$AN$5:$AW$50,5,FALSE),""))</x:f>
      </x:c>
      <x:c r="AN67" s="71" t="str">
        <x:v>High-impact downstream use until the named gap is closed.</x:v>
      </x:c>
      <x:c r="AO67" s="61">
        <x:f>IF($BN67="EMPTY","EMPTY",IFERROR(VLOOKUP($BO67,'Method Notes'!$AN$5:$AW$50,6,FALSE),""))</x:f>
      </x:c>
      <x:c r="AP67" s="71" t="str">
        <x:v>Verify identity, scope and the underlying decision; then collect the missing buyer or commercial record.</x:v>
      </x:c>
      <x:c r="AQ67" s="61">
        <x:f>IF($BN67="EMPTY","EMPTY",IF($BO67="COMMERCIAL_EVIDENCE_LIMITED",IF($BF67=TRUE,"Add independent decisions and missing segments.","Collect direct buyer or recorded commercial-event evidence tied to the same scope."),IFERROR(VLOOKUP($BO67,'Method Notes'!$AN$5:$AW$50,7,FALSE),"")))</x:f>
      </x:c>
      <x:c r="AR67" s="71" t="str">
        <x:v>Review when the named evidence is available.</x:v>
      </x:c>
      <x:c r="AS67" s="61">
        <x:f>IF($BN67="EMPTY","EMPTY",IFERROR(VLOOKUP($BO67,'Method Notes'!$AN$5:$AW$50,8,FALSE),""))</x:f>
      </x:c>
      <x:c r="AT67" s="71" t="str">
        <x:v>FIRST-PARTY CONTRADICTION REQUIRES RESOLUTION</x:v>
      </x:c>
      <x:c r="AU67" s="61">
        <x:f>IF($BN67="EMPTY","EMPTY",IF(OR($BO67="COMMERCIAL_EVIDENCE_LIMITED",$BO67="COMMERCIAL_ALTERNATIVE_MISSING",$BO67="ROLE_MISMATCH",$BO67="SCOPE_OR_FRESHNESS_LIMIT"),IF($BB67="shared","PROVENANCE NOT INDEPENDENT",IF($BB67="one","ONE INDEPENDENT DECISION ONLY",IF($BE67="incomplete_crm","CRM CAPTURE INCOMPLETE",IF(OR($BE67="only_wins",$BE67="only_losses",$BE67="one_segment",$BE67="limited"),"SAMPLE COVERAGE LIMITED",IF($T67="yes","HISTORICAL BACKFILL UNRELIABLE",IF($BC67="stale","EVIDENCE STALE","Evidence is scoped to the tested view.")))))),IFERROR(VLOOKUP($BO67,'Method Notes'!$AN$5:$AW$50,9,FALSE),"")))</x:f>
      </x:c>
      <x:c r="AV67" s="71" t="str">
        <x:v>Record both propositions and assign an owner to resolve them.</x:v>
      </x:c>
      <x:c r="AW67" s="61">
        <x:f>IF($BN67="EMPTY","EMPTY",IFERROR(VLOOKUP($BO67,'Method Notes'!$AN$5:$AW$50,10,FALSE),""))</x:f>
      </x:c>
      <x:c r="AX67" s="61">
        <x:f>IF(AND(AG67=AF67,AI67=AH67,AK67=AJ67,AM67=AL67,AO67=AN67,AQ67=AP67,AS67=AR67,AU67=AT67,AW67=AV67),"PASS","FAIL")</x:f>
      </x:c>
      <x:c r="AY67">
        <x:f>IF(COUNTA($C67:$U67)&gt;0,1,0)</x:f>
      </x:c>
      <x:c r="AZ67">
        <x:f>OR(ISFORMULA($C67),ISFORMULA($D67),AND($D67&lt;&gt;"",NOT(OR(EXACT($D67,"seo"),EXACT($D67,"content"),EXACT($D67,"paid_search"),EXACT($D67,"market_monitoring"),EXACT($D67,"battlecard"),EXACT($D67,"product_comparison"),EXACT($D67,"shortlist"),EXACT($D67,"procurement"),EXACT($D67,"pricing"),EXACT($D67,"renewal"),EXACT($D67,"strategy")))),ISFORMULA($E67),AND($E67&lt;&gt;"",NOT(OR(EXACT($E67,"yes"),EXACT($E67,"no")))),ISFORMULA($F67),AND($F67&lt;&gt;"",NOT(OR(EXACT($F67,"yes"),EXACT($F67,"no")))),ISFORMULA($G67),AND($G67&lt;&gt;"",NOT(OR(EXACT($G67,"none"),EXACT($G67,"seller_only"),EXACT($G67,"buyer_event"),EXACT($G67,"mixed")))),ISFORMULA($H67),AND($H67&lt;&gt;"",NOT(OR(EXACT($H67,"yes"),EXACT($H67,"no"),EXACT($H67,"unknown")))),ISFORMULA($I67),AND($I67&lt;&gt;"",NOT(OR(EXACT($I67,"full"),EXACT($I67,"partial"),EXACT($I67,"mismatch"),EXACT($I67,"unknown")))),ISFORMULA($J67),AND($J67&lt;&gt;"",NOT(OR(EXACT($J67,"independent_current"),EXACT($J67,"one_decision"),EXACT($J67,"shared_records"),EXACT($J67,"contradictory"),EXACT($J67,"incomplete_capture"),EXACT($J67,"stale")))),ISFORMULA($K67),AND($K67&lt;&gt;"",NOT(OR(EXACT($K67,"vendor"),EXACT($K67,"product"),EXACT($K67,"consultancy"),EXACT($K67,"agency"),EXACT($K67,"internal_build"),EXACT($K67,"spreadsheet"),EXACT($K67,"incumbent"),EXACT($K67,"open_source"),EXACT($K67,"free_tool"),EXACT($K67,"no_decision"),EXACT($K67,"status_quo"),EXACT($K67,"unknown")))),ISFORMULA($L67),AND($L67&lt;&gt;"",NOT(OR(EXACT($L67,"direct"),EXACT($L67,"indirect"),EXACT($L67,"substitute"),EXACT($L67,"reference"),EXACT($L67,"unknown")))),ISFORMULA($M67),AND($M67&lt;&gt;"",NOT(OR(EXACT($M67,"current"),EXACT($M67,"stale"),EXACT($M67,"unknown")))),ISFORMULA($N67),AND($N67&lt;&gt;"",NOT(OR(EXACT($N67,"none"),EXACT($N67,"material"),EXACT($N67,"unknown")))),ISFORMULA($O67),AND($O67&lt;&gt;"",NOT(OR(EXACT($O67,"two_plus"),EXACT($O67,"one"),EXACT($O67,"shared"),EXACT($O67,"unknown")))),ISFORMULA($P67),AND($P67&lt;&gt;"",NOT(OR(EXACT($P67,"balanced"),EXACT($P67,"only_wins"),EXACT($P67,"only_losses"),EXACT($P67,"one_segment"),EXACT($P67,"incomplete_crm"),EXACT($P67,"limited")))),ISFORMULA($Q67),AND($Q67&lt;&gt;"",NOT(OR(EXACT($Q67,"none"),EXACT($Q67,"review_due"),EXACT($Q67,"new_evidence")))),ISFORMULA($R67),AND($R67&lt;&gt;"",NOT(OR(EXACT($R67,"yes"),EXACT($R67,"no")))),ISFORMULA($S67),AND($S67&lt;&gt;"",NOT(OR(EXACT($S67,"yes"),EXACT($S67,"no"),EXACT($S67,"unknown")))),ISFORMULA($T67),AND($T67&lt;&gt;"",NOT(OR(EXACT($T67,"yes"),EXACT($T67,"no")))),ISFORMULA($U67),AND($U67&lt;&gt;"",NOT(OR(EXACT($U67,"yes"),EXACT($U67,"no"),EXACT($U67,"unknown")))))</x:f>
      </x:c>
      <x:c r="BA67">
        <x:f>OR(LEN(TRIM($C67&amp;""))=0,LEN(TRIM($D67&amp;""))=0,LEN(TRIM($E67&amp;""))=0,LEN(TRIM($F67&amp;""))=0,LEN(TRIM($G67&amp;""))=0,LEN(TRIM($H67&amp;""))=0,LEN(TRIM($I67&amp;""))=0,LEN(TRIM($J67&amp;""))=0)</x:f>
      </x:c>
      <x:c r="BB67">
        <x:f>IF($O67&lt;&gt;"",$O67,IF($J67="independent_current","two_plus",IF($J67="one_decision","one",IF($J67="shared_records","shared","unknown"))))</x:f>
      </x:c>
      <x:c r="BC67">
        <x:f>IF($M67&lt;&gt;"",$M67,IF($J67="stale","stale",IF($J67="incomplete_capture","unknown",IF($J67&lt;&gt;"","current",""))))</x:f>
      </x:c>
      <x:c r="BD67">
        <x:f>IF($N67&lt;&gt;"",$N67,IF($J67="contradictory","material",IF($J67&lt;&gt;"","none","")))</x:f>
      </x:c>
      <x:c r="BE67">
        <x:f>IF($P67&lt;&gt;"",$P67,IF($J67="incomplete_capture","incomplete_crm",IF($J67="independent_current","balanced",IF($J67&lt;&gt;"","limited",""))))</x:f>
      </x:c>
      <x:c r="BF67">
        <x:f>OR($G67="buyer_event",$G67="mixed")</x:f>
      </x:c>
      <x:c r="BG67">
        <x:f>OR($D67="battlecard",$D67="shortlist",$D67="procurement",$D67="pricing",$D67="renewal",$D67="strategy",$D67="product_comparison")</x:f>
      </x:c>
      <x:c r="BH67">
        <x:f>OR($D67="seo",$D67="content",$D67="paid_search",$D67="market_monitoring")</x:f>
      </x:c>
      <x:c r="BI67">
        <x:f>IF(OR($K67="vendor",$K67="product"),"direct",IF(OR($K67="consultancy",$K67="agency"),"indirect",IF(OR($K67="internal_build",$K67="spreadsheet",$K67="incumbent",$K67="open_source",$K67="free_tool",$K67="no_decision",$K67="status_quo"),"substitute","")))</x:f>
      </x:c>
      <x:c r="BJ67">
        <x:f>IF(OR($K67="vendor",$K67="product"),"Direct competitor",IF(OR($K67="consultancy",$K67="agency"),"Service alternative",IF($K67="incumbent","Incumbent / substitute",IF($K67="no_decision","No-decision alternative",IF($K67="status_quo","Status-quo alternative",IF(OR($K67="internal_build",$K67="spreadsheet",$K67="open_source",$K67="free_tool"),"Substitute",""))))))</x:f>
      </x:c>
      <x:c r="BK67">
        <x:f>OR($G67="none",$G67="seller_only",$BB67&lt;&gt;"two_plus",$BE67="only_wins",$BE67="only_losses",$BE67="one_segment",$BE67="incomplete_crm",$BE67="limited",$T67="yes",$BC67&lt;&gt;"current")</x:f>
      </x:c>
      <x:c r="BL67">
        <x:f>IF(ISFORMULA($C67),"candidateName, ","")&amp;IF(OR(ISFORMULA($D67),AND($D67&lt;&gt;"",NOT(OR(EXACT($D67,"seo"),EXACT($D67,"content"),EXACT($D67,"paid_search"),EXACT($D67,"market_monitoring"),EXACT($D67,"battlecard"),EXACT($D67,"product_comparison"),EXACT($D67,"shortlist"),EXACT($D67,"procurement"),EXACT($D67,"pricing"),EXACT($D67,"renewal"),EXACT($D67,"strategy"))))),"decisionUse, ","")&amp;IF(OR(ISFORMULA($E67),AND($E67&lt;&gt;"",NOT(OR(EXACT($E67,"yes"),EXACT($E67,"no"))))),"candidateInSet, ","")&amp;IF(OR(ISFORMULA($F67),AND($F67&lt;&gt;"",NOT(OR(EXACT($F67,"yes"),EXACT($F67,"no"))))),"publicEvidence, ","")&amp;IF(OR(ISFORMULA($G67),AND($G67&lt;&gt;"",NOT(OR(EXACT($G67,"none"),EXACT($G67,"seller_only"),EXACT($G67,"buyer_event"),EXACT($G67,"mixed"))))),"firstPartyEvidence, ","")&amp;IF(OR(ISFORMULA($H67),AND($H67&lt;&gt;"",NOT(OR(EXACT($H67,"yes"),EXACT($H67,"no"),EXACT($H67,"unknown"))))),"realDecision, ","")&amp;IF(OR(ISFORMULA($I67),AND($I67&lt;&gt;"",NOT(OR(EXACT($I67,"full"),EXACT($I67,"partial"),EXACT($I67,"mismatch"),EXACT($I67,"unknown"))))),"scopeMatch, ","")&amp;IF(OR(ISFORMULA($J67),AND($J67&lt;&gt;"",NOT(OR(EXACT($J67,"independent_current"),EXACT($J67,"one_decision"),EXACT($J67,"shared_records"),EXACT($J67,"contradictory"),EXACT($J67,"incomplete_capture"),EXACT($J67,"stale"))))),"evidenceQuality, ","")&amp;IF(OR(ISFORMULA($K67),AND($K67&lt;&gt;"",NOT(OR(EXACT($K67,"vendor"),EXACT($K67,"product"),EXACT($K67,"consultancy"),EXACT($K67,"agency"),EXACT($K67,"internal_build"),EXACT($K67,"spreadsheet"),EXACT($K67,"incumbent"),EXACT($K67,"open_source"),EXACT($K67,"free_tool"),EXACT($K67,"no_decision"),EXACT($K67,"status_quo"),EXACT($K67,"unknown"))))),"alternativeType, ","")&amp;IF(OR(ISFORMULA($L67),AND($L67&lt;&gt;"",NOT(OR(EXACT($L67,"direct"),EXACT($L67,"indirect"),EXACT($L67,"substitute"),EXACT($L67,"reference"),EXACT($L67,"unknown"))))),"currentRole, ","")&amp;IF(OR(ISFORMULA($M67),AND($M67&lt;&gt;"",NOT(OR(EXACT($M67,"current"),EXACT($M67,"stale"),EXACT($M67,"unknown"))))),"freshness, ","")&amp;IF(OR(ISFORMULA($N67),AND($N67&lt;&gt;"",NOT(OR(EXACT($N67,"none"),EXACT($N67,"material"),EXACT($N67,"unknown"))))),"contradiction, ","")&amp;IF(OR(ISFORMULA($O67),AND($O67&lt;&gt;"",NOT(OR(EXACT($O67,"two_plus"),EXACT($O67,"one"),EXACT($O67,"shared"),EXACT($O67,"unknown"))))),"provenance, ","")&amp;IF(OR(ISFORMULA($P67),AND($P67&lt;&gt;"",NOT(OR(EXACT($P67,"balanced"),EXACT($P67,"only_wins"),EXACT($P67,"only_losses"),EXACT($P67,"one_segment"),EXACT($P67,"incomplete_crm"),EXACT($P67,"limited"))))),"sampleCoverage, ","")&amp;IF(OR(ISFORMULA($Q67),AND($Q67&lt;&gt;"",NOT(OR(EXACT($Q67,"none"),EXACT($Q67,"review_due"),EXACT($Q67,"new_evidence"))))),"previousValidation, ","")&amp;IF(OR(ISFORMULA($R67),AND($R67&lt;&gt;"",NOT(OR(EXACT($R67,"yes"),EXACT($R67,"no"))))),"newMaterialEvidence, ","")&amp;IF(OR(ISFORMULA($S67),AND($S67&lt;&gt;"",NOT(OR(EXACT($S67,"yes"),EXACT($S67,"no"),EXACT($S67,"unknown"))))),"serviceability, ","")&amp;IF(OR(ISFORMULA($T67),AND($T67&lt;&gt;"",NOT(OR(EXACT($T67,"yes"),EXACT($T67,"no"))))),"historicalBackfill, ","")&amp;IF(OR(ISFORMULA($U67),AND($U67&lt;&gt;"",NOT(OR(EXACT($U67,"yes"),EXACT($U67,"no"),EXACT($U67,"unknown"))))),"commercialNonParticipation, ","")</x:f>
      </x:c>
      <x:c r="BM67">
        <x:f>IF(LEN(TRIM($C67&amp;""))=0,"candidateName, ","")&amp;IF(LEN(TRIM($D67&amp;""))=0,"decisionUse, ","")&amp;IF(LEN(TRIM($E67&amp;""))=0,"candidateInSet, ","")&amp;IF(LEN(TRIM($F67&amp;""))=0,"publicEvidence, ","")&amp;IF(LEN(TRIM($G67&amp;""))=0,"firstPartyEvidence, ","")&amp;IF(LEN(TRIM($H67&amp;""))=0,"realDecision, ","")&amp;IF(LEN(TRIM($I67&amp;""))=0,"scopeMatch, ","")&amp;IF(LEN(TRIM($J67&amp;""))=0,"evidenceQuality, ","")</x:f>
      </x:c>
      <x:c r="BN67">
        <x:f>IF($AY67=0,"EMPTY",IF($AZ67=TRUE,"INVALID INPUT",IF($BA67=TRUE,"INVALID INPUT",IF(OR(NOT(ISTEXT($C67)),LEN(TRIM($C67&amp;""))&lt;2),"INVALID INPUT",IF(OR($Q67="review_due",$Q67="new_evidence",$R67="yes"),"REOPEN",IF(OR($BD67="material",$BD67="unknown"),"RESOLVE EVIDENCE",IF(OR($I67="unknown",$H67="unknown"),"RESOLVE EVIDENCE",IF(AND($BG67=TRUE,OR($S67="",$S67="unknown")),"RESOLVE EVIDENCE",IF(AND($E67="no",OR($K67="",$K67="unknown")),"RESOLVE EVIDENCE",IF(AND($E67="yes",OR($L67="",$L67="unknown")),"RESOLVE EVIDENCE",IF(AND($E67="yes",OR($I67="partial",$I67="mismatch",$BC67="stale")),"DOWNGRADE",IF(AND($BG67=TRUE,$BK67=TRUE),"RESOLVE EVIDENCE",IF(AND($S67="no",$E67="yes",$H67="no",$U67="yes",$BB67="two_plus",$I67="full",$BC67="current"),"EXCLUDE FROM THIS COMMERCIAL VIEW",IF(AND($S67="no",$E67="yes",$H67="yes"),"DOWNGRADE",IF(AND($S67="no",OR($F67="yes",$BH67=TRUE)),"RETAIN FOR DISCOVERY / REFERENCE",IF($S67="no","RESOLVE EVIDENCE",IF(AND($E67="no",$H67="yes",$BF67=TRUE,$I67="full",$BI67=""),"RESOLVE EVIDENCE",IF(AND($E67="no",$H67="yes",$BF67=TRUE,$I67="full",$BG67=TRUE,OR($BB67&lt;&gt;"two_plus",$BC67&lt;&gt;"current",$S67&lt;&gt;"yes")),"RESOLVE EVIDENCE",IF(AND($E67="no",$H67="yes",$BF67=TRUE,$I67="full"),"ADD",IF(AND($BI67&lt;&gt;"",$E67="yes",$H67="yes",$I67="full",$L67&lt;&gt;$BI67),"RECLASSIFY",IF(AND($BB67="shared",$BH67=TRUE),"RETAIN FOR DISCOVERY / REFERENCE",IF(AND($BH67=TRUE,$F67="yes",OR($H67="no",$G67="none")),"RETAIN FOR DISCOVERY / REFERENCE",IF(AND($E67="yes",$H67="no",$U67="yes",$BB67="two_plus",$I67="full",$BC67="current"),"EXCLUDE FROM THIS COMMERCIAL VIEW",IF(AND($E67="yes",$H67="yes",$BF67=TRUE,$I67="full",$BB67="two_plus",$BC67="current",$BI67=""),"RESOLVE EVIDENCE",IF(AND($E67="yes",$H67="yes",$BF67=TRUE,$I67="full",$BB67="two_plus",$BC67="current",$BG67=TRUE,$S67&lt;&gt;"yes"),"RESOLVE EVIDENCE",IF(AND($E67="yes",$H67="yes",$BF67=TRUE,$I67="full",$BB67="two_plus",$BC67="current",$L67&lt;&gt;$BI67),"RECLASSIFY",IF(AND($E67="yes",$H67="yes",$BF67=TRUE,$I67="full",$BB67="two_plus",$BC67="current"),"CONFIRM","RESOLVE EVIDENCE")))))))))))))))))))))))))))</x:f>
      </x:c>
      <x:c r="BO67">
        <x:f>IF($AY67=0,"EMPTY",IF($AZ67=TRUE,"CONTROLLED_INPUT_INVALID",IF($BA67=TRUE,"REQUIRED_FIELDS_MISSING",IF(OR(NOT(ISTEXT($C67)),LEN(TRIM($C67&amp;""))&lt;2),"IDENTITY_MALFORMED",IF(OR($Q67="review_due",$Q67="new_evidence",$R67="yes"),"LIFECYCLE_TRIGGER",IF(OR($BD67="material",$BD67="unknown"),"MATERIAL_CONTRADICTION",IF(OR($I67="unknown",$H67="unknown"),"SCOPE_OR_EVENT_UNRESOLVED",IF(AND($BG67=TRUE,OR($S67="",$S67="unknown")),"SERVICEABILITY_UNRESOLVED",IF(AND($E67="no",OR($K67="",$K67="unknown")),"MISSING_ALTERNATIVE_ROLE_UNRESOLVED",IF(AND($E67="yes",OR($L67="",$L67="unknown")),"CURRENT_ROLE_UNRESOLVED",IF(AND($E67="yes",OR($I67="partial",$I67="mismatch",$BC67="stale")),"SCOPE_OR_FRESHNESS_LIMIT",IF(AND($BG67=TRUE,$BK67=TRUE),"COMMERCIAL_EVIDENCE_LIMITED",IF(AND($S67="no",$E67="yes",$H67="no",$U67="yes",$BB67="two_plus",$I67="full",$BC67="current"),"SCOPED_NON_SERVICEABILITY",IF(AND($S67="no",$E67="yes",$H67="yes"),"SERVICEABILITY_LIMIT",IF(AND($S67="no",OR($F67="yes",$BH67=TRUE)),"NOT_SERVICEABLE_FOR_COMMERCIAL_VIEW",IF($S67="no","SERVICEABILITY_NEGATIVE_ROLE_EFFECT_UNRESOLVED",IF(AND($E67="no",$H67="yes",$BF67=TRUE,$I67="full",$BI67=""),"MISSING_ALTERNATIVE_ROLE_UNRESOLVED",IF(AND($E67="no",$H67="yes",$BF67=TRUE,$I67="full",$BG67=TRUE,OR($BB67&lt;&gt;"two_plus",$BC67&lt;&gt;"current",$S67&lt;&gt;"yes")),"MISSING_ALTERNATIVE_EVIDENCE_LIMITED",IF(AND($E67="no",$H67="yes",$BF67=TRUE,$I67="full"),"COMMERCIAL_ALTERNATIVE_MISSING",IF(AND($BI67&lt;&gt;"",$E67="yes",$H67="yes",$I67="full",$L67&lt;&gt;$BI67),"ROLE_MISMATCH",IF(AND($BB67="shared",$BH67=TRUE),"PUBLIC_SIGNAL_SHARED_PROVENANCE",IF(AND($BH67=TRUE,$F67="yes",OR($H67="no",$G67="none")),"DISCOVERY_ONLY_RELATIONSHIP",IF(AND($E67="yes",$H67="no",$U67="yes",$BB67="two_plus",$I67="full",$BC67="current"),"SCOPED_NON_PARTICIPATION",IF(AND($E67="yes",$H67="yes",$BF67=TRUE,$I67="full",$BB67="two_plus",$BC67="current",$BI67=""),"ALTERNATIVE_TYPE_UNRESOLVED",IF(AND($E67="yes",$H67="yes",$BF67=TRUE,$I67="full",$BB67="two_plus",$BC67="current",$BG67=TRUE,$S67&lt;&gt;"yes"),"SERVICEABILITY_UNRESOLVED",IF(AND($E67="yes",$H67="yes",$BF67=TRUE,$I67="full",$BB67="two_plus",$BC67="current",$L67&lt;&gt;$BI67),"ROLE_MISMATCH",IF(AND($E67="yes",$H67="yes",$BF67=TRUE,$I67="full",$BB67="two_plus",$BC67="current"),"SCOPED_COMMERCIAL_RELEVANCE","DEFAULT_EVIDENCE_GAP")))))))))))))))))))))))))))</x:f>
      </x:c>
    </x:row>
    <x:row r="68">
      <x:c r="A68" s="80" t="str">
        <x:v>F063</x:v>
      </x:c>
      <x:c r="B68" s="80" t="str">
        <x:v>Quality state incomplete_capture</x:v>
      </x:c>
      <x:c r="C68" s="80" t="str">
        <x:v>Atlas Cloud</x:v>
      </x:c>
      <x:c r="D68" s="80" t="str">
        <x:v>shortlist</x:v>
      </x:c>
      <x:c r="E68" s="80" t="str">
        <x:v>yes</x:v>
      </x:c>
      <x:c r="F68" s="80" t="str">
        <x:v>yes</x:v>
      </x:c>
      <x:c r="G68" s="80" t="str">
        <x:v>mixed</x:v>
      </x:c>
      <x:c r="H68" s="80" t="str">
        <x:v>yes</x:v>
      </x:c>
      <x:c r="I68" s="80" t="str">
        <x:v>full</x:v>
      </x:c>
      <x:c r="J68" s="80" t="str">
        <x:v>incomplete_capture</x:v>
      </x:c>
      <x:c r="K68" s="80" t="str">
        <x:v>vendor</x:v>
      </x:c>
      <x:c r="L68" s="80" t="str">
        <x:v>direct</x:v>
      </x:c>
      <x:c r="M68" s="80" t="str"/>
      <x:c r="N68" s="80" t="str"/>
      <x:c r="O68" s="80" t="str"/>
      <x:c r="P68" s="80" t="str">
        <x:v>incomplete_crm</x:v>
      </x:c>
      <x:c r="Q68" s="80" t="str">
        <x:v>none</x:v>
      </x:c>
      <x:c r="R68" s="80" t="str">
        <x:v>no</x:v>
      </x:c>
      <x:c r="S68" s="80" t="str">
        <x:v>yes</x:v>
      </x:c>
      <x:c r="T68" s="80" t="str">
        <x:v>no</x:v>
      </x:c>
      <x:c r="U68" s="80" t="str">
        <x:v>no</x:v>
      </x:c>
      <x:c r="V68" s="80" t="str">
        <x:v>RESOLVE EVIDENCE</x:v>
      </x:c>
      <x:c r="W68" s="61" t="str">
        <x:v>COMMERCIAL_EVIDENCE_LIMITED</x:v>
      </x:c>
      <x:c r="X68" s="61" t="str">
        <x:v>VALID</x:v>
      </x:c>
      <x:c r="Y68" s="61">
        <x:f>IF($BN68="EMPTY","EMPTY",$BN68)</x:f>
      </x:c>
      <x:c r="Z68" s="61">
        <x:f>$BO68</x:f>
      </x:c>
      <x:c r="AA68" s="61">
        <x:f>IF($BN68="EMPTY","EMPTY",IF($AZ68=TRUE,"INVALID",IF($BA68=TRUE,"INCOMPLETE",IF(OR(NOT(ISTEXT($C68)),LEN(TRIM($C68&amp;""))&lt;2),"INVALID","VALID"))))</x:f>
      </x:c>
      <x:c r="AB68" s="61">
        <x:f>IF(Y68=V68,"PASS","FAIL")</x:f>
      </x:c>
      <x:c r="AC68" s="61">
        <x:f>IF(Z68=W68,"PASS","FAIL")</x:f>
      </x:c>
      <x:c r="AD68" s="61">
        <x:f>IF(AA68=X68,"PASS","FAIL")</x:f>
      </x:c>
      <x:c r="AE68" s="61">
        <x:f>IF(AND(AB68="PASS",AC68="PASS",AD68="PASS"),"PASS","FAIL")</x:f>
      </x:c>
      <x:c r="AF68" s="71" t="str">
        <x:v>The candidate is not ready for the intended commercial use.</x:v>
      </x:c>
      <x:c r="AG68" s="61">
        <x:f>IF($BN68="EMPTY","EMPTY",IFERROR(VLOOKUP($BO68,'Method Notes'!$AN$5:$AW$50,2,FALSE),""))</x:f>
      </x:c>
      <x:c r="AH68" s="71" t="str">
        <x:v>The evidence is absent, internal-only, non-independent, one-sided, incomplete, stale or historically reconstructed.</x:v>
      </x:c>
      <x:c r="AI68" s="61">
        <x:f>IF($BN68="EMPTY","EMPTY",IF($BO68="CONTROLLED_INPUT_INVALID","Unsupported values were supplied for: "&amp;LEFT($BL68,MAX(0,LEN($BL68)-2))&amp;". The engine does not convert them to a safe default.",IF($BO68="REQUIRED_FIELDS_MISSING","Required information is missing: "&amp;LEFT($BM68,MAX(0,LEN($BM68)-2))&amp;".",IFERROR(VLOOKUP($BO68,'Method Notes'!$AN$5:$AW$50,3,FALSE),""))))</x:f>
      </x:c>
      <x:c r="AJ68" s="71" t="str">
        <x:v>No final role change.</x:v>
      </x:c>
      <x:c r="AK68" s="61">
        <x:f>IF($BN68="EMPTY","EMPTY",IF($BO68="COMMERCIAL_ALTERNATIVE_MISSING","Add as "&amp;$BJ68&amp;" in this scoped view.",IF($BO68="ROLE_MISMATCH","Reclassify as "&amp;$BJ68&amp;" for this view.",IFERROR(VLOOKUP($BO68,'Method Notes'!$AN$5:$AW$50,4,FALSE),""))))</x:f>
      </x:c>
      <x:c r="AL68" s="71" t="str">
        <x:v>Evidence collection and controlled review.</x:v>
      </x:c>
      <x:c r="AM68" s="61">
        <x:f>IF($BN68="EMPTY","EMPTY",IFERROR(VLOOKUP($BO68,'Method Notes'!$AN$5:$AW$50,5,FALSE),""))</x:f>
      </x:c>
      <x:c r="AN68" s="71" t="str">
        <x:v>High-impact downstream use until the named gap is closed.</x:v>
      </x:c>
      <x:c r="AO68" s="61">
        <x:f>IF($BN68="EMPTY","EMPTY",IFERROR(VLOOKUP($BO68,'Method Notes'!$AN$5:$AW$50,6,FALSE),""))</x:f>
      </x:c>
      <x:c r="AP68" s="71" t="str">
        <x:v>Add independent decisions and missing segments.</x:v>
      </x:c>
      <x:c r="AQ68" s="61">
        <x:f>IF($BN68="EMPTY","EMPTY",IF($BO68="COMMERCIAL_EVIDENCE_LIMITED",IF($BF68=TRUE,"Add independent decisions and missing segments.","Collect direct buyer or recorded commercial-event evidence tied to the same scope."),IFERROR(VLOOKUP($BO68,'Method Notes'!$AN$5:$AW$50,7,FALSE),"")))</x:f>
      </x:c>
      <x:c r="AR68" s="71" t="str">
        <x:v>Review when the named evidence is available.</x:v>
      </x:c>
      <x:c r="AS68" s="61">
        <x:f>IF($BN68="EMPTY","EMPTY",IFERROR(VLOOKUP($BO68,'Method Notes'!$AN$5:$AW$50,8,FALSE),""))</x:f>
      </x:c>
      <x:c r="AT68" s="71" t="str">
        <x:v>CRM CAPTURE INCOMPLETE</x:v>
      </x:c>
      <x:c r="AU68" s="61">
        <x:f>IF($BN68="EMPTY","EMPTY",IF(OR($BO68="COMMERCIAL_EVIDENCE_LIMITED",$BO68="COMMERCIAL_ALTERNATIVE_MISSING",$BO68="ROLE_MISMATCH",$BO68="SCOPE_OR_FRESHNESS_LIMIT"),IF($BB68="shared","PROVENANCE NOT INDEPENDENT",IF($BB68="one","ONE INDEPENDENT DECISION ONLY",IF($BE68="incomplete_crm","CRM CAPTURE INCOMPLETE",IF(OR($BE68="only_wins",$BE68="only_losses",$BE68="one_segment",$BE68="limited"),"SAMPLE COVERAGE LIMITED",IF($T68="yes","HISTORICAL BACKFILL UNRELIABLE",IF($BC68="stale","EVIDENCE STALE","Evidence is scoped to the tested view.")))))),IFERROR(VLOOKUP($BO68,'Method Notes'!$AN$5:$AW$50,9,FALSE),"")))</x:f>
      </x:c>
      <x:c r="AV68" s="71" t="str">
        <x:v>Begin prospective capture rather than inventing historical certainty.</x:v>
      </x:c>
      <x:c r="AW68" s="61">
        <x:f>IF($BN68="EMPTY","EMPTY",IFERROR(VLOOKUP($BO68,'Method Notes'!$AN$5:$AW$50,10,FALSE),""))</x:f>
      </x:c>
      <x:c r="AX68" s="61">
        <x:f>IF(AND(AG68=AF68,AI68=AH68,AK68=AJ68,AM68=AL68,AO68=AN68,AQ68=AP68,AS68=AR68,AU68=AT68,AW68=AV68),"PASS","FAIL")</x:f>
      </x:c>
      <x:c r="AY68">
        <x:f>IF(COUNTA($C68:$U68)&gt;0,1,0)</x:f>
      </x:c>
      <x:c r="AZ68">
        <x:f>OR(ISFORMULA($C68),ISFORMULA($D68),AND($D68&lt;&gt;"",NOT(OR(EXACT($D68,"seo"),EXACT($D68,"content"),EXACT($D68,"paid_search"),EXACT($D68,"market_monitoring"),EXACT($D68,"battlecard"),EXACT($D68,"product_comparison"),EXACT($D68,"shortlist"),EXACT($D68,"procurement"),EXACT($D68,"pricing"),EXACT($D68,"renewal"),EXACT($D68,"strategy")))),ISFORMULA($E68),AND($E68&lt;&gt;"",NOT(OR(EXACT($E68,"yes"),EXACT($E68,"no")))),ISFORMULA($F68),AND($F68&lt;&gt;"",NOT(OR(EXACT($F68,"yes"),EXACT($F68,"no")))),ISFORMULA($G68),AND($G68&lt;&gt;"",NOT(OR(EXACT($G68,"none"),EXACT($G68,"seller_only"),EXACT($G68,"buyer_event"),EXACT($G68,"mixed")))),ISFORMULA($H68),AND($H68&lt;&gt;"",NOT(OR(EXACT($H68,"yes"),EXACT($H68,"no"),EXACT($H68,"unknown")))),ISFORMULA($I68),AND($I68&lt;&gt;"",NOT(OR(EXACT($I68,"full"),EXACT($I68,"partial"),EXACT($I68,"mismatch"),EXACT($I68,"unknown")))),ISFORMULA($J68),AND($J68&lt;&gt;"",NOT(OR(EXACT($J68,"independent_current"),EXACT($J68,"one_decision"),EXACT($J68,"shared_records"),EXACT($J68,"contradictory"),EXACT($J68,"incomplete_capture"),EXACT($J68,"stale")))),ISFORMULA($K68),AND($K68&lt;&gt;"",NOT(OR(EXACT($K68,"vendor"),EXACT($K68,"product"),EXACT($K68,"consultancy"),EXACT($K68,"agency"),EXACT($K68,"internal_build"),EXACT($K68,"spreadsheet"),EXACT($K68,"incumbent"),EXACT($K68,"open_source"),EXACT($K68,"free_tool"),EXACT($K68,"no_decision"),EXACT($K68,"status_quo"),EXACT($K68,"unknown")))),ISFORMULA($L68),AND($L68&lt;&gt;"",NOT(OR(EXACT($L68,"direct"),EXACT($L68,"indirect"),EXACT($L68,"substitute"),EXACT($L68,"reference"),EXACT($L68,"unknown")))),ISFORMULA($M68),AND($M68&lt;&gt;"",NOT(OR(EXACT($M68,"current"),EXACT($M68,"stale"),EXACT($M68,"unknown")))),ISFORMULA($N68),AND($N68&lt;&gt;"",NOT(OR(EXACT($N68,"none"),EXACT($N68,"material"),EXACT($N68,"unknown")))),ISFORMULA($O68),AND($O68&lt;&gt;"",NOT(OR(EXACT($O68,"two_plus"),EXACT($O68,"one"),EXACT($O68,"shared"),EXACT($O68,"unknown")))),ISFORMULA($P68),AND($P68&lt;&gt;"",NOT(OR(EXACT($P68,"balanced"),EXACT($P68,"only_wins"),EXACT($P68,"only_losses"),EXACT($P68,"one_segment"),EXACT($P68,"incomplete_crm"),EXACT($P68,"limited")))),ISFORMULA($Q68),AND($Q68&lt;&gt;"",NOT(OR(EXACT($Q68,"none"),EXACT($Q68,"review_due"),EXACT($Q68,"new_evidence")))),ISFORMULA($R68),AND($R68&lt;&gt;"",NOT(OR(EXACT($R68,"yes"),EXACT($R68,"no")))),ISFORMULA($S68),AND($S68&lt;&gt;"",NOT(OR(EXACT($S68,"yes"),EXACT($S68,"no"),EXACT($S68,"unknown")))),ISFORMULA($T68),AND($T68&lt;&gt;"",NOT(OR(EXACT($T68,"yes"),EXACT($T68,"no")))),ISFORMULA($U68),AND($U68&lt;&gt;"",NOT(OR(EXACT($U68,"yes"),EXACT($U68,"no"),EXACT($U68,"unknown")))))</x:f>
      </x:c>
      <x:c r="BA68">
        <x:f>OR(LEN(TRIM($C68&amp;""))=0,LEN(TRIM($D68&amp;""))=0,LEN(TRIM($E68&amp;""))=0,LEN(TRIM($F68&amp;""))=0,LEN(TRIM($G68&amp;""))=0,LEN(TRIM($H68&amp;""))=0,LEN(TRIM($I68&amp;""))=0,LEN(TRIM($J68&amp;""))=0)</x:f>
      </x:c>
      <x:c r="BB68">
        <x:f>IF($O68&lt;&gt;"",$O68,IF($J68="independent_current","two_plus",IF($J68="one_decision","one",IF($J68="shared_records","shared","unknown"))))</x:f>
      </x:c>
      <x:c r="BC68">
        <x:f>IF($M68&lt;&gt;"",$M68,IF($J68="stale","stale",IF($J68="incomplete_capture","unknown",IF($J68&lt;&gt;"","current",""))))</x:f>
      </x:c>
      <x:c r="BD68">
        <x:f>IF($N68&lt;&gt;"",$N68,IF($J68="contradictory","material",IF($J68&lt;&gt;"","none","")))</x:f>
      </x:c>
      <x:c r="BE68">
        <x:f>IF($P68&lt;&gt;"",$P68,IF($J68="incomplete_capture","incomplete_crm",IF($J68="independent_current","balanced",IF($J68&lt;&gt;"","limited",""))))</x:f>
      </x:c>
      <x:c r="BF68">
        <x:f>OR($G68="buyer_event",$G68="mixed")</x:f>
      </x:c>
      <x:c r="BG68">
        <x:f>OR($D68="battlecard",$D68="shortlist",$D68="procurement",$D68="pricing",$D68="renewal",$D68="strategy",$D68="product_comparison")</x:f>
      </x:c>
      <x:c r="BH68">
        <x:f>OR($D68="seo",$D68="content",$D68="paid_search",$D68="market_monitoring")</x:f>
      </x:c>
      <x:c r="BI68">
        <x:f>IF(OR($K68="vendor",$K68="product"),"direct",IF(OR($K68="consultancy",$K68="agency"),"indirect",IF(OR($K68="internal_build",$K68="spreadsheet",$K68="incumbent",$K68="open_source",$K68="free_tool",$K68="no_decision",$K68="status_quo"),"substitute","")))</x:f>
      </x:c>
      <x:c r="BJ68">
        <x:f>IF(OR($K68="vendor",$K68="product"),"Direct competitor",IF(OR($K68="consultancy",$K68="agency"),"Service alternative",IF($K68="incumbent","Incumbent / substitute",IF($K68="no_decision","No-decision alternative",IF($K68="status_quo","Status-quo alternative",IF(OR($K68="internal_build",$K68="spreadsheet",$K68="open_source",$K68="free_tool"),"Substitute",""))))))</x:f>
      </x:c>
      <x:c r="BK68">
        <x:f>OR($G68="none",$G68="seller_only",$BB68&lt;&gt;"two_plus",$BE68="only_wins",$BE68="only_losses",$BE68="one_segment",$BE68="incomplete_crm",$BE68="limited",$T68="yes",$BC68&lt;&gt;"current")</x:f>
      </x:c>
      <x:c r="BL68">
        <x:f>IF(ISFORMULA($C68),"candidateName, ","")&amp;IF(OR(ISFORMULA($D68),AND($D68&lt;&gt;"",NOT(OR(EXACT($D68,"seo"),EXACT($D68,"content"),EXACT($D68,"paid_search"),EXACT($D68,"market_monitoring"),EXACT($D68,"battlecard"),EXACT($D68,"product_comparison"),EXACT($D68,"shortlist"),EXACT($D68,"procurement"),EXACT($D68,"pricing"),EXACT($D68,"renewal"),EXACT($D68,"strategy"))))),"decisionUse, ","")&amp;IF(OR(ISFORMULA($E68),AND($E68&lt;&gt;"",NOT(OR(EXACT($E68,"yes"),EXACT($E68,"no"))))),"candidateInSet, ","")&amp;IF(OR(ISFORMULA($F68),AND($F68&lt;&gt;"",NOT(OR(EXACT($F68,"yes"),EXACT($F68,"no"))))),"publicEvidence, ","")&amp;IF(OR(ISFORMULA($G68),AND($G68&lt;&gt;"",NOT(OR(EXACT($G68,"none"),EXACT($G68,"seller_only"),EXACT($G68,"buyer_event"),EXACT($G68,"mixed"))))),"firstPartyEvidence, ","")&amp;IF(OR(ISFORMULA($H68),AND($H68&lt;&gt;"",NOT(OR(EXACT($H68,"yes"),EXACT($H68,"no"),EXACT($H68,"unknown"))))),"realDecision, ","")&amp;IF(OR(ISFORMULA($I68),AND($I68&lt;&gt;"",NOT(OR(EXACT($I68,"full"),EXACT($I68,"partial"),EXACT($I68,"mismatch"),EXACT($I68,"unknown"))))),"scopeMatch, ","")&amp;IF(OR(ISFORMULA($J68),AND($J68&lt;&gt;"",NOT(OR(EXACT($J68,"independent_current"),EXACT($J68,"one_decision"),EXACT($J68,"shared_records"),EXACT($J68,"contradictory"),EXACT($J68,"incomplete_capture"),EXACT($J68,"stale"))))),"evidenceQuality, ","")&amp;IF(OR(ISFORMULA($K68),AND($K68&lt;&gt;"",NOT(OR(EXACT($K68,"vendor"),EXACT($K68,"product"),EXACT($K68,"consultancy"),EXACT($K68,"agency"),EXACT($K68,"internal_build"),EXACT($K68,"spreadsheet"),EXACT($K68,"incumbent"),EXACT($K68,"open_source"),EXACT($K68,"free_tool"),EXACT($K68,"no_decision"),EXACT($K68,"status_quo"),EXACT($K68,"unknown"))))),"alternativeType, ","")&amp;IF(OR(ISFORMULA($L68),AND($L68&lt;&gt;"",NOT(OR(EXACT($L68,"direct"),EXACT($L68,"indirect"),EXACT($L68,"substitute"),EXACT($L68,"reference"),EXACT($L68,"unknown"))))),"currentRole, ","")&amp;IF(OR(ISFORMULA($M68),AND($M68&lt;&gt;"",NOT(OR(EXACT($M68,"current"),EXACT($M68,"stale"),EXACT($M68,"unknown"))))),"freshness, ","")&amp;IF(OR(ISFORMULA($N68),AND($N68&lt;&gt;"",NOT(OR(EXACT($N68,"none"),EXACT($N68,"material"),EXACT($N68,"unknown"))))),"contradiction, ","")&amp;IF(OR(ISFORMULA($O68),AND($O68&lt;&gt;"",NOT(OR(EXACT($O68,"two_plus"),EXACT($O68,"one"),EXACT($O68,"shared"),EXACT($O68,"unknown"))))),"provenance, ","")&amp;IF(OR(ISFORMULA($P68),AND($P68&lt;&gt;"",NOT(OR(EXACT($P68,"balanced"),EXACT($P68,"only_wins"),EXACT($P68,"only_losses"),EXACT($P68,"one_segment"),EXACT($P68,"incomplete_crm"),EXACT($P68,"limited"))))),"sampleCoverage, ","")&amp;IF(OR(ISFORMULA($Q68),AND($Q68&lt;&gt;"",NOT(OR(EXACT($Q68,"none"),EXACT($Q68,"review_due"),EXACT($Q68,"new_evidence"))))),"previousValidation, ","")&amp;IF(OR(ISFORMULA($R68),AND($R68&lt;&gt;"",NOT(OR(EXACT($R68,"yes"),EXACT($R68,"no"))))),"newMaterialEvidence, ","")&amp;IF(OR(ISFORMULA($S68),AND($S68&lt;&gt;"",NOT(OR(EXACT($S68,"yes"),EXACT($S68,"no"),EXACT($S68,"unknown"))))),"serviceability, ","")&amp;IF(OR(ISFORMULA($T68),AND($T68&lt;&gt;"",NOT(OR(EXACT($T68,"yes"),EXACT($T68,"no"))))),"historicalBackfill, ","")&amp;IF(OR(ISFORMULA($U68),AND($U68&lt;&gt;"",NOT(OR(EXACT($U68,"yes"),EXACT($U68,"no"),EXACT($U68,"unknown"))))),"commercialNonParticipation, ","")</x:f>
      </x:c>
      <x:c r="BM68">
        <x:f>IF(LEN(TRIM($C68&amp;""))=0,"candidateName, ","")&amp;IF(LEN(TRIM($D68&amp;""))=0,"decisionUse, ","")&amp;IF(LEN(TRIM($E68&amp;""))=0,"candidateInSet, ","")&amp;IF(LEN(TRIM($F68&amp;""))=0,"publicEvidence, ","")&amp;IF(LEN(TRIM($G68&amp;""))=0,"firstPartyEvidence, ","")&amp;IF(LEN(TRIM($H68&amp;""))=0,"realDecision, ","")&amp;IF(LEN(TRIM($I68&amp;""))=0,"scopeMatch, ","")&amp;IF(LEN(TRIM($J68&amp;""))=0,"evidenceQuality, ","")</x:f>
      </x:c>
      <x:c r="BN68">
        <x:f>IF($AY68=0,"EMPTY",IF($AZ68=TRUE,"INVALID INPUT",IF($BA68=TRUE,"INVALID INPUT",IF(OR(NOT(ISTEXT($C68)),LEN(TRIM($C68&amp;""))&lt;2),"INVALID INPUT",IF(OR($Q68="review_due",$Q68="new_evidence",$R68="yes"),"REOPEN",IF(OR($BD68="material",$BD68="unknown"),"RESOLVE EVIDENCE",IF(OR($I68="unknown",$H68="unknown"),"RESOLVE EVIDENCE",IF(AND($BG68=TRUE,OR($S68="",$S68="unknown")),"RESOLVE EVIDENCE",IF(AND($E68="no",OR($K68="",$K68="unknown")),"RESOLVE EVIDENCE",IF(AND($E68="yes",OR($L68="",$L68="unknown")),"RESOLVE EVIDENCE",IF(AND($E68="yes",OR($I68="partial",$I68="mismatch",$BC68="stale")),"DOWNGRADE",IF(AND($BG68=TRUE,$BK68=TRUE),"RESOLVE EVIDENCE",IF(AND($S68="no",$E68="yes",$H68="no",$U68="yes",$BB68="two_plus",$I68="full",$BC68="current"),"EXCLUDE FROM THIS COMMERCIAL VIEW",IF(AND($S68="no",$E68="yes",$H68="yes"),"DOWNGRADE",IF(AND($S68="no",OR($F68="yes",$BH68=TRUE)),"RETAIN FOR DISCOVERY / REFERENCE",IF($S68="no","RESOLVE EVIDENCE",IF(AND($E68="no",$H68="yes",$BF68=TRUE,$I68="full",$BI68=""),"RESOLVE EVIDENCE",IF(AND($E68="no",$H68="yes",$BF68=TRUE,$I68="full",$BG68=TRUE,OR($BB68&lt;&gt;"two_plus",$BC68&lt;&gt;"current",$S68&lt;&gt;"yes")),"RESOLVE EVIDENCE",IF(AND($E68="no",$H68="yes",$BF68=TRUE,$I68="full"),"ADD",IF(AND($BI68&lt;&gt;"",$E68="yes",$H68="yes",$I68="full",$L68&lt;&gt;$BI68),"RECLASSIFY",IF(AND($BB68="shared",$BH68=TRUE),"RETAIN FOR DISCOVERY / REFERENCE",IF(AND($BH68=TRUE,$F68="yes",OR($H68="no",$G68="none")),"RETAIN FOR DISCOVERY / REFERENCE",IF(AND($E68="yes",$H68="no",$U68="yes",$BB68="two_plus",$I68="full",$BC68="current"),"EXCLUDE FROM THIS COMMERCIAL VIEW",IF(AND($E68="yes",$H68="yes",$BF68=TRUE,$I68="full",$BB68="two_plus",$BC68="current",$BI68=""),"RESOLVE EVIDENCE",IF(AND($E68="yes",$H68="yes",$BF68=TRUE,$I68="full",$BB68="two_plus",$BC68="current",$BG68=TRUE,$S68&lt;&gt;"yes"),"RESOLVE EVIDENCE",IF(AND($E68="yes",$H68="yes",$BF68=TRUE,$I68="full",$BB68="two_plus",$BC68="current",$L68&lt;&gt;$BI68),"RECLASSIFY",IF(AND($E68="yes",$H68="yes",$BF68=TRUE,$I68="full",$BB68="two_plus",$BC68="current"),"CONFIRM","RESOLVE EVIDENCE")))))))))))))))))))))))))))</x:f>
      </x:c>
      <x:c r="BO68">
        <x:f>IF($AY68=0,"EMPTY",IF($AZ68=TRUE,"CONTROLLED_INPUT_INVALID",IF($BA68=TRUE,"REQUIRED_FIELDS_MISSING",IF(OR(NOT(ISTEXT($C68)),LEN(TRIM($C68&amp;""))&lt;2),"IDENTITY_MALFORMED",IF(OR($Q68="review_due",$Q68="new_evidence",$R68="yes"),"LIFECYCLE_TRIGGER",IF(OR($BD68="material",$BD68="unknown"),"MATERIAL_CONTRADICTION",IF(OR($I68="unknown",$H68="unknown"),"SCOPE_OR_EVENT_UNRESOLVED",IF(AND($BG68=TRUE,OR($S68="",$S68="unknown")),"SERVICEABILITY_UNRESOLVED",IF(AND($E68="no",OR($K68="",$K68="unknown")),"MISSING_ALTERNATIVE_ROLE_UNRESOLVED",IF(AND($E68="yes",OR($L68="",$L68="unknown")),"CURRENT_ROLE_UNRESOLVED",IF(AND($E68="yes",OR($I68="partial",$I68="mismatch",$BC68="stale")),"SCOPE_OR_FRESHNESS_LIMIT",IF(AND($BG68=TRUE,$BK68=TRUE),"COMMERCIAL_EVIDENCE_LIMITED",IF(AND($S68="no",$E68="yes",$H68="no",$U68="yes",$BB68="two_plus",$I68="full",$BC68="current"),"SCOPED_NON_SERVICEABILITY",IF(AND($S68="no",$E68="yes",$H68="yes"),"SERVICEABILITY_LIMIT",IF(AND($S68="no",OR($F68="yes",$BH68=TRUE)),"NOT_SERVICEABLE_FOR_COMMERCIAL_VIEW",IF($S68="no","SERVICEABILITY_NEGATIVE_ROLE_EFFECT_UNRESOLVED",IF(AND($E68="no",$H68="yes",$BF68=TRUE,$I68="full",$BI68=""),"MISSING_ALTERNATIVE_ROLE_UNRESOLVED",IF(AND($E68="no",$H68="yes",$BF68=TRUE,$I68="full",$BG68=TRUE,OR($BB68&lt;&gt;"two_plus",$BC68&lt;&gt;"current",$S68&lt;&gt;"yes")),"MISSING_ALTERNATIVE_EVIDENCE_LIMITED",IF(AND($E68="no",$H68="yes",$BF68=TRUE,$I68="full"),"COMMERCIAL_ALTERNATIVE_MISSING",IF(AND($BI68&lt;&gt;"",$E68="yes",$H68="yes",$I68="full",$L68&lt;&gt;$BI68),"ROLE_MISMATCH",IF(AND($BB68="shared",$BH68=TRUE),"PUBLIC_SIGNAL_SHARED_PROVENANCE",IF(AND($BH68=TRUE,$F68="yes",OR($H68="no",$G68="none")),"DISCOVERY_ONLY_RELATIONSHIP",IF(AND($E68="yes",$H68="no",$U68="yes",$BB68="two_plus",$I68="full",$BC68="current"),"SCOPED_NON_PARTICIPATION",IF(AND($E68="yes",$H68="yes",$BF68=TRUE,$I68="full",$BB68="two_plus",$BC68="current",$BI68=""),"ALTERNATIVE_TYPE_UNRESOLVED",IF(AND($E68="yes",$H68="yes",$BF68=TRUE,$I68="full",$BB68="two_plus",$BC68="current",$BG68=TRUE,$S68&lt;&gt;"yes"),"SERVICEABILITY_UNRESOLVED",IF(AND($E68="yes",$H68="yes",$BF68=TRUE,$I68="full",$BB68="two_plus",$BC68="current",$L68&lt;&gt;$BI68),"ROLE_MISMATCH",IF(AND($E68="yes",$H68="yes",$BF68=TRUE,$I68="full",$BB68="two_plus",$BC68="current"),"SCOPED_COMMERCIAL_RELEVANCE","DEFAULT_EVIDENCE_GAP")))))))))))))))))))))))))))</x:f>
      </x:c>
    </x:row>
    <x:row r="69">
      <x:c r="A69" s="80" t="str">
        <x:v>F064</x:v>
      </x:c>
      <x:c r="B69" s="80" t="str">
        <x:v>Quality state stale</x:v>
      </x:c>
      <x:c r="C69" s="80" t="str">
        <x:v>Atlas Cloud</x:v>
      </x:c>
      <x:c r="D69" s="80" t="str">
        <x:v>shortlist</x:v>
      </x:c>
      <x:c r="E69" s="80" t="str">
        <x:v>yes</x:v>
      </x:c>
      <x:c r="F69" s="80" t="str">
        <x:v>yes</x:v>
      </x:c>
      <x:c r="G69" s="80" t="str">
        <x:v>mixed</x:v>
      </x:c>
      <x:c r="H69" s="80" t="str">
        <x:v>yes</x:v>
      </x:c>
      <x:c r="I69" s="80" t="str">
        <x:v>full</x:v>
      </x:c>
      <x:c r="J69" s="80" t="str">
        <x:v>stale</x:v>
      </x:c>
      <x:c r="K69" s="80" t="str">
        <x:v>vendor</x:v>
      </x:c>
      <x:c r="L69" s="80" t="str">
        <x:v>direct</x:v>
      </x:c>
      <x:c r="M69" s="80" t="str">
        <x:v>stale</x:v>
      </x:c>
      <x:c r="N69" s="80" t="str"/>
      <x:c r="O69" s="80" t="str"/>
      <x:c r="P69" s="80" t="str"/>
      <x:c r="Q69" s="80" t="str">
        <x:v>none</x:v>
      </x:c>
      <x:c r="R69" s="80" t="str">
        <x:v>no</x:v>
      </x:c>
      <x:c r="S69" s="80" t="str">
        <x:v>yes</x:v>
      </x:c>
      <x:c r="T69" s="80" t="str">
        <x:v>no</x:v>
      </x:c>
      <x:c r="U69" s="80" t="str">
        <x:v>no</x:v>
      </x:c>
      <x:c r="V69" s="80" t="str">
        <x:v>DOWNGRADE</x:v>
      </x:c>
      <x:c r="W69" s="61" t="str">
        <x:v>SCOPE_OR_FRESHNESS_LIMIT</x:v>
      </x:c>
      <x:c r="X69" s="61" t="str">
        <x:v>VALID</x:v>
      </x:c>
      <x:c r="Y69" s="61">
        <x:f>IF($BN69="EMPTY","EMPTY",$BN69)</x:f>
      </x:c>
      <x:c r="Z69" s="61">
        <x:f>$BO69</x:f>
      </x:c>
      <x:c r="AA69" s="61">
        <x:f>IF($BN69="EMPTY","EMPTY",IF($AZ69=TRUE,"INVALID",IF($BA69=TRUE,"INCOMPLETE",IF(OR(NOT(ISTEXT($C69)),LEN(TRIM($C69&amp;""))&lt;2),"INVALID","VALID"))))</x:f>
      </x:c>
      <x:c r="AB69" s="61">
        <x:f>IF(Y69=V69,"PASS","FAIL")</x:f>
      </x:c>
      <x:c r="AC69" s="61">
        <x:f>IF(Z69=W69,"PASS","FAIL")</x:f>
      </x:c>
      <x:c r="AD69" s="61">
        <x:f>IF(AA69=X69,"PASS","FAIL")</x:f>
      </x:c>
      <x:c r="AE69" s="61">
        <x:f>IF(AND(AB69="PASS",AC69="PASS",AD69="PASS"),"PASS","FAIL")</x:f>
      </x:c>
      <x:c r="AF69" s="71" t="str">
        <x:v>The current role is broader than the evidence supports.</x:v>
      </x:c>
      <x:c r="AG69" s="61">
        <x:f>IF($BN69="EMPTY","EMPTY",IFERROR(VLOOKUP($BO69,'Method Notes'!$AN$5:$AW$50,2,FALSE),""))</x:f>
      </x:c>
      <x:c r="AH69" s="71" t="str">
        <x:v>The evidence is partial, mismatched or stale for the tested view.</x:v>
      </x:c>
      <x:c r="AI69" s="61">
        <x:f>IF($BN69="EMPTY","EMPTY",IF($BO69="CONTROLLED_INPUT_INVALID","Unsupported values were supplied for: "&amp;LEFT($BL69,MAX(0,LEN($BL69)-2))&amp;". The engine does not convert them to a safe default.",IF($BO69="REQUIRED_FIELDS_MISSING","Required information is missing: "&amp;LEFT($BM69,MAX(0,LEN($BM69)-2))&amp;".",IFERROR(VLOOKUP($BO69,'Method Notes'!$AN$5:$AW$50,3,FALSE),""))))</x:f>
      </x:c>
      <x:c r="AJ69" s="71" t="str">
        <x:v>Limit the role to the supported segment, stage or discovery view.</x:v>
      </x:c>
      <x:c r="AK69" s="61">
        <x:f>IF($BN69="EMPTY","EMPTY",IF($BO69="COMMERCIAL_ALTERNATIVE_MISSING","Add as "&amp;$BJ69&amp;" in this scoped view.",IF($BO69="ROLE_MISMATCH","Reclassify as "&amp;$BJ69&amp;" for this view.",IFERROR(VLOOKUP($BO69,'Method Notes'!$AN$5:$AW$50,4,FALSE),""))))</x:f>
      </x:c>
      <x:c r="AL69" s="71" t="str">
        <x:v>Narrow matching use only.</x:v>
      </x:c>
      <x:c r="AM69" s="61">
        <x:f>IF($BN69="EMPTY","EMPTY",IFERROR(VLOOKUP($BO69,'Method Notes'!$AN$5:$AW$50,5,FALSE),""))</x:f>
      </x:c>
      <x:c r="AN69" s="71" t="str">
        <x:v>Broader commercial or procurement use.</x:v>
      </x:c>
      <x:c r="AO69" s="61">
        <x:f>IF($BN69="EMPTY","EMPTY",IFERROR(VLOOKUP($BO69,'Method Notes'!$AN$5:$AW$50,6,FALSE),""))</x:f>
      </x:c>
      <x:c r="AP69" s="71" t="str">
        <x:v>Collect current evidence for the missing scope.</x:v>
      </x:c>
      <x:c r="AQ69" s="61">
        <x:f>IF($BN69="EMPTY","EMPTY",IF($BO69="COMMERCIAL_EVIDENCE_LIMITED",IF($BF69=TRUE,"Add independent decisions and missing segments.","Collect direct buyer or recorded commercial-event evidence tied to the same scope."),IFERROR(VLOOKUP($BO69,'Method Notes'!$AN$5:$AW$50,7,FALSE),"")))</x:f>
      </x:c>
      <x:c r="AR69" s="71" t="str">
        <x:v>Review on current matching evidence or scope change.</x:v>
      </x:c>
      <x:c r="AS69" s="61">
        <x:f>IF($BN69="EMPTY","EMPTY",IFERROR(VLOOKUP($BO69,'Method Notes'!$AN$5:$AW$50,8,FALSE),""))</x:f>
      </x:c>
      <x:c r="AT69" s="71" t="str">
        <x:v>SAMPLE COVERAGE LIMITED</x:v>
      </x:c>
      <x:c r="AU69" s="61">
        <x:f>IF($BN69="EMPTY","EMPTY",IF(OR($BO69="COMMERCIAL_EVIDENCE_LIMITED",$BO69="COMMERCIAL_ALTERNATIVE_MISSING",$BO69="ROLE_MISMATCH",$BO69="SCOPE_OR_FRESHNESS_LIMIT"),IF($BB69="shared","PROVENANCE NOT INDEPENDENT",IF($BB69="one","ONE INDEPENDENT DECISION ONLY",IF($BE69="incomplete_crm","CRM CAPTURE INCOMPLETE",IF(OR($BE69="only_wins",$BE69="only_losses",$BE69="one_segment",$BE69="limited"),"SAMPLE COVERAGE LIMITED",IF($T69="yes","HISTORICAL BACKFILL UNRELIABLE",IF($BC69="stale","EVIDENCE STALE","Evidence is scoped to the tested view.")))))),IFERROR(VLOOKUP($BO69,'Method Notes'!$AN$5:$AW$50,9,FALSE),"")))</x:f>
      </x:c>
      <x:c r="AV69" s="71" t="str">
        <x:v>Update the view rather than deleting the stable identity.</x:v>
      </x:c>
      <x:c r="AW69" s="61">
        <x:f>IF($BN69="EMPTY","EMPTY",IFERROR(VLOOKUP($BO69,'Method Notes'!$AN$5:$AW$50,10,FALSE),""))</x:f>
      </x:c>
      <x:c r="AX69" s="61">
        <x:f>IF(AND(AG69=AF69,AI69=AH69,AK69=AJ69,AM69=AL69,AO69=AN69,AQ69=AP69,AS69=AR69,AU69=AT69,AW69=AV69),"PASS","FAIL")</x:f>
      </x:c>
      <x:c r="AY69">
        <x:f>IF(COUNTA($C69:$U69)&gt;0,1,0)</x:f>
      </x:c>
      <x:c r="AZ69">
        <x:f>OR(ISFORMULA($C69),ISFORMULA($D69),AND($D69&lt;&gt;"",NOT(OR(EXACT($D69,"seo"),EXACT($D69,"content"),EXACT($D69,"paid_search"),EXACT($D69,"market_monitoring"),EXACT($D69,"battlecard"),EXACT($D69,"product_comparison"),EXACT($D69,"shortlist"),EXACT($D69,"procurement"),EXACT($D69,"pricing"),EXACT($D69,"renewal"),EXACT($D69,"strategy")))),ISFORMULA($E69),AND($E69&lt;&gt;"",NOT(OR(EXACT($E69,"yes"),EXACT($E69,"no")))),ISFORMULA($F69),AND($F69&lt;&gt;"",NOT(OR(EXACT($F69,"yes"),EXACT($F69,"no")))),ISFORMULA($G69),AND($G69&lt;&gt;"",NOT(OR(EXACT($G69,"none"),EXACT($G69,"seller_only"),EXACT($G69,"buyer_event"),EXACT($G69,"mixed")))),ISFORMULA($H69),AND($H69&lt;&gt;"",NOT(OR(EXACT($H69,"yes"),EXACT($H69,"no"),EXACT($H69,"unknown")))),ISFORMULA($I69),AND($I69&lt;&gt;"",NOT(OR(EXACT($I69,"full"),EXACT($I69,"partial"),EXACT($I69,"mismatch"),EXACT($I69,"unknown")))),ISFORMULA($J69),AND($J69&lt;&gt;"",NOT(OR(EXACT($J69,"independent_current"),EXACT($J69,"one_decision"),EXACT($J69,"shared_records"),EXACT($J69,"contradictory"),EXACT($J69,"incomplete_capture"),EXACT($J69,"stale")))),ISFORMULA($K69),AND($K69&lt;&gt;"",NOT(OR(EXACT($K69,"vendor"),EXACT($K69,"product"),EXACT($K69,"consultancy"),EXACT($K69,"agency"),EXACT($K69,"internal_build"),EXACT($K69,"spreadsheet"),EXACT($K69,"incumbent"),EXACT($K69,"open_source"),EXACT($K69,"free_tool"),EXACT($K69,"no_decision"),EXACT($K69,"status_quo"),EXACT($K69,"unknown")))),ISFORMULA($L69),AND($L69&lt;&gt;"",NOT(OR(EXACT($L69,"direct"),EXACT($L69,"indirect"),EXACT($L69,"substitute"),EXACT($L69,"reference"),EXACT($L69,"unknown")))),ISFORMULA($M69),AND($M69&lt;&gt;"",NOT(OR(EXACT($M69,"current"),EXACT($M69,"stale"),EXACT($M69,"unknown")))),ISFORMULA($N69),AND($N69&lt;&gt;"",NOT(OR(EXACT($N69,"none"),EXACT($N69,"material"),EXACT($N69,"unknown")))),ISFORMULA($O69),AND($O69&lt;&gt;"",NOT(OR(EXACT($O69,"two_plus"),EXACT($O69,"one"),EXACT($O69,"shared"),EXACT($O69,"unknown")))),ISFORMULA($P69),AND($P69&lt;&gt;"",NOT(OR(EXACT($P69,"balanced"),EXACT($P69,"only_wins"),EXACT($P69,"only_losses"),EXACT($P69,"one_segment"),EXACT($P69,"incomplete_crm"),EXACT($P69,"limited")))),ISFORMULA($Q69),AND($Q69&lt;&gt;"",NOT(OR(EXACT($Q69,"none"),EXACT($Q69,"review_due"),EXACT($Q69,"new_evidence")))),ISFORMULA($R69),AND($R69&lt;&gt;"",NOT(OR(EXACT($R69,"yes"),EXACT($R69,"no")))),ISFORMULA($S69),AND($S69&lt;&gt;"",NOT(OR(EXACT($S69,"yes"),EXACT($S69,"no"),EXACT($S69,"unknown")))),ISFORMULA($T69),AND($T69&lt;&gt;"",NOT(OR(EXACT($T69,"yes"),EXACT($T69,"no")))),ISFORMULA($U69),AND($U69&lt;&gt;"",NOT(OR(EXACT($U69,"yes"),EXACT($U69,"no"),EXACT($U69,"unknown")))))</x:f>
      </x:c>
      <x:c r="BA69">
        <x:f>OR(LEN(TRIM($C69&amp;""))=0,LEN(TRIM($D69&amp;""))=0,LEN(TRIM($E69&amp;""))=0,LEN(TRIM($F69&amp;""))=0,LEN(TRIM($G69&amp;""))=0,LEN(TRIM($H69&amp;""))=0,LEN(TRIM($I69&amp;""))=0,LEN(TRIM($J69&amp;""))=0)</x:f>
      </x:c>
      <x:c r="BB69">
        <x:f>IF($O69&lt;&gt;"",$O69,IF($J69="independent_current","two_plus",IF($J69="one_decision","one",IF($J69="shared_records","shared","unknown"))))</x:f>
      </x:c>
      <x:c r="BC69">
        <x:f>IF($M69&lt;&gt;"",$M69,IF($J69="stale","stale",IF($J69="incomplete_capture","unknown",IF($J69&lt;&gt;"","current",""))))</x:f>
      </x:c>
      <x:c r="BD69">
        <x:f>IF($N69&lt;&gt;"",$N69,IF($J69="contradictory","material",IF($J69&lt;&gt;"","none","")))</x:f>
      </x:c>
      <x:c r="BE69">
        <x:f>IF($P69&lt;&gt;"",$P69,IF($J69="incomplete_capture","incomplete_crm",IF($J69="independent_current","balanced",IF($J69&lt;&gt;"","limited",""))))</x:f>
      </x:c>
      <x:c r="BF69">
        <x:f>OR($G69="buyer_event",$G69="mixed")</x:f>
      </x:c>
      <x:c r="BG69">
        <x:f>OR($D69="battlecard",$D69="shortlist",$D69="procurement",$D69="pricing",$D69="renewal",$D69="strategy",$D69="product_comparison")</x:f>
      </x:c>
      <x:c r="BH69">
        <x:f>OR($D69="seo",$D69="content",$D69="paid_search",$D69="market_monitoring")</x:f>
      </x:c>
      <x:c r="BI69">
        <x:f>IF(OR($K69="vendor",$K69="product"),"direct",IF(OR($K69="consultancy",$K69="agency"),"indirect",IF(OR($K69="internal_build",$K69="spreadsheet",$K69="incumbent",$K69="open_source",$K69="free_tool",$K69="no_decision",$K69="status_quo"),"substitute","")))</x:f>
      </x:c>
      <x:c r="BJ69">
        <x:f>IF(OR($K69="vendor",$K69="product"),"Direct competitor",IF(OR($K69="consultancy",$K69="agency"),"Service alternative",IF($K69="incumbent","Incumbent / substitute",IF($K69="no_decision","No-decision alternative",IF($K69="status_quo","Status-quo alternative",IF(OR($K69="internal_build",$K69="spreadsheet",$K69="open_source",$K69="free_tool"),"Substitute",""))))))</x:f>
      </x:c>
      <x:c r="BK69">
        <x:f>OR($G69="none",$G69="seller_only",$BB69&lt;&gt;"two_plus",$BE69="only_wins",$BE69="only_losses",$BE69="one_segment",$BE69="incomplete_crm",$BE69="limited",$T69="yes",$BC69&lt;&gt;"current")</x:f>
      </x:c>
      <x:c r="BL69">
        <x:f>IF(ISFORMULA($C69),"candidateName, ","")&amp;IF(OR(ISFORMULA($D69),AND($D69&lt;&gt;"",NOT(OR(EXACT($D69,"seo"),EXACT($D69,"content"),EXACT($D69,"paid_search"),EXACT($D69,"market_monitoring"),EXACT($D69,"battlecard"),EXACT($D69,"product_comparison"),EXACT($D69,"shortlist"),EXACT($D69,"procurement"),EXACT($D69,"pricing"),EXACT($D69,"renewal"),EXACT($D69,"strategy"))))),"decisionUse, ","")&amp;IF(OR(ISFORMULA($E69),AND($E69&lt;&gt;"",NOT(OR(EXACT($E69,"yes"),EXACT($E69,"no"))))),"candidateInSet, ","")&amp;IF(OR(ISFORMULA($F69),AND($F69&lt;&gt;"",NOT(OR(EXACT($F69,"yes"),EXACT($F69,"no"))))),"publicEvidence, ","")&amp;IF(OR(ISFORMULA($G69),AND($G69&lt;&gt;"",NOT(OR(EXACT($G69,"none"),EXACT($G69,"seller_only"),EXACT($G69,"buyer_event"),EXACT($G69,"mixed"))))),"firstPartyEvidence, ","")&amp;IF(OR(ISFORMULA($H69),AND($H69&lt;&gt;"",NOT(OR(EXACT($H69,"yes"),EXACT($H69,"no"),EXACT($H69,"unknown"))))),"realDecision, ","")&amp;IF(OR(ISFORMULA($I69),AND($I69&lt;&gt;"",NOT(OR(EXACT($I69,"full"),EXACT($I69,"partial"),EXACT($I69,"mismatch"),EXACT($I69,"unknown"))))),"scopeMatch, ","")&amp;IF(OR(ISFORMULA($J69),AND($J69&lt;&gt;"",NOT(OR(EXACT($J69,"independent_current"),EXACT($J69,"one_decision"),EXACT($J69,"shared_records"),EXACT($J69,"contradictory"),EXACT($J69,"incomplete_capture"),EXACT($J69,"stale"))))),"evidenceQuality, ","")&amp;IF(OR(ISFORMULA($K69),AND($K69&lt;&gt;"",NOT(OR(EXACT($K69,"vendor"),EXACT($K69,"product"),EXACT($K69,"consultancy"),EXACT($K69,"agency"),EXACT($K69,"internal_build"),EXACT($K69,"spreadsheet"),EXACT($K69,"incumbent"),EXACT($K69,"open_source"),EXACT($K69,"free_tool"),EXACT($K69,"no_decision"),EXACT($K69,"status_quo"),EXACT($K69,"unknown"))))),"alternativeType, ","")&amp;IF(OR(ISFORMULA($L69),AND($L69&lt;&gt;"",NOT(OR(EXACT($L69,"direct"),EXACT($L69,"indirect"),EXACT($L69,"substitute"),EXACT($L69,"reference"),EXACT($L69,"unknown"))))),"currentRole, ","")&amp;IF(OR(ISFORMULA($M69),AND($M69&lt;&gt;"",NOT(OR(EXACT($M69,"current"),EXACT($M69,"stale"),EXACT($M69,"unknown"))))),"freshness, ","")&amp;IF(OR(ISFORMULA($N69),AND($N69&lt;&gt;"",NOT(OR(EXACT($N69,"none"),EXACT($N69,"material"),EXACT($N69,"unknown"))))),"contradiction, ","")&amp;IF(OR(ISFORMULA($O69),AND($O69&lt;&gt;"",NOT(OR(EXACT($O69,"two_plus"),EXACT($O69,"one"),EXACT($O69,"shared"),EXACT($O69,"unknown"))))),"provenance, ","")&amp;IF(OR(ISFORMULA($P69),AND($P69&lt;&gt;"",NOT(OR(EXACT($P69,"balanced"),EXACT($P69,"only_wins"),EXACT($P69,"only_losses"),EXACT($P69,"one_segment"),EXACT($P69,"incomplete_crm"),EXACT($P69,"limited"))))),"sampleCoverage, ","")&amp;IF(OR(ISFORMULA($Q69),AND($Q69&lt;&gt;"",NOT(OR(EXACT($Q69,"none"),EXACT($Q69,"review_due"),EXACT($Q69,"new_evidence"))))),"previousValidation, ","")&amp;IF(OR(ISFORMULA($R69),AND($R69&lt;&gt;"",NOT(OR(EXACT($R69,"yes"),EXACT($R69,"no"))))),"newMaterialEvidence, ","")&amp;IF(OR(ISFORMULA($S69),AND($S69&lt;&gt;"",NOT(OR(EXACT($S69,"yes"),EXACT($S69,"no"),EXACT($S69,"unknown"))))),"serviceability, ","")&amp;IF(OR(ISFORMULA($T69),AND($T69&lt;&gt;"",NOT(OR(EXACT($T69,"yes"),EXACT($T69,"no"))))),"historicalBackfill, ","")&amp;IF(OR(ISFORMULA($U69),AND($U69&lt;&gt;"",NOT(OR(EXACT($U69,"yes"),EXACT($U69,"no"),EXACT($U69,"unknown"))))),"commercialNonParticipation, ","")</x:f>
      </x:c>
      <x:c r="BM69">
        <x:f>IF(LEN(TRIM($C69&amp;""))=0,"candidateName, ","")&amp;IF(LEN(TRIM($D69&amp;""))=0,"decisionUse, ","")&amp;IF(LEN(TRIM($E69&amp;""))=0,"candidateInSet, ","")&amp;IF(LEN(TRIM($F69&amp;""))=0,"publicEvidence, ","")&amp;IF(LEN(TRIM($G69&amp;""))=0,"firstPartyEvidence, ","")&amp;IF(LEN(TRIM($H69&amp;""))=0,"realDecision, ","")&amp;IF(LEN(TRIM($I69&amp;""))=0,"scopeMatch, ","")&amp;IF(LEN(TRIM($J69&amp;""))=0,"evidenceQuality, ","")</x:f>
      </x:c>
      <x:c r="BN69">
        <x:f>IF($AY69=0,"EMPTY",IF($AZ69=TRUE,"INVALID INPUT",IF($BA69=TRUE,"INVALID INPUT",IF(OR(NOT(ISTEXT($C69)),LEN(TRIM($C69&amp;""))&lt;2),"INVALID INPUT",IF(OR($Q69="review_due",$Q69="new_evidence",$R69="yes"),"REOPEN",IF(OR($BD69="material",$BD69="unknown"),"RESOLVE EVIDENCE",IF(OR($I69="unknown",$H69="unknown"),"RESOLVE EVIDENCE",IF(AND($BG69=TRUE,OR($S69="",$S69="unknown")),"RESOLVE EVIDENCE",IF(AND($E69="no",OR($K69="",$K69="unknown")),"RESOLVE EVIDENCE",IF(AND($E69="yes",OR($L69="",$L69="unknown")),"RESOLVE EVIDENCE",IF(AND($E69="yes",OR($I69="partial",$I69="mismatch",$BC69="stale")),"DOWNGRADE",IF(AND($BG69=TRUE,$BK69=TRUE),"RESOLVE EVIDENCE",IF(AND($S69="no",$E69="yes",$H69="no",$U69="yes",$BB69="two_plus",$I69="full",$BC69="current"),"EXCLUDE FROM THIS COMMERCIAL VIEW",IF(AND($S69="no",$E69="yes",$H69="yes"),"DOWNGRADE",IF(AND($S69="no",OR($F69="yes",$BH69=TRUE)),"RETAIN FOR DISCOVERY / REFERENCE",IF($S69="no","RESOLVE EVIDENCE",IF(AND($E69="no",$H69="yes",$BF69=TRUE,$I69="full",$BI69=""),"RESOLVE EVIDENCE",IF(AND($E69="no",$H69="yes",$BF69=TRUE,$I69="full",$BG69=TRUE,OR($BB69&lt;&gt;"two_plus",$BC69&lt;&gt;"current",$S69&lt;&gt;"yes")),"RESOLVE EVIDENCE",IF(AND($E69="no",$H69="yes",$BF69=TRUE,$I69="full"),"ADD",IF(AND($BI69&lt;&gt;"",$E69="yes",$H69="yes",$I69="full",$L69&lt;&gt;$BI69),"RECLASSIFY",IF(AND($BB69="shared",$BH69=TRUE),"RETAIN FOR DISCOVERY / REFERENCE",IF(AND($BH69=TRUE,$F69="yes",OR($H69="no",$G69="none")),"RETAIN FOR DISCOVERY / REFERENCE",IF(AND($E69="yes",$H69="no",$U69="yes",$BB69="two_plus",$I69="full",$BC69="current"),"EXCLUDE FROM THIS COMMERCIAL VIEW",IF(AND($E69="yes",$H69="yes",$BF69=TRUE,$I69="full",$BB69="two_plus",$BC69="current",$BI69=""),"RESOLVE EVIDENCE",IF(AND($E69="yes",$H69="yes",$BF69=TRUE,$I69="full",$BB69="two_plus",$BC69="current",$BG69=TRUE,$S69&lt;&gt;"yes"),"RESOLVE EVIDENCE",IF(AND($E69="yes",$H69="yes",$BF69=TRUE,$I69="full",$BB69="two_plus",$BC69="current",$L69&lt;&gt;$BI69),"RECLASSIFY",IF(AND($E69="yes",$H69="yes",$BF69=TRUE,$I69="full",$BB69="two_plus",$BC69="current"),"CONFIRM","RESOLVE EVIDENCE")))))))))))))))))))))))))))</x:f>
      </x:c>
      <x:c r="BO69">
        <x:f>IF($AY69=0,"EMPTY",IF($AZ69=TRUE,"CONTROLLED_INPUT_INVALID",IF($BA69=TRUE,"REQUIRED_FIELDS_MISSING",IF(OR(NOT(ISTEXT($C69)),LEN(TRIM($C69&amp;""))&lt;2),"IDENTITY_MALFORMED",IF(OR($Q69="review_due",$Q69="new_evidence",$R69="yes"),"LIFECYCLE_TRIGGER",IF(OR($BD69="material",$BD69="unknown"),"MATERIAL_CONTRADICTION",IF(OR($I69="unknown",$H69="unknown"),"SCOPE_OR_EVENT_UNRESOLVED",IF(AND($BG69=TRUE,OR($S69="",$S69="unknown")),"SERVICEABILITY_UNRESOLVED",IF(AND($E69="no",OR($K69="",$K69="unknown")),"MISSING_ALTERNATIVE_ROLE_UNRESOLVED",IF(AND($E69="yes",OR($L69="",$L69="unknown")),"CURRENT_ROLE_UNRESOLVED",IF(AND($E69="yes",OR($I69="partial",$I69="mismatch",$BC69="stale")),"SCOPE_OR_FRESHNESS_LIMIT",IF(AND($BG69=TRUE,$BK69=TRUE),"COMMERCIAL_EVIDENCE_LIMITED",IF(AND($S69="no",$E69="yes",$H69="no",$U69="yes",$BB69="two_plus",$I69="full",$BC69="current"),"SCOPED_NON_SERVICEABILITY",IF(AND($S69="no",$E69="yes",$H69="yes"),"SERVICEABILITY_LIMIT",IF(AND($S69="no",OR($F69="yes",$BH69=TRUE)),"NOT_SERVICEABLE_FOR_COMMERCIAL_VIEW",IF($S69="no","SERVICEABILITY_NEGATIVE_ROLE_EFFECT_UNRESOLVED",IF(AND($E69="no",$H69="yes",$BF69=TRUE,$I69="full",$BI69=""),"MISSING_ALTERNATIVE_ROLE_UNRESOLVED",IF(AND($E69="no",$H69="yes",$BF69=TRUE,$I69="full",$BG69=TRUE,OR($BB69&lt;&gt;"two_plus",$BC69&lt;&gt;"current",$S69&lt;&gt;"yes")),"MISSING_ALTERNATIVE_EVIDENCE_LIMITED",IF(AND($E69="no",$H69="yes",$BF69=TRUE,$I69="full"),"COMMERCIAL_ALTERNATIVE_MISSING",IF(AND($BI69&lt;&gt;"",$E69="yes",$H69="yes",$I69="full",$L69&lt;&gt;$BI69),"ROLE_MISMATCH",IF(AND($BB69="shared",$BH69=TRUE),"PUBLIC_SIGNAL_SHARED_PROVENANCE",IF(AND($BH69=TRUE,$F69="yes",OR($H69="no",$G69="none")),"DISCOVERY_ONLY_RELATIONSHIP",IF(AND($E69="yes",$H69="no",$U69="yes",$BB69="two_plus",$I69="full",$BC69="current"),"SCOPED_NON_PARTICIPATION",IF(AND($E69="yes",$H69="yes",$BF69=TRUE,$I69="full",$BB69="two_plus",$BC69="current",$BI69=""),"ALTERNATIVE_TYPE_UNRESOLVED",IF(AND($E69="yes",$H69="yes",$BF69=TRUE,$I69="full",$BB69="two_plus",$BC69="current",$BG69=TRUE,$S69&lt;&gt;"yes"),"SERVICEABILITY_UNRESOLVED",IF(AND($E69="yes",$H69="yes",$BF69=TRUE,$I69="full",$BB69="two_plus",$BC69="current",$L69&lt;&gt;$BI69),"ROLE_MISMATCH",IF(AND($E69="yes",$H69="yes",$BF69=TRUE,$I69="full",$BB69="two_plus",$BC69="current"),"SCOPED_COMMERCIAL_RELEVANCE","DEFAULT_EVIDENCE_GAP")))))))))))))))))))))))))))</x:f>
      </x:c>
    </x:row>
    <x:row r="70">
      <x:c r="A70" s="80" t="str">
        <x:v>F065</x:v>
      </x:c>
      <x:c r="B70" s="80" t="str">
        <x:v>Additional contradiction case 65</x:v>
      </x:c>
      <x:c r="C70" s="80" t="str">
        <x:v>Atlas Cloud</x:v>
      </x:c>
      <x:c r="D70" s="80" t="str">
        <x:v>shortlist</x:v>
      </x:c>
      <x:c r="E70" s="80" t="str">
        <x:v>yes</x:v>
      </x:c>
      <x:c r="F70" s="80" t="str">
        <x:v>yes</x:v>
      </x:c>
      <x:c r="G70" s="80" t="str">
        <x:v>mixed</x:v>
      </x:c>
      <x:c r="H70" s="80" t="str">
        <x:v>yes</x:v>
      </x:c>
      <x:c r="I70" s="80" t="str">
        <x:v>full</x:v>
      </x:c>
      <x:c r="J70" s="80" t="str">
        <x:v>contradictory</x:v>
      </x:c>
      <x:c r="K70" s="80" t="str">
        <x:v>vendor</x:v>
      </x:c>
      <x:c r="L70" s="80" t="str">
        <x:v>direct</x:v>
      </x:c>
      <x:c r="M70" s="80" t="str">
        <x:v>current</x:v>
      </x:c>
      <x:c r="N70" s="80" t="str">
        <x:v>material</x:v>
      </x:c>
      <x:c r="O70" s="80" t="str">
        <x:v>two_plus</x:v>
      </x:c>
      <x:c r="P70" s="80" t="str">
        <x:v>balanced</x:v>
      </x:c>
      <x:c r="Q70" s="80" t="str">
        <x:v>none</x:v>
      </x:c>
      <x:c r="R70" s="80" t="str">
        <x:v>no</x:v>
      </x:c>
      <x:c r="S70" s="80" t="str">
        <x:v>yes</x:v>
      </x:c>
      <x:c r="T70" s="80" t="str">
        <x:v>no</x:v>
      </x:c>
      <x:c r="U70" s="80" t="str">
        <x:v>no</x:v>
      </x:c>
      <x:c r="V70" s="80" t="str">
        <x:v>RESOLVE EVIDENCE</x:v>
      </x:c>
      <x:c r="W70" s="61" t="str">
        <x:v>MATERIAL_CONTRADICTION</x:v>
      </x:c>
      <x:c r="X70" s="61" t="str">
        <x:v>VALID</x:v>
      </x:c>
      <x:c r="Y70" s="61">
        <x:f>IF($BN70="EMPTY","EMPTY",$BN70)</x:f>
      </x:c>
      <x:c r="Z70" s="61">
        <x:f>$BO70</x:f>
      </x:c>
      <x:c r="AA70" s="61">
        <x:f>IF($BN70="EMPTY","EMPTY",IF($AZ70=TRUE,"INVALID",IF($BA70=TRUE,"INCOMPLETE",IF(OR(NOT(ISTEXT($C70)),LEN(TRIM($C70&amp;""))&lt;2),"INVALID","VALID"))))</x:f>
      </x:c>
      <x:c r="AB70" s="61">
        <x:f>IF(Y70=V70,"PASS","FAIL")</x:f>
      </x:c>
      <x:c r="AC70" s="61">
        <x:f>IF(Z70=W70,"PASS","FAIL")</x:f>
      </x:c>
      <x:c r="AD70" s="61">
        <x:f>IF(AA70=X70,"PASS","FAIL")</x:f>
      </x:c>
      <x:c r="AE70" s="61">
        <x:f>IF(AND(AB70="PASS",AC70="PASS",AD70="PASS"),"PASS","FAIL")</x:f>
      </x:c>
      <x:c r="AF70" s="71" t="str">
        <x:v>Comparable evidence is contradictory or its contradiction state is unresolved.</x:v>
      </x:c>
      <x:c r="AG70" s="61">
        <x:f>IF($BN70="EMPTY","EMPTY",IFERROR(VLOOKUP($BO70,'Method Notes'!$AN$5:$AW$50,2,FALSE),""))</x:f>
      </x:c>
      <x:c r="AH70" s="71" t="str">
        <x:v>A forced confirmation, addition or exclusion would hide a material evidence problem.</x:v>
      </x:c>
      <x:c r="AI70" s="61">
        <x:f>IF($BN70="EMPTY","EMPTY",IF($BO70="CONTROLLED_INPUT_INVALID","Unsupported values were supplied for: "&amp;LEFT($BL70,MAX(0,LEN($BL70)-2))&amp;". The engine does not convert them to a safe default.",IF($BO70="REQUIRED_FIELDS_MISSING","Required information is missing: "&amp;LEFT($BM70,MAX(0,LEN($BM70)-2))&amp;".",IFERROR(VLOOKUP($BO70,'Method Notes'!$AN$5:$AW$50,3,FALSE),""))))</x:f>
      </x:c>
      <x:c r="AJ70" s="71" t="str">
        <x:v>No final role change.</x:v>
      </x:c>
      <x:c r="AK70" s="61">
        <x:f>IF($BN70="EMPTY","EMPTY",IF($BO70="COMMERCIAL_ALTERNATIVE_MISSING","Add as "&amp;$BJ70&amp;" in this scoped view.",IF($BO70="ROLE_MISMATCH","Reclassify as "&amp;$BJ70&amp;" for this view.",IFERROR(VLOOKUP($BO70,'Method Notes'!$AN$5:$AW$50,4,FALSE),""))))</x:f>
      </x:c>
      <x:c r="AL70" s="71" t="str">
        <x:v>Evidence collection and controlled review.</x:v>
      </x:c>
      <x:c r="AM70" s="61">
        <x:f>IF($BN70="EMPTY","EMPTY",IFERROR(VLOOKUP($BO70,'Method Notes'!$AN$5:$AW$50,5,FALSE),""))</x:f>
      </x:c>
      <x:c r="AN70" s="71" t="str">
        <x:v>High-impact downstream use until the named gap is closed.</x:v>
      </x:c>
      <x:c r="AO70" s="61">
        <x:f>IF($BN70="EMPTY","EMPTY",IFERROR(VLOOKUP($BO70,'Method Notes'!$AN$5:$AW$50,6,FALSE),""))</x:f>
      </x:c>
      <x:c r="AP70" s="71" t="str">
        <x:v>Verify identity, scope and the underlying decision; then collect the missing buyer or commercial record.</x:v>
      </x:c>
      <x:c r="AQ70" s="61">
        <x:f>IF($BN70="EMPTY","EMPTY",IF($BO70="COMMERCIAL_EVIDENCE_LIMITED",IF($BF70=TRUE,"Add independent decisions and missing segments.","Collect direct buyer or recorded commercial-event evidence tied to the same scope."),IFERROR(VLOOKUP($BO70,'Method Notes'!$AN$5:$AW$50,7,FALSE),"")))</x:f>
      </x:c>
      <x:c r="AR70" s="71" t="str">
        <x:v>Review when the named evidence is available.</x:v>
      </x:c>
      <x:c r="AS70" s="61">
        <x:f>IF($BN70="EMPTY","EMPTY",IFERROR(VLOOKUP($BO70,'Method Notes'!$AN$5:$AW$50,8,FALSE),""))</x:f>
      </x:c>
      <x:c r="AT70" s="71" t="str">
        <x:v>FIRST-PARTY CONTRADICTION REQUIRES RESOLUTION</x:v>
      </x:c>
      <x:c r="AU70" s="61">
        <x:f>IF($BN70="EMPTY","EMPTY",IF(OR($BO70="COMMERCIAL_EVIDENCE_LIMITED",$BO70="COMMERCIAL_ALTERNATIVE_MISSING",$BO70="ROLE_MISMATCH",$BO70="SCOPE_OR_FRESHNESS_LIMIT"),IF($BB70="shared","PROVENANCE NOT INDEPENDENT",IF($BB70="one","ONE INDEPENDENT DECISION ONLY",IF($BE70="incomplete_crm","CRM CAPTURE INCOMPLETE",IF(OR($BE70="only_wins",$BE70="only_losses",$BE70="one_segment",$BE70="limited"),"SAMPLE COVERAGE LIMITED",IF($T70="yes","HISTORICAL BACKFILL UNRELIABLE",IF($BC70="stale","EVIDENCE STALE","Evidence is scoped to the tested view.")))))),IFERROR(VLOOKUP($BO70,'Method Notes'!$AN$5:$AW$50,9,FALSE),"")))</x:f>
      </x:c>
      <x:c r="AV70" s="71" t="str">
        <x:v>Record both propositions and assign an owner to resolve them.</x:v>
      </x:c>
      <x:c r="AW70" s="61">
        <x:f>IF($BN70="EMPTY","EMPTY",IFERROR(VLOOKUP($BO70,'Method Notes'!$AN$5:$AW$50,10,FALSE),""))</x:f>
      </x:c>
      <x:c r="AX70" s="61">
        <x:f>IF(AND(AG70=AF70,AI70=AH70,AK70=AJ70,AM70=AL70,AO70=AN70,AQ70=AP70,AS70=AR70,AU70=AT70,AW70=AV70),"PASS","FAIL")</x:f>
      </x:c>
      <x:c r="AY70">
        <x:f>IF(COUNTA($C70:$U70)&gt;0,1,0)</x:f>
      </x:c>
      <x:c r="AZ70">
        <x:f>OR(ISFORMULA($C70),ISFORMULA($D70),AND($D70&lt;&gt;"",NOT(OR(EXACT($D70,"seo"),EXACT($D70,"content"),EXACT($D70,"paid_search"),EXACT($D70,"market_monitoring"),EXACT($D70,"battlecard"),EXACT($D70,"product_comparison"),EXACT($D70,"shortlist"),EXACT($D70,"procurement"),EXACT($D70,"pricing"),EXACT($D70,"renewal"),EXACT($D70,"strategy")))),ISFORMULA($E70),AND($E70&lt;&gt;"",NOT(OR(EXACT($E70,"yes"),EXACT($E70,"no")))),ISFORMULA($F70),AND($F70&lt;&gt;"",NOT(OR(EXACT($F70,"yes"),EXACT($F70,"no")))),ISFORMULA($G70),AND($G70&lt;&gt;"",NOT(OR(EXACT($G70,"none"),EXACT($G70,"seller_only"),EXACT($G70,"buyer_event"),EXACT($G70,"mixed")))),ISFORMULA($H70),AND($H70&lt;&gt;"",NOT(OR(EXACT($H70,"yes"),EXACT($H70,"no"),EXACT($H70,"unknown")))),ISFORMULA($I70),AND($I70&lt;&gt;"",NOT(OR(EXACT($I70,"full"),EXACT($I70,"partial"),EXACT($I70,"mismatch"),EXACT($I70,"unknown")))),ISFORMULA($J70),AND($J70&lt;&gt;"",NOT(OR(EXACT($J70,"independent_current"),EXACT($J70,"one_decision"),EXACT($J70,"shared_records"),EXACT($J70,"contradictory"),EXACT($J70,"incomplete_capture"),EXACT($J70,"stale")))),ISFORMULA($K70),AND($K70&lt;&gt;"",NOT(OR(EXACT($K70,"vendor"),EXACT($K70,"product"),EXACT($K70,"consultancy"),EXACT($K70,"agency"),EXACT($K70,"internal_build"),EXACT($K70,"spreadsheet"),EXACT($K70,"incumbent"),EXACT($K70,"open_source"),EXACT($K70,"free_tool"),EXACT($K70,"no_decision"),EXACT($K70,"status_quo"),EXACT($K70,"unknown")))),ISFORMULA($L70),AND($L70&lt;&gt;"",NOT(OR(EXACT($L70,"direct"),EXACT($L70,"indirect"),EXACT($L70,"substitute"),EXACT($L70,"reference"),EXACT($L70,"unknown")))),ISFORMULA($M70),AND($M70&lt;&gt;"",NOT(OR(EXACT($M70,"current"),EXACT($M70,"stale"),EXACT($M70,"unknown")))),ISFORMULA($N70),AND($N70&lt;&gt;"",NOT(OR(EXACT($N70,"none"),EXACT($N70,"material"),EXACT($N70,"unknown")))),ISFORMULA($O70),AND($O70&lt;&gt;"",NOT(OR(EXACT($O70,"two_plus"),EXACT($O70,"one"),EXACT($O70,"shared"),EXACT($O70,"unknown")))),ISFORMULA($P70),AND($P70&lt;&gt;"",NOT(OR(EXACT($P70,"balanced"),EXACT($P70,"only_wins"),EXACT($P70,"only_losses"),EXACT($P70,"one_segment"),EXACT($P70,"incomplete_crm"),EXACT($P70,"limited")))),ISFORMULA($Q70),AND($Q70&lt;&gt;"",NOT(OR(EXACT($Q70,"none"),EXACT($Q70,"review_due"),EXACT($Q70,"new_evidence")))),ISFORMULA($R70),AND($R70&lt;&gt;"",NOT(OR(EXACT($R70,"yes"),EXACT($R70,"no")))),ISFORMULA($S70),AND($S70&lt;&gt;"",NOT(OR(EXACT($S70,"yes"),EXACT($S70,"no"),EXACT($S70,"unknown")))),ISFORMULA($T70),AND($T70&lt;&gt;"",NOT(OR(EXACT($T70,"yes"),EXACT($T70,"no")))),ISFORMULA($U70),AND($U70&lt;&gt;"",NOT(OR(EXACT($U70,"yes"),EXACT($U70,"no"),EXACT($U70,"unknown")))))</x:f>
      </x:c>
      <x:c r="BA70">
        <x:f>OR(LEN(TRIM($C70&amp;""))=0,LEN(TRIM($D70&amp;""))=0,LEN(TRIM($E70&amp;""))=0,LEN(TRIM($F70&amp;""))=0,LEN(TRIM($G70&amp;""))=0,LEN(TRIM($H70&amp;""))=0,LEN(TRIM($I70&amp;""))=0,LEN(TRIM($J70&amp;""))=0)</x:f>
      </x:c>
      <x:c r="BB70">
        <x:f>IF($O70&lt;&gt;"",$O70,IF($J70="independent_current","two_plus",IF($J70="one_decision","one",IF($J70="shared_records","shared","unknown"))))</x:f>
      </x:c>
      <x:c r="BC70">
        <x:f>IF($M70&lt;&gt;"",$M70,IF($J70="stale","stale",IF($J70="incomplete_capture","unknown",IF($J70&lt;&gt;"","current",""))))</x:f>
      </x:c>
      <x:c r="BD70">
        <x:f>IF($N70&lt;&gt;"",$N70,IF($J70="contradictory","material",IF($J70&lt;&gt;"","none","")))</x:f>
      </x:c>
      <x:c r="BE70">
        <x:f>IF($P70&lt;&gt;"",$P70,IF($J70="incomplete_capture","incomplete_crm",IF($J70="independent_current","balanced",IF($J70&lt;&gt;"","limited",""))))</x:f>
      </x:c>
      <x:c r="BF70">
        <x:f>OR($G70="buyer_event",$G70="mixed")</x:f>
      </x:c>
      <x:c r="BG70">
        <x:f>OR($D70="battlecard",$D70="shortlist",$D70="procurement",$D70="pricing",$D70="renewal",$D70="strategy",$D70="product_comparison")</x:f>
      </x:c>
      <x:c r="BH70">
        <x:f>OR($D70="seo",$D70="content",$D70="paid_search",$D70="market_monitoring")</x:f>
      </x:c>
      <x:c r="BI70">
        <x:f>IF(OR($K70="vendor",$K70="product"),"direct",IF(OR($K70="consultancy",$K70="agency"),"indirect",IF(OR($K70="internal_build",$K70="spreadsheet",$K70="incumbent",$K70="open_source",$K70="free_tool",$K70="no_decision",$K70="status_quo"),"substitute","")))</x:f>
      </x:c>
      <x:c r="BJ70">
        <x:f>IF(OR($K70="vendor",$K70="product"),"Direct competitor",IF(OR($K70="consultancy",$K70="agency"),"Service alternative",IF($K70="incumbent","Incumbent / substitute",IF($K70="no_decision","No-decision alternative",IF($K70="status_quo","Status-quo alternative",IF(OR($K70="internal_build",$K70="spreadsheet",$K70="open_source",$K70="free_tool"),"Substitute",""))))))</x:f>
      </x:c>
      <x:c r="BK70">
        <x:f>OR($G70="none",$G70="seller_only",$BB70&lt;&gt;"two_plus",$BE70="only_wins",$BE70="only_losses",$BE70="one_segment",$BE70="incomplete_crm",$BE70="limited",$T70="yes",$BC70&lt;&gt;"current")</x:f>
      </x:c>
      <x:c r="BL70">
        <x:f>IF(ISFORMULA($C70),"candidateName, ","")&amp;IF(OR(ISFORMULA($D70),AND($D70&lt;&gt;"",NOT(OR(EXACT($D70,"seo"),EXACT($D70,"content"),EXACT($D70,"paid_search"),EXACT($D70,"market_monitoring"),EXACT($D70,"battlecard"),EXACT($D70,"product_comparison"),EXACT($D70,"shortlist"),EXACT($D70,"procurement"),EXACT($D70,"pricing"),EXACT($D70,"renewal"),EXACT($D70,"strategy"))))),"decisionUse, ","")&amp;IF(OR(ISFORMULA($E70),AND($E70&lt;&gt;"",NOT(OR(EXACT($E70,"yes"),EXACT($E70,"no"))))),"candidateInSet, ","")&amp;IF(OR(ISFORMULA($F70),AND($F70&lt;&gt;"",NOT(OR(EXACT($F70,"yes"),EXACT($F70,"no"))))),"publicEvidence, ","")&amp;IF(OR(ISFORMULA($G70),AND($G70&lt;&gt;"",NOT(OR(EXACT($G70,"none"),EXACT($G70,"seller_only"),EXACT($G70,"buyer_event"),EXACT($G70,"mixed"))))),"firstPartyEvidence, ","")&amp;IF(OR(ISFORMULA($H70),AND($H70&lt;&gt;"",NOT(OR(EXACT($H70,"yes"),EXACT($H70,"no"),EXACT($H70,"unknown"))))),"realDecision, ","")&amp;IF(OR(ISFORMULA($I70),AND($I70&lt;&gt;"",NOT(OR(EXACT($I70,"full"),EXACT($I70,"partial"),EXACT($I70,"mismatch"),EXACT($I70,"unknown"))))),"scopeMatch, ","")&amp;IF(OR(ISFORMULA($J70),AND($J70&lt;&gt;"",NOT(OR(EXACT($J70,"independent_current"),EXACT($J70,"one_decision"),EXACT($J70,"shared_records"),EXACT($J70,"contradictory"),EXACT($J70,"incomplete_capture"),EXACT($J70,"stale"))))),"evidenceQuality, ","")&amp;IF(OR(ISFORMULA($K70),AND($K70&lt;&gt;"",NOT(OR(EXACT($K70,"vendor"),EXACT($K70,"product"),EXACT($K70,"consultancy"),EXACT($K70,"agency"),EXACT($K70,"internal_build"),EXACT($K70,"spreadsheet"),EXACT($K70,"incumbent"),EXACT($K70,"open_source"),EXACT($K70,"free_tool"),EXACT($K70,"no_decision"),EXACT($K70,"status_quo"),EXACT($K70,"unknown"))))),"alternativeType, ","")&amp;IF(OR(ISFORMULA($L70),AND($L70&lt;&gt;"",NOT(OR(EXACT($L70,"direct"),EXACT($L70,"indirect"),EXACT($L70,"substitute"),EXACT($L70,"reference"),EXACT($L70,"unknown"))))),"currentRole, ","")&amp;IF(OR(ISFORMULA($M70),AND($M70&lt;&gt;"",NOT(OR(EXACT($M70,"current"),EXACT($M70,"stale"),EXACT($M70,"unknown"))))),"freshness, ","")&amp;IF(OR(ISFORMULA($N70),AND($N70&lt;&gt;"",NOT(OR(EXACT($N70,"none"),EXACT($N70,"material"),EXACT($N70,"unknown"))))),"contradiction, ","")&amp;IF(OR(ISFORMULA($O70),AND($O70&lt;&gt;"",NOT(OR(EXACT($O70,"two_plus"),EXACT($O70,"one"),EXACT($O70,"shared"),EXACT($O70,"unknown"))))),"provenance, ","")&amp;IF(OR(ISFORMULA($P70),AND($P70&lt;&gt;"",NOT(OR(EXACT($P70,"balanced"),EXACT($P70,"only_wins"),EXACT($P70,"only_losses"),EXACT($P70,"one_segment"),EXACT($P70,"incomplete_crm"),EXACT($P70,"limited"))))),"sampleCoverage, ","")&amp;IF(OR(ISFORMULA($Q70),AND($Q70&lt;&gt;"",NOT(OR(EXACT($Q70,"none"),EXACT($Q70,"review_due"),EXACT($Q70,"new_evidence"))))),"previousValidation, ","")&amp;IF(OR(ISFORMULA($R70),AND($R70&lt;&gt;"",NOT(OR(EXACT($R70,"yes"),EXACT($R70,"no"))))),"newMaterialEvidence, ","")&amp;IF(OR(ISFORMULA($S70),AND($S70&lt;&gt;"",NOT(OR(EXACT($S70,"yes"),EXACT($S70,"no"),EXACT($S70,"unknown"))))),"serviceability, ","")&amp;IF(OR(ISFORMULA($T70),AND($T70&lt;&gt;"",NOT(OR(EXACT($T70,"yes"),EXACT($T70,"no"))))),"historicalBackfill, ","")&amp;IF(OR(ISFORMULA($U70),AND($U70&lt;&gt;"",NOT(OR(EXACT($U70,"yes"),EXACT($U70,"no"),EXACT($U70,"unknown"))))),"commercialNonParticipation, ","")</x:f>
      </x:c>
      <x:c r="BM70">
        <x:f>IF(LEN(TRIM($C70&amp;""))=0,"candidateName, ","")&amp;IF(LEN(TRIM($D70&amp;""))=0,"decisionUse, ","")&amp;IF(LEN(TRIM($E70&amp;""))=0,"candidateInSet, ","")&amp;IF(LEN(TRIM($F70&amp;""))=0,"publicEvidence, ","")&amp;IF(LEN(TRIM($G70&amp;""))=0,"firstPartyEvidence, ","")&amp;IF(LEN(TRIM($H70&amp;""))=0,"realDecision, ","")&amp;IF(LEN(TRIM($I70&amp;""))=0,"scopeMatch, ","")&amp;IF(LEN(TRIM($J70&amp;""))=0,"evidenceQuality, ","")</x:f>
      </x:c>
      <x:c r="BN70">
        <x:f>IF($AY70=0,"EMPTY",IF($AZ70=TRUE,"INVALID INPUT",IF($BA70=TRUE,"INVALID INPUT",IF(OR(NOT(ISTEXT($C70)),LEN(TRIM($C70&amp;""))&lt;2),"INVALID INPUT",IF(OR($Q70="review_due",$Q70="new_evidence",$R70="yes"),"REOPEN",IF(OR($BD70="material",$BD70="unknown"),"RESOLVE EVIDENCE",IF(OR($I70="unknown",$H70="unknown"),"RESOLVE EVIDENCE",IF(AND($BG70=TRUE,OR($S70="",$S70="unknown")),"RESOLVE EVIDENCE",IF(AND($E70="no",OR($K70="",$K70="unknown")),"RESOLVE EVIDENCE",IF(AND($E70="yes",OR($L70="",$L70="unknown")),"RESOLVE EVIDENCE",IF(AND($E70="yes",OR($I70="partial",$I70="mismatch",$BC70="stale")),"DOWNGRADE",IF(AND($BG70=TRUE,$BK70=TRUE),"RESOLVE EVIDENCE",IF(AND($S70="no",$E70="yes",$H70="no",$U70="yes",$BB70="two_plus",$I70="full",$BC70="current"),"EXCLUDE FROM THIS COMMERCIAL VIEW",IF(AND($S70="no",$E70="yes",$H70="yes"),"DOWNGRADE",IF(AND($S70="no",OR($F70="yes",$BH70=TRUE)),"RETAIN FOR DISCOVERY / REFERENCE",IF($S70="no","RESOLVE EVIDENCE",IF(AND($E70="no",$H70="yes",$BF70=TRUE,$I70="full",$BI70=""),"RESOLVE EVIDENCE",IF(AND($E70="no",$H70="yes",$BF70=TRUE,$I70="full",$BG70=TRUE,OR($BB70&lt;&gt;"two_plus",$BC70&lt;&gt;"current",$S70&lt;&gt;"yes")),"RESOLVE EVIDENCE",IF(AND($E70="no",$H70="yes",$BF70=TRUE,$I70="full"),"ADD",IF(AND($BI70&lt;&gt;"",$E70="yes",$H70="yes",$I70="full",$L70&lt;&gt;$BI70),"RECLASSIFY",IF(AND($BB70="shared",$BH70=TRUE),"RETAIN FOR DISCOVERY / REFERENCE",IF(AND($BH70=TRUE,$F70="yes",OR($H70="no",$G70="none")),"RETAIN FOR DISCOVERY / REFERENCE",IF(AND($E70="yes",$H70="no",$U70="yes",$BB70="two_plus",$I70="full",$BC70="current"),"EXCLUDE FROM THIS COMMERCIAL VIEW",IF(AND($E70="yes",$H70="yes",$BF70=TRUE,$I70="full",$BB70="two_plus",$BC70="current",$BI70=""),"RESOLVE EVIDENCE",IF(AND($E70="yes",$H70="yes",$BF70=TRUE,$I70="full",$BB70="two_plus",$BC70="current",$BG70=TRUE,$S70&lt;&gt;"yes"),"RESOLVE EVIDENCE",IF(AND($E70="yes",$H70="yes",$BF70=TRUE,$I70="full",$BB70="two_plus",$BC70="current",$L70&lt;&gt;$BI70),"RECLASSIFY",IF(AND($E70="yes",$H70="yes",$BF70=TRUE,$I70="full",$BB70="two_plus",$BC70="current"),"CONFIRM","RESOLVE EVIDENCE")))))))))))))))))))))))))))</x:f>
      </x:c>
      <x:c r="BO70">
        <x:f>IF($AY70=0,"EMPTY",IF($AZ70=TRUE,"CONTROLLED_INPUT_INVALID",IF($BA70=TRUE,"REQUIRED_FIELDS_MISSING",IF(OR(NOT(ISTEXT($C70)),LEN(TRIM($C70&amp;""))&lt;2),"IDENTITY_MALFORMED",IF(OR($Q70="review_due",$Q70="new_evidence",$R70="yes"),"LIFECYCLE_TRIGGER",IF(OR($BD70="material",$BD70="unknown"),"MATERIAL_CONTRADICTION",IF(OR($I70="unknown",$H70="unknown"),"SCOPE_OR_EVENT_UNRESOLVED",IF(AND($BG70=TRUE,OR($S70="",$S70="unknown")),"SERVICEABILITY_UNRESOLVED",IF(AND($E70="no",OR($K70="",$K70="unknown")),"MISSING_ALTERNATIVE_ROLE_UNRESOLVED",IF(AND($E70="yes",OR($L70="",$L70="unknown")),"CURRENT_ROLE_UNRESOLVED",IF(AND($E70="yes",OR($I70="partial",$I70="mismatch",$BC70="stale")),"SCOPE_OR_FRESHNESS_LIMIT",IF(AND($BG70=TRUE,$BK70=TRUE),"COMMERCIAL_EVIDENCE_LIMITED",IF(AND($S70="no",$E70="yes",$H70="no",$U70="yes",$BB70="two_plus",$I70="full",$BC70="current"),"SCOPED_NON_SERVICEABILITY",IF(AND($S70="no",$E70="yes",$H70="yes"),"SERVICEABILITY_LIMIT",IF(AND($S70="no",OR($F70="yes",$BH70=TRUE)),"NOT_SERVICEABLE_FOR_COMMERCIAL_VIEW",IF($S70="no","SERVICEABILITY_NEGATIVE_ROLE_EFFECT_UNRESOLVED",IF(AND($E70="no",$H70="yes",$BF70=TRUE,$I70="full",$BI70=""),"MISSING_ALTERNATIVE_ROLE_UNRESOLVED",IF(AND($E70="no",$H70="yes",$BF70=TRUE,$I70="full",$BG70=TRUE,OR($BB70&lt;&gt;"two_plus",$BC70&lt;&gt;"current",$S70&lt;&gt;"yes")),"MISSING_ALTERNATIVE_EVIDENCE_LIMITED",IF(AND($E70="no",$H70="yes",$BF70=TRUE,$I70="full"),"COMMERCIAL_ALTERNATIVE_MISSING",IF(AND($BI70&lt;&gt;"",$E70="yes",$H70="yes",$I70="full",$L70&lt;&gt;$BI70),"ROLE_MISMATCH",IF(AND($BB70="shared",$BH70=TRUE),"PUBLIC_SIGNAL_SHARED_PROVENANCE",IF(AND($BH70=TRUE,$F70="yes",OR($H70="no",$G70="none")),"DISCOVERY_ONLY_RELATIONSHIP",IF(AND($E70="yes",$H70="no",$U70="yes",$BB70="two_plus",$I70="full",$BC70="current"),"SCOPED_NON_PARTICIPATION",IF(AND($E70="yes",$H70="yes",$BF70=TRUE,$I70="full",$BB70="two_plus",$BC70="current",$BI70=""),"ALTERNATIVE_TYPE_UNRESOLVED",IF(AND($E70="yes",$H70="yes",$BF70=TRUE,$I70="full",$BB70="two_plus",$BC70="current",$BG70=TRUE,$S70&lt;&gt;"yes"),"SERVICEABILITY_UNRESOLVED",IF(AND($E70="yes",$H70="yes",$BF70=TRUE,$I70="full",$BB70="two_plus",$BC70="current",$L70&lt;&gt;$BI70),"ROLE_MISMATCH",IF(AND($E70="yes",$H70="yes",$BF70=TRUE,$I70="full",$BB70="two_plus",$BC70="current"),"SCOPED_COMMERCIAL_RELEVANCE","DEFAULT_EVIDENCE_GAP")))))))))))))))))))))))))))</x:f>
      </x:c>
    </x:row>
    <x:row r="71">
      <x:c r="A71" s="80" t="str">
        <x:v>F066</x:v>
      </x:c>
      <x:c r="B71" s="80" t="str">
        <x:v>Additional discovery-only case 66</x:v>
      </x:c>
      <x:c r="C71" s="80" t="str">
        <x:v>Atlas Cloud</x:v>
      </x:c>
      <x:c r="D71" s="80" t="str">
        <x:v>seo</x:v>
      </x:c>
      <x:c r="E71" s="80" t="str">
        <x:v>yes</x:v>
      </x:c>
      <x:c r="F71" s="80" t="str">
        <x:v>yes</x:v>
      </x:c>
      <x:c r="G71" s="80" t="str">
        <x:v>none</x:v>
      </x:c>
      <x:c r="H71" s="80" t="str">
        <x:v>no</x:v>
      </x:c>
      <x:c r="I71" s="80" t="str">
        <x:v>full</x:v>
      </x:c>
      <x:c r="J71" s="80" t="str">
        <x:v>one_decision</x:v>
      </x:c>
      <x:c r="K71" s="80" t="str">
        <x:v>vendor</x:v>
      </x:c>
      <x:c r="L71" s="80" t="str">
        <x:v>direct</x:v>
      </x:c>
      <x:c r="M71" s="80" t="str">
        <x:v>current</x:v>
      </x:c>
      <x:c r="N71" s="80" t="str">
        <x:v>none</x:v>
      </x:c>
      <x:c r="O71" s="80" t="str">
        <x:v>one</x:v>
      </x:c>
      <x:c r="P71" s="80" t="str">
        <x:v>balanced</x:v>
      </x:c>
      <x:c r="Q71" s="80" t="str">
        <x:v>none</x:v>
      </x:c>
      <x:c r="R71" s="80" t="str">
        <x:v>no</x:v>
      </x:c>
      <x:c r="S71" s="80" t="str">
        <x:v>yes</x:v>
      </x:c>
      <x:c r="T71" s="80" t="str">
        <x:v>no</x:v>
      </x:c>
      <x:c r="U71" s="80" t="str">
        <x:v>no</x:v>
      </x:c>
      <x:c r="V71" s="80" t="str">
        <x:v>RETAIN FOR DISCOVERY / REFERENCE</x:v>
      </x:c>
      <x:c r="W71" s="61" t="str">
        <x:v>DISCOVERY_ONLY_RELATIONSHIP</x:v>
      </x:c>
      <x:c r="X71" s="61" t="str">
        <x:v>VALID</x:v>
      </x:c>
      <x:c r="Y71" s="61">
        <x:f>IF($BN71="EMPTY","EMPTY",$BN71)</x:f>
      </x:c>
      <x:c r="Z71" s="61">
        <x:f>$BO71</x:f>
      </x:c>
      <x:c r="AA71" s="61">
        <x:f>IF($BN71="EMPTY","EMPTY",IF($AZ71=TRUE,"INVALID",IF($BA71=TRUE,"INCOMPLETE",IF(OR(NOT(ISTEXT($C71)),LEN(TRIM($C71&amp;""))&lt;2),"INVALID","VALID"))))</x:f>
      </x:c>
      <x:c r="AB71" s="61">
        <x:f>IF(Y71=V71,"PASS","FAIL")</x:f>
      </x:c>
      <x:c r="AC71" s="61">
        <x:f>IF(Z71=W71,"PASS","FAIL")</x:f>
      </x:c>
      <x:c r="AD71" s="61">
        <x:f>IF(AA71=X71,"PASS","FAIL")</x:f>
      </x:c>
      <x:c r="AE71" s="61">
        <x:f>IF(AND(AB71="PASS",AC71="PASS",AD71="PASS"),"PASS","FAIL")</x:f>
      </x:c>
      <x:c r="AF71" s="71" t="str">
        <x:v>The candidate is relevant to discovery, not validated commercial competition.</x:v>
      </x:c>
      <x:c r="AG71" s="61">
        <x:f>IF($BN71="EMPTY","EMPTY",IFERROR(VLOOKUP($BO71,'Method Notes'!$AN$5:$AW$50,2,FALSE),""))</x:f>
      </x:c>
      <x:c r="AH71" s="71" t="str">
        <x:v>Search, audience, review or market evidence supports a channel/reference relationship, while matching first-party evidence is absent.</x:v>
      </x:c>
      <x:c r="AI71" s="61">
        <x:f>IF($BN71="EMPTY","EMPTY",IF($BO71="CONTROLLED_INPUT_INVALID","Unsupported values were supplied for: "&amp;LEFT($BL71,MAX(0,LEN($BL71)-2))&amp;". The engine does not convert them to a safe default.",IF($BO71="REQUIRED_FIELDS_MISSING","Required information is missing: "&amp;LEFT($BM71,MAX(0,LEN($BM71)-2))&amp;".",IFERROR(VLOOKUP($BO71,'Method Notes'!$AN$5:$AW$50,3,FALSE),""))))</x:f>
      </x:c>
      <x:c r="AJ71" s="71" t="str">
        <x:v>Keep a discovery/reference role outside the commercial view.</x:v>
      </x:c>
      <x:c r="AK71" s="61">
        <x:f>IF($BN71="EMPTY","EMPTY",IF($BO71="COMMERCIAL_ALTERNATIVE_MISSING","Add as "&amp;$BJ71&amp;" in this scoped view.",IF($BO71="ROLE_MISMATCH","Reclassify as "&amp;$BJ71&amp;" for this view.",IFERROR(VLOOKUP($BO71,'Method Notes'!$AN$5:$AW$50,4,FALSE),""))))</x:f>
      </x:c>
      <x:c r="AL71" s="71" t="str">
        <x:v>SEO, content research, paid-search review and monitoring.</x:v>
      </x:c>
      <x:c r="AM71" s="61">
        <x:f>IF($BN71="EMPTY","EMPTY",IFERROR(VLOOKUP($BO71,'Method Notes'!$AN$5:$AW$50,5,FALSE),""))</x:f>
      </x:c>
      <x:c r="AN71" s="71" t="str">
        <x:v>Shortlist, pricing, procurement, renewal and strategy conclusions.</x:v>
      </x:c>
      <x:c r="AO71" s="61">
        <x:f>IF($BN71="EMPTY","EMPTY",IFERROR(VLOOKUP($BO71,'Method Notes'!$AN$5:$AW$50,6,FALSE),""))</x:f>
      </x:c>
      <x:c r="AP71" s="71" t="str">
        <x:v>Collect matching buyer or commercial-event evidence only if commercial use is needed.</x:v>
      </x:c>
      <x:c r="AQ71" s="61">
        <x:f>IF($BN71="EMPTY","EMPTY",IF($BO71="COMMERCIAL_EVIDENCE_LIMITED",IF($BF71=TRUE,"Add independent decisions and missing segments.","Collect direct buyer or recorded commercial-event evidence tied to the same scope."),IFERROR(VLOOKUP($BO71,'Method Notes'!$AN$5:$AW$50,7,FALSE),"")))</x:f>
      </x:c>
      <x:c r="AR71" s="71" t="str">
        <x:v>Review on new first-party evidence.</x:v>
      </x:c>
      <x:c r="AS71" s="61">
        <x:f>IF($BN71="EMPTY","EMPTY",IFERROR(VLOOKUP($BO71,'Method Notes'!$AN$5:$AW$50,8,FALSE),""))</x:f>
      </x:c>
      <x:c r="AT71" s="71" t="str">
        <x:v>ABSENCE FROM CRM IS NOT EXCLUSION PROOF</x:v>
      </x:c>
      <x:c r="AU71" s="61">
        <x:f>IF($BN71="EMPTY","EMPTY",IF(OR($BO71="COMMERCIAL_EVIDENCE_LIMITED",$BO71="COMMERCIAL_ALTERNATIVE_MISSING",$BO71="ROLE_MISMATCH",$BO71="SCOPE_OR_FRESHNESS_LIMIT"),IF($BB71="shared","PROVENANCE NOT INDEPENDENT",IF($BB71="one","ONE INDEPENDENT DECISION ONLY",IF($BE71="incomplete_crm","CRM CAPTURE INCOMPLETE",IF(OR($BE71="only_wins",$BE71="only_losses",$BE71="one_segment",$BE71="limited"),"SAMPLE COVERAGE LIMITED",IF($T71="yes","HISTORICAL BACKFILL UNRELIABLE",IF($BC71="stale","EVIDENCE STALE","Evidence is scoped to the tested view.")))))),IFERROR(VLOOKUP($BO71,'Method Notes'!$AN$5:$AW$50,9,FALSE),"")))</x:f>
      </x:c>
      <x:c r="AV71" s="71" t="str">
        <x:v>Retain the candidate without promoting it to a commercial role.</x:v>
      </x:c>
      <x:c r="AW71" s="61">
        <x:f>IF($BN71="EMPTY","EMPTY",IFERROR(VLOOKUP($BO71,'Method Notes'!$AN$5:$AW$50,10,FALSE),""))</x:f>
      </x:c>
      <x:c r="AX71" s="61">
        <x:f>IF(AND(AG71=AF71,AI71=AH71,AK71=AJ71,AM71=AL71,AO71=AN71,AQ71=AP71,AS71=AR71,AU71=AT71,AW71=AV71),"PASS","FAIL")</x:f>
      </x:c>
      <x:c r="AY71">
        <x:f>IF(COUNTA($C71:$U71)&gt;0,1,0)</x:f>
      </x:c>
      <x:c r="AZ71">
        <x:f>OR(ISFORMULA($C71),ISFORMULA($D71),AND($D71&lt;&gt;"",NOT(OR(EXACT($D71,"seo"),EXACT($D71,"content"),EXACT($D71,"paid_search"),EXACT($D71,"market_monitoring"),EXACT($D71,"battlecard"),EXACT($D71,"product_comparison"),EXACT($D71,"shortlist"),EXACT($D71,"procurement"),EXACT($D71,"pricing"),EXACT($D71,"renewal"),EXACT($D71,"strategy")))),ISFORMULA($E71),AND($E71&lt;&gt;"",NOT(OR(EXACT($E71,"yes"),EXACT($E71,"no")))),ISFORMULA($F71),AND($F71&lt;&gt;"",NOT(OR(EXACT($F71,"yes"),EXACT($F71,"no")))),ISFORMULA($G71),AND($G71&lt;&gt;"",NOT(OR(EXACT($G71,"none"),EXACT($G71,"seller_only"),EXACT($G71,"buyer_event"),EXACT($G71,"mixed")))),ISFORMULA($H71),AND($H71&lt;&gt;"",NOT(OR(EXACT($H71,"yes"),EXACT($H71,"no"),EXACT($H71,"unknown")))),ISFORMULA($I71),AND($I71&lt;&gt;"",NOT(OR(EXACT($I71,"full"),EXACT($I71,"partial"),EXACT($I71,"mismatch"),EXACT($I71,"unknown")))),ISFORMULA($J71),AND($J71&lt;&gt;"",NOT(OR(EXACT($J71,"independent_current"),EXACT($J71,"one_decision"),EXACT($J71,"shared_records"),EXACT($J71,"contradictory"),EXACT($J71,"incomplete_capture"),EXACT($J71,"stale")))),ISFORMULA($K71),AND($K71&lt;&gt;"",NOT(OR(EXACT($K71,"vendor"),EXACT($K71,"product"),EXACT($K71,"consultancy"),EXACT($K71,"agency"),EXACT($K71,"internal_build"),EXACT($K71,"spreadsheet"),EXACT($K71,"incumbent"),EXACT($K71,"open_source"),EXACT($K71,"free_tool"),EXACT($K71,"no_decision"),EXACT($K71,"status_quo"),EXACT($K71,"unknown")))),ISFORMULA($L71),AND($L71&lt;&gt;"",NOT(OR(EXACT($L71,"direct"),EXACT($L71,"indirect"),EXACT($L71,"substitute"),EXACT($L71,"reference"),EXACT($L71,"unknown")))),ISFORMULA($M71),AND($M71&lt;&gt;"",NOT(OR(EXACT($M71,"current"),EXACT($M71,"stale"),EXACT($M71,"unknown")))),ISFORMULA($N71),AND($N71&lt;&gt;"",NOT(OR(EXACT($N71,"none"),EXACT($N71,"material"),EXACT($N71,"unknown")))),ISFORMULA($O71),AND($O71&lt;&gt;"",NOT(OR(EXACT($O71,"two_plus"),EXACT($O71,"one"),EXACT($O71,"shared"),EXACT($O71,"unknown")))),ISFORMULA($P71),AND($P71&lt;&gt;"",NOT(OR(EXACT($P71,"balanced"),EXACT($P71,"only_wins"),EXACT($P71,"only_losses"),EXACT($P71,"one_segment"),EXACT($P71,"incomplete_crm"),EXACT($P71,"limited")))),ISFORMULA($Q71),AND($Q71&lt;&gt;"",NOT(OR(EXACT($Q71,"none"),EXACT($Q71,"review_due"),EXACT($Q71,"new_evidence")))),ISFORMULA($R71),AND($R71&lt;&gt;"",NOT(OR(EXACT($R71,"yes"),EXACT($R71,"no")))),ISFORMULA($S71),AND($S71&lt;&gt;"",NOT(OR(EXACT($S71,"yes"),EXACT($S71,"no"),EXACT($S71,"unknown")))),ISFORMULA($T71),AND($T71&lt;&gt;"",NOT(OR(EXACT($T71,"yes"),EXACT($T71,"no")))),ISFORMULA($U71),AND($U71&lt;&gt;"",NOT(OR(EXACT($U71,"yes"),EXACT($U71,"no"),EXACT($U71,"unknown")))))</x:f>
      </x:c>
      <x:c r="BA71">
        <x:f>OR(LEN(TRIM($C71&amp;""))=0,LEN(TRIM($D71&amp;""))=0,LEN(TRIM($E71&amp;""))=0,LEN(TRIM($F71&amp;""))=0,LEN(TRIM($G71&amp;""))=0,LEN(TRIM($H71&amp;""))=0,LEN(TRIM($I71&amp;""))=0,LEN(TRIM($J71&amp;""))=0)</x:f>
      </x:c>
      <x:c r="BB71">
        <x:f>IF($O71&lt;&gt;"",$O71,IF($J71="independent_current","two_plus",IF($J71="one_decision","one",IF($J71="shared_records","shared","unknown"))))</x:f>
      </x:c>
      <x:c r="BC71">
        <x:f>IF($M71&lt;&gt;"",$M71,IF($J71="stale","stale",IF($J71="incomplete_capture","unknown",IF($J71&lt;&gt;"","current",""))))</x:f>
      </x:c>
      <x:c r="BD71">
        <x:f>IF($N71&lt;&gt;"",$N71,IF($J71="contradictory","material",IF($J71&lt;&gt;"","none","")))</x:f>
      </x:c>
      <x:c r="BE71">
        <x:f>IF($P71&lt;&gt;"",$P71,IF($J71="incomplete_capture","incomplete_crm",IF($J71="independent_current","balanced",IF($J71&lt;&gt;"","limited",""))))</x:f>
      </x:c>
      <x:c r="BF71">
        <x:f>OR($G71="buyer_event",$G71="mixed")</x:f>
      </x:c>
      <x:c r="BG71">
        <x:f>OR($D71="battlecard",$D71="shortlist",$D71="procurement",$D71="pricing",$D71="renewal",$D71="strategy",$D71="product_comparison")</x:f>
      </x:c>
      <x:c r="BH71">
        <x:f>OR($D71="seo",$D71="content",$D71="paid_search",$D71="market_monitoring")</x:f>
      </x:c>
      <x:c r="BI71">
        <x:f>IF(OR($K71="vendor",$K71="product"),"direct",IF(OR($K71="consultancy",$K71="agency"),"indirect",IF(OR($K71="internal_build",$K71="spreadsheet",$K71="incumbent",$K71="open_source",$K71="free_tool",$K71="no_decision",$K71="status_quo"),"substitute","")))</x:f>
      </x:c>
      <x:c r="BJ71">
        <x:f>IF(OR($K71="vendor",$K71="product"),"Direct competitor",IF(OR($K71="consultancy",$K71="agency"),"Service alternative",IF($K71="incumbent","Incumbent / substitute",IF($K71="no_decision","No-decision alternative",IF($K71="status_quo","Status-quo alternative",IF(OR($K71="internal_build",$K71="spreadsheet",$K71="open_source",$K71="free_tool"),"Substitute",""))))))</x:f>
      </x:c>
      <x:c r="BK71">
        <x:f>OR($G71="none",$G71="seller_only",$BB71&lt;&gt;"two_plus",$BE71="only_wins",$BE71="only_losses",$BE71="one_segment",$BE71="incomplete_crm",$BE71="limited",$T71="yes",$BC71&lt;&gt;"current")</x:f>
      </x:c>
      <x:c r="BL71">
        <x:f>IF(ISFORMULA($C71),"candidateName, ","")&amp;IF(OR(ISFORMULA($D71),AND($D71&lt;&gt;"",NOT(OR(EXACT($D71,"seo"),EXACT($D71,"content"),EXACT($D71,"paid_search"),EXACT($D71,"market_monitoring"),EXACT($D71,"battlecard"),EXACT($D71,"product_comparison"),EXACT($D71,"shortlist"),EXACT($D71,"procurement"),EXACT($D71,"pricing"),EXACT($D71,"renewal"),EXACT($D71,"strategy"))))),"decisionUse, ","")&amp;IF(OR(ISFORMULA($E71),AND($E71&lt;&gt;"",NOT(OR(EXACT($E71,"yes"),EXACT($E71,"no"))))),"candidateInSet, ","")&amp;IF(OR(ISFORMULA($F71),AND($F71&lt;&gt;"",NOT(OR(EXACT($F71,"yes"),EXACT($F71,"no"))))),"publicEvidence, ","")&amp;IF(OR(ISFORMULA($G71),AND($G71&lt;&gt;"",NOT(OR(EXACT($G71,"none"),EXACT($G71,"seller_only"),EXACT($G71,"buyer_event"),EXACT($G71,"mixed"))))),"firstPartyEvidence, ","")&amp;IF(OR(ISFORMULA($H71),AND($H71&lt;&gt;"",NOT(OR(EXACT($H71,"yes"),EXACT($H71,"no"),EXACT($H71,"unknown"))))),"realDecision, ","")&amp;IF(OR(ISFORMULA($I71),AND($I71&lt;&gt;"",NOT(OR(EXACT($I71,"full"),EXACT($I71,"partial"),EXACT($I71,"mismatch"),EXACT($I71,"unknown"))))),"scopeMatch, ","")&amp;IF(OR(ISFORMULA($J71),AND($J71&lt;&gt;"",NOT(OR(EXACT($J71,"independent_current"),EXACT($J71,"one_decision"),EXACT($J71,"shared_records"),EXACT($J71,"contradictory"),EXACT($J71,"incomplete_capture"),EXACT($J71,"stale"))))),"evidenceQuality, ","")&amp;IF(OR(ISFORMULA($K71),AND($K71&lt;&gt;"",NOT(OR(EXACT($K71,"vendor"),EXACT($K71,"product"),EXACT($K71,"consultancy"),EXACT($K71,"agency"),EXACT($K71,"internal_build"),EXACT($K71,"spreadsheet"),EXACT($K71,"incumbent"),EXACT($K71,"open_source"),EXACT($K71,"free_tool"),EXACT($K71,"no_decision"),EXACT($K71,"status_quo"),EXACT($K71,"unknown"))))),"alternativeType, ","")&amp;IF(OR(ISFORMULA($L71),AND($L71&lt;&gt;"",NOT(OR(EXACT($L71,"direct"),EXACT($L71,"indirect"),EXACT($L71,"substitute"),EXACT($L71,"reference"),EXACT($L71,"unknown"))))),"currentRole, ","")&amp;IF(OR(ISFORMULA($M71),AND($M71&lt;&gt;"",NOT(OR(EXACT($M71,"current"),EXACT($M71,"stale"),EXACT($M71,"unknown"))))),"freshness, ","")&amp;IF(OR(ISFORMULA($N71),AND($N71&lt;&gt;"",NOT(OR(EXACT($N71,"none"),EXACT($N71,"material"),EXACT($N71,"unknown"))))),"contradiction, ","")&amp;IF(OR(ISFORMULA($O71),AND($O71&lt;&gt;"",NOT(OR(EXACT($O71,"two_plus"),EXACT($O71,"one"),EXACT($O71,"shared"),EXACT($O71,"unknown"))))),"provenance, ","")&amp;IF(OR(ISFORMULA($P71),AND($P71&lt;&gt;"",NOT(OR(EXACT($P71,"balanced"),EXACT($P71,"only_wins"),EXACT($P71,"only_losses"),EXACT($P71,"one_segment"),EXACT($P71,"incomplete_crm"),EXACT($P71,"limited"))))),"sampleCoverage, ","")&amp;IF(OR(ISFORMULA($Q71),AND($Q71&lt;&gt;"",NOT(OR(EXACT($Q71,"none"),EXACT($Q71,"review_due"),EXACT($Q71,"new_evidence"))))),"previousValidation, ","")&amp;IF(OR(ISFORMULA($R71),AND($R71&lt;&gt;"",NOT(OR(EXACT($R71,"yes"),EXACT($R71,"no"))))),"newMaterialEvidence, ","")&amp;IF(OR(ISFORMULA($S71),AND($S71&lt;&gt;"",NOT(OR(EXACT($S71,"yes"),EXACT($S71,"no"),EXACT($S71,"unknown"))))),"serviceability, ","")&amp;IF(OR(ISFORMULA($T71),AND($T71&lt;&gt;"",NOT(OR(EXACT($T71,"yes"),EXACT($T71,"no"))))),"historicalBackfill, ","")&amp;IF(OR(ISFORMULA($U71),AND($U71&lt;&gt;"",NOT(OR(EXACT($U71,"yes"),EXACT($U71,"no"),EXACT($U71,"unknown"))))),"commercialNonParticipation, ","")</x:f>
      </x:c>
      <x:c r="BM71">
        <x:f>IF(LEN(TRIM($C71&amp;""))=0,"candidateName, ","")&amp;IF(LEN(TRIM($D71&amp;""))=0,"decisionUse, ","")&amp;IF(LEN(TRIM($E71&amp;""))=0,"candidateInSet, ","")&amp;IF(LEN(TRIM($F71&amp;""))=0,"publicEvidence, ","")&amp;IF(LEN(TRIM($G71&amp;""))=0,"firstPartyEvidence, ","")&amp;IF(LEN(TRIM($H71&amp;""))=0,"realDecision, ","")&amp;IF(LEN(TRIM($I71&amp;""))=0,"scopeMatch, ","")&amp;IF(LEN(TRIM($J71&amp;""))=0,"evidenceQuality, ","")</x:f>
      </x:c>
      <x:c r="BN71">
        <x:f>IF($AY71=0,"EMPTY",IF($AZ71=TRUE,"INVALID INPUT",IF($BA71=TRUE,"INVALID INPUT",IF(OR(NOT(ISTEXT($C71)),LEN(TRIM($C71&amp;""))&lt;2),"INVALID INPUT",IF(OR($Q71="review_due",$Q71="new_evidence",$R71="yes"),"REOPEN",IF(OR($BD71="material",$BD71="unknown"),"RESOLVE EVIDENCE",IF(OR($I71="unknown",$H71="unknown"),"RESOLVE EVIDENCE",IF(AND($BG71=TRUE,OR($S71="",$S71="unknown")),"RESOLVE EVIDENCE",IF(AND($E71="no",OR($K71="",$K71="unknown")),"RESOLVE EVIDENCE",IF(AND($E71="yes",OR($L71="",$L71="unknown")),"RESOLVE EVIDENCE",IF(AND($E71="yes",OR($I71="partial",$I71="mismatch",$BC71="stale")),"DOWNGRADE",IF(AND($BG71=TRUE,$BK71=TRUE),"RESOLVE EVIDENCE",IF(AND($S71="no",$E71="yes",$H71="no",$U71="yes",$BB71="two_plus",$I71="full",$BC71="current"),"EXCLUDE FROM THIS COMMERCIAL VIEW",IF(AND($S71="no",$E71="yes",$H71="yes"),"DOWNGRADE",IF(AND($S71="no",OR($F71="yes",$BH71=TRUE)),"RETAIN FOR DISCOVERY / REFERENCE",IF($S71="no","RESOLVE EVIDENCE",IF(AND($E71="no",$H71="yes",$BF71=TRUE,$I71="full",$BI71=""),"RESOLVE EVIDENCE",IF(AND($E71="no",$H71="yes",$BF71=TRUE,$I71="full",$BG71=TRUE,OR($BB71&lt;&gt;"two_plus",$BC71&lt;&gt;"current",$S71&lt;&gt;"yes")),"RESOLVE EVIDENCE",IF(AND($E71="no",$H71="yes",$BF71=TRUE,$I71="full"),"ADD",IF(AND($BI71&lt;&gt;"",$E71="yes",$H71="yes",$I71="full",$L71&lt;&gt;$BI71),"RECLASSIFY",IF(AND($BB71="shared",$BH71=TRUE),"RETAIN FOR DISCOVERY / REFERENCE",IF(AND($BH71=TRUE,$F71="yes",OR($H71="no",$G71="none")),"RETAIN FOR DISCOVERY / REFERENCE",IF(AND($E71="yes",$H71="no",$U71="yes",$BB71="two_plus",$I71="full",$BC71="current"),"EXCLUDE FROM THIS COMMERCIAL VIEW",IF(AND($E71="yes",$H71="yes",$BF71=TRUE,$I71="full",$BB71="two_plus",$BC71="current",$BI71=""),"RESOLVE EVIDENCE",IF(AND($E71="yes",$H71="yes",$BF71=TRUE,$I71="full",$BB71="two_plus",$BC71="current",$BG71=TRUE,$S71&lt;&gt;"yes"),"RESOLVE EVIDENCE",IF(AND($E71="yes",$H71="yes",$BF71=TRUE,$I71="full",$BB71="two_plus",$BC71="current",$L71&lt;&gt;$BI71),"RECLASSIFY",IF(AND($E71="yes",$H71="yes",$BF71=TRUE,$I71="full",$BB71="two_plus",$BC71="current"),"CONFIRM","RESOLVE EVIDENCE")))))))))))))))))))))))))))</x:f>
      </x:c>
      <x:c r="BO71">
        <x:f>IF($AY71=0,"EMPTY",IF($AZ71=TRUE,"CONTROLLED_INPUT_INVALID",IF($BA71=TRUE,"REQUIRED_FIELDS_MISSING",IF(OR(NOT(ISTEXT($C71)),LEN(TRIM($C71&amp;""))&lt;2),"IDENTITY_MALFORMED",IF(OR($Q71="review_due",$Q71="new_evidence",$R71="yes"),"LIFECYCLE_TRIGGER",IF(OR($BD71="material",$BD71="unknown"),"MATERIAL_CONTRADICTION",IF(OR($I71="unknown",$H71="unknown"),"SCOPE_OR_EVENT_UNRESOLVED",IF(AND($BG71=TRUE,OR($S71="",$S71="unknown")),"SERVICEABILITY_UNRESOLVED",IF(AND($E71="no",OR($K71="",$K71="unknown")),"MISSING_ALTERNATIVE_ROLE_UNRESOLVED",IF(AND($E71="yes",OR($L71="",$L71="unknown")),"CURRENT_ROLE_UNRESOLVED",IF(AND($E71="yes",OR($I71="partial",$I71="mismatch",$BC71="stale")),"SCOPE_OR_FRESHNESS_LIMIT",IF(AND($BG71=TRUE,$BK71=TRUE),"COMMERCIAL_EVIDENCE_LIMITED",IF(AND($S71="no",$E71="yes",$H71="no",$U71="yes",$BB71="two_plus",$I71="full",$BC71="current"),"SCOPED_NON_SERVICEABILITY",IF(AND($S71="no",$E71="yes",$H71="yes"),"SERVICEABILITY_LIMIT",IF(AND($S71="no",OR($F71="yes",$BH71=TRUE)),"NOT_SERVICEABLE_FOR_COMMERCIAL_VIEW",IF($S71="no","SERVICEABILITY_NEGATIVE_ROLE_EFFECT_UNRESOLVED",IF(AND($E71="no",$H71="yes",$BF71=TRUE,$I71="full",$BI71=""),"MISSING_ALTERNATIVE_ROLE_UNRESOLVED",IF(AND($E71="no",$H71="yes",$BF71=TRUE,$I71="full",$BG71=TRUE,OR($BB71&lt;&gt;"two_plus",$BC71&lt;&gt;"current",$S71&lt;&gt;"yes")),"MISSING_ALTERNATIVE_EVIDENCE_LIMITED",IF(AND($E71="no",$H71="yes",$BF71=TRUE,$I71="full"),"COMMERCIAL_ALTERNATIVE_MISSING",IF(AND($BI71&lt;&gt;"",$E71="yes",$H71="yes",$I71="full",$L71&lt;&gt;$BI71),"ROLE_MISMATCH",IF(AND($BB71="shared",$BH71=TRUE),"PUBLIC_SIGNAL_SHARED_PROVENANCE",IF(AND($BH71=TRUE,$F71="yes",OR($H71="no",$G71="none")),"DISCOVERY_ONLY_RELATIONSHIP",IF(AND($E71="yes",$H71="no",$U71="yes",$BB71="two_plus",$I71="full",$BC71="current"),"SCOPED_NON_PARTICIPATION",IF(AND($E71="yes",$H71="yes",$BF71=TRUE,$I71="full",$BB71="two_plus",$BC71="current",$BI71=""),"ALTERNATIVE_TYPE_UNRESOLVED",IF(AND($E71="yes",$H71="yes",$BF71=TRUE,$I71="full",$BB71="two_plus",$BC71="current",$BG71=TRUE,$S71&lt;&gt;"yes"),"SERVICEABILITY_UNRESOLVED",IF(AND($E71="yes",$H71="yes",$BF71=TRUE,$I71="full",$BB71="two_plus",$BC71="current",$L71&lt;&gt;$BI71),"ROLE_MISMATCH",IF(AND($E71="yes",$H71="yes",$BF71=TRUE,$I71="full",$BB71="two_plus",$BC71="current"),"SCOPED_COMMERCIAL_RELEVANCE","DEFAULT_EVIDENCE_GAP")))))))))))))))))))))))))))</x:f>
      </x:c>
    </x:row>
    <x:row r="72">
      <x:c r="A72" s="80" t="str">
        <x:v>F067</x:v>
      </x:c>
      <x:c r="B72" s="80" t="str">
        <x:v>Additional first-party addition case 67</x:v>
      </x:c>
      <x:c r="C72" s="80" t="str">
        <x:v>Atlas Cloud</x:v>
      </x:c>
      <x:c r="D72" s="80" t="str">
        <x:v>shortlist</x:v>
      </x:c>
      <x:c r="E72" s="80" t="str">
        <x:v>no</x:v>
      </x:c>
      <x:c r="F72" s="80" t="str">
        <x:v>no</x:v>
      </x:c>
      <x:c r="G72" s="80" t="str">
        <x:v>mixed</x:v>
      </x:c>
      <x:c r="H72" s="80" t="str">
        <x:v>yes</x:v>
      </x:c>
      <x:c r="I72" s="80" t="str">
        <x:v>full</x:v>
      </x:c>
      <x:c r="J72" s="80" t="str">
        <x:v>independent_current</x:v>
      </x:c>
      <x:c r="K72" s="80" t="str">
        <x:v>vendor</x:v>
      </x:c>
      <x:c r="L72" s="80" t="str">
        <x:v>direct</x:v>
      </x:c>
      <x:c r="M72" s="80" t="str">
        <x:v>current</x:v>
      </x:c>
      <x:c r="N72" s="80" t="str">
        <x:v>none</x:v>
      </x:c>
      <x:c r="O72" s="80" t="str">
        <x:v>two_plus</x:v>
      </x:c>
      <x:c r="P72" s="80" t="str">
        <x:v>balanced</x:v>
      </x:c>
      <x:c r="Q72" s="80" t="str">
        <x:v>none</x:v>
      </x:c>
      <x:c r="R72" s="80" t="str">
        <x:v>no</x:v>
      </x:c>
      <x:c r="S72" s="80" t="str">
        <x:v>yes</x:v>
      </x:c>
      <x:c r="T72" s="80" t="str">
        <x:v>no</x:v>
      </x:c>
      <x:c r="U72" s="80" t="str">
        <x:v>no</x:v>
      </x:c>
      <x:c r="V72" s="80" t="str">
        <x:v>ADD</x:v>
      </x:c>
      <x:c r="W72" s="61" t="str">
        <x:v>COMMERCIAL_ALTERNATIVE_MISSING</x:v>
      </x:c>
      <x:c r="X72" s="61" t="str">
        <x:v>VALID</x:v>
      </x:c>
      <x:c r="Y72" s="61">
        <x:f>IF($BN72="EMPTY","EMPTY",$BN72)</x:f>
      </x:c>
      <x:c r="Z72" s="61">
        <x:f>$BO72</x:f>
      </x:c>
      <x:c r="AA72" s="61">
        <x:f>IF($BN72="EMPTY","EMPTY",IF($AZ72=TRUE,"INVALID",IF($BA72=TRUE,"INCOMPLETE",IF(OR(NOT(ISTEXT($C72)),LEN(TRIM($C72&amp;""))&lt;2),"INVALID","VALID"))))</x:f>
      </x:c>
      <x:c r="AB72" s="61">
        <x:f>IF(Y72=V72,"PASS","FAIL")</x:f>
      </x:c>
      <x:c r="AC72" s="61">
        <x:f>IF(Z72=W72,"PASS","FAIL")</x:f>
      </x:c>
      <x:c r="AD72" s="61">
        <x:f>IF(AA72=X72,"PASS","FAIL")</x:f>
      </x:c>
      <x:c r="AE72" s="61">
        <x:f>IF(AND(AB72="PASS",AC72="PASS",AD72="PASS"),"PASS","FAIL")</x:f>
      </x:c>
      <x:c r="AF72" s="71" t="str">
        <x:v>The current set is missing a commercially relevant alternative.</x:v>
      </x:c>
      <x:c r="AG72" s="61">
        <x:f>IF($BN72="EMPTY","EMPTY",IFERROR(VLOOKUP($BO72,'Method Notes'!$AN$5:$AW$50,2,FALSE),""))</x:f>
      </x:c>
      <x:c r="AH72" s="71" t="str">
        <x:v>First-party evidence places the alternative in a real, matching buyer decision and its type, role and serviceability are resolved.</x:v>
      </x:c>
      <x:c r="AI72" s="61">
        <x:f>IF($BN72="EMPTY","EMPTY",IF($BO72="CONTROLLED_INPUT_INVALID","Unsupported values were supplied for: "&amp;LEFT($BL72,MAX(0,LEN($BL72)-2))&amp;". The engine does not convert them to a safe default.",IF($BO72="REQUIRED_FIELDS_MISSING","Required information is missing: "&amp;LEFT($BM72,MAX(0,LEN($BM72)-2))&amp;".",IFERROR(VLOOKUP($BO72,'Method Notes'!$AN$5:$AW$50,3,FALSE),""))))</x:f>
      </x:c>
      <x:c r="AJ72" s="71" t="str">
        <x:v>Add as Direct competitor in this scoped view.</x:v>
      </x:c>
      <x:c r="AK72" s="61">
        <x:f>IF($BN72="EMPTY","EMPTY",IF($BO72="COMMERCIAL_ALTERNATIVE_MISSING","Add as "&amp;$BJ72&amp;" in this scoped view.",IF($BO72="ROLE_MISMATCH","Reclassify as "&amp;$BJ72&amp;" for this view.",IFERROR(VLOOKUP($BO72,'Method Notes'!$AN$5:$AW$50,4,FALSE),""))))</x:f>
      </x:c>
      <x:c r="AL72" s="71" t="str">
        <x:v>The matching commercial view and related research.</x:v>
      </x:c>
      <x:c r="AM72" s="61">
        <x:f>IF($BN72="EMPTY","EMPTY",IFERROR(VLOOKUP($BO72,'Method Notes'!$AN$5:$AW$50,5,FALSE),""))</x:f>
      </x:c>
      <x:c r="AN72" s="71" t="str">
        <x:v>Other products, buyers, markets or stages without evidence.</x:v>
      </x:c>
      <x:c r="AO72" s="61">
        <x:f>IF($BN72="EMPTY","EMPTY",IFERROR(VLOOKUP($BO72,'Method Notes'!$AN$5:$AW$50,6,FALSE),""))</x:f>
      </x:c>
      <x:c r="AP72" s="71" t="str">
        <x:v>Normalize the stable identity and link the supporting records.</x:v>
      </x:c>
      <x:c r="AQ72" s="61">
        <x:f>IF($BN72="EMPTY","EMPTY",IF($BO72="COMMERCIAL_EVIDENCE_LIMITED",IF($BF72=TRUE,"Add independent decisions and missing segments.","Collect direct buyer or recorded commercial-event evidence tied to the same scope."),IFERROR(VLOOKUP($BO72,'Method Notes'!$AN$5:$AW$50,7,FALSE),"")))</x:f>
      </x:c>
      <x:c r="AR72" s="71" t="str">
        <x:v>Review on scope, serviceability or contradictory-evidence change.</x:v>
      </x:c>
      <x:c r="AS72" s="61">
        <x:f>IF($BN72="EMPTY","EMPTY",IFERROR(VLOOKUP($BO72,'Method Notes'!$AN$5:$AW$50,8,FALSE),""))</x:f>
      </x:c>
      <x:c r="AT72" s="71" t="str">
        <x:v>Evidence is scoped to the tested view.</x:v>
      </x:c>
      <x:c r="AU72" s="61">
        <x:f>IF($BN72="EMPTY","EMPTY",IF(OR($BO72="COMMERCIAL_EVIDENCE_LIMITED",$BO72="COMMERCIAL_ALTERNATIVE_MISSING",$BO72="ROLE_MISMATCH",$BO72="SCOPE_OR_FRESHNESS_LIMIT"),IF($BB72="shared","PROVENANCE NOT INDEPENDENT",IF($BB72="one","ONE INDEPENDENT DECISION ONLY",IF($BE72="incomplete_crm","CRM CAPTURE INCOMPLETE",IF(OR($BE72="only_wins",$BE72="only_losses",$BE72="one_segment",$BE72="limited"),"SAMPLE COVERAGE LIMITED",IF($T72="yes","HISTORICAL BACKFILL UNRELIABLE",IF($BC72="stale","EVIDENCE STALE","Evidence is scoped to the tested view.")))))),IFERROR(VLOOKUP($BO72,'Method Notes'!$AN$5:$AW$50,9,FALSE),"")))</x:f>
      </x:c>
      <x:c r="AV72" s="71" t="str">
        <x:v>Add the candidate to a new validated-set version.</x:v>
      </x:c>
      <x:c r="AW72" s="61">
        <x:f>IF($BN72="EMPTY","EMPTY",IFERROR(VLOOKUP($BO72,'Method Notes'!$AN$5:$AW$50,10,FALSE),""))</x:f>
      </x:c>
      <x:c r="AX72" s="61">
        <x:f>IF(AND(AG72=AF72,AI72=AH72,AK72=AJ72,AM72=AL72,AO72=AN72,AQ72=AP72,AS72=AR72,AU72=AT72,AW72=AV72),"PASS","FAIL")</x:f>
      </x:c>
      <x:c r="AY72">
        <x:f>IF(COUNTA($C72:$U72)&gt;0,1,0)</x:f>
      </x:c>
      <x:c r="AZ72">
        <x:f>OR(ISFORMULA($C72),ISFORMULA($D72),AND($D72&lt;&gt;"",NOT(OR(EXACT($D72,"seo"),EXACT($D72,"content"),EXACT($D72,"paid_search"),EXACT($D72,"market_monitoring"),EXACT($D72,"battlecard"),EXACT($D72,"product_comparison"),EXACT($D72,"shortlist"),EXACT($D72,"procurement"),EXACT($D72,"pricing"),EXACT($D72,"renewal"),EXACT($D72,"strategy")))),ISFORMULA($E72),AND($E72&lt;&gt;"",NOT(OR(EXACT($E72,"yes"),EXACT($E72,"no")))),ISFORMULA($F72),AND($F72&lt;&gt;"",NOT(OR(EXACT($F72,"yes"),EXACT($F72,"no")))),ISFORMULA($G72),AND($G72&lt;&gt;"",NOT(OR(EXACT($G72,"none"),EXACT($G72,"seller_only"),EXACT($G72,"buyer_event"),EXACT($G72,"mixed")))),ISFORMULA($H72),AND($H72&lt;&gt;"",NOT(OR(EXACT($H72,"yes"),EXACT($H72,"no"),EXACT($H72,"unknown")))),ISFORMULA($I72),AND($I72&lt;&gt;"",NOT(OR(EXACT($I72,"full"),EXACT($I72,"partial"),EXACT($I72,"mismatch"),EXACT($I72,"unknown")))),ISFORMULA($J72),AND($J72&lt;&gt;"",NOT(OR(EXACT($J72,"independent_current"),EXACT($J72,"one_decision"),EXACT($J72,"shared_records"),EXACT($J72,"contradictory"),EXACT($J72,"incomplete_capture"),EXACT($J72,"stale")))),ISFORMULA($K72),AND($K72&lt;&gt;"",NOT(OR(EXACT($K72,"vendor"),EXACT($K72,"product"),EXACT($K72,"consultancy"),EXACT($K72,"agency"),EXACT($K72,"internal_build"),EXACT($K72,"spreadsheet"),EXACT($K72,"incumbent"),EXACT($K72,"open_source"),EXACT($K72,"free_tool"),EXACT($K72,"no_decision"),EXACT($K72,"status_quo"),EXACT($K72,"unknown")))),ISFORMULA($L72),AND($L72&lt;&gt;"",NOT(OR(EXACT($L72,"direct"),EXACT($L72,"indirect"),EXACT($L72,"substitute"),EXACT($L72,"reference"),EXACT($L72,"unknown")))),ISFORMULA($M72),AND($M72&lt;&gt;"",NOT(OR(EXACT($M72,"current"),EXACT($M72,"stale"),EXACT($M72,"unknown")))),ISFORMULA($N72),AND($N72&lt;&gt;"",NOT(OR(EXACT($N72,"none"),EXACT($N72,"material"),EXACT($N72,"unknown")))),ISFORMULA($O72),AND($O72&lt;&gt;"",NOT(OR(EXACT($O72,"two_plus"),EXACT($O72,"one"),EXACT($O72,"shared"),EXACT($O72,"unknown")))),ISFORMULA($P72),AND($P72&lt;&gt;"",NOT(OR(EXACT($P72,"balanced"),EXACT($P72,"only_wins"),EXACT($P72,"only_losses"),EXACT($P72,"one_segment"),EXACT($P72,"incomplete_crm"),EXACT($P72,"limited")))),ISFORMULA($Q72),AND($Q72&lt;&gt;"",NOT(OR(EXACT($Q72,"none"),EXACT($Q72,"review_due"),EXACT($Q72,"new_evidence")))),ISFORMULA($R72),AND($R72&lt;&gt;"",NOT(OR(EXACT($R72,"yes"),EXACT($R72,"no")))),ISFORMULA($S72),AND($S72&lt;&gt;"",NOT(OR(EXACT($S72,"yes"),EXACT($S72,"no"),EXACT($S72,"unknown")))),ISFORMULA($T72),AND($T72&lt;&gt;"",NOT(OR(EXACT($T72,"yes"),EXACT($T72,"no")))),ISFORMULA($U72),AND($U72&lt;&gt;"",NOT(OR(EXACT($U72,"yes"),EXACT($U72,"no"),EXACT($U72,"unknown")))))</x:f>
      </x:c>
      <x:c r="BA72">
        <x:f>OR(LEN(TRIM($C72&amp;""))=0,LEN(TRIM($D72&amp;""))=0,LEN(TRIM($E72&amp;""))=0,LEN(TRIM($F72&amp;""))=0,LEN(TRIM($G72&amp;""))=0,LEN(TRIM($H72&amp;""))=0,LEN(TRIM($I72&amp;""))=0,LEN(TRIM($J72&amp;""))=0)</x:f>
      </x:c>
      <x:c r="BB72">
        <x:f>IF($O72&lt;&gt;"",$O72,IF($J72="independent_current","two_plus",IF($J72="one_decision","one",IF($J72="shared_records","shared","unknown"))))</x:f>
      </x:c>
      <x:c r="BC72">
        <x:f>IF($M72&lt;&gt;"",$M72,IF($J72="stale","stale",IF($J72="incomplete_capture","unknown",IF($J72&lt;&gt;"","current",""))))</x:f>
      </x:c>
      <x:c r="BD72">
        <x:f>IF($N72&lt;&gt;"",$N72,IF($J72="contradictory","material",IF($J72&lt;&gt;"","none","")))</x:f>
      </x:c>
      <x:c r="BE72">
        <x:f>IF($P72&lt;&gt;"",$P72,IF($J72="incomplete_capture","incomplete_crm",IF($J72="independent_current","balanced",IF($J72&lt;&gt;"","limited",""))))</x:f>
      </x:c>
      <x:c r="BF72">
        <x:f>OR($G72="buyer_event",$G72="mixed")</x:f>
      </x:c>
      <x:c r="BG72">
        <x:f>OR($D72="battlecard",$D72="shortlist",$D72="procurement",$D72="pricing",$D72="renewal",$D72="strategy",$D72="product_comparison")</x:f>
      </x:c>
      <x:c r="BH72">
        <x:f>OR($D72="seo",$D72="content",$D72="paid_search",$D72="market_monitoring")</x:f>
      </x:c>
      <x:c r="BI72">
        <x:f>IF(OR($K72="vendor",$K72="product"),"direct",IF(OR($K72="consultancy",$K72="agency"),"indirect",IF(OR($K72="internal_build",$K72="spreadsheet",$K72="incumbent",$K72="open_source",$K72="free_tool",$K72="no_decision",$K72="status_quo"),"substitute","")))</x:f>
      </x:c>
      <x:c r="BJ72">
        <x:f>IF(OR($K72="vendor",$K72="product"),"Direct competitor",IF(OR($K72="consultancy",$K72="agency"),"Service alternative",IF($K72="incumbent","Incumbent / substitute",IF($K72="no_decision","No-decision alternative",IF($K72="status_quo","Status-quo alternative",IF(OR($K72="internal_build",$K72="spreadsheet",$K72="open_source",$K72="free_tool"),"Substitute",""))))))</x:f>
      </x:c>
      <x:c r="BK72">
        <x:f>OR($G72="none",$G72="seller_only",$BB72&lt;&gt;"two_plus",$BE72="only_wins",$BE72="only_losses",$BE72="one_segment",$BE72="incomplete_crm",$BE72="limited",$T72="yes",$BC72&lt;&gt;"current")</x:f>
      </x:c>
      <x:c r="BL72">
        <x:f>IF(ISFORMULA($C72),"candidateName, ","")&amp;IF(OR(ISFORMULA($D72),AND($D72&lt;&gt;"",NOT(OR(EXACT($D72,"seo"),EXACT($D72,"content"),EXACT($D72,"paid_search"),EXACT($D72,"market_monitoring"),EXACT($D72,"battlecard"),EXACT($D72,"product_comparison"),EXACT($D72,"shortlist"),EXACT($D72,"procurement"),EXACT($D72,"pricing"),EXACT($D72,"renewal"),EXACT($D72,"strategy"))))),"decisionUse, ","")&amp;IF(OR(ISFORMULA($E72),AND($E72&lt;&gt;"",NOT(OR(EXACT($E72,"yes"),EXACT($E72,"no"))))),"candidateInSet, ","")&amp;IF(OR(ISFORMULA($F72),AND($F72&lt;&gt;"",NOT(OR(EXACT($F72,"yes"),EXACT($F72,"no"))))),"publicEvidence, ","")&amp;IF(OR(ISFORMULA($G72),AND($G72&lt;&gt;"",NOT(OR(EXACT($G72,"none"),EXACT($G72,"seller_only"),EXACT($G72,"buyer_event"),EXACT($G72,"mixed"))))),"firstPartyEvidence, ","")&amp;IF(OR(ISFORMULA($H72),AND($H72&lt;&gt;"",NOT(OR(EXACT($H72,"yes"),EXACT($H72,"no"),EXACT($H72,"unknown"))))),"realDecision, ","")&amp;IF(OR(ISFORMULA($I72),AND($I72&lt;&gt;"",NOT(OR(EXACT($I72,"full"),EXACT($I72,"partial"),EXACT($I72,"mismatch"),EXACT($I72,"unknown"))))),"scopeMatch, ","")&amp;IF(OR(ISFORMULA($J72),AND($J72&lt;&gt;"",NOT(OR(EXACT($J72,"independent_current"),EXACT($J72,"one_decision"),EXACT($J72,"shared_records"),EXACT($J72,"contradictory"),EXACT($J72,"incomplete_capture"),EXACT($J72,"stale"))))),"evidenceQuality, ","")&amp;IF(OR(ISFORMULA($K72),AND($K72&lt;&gt;"",NOT(OR(EXACT($K72,"vendor"),EXACT($K72,"product"),EXACT($K72,"consultancy"),EXACT($K72,"agency"),EXACT($K72,"internal_build"),EXACT($K72,"spreadsheet"),EXACT($K72,"incumbent"),EXACT($K72,"open_source"),EXACT($K72,"free_tool"),EXACT($K72,"no_decision"),EXACT($K72,"status_quo"),EXACT($K72,"unknown"))))),"alternativeType, ","")&amp;IF(OR(ISFORMULA($L72),AND($L72&lt;&gt;"",NOT(OR(EXACT($L72,"direct"),EXACT($L72,"indirect"),EXACT($L72,"substitute"),EXACT($L72,"reference"),EXACT($L72,"unknown"))))),"currentRole, ","")&amp;IF(OR(ISFORMULA($M72),AND($M72&lt;&gt;"",NOT(OR(EXACT($M72,"current"),EXACT($M72,"stale"),EXACT($M72,"unknown"))))),"freshness, ","")&amp;IF(OR(ISFORMULA($N72),AND($N72&lt;&gt;"",NOT(OR(EXACT($N72,"none"),EXACT($N72,"material"),EXACT($N72,"unknown"))))),"contradiction, ","")&amp;IF(OR(ISFORMULA($O72),AND($O72&lt;&gt;"",NOT(OR(EXACT($O72,"two_plus"),EXACT($O72,"one"),EXACT($O72,"shared"),EXACT($O72,"unknown"))))),"provenance, ","")&amp;IF(OR(ISFORMULA($P72),AND($P72&lt;&gt;"",NOT(OR(EXACT($P72,"balanced"),EXACT($P72,"only_wins"),EXACT($P72,"only_losses"),EXACT($P72,"one_segment"),EXACT($P72,"incomplete_crm"),EXACT($P72,"limited"))))),"sampleCoverage, ","")&amp;IF(OR(ISFORMULA($Q72),AND($Q72&lt;&gt;"",NOT(OR(EXACT($Q72,"none"),EXACT($Q72,"review_due"),EXACT($Q72,"new_evidence"))))),"previousValidation, ","")&amp;IF(OR(ISFORMULA($R72),AND($R72&lt;&gt;"",NOT(OR(EXACT($R72,"yes"),EXACT($R72,"no"))))),"newMaterialEvidence, ","")&amp;IF(OR(ISFORMULA($S72),AND($S72&lt;&gt;"",NOT(OR(EXACT($S72,"yes"),EXACT($S72,"no"),EXACT($S72,"unknown"))))),"serviceability, ","")&amp;IF(OR(ISFORMULA($T72),AND($T72&lt;&gt;"",NOT(OR(EXACT($T72,"yes"),EXACT($T72,"no"))))),"historicalBackfill, ","")&amp;IF(OR(ISFORMULA($U72),AND($U72&lt;&gt;"",NOT(OR(EXACT($U72,"yes"),EXACT($U72,"no"),EXACT($U72,"unknown"))))),"commercialNonParticipation, ","")</x:f>
      </x:c>
      <x:c r="BM72">
        <x:f>IF(LEN(TRIM($C72&amp;""))=0,"candidateName, ","")&amp;IF(LEN(TRIM($D72&amp;""))=0,"decisionUse, ","")&amp;IF(LEN(TRIM($E72&amp;""))=0,"candidateInSet, ","")&amp;IF(LEN(TRIM($F72&amp;""))=0,"publicEvidence, ","")&amp;IF(LEN(TRIM($G72&amp;""))=0,"firstPartyEvidence, ","")&amp;IF(LEN(TRIM($H72&amp;""))=0,"realDecision, ","")&amp;IF(LEN(TRIM($I72&amp;""))=0,"scopeMatch, ","")&amp;IF(LEN(TRIM($J72&amp;""))=0,"evidenceQuality, ","")</x:f>
      </x:c>
      <x:c r="BN72">
        <x:f>IF($AY72=0,"EMPTY",IF($AZ72=TRUE,"INVALID INPUT",IF($BA72=TRUE,"INVALID INPUT",IF(OR(NOT(ISTEXT($C72)),LEN(TRIM($C72&amp;""))&lt;2),"INVALID INPUT",IF(OR($Q72="review_due",$Q72="new_evidence",$R72="yes"),"REOPEN",IF(OR($BD72="material",$BD72="unknown"),"RESOLVE EVIDENCE",IF(OR($I72="unknown",$H72="unknown"),"RESOLVE EVIDENCE",IF(AND($BG72=TRUE,OR($S72="",$S72="unknown")),"RESOLVE EVIDENCE",IF(AND($E72="no",OR($K72="",$K72="unknown")),"RESOLVE EVIDENCE",IF(AND($E72="yes",OR($L72="",$L72="unknown")),"RESOLVE EVIDENCE",IF(AND($E72="yes",OR($I72="partial",$I72="mismatch",$BC72="stale")),"DOWNGRADE",IF(AND($BG72=TRUE,$BK72=TRUE),"RESOLVE EVIDENCE",IF(AND($S72="no",$E72="yes",$H72="no",$U72="yes",$BB72="two_plus",$I72="full",$BC72="current"),"EXCLUDE FROM THIS COMMERCIAL VIEW",IF(AND($S72="no",$E72="yes",$H72="yes"),"DOWNGRADE",IF(AND($S72="no",OR($F72="yes",$BH72=TRUE)),"RETAIN FOR DISCOVERY / REFERENCE",IF($S72="no","RESOLVE EVIDENCE",IF(AND($E72="no",$H72="yes",$BF72=TRUE,$I72="full",$BI72=""),"RESOLVE EVIDENCE",IF(AND($E72="no",$H72="yes",$BF72=TRUE,$I72="full",$BG72=TRUE,OR($BB72&lt;&gt;"two_plus",$BC72&lt;&gt;"current",$S72&lt;&gt;"yes")),"RESOLVE EVIDENCE",IF(AND($E72="no",$H72="yes",$BF72=TRUE,$I72="full"),"ADD",IF(AND($BI72&lt;&gt;"",$E72="yes",$H72="yes",$I72="full",$L72&lt;&gt;$BI72),"RECLASSIFY",IF(AND($BB72="shared",$BH72=TRUE),"RETAIN FOR DISCOVERY / REFERENCE",IF(AND($BH72=TRUE,$F72="yes",OR($H72="no",$G72="none")),"RETAIN FOR DISCOVERY / REFERENCE",IF(AND($E72="yes",$H72="no",$U72="yes",$BB72="two_plus",$I72="full",$BC72="current"),"EXCLUDE FROM THIS COMMERCIAL VIEW",IF(AND($E72="yes",$H72="yes",$BF72=TRUE,$I72="full",$BB72="two_plus",$BC72="current",$BI72=""),"RESOLVE EVIDENCE",IF(AND($E72="yes",$H72="yes",$BF72=TRUE,$I72="full",$BB72="two_plus",$BC72="current",$BG72=TRUE,$S72&lt;&gt;"yes"),"RESOLVE EVIDENCE",IF(AND($E72="yes",$H72="yes",$BF72=TRUE,$I72="full",$BB72="two_plus",$BC72="current",$L72&lt;&gt;$BI72),"RECLASSIFY",IF(AND($E72="yes",$H72="yes",$BF72=TRUE,$I72="full",$BB72="two_plus",$BC72="current"),"CONFIRM","RESOLVE EVIDENCE")))))))))))))))))))))))))))</x:f>
      </x:c>
      <x:c r="BO72">
        <x:f>IF($AY72=0,"EMPTY",IF($AZ72=TRUE,"CONTROLLED_INPUT_INVALID",IF($BA72=TRUE,"REQUIRED_FIELDS_MISSING",IF(OR(NOT(ISTEXT($C72)),LEN(TRIM($C72&amp;""))&lt;2),"IDENTITY_MALFORMED",IF(OR($Q72="review_due",$Q72="new_evidence",$R72="yes"),"LIFECYCLE_TRIGGER",IF(OR($BD72="material",$BD72="unknown"),"MATERIAL_CONTRADICTION",IF(OR($I72="unknown",$H72="unknown"),"SCOPE_OR_EVENT_UNRESOLVED",IF(AND($BG72=TRUE,OR($S72="",$S72="unknown")),"SERVICEABILITY_UNRESOLVED",IF(AND($E72="no",OR($K72="",$K72="unknown")),"MISSING_ALTERNATIVE_ROLE_UNRESOLVED",IF(AND($E72="yes",OR($L72="",$L72="unknown")),"CURRENT_ROLE_UNRESOLVED",IF(AND($E72="yes",OR($I72="partial",$I72="mismatch",$BC72="stale")),"SCOPE_OR_FRESHNESS_LIMIT",IF(AND($BG72=TRUE,$BK72=TRUE),"COMMERCIAL_EVIDENCE_LIMITED",IF(AND($S72="no",$E72="yes",$H72="no",$U72="yes",$BB72="two_plus",$I72="full",$BC72="current"),"SCOPED_NON_SERVICEABILITY",IF(AND($S72="no",$E72="yes",$H72="yes"),"SERVICEABILITY_LIMIT",IF(AND($S72="no",OR($F72="yes",$BH72=TRUE)),"NOT_SERVICEABLE_FOR_COMMERCIAL_VIEW",IF($S72="no","SERVICEABILITY_NEGATIVE_ROLE_EFFECT_UNRESOLVED",IF(AND($E72="no",$H72="yes",$BF72=TRUE,$I72="full",$BI72=""),"MISSING_ALTERNATIVE_ROLE_UNRESOLVED",IF(AND($E72="no",$H72="yes",$BF72=TRUE,$I72="full",$BG72=TRUE,OR($BB72&lt;&gt;"two_plus",$BC72&lt;&gt;"current",$S72&lt;&gt;"yes")),"MISSING_ALTERNATIVE_EVIDENCE_LIMITED",IF(AND($E72="no",$H72="yes",$BF72=TRUE,$I72="full"),"COMMERCIAL_ALTERNATIVE_MISSING",IF(AND($BI72&lt;&gt;"",$E72="yes",$H72="yes",$I72="full",$L72&lt;&gt;$BI72),"ROLE_MISMATCH",IF(AND($BB72="shared",$BH72=TRUE),"PUBLIC_SIGNAL_SHARED_PROVENANCE",IF(AND($BH72=TRUE,$F72="yes",OR($H72="no",$G72="none")),"DISCOVERY_ONLY_RELATIONSHIP",IF(AND($E72="yes",$H72="no",$U72="yes",$BB72="two_plus",$I72="full",$BC72="current"),"SCOPED_NON_PARTICIPATION",IF(AND($E72="yes",$H72="yes",$BF72=TRUE,$I72="full",$BB72="two_plus",$BC72="current",$BI72=""),"ALTERNATIVE_TYPE_UNRESOLVED",IF(AND($E72="yes",$H72="yes",$BF72=TRUE,$I72="full",$BB72="two_plus",$BC72="current",$BG72=TRUE,$S72&lt;&gt;"yes"),"SERVICEABILITY_UNRESOLVED",IF(AND($E72="yes",$H72="yes",$BF72=TRUE,$I72="full",$BB72="two_plus",$BC72="current",$L72&lt;&gt;$BI72),"ROLE_MISMATCH",IF(AND($E72="yes",$H72="yes",$BF72=TRUE,$I72="full",$BB72="two_plus",$BC72="current"),"SCOPED_COMMERCIAL_RELEVANCE","DEFAULT_EVIDENCE_GAP")))))))))))))))))))))))))))</x:f>
      </x:c>
    </x:row>
    <x:row r="73">
      <x:c r="A73" s="80" t="str">
        <x:v>F068</x:v>
      </x:c>
      <x:c r="B73" s="80" t="str">
        <x:v>Additional scope-limited case 68</x:v>
      </x:c>
      <x:c r="C73" s="80" t="str">
        <x:v>Atlas Cloud</x:v>
      </x:c>
      <x:c r="D73" s="80" t="str">
        <x:v>content</x:v>
      </x:c>
      <x:c r="E73" s="80" t="str">
        <x:v>yes</x:v>
      </x:c>
      <x:c r="F73" s="80" t="str">
        <x:v>yes</x:v>
      </x:c>
      <x:c r="G73" s="80" t="str">
        <x:v>mixed</x:v>
      </x:c>
      <x:c r="H73" s="80" t="str">
        <x:v>yes</x:v>
      </x:c>
      <x:c r="I73" s="80" t="str">
        <x:v>partial</x:v>
      </x:c>
      <x:c r="J73" s="80" t="str">
        <x:v>independent_current</x:v>
      </x:c>
      <x:c r="K73" s="80" t="str">
        <x:v>vendor</x:v>
      </x:c>
      <x:c r="L73" s="80" t="str">
        <x:v>direct</x:v>
      </x:c>
      <x:c r="M73" s="80" t="str">
        <x:v>current</x:v>
      </x:c>
      <x:c r="N73" s="80" t="str">
        <x:v>none</x:v>
      </x:c>
      <x:c r="O73" s="80" t="str">
        <x:v>two_plus</x:v>
      </x:c>
      <x:c r="P73" s="80" t="str">
        <x:v>balanced</x:v>
      </x:c>
      <x:c r="Q73" s="80" t="str">
        <x:v>none</x:v>
      </x:c>
      <x:c r="R73" s="80" t="str">
        <x:v>no</x:v>
      </x:c>
      <x:c r="S73" s="80" t="str">
        <x:v>yes</x:v>
      </x:c>
      <x:c r="T73" s="80" t="str">
        <x:v>no</x:v>
      </x:c>
      <x:c r="U73" s="80" t="str">
        <x:v>no</x:v>
      </x:c>
      <x:c r="V73" s="80" t="str">
        <x:v>DOWNGRADE</x:v>
      </x:c>
      <x:c r="W73" s="61" t="str">
        <x:v>SCOPE_OR_FRESHNESS_LIMIT</x:v>
      </x:c>
      <x:c r="X73" s="61" t="str">
        <x:v>VALID</x:v>
      </x:c>
      <x:c r="Y73" s="61">
        <x:f>IF($BN73="EMPTY","EMPTY",$BN73)</x:f>
      </x:c>
      <x:c r="Z73" s="61">
        <x:f>$BO73</x:f>
      </x:c>
      <x:c r="AA73" s="61">
        <x:f>IF($BN73="EMPTY","EMPTY",IF($AZ73=TRUE,"INVALID",IF($BA73=TRUE,"INCOMPLETE",IF(OR(NOT(ISTEXT($C73)),LEN(TRIM($C73&amp;""))&lt;2),"INVALID","VALID"))))</x:f>
      </x:c>
      <x:c r="AB73" s="61">
        <x:f>IF(Y73=V73,"PASS","FAIL")</x:f>
      </x:c>
      <x:c r="AC73" s="61">
        <x:f>IF(Z73=W73,"PASS","FAIL")</x:f>
      </x:c>
      <x:c r="AD73" s="61">
        <x:f>IF(AA73=X73,"PASS","FAIL")</x:f>
      </x:c>
      <x:c r="AE73" s="61">
        <x:f>IF(AND(AB73="PASS",AC73="PASS",AD73="PASS"),"PASS","FAIL")</x:f>
      </x:c>
      <x:c r="AF73" s="71" t="str">
        <x:v>The current role is broader than the evidence supports.</x:v>
      </x:c>
      <x:c r="AG73" s="61">
        <x:f>IF($BN73="EMPTY","EMPTY",IFERROR(VLOOKUP($BO73,'Method Notes'!$AN$5:$AW$50,2,FALSE),""))</x:f>
      </x:c>
      <x:c r="AH73" s="71" t="str">
        <x:v>The evidence is partial, mismatched or stale for the tested view.</x:v>
      </x:c>
      <x:c r="AI73" s="61">
        <x:f>IF($BN73="EMPTY","EMPTY",IF($BO73="CONTROLLED_INPUT_INVALID","Unsupported values were supplied for: "&amp;LEFT($BL73,MAX(0,LEN($BL73)-2))&amp;". The engine does not convert them to a safe default.",IF($BO73="REQUIRED_FIELDS_MISSING","Required information is missing: "&amp;LEFT($BM73,MAX(0,LEN($BM73)-2))&amp;".",IFERROR(VLOOKUP($BO73,'Method Notes'!$AN$5:$AW$50,3,FALSE),""))))</x:f>
      </x:c>
      <x:c r="AJ73" s="71" t="str">
        <x:v>Limit the role to the supported segment, stage or discovery view.</x:v>
      </x:c>
      <x:c r="AK73" s="61">
        <x:f>IF($BN73="EMPTY","EMPTY",IF($BO73="COMMERCIAL_ALTERNATIVE_MISSING","Add as "&amp;$BJ73&amp;" in this scoped view.",IF($BO73="ROLE_MISMATCH","Reclassify as "&amp;$BJ73&amp;" for this view.",IFERROR(VLOOKUP($BO73,'Method Notes'!$AN$5:$AW$50,4,FALSE),""))))</x:f>
      </x:c>
      <x:c r="AL73" s="71" t="str">
        <x:v>Narrow matching use only.</x:v>
      </x:c>
      <x:c r="AM73" s="61">
        <x:f>IF($BN73="EMPTY","EMPTY",IFERROR(VLOOKUP($BO73,'Method Notes'!$AN$5:$AW$50,5,FALSE),""))</x:f>
      </x:c>
      <x:c r="AN73" s="71" t="str">
        <x:v>Broader commercial or procurement use.</x:v>
      </x:c>
      <x:c r="AO73" s="61">
        <x:f>IF($BN73="EMPTY","EMPTY",IFERROR(VLOOKUP($BO73,'Method Notes'!$AN$5:$AW$50,6,FALSE),""))</x:f>
      </x:c>
      <x:c r="AP73" s="71" t="str">
        <x:v>Collect current evidence for the missing scope.</x:v>
      </x:c>
      <x:c r="AQ73" s="61">
        <x:f>IF($BN73="EMPTY","EMPTY",IF($BO73="COMMERCIAL_EVIDENCE_LIMITED",IF($BF73=TRUE,"Add independent decisions and missing segments.","Collect direct buyer or recorded commercial-event evidence tied to the same scope."),IFERROR(VLOOKUP($BO73,'Method Notes'!$AN$5:$AW$50,7,FALSE),"")))</x:f>
      </x:c>
      <x:c r="AR73" s="71" t="str">
        <x:v>Review on current matching evidence or scope change.</x:v>
      </x:c>
      <x:c r="AS73" s="61">
        <x:f>IF($BN73="EMPTY","EMPTY",IFERROR(VLOOKUP($BO73,'Method Notes'!$AN$5:$AW$50,8,FALSE),""))</x:f>
      </x:c>
      <x:c r="AT73" s="71" t="str">
        <x:v>Evidence is scoped to the tested view.</x:v>
      </x:c>
      <x:c r="AU73" s="61">
        <x:f>IF($BN73="EMPTY","EMPTY",IF(OR($BO73="COMMERCIAL_EVIDENCE_LIMITED",$BO73="COMMERCIAL_ALTERNATIVE_MISSING",$BO73="ROLE_MISMATCH",$BO73="SCOPE_OR_FRESHNESS_LIMIT"),IF($BB73="shared","PROVENANCE NOT INDEPENDENT",IF($BB73="one","ONE INDEPENDENT DECISION ONLY",IF($BE73="incomplete_crm","CRM CAPTURE INCOMPLETE",IF(OR($BE73="only_wins",$BE73="only_losses",$BE73="one_segment",$BE73="limited"),"SAMPLE COVERAGE LIMITED",IF($T73="yes","HISTORICAL BACKFILL UNRELIABLE",IF($BC73="stale","EVIDENCE STALE","Evidence is scoped to the tested view.")))))),IFERROR(VLOOKUP($BO73,'Method Notes'!$AN$5:$AW$50,9,FALSE),"")))</x:f>
      </x:c>
      <x:c r="AV73" s="71" t="str">
        <x:v>Update the view rather than deleting the stable identity.</x:v>
      </x:c>
      <x:c r="AW73" s="61">
        <x:f>IF($BN73="EMPTY","EMPTY",IFERROR(VLOOKUP($BO73,'Method Notes'!$AN$5:$AW$50,10,FALSE),""))</x:f>
      </x:c>
      <x:c r="AX73" s="61">
        <x:f>IF(AND(AG73=AF73,AI73=AH73,AK73=AJ73,AM73=AL73,AO73=AN73,AQ73=AP73,AS73=AR73,AU73=AT73,AW73=AV73),"PASS","FAIL")</x:f>
      </x:c>
      <x:c r="AY73">
        <x:f>IF(COUNTA($C73:$U73)&gt;0,1,0)</x:f>
      </x:c>
      <x:c r="AZ73">
        <x:f>OR(ISFORMULA($C73),ISFORMULA($D73),AND($D73&lt;&gt;"",NOT(OR(EXACT($D73,"seo"),EXACT($D73,"content"),EXACT($D73,"paid_search"),EXACT($D73,"market_monitoring"),EXACT($D73,"battlecard"),EXACT($D73,"product_comparison"),EXACT($D73,"shortlist"),EXACT($D73,"procurement"),EXACT($D73,"pricing"),EXACT($D73,"renewal"),EXACT($D73,"strategy")))),ISFORMULA($E73),AND($E73&lt;&gt;"",NOT(OR(EXACT($E73,"yes"),EXACT($E73,"no")))),ISFORMULA($F73),AND($F73&lt;&gt;"",NOT(OR(EXACT($F73,"yes"),EXACT($F73,"no")))),ISFORMULA($G73),AND($G73&lt;&gt;"",NOT(OR(EXACT($G73,"none"),EXACT($G73,"seller_only"),EXACT($G73,"buyer_event"),EXACT($G73,"mixed")))),ISFORMULA($H73),AND($H73&lt;&gt;"",NOT(OR(EXACT($H73,"yes"),EXACT($H73,"no"),EXACT($H73,"unknown")))),ISFORMULA($I73),AND($I73&lt;&gt;"",NOT(OR(EXACT($I73,"full"),EXACT($I73,"partial"),EXACT($I73,"mismatch"),EXACT($I73,"unknown")))),ISFORMULA($J73),AND($J73&lt;&gt;"",NOT(OR(EXACT($J73,"independent_current"),EXACT($J73,"one_decision"),EXACT($J73,"shared_records"),EXACT($J73,"contradictory"),EXACT($J73,"incomplete_capture"),EXACT($J73,"stale")))),ISFORMULA($K73),AND($K73&lt;&gt;"",NOT(OR(EXACT($K73,"vendor"),EXACT($K73,"product"),EXACT($K73,"consultancy"),EXACT($K73,"agency"),EXACT($K73,"internal_build"),EXACT($K73,"spreadsheet"),EXACT($K73,"incumbent"),EXACT($K73,"open_source"),EXACT($K73,"free_tool"),EXACT($K73,"no_decision"),EXACT($K73,"status_quo"),EXACT($K73,"unknown")))),ISFORMULA($L73),AND($L73&lt;&gt;"",NOT(OR(EXACT($L73,"direct"),EXACT($L73,"indirect"),EXACT($L73,"substitute"),EXACT($L73,"reference"),EXACT($L73,"unknown")))),ISFORMULA($M73),AND($M73&lt;&gt;"",NOT(OR(EXACT($M73,"current"),EXACT($M73,"stale"),EXACT($M73,"unknown")))),ISFORMULA($N73),AND($N73&lt;&gt;"",NOT(OR(EXACT($N73,"none"),EXACT($N73,"material"),EXACT($N73,"unknown")))),ISFORMULA($O73),AND($O73&lt;&gt;"",NOT(OR(EXACT($O73,"two_plus"),EXACT($O73,"one"),EXACT($O73,"shared"),EXACT($O73,"unknown")))),ISFORMULA($P73),AND($P73&lt;&gt;"",NOT(OR(EXACT($P73,"balanced"),EXACT($P73,"only_wins"),EXACT($P73,"only_losses"),EXACT($P73,"one_segment"),EXACT($P73,"incomplete_crm"),EXACT($P73,"limited")))),ISFORMULA($Q73),AND($Q73&lt;&gt;"",NOT(OR(EXACT($Q73,"none"),EXACT($Q73,"review_due"),EXACT($Q73,"new_evidence")))),ISFORMULA($R73),AND($R73&lt;&gt;"",NOT(OR(EXACT($R73,"yes"),EXACT($R73,"no")))),ISFORMULA($S73),AND($S73&lt;&gt;"",NOT(OR(EXACT($S73,"yes"),EXACT($S73,"no"),EXACT($S73,"unknown")))),ISFORMULA($T73),AND($T73&lt;&gt;"",NOT(OR(EXACT($T73,"yes"),EXACT($T73,"no")))),ISFORMULA($U73),AND($U73&lt;&gt;"",NOT(OR(EXACT($U73,"yes"),EXACT($U73,"no"),EXACT($U73,"unknown")))))</x:f>
      </x:c>
      <x:c r="BA73">
        <x:f>OR(LEN(TRIM($C73&amp;""))=0,LEN(TRIM($D73&amp;""))=0,LEN(TRIM($E73&amp;""))=0,LEN(TRIM($F73&amp;""))=0,LEN(TRIM($G73&amp;""))=0,LEN(TRIM($H73&amp;""))=0,LEN(TRIM($I73&amp;""))=0,LEN(TRIM($J73&amp;""))=0)</x:f>
      </x:c>
      <x:c r="BB73">
        <x:f>IF($O73&lt;&gt;"",$O73,IF($J73="independent_current","two_plus",IF($J73="one_decision","one",IF($J73="shared_records","shared","unknown"))))</x:f>
      </x:c>
      <x:c r="BC73">
        <x:f>IF($M73&lt;&gt;"",$M73,IF($J73="stale","stale",IF($J73="incomplete_capture","unknown",IF($J73&lt;&gt;"","current",""))))</x:f>
      </x:c>
      <x:c r="BD73">
        <x:f>IF($N73&lt;&gt;"",$N73,IF($J73="contradictory","material",IF($J73&lt;&gt;"","none","")))</x:f>
      </x:c>
      <x:c r="BE73">
        <x:f>IF($P73&lt;&gt;"",$P73,IF($J73="incomplete_capture","incomplete_crm",IF($J73="independent_current","balanced",IF($J73&lt;&gt;"","limited",""))))</x:f>
      </x:c>
      <x:c r="BF73">
        <x:f>OR($G73="buyer_event",$G73="mixed")</x:f>
      </x:c>
      <x:c r="BG73">
        <x:f>OR($D73="battlecard",$D73="shortlist",$D73="procurement",$D73="pricing",$D73="renewal",$D73="strategy",$D73="product_comparison")</x:f>
      </x:c>
      <x:c r="BH73">
        <x:f>OR($D73="seo",$D73="content",$D73="paid_search",$D73="market_monitoring")</x:f>
      </x:c>
      <x:c r="BI73">
        <x:f>IF(OR($K73="vendor",$K73="product"),"direct",IF(OR($K73="consultancy",$K73="agency"),"indirect",IF(OR($K73="internal_build",$K73="spreadsheet",$K73="incumbent",$K73="open_source",$K73="free_tool",$K73="no_decision",$K73="status_quo"),"substitute","")))</x:f>
      </x:c>
      <x:c r="BJ73">
        <x:f>IF(OR($K73="vendor",$K73="product"),"Direct competitor",IF(OR($K73="consultancy",$K73="agency"),"Service alternative",IF($K73="incumbent","Incumbent / substitute",IF($K73="no_decision","No-decision alternative",IF($K73="status_quo","Status-quo alternative",IF(OR($K73="internal_build",$K73="spreadsheet",$K73="open_source",$K73="free_tool"),"Substitute",""))))))</x:f>
      </x:c>
      <x:c r="BK73">
        <x:f>OR($G73="none",$G73="seller_only",$BB73&lt;&gt;"two_plus",$BE73="only_wins",$BE73="only_losses",$BE73="one_segment",$BE73="incomplete_crm",$BE73="limited",$T73="yes",$BC73&lt;&gt;"current")</x:f>
      </x:c>
      <x:c r="BL73">
        <x:f>IF(ISFORMULA($C73),"candidateName, ","")&amp;IF(OR(ISFORMULA($D73),AND($D73&lt;&gt;"",NOT(OR(EXACT($D73,"seo"),EXACT($D73,"content"),EXACT($D73,"paid_search"),EXACT($D73,"market_monitoring"),EXACT($D73,"battlecard"),EXACT($D73,"product_comparison"),EXACT($D73,"shortlist"),EXACT($D73,"procurement"),EXACT($D73,"pricing"),EXACT($D73,"renewal"),EXACT($D73,"strategy"))))),"decisionUse, ","")&amp;IF(OR(ISFORMULA($E73),AND($E73&lt;&gt;"",NOT(OR(EXACT($E73,"yes"),EXACT($E73,"no"))))),"candidateInSet, ","")&amp;IF(OR(ISFORMULA($F73),AND($F73&lt;&gt;"",NOT(OR(EXACT($F73,"yes"),EXACT($F73,"no"))))),"publicEvidence, ","")&amp;IF(OR(ISFORMULA($G73),AND($G73&lt;&gt;"",NOT(OR(EXACT($G73,"none"),EXACT($G73,"seller_only"),EXACT($G73,"buyer_event"),EXACT($G73,"mixed"))))),"firstPartyEvidence, ","")&amp;IF(OR(ISFORMULA($H73),AND($H73&lt;&gt;"",NOT(OR(EXACT($H73,"yes"),EXACT($H73,"no"),EXACT($H73,"unknown"))))),"realDecision, ","")&amp;IF(OR(ISFORMULA($I73),AND($I73&lt;&gt;"",NOT(OR(EXACT($I73,"full"),EXACT($I73,"partial"),EXACT($I73,"mismatch"),EXACT($I73,"unknown"))))),"scopeMatch, ","")&amp;IF(OR(ISFORMULA($J73),AND($J73&lt;&gt;"",NOT(OR(EXACT($J73,"independent_current"),EXACT($J73,"one_decision"),EXACT($J73,"shared_records"),EXACT($J73,"contradictory"),EXACT($J73,"incomplete_capture"),EXACT($J73,"stale"))))),"evidenceQuality, ","")&amp;IF(OR(ISFORMULA($K73),AND($K73&lt;&gt;"",NOT(OR(EXACT($K73,"vendor"),EXACT($K73,"product"),EXACT($K73,"consultancy"),EXACT($K73,"agency"),EXACT($K73,"internal_build"),EXACT($K73,"spreadsheet"),EXACT($K73,"incumbent"),EXACT($K73,"open_source"),EXACT($K73,"free_tool"),EXACT($K73,"no_decision"),EXACT($K73,"status_quo"),EXACT($K73,"unknown"))))),"alternativeType, ","")&amp;IF(OR(ISFORMULA($L73),AND($L73&lt;&gt;"",NOT(OR(EXACT($L73,"direct"),EXACT($L73,"indirect"),EXACT($L73,"substitute"),EXACT($L73,"reference"),EXACT($L73,"unknown"))))),"currentRole, ","")&amp;IF(OR(ISFORMULA($M73),AND($M73&lt;&gt;"",NOT(OR(EXACT($M73,"current"),EXACT($M73,"stale"),EXACT($M73,"unknown"))))),"freshness, ","")&amp;IF(OR(ISFORMULA($N73),AND($N73&lt;&gt;"",NOT(OR(EXACT($N73,"none"),EXACT($N73,"material"),EXACT($N73,"unknown"))))),"contradiction, ","")&amp;IF(OR(ISFORMULA($O73),AND($O73&lt;&gt;"",NOT(OR(EXACT($O73,"two_plus"),EXACT($O73,"one"),EXACT($O73,"shared"),EXACT($O73,"unknown"))))),"provenance, ","")&amp;IF(OR(ISFORMULA($P73),AND($P73&lt;&gt;"",NOT(OR(EXACT($P73,"balanced"),EXACT($P73,"only_wins"),EXACT($P73,"only_losses"),EXACT($P73,"one_segment"),EXACT($P73,"incomplete_crm"),EXACT($P73,"limited"))))),"sampleCoverage, ","")&amp;IF(OR(ISFORMULA($Q73),AND($Q73&lt;&gt;"",NOT(OR(EXACT($Q73,"none"),EXACT($Q73,"review_due"),EXACT($Q73,"new_evidence"))))),"previousValidation, ","")&amp;IF(OR(ISFORMULA($R73),AND($R73&lt;&gt;"",NOT(OR(EXACT($R73,"yes"),EXACT($R73,"no"))))),"newMaterialEvidence, ","")&amp;IF(OR(ISFORMULA($S73),AND($S73&lt;&gt;"",NOT(OR(EXACT($S73,"yes"),EXACT($S73,"no"),EXACT($S73,"unknown"))))),"serviceability, ","")&amp;IF(OR(ISFORMULA($T73),AND($T73&lt;&gt;"",NOT(OR(EXACT($T73,"yes"),EXACT($T73,"no"))))),"historicalBackfill, ","")&amp;IF(OR(ISFORMULA($U73),AND($U73&lt;&gt;"",NOT(OR(EXACT($U73,"yes"),EXACT($U73,"no"),EXACT($U73,"unknown"))))),"commercialNonParticipation, ","")</x:f>
      </x:c>
      <x:c r="BM73">
        <x:f>IF(LEN(TRIM($C73&amp;""))=0,"candidateName, ","")&amp;IF(LEN(TRIM($D73&amp;""))=0,"decisionUse, ","")&amp;IF(LEN(TRIM($E73&amp;""))=0,"candidateInSet, ","")&amp;IF(LEN(TRIM($F73&amp;""))=0,"publicEvidence, ","")&amp;IF(LEN(TRIM($G73&amp;""))=0,"firstPartyEvidence, ","")&amp;IF(LEN(TRIM($H73&amp;""))=0,"realDecision, ","")&amp;IF(LEN(TRIM($I73&amp;""))=0,"scopeMatch, ","")&amp;IF(LEN(TRIM($J73&amp;""))=0,"evidenceQuality, ","")</x:f>
      </x:c>
      <x:c r="BN73">
        <x:f>IF($AY73=0,"EMPTY",IF($AZ73=TRUE,"INVALID INPUT",IF($BA73=TRUE,"INVALID INPUT",IF(OR(NOT(ISTEXT($C73)),LEN(TRIM($C73&amp;""))&lt;2),"INVALID INPUT",IF(OR($Q73="review_due",$Q73="new_evidence",$R73="yes"),"REOPEN",IF(OR($BD73="material",$BD73="unknown"),"RESOLVE EVIDENCE",IF(OR($I73="unknown",$H73="unknown"),"RESOLVE EVIDENCE",IF(AND($BG73=TRUE,OR($S73="",$S73="unknown")),"RESOLVE EVIDENCE",IF(AND($E73="no",OR($K73="",$K73="unknown")),"RESOLVE EVIDENCE",IF(AND($E73="yes",OR($L73="",$L73="unknown")),"RESOLVE EVIDENCE",IF(AND($E73="yes",OR($I73="partial",$I73="mismatch",$BC73="stale")),"DOWNGRADE",IF(AND($BG73=TRUE,$BK73=TRUE),"RESOLVE EVIDENCE",IF(AND($S73="no",$E73="yes",$H73="no",$U73="yes",$BB73="two_plus",$I73="full",$BC73="current"),"EXCLUDE FROM THIS COMMERCIAL VIEW",IF(AND($S73="no",$E73="yes",$H73="yes"),"DOWNGRADE",IF(AND($S73="no",OR($F73="yes",$BH73=TRUE)),"RETAIN FOR DISCOVERY / REFERENCE",IF($S73="no","RESOLVE EVIDENCE",IF(AND($E73="no",$H73="yes",$BF73=TRUE,$I73="full",$BI73=""),"RESOLVE EVIDENCE",IF(AND($E73="no",$H73="yes",$BF73=TRUE,$I73="full",$BG73=TRUE,OR($BB73&lt;&gt;"two_plus",$BC73&lt;&gt;"current",$S73&lt;&gt;"yes")),"RESOLVE EVIDENCE",IF(AND($E73="no",$H73="yes",$BF73=TRUE,$I73="full"),"ADD",IF(AND($BI73&lt;&gt;"",$E73="yes",$H73="yes",$I73="full",$L73&lt;&gt;$BI73),"RECLASSIFY",IF(AND($BB73="shared",$BH73=TRUE),"RETAIN FOR DISCOVERY / REFERENCE",IF(AND($BH73=TRUE,$F73="yes",OR($H73="no",$G73="none")),"RETAIN FOR DISCOVERY / REFERENCE",IF(AND($E73="yes",$H73="no",$U73="yes",$BB73="two_plus",$I73="full",$BC73="current"),"EXCLUDE FROM THIS COMMERCIAL VIEW",IF(AND($E73="yes",$H73="yes",$BF73=TRUE,$I73="full",$BB73="two_plus",$BC73="current",$BI73=""),"RESOLVE EVIDENCE",IF(AND($E73="yes",$H73="yes",$BF73=TRUE,$I73="full",$BB73="two_plus",$BC73="current",$BG73=TRUE,$S73&lt;&gt;"yes"),"RESOLVE EVIDENCE",IF(AND($E73="yes",$H73="yes",$BF73=TRUE,$I73="full",$BB73="two_plus",$BC73="current",$L73&lt;&gt;$BI73),"RECLASSIFY",IF(AND($E73="yes",$H73="yes",$BF73=TRUE,$I73="full",$BB73="two_plus",$BC73="current"),"CONFIRM","RESOLVE EVIDENCE")))))))))))))))))))))))))))</x:f>
      </x:c>
      <x:c r="BO73">
        <x:f>IF($AY73=0,"EMPTY",IF($AZ73=TRUE,"CONTROLLED_INPUT_INVALID",IF($BA73=TRUE,"REQUIRED_FIELDS_MISSING",IF(OR(NOT(ISTEXT($C73)),LEN(TRIM($C73&amp;""))&lt;2),"IDENTITY_MALFORMED",IF(OR($Q73="review_due",$Q73="new_evidence",$R73="yes"),"LIFECYCLE_TRIGGER",IF(OR($BD73="material",$BD73="unknown"),"MATERIAL_CONTRADICTION",IF(OR($I73="unknown",$H73="unknown"),"SCOPE_OR_EVENT_UNRESOLVED",IF(AND($BG73=TRUE,OR($S73="",$S73="unknown")),"SERVICEABILITY_UNRESOLVED",IF(AND($E73="no",OR($K73="",$K73="unknown")),"MISSING_ALTERNATIVE_ROLE_UNRESOLVED",IF(AND($E73="yes",OR($L73="",$L73="unknown")),"CURRENT_ROLE_UNRESOLVED",IF(AND($E73="yes",OR($I73="partial",$I73="mismatch",$BC73="stale")),"SCOPE_OR_FRESHNESS_LIMIT",IF(AND($BG73=TRUE,$BK73=TRUE),"COMMERCIAL_EVIDENCE_LIMITED",IF(AND($S73="no",$E73="yes",$H73="no",$U73="yes",$BB73="two_plus",$I73="full",$BC73="current"),"SCOPED_NON_SERVICEABILITY",IF(AND($S73="no",$E73="yes",$H73="yes"),"SERVICEABILITY_LIMIT",IF(AND($S73="no",OR($F73="yes",$BH73=TRUE)),"NOT_SERVICEABLE_FOR_COMMERCIAL_VIEW",IF($S73="no","SERVICEABILITY_NEGATIVE_ROLE_EFFECT_UNRESOLVED",IF(AND($E73="no",$H73="yes",$BF73=TRUE,$I73="full",$BI73=""),"MISSING_ALTERNATIVE_ROLE_UNRESOLVED",IF(AND($E73="no",$H73="yes",$BF73=TRUE,$I73="full",$BG73=TRUE,OR($BB73&lt;&gt;"two_plus",$BC73&lt;&gt;"current",$S73&lt;&gt;"yes")),"MISSING_ALTERNATIVE_EVIDENCE_LIMITED",IF(AND($E73="no",$H73="yes",$BF73=TRUE,$I73="full"),"COMMERCIAL_ALTERNATIVE_MISSING",IF(AND($BI73&lt;&gt;"",$E73="yes",$H73="yes",$I73="full",$L73&lt;&gt;$BI73),"ROLE_MISMATCH",IF(AND($BB73="shared",$BH73=TRUE),"PUBLIC_SIGNAL_SHARED_PROVENANCE",IF(AND($BH73=TRUE,$F73="yes",OR($H73="no",$G73="none")),"DISCOVERY_ONLY_RELATIONSHIP",IF(AND($E73="yes",$H73="no",$U73="yes",$BB73="two_plus",$I73="full",$BC73="current"),"SCOPED_NON_PARTICIPATION",IF(AND($E73="yes",$H73="yes",$BF73=TRUE,$I73="full",$BB73="two_plus",$BC73="current",$BI73=""),"ALTERNATIVE_TYPE_UNRESOLVED",IF(AND($E73="yes",$H73="yes",$BF73=TRUE,$I73="full",$BB73="two_plus",$BC73="current",$BG73=TRUE,$S73&lt;&gt;"yes"),"SERVICEABILITY_UNRESOLVED",IF(AND($E73="yes",$H73="yes",$BF73=TRUE,$I73="full",$BB73="two_plus",$BC73="current",$L73&lt;&gt;$BI73),"ROLE_MISMATCH",IF(AND($E73="yes",$H73="yes",$BF73=TRUE,$I73="full",$BB73="two_plus",$BC73="current"),"SCOPED_COMMERCIAL_RELEVANCE","DEFAULT_EVIDENCE_GAP")))))))))))))))))))))))))))</x:f>
      </x:c>
    </x:row>
    <x:row r="74">
      <x:c r="A74" s="80" t="str">
        <x:v>F069</x:v>
      </x:c>
      <x:c r="B74" s="80" t="str">
        <x:v>Additional contradiction case 69</x:v>
      </x:c>
      <x:c r="C74" s="80" t="str">
        <x:v>Atlas Cloud</x:v>
      </x:c>
      <x:c r="D74" s="80" t="str">
        <x:v>shortlist</x:v>
      </x:c>
      <x:c r="E74" s="80" t="str">
        <x:v>yes</x:v>
      </x:c>
      <x:c r="F74" s="80" t="str">
        <x:v>yes</x:v>
      </x:c>
      <x:c r="G74" s="80" t="str">
        <x:v>mixed</x:v>
      </x:c>
      <x:c r="H74" s="80" t="str">
        <x:v>yes</x:v>
      </x:c>
      <x:c r="I74" s="80" t="str">
        <x:v>full</x:v>
      </x:c>
      <x:c r="J74" s="80" t="str">
        <x:v>contradictory</x:v>
      </x:c>
      <x:c r="K74" s="80" t="str">
        <x:v>vendor</x:v>
      </x:c>
      <x:c r="L74" s="80" t="str">
        <x:v>direct</x:v>
      </x:c>
      <x:c r="M74" s="80" t="str">
        <x:v>current</x:v>
      </x:c>
      <x:c r="N74" s="80" t="str">
        <x:v>material</x:v>
      </x:c>
      <x:c r="O74" s="80" t="str">
        <x:v>two_plus</x:v>
      </x:c>
      <x:c r="P74" s="80" t="str">
        <x:v>balanced</x:v>
      </x:c>
      <x:c r="Q74" s="80" t="str">
        <x:v>none</x:v>
      </x:c>
      <x:c r="R74" s="80" t="str">
        <x:v>no</x:v>
      </x:c>
      <x:c r="S74" s="80" t="str">
        <x:v>yes</x:v>
      </x:c>
      <x:c r="T74" s="80" t="str">
        <x:v>no</x:v>
      </x:c>
      <x:c r="U74" s="80" t="str">
        <x:v>no</x:v>
      </x:c>
      <x:c r="V74" s="80" t="str">
        <x:v>RESOLVE EVIDENCE</x:v>
      </x:c>
      <x:c r="W74" s="61" t="str">
        <x:v>MATERIAL_CONTRADICTION</x:v>
      </x:c>
      <x:c r="X74" s="61" t="str">
        <x:v>VALID</x:v>
      </x:c>
      <x:c r="Y74" s="61">
        <x:f>IF($BN74="EMPTY","EMPTY",$BN74)</x:f>
      </x:c>
      <x:c r="Z74" s="61">
        <x:f>$BO74</x:f>
      </x:c>
      <x:c r="AA74" s="61">
        <x:f>IF($BN74="EMPTY","EMPTY",IF($AZ74=TRUE,"INVALID",IF($BA74=TRUE,"INCOMPLETE",IF(OR(NOT(ISTEXT($C74)),LEN(TRIM($C74&amp;""))&lt;2),"INVALID","VALID"))))</x:f>
      </x:c>
      <x:c r="AB74" s="61">
        <x:f>IF(Y74=V74,"PASS","FAIL")</x:f>
      </x:c>
      <x:c r="AC74" s="61">
        <x:f>IF(Z74=W74,"PASS","FAIL")</x:f>
      </x:c>
      <x:c r="AD74" s="61">
        <x:f>IF(AA74=X74,"PASS","FAIL")</x:f>
      </x:c>
      <x:c r="AE74" s="61">
        <x:f>IF(AND(AB74="PASS",AC74="PASS",AD74="PASS"),"PASS","FAIL")</x:f>
      </x:c>
      <x:c r="AF74" s="71" t="str">
        <x:v>Comparable evidence is contradictory or its contradiction state is unresolved.</x:v>
      </x:c>
      <x:c r="AG74" s="61">
        <x:f>IF($BN74="EMPTY","EMPTY",IFERROR(VLOOKUP($BO74,'Method Notes'!$AN$5:$AW$50,2,FALSE),""))</x:f>
      </x:c>
      <x:c r="AH74" s="71" t="str">
        <x:v>A forced confirmation, addition or exclusion would hide a material evidence problem.</x:v>
      </x:c>
      <x:c r="AI74" s="61">
        <x:f>IF($BN74="EMPTY","EMPTY",IF($BO74="CONTROLLED_INPUT_INVALID","Unsupported values were supplied for: "&amp;LEFT($BL74,MAX(0,LEN($BL74)-2))&amp;". The engine does not convert them to a safe default.",IF($BO74="REQUIRED_FIELDS_MISSING","Required information is missing: "&amp;LEFT($BM74,MAX(0,LEN($BM74)-2))&amp;".",IFERROR(VLOOKUP($BO74,'Method Notes'!$AN$5:$AW$50,3,FALSE),""))))</x:f>
      </x:c>
      <x:c r="AJ74" s="71" t="str">
        <x:v>No final role change.</x:v>
      </x:c>
      <x:c r="AK74" s="61">
        <x:f>IF($BN74="EMPTY","EMPTY",IF($BO74="COMMERCIAL_ALTERNATIVE_MISSING","Add as "&amp;$BJ74&amp;" in this scoped view.",IF($BO74="ROLE_MISMATCH","Reclassify as "&amp;$BJ74&amp;" for this view.",IFERROR(VLOOKUP($BO74,'Method Notes'!$AN$5:$AW$50,4,FALSE),""))))</x:f>
      </x:c>
      <x:c r="AL74" s="71" t="str">
        <x:v>Evidence collection and controlled review.</x:v>
      </x:c>
      <x:c r="AM74" s="61">
        <x:f>IF($BN74="EMPTY","EMPTY",IFERROR(VLOOKUP($BO74,'Method Notes'!$AN$5:$AW$50,5,FALSE),""))</x:f>
      </x:c>
      <x:c r="AN74" s="71" t="str">
        <x:v>High-impact downstream use until the named gap is closed.</x:v>
      </x:c>
      <x:c r="AO74" s="61">
        <x:f>IF($BN74="EMPTY","EMPTY",IFERROR(VLOOKUP($BO74,'Method Notes'!$AN$5:$AW$50,6,FALSE),""))</x:f>
      </x:c>
      <x:c r="AP74" s="71" t="str">
        <x:v>Verify identity, scope and the underlying decision; then collect the missing buyer or commercial record.</x:v>
      </x:c>
      <x:c r="AQ74" s="61">
        <x:f>IF($BN74="EMPTY","EMPTY",IF($BO74="COMMERCIAL_EVIDENCE_LIMITED",IF($BF74=TRUE,"Add independent decisions and missing segments.","Collect direct buyer or recorded commercial-event evidence tied to the same scope."),IFERROR(VLOOKUP($BO74,'Method Notes'!$AN$5:$AW$50,7,FALSE),"")))</x:f>
      </x:c>
      <x:c r="AR74" s="71" t="str">
        <x:v>Review when the named evidence is available.</x:v>
      </x:c>
      <x:c r="AS74" s="61">
        <x:f>IF($BN74="EMPTY","EMPTY",IFERROR(VLOOKUP($BO74,'Method Notes'!$AN$5:$AW$50,8,FALSE),""))</x:f>
      </x:c>
      <x:c r="AT74" s="71" t="str">
        <x:v>FIRST-PARTY CONTRADICTION REQUIRES RESOLUTION</x:v>
      </x:c>
      <x:c r="AU74" s="61">
        <x:f>IF($BN74="EMPTY","EMPTY",IF(OR($BO74="COMMERCIAL_EVIDENCE_LIMITED",$BO74="COMMERCIAL_ALTERNATIVE_MISSING",$BO74="ROLE_MISMATCH",$BO74="SCOPE_OR_FRESHNESS_LIMIT"),IF($BB74="shared","PROVENANCE NOT INDEPENDENT",IF($BB74="one","ONE INDEPENDENT DECISION ONLY",IF($BE74="incomplete_crm","CRM CAPTURE INCOMPLETE",IF(OR($BE74="only_wins",$BE74="only_losses",$BE74="one_segment",$BE74="limited"),"SAMPLE COVERAGE LIMITED",IF($T74="yes","HISTORICAL BACKFILL UNRELIABLE",IF($BC74="stale","EVIDENCE STALE","Evidence is scoped to the tested view.")))))),IFERROR(VLOOKUP($BO74,'Method Notes'!$AN$5:$AW$50,9,FALSE),"")))</x:f>
      </x:c>
      <x:c r="AV74" s="71" t="str">
        <x:v>Record both propositions and assign an owner to resolve them.</x:v>
      </x:c>
      <x:c r="AW74" s="61">
        <x:f>IF($BN74="EMPTY","EMPTY",IFERROR(VLOOKUP($BO74,'Method Notes'!$AN$5:$AW$50,10,FALSE),""))</x:f>
      </x:c>
      <x:c r="AX74" s="61">
        <x:f>IF(AND(AG74=AF74,AI74=AH74,AK74=AJ74,AM74=AL74,AO74=AN74,AQ74=AP74,AS74=AR74,AU74=AT74,AW74=AV74),"PASS","FAIL")</x:f>
      </x:c>
      <x:c r="AY74">
        <x:f>IF(COUNTA($C74:$U74)&gt;0,1,0)</x:f>
      </x:c>
      <x:c r="AZ74">
        <x:f>OR(ISFORMULA($C74),ISFORMULA($D74),AND($D74&lt;&gt;"",NOT(OR(EXACT($D74,"seo"),EXACT($D74,"content"),EXACT($D74,"paid_search"),EXACT($D74,"market_monitoring"),EXACT($D74,"battlecard"),EXACT($D74,"product_comparison"),EXACT($D74,"shortlist"),EXACT($D74,"procurement"),EXACT($D74,"pricing"),EXACT($D74,"renewal"),EXACT($D74,"strategy")))),ISFORMULA($E74),AND($E74&lt;&gt;"",NOT(OR(EXACT($E74,"yes"),EXACT($E74,"no")))),ISFORMULA($F74),AND($F74&lt;&gt;"",NOT(OR(EXACT($F74,"yes"),EXACT($F74,"no")))),ISFORMULA($G74),AND($G74&lt;&gt;"",NOT(OR(EXACT($G74,"none"),EXACT($G74,"seller_only"),EXACT($G74,"buyer_event"),EXACT($G74,"mixed")))),ISFORMULA($H74),AND($H74&lt;&gt;"",NOT(OR(EXACT($H74,"yes"),EXACT($H74,"no"),EXACT($H74,"unknown")))),ISFORMULA($I74),AND($I74&lt;&gt;"",NOT(OR(EXACT($I74,"full"),EXACT($I74,"partial"),EXACT($I74,"mismatch"),EXACT($I74,"unknown")))),ISFORMULA($J74),AND($J74&lt;&gt;"",NOT(OR(EXACT($J74,"independent_current"),EXACT($J74,"one_decision"),EXACT($J74,"shared_records"),EXACT($J74,"contradictory"),EXACT($J74,"incomplete_capture"),EXACT($J74,"stale")))),ISFORMULA($K74),AND($K74&lt;&gt;"",NOT(OR(EXACT($K74,"vendor"),EXACT($K74,"product"),EXACT($K74,"consultancy"),EXACT($K74,"agency"),EXACT($K74,"internal_build"),EXACT($K74,"spreadsheet"),EXACT($K74,"incumbent"),EXACT($K74,"open_source"),EXACT($K74,"free_tool"),EXACT($K74,"no_decision"),EXACT($K74,"status_quo"),EXACT($K74,"unknown")))),ISFORMULA($L74),AND($L74&lt;&gt;"",NOT(OR(EXACT($L74,"direct"),EXACT($L74,"indirect"),EXACT($L74,"substitute"),EXACT($L74,"reference"),EXACT($L74,"unknown")))),ISFORMULA($M74),AND($M74&lt;&gt;"",NOT(OR(EXACT($M74,"current"),EXACT($M74,"stale"),EXACT($M74,"unknown")))),ISFORMULA($N74),AND($N74&lt;&gt;"",NOT(OR(EXACT($N74,"none"),EXACT($N74,"material"),EXACT($N74,"unknown")))),ISFORMULA($O74),AND($O74&lt;&gt;"",NOT(OR(EXACT($O74,"two_plus"),EXACT($O74,"one"),EXACT($O74,"shared"),EXACT($O74,"unknown")))),ISFORMULA($P74),AND($P74&lt;&gt;"",NOT(OR(EXACT($P74,"balanced"),EXACT($P74,"only_wins"),EXACT($P74,"only_losses"),EXACT($P74,"one_segment"),EXACT($P74,"incomplete_crm"),EXACT($P74,"limited")))),ISFORMULA($Q74),AND($Q74&lt;&gt;"",NOT(OR(EXACT($Q74,"none"),EXACT($Q74,"review_due"),EXACT($Q74,"new_evidence")))),ISFORMULA($R74),AND($R74&lt;&gt;"",NOT(OR(EXACT($R74,"yes"),EXACT($R74,"no")))),ISFORMULA($S74),AND($S74&lt;&gt;"",NOT(OR(EXACT($S74,"yes"),EXACT($S74,"no"),EXACT($S74,"unknown")))),ISFORMULA($T74),AND($T74&lt;&gt;"",NOT(OR(EXACT($T74,"yes"),EXACT($T74,"no")))),ISFORMULA($U74),AND($U74&lt;&gt;"",NOT(OR(EXACT($U74,"yes"),EXACT($U74,"no"),EXACT($U74,"unknown")))))</x:f>
      </x:c>
      <x:c r="BA74">
        <x:f>OR(LEN(TRIM($C74&amp;""))=0,LEN(TRIM($D74&amp;""))=0,LEN(TRIM($E74&amp;""))=0,LEN(TRIM($F74&amp;""))=0,LEN(TRIM($G74&amp;""))=0,LEN(TRIM($H74&amp;""))=0,LEN(TRIM($I74&amp;""))=0,LEN(TRIM($J74&amp;""))=0)</x:f>
      </x:c>
      <x:c r="BB74">
        <x:f>IF($O74&lt;&gt;"",$O74,IF($J74="independent_current","two_plus",IF($J74="one_decision","one",IF($J74="shared_records","shared","unknown"))))</x:f>
      </x:c>
      <x:c r="BC74">
        <x:f>IF($M74&lt;&gt;"",$M74,IF($J74="stale","stale",IF($J74="incomplete_capture","unknown",IF($J74&lt;&gt;"","current",""))))</x:f>
      </x:c>
      <x:c r="BD74">
        <x:f>IF($N74&lt;&gt;"",$N74,IF($J74="contradictory","material",IF($J74&lt;&gt;"","none","")))</x:f>
      </x:c>
      <x:c r="BE74">
        <x:f>IF($P74&lt;&gt;"",$P74,IF($J74="incomplete_capture","incomplete_crm",IF($J74="independent_current","balanced",IF($J74&lt;&gt;"","limited",""))))</x:f>
      </x:c>
      <x:c r="BF74">
        <x:f>OR($G74="buyer_event",$G74="mixed")</x:f>
      </x:c>
      <x:c r="BG74">
        <x:f>OR($D74="battlecard",$D74="shortlist",$D74="procurement",$D74="pricing",$D74="renewal",$D74="strategy",$D74="product_comparison")</x:f>
      </x:c>
      <x:c r="BH74">
        <x:f>OR($D74="seo",$D74="content",$D74="paid_search",$D74="market_monitoring")</x:f>
      </x:c>
      <x:c r="BI74">
        <x:f>IF(OR($K74="vendor",$K74="product"),"direct",IF(OR($K74="consultancy",$K74="agency"),"indirect",IF(OR($K74="internal_build",$K74="spreadsheet",$K74="incumbent",$K74="open_source",$K74="free_tool",$K74="no_decision",$K74="status_quo"),"substitute","")))</x:f>
      </x:c>
      <x:c r="BJ74">
        <x:f>IF(OR($K74="vendor",$K74="product"),"Direct competitor",IF(OR($K74="consultancy",$K74="agency"),"Service alternative",IF($K74="incumbent","Incumbent / substitute",IF($K74="no_decision","No-decision alternative",IF($K74="status_quo","Status-quo alternative",IF(OR($K74="internal_build",$K74="spreadsheet",$K74="open_source",$K74="free_tool"),"Substitute",""))))))</x:f>
      </x:c>
      <x:c r="BK74">
        <x:f>OR($G74="none",$G74="seller_only",$BB74&lt;&gt;"two_plus",$BE74="only_wins",$BE74="only_losses",$BE74="one_segment",$BE74="incomplete_crm",$BE74="limited",$T74="yes",$BC74&lt;&gt;"current")</x:f>
      </x:c>
      <x:c r="BL74">
        <x:f>IF(ISFORMULA($C74),"candidateName, ","")&amp;IF(OR(ISFORMULA($D74),AND($D74&lt;&gt;"",NOT(OR(EXACT($D74,"seo"),EXACT($D74,"content"),EXACT($D74,"paid_search"),EXACT($D74,"market_monitoring"),EXACT($D74,"battlecard"),EXACT($D74,"product_comparison"),EXACT($D74,"shortlist"),EXACT($D74,"procurement"),EXACT($D74,"pricing"),EXACT($D74,"renewal"),EXACT($D74,"strategy"))))),"decisionUse, ","")&amp;IF(OR(ISFORMULA($E74),AND($E74&lt;&gt;"",NOT(OR(EXACT($E74,"yes"),EXACT($E74,"no"))))),"candidateInSet, ","")&amp;IF(OR(ISFORMULA($F74),AND($F74&lt;&gt;"",NOT(OR(EXACT($F74,"yes"),EXACT($F74,"no"))))),"publicEvidence, ","")&amp;IF(OR(ISFORMULA($G74),AND($G74&lt;&gt;"",NOT(OR(EXACT($G74,"none"),EXACT($G74,"seller_only"),EXACT($G74,"buyer_event"),EXACT($G74,"mixed"))))),"firstPartyEvidence, ","")&amp;IF(OR(ISFORMULA($H74),AND($H74&lt;&gt;"",NOT(OR(EXACT($H74,"yes"),EXACT($H74,"no"),EXACT($H74,"unknown"))))),"realDecision, ","")&amp;IF(OR(ISFORMULA($I74),AND($I74&lt;&gt;"",NOT(OR(EXACT($I74,"full"),EXACT($I74,"partial"),EXACT($I74,"mismatch"),EXACT($I74,"unknown"))))),"scopeMatch, ","")&amp;IF(OR(ISFORMULA($J74),AND($J74&lt;&gt;"",NOT(OR(EXACT($J74,"independent_current"),EXACT($J74,"one_decision"),EXACT($J74,"shared_records"),EXACT($J74,"contradictory"),EXACT($J74,"incomplete_capture"),EXACT($J74,"stale"))))),"evidenceQuality, ","")&amp;IF(OR(ISFORMULA($K74),AND($K74&lt;&gt;"",NOT(OR(EXACT($K74,"vendor"),EXACT($K74,"product"),EXACT($K74,"consultancy"),EXACT($K74,"agency"),EXACT($K74,"internal_build"),EXACT($K74,"spreadsheet"),EXACT($K74,"incumbent"),EXACT($K74,"open_source"),EXACT($K74,"free_tool"),EXACT($K74,"no_decision"),EXACT($K74,"status_quo"),EXACT($K74,"unknown"))))),"alternativeType, ","")&amp;IF(OR(ISFORMULA($L74),AND($L74&lt;&gt;"",NOT(OR(EXACT($L74,"direct"),EXACT($L74,"indirect"),EXACT($L74,"substitute"),EXACT($L74,"reference"),EXACT($L74,"unknown"))))),"currentRole, ","")&amp;IF(OR(ISFORMULA($M74),AND($M74&lt;&gt;"",NOT(OR(EXACT($M74,"current"),EXACT($M74,"stale"),EXACT($M74,"unknown"))))),"freshness, ","")&amp;IF(OR(ISFORMULA($N74),AND($N74&lt;&gt;"",NOT(OR(EXACT($N74,"none"),EXACT($N74,"material"),EXACT($N74,"unknown"))))),"contradiction, ","")&amp;IF(OR(ISFORMULA($O74),AND($O74&lt;&gt;"",NOT(OR(EXACT($O74,"two_plus"),EXACT($O74,"one"),EXACT($O74,"shared"),EXACT($O74,"unknown"))))),"provenance, ","")&amp;IF(OR(ISFORMULA($P74),AND($P74&lt;&gt;"",NOT(OR(EXACT($P74,"balanced"),EXACT($P74,"only_wins"),EXACT($P74,"only_losses"),EXACT($P74,"one_segment"),EXACT($P74,"incomplete_crm"),EXACT($P74,"limited"))))),"sampleCoverage, ","")&amp;IF(OR(ISFORMULA($Q74),AND($Q74&lt;&gt;"",NOT(OR(EXACT($Q74,"none"),EXACT($Q74,"review_due"),EXACT($Q74,"new_evidence"))))),"previousValidation, ","")&amp;IF(OR(ISFORMULA($R74),AND($R74&lt;&gt;"",NOT(OR(EXACT($R74,"yes"),EXACT($R74,"no"))))),"newMaterialEvidence, ","")&amp;IF(OR(ISFORMULA($S74),AND($S74&lt;&gt;"",NOT(OR(EXACT($S74,"yes"),EXACT($S74,"no"),EXACT($S74,"unknown"))))),"serviceability, ","")&amp;IF(OR(ISFORMULA($T74),AND($T74&lt;&gt;"",NOT(OR(EXACT($T74,"yes"),EXACT($T74,"no"))))),"historicalBackfill, ","")&amp;IF(OR(ISFORMULA($U74),AND($U74&lt;&gt;"",NOT(OR(EXACT($U74,"yes"),EXACT($U74,"no"),EXACT($U74,"unknown"))))),"commercialNonParticipation, ","")</x:f>
      </x:c>
      <x:c r="BM74">
        <x:f>IF(LEN(TRIM($C74&amp;""))=0,"candidateName, ","")&amp;IF(LEN(TRIM($D74&amp;""))=0,"decisionUse, ","")&amp;IF(LEN(TRIM($E74&amp;""))=0,"candidateInSet, ","")&amp;IF(LEN(TRIM($F74&amp;""))=0,"publicEvidence, ","")&amp;IF(LEN(TRIM($G74&amp;""))=0,"firstPartyEvidence, ","")&amp;IF(LEN(TRIM($H74&amp;""))=0,"realDecision, ","")&amp;IF(LEN(TRIM($I74&amp;""))=0,"scopeMatch, ","")&amp;IF(LEN(TRIM($J74&amp;""))=0,"evidenceQuality, ","")</x:f>
      </x:c>
      <x:c r="BN74">
        <x:f>IF($AY74=0,"EMPTY",IF($AZ74=TRUE,"INVALID INPUT",IF($BA74=TRUE,"INVALID INPUT",IF(OR(NOT(ISTEXT($C74)),LEN(TRIM($C74&amp;""))&lt;2),"INVALID INPUT",IF(OR($Q74="review_due",$Q74="new_evidence",$R74="yes"),"REOPEN",IF(OR($BD74="material",$BD74="unknown"),"RESOLVE EVIDENCE",IF(OR($I74="unknown",$H74="unknown"),"RESOLVE EVIDENCE",IF(AND($BG74=TRUE,OR($S74="",$S74="unknown")),"RESOLVE EVIDENCE",IF(AND($E74="no",OR($K74="",$K74="unknown")),"RESOLVE EVIDENCE",IF(AND($E74="yes",OR($L74="",$L74="unknown")),"RESOLVE EVIDENCE",IF(AND($E74="yes",OR($I74="partial",$I74="mismatch",$BC74="stale")),"DOWNGRADE",IF(AND($BG74=TRUE,$BK74=TRUE),"RESOLVE EVIDENCE",IF(AND($S74="no",$E74="yes",$H74="no",$U74="yes",$BB74="two_plus",$I74="full",$BC74="current"),"EXCLUDE FROM THIS COMMERCIAL VIEW",IF(AND($S74="no",$E74="yes",$H74="yes"),"DOWNGRADE",IF(AND($S74="no",OR($F74="yes",$BH74=TRUE)),"RETAIN FOR DISCOVERY / REFERENCE",IF($S74="no","RESOLVE EVIDENCE",IF(AND($E74="no",$H74="yes",$BF74=TRUE,$I74="full",$BI74=""),"RESOLVE EVIDENCE",IF(AND($E74="no",$H74="yes",$BF74=TRUE,$I74="full",$BG74=TRUE,OR($BB74&lt;&gt;"two_plus",$BC74&lt;&gt;"current",$S74&lt;&gt;"yes")),"RESOLVE EVIDENCE",IF(AND($E74="no",$H74="yes",$BF74=TRUE,$I74="full"),"ADD",IF(AND($BI74&lt;&gt;"",$E74="yes",$H74="yes",$I74="full",$L74&lt;&gt;$BI74),"RECLASSIFY",IF(AND($BB74="shared",$BH74=TRUE),"RETAIN FOR DISCOVERY / REFERENCE",IF(AND($BH74=TRUE,$F74="yes",OR($H74="no",$G74="none")),"RETAIN FOR DISCOVERY / REFERENCE",IF(AND($E74="yes",$H74="no",$U74="yes",$BB74="two_plus",$I74="full",$BC74="current"),"EXCLUDE FROM THIS COMMERCIAL VIEW",IF(AND($E74="yes",$H74="yes",$BF74=TRUE,$I74="full",$BB74="two_plus",$BC74="current",$BI74=""),"RESOLVE EVIDENCE",IF(AND($E74="yes",$H74="yes",$BF74=TRUE,$I74="full",$BB74="two_plus",$BC74="current",$BG74=TRUE,$S74&lt;&gt;"yes"),"RESOLVE EVIDENCE",IF(AND($E74="yes",$H74="yes",$BF74=TRUE,$I74="full",$BB74="two_plus",$BC74="current",$L74&lt;&gt;$BI74),"RECLASSIFY",IF(AND($E74="yes",$H74="yes",$BF74=TRUE,$I74="full",$BB74="two_plus",$BC74="current"),"CONFIRM","RESOLVE EVIDENCE")))))))))))))))))))))))))))</x:f>
      </x:c>
      <x:c r="BO74">
        <x:f>IF($AY74=0,"EMPTY",IF($AZ74=TRUE,"CONTROLLED_INPUT_INVALID",IF($BA74=TRUE,"REQUIRED_FIELDS_MISSING",IF(OR(NOT(ISTEXT($C74)),LEN(TRIM($C74&amp;""))&lt;2),"IDENTITY_MALFORMED",IF(OR($Q74="review_due",$Q74="new_evidence",$R74="yes"),"LIFECYCLE_TRIGGER",IF(OR($BD74="material",$BD74="unknown"),"MATERIAL_CONTRADICTION",IF(OR($I74="unknown",$H74="unknown"),"SCOPE_OR_EVENT_UNRESOLVED",IF(AND($BG74=TRUE,OR($S74="",$S74="unknown")),"SERVICEABILITY_UNRESOLVED",IF(AND($E74="no",OR($K74="",$K74="unknown")),"MISSING_ALTERNATIVE_ROLE_UNRESOLVED",IF(AND($E74="yes",OR($L74="",$L74="unknown")),"CURRENT_ROLE_UNRESOLVED",IF(AND($E74="yes",OR($I74="partial",$I74="mismatch",$BC74="stale")),"SCOPE_OR_FRESHNESS_LIMIT",IF(AND($BG74=TRUE,$BK74=TRUE),"COMMERCIAL_EVIDENCE_LIMITED",IF(AND($S74="no",$E74="yes",$H74="no",$U74="yes",$BB74="two_plus",$I74="full",$BC74="current"),"SCOPED_NON_SERVICEABILITY",IF(AND($S74="no",$E74="yes",$H74="yes"),"SERVICEABILITY_LIMIT",IF(AND($S74="no",OR($F74="yes",$BH74=TRUE)),"NOT_SERVICEABLE_FOR_COMMERCIAL_VIEW",IF($S74="no","SERVICEABILITY_NEGATIVE_ROLE_EFFECT_UNRESOLVED",IF(AND($E74="no",$H74="yes",$BF74=TRUE,$I74="full",$BI74=""),"MISSING_ALTERNATIVE_ROLE_UNRESOLVED",IF(AND($E74="no",$H74="yes",$BF74=TRUE,$I74="full",$BG74=TRUE,OR($BB74&lt;&gt;"two_plus",$BC74&lt;&gt;"current",$S74&lt;&gt;"yes")),"MISSING_ALTERNATIVE_EVIDENCE_LIMITED",IF(AND($E74="no",$H74="yes",$BF74=TRUE,$I74="full"),"COMMERCIAL_ALTERNATIVE_MISSING",IF(AND($BI74&lt;&gt;"",$E74="yes",$H74="yes",$I74="full",$L74&lt;&gt;$BI74),"ROLE_MISMATCH",IF(AND($BB74="shared",$BH74=TRUE),"PUBLIC_SIGNAL_SHARED_PROVENANCE",IF(AND($BH74=TRUE,$F74="yes",OR($H74="no",$G74="none")),"DISCOVERY_ONLY_RELATIONSHIP",IF(AND($E74="yes",$H74="no",$U74="yes",$BB74="two_plus",$I74="full",$BC74="current"),"SCOPED_NON_PARTICIPATION",IF(AND($E74="yes",$H74="yes",$BF74=TRUE,$I74="full",$BB74="two_plus",$BC74="current",$BI74=""),"ALTERNATIVE_TYPE_UNRESOLVED",IF(AND($E74="yes",$H74="yes",$BF74=TRUE,$I74="full",$BB74="two_plus",$BC74="current",$BG74=TRUE,$S74&lt;&gt;"yes"),"SERVICEABILITY_UNRESOLVED",IF(AND($E74="yes",$H74="yes",$BF74=TRUE,$I74="full",$BB74="two_plus",$BC74="current",$L74&lt;&gt;$BI74),"ROLE_MISMATCH",IF(AND($E74="yes",$H74="yes",$BF74=TRUE,$I74="full",$BB74="two_plus",$BC74="current"),"SCOPED_COMMERCIAL_RELEVANCE","DEFAULT_EVIDENCE_GAP")))))))))))))))))))))))))))</x:f>
      </x:c>
    </x:row>
    <x:row r="75">
      <x:c r="A75" s="80" t="str">
        <x:v>F070</x:v>
      </x:c>
      <x:c r="B75" s="80" t="str">
        <x:v>Additional discovery-only case 70</x:v>
      </x:c>
      <x:c r="C75" s="80" t="str">
        <x:v>Atlas Cloud</x:v>
      </x:c>
      <x:c r="D75" s="80" t="str">
        <x:v>seo</x:v>
      </x:c>
      <x:c r="E75" s="80" t="str">
        <x:v>yes</x:v>
      </x:c>
      <x:c r="F75" s="80" t="str">
        <x:v>yes</x:v>
      </x:c>
      <x:c r="G75" s="80" t="str">
        <x:v>none</x:v>
      </x:c>
      <x:c r="H75" s="80" t="str">
        <x:v>no</x:v>
      </x:c>
      <x:c r="I75" s="80" t="str">
        <x:v>full</x:v>
      </x:c>
      <x:c r="J75" s="80" t="str">
        <x:v>one_decision</x:v>
      </x:c>
      <x:c r="K75" s="80" t="str">
        <x:v>vendor</x:v>
      </x:c>
      <x:c r="L75" s="80" t="str">
        <x:v>direct</x:v>
      </x:c>
      <x:c r="M75" s="80" t="str">
        <x:v>current</x:v>
      </x:c>
      <x:c r="N75" s="80" t="str">
        <x:v>none</x:v>
      </x:c>
      <x:c r="O75" s="80" t="str">
        <x:v>one</x:v>
      </x:c>
      <x:c r="P75" s="80" t="str">
        <x:v>balanced</x:v>
      </x:c>
      <x:c r="Q75" s="80" t="str">
        <x:v>none</x:v>
      </x:c>
      <x:c r="R75" s="80" t="str">
        <x:v>no</x:v>
      </x:c>
      <x:c r="S75" s="80" t="str">
        <x:v>yes</x:v>
      </x:c>
      <x:c r="T75" s="80" t="str">
        <x:v>no</x:v>
      </x:c>
      <x:c r="U75" s="80" t="str">
        <x:v>no</x:v>
      </x:c>
      <x:c r="V75" s="80" t="str">
        <x:v>RETAIN FOR DISCOVERY / REFERENCE</x:v>
      </x:c>
      <x:c r="W75" s="61" t="str">
        <x:v>DISCOVERY_ONLY_RELATIONSHIP</x:v>
      </x:c>
      <x:c r="X75" s="61" t="str">
        <x:v>VALID</x:v>
      </x:c>
      <x:c r="Y75" s="61">
        <x:f>IF($BN75="EMPTY","EMPTY",$BN75)</x:f>
      </x:c>
      <x:c r="Z75" s="61">
        <x:f>$BO75</x:f>
      </x:c>
      <x:c r="AA75" s="61">
        <x:f>IF($BN75="EMPTY","EMPTY",IF($AZ75=TRUE,"INVALID",IF($BA75=TRUE,"INCOMPLETE",IF(OR(NOT(ISTEXT($C75)),LEN(TRIM($C75&amp;""))&lt;2),"INVALID","VALID"))))</x:f>
      </x:c>
      <x:c r="AB75" s="61">
        <x:f>IF(Y75=V75,"PASS","FAIL")</x:f>
      </x:c>
      <x:c r="AC75" s="61">
        <x:f>IF(Z75=W75,"PASS","FAIL")</x:f>
      </x:c>
      <x:c r="AD75" s="61">
        <x:f>IF(AA75=X75,"PASS","FAIL")</x:f>
      </x:c>
      <x:c r="AE75" s="61">
        <x:f>IF(AND(AB75="PASS",AC75="PASS",AD75="PASS"),"PASS","FAIL")</x:f>
      </x:c>
      <x:c r="AF75" s="71" t="str">
        <x:v>The candidate is relevant to discovery, not validated commercial competition.</x:v>
      </x:c>
      <x:c r="AG75" s="61">
        <x:f>IF($BN75="EMPTY","EMPTY",IFERROR(VLOOKUP($BO75,'Method Notes'!$AN$5:$AW$50,2,FALSE),""))</x:f>
      </x:c>
      <x:c r="AH75" s="71" t="str">
        <x:v>Search, audience, review or market evidence supports a channel/reference relationship, while matching first-party evidence is absent.</x:v>
      </x:c>
      <x:c r="AI75" s="61">
        <x:f>IF($BN75="EMPTY","EMPTY",IF($BO75="CONTROLLED_INPUT_INVALID","Unsupported values were supplied for: "&amp;LEFT($BL75,MAX(0,LEN($BL75)-2))&amp;". The engine does not convert them to a safe default.",IF($BO75="REQUIRED_FIELDS_MISSING","Required information is missing: "&amp;LEFT($BM75,MAX(0,LEN($BM75)-2))&amp;".",IFERROR(VLOOKUP($BO75,'Method Notes'!$AN$5:$AW$50,3,FALSE),""))))</x:f>
      </x:c>
      <x:c r="AJ75" s="71" t="str">
        <x:v>Keep a discovery/reference role outside the commercial view.</x:v>
      </x:c>
      <x:c r="AK75" s="61">
        <x:f>IF($BN75="EMPTY","EMPTY",IF($BO75="COMMERCIAL_ALTERNATIVE_MISSING","Add as "&amp;$BJ75&amp;" in this scoped view.",IF($BO75="ROLE_MISMATCH","Reclassify as "&amp;$BJ75&amp;" for this view.",IFERROR(VLOOKUP($BO75,'Method Notes'!$AN$5:$AW$50,4,FALSE),""))))</x:f>
      </x:c>
      <x:c r="AL75" s="71" t="str">
        <x:v>SEO, content research, paid-search review and monitoring.</x:v>
      </x:c>
      <x:c r="AM75" s="61">
        <x:f>IF($BN75="EMPTY","EMPTY",IFERROR(VLOOKUP($BO75,'Method Notes'!$AN$5:$AW$50,5,FALSE),""))</x:f>
      </x:c>
      <x:c r="AN75" s="71" t="str">
        <x:v>Shortlist, pricing, procurement, renewal and strategy conclusions.</x:v>
      </x:c>
      <x:c r="AO75" s="61">
        <x:f>IF($BN75="EMPTY","EMPTY",IFERROR(VLOOKUP($BO75,'Method Notes'!$AN$5:$AW$50,6,FALSE),""))</x:f>
      </x:c>
      <x:c r="AP75" s="71" t="str">
        <x:v>Collect matching buyer or commercial-event evidence only if commercial use is needed.</x:v>
      </x:c>
      <x:c r="AQ75" s="61">
        <x:f>IF($BN75="EMPTY","EMPTY",IF($BO75="COMMERCIAL_EVIDENCE_LIMITED",IF($BF75=TRUE,"Add independent decisions and missing segments.","Collect direct buyer or recorded commercial-event evidence tied to the same scope."),IFERROR(VLOOKUP($BO75,'Method Notes'!$AN$5:$AW$50,7,FALSE),"")))</x:f>
      </x:c>
      <x:c r="AR75" s="71" t="str">
        <x:v>Review on new first-party evidence.</x:v>
      </x:c>
      <x:c r="AS75" s="61">
        <x:f>IF($BN75="EMPTY","EMPTY",IFERROR(VLOOKUP($BO75,'Method Notes'!$AN$5:$AW$50,8,FALSE),""))</x:f>
      </x:c>
      <x:c r="AT75" s="71" t="str">
        <x:v>ABSENCE FROM CRM IS NOT EXCLUSION PROOF</x:v>
      </x:c>
      <x:c r="AU75" s="61">
        <x:f>IF($BN75="EMPTY","EMPTY",IF(OR($BO75="COMMERCIAL_EVIDENCE_LIMITED",$BO75="COMMERCIAL_ALTERNATIVE_MISSING",$BO75="ROLE_MISMATCH",$BO75="SCOPE_OR_FRESHNESS_LIMIT"),IF($BB75="shared","PROVENANCE NOT INDEPENDENT",IF($BB75="one","ONE INDEPENDENT DECISION ONLY",IF($BE75="incomplete_crm","CRM CAPTURE INCOMPLETE",IF(OR($BE75="only_wins",$BE75="only_losses",$BE75="one_segment",$BE75="limited"),"SAMPLE COVERAGE LIMITED",IF($T75="yes","HISTORICAL BACKFILL UNRELIABLE",IF($BC75="stale","EVIDENCE STALE","Evidence is scoped to the tested view.")))))),IFERROR(VLOOKUP($BO75,'Method Notes'!$AN$5:$AW$50,9,FALSE),"")))</x:f>
      </x:c>
      <x:c r="AV75" s="71" t="str">
        <x:v>Retain the candidate without promoting it to a commercial role.</x:v>
      </x:c>
      <x:c r="AW75" s="61">
        <x:f>IF($BN75="EMPTY","EMPTY",IFERROR(VLOOKUP($BO75,'Method Notes'!$AN$5:$AW$50,10,FALSE),""))</x:f>
      </x:c>
      <x:c r="AX75" s="61">
        <x:f>IF(AND(AG75=AF75,AI75=AH75,AK75=AJ75,AM75=AL75,AO75=AN75,AQ75=AP75,AS75=AR75,AU75=AT75,AW75=AV75),"PASS","FAIL")</x:f>
      </x:c>
      <x:c r="AY75">
        <x:f>IF(COUNTA($C75:$U75)&gt;0,1,0)</x:f>
      </x:c>
      <x:c r="AZ75">
        <x:f>OR(ISFORMULA($C75),ISFORMULA($D75),AND($D75&lt;&gt;"",NOT(OR(EXACT($D75,"seo"),EXACT($D75,"content"),EXACT($D75,"paid_search"),EXACT($D75,"market_monitoring"),EXACT($D75,"battlecard"),EXACT($D75,"product_comparison"),EXACT($D75,"shortlist"),EXACT($D75,"procurement"),EXACT($D75,"pricing"),EXACT($D75,"renewal"),EXACT($D75,"strategy")))),ISFORMULA($E75),AND($E75&lt;&gt;"",NOT(OR(EXACT($E75,"yes"),EXACT($E75,"no")))),ISFORMULA($F75),AND($F75&lt;&gt;"",NOT(OR(EXACT($F75,"yes"),EXACT($F75,"no")))),ISFORMULA($G75),AND($G75&lt;&gt;"",NOT(OR(EXACT($G75,"none"),EXACT($G75,"seller_only"),EXACT($G75,"buyer_event"),EXACT($G75,"mixed")))),ISFORMULA($H75),AND($H75&lt;&gt;"",NOT(OR(EXACT($H75,"yes"),EXACT($H75,"no"),EXACT($H75,"unknown")))),ISFORMULA($I75),AND($I75&lt;&gt;"",NOT(OR(EXACT($I75,"full"),EXACT($I75,"partial"),EXACT($I75,"mismatch"),EXACT($I75,"unknown")))),ISFORMULA($J75),AND($J75&lt;&gt;"",NOT(OR(EXACT($J75,"independent_current"),EXACT($J75,"one_decision"),EXACT($J75,"shared_records"),EXACT($J75,"contradictory"),EXACT($J75,"incomplete_capture"),EXACT($J75,"stale")))),ISFORMULA($K75),AND($K75&lt;&gt;"",NOT(OR(EXACT($K75,"vendor"),EXACT($K75,"product"),EXACT($K75,"consultancy"),EXACT($K75,"agency"),EXACT($K75,"internal_build"),EXACT($K75,"spreadsheet"),EXACT($K75,"incumbent"),EXACT($K75,"open_source"),EXACT($K75,"free_tool"),EXACT($K75,"no_decision"),EXACT($K75,"status_quo"),EXACT($K75,"unknown")))),ISFORMULA($L75),AND($L75&lt;&gt;"",NOT(OR(EXACT($L75,"direct"),EXACT($L75,"indirect"),EXACT($L75,"substitute"),EXACT($L75,"reference"),EXACT($L75,"unknown")))),ISFORMULA($M75),AND($M75&lt;&gt;"",NOT(OR(EXACT($M75,"current"),EXACT($M75,"stale"),EXACT($M75,"unknown")))),ISFORMULA($N75),AND($N75&lt;&gt;"",NOT(OR(EXACT($N75,"none"),EXACT($N75,"material"),EXACT($N75,"unknown")))),ISFORMULA($O75),AND($O75&lt;&gt;"",NOT(OR(EXACT($O75,"two_plus"),EXACT($O75,"one"),EXACT($O75,"shared"),EXACT($O75,"unknown")))),ISFORMULA($P75),AND($P75&lt;&gt;"",NOT(OR(EXACT($P75,"balanced"),EXACT($P75,"only_wins"),EXACT($P75,"only_losses"),EXACT($P75,"one_segment"),EXACT($P75,"incomplete_crm"),EXACT($P75,"limited")))),ISFORMULA($Q75),AND($Q75&lt;&gt;"",NOT(OR(EXACT($Q75,"none"),EXACT($Q75,"review_due"),EXACT($Q75,"new_evidence")))),ISFORMULA($R75),AND($R75&lt;&gt;"",NOT(OR(EXACT($R75,"yes"),EXACT($R75,"no")))),ISFORMULA($S75),AND($S75&lt;&gt;"",NOT(OR(EXACT($S75,"yes"),EXACT($S75,"no"),EXACT($S75,"unknown")))),ISFORMULA($T75),AND($T75&lt;&gt;"",NOT(OR(EXACT($T75,"yes"),EXACT($T75,"no")))),ISFORMULA($U75),AND($U75&lt;&gt;"",NOT(OR(EXACT($U75,"yes"),EXACT($U75,"no"),EXACT($U75,"unknown")))))</x:f>
      </x:c>
      <x:c r="BA75">
        <x:f>OR(LEN(TRIM($C75&amp;""))=0,LEN(TRIM($D75&amp;""))=0,LEN(TRIM($E75&amp;""))=0,LEN(TRIM($F75&amp;""))=0,LEN(TRIM($G75&amp;""))=0,LEN(TRIM($H75&amp;""))=0,LEN(TRIM($I75&amp;""))=0,LEN(TRIM($J75&amp;""))=0)</x:f>
      </x:c>
      <x:c r="BB75">
        <x:f>IF($O75&lt;&gt;"",$O75,IF($J75="independent_current","two_plus",IF($J75="one_decision","one",IF($J75="shared_records","shared","unknown"))))</x:f>
      </x:c>
      <x:c r="BC75">
        <x:f>IF($M75&lt;&gt;"",$M75,IF($J75="stale","stale",IF($J75="incomplete_capture","unknown",IF($J75&lt;&gt;"","current",""))))</x:f>
      </x:c>
      <x:c r="BD75">
        <x:f>IF($N75&lt;&gt;"",$N75,IF($J75="contradictory","material",IF($J75&lt;&gt;"","none","")))</x:f>
      </x:c>
      <x:c r="BE75">
        <x:f>IF($P75&lt;&gt;"",$P75,IF($J75="incomplete_capture","incomplete_crm",IF($J75="independent_current","balanced",IF($J75&lt;&gt;"","limited",""))))</x:f>
      </x:c>
      <x:c r="BF75">
        <x:f>OR($G75="buyer_event",$G75="mixed")</x:f>
      </x:c>
      <x:c r="BG75">
        <x:f>OR($D75="battlecard",$D75="shortlist",$D75="procurement",$D75="pricing",$D75="renewal",$D75="strategy",$D75="product_comparison")</x:f>
      </x:c>
      <x:c r="BH75">
        <x:f>OR($D75="seo",$D75="content",$D75="paid_search",$D75="market_monitoring")</x:f>
      </x:c>
      <x:c r="BI75">
        <x:f>IF(OR($K75="vendor",$K75="product"),"direct",IF(OR($K75="consultancy",$K75="agency"),"indirect",IF(OR($K75="internal_build",$K75="spreadsheet",$K75="incumbent",$K75="open_source",$K75="free_tool",$K75="no_decision",$K75="status_quo"),"substitute","")))</x:f>
      </x:c>
      <x:c r="BJ75">
        <x:f>IF(OR($K75="vendor",$K75="product"),"Direct competitor",IF(OR($K75="consultancy",$K75="agency"),"Service alternative",IF($K75="incumbent","Incumbent / substitute",IF($K75="no_decision","No-decision alternative",IF($K75="status_quo","Status-quo alternative",IF(OR($K75="internal_build",$K75="spreadsheet",$K75="open_source",$K75="free_tool"),"Substitute",""))))))</x:f>
      </x:c>
      <x:c r="BK75">
        <x:f>OR($G75="none",$G75="seller_only",$BB75&lt;&gt;"two_plus",$BE75="only_wins",$BE75="only_losses",$BE75="one_segment",$BE75="incomplete_crm",$BE75="limited",$T75="yes",$BC75&lt;&gt;"current")</x:f>
      </x:c>
      <x:c r="BL75">
        <x:f>IF(ISFORMULA($C75),"candidateName, ","")&amp;IF(OR(ISFORMULA($D75),AND($D75&lt;&gt;"",NOT(OR(EXACT($D75,"seo"),EXACT($D75,"content"),EXACT($D75,"paid_search"),EXACT($D75,"market_monitoring"),EXACT($D75,"battlecard"),EXACT($D75,"product_comparison"),EXACT($D75,"shortlist"),EXACT($D75,"procurement"),EXACT($D75,"pricing"),EXACT($D75,"renewal"),EXACT($D75,"strategy"))))),"decisionUse, ","")&amp;IF(OR(ISFORMULA($E75),AND($E75&lt;&gt;"",NOT(OR(EXACT($E75,"yes"),EXACT($E75,"no"))))),"candidateInSet, ","")&amp;IF(OR(ISFORMULA($F75),AND($F75&lt;&gt;"",NOT(OR(EXACT($F75,"yes"),EXACT($F75,"no"))))),"publicEvidence, ","")&amp;IF(OR(ISFORMULA($G75),AND($G75&lt;&gt;"",NOT(OR(EXACT($G75,"none"),EXACT($G75,"seller_only"),EXACT($G75,"buyer_event"),EXACT($G75,"mixed"))))),"firstPartyEvidence, ","")&amp;IF(OR(ISFORMULA($H75),AND($H75&lt;&gt;"",NOT(OR(EXACT($H75,"yes"),EXACT($H75,"no"),EXACT($H75,"unknown"))))),"realDecision, ","")&amp;IF(OR(ISFORMULA($I75),AND($I75&lt;&gt;"",NOT(OR(EXACT($I75,"full"),EXACT($I75,"partial"),EXACT($I75,"mismatch"),EXACT($I75,"unknown"))))),"scopeMatch, ","")&amp;IF(OR(ISFORMULA($J75),AND($J75&lt;&gt;"",NOT(OR(EXACT($J75,"independent_current"),EXACT($J75,"one_decision"),EXACT($J75,"shared_records"),EXACT($J75,"contradictory"),EXACT($J75,"incomplete_capture"),EXACT($J75,"stale"))))),"evidenceQuality, ","")&amp;IF(OR(ISFORMULA($K75),AND($K75&lt;&gt;"",NOT(OR(EXACT($K75,"vendor"),EXACT($K75,"product"),EXACT($K75,"consultancy"),EXACT($K75,"agency"),EXACT($K75,"internal_build"),EXACT($K75,"spreadsheet"),EXACT($K75,"incumbent"),EXACT($K75,"open_source"),EXACT($K75,"free_tool"),EXACT($K75,"no_decision"),EXACT($K75,"status_quo"),EXACT($K75,"unknown"))))),"alternativeType, ","")&amp;IF(OR(ISFORMULA($L75),AND($L75&lt;&gt;"",NOT(OR(EXACT($L75,"direct"),EXACT($L75,"indirect"),EXACT($L75,"substitute"),EXACT($L75,"reference"),EXACT($L75,"unknown"))))),"currentRole, ","")&amp;IF(OR(ISFORMULA($M75),AND($M75&lt;&gt;"",NOT(OR(EXACT($M75,"current"),EXACT($M75,"stale"),EXACT($M75,"unknown"))))),"freshness, ","")&amp;IF(OR(ISFORMULA($N75),AND($N75&lt;&gt;"",NOT(OR(EXACT($N75,"none"),EXACT($N75,"material"),EXACT($N75,"unknown"))))),"contradiction, ","")&amp;IF(OR(ISFORMULA($O75),AND($O75&lt;&gt;"",NOT(OR(EXACT($O75,"two_plus"),EXACT($O75,"one"),EXACT($O75,"shared"),EXACT($O75,"unknown"))))),"provenance, ","")&amp;IF(OR(ISFORMULA($P75),AND($P75&lt;&gt;"",NOT(OR(EXACT($P75,"balanced"),EXACT($P75,"only_wins"),EXACT($P75,"only_losses"),EXACT($P75,"one_segment"),EXACT($P75,"incomplete_crm"),EXACT($P75,"limited"))))),"sampleCoverage, ","")&amp;IF(OR(ISFORMULA($Q75),AND($Q75&lt;&gt;"",NOT(OR(EXACT($Q75,"none"),EXACT($Q75,"review_due"),EXACT($Q75,"new_evidence"))))),"previousValidation, ","")&amp;IF(OR(ISFORMULA($R75),AND($R75&lt;&gt;"",NOT(OR(EXACT($R75,"yes"),EXACT($R75,"no"))))),"newMaterialEvidence, ","")&amp;IF(OR(ISFORMULA($S75),AND($S75&lt;&gt;"",NOT(OR(EXACT($S75,"yes"),EXACT($S75,"no"),EXACT($S75,"unknown"))))),"serviceability, ","")&amp;IF(OR(ISFORMULA($T75),AND($T75&lt;&gt;"",NOT(OR(EXACT($T75,"yes"),EXACT($T75,"no"))))),"historicalBackfill, ","")&amp;IF(OR(ISFORMULA($U75),AND($U75&lt;&gt;"",NOT(OR(EXACT($U75,"yes"),EXACT($U75,"no"),EXACT($U75,"unknown"))))),"commercialNonParticipation, ","")</x:f>
      </x:c>
      <x:c r="BM75">
        <x:f>IF(LEN(TRIM($C75&amp;""))=0,"candidateName, ","")&amp;IF(LEN(TRIM($D75&amp;""))=0,"decisionUse, ","")&amp;IF(LEN(TRIM($E75&amp;""))=0,"candidateInSet, ","")&amp;IF(LEN(TRIM($F75&amp;""))=0,"publicEvidence, ","")&amp;IF(LEN(TRIM($G75&amp;""))=0,"firstPartyEvidence, ","")&amp;IF(LEN(TRIM($H75&amp;""))=0,"realDecision, ","")&amp;IF(LEN(TRIM($I75&amp;""))=0,"scopeMatch, ","")&amp;IF(LEN(TRIM($J75&amp;""))=0,"evidenceQuality, ","")</x:f>
      </x:c>
      <x:c r="BN75">
        <x:f>IF($AY75=0,"EMPTY",IF($AZ75=TRUE,"INVALID INPUT",IF($BA75=TRUE,"INVALID INPUT",IF(OR(NOT(ISTEXT($C75)),LEN(TRIM($C75&amp;""))&lt;2),"INVALID INPUT",IF(OR($Q75="review_due",$Q75="new_evidence",$R75="yes"),"REOPEN",IF(OR($BD75="material",$BD75="unknown"),"RESOLVE EVIDENCE",IF(OR($I75="unknown",$H75="unknown"),"RESOLVE EVIDENCE",IF(AND($BG75=TRUE,OR($S75="",$S75="unknown")),"RESOLVE EVIDENCE",IF(AND($E75="no",OR($K75="",$K75="unknown")),"RESOLVE EVIDENCE",IF(AND($E75="yes",OR($L75="",$L75="unknown")),"RESOLVE EVIDENCE",IF(AND($E75="yes",OR($I75="partial",$I75="mismatch",$BC75="stale")),"DOWNGRADE",IF(AND($BG75=TRUE,$BK75=TRUE),"RESOLVE EVIDENCE",IF(AND($S75="no",$E75="yes",$H75="no",$U75="yes",$BB75="two_plus",$I75="full",$BC75="current"),"EXCLUDE FROM THIS COMMERCIAL VIEW",IF(AND($S75="no",$E75="yes",$H75="yes"),"DOWNGRADE",IF(AND($S75="no",OR($F75="yes",$BH75=TRUE)),"RETAIN FOR DISCOVERY / REFERENCE",IF($S75="no","RESOLVE EVIDENCE",IF(AND($E75="no",$H75="yes",$BF75=TRUE,$I75="full",$BI75=""),"RESOLVE EVIDENCE",IF(AND($E75="no",$H75="yes",$BF75=TRUE,$I75="full",$BG75=TRUE,OR($BB75&lt;&gt;"two_plus",$BC75&lt;&gt;"current",$S75&lt;&gt;"yes")),"RESOLVE EVIDENCE",IF(AND($E75="no",$H75="yes",$BF75=TRUE,$I75="full"),"ADD",IF(AND($BI75&lt;&gt;"",$E75="yes",$H75="yes",$I75="full",$L75&lt;&gt;$BI75),"RECLASSIFY",IF(AND($BB75="shared",$BH75=TRUE),"RETAIN FOR DISCOVERY / REFERENCE",IF(AND($BH75=TRUE,$F75="yes",OR($H75="no",$G75="none")),"RETAIN FOR DISCOVERY / REFERENCE",IF(AND($E75="yes",$H75="no",$U75="yes",$BB75="two_plus",$I75="full",$BC75="current"),"EXCLUDE FROM THIS COMMERCIAL VIEW",IF(AND($E75="yes",$H75="yes",$BF75=TRUE,$I75="full",$BB75="two_plus",$BC75="current",$BI75=""),"RESOLVE EVIDENCE",IF(AND($E75="yes",$H75="yes",$BF75=TRUE,$I75="full",$BB75="two_plus",$BC75="current",$BG75=TRUE,$S75&lt;&gt;"yes"),"RESOLVE EVIDENCE",IF(AND($E75="yes",$H75="yes",$BF75=TRUE,$I75="full",$BB75="two_plus",$BC75="current",$L75&lt;&gt;$BI75),"RECLASSIFY",IF(AND($E75="yes",$H75="yes",$BF75=TRUE,$I75="full",$BB75="two_plus",$BC75="current"),"CONFIRM","RESOLVE EVIDENCE")))))))))))))))))))))))))))</x:f>
      </x:c>
      <x:c r="BO75">
        <x:f>IF($AY75=0,"EMPTY",IF($AZ75=TRUE,"CONTROLLED_INPUT_INVALID",IF($BA75=TRUE,"REQUIRED_FIELDS_MISSING",IF(OR(NOT(ISTEXT($C75)),LEN(TRIM($C75&amp;""))&lt;2),"IDENTITY_MALFORMED",IF(OR($Q75="review_due",$Q75="new_evidence",$R75="yes"),"LIFECYCLE_TRIGGER",IF(OR($BD75="material",$BD75="unknown"),"MATERIAL_CONTRADICTION",IF(OR($I75="unknown",$H75="unknown"),"SCOPE_OR_EVENT_UNRESOLVED",IF(AND($BG75=TRUE,OR($S75="",$S75="unknown")),"SERVICEABILITY_UNRESOLVED",IF(AND($E75="no",OR($K75="",$K75="unknown")),"MISSING_ALTERNATIVE_ROLE_UNRESOLVED",IF(AND($E75="yes",OR($L75="",$L75="unknown")),"CURRENT_ROLE_UNRESOLVED",IF(AND($E75="yes",OR($I75="partial",$I75="mismatch",$BC75="stale")),"SCOPE_OR_FRESHNESS_LIMIT",IF(AND($BG75=TRUE,$BK75=TRUE),"COMMERCIAL_EVIDENCE_LIMITED",IF(AND($S75="no",$E75="yes",$H75="no",$U75="yes",$BB75="two_plus",$I75="full",$BC75="current"),"SCOPED_NON_SERVICEABILITY",IF(AND($S75="no",$E75="yes",$H75="yes"),"SERVICEABILITY_LIMIT",IF(AND($S75="no",OR($F75="yes",$BH75=TRUE)),"NOT_SERVICEABLE_FOR_COMMERCIAL_VIEW",IF($S75="no","SERVICEABILITY_NEGATIVE_ROLE_EFFECT_UNRESOLVED",IF(AND($E75="no",$H75="yes",$BF75=TRUE,$I75="full",$BI75=""),"MISSING_ALTERNATIVE_ROLE_UNRESOLVED",IF(AND($E75="no",$H75="yes",$BF75=TRUE,$I75="full",$BG75=TRUE,OR($BB75&lt;&gt;"two_plus",$BC75&lt;&gt;"current",$S75&lt;&gt;"yes")),"MISSING_ALTERNATIVE_EVIDENCE_LIMITED",IF(AND($E75="no",$H75="yes",$BF75=TRUE,$I75="full"),"COMMERCIAL_ALTERNATIVE_MISSING",IF(AND($BI75&lt;&gt;"",$E75="yes",$H75="yes",$I75="full",$L75&lt;&gt;$BI75),"ROLE_MISMATCH",IF(AND($BB75="shared",$BH75=TRUE),"PUBLIC_SIGNAL_SHARED_PROVENANCE",IF(AND($BH75=TRUE,$F75="yes",OR($H75="no",$G75="none")),"DISCOVERY_ONLY_RELATIONSHIP",IF(AND($E75="yes",$H75="no",$U75="yes",$BB75="two_plus",$I75="full",$BC75="current"),"SCOPED_NON_PARTICIPATION",IF(AND($E75="yes",$H75="yes",$BF75=TRUE,$I75="full",$BB75="two_plus",$BC75="current",$BI75=""),"ALTERNATIVE_TYPE_UNRESOLVED",IF(AND($E75="yes",$H75="yes",$BF75=TRUE,$I75="full",$BB75="two_plus",$BC75="current",$BG75=TRUE,$S75&lt;&gt;"yes"),"SERVICEABILITY_UNRESOLVED",IF(AND($E75="yes",$H75="yes",$BF75=TRUE,$I75="full",$BB75="two_plus",$BC75="current",$L75&lt;&gt;$BI75),"ROLE_MISMATCH",IF(AND($E75="yes",$H75="yes",$BF75=TRUE,$I75="full",$BB75="two_plus",$BC75="current"),"SCOPED_COMMERCIAL_RELEVANCE","DEFAULT_EVIDENCE_GAP")))))))))))))))))))))))))))</x:f>
      </x:c>
    </x:row>
    <x:row r="76">
      <x:c r="A76" s="80" t="str">
        <x:v>F071</x:v>
      </x:c>
      <x:c r="B76" s="80" t="str">
        <x:v>Additional first-party addition case 71</x:v>
      </x:c>
      <x:c r="C76" s="80" t="str">
        <x:v>Atlas Cloud</x:v>
      </x:c>
      <x:c r="D76" s="80" t="str">
        <x:v>shortlist</x:v>
      </x:c>
      <x:c r="E76" s="80" t="str">
        <x:v>no</x:v>
      </x:c>
      <x:c r="F76" s="80" t="str">
        <x:v>no</x:v>
      </x:c>
      <x:c r="G76" s="80" t="str">
        <x:v>mixed</x:v>
      </x:c>
      <x:c r="H76" s="80" t="str">
        <x:v>yes</x:v>
      </x:c>
      <x:c r="I76" s="80" t="str">
        <x:v>full</x:v>
      </x:c>
      <x:c r="J76" s="80" t="str">
        <x:v>independent_current</x:v>
      </x:c>
      <x:c r="K76" s="80" t="str">
        <x:v>vendor</x:v>
      </x:c>
      <x:c r="L76" s="80" t="str">
        <x:v>direct</x:v>
      </x:c>
      <x:c r="M76" s="80" t="str">
        <x:v>current</x:v>
      </x:c>
      <x:c r="N76" s="80" t="str">
        <x:v>none</x:v>
      </x:c>
      <x:c r="O76" s="80" t="str">
        <x:v>two_plus</x:v>
      </x:c>
      <x:c r="P76" s="80" t="str">
        <x:v>balanced</x:v>
      </x:c>
      <x:c r="Q76" s="80" t="str">
        <x:v>none</x:v>
      </x:c>
      <x:c r="R76" s="80" t="str">
        <x:v>no</x:v>
      </x:c>
      <x:c r="S76" s="80" t="str">
        <x:v>yes</x:v>
      </x:c>
      <x:c r="T76" s="80" t="str">
        <x:v>no</x:v>
      </x:c>
      <x:c r="U76" s="80" t="str">
        <x:v>no</x:v>
      </x:c>
      <x:c r="V76" s="80" t="str">
        <x:v>ADD</x:v>
      </x:c>
      <x:c r="W76" s="61" t="str">
        <x:v>COMMERCIAL_ALTERNATIVE_MISSING</x:v>
      </x:c>
      <x:c r="X76" s="61" t="str">
        <x:v>VALID</x:v>
      </x:c>
      <x:c r="Y76" s="61">
        <x:f>IF($BN76="EMPTY","EMPTY",$BN76)</x:f>
      </x:c>
      <x:c r="Z76" s="61">
        <x:f>$BO76</x:f>
      </x:c>
      <x:c r="AA76" s="61">
        <x:f>IF($BN76="EMPTY","EMPTY",IF($AZ76=TRUE,"INVALID",IF($BA76=TRUE,"INCOMPLETE",IF(OR(NOT(ISTEXT($C76)),LEN(TRIM($C76&amp;""))&lt;2),"INVALID","VALID"))))</x:f>
      </x:c>
      <x:c r="AB76" s="61">
        <x:f>IF(Y76=V76,"PASS","FAIL")</x:f>
      </x:c>
      <x:c r="AC76" s="61">
        <x:f>IF(Z76=W76,"PASS","FAIL")</x:f>
      </x:c>
      <x:c r="AD76" s="61">
        <x:f>IF(AA76=X76,"PASS","FAIL")</x:f>
      </x:c>
      <x:c r="AE76" s="61">
        <x:f>IF(AND(AB76="PASS",AC76="PASS",AD76="PASS"),"PASS","FAIL")</x:f>
      </x:c>
      <x:c r="AF76" s="71" t="str">
        <x:v>The current set is missing a commercially relevant alternative.</x:v>
      </x:c>
      <x:c r="AG76" s="61">
        <x:f>IF($BN76="EMPTY","EMPTY",IFERROR(VLOOKUP($BO76,'Method Notes'!$AN$5:$AW$50,2,FALSE),""))</x:f>
      </x:c>
      <x:c r="AH76" s="71" t="str">
        <x:v>First-party evidence places the alternative in a real, matching buyer decision and its type, role and serviceability are resolved.</x:v>
      </x:c>
      <x:c r="AI76" s="61">
        <x:f>IF($BN76="EMPTY","EMPTY",IF($BO76="CONTROLLED_INPUT_INVALID","Unsupported values were supplied for: "&amp;LEFT($BL76,MAX(0,LEN($BL76)-2))&amp;". The engine does not convert them to a safe default.",IF($BO76="REQUIRED_FIELDS_MISSING","Required information is missing: "&amp;LEFT($BM76,MAX(0,LEN($BM76)-2))&amp;".",IFERROR(VLOOKUP($BO76,'Method Notes'!$AN$5:$AW$50,3,FALSE),""))))</x:f>
      </x:c>
      <x:c r="AJ76" s="71" t="str">
        <x:v>Add as Direct competitor in this scoped view.</x:v>
      </x:c>
      <x:c r="AK76" s="61">
        <x:f>IF($BN76="EMPTY","EMPTY",IF($BO76="COMMERCIAL_ALTERNATIVE_MISSING","Add as "&amp;$BJ76&amp;" in this scoped view.",IF($BO76="ROLE_MISMATCH","Reclassify as "&amp;$BJ76&amp;" for this view.",IFERROR(VLOOKUP($BO76,'Method Notes'!$AN$5:$AW$50,4,FALSE),""))))</x:f>
      </x:c>
      <x:c r="AL76" s="71" t="str">
        <x:v>The matching commercial view and related research.</x:v>
      </x:c>
      <x:c r="AM76" s="61">
        <x:f>IF($BN76="EMPTY","EMPTY",IFERROR(VLOOKUP($BO76,'Method Notes'!$AN$5:$AW$50,5,FALSE),""))</x:f>
      </x:c>
      <x:c r="AN76" s="71" t="str">
        <x:v>Other products, buyers, markets or stages without evidence.</x:v>
      </x:c>
      <x:c r="AO76" s="61">
        <x:f>IF($BN76="EMPTY","EMPTY",IFERROR(VLOOKUP($BO76,'Method Notes'!$AN$5:$AW$50,6,FALSE),""))</x:f>
      </x:c>
      <x:c r="AP76" s="71" t="str">
        <x:v>Normalize the stable identity and link the supporting records.</x:v>
      </x:c>
      <x:c r="AQ76" s="61">
        <x:f>IF($BN76="EMPTY","EMPTY",IF($BO76="COMMERCIAL_EVIDENCE_LIMITED",IF($BF76=TRUE,"Add independent decisions and missing segments.","Collect direct buyer or recorded commercial-event evidence tied to the same scope."),IFERROR(VLOOKUP($BO76,'Method Notes'!$AN$5:$AW$50,7,FALSE),"")))</x:f>
      </x:c>
      <x:c r="AR76" s="71" t="str">
        <x:v>Review on scope, serviceability or contradictory-evidence change.</x:v>
      </x:c>
      <x:c r="AS76" s="61">
        <x:f>IF($BN76="EMPTY","EMPTY",IFERROR(VLOOKUP($BO76,'Method Notes'!$AN$5:$AW$50,8,FALSE),""))</x:f>
      </x:c>
      <x:c r="AT76" s="71" t="str">
        <x:v>Evidence is scoped to the tested view.</x:v>
      </x:c>
      <x:c r="AU76" s="61">
        <x:f>IF($BN76="EMPTY","EMPTY",IF(OR($BO76="COMMERCIAL_EVIDENCE_LIMITED",$BO76="COMMERCIAL_ALTERNATIVE_MISSING",$BO76="ROLE_MISMATCH",$BO76="SCOPE_OR_FRESHNESS_LIMIT"),IF($BB76="shared","PROVENANCE NOT INDEPENDENT",IF($BB76="one","ONE INDEPENDENT DECISION ONLY",IF($BE76="incomplete_crm","CRM CAPTURE INCOMPLETE",IF(OR($BE76="only_wins",$BE76="only_losses",$BE76="one_segment",$BE76="limited"),"SAMPLE COVERAGE LIMITED",IF($T76="yes","HISTORICAL BACKFILL UNRELIABLE",IF($BC76="stale","EVIDENCE STALE","Evidence is scoped to the tested view.")))))),IFERROR(VLOOKUP($BO76,'Method Notes'!$AN$5:$AW$50,9,FALSE),"")))</x:f>
      </x:c>
      <x:c r="AV76" s="71" t="str">
        <x:v>Add the candidate to a new validated-set version.</x:v>
      </x:c>
      <x:c r="AW76" s="61">
        <x:f>IF($BN76="EMPTY","EMPTY",IFERROR(VLOOKUP($BO76,'Method Notes'!$AN$5:$AW$50,10,FALSE),""))</x:f>
      </x:c>
      <x:c r="AX76" s="61">
        <x:f>IF(AND(AG76=AF76,AI76=AH76,AK76=AJ76,AM76=AL76,AO76=AN76,AQ76=AP76,AS76=AR76,AU76=AT76,AW76=AV76),"PASS","FAIL")</x:f>
      </x:c>
      <x:c r="AY76">
        <x:f>IF(COUNTA($C76:$U76)&gt;0,1,0)</x:f>
      </x:c>
      <x:c r="AZ76">
        <x:f>OR(ISFORMULA($C76),ISFORMULA($D76),AND($D76&lt;&gt;"",NOT(OR(EXACT($D76,"seo"),EXACT($D76,"content"),EXACT($D76,"paid_search"),EXACT($D76,"market_monitoring"),EXACT($D76,"battlecard"),EXACT($D76,"product_comparison"),EXACT($D76,"shortlist"),EXACT($D76,"procurement"),EXACT($D76,"pricing"),EXACT($D76,"renewal"),EXACT($D76,"strategy")))),ISFORMULA($E76),AND($E76&lt;&gt;"",NOT(OR(EXACT($E76,"yes"),EXACT($E76,"no")))),ISFORMULA($F76),AND($F76&lt;&gt;"",NOT(OR(EXACT($F76,"yes"),EXACT($F76,"no")))),ISFORMULA($G76),AND($G76&lt;&gt;"",NOT(OR(EXACT($G76,"none"),EXACT($G76,"seller_only"),EXACT($G76,"buyer_event"),EXACT($G76,"mixed")))),ISFORMULA($H76),AND($H76&lt;&gt;"",NOT(OR(EXACT($H76,"yes"),EXACT($H76,"no"),EXACT($H76,"unknown")))),ISFORMULA($I76),AND($I76&lt;&gt;"",NOT(OR(EXACT($I76,"full"),EXACT($I76,"partial"),EXACT($I76,"mismatch"),EXACT($I76,"unknown")))),ISFORMULA($J76),AND($J76&lt;&gt;"",NOT(OR(EXACT($J76,"independent_current"),EXACT($J76,"one_decision"),EXACT($J76,"shared_records"),EXACT($J76,"contradictory"),EXACT($J76,"incomplete_capture"),EXACT($J76,"stale")))),ISFORMULA($K76),AND($K76&lt;&gt;"",NOT(OR(EXACT($K76,"vendor"),EXACT($K76,"product"),EXACT($K76,"consultancy"),EXACT($K76,"agency"),EXACT($K76,"internal_build"),EXACT($K76,"spreadsheet"),EXACT($K76,"incumbent"),EXACT($K76,"open_source"),EXACT($K76,"free_tool"),EXACT($K76,"no_decision"),EXACT($K76,"status_quo"),EXACT($K76,"unknown")))),ISFORMULA($L76),AND($L76&lt;&gt;"",NOT(OR(EXACT($L76,"direct"),EXACT($L76,"indirect"),EXACT($L76,"substitute"),EXACT($L76,"reference"),EXACT($L76,"unknown")))),ISFORMULA($M76),AND($M76&lt;&gt;"",NOT(OR(EXACT($M76,"current"),EXACT($M76,"stale"),EXACT($M76,"unknown")))),ISFORMULA($N76),AND($N76&lt;&gt;"",NOT(OR(EXACT($N76,"none"),EXACT($N76,"material"),EXACT($N76,"unknown")))),ISFORMULA($O76),AND($O76&lt;&gt;"",NOT(OR(EXACT($O76,"two_plus"),EXACT($O76,"one"),EXACT($O76,"shared"),EXACT($O76,"unknown")))),ISFORMULA($P76),AND($P76&lt;&gt;"",NOT(OR(EXACT($P76,"balanced"),EXACT($P76,"only_wins"),EXACT($P76,"only_losses"),EXACT($P76,"one_segment"),EXACT($P76,"incomplete_crm"),EXACT($P76,"limited")))),ISFORMULA($Q76),AND($Q76&lt;&gt;"",NOT(OR(EXACT($Q76,"none"),EXACT($Q76,"review_due"),EXACT($Q76,"new_evidence")))),ISFORMULA($R76),AND($R76&lt;&gt;"",NOT(OR(EXACT($R76,"yes"),EXACT($R76,"no")))),ISFORMULA($S76),AND($S76&lt;&gt;"",NOT(OR(EXACT($S76,"yes"),EXACT($S76,"no"),EXACT($S76,"unknown")))),ISFORMULA($T76),AND($T76&lt;&gt;"",NOT(OR(EXACT($T76,"yes"),EXACT($T76,"no")))),ISFORMULA($U76),AND($U76&lt;&gt;"",NOT(OR(EXACT($U76,"yes"),EXACT($U76,"no"),EXACT($U76,"unknown")))))</x:f>
      </x:c>
      <x:c r="BA76">
        <x:f>OR(LEN(TRIM($C76&amp;""))=0,LEN(TRIM($D76&amp;""))=0,LEN(TRIM($E76&amp;""))=0,LEN(TRIM($F76&amp;""))=0,LEN(TRIM($G76&amp;""))=0,LEN(TRIM($H76&amp;""))=0,LEN(TRIM($I76&amp;""))=0,LEN(TRIM($J76&amp;""))=0)</x:f>
      </x:c>
      <x:c r="BB76">
        <x:f>IF($O76&lt;&gt;"",$O76,IF($J76="independent_current","two_plus",IF($J76="one_decision","one",IF($J76="shared_records","shared","unknown"))))</x:f>
      </x:c>
      <x:c r="BC76">
        <x:f>IF($M76&lt;&gt;"",$M76,IF($J76="stale","stale",IF($J76="incomplete_capture","unknown",IF($J76&lt;&gt;"","current",""))))</x:f>
      </x:c>
      <x:c r="BD76">
        <x:f>IF($N76&lt;&gt;"",$N76,IF($J76="contradictory","material",IF($J76&lt;&gt;"","none","")))</x:f>
      </x:c>
      <x:c r="BE76">
        <x:f>IF($P76&lt;&gt;"",$P76,IF($J76="incomplete_capture","incomplete_crm",IF($J76="independent_current","balanced",IF($J76&lt;&gt;"","limited",""))))</x:f>
      </x:c>
      <x:c r="BF76">
        <x:f>OR($G76="buyer_event",$G76="mixed")</x:f>
      </x:c>
      <x:c r="BG76">
        <x:f>OR($D76="battlecard",$D76="shortlist",$D76="procurement",$D76="pricing",$D76="renewal",$D76="strategy",$D76="product_comparison")</x:f>
      </x:c>
      <x:c r="BH76">
        <x:f>OR($D76="seo",$D76="content",$D76="paid_search",$D76="market_monitoring")</x:f>
      </x:c>
      <x:c r="BI76">
        <x:f>IF(OR($K76="vendor",$K76="product"),"direct",IF(OR($K76="consultancy",$K76="agency"),"indirect",IF(OR($K76="internal_build",$K76="spreadsheet",$K76="incumbent",$K76="open_source",$K76="free_tool",$K76="no_decision",$K76="status_quo"),"substitute","")))</x:f>
      </x:c>
      <x:c r="BJ76">
        <x:f>IF(OR($K76="vendor",$K76="product"),"Direct competitor",IF(OR($K76="consultancy",$K76="agency"),"Service alternative",IF($K76="incumbent","Incumbent / substitute",IF($K76="no_decision","No-decision alternative",IF($K76="status_quo","Status-quo alternative",IF(OR($K76="internal_build",$K76="spreadsheet",$K76="open_source",$K76="free_tool"),"Substitute",""))))))</x:f>
      </x:c>
      <x:c r="BK76">
        <x:f>OR($G76="none",$G76="seller_only",$BB76&lt;&gt;"two_plus",$BE76="only_wins",$BE76="only_losses",$BE76="one_segment",$BE76="incomplete_crm",$BE76="limited",$T76="yes",$BC76&lt;&gt;"current")</x:f>
      </x:c>
      <x:c r="BL76">
        <x:f>IF(ISFORMULA($C76),"candidateName, ","")&amp;IF(OR(ISFORMULA($D76),AND($D76&lt;&gt;"",NOT(OR(EXACT($D76,"seo"),EXACT($D76,"content"),EXACT($D76,"paid_search"),EXACT($D76,"market_monitoring"),EXACT($D76,"battlecard"),EXACT($D76,"product_comparison"),EXACT($D76,"shortlist"),EXACT($D76,"procurement"),EXACT($D76,"pricing"),EXACT($D76,"renewal"),EXACT($D76,"strategy"))))),"decisionUse, ","")&amp;IF(OR(ISFORMULA($E76),AND($E76&lt;&gt;"",NOT(OR(EXACT($E76,"yes"),EXACT($E76,"no"))))),"candidateInSet, ","")&amp;IF(OR(ISFORMULA($F76),AND($F76&lt;&gt;"",NOT(OR(EXACT($F76,"yes"),EXACT($F76,"no"))))),"publicEvidence, ","")&amp;IF(OR(ISFORMULA($G76),AND($G76&lt;&gt;"",NOT(OR(EXACT($G76,"none"),EXACT($G76,"seller_only"),EXACT($G76,"buyer_event"),EXACT($G76,"mixed"))))),"firstPartyEvidence, ","")&amp;IF(OR(ISFORMULA($H76),AND($H76&lt;&gt;"",NOT(OR(EXACT($H76,"yes"),EXACT($H76,"no"),EXACT($H76,"unknown"))))),"realDecision, ","")&amp;IF(OR(ISFORMULA($I76),AND($I76&lt;&gt;"",NOT(OR(EXACT($I76,"full"),EXACT($I76,"partial"),EXACT($I76,"mismatch"),EXACT($I76,"unknown"))))),"scopeMatch, ","")&amp;IF(OR(ISFORMULA($J76),AND($J76&lt;&gt;"",NOT(OR(EXACT($J76,"independent_current"),EXACT($J76,"one_decision"),EXACT($J76,"shared_records"),EXACT($J76,"contradictory"),EXACT($J76,"incomplete_capture"),EXACT($J76,"stale"))))),"evidenceQuality, ","")&amp;IF(OR(ISFORMULA($K76),AND($K76&lt;&gt;"",NOT(OR(EXACT($K76,"vendor"),EXACT($K76,"product"),EXACT($K76,"consultancy"),EXACT($K76,"agency"),EXACT($K76,"internal_build"),EXACT($K76,"spreadsheet"),EXACT($K76,"incumbent"),EXACT($K76,"open_source"),EXACT($K76,"free_tool"),EXACT($K76,"no_decision"),EXACT($K76,"status_quo"),EXACT($K76,"unknown"))))),"alternativeType, ","")&amp;IF(OR(ISFORMULA($L76),AND($L76&lt;&gt;"",NOT(OR(EXACT($L76,"direct"),EXACT($L76,"indirect"),EXACT($L76,"substitute"),EXACT($L76,"reference"),EXACT($L76,"unknown"))))),"currentRole, ","")&amp;IF(OR(ISFORMULA($M76),AND($M76&lt;&gt;"",NOT(OR(EXACT($M76,"current"),EXACT($M76,"stale"),EXACT($M76,"unknown"))))),"freshness, ","")&amp;IF(OR(ISFORMULA($N76),AND($N76&lt;&gt;"",NOT(OR(EXACT($N76,"none"),EXACT($N76,"material"),EXACT($N76,"unknown"))))),"contradiction, ","")&amp;IF(OR(ISFORMULA($O76),AND($O76&lt;&gt;"",NOT(OR(EXACT($O76,"two_plus"),EXACT($O76,"one"),EXACT($O76,"shared"),EXACT($O76,"unknown"))))),"provenance, ","")&amp;IF(OR(ISFORMULA($P76),AND($P76&lt;&gt;"",NOT(OR(EXACT($P76,"balanced"),EXACT($P76,"only_wins"),EXACT($P76,"only_losses"),EXACT($P76,"one_segment"),EXACT($P76,"incomplete_crm"),EXACT($P76,"limited"))))),"sampleCoverage, ","")&amp;IF(OR(ISFORMULA($Q76),AND($Q76&lt;&gt;"",NOT(OR(EXACT($Q76,"none"),EXACT($Q76,"review_due"),EXACT($Q76,"new_evidence"))))),"previousValidation, ","")&amp;IF(OR(ISFORMULA($R76),AND($R76&lt;&gt;"",NOT(OR(EXACT($R76,"yes"),EXACT($R76,"no"))))),"newMaterialEvidence, ","")&amp;IF(OR(ISFORMULA($S76),AND($S76&lt;&gt;"",NOT(OR(EXACT($S76,"yes"),EXACT($S76,"no"),EXACT($S76,"unknown"))))),"serviceability, ","")&amp;IF(OR(ISFORMULA($T76),AND($T76&lt;&gt;"",NOT(OR(EXACT($T76,"yes"),EXACT($T76,"no"))))),"historicalBackfill, ","")&amp;IF(OR(ISFORMULA($U76),AND($U76&lt;&gt;"",NOT(OR(EXACT($U76,"yes"),EXACT($U76,"no"),EXACT($U76,"unknown"))))),"commercialNonParticipation, ","")</x:f>
      </x:c>
      <x:c r="BM76">
        <x:f>IF(LEN(TRIM($C76&amp;""))=0,"candidateName, ","")&amp;IF(LEN(TRIM($D76&amp;""))=0,"decisionUse, ","")&amp;IF(LEN(TRIM($E76&amp;""))=0,"candidateInSet, ","")&amp;IF(LEN(TRIM($F76&amp;""))=0,"publicEvidence, ","")&amp;IF(LEN(TRIM($G76&amp;""))=0,"firstPartyEvidence, ","")&amp;IF(LEN(TRIM($H76&amp;""))=0,"realDecision, ","")&amp;IF(LEN(TRIM($I76&amp;""))=0,"scopeMatch, ","")&amp;IF(LEN(TRIM($J76&amp;""))=0,"evidenceQuality, ","")</x:f>
      </x:c>
      <x:c r="BN76">
        <x:f>IF($AY76=0,"EMPTY",IF($AZ76=TRUE,"INVALID INPUT",IF($BA76=TRUE,"INVALID INPUT",IF(OR(NOT(ISTEXT($C76)),LEN(TRIM($C76&amp;""))&lt;2),"INVALID INPUT",IF(OR($Q76="review_due",$Q76="new_evidence",$R76="yes"),"REOPEN",IF(OR($BD76="material",$BD76="unknown"),"RESOLVE EVIDENCE",IF(OR($I76="unknown",$H76="unknown"),"RESOLVE EVIDENCE",IF(AND($BG76=TRUE,OR($S76="",$S76="unknown")),"RESOLVE EVIDENCE",IF(AND($E76="no",OR($K76="",$K76="unknown")),"RESOLVE EVIDENCE",IF(AND($E76="yes",OR($L76="",$L76="unknown")),"RESOLVE EVIDENCE",IF(AND($E76="yes",OR($I76="partial",$I76="mismatch",$BC76="stale")),"DOWNGRADE",IF(AND($BG76=TRUE,$BK76=TRUE),"RESOLVE EVIDENCE",IF(AND($S76="no",$E76="yes",$H76="no",$U76="yes",$BB76="two_plus",$I76="full",$BC76="current"),"EXCLUDE FROM THIS COMMERCIAL VIEW",IF(AND($S76="no",$E76="yes",$H76="yes"),"DOWNGRADE",IF(AND($S76="no",OR($F76="yes",$BH76=TRUE)),"RETAIN FOR DISCOVERY / REFERENCE",IF($S76="no","RESOLVE EVIDENCE",IF(AND($E76="no",$H76="yes",$BF76=TRUE,$I76="full",$BI76=""),"RESOLVE EVIDENCE",IF(AND($E76="no",$H76="yes",$BF76=TRUE,$I76="full",$BG76=TRUE,OR($BB76&lt;&gt;"two_plus",$BC76&lt;&gt;"current",$S76&lt;&gt;"yes")),"RESOLVE EVIDENCE",IF(AND($E76="no",$H76="yes",$BF76=TRUE,$I76="full"),"ADD",IF(AND($BI76&lt;&gt;"",$E76="yes",$H76="yes",$I76="full",$L76&lt;&gt;$BI76),"RECLASSIFY",IF(AND($BB76="shared",$BH76=TRUE),"RETAIN FOR DISCOVERY / REFERENCE",IF(AND($BH76=TRUE,$F76="yes",OR($H76="no",$G76="none")),"RETAIN FOR DISCOVERY / REFERENCE",IF(AND($E76="yes",$H76="no",$U76="yes",$BB76="two_plus",$I76="full",$BC76="current"),"EXCLUDE FROM THIS COMMERCIAL VIEW",IF(AND($E76="yes",$H76="yes",$BF76=TRUE,$I76="full",$BB76="two_plus",$BC76="current",$BI76=""),"RESOLVE EVIDENCE",IF(AND($E76="yes",$H76="yes",$BF76=TRUE,$I76="full",$BB76="two_plus",$BC76="current",$BG76=TRUE,$S76&lt;&gt;"yes"),"RESOLVE EVIDENCE",IF(AND($E76="yes",$H76="yes",$BF76=TRUE,$I76="full",$BB76="two_plus",$BC76="current",$L76&lt;&gt;$BI76),"RECLASSIFY",IF(AND($E76="yes",$H76="yes",$BF76=TRUE,$I76="full",$BB76="two_plus",$BC76="current"),"CONFIRM","RESOLVE EVIDENCE")))))))))))))))))))))))))))</x:f>
      </x:c>
      <x:c r="BO76">
        <x:f>IF($AY76=0,"EMPTY",IF($AZ76=TRUE,"CONTROLLED_INPUT_INVALID",IF($BA76=TRUE,"REQUIRED_FIELDS_MISSING",IF(OR(NOT(ISTEXT($C76)),LEN(TRIM($C76&amp;""))&lt;2),"IDENTITY_MALFORMED",IF(OR($Q76="review_due",$Q76="new_evidence",$R76="yes"),"LIFECYCLE_TRIGGER",IF(OR($BD76="material",$BD76="unknown"),"MATERIAL_CONTRADICTION",IF(OR($I76="unknown",$H76="unknown"),"SCOPE_OR_EVENT_UNRESOLVED",IF(AND($BG76=TRUE,OR($S76="",$S76="unknown")),"SERVICEABILITY_UNRESOLVED",IF(AND($E76="no",OR($K76="",$K76="unknown")),"MISSING_ALTERNATIVE_ROLE_UNRESOLVED",IF(AND($E76="yes",OR($L76="",$L76="unknown")),"CURRENT_ROLE_UNRESOLVED",IF(AND($E76="yes",OR($I76="partial",$I76="mismatch",$BC76="stale")),"SCOPE_OR_FRESHNESS_LIMIT",IF(AND($BG76=TRUE,$BK76=TRUE),"COMMERCIAL_EVIDENCE_LIMITED",IF(AND($S76="no",$E76="yes",$H76="no",$U76="yes",$BB76="two_plus",$I76="full",$BC76="current"),"SCOPED_NON_SERVICEABILITY",IF(AND($S76="no",$E76="yes",$H76="yes"),"SERVICEABILITY_LIMIT",IF(AND($S76="no",OR($F76="yes",$BH76=TRUE)),"NOT_SERVICEABLE_FOR_COMMERCIAL_VIEW",IF($S76="no","SERVICEABILITY_NEGATIVE_ROLE_EFFECT_UNRESOLVED",IF(AND($E76="no",$H76="yes",$BF76=TRUE,$I76="full",$BI76=""),"MISSING_ALTERNATIVE_ROLE_UNRESOLVED",IF(AND($E76="no",$H76="yes",$BF76=TRUE,$I76="full",$BG76=TRUE,OR($BB76&lt;&gt;"two_plus",$BC76&lt;&gt;"current",$S76&lt;&gt;"yes")),"MISSING_ALTERNATIVE_EVIDENCE_LIMITED",IF(AND($E76="no",$H76="yes",$BF76=TRUE,$I76="full"),"COMMERCIAL_ALTERNATIVE_MISSING",IF(AND($BI76&lt;&gt;"",$E76="yes",$H76="yes",$I76="full",$L76&lt;&gt;$BI76),"ROLE_MISMATCH",IF(AND($BB76="shared",$BH76=TRUE),"PUBLIC_SIGNAL_SHARED_PROVENANCE",IF(AND($BH76=TRUE,$F76="yes",OR($H76="no",$G76="none")),"DISCOVERY_ONLY_RELATIONSHIP",IF(AND($E76="yes",$H76="no",$U76="yes",$BB76="two_plus",$I76="full",$BC76="current"),"SCOPED_NON_PARTICIPATION",IF(AND($E76="yes",$H76="yes",$BF76=TRUE,$I76="full",$BB76="two_plus",$BC76="current",$BI76=""),"ALTERNATIVE_TYPE_UNRESOLVED",IF(AND($E76="yes",$H76="yes",$BF76=TRUE,$I76="full",$BB76="two_plus",$BC76="current",$BG76=TRUE,$S76&lt;&gt;"yes"),"SERVICEABILITY_UNRESOLVED",IF(AND($E76="yes",$H76="yes",$BF76=TRUE,$I76="full",$BB76="two_plus",$BC76="current",$L76&lt;&gt;$BI76),"ROLE_MISMATCH",IF(AND($E76="yes",$H76="yes",$BF76=TRUE,$I76="full",$BB76="two_plus",$BC76="current"),"SCOPED_COMMERCIAL_RELEVANCE","DEFAULT_EVIDENCE_GAP")))))))))))))))))))))))))))</x:f>
      </x:c>
    </x:row>
    <x:row r="77">
      <x:c r="A77" s="80" t="str">
        <x:v>F072</x:v>
      </x:c>
      <x:c r="B77" s="80" t="str">
        <x:v>Additional scope-limited case 72</x:v>
      </x:c>
      <x:c r="C77" s="80" t="str">
        <x:v>Atlas Cloud</x:v>
      </x:c>
      <x:c r="D77" s="80" t="str">
        <x:v>procurement</x:v>
      </x:c>
      <x:c r="E77" s="80" t="str">
        <x:v>yes</x:v>
      </x:c>
      <x:c r="F77" s="80" t="str">
        <x:v>yes</x:v>
      </x:c>
      <x:c r="G77" s="80" t="str">
        <x:v>mixed</x:v>
      </x:c>
      <x:c r="H77" s="80" t="str">
        <x:v>yes</x:v>
      </x:c>
      <x:c r="I77" s="80" t="str">
        <x:v>partial</x:v>
      </x:c>
      <x:c r="J77" s="80" t="str">
        <x:v>independent_current</x:v>
      </x:c>
      <x:c r="K77" s="80" t="str">
        <x:v>vendor</x:v>
      </x:c>
      <x:c r="L77" s="80" t="str">
        <x:v>direct</x:v>
      </x:c>
      <x:c r="M77" s="80" t="str">
        <x:v>current</x:v>
      </x:c>
      <x:c r="N77" s="80" t="str">
        <x:v>none</x:v>
      </x:c>
      <x:c r="O77" s="80" t="str">
        <x:v>two_plus</x:v>
      </x:c>
      <x:c r="P77" s="80" t="str">
        <x:v>balanced</x:v>
      </x:c>
      <x:c r="Q77" s="80" t="str">
        <x:v>none</x:v>
      </x:c>
      <x:c r="R77" s="80" t="str">
        <x:v>no</x:v>
      </x:c>
      <x:c r="S77" s="80" t="str">
        <x:v>yes</x:v>
      </x:c>
      <x:c r="T77" s="80" t="str">
        <x:v>no</x:v>
      </x:c>
      <x:c r="U77" s="80" t="str">
        <x:v>no</x:v>
      </x:c>
      <x:c r="V77" s="80" t="str">
        <x:v>DOWNGRADE</x:v>
      </x:c>
      <x:c r="W77" s="61" t="str">
        <x:v>SCOPE_OR_FRESHNESS_LIMIT</x:v>
      </x:c>
      <x:c r="X77" s="61" t="str">
        <x:v>VALID</x:v>
      </x:c>
      <x:c r="Y77" s="61">
        <x:f>IF($BN77="EMPTY","EMPTY",$BN77)</x:f>
      </x:c>
      <x:c r="Z77" s="61">
        <x:f>$BO77</x:f>
      </x:c>
      <x:c r="AA77" s="61">
        <x:f>IF($BN77="EMPTY","EMPTY",IF($AZ77=TRUE,"INVALID",IF($BA77=TRUE,"INCOMPLETE",IF(OR(NOT(ISTEXT($C77)),LEN(TRIM($C77&amp;""))&lt;2),"INVALID","VALID"))))</x:f>
      </x:c>
      <x:c r="AB77" s="61">
        <x:f>IF(Y77=V77,"PASS","FAIL")</x:f>
      </x:c>
      <x:c r="AC77" s="61">
        <x:f>IF(Z77=W77,"PASS","FAIL")</x:f>
      </x:c>
      <x:c r="AD77" s="61">
        <x:f>IF(AA77=X77,"PASS","FAIL")</x:f>
      </x:c>
      <x:c r="AE77" s="61">
        <x:f>IF(AND(AB77="PASS",AC77="PASS",AD77="PASS"),"PASS","FAIL")</x:f>
      </x:c>
      <x:c r="AF77" s="71" t="str">
        <x:v>The current role is broader than the evidence supports.</x:v>
      </x:c>
      <x:c r="AG77" s="61">
        <x:f>IF($BN77="EMPTY","EMPTY",IFERROR(VLOOKUP($BO77,'Method Notes'!$AN$5:$AW$50,2,FALSE),""))</x:f>
      </x:c>
      <x:c r="AH77" s="71" t="str">
        <x:v>The evidence is partial, mismatched or stale for the tested view.</x:v>
      </x:c>
      <x:c r="AI77" s="61">
        <x:f>IF($BN77="EMPTY","EMPTY",IF($BO77="CONTROLLED_INPUT_INVALID","Unsupported values were supplied for: "&amp;LEFT($BL77,MAX(0,LEN($BL77)-2))&amp;". The engine does not convert them to a safe default.",IF($BO77="REQUIRED_FIELDS_MISSING","Required information is missing: "&amp;LEFT($BM77,MAX(0,LEN($BM77)-2))&amp;".",IFERROR(VLOOKUP($BO77,'Method Notes'!$AN$5:$AW$50,3,FALSE),""))))</x:f>
      </x:c>
      <x:c r="AJ77" s="71" t="str">
        <x:v>Limit the role to the supported segment, stage or discovery view.</x:v>
      </x:c>
      <x:c r="AK77" s="61">
        <x:f>IF($BN77="EMPTY","EMPTY",IF($BO77="COMMERCIAL_ALTERNATIVE_MISSING","Add as "&amp;$BJ77&amp;" in this scoped view.",IF($BO77="ROLE_MISMATCH","Reclassify as "&amp;$BJ77&amp;" for this view.",IFERROR(VLOOKUP($BO77,'Method Notes'!$AN$5:$AW$50,4,FALSE),""))))</x:f>
      </x:c>
      <x:c r="AL77" s="71" t="str">
        <x:v>Narrow matching use only.</x:v>
      </x:c>
      <x:c r="AM77" s="61">
        <x:f>IF($BN77="EMPTY","EMPTY",IFERROR(VLOOKUP($BO77,'Method Notes'!$AN$5:$AW$50,5,FALSE),""))</x:f>
      </x:c>
      <x:c r="AN77" s="71" t="str">
        <x:v>Broader commercial or procurement use.</x:v>
      </x:c>
      <x:c r="AO77" s="61">
        <x:f>IF($BN77="EMPTY","EMPTY",IFERROR(VLOOKUP($BO77,'Method Notes'!$AN$5:$AW$50,6,FALSE),""))</x:f>
      </x:c>
      <x:c r="AP77" s="71" t="str">
        <x:v>Collect current evidence for the missing scope.</x:v>
      </x:c>
      <x:c r="AQ77" s="61">
        <x:f>IF($BN77="EMPTY","EMPTY",IF($BO77="COMMERCIAL_EVIDENCE_LIMITED",IF($BF77=TRUE,"Add independent decisions and missing segments.","Collect direct buyer or recorded commercial-event evidence tied to the same scope."),IFERROR(VLOOKUP($BO77,'Method Notes'!$AN$5:$AW$50,7,FALSE),"")))</x:f>
      </x:c>
      <x:c r="AR77" s="71" t="str">
        <x:v>Review on current matching evidence or scope change.</x:v>
      </x:c>
      <x:c r="AS77" s="61">
        <x:f>IF($BN77="EMPTY","EMPTY",IFERROR(VLOOKUP($BO77,'Method Notes'!$AN$5:$AW$50,8,FALSE),""))</x:f>
      </x:c>
      <x:c r="AT77" s="71" t="str">
        <x:v>Evidence is scoped to the tested view.</x:v>
      </x:c>
      <x:c r="AU77" s="61">
        <x:f>IF($BN77="EMPTY","EMPTY",IF(OR($BO77="COMMERCIAL_EVIDENCE_LIMITED",$BO77="COMMERCIAL_ALTERNATIVE_MISSING",$BO77="ROLE_MISMATCH",$BO77="SCOPE_OR_FRESHNESS_LIMIT"),IF($BB77="shared","PROVENANCE NOT INDEPENDENT",IF($BB77="one","ONE INDEPENDENT DECISION ONLY",IF($BE77="incomplete_crm","CRM CAPTURE INCOMPLETE",IF(OR($BE77="only_wins",$BE77="only_losses",$BE77="one_segment",$BE77="limited"),"SAMPLE COVERAGE LIMITED",IF($T77="yes","HISTORICAL BACKFILL UNRELIABLE",IF($BC77="stale","EVIDENCE STALE","Evidence is scoped to the tested view.")))))),IFERROR(VLOOKUP($BO77,'Method Notes'!$AN$5:$AW$50,9,FALSE),"")))</x:f>
      </x:c>
      <x:c r="AV77" s="71" t="str">
        <x:v>Update the view rather than deleting the stable identity.</x:v>
      </x:c>
      <x:c r="AW77" s="61">
        <x:f>IF($BN77="EMPTY","EMPTY",IFERROR(VLOOKUP($BO77,'Method Notes'!$AN$5:$AW$50,10,FALSE),""))</x:f>
      </x:c>
      <x:c r="AX77" s="61">
        <x:f>IF(AND(AG77=AF77,AI77=AH77,AK77=AJ77,AM77=AL77,AO77=AN77,AQ77=AP77,AS77=AR77,AU77=AT77,AW77=AV77),"PASS","FAIL")</x:f>
      </x:c>
      <x:c r="AY77">
        <x:f>IF(COUNTA($C77:$U77)&gt;0,1,0)</x:f>
      </x:c>
      <x:c r="AZ77">
        <x:f>OR(ISFORMULA($C77),ISFORMULA($D77),AND($D77&lt;&gt;"",NOT(OR(EXACT($D77,"seo"),EXACT($D77,"content"),EXACT($D77,"paid_search"),EXACT($D77,"market_monitoring"),EXACT($D77,"battlecard"),EXACT($D77,"product_comparison"),EXACT($D77,"shortlist"),EXACT($D77,"procurement"),EXACT($D77,"pricing"),EXACT($D77,"renewal"),EXACT($D77,"strategy")))),ISFORMULA($E77),AND($E77&lt;&gt;"",NOT(OR(EXACT($E77,"yes"),EXACT($E77,"no")))),ISFORMULA($F77),AND($F77&lt;&gt;"",NOT(OR(EXACT($F77,"yes"),EXACT($F77,"no")))),ISFORMULA($G77),AND($G77&lt;&gt;"",NOT(OR(EXACT($G77,"none"),EXACT($G77,"seller_only"),EXACT($G77,"buyer_event"),EXACT($G77,"mixed")))),ISFORMULA($H77),AND($H77&lt;&gt;"",NOT(OR(EXACT($H77,"yes"),EXACT($H77,"no"),EXACT($H77,"unknown")))),ISFORMULA($I77),AND($I77&lt;&gt;"",NOT(OR(EXACT($I77,"full"),EXACT($I77,"partial"),EXACT($I77,"mismatch"),EXACT($I77,"unknown")))),ISFORMULA($J77),AND($J77&lt;&gt;"",NOT(OR(EXACT($J77,"independent_current"),EXACT($J77,"one_decision"),EXACT($J77,"shared_records"),EXACT($J77,"contradictory"),EXACT($J77,"incomplete_capture"),EXACT($J77,"stale")))),ISFORMULA($K77),AND($K77&lt;&gt;"",NOT(OR(EXACT($K77,"vendor"),EXACT($K77,"product"),EXACT($K77,"consultancy"),EXACT($K77,"agency"),EXACT($K77,"internal_build"),EXACT($K77,"spreadsheet"),EXACT($K77,"incumbent"),EXACT($K77,"open_source"),EXACT($K77,"free_tool"),EXACT($K77,"no_decision"),EXACT($K77,"status_quo"),EXACT($K77,"unknown")))),ISFORMULA($L77),AND($L77&lt;&gt;"",NOT(OR(EXACT($L77,"direct"),EXACT($L77,"indirect"),EXACT($L77,"substitute"),EXACT($L77,"reference"),EXACT($L77,"unknown")))),ISFORMULA($M77),AND($M77&lt;&gt;"",NOT(OR(EXACT($M77,"current"),EXACT($M77,"stale"),EXACT($M77,"unknown")))),ISFORMULA($N77),AND($N77&lt;&gt;"",NOT(OR(EXACT($N77,"none"),EXACT($N77,"material"),EXACT($N77,"unknown")))),ISFORMULA($O77),AND($O77&lt;&gt;"",NOT(OR(EXACT($O77,"two_plus"),EXACT($O77,"one"),EXACT($O77,"shared"),EXACT($O77,"unknown")))),ISFORMULA($P77),AND($P77&lt;&gt;"",NOT(OR(EXACT($P77,"balanced"),EXACT($P77,"only_wins"),EXACT($P77,"only_losses"),EXACT($P77,"one_segment"),EXACT($P77,"incomplete_crm"),EXACT($P77,"limited")))),ISFORMULA($Q77),AND($Q77&lt;&gt;"",NOT(OR(EXACT($Q77,"none"),EXACT($Q77,"review_due"),EXACT($Q77,"new_evidence")))),ISFORMULA($R77),AND($R77&lt;&gt;"",NOT(OR(EXACT($R77,"yes"),EXACT($R77,"no")))),ISFORMULA($S77),AND($S77&lt;&gt;"",NOT(OR(EXACT($S77,"yes"),EXACT($S77,"no"),EXACT($S77,"unknown")))),ISFORMULA($T77),AND($T77&lt;&gt;"",NOT(OR(EXACT($T77,"yes"),EXACT($T77,"no")))),ISFORMULA($U77),AND($U77&lt;&gt;"",NOT(OR(EXACT($U77,"yes"),EXACT($U77,"no"),EXACT($U77,"unknown")))))</x:f>
      </x:c>
      <x:c r="BA77">
        <x:f>OR(LEN(TRIM($C77&amp;""))=0,LEN(TRIM($D77&amp;""))=0,LEN(TRIM($E77&amp;""))=0,LEN(TRIM($F77&amp;""))=0,LEN(TRIM($G77&amp;""))=0,LEN(TRIM($H77&amp;""))=0,LEN(TRIM($I77&amp;""))=0,LEN(TRIM($J77&amp;""))=0)</x:f>
      </x:c>
      <x:c r="BB77">
        <x:f>IF($O77&lt;&gt;"",$O77,IF($J77="independent_current","two_plus",IF($J77="one_decision","one",IF($J77="shared_records","shared","unknown"))))</x:f>
      </x:c>
      <x:c r="BC77">
        <x:f>IF($M77&lt;&gt;"",$M77,IF($J77="stale","stale",IF($J77="incomplete_capture","unknown",IF($J77&lt;&gt;"","current",""))))</x:f>
      </x:c>
      <x:c r="BD77">
        <x:f>IF($N77&lt;&gt;"",$N77,IF($J77="contradictory","material",IF($J77&lt;&gt;"","none","")))</x:f>
      </x:c>
      <x:c r="BE77">
        <x:f>IF($P77&lt;&gt;"",$P77,IF($J77="incomplete_capture","incomplete_crm",IF($J77="independent_current","balanced",IF($J77&lt;&gt;"","limited",""))))</x:f>
      </x:c>
      <x:c r="BF77">
        <x:f>OR($G77="buyer_event",$G77="mixed")</x:f>
      </x:c>
      <x:c r="BG77">
        <x:f>OR($D77="battlecard",$D77="shortlist",$D77="procurement",$D77="pricing",$D77="renewal",$D77="strategy",$D77="product_comparison")</x:f>
      </x:c>
      <x:c r="BH77">
        <x:f>OR($D77="seo",$D77="content",$D77="paid_search",$D77="market_monitoring")</x:f>
      </x:c>
      <x:c r="BI77">
        <x:f>IF(OR($K77="vendor",$K77="product"),"direct",IF(OR($K77="consultancy",$K77="agency"),"indirect",IF(OR($K77="internal_build",$K77="spreadsheet",$K77="incumbent",$K77="open_source",$K77="free_tool",$K77="no_decision",$K77="status_quo"),"substitute","")))</x:f>
      </x:c>
      <x:c r="BJ77">
        <x:f>IF(OR($K77="vendor",$K77="product"),"Direct competitor",IF(OR($K77="consultancy",$K77="agency"),"Service alternative",IF($K77="incumbent","Incumbent / substitute",IF($K77="no_decision","No-decision alternative",IF($K77="status_quo","Status-quo alternative",IF(OR($K77="internal_build",$K77="spreadsheet",$K77="open_source",$K77="free_tool"),"Substitute",""))))))</x:f>
      </x:c>
      <x:c r="BK77">
        <x:f>OR($G77="none",$G77="seller_only",$BB77&lt;&gt;"two_plus",$BE77="only_wins",$BE77="only_losses",$BE77="one_segment",$BE77="incomplete_crm",$BE77="limited",$T77="yes",$BC77&lt;&gt;"current")</x:f>
      </x:c>
      <x:c r="BL77">
        <x:f>IF(ISFORMULA($C77),"candidateName, ","")&amp;IF(OR(ISFORMULA($D77),AND($D77&lt;&gt;"",NOT(OR(EXACT($D77,"seo"),EXACT($D77,"content"),EXACT($D77,"paid_search"),EXACT($D77,"market_monitoring"),EXACT($D77,"battlecard"),EXACT($D77,"product_comparison"),EXACT($D77,"shortlist"),EXACT($D77,"procurement"),EXACT($D77,"pricing"),EXACT($D77,"renewal"),EXACT($D77,"strategy"))))),"decisionUse, ","")&amp;IF(OR(ISFORMULA($E77),AND($E77&lt;&gt;"",NOT(OR(EXACT($E77,"yes"),EXACT($E77,"no"))))),"candidateInSet, ","")&amp;IF(OR(ISFORMULA($F77),AND($F77&lt;&gt;"",NOT(OR(EXACT($F77,"yes"),EXACT($F77,"no"))))),"publicEvidence, ","")&amp;IF(OR(ISFORMULA($G77),AND($G77&lt;&gt;"",NOT(OR(EXACT($G77,"none"),EXACT($G77,"seller_only"),EXACT($G77,"buyer_event"),EXACT($G77,"mixed"))))),"firstPartyEvidence, ","")&amp;IF(OR(ISFORMULA($H77),AND($H77&lt;&gt;"",NOT(OR(EXACT($H77,"yes"),EXACT($H77,"no"),EXACT($H77,"unknown"))))),"realDecision, ","")&amp;IF(OR(ISFORMULA($I77),AND($I77&lt;&gt;"",NOT(OR(EXACT($I77,"full"),EXACT($I77,"partial"),EXACT($I77,"mismatch"),EXACT($I77,"unknown"))))),"scopeMatch, ","")&amp;IF(OR(ISFORMULA($J77),AND($J77&lt;&gt;"",NOT(OR(EXACT($J77,"independent_current"),EXACT($J77,"one_decision"),EXACT($J77,"shared_records"),EXACT($J77,"contradictory"),EXACT($J77,"incomplete_capture"),EXACT($J77,"stale"))))),"evidenceQuality, ","")&amp;IF(OR(ISFORMULA($K77),AND($K77&lt;&gt;"",NOT(OR(EXACT($K77,"vendor"),EXACT($K77,"product"),EXACT($K77,"consultancy"),EXACT($K77,"agency"),EXACT($K77,"internal_build"),EXACT($K77,"spreadsheet"),EXACT($K77,"incumbent"),EXACT($K77,"open_source"),EXACT($K77,"free_tool"),EXACT($K77,"no_decision"),EXACT($K77,"status_quo"),EXACT($K77,"unknown"))))),"alternativeType, ","")&amp;IF(OR(ISFORMULA($L77),AND($L77&lt;&gt;"",NOT(OR(EXACT($L77,"direct"),EXACT($L77,"indirect"),EXACT($L77,"substitute"),EXACT($L77,"reference"),EXACT($L77,"unknown"))))),"currentRole, ","")&amp;IF(OR(ISFORMULA($M77),AND($M77&lt;&gt;"",NOT(OR(EXACT($M77,"current"),EXACT($M77,"stale"),EXACT($M77,"unknown"))))),"freshness, ","")&amp;IF(OR(ISFORMULA($N77),AND($N77&lt;&gt;"",NOT(OR(EXACT($N77,"none"),EXACT($N77,"material"),EXACT($N77,"unknown"))))),"contradiction, ","")&amp;IF(OR(ISFORMULA($O77),AND($O77&lt;&gt;"",NOT(OR(EXACT($O77,"two_plus"),EXACT($O77,"one"),EXACT($O77,"shared"),EXACT($O77,"unknown"))))),"provenance, ","")&amp;IF(OR(ISFORMULA($P77),AND($P77&lt;&gt;"",NOT(OR(EXACT($P77,"balanced"),EXACT($P77,"only_wins"),EXACT($P77,"only_losses"),EXACT($P77,"one_segment"),EXACT($P77,"incomplete_crm"),EXACT($P77,"limited"))))),"sampleCoverage, ","")&amp;IF(OR(ISFORMULA($Q77),AND($Q77&lt;&gt;"",NOT(OR(EXACT($Q77,"none"),EXACT($Q77,"review_due"),EXACT($Q77,"new_evidence"))))),"previousValidation, ","")&amp;IF(OR(ISFORMULA($R77),AND($R77&lt;&gt;"",NOT(OR(EXACT($R77,"yes"),EXACT($R77,"no"))))),"newMaterialEvidence, ","")&amp;IF(OR(ISFORMULA($S77),AND($S77&lt;&gt;"",NOT(OR(EXACT($S77,"yes"),EXACT($S77,"no"),EXACT($S77,"unknown"))))),"serviceability, ","")&amp;IF(OR(ISFORMULA($T77),AND($T77&lt;&gt;"",NOT(OR(EXACT($T77,"yes"),EXACT($T77,"no"))))),"historicalBackfill, ","")&amp;IF(OR(ISFORMULA($U77),AND($U77&lt;&gt;"",NOT(OR(EXACT($U77,"yes"),EXACT($U77,"no"),EXACT($U77,"unknown"))))),"commercialNonParticipation, ","")</x:f>
      </x:c>
      <x:c r="BM77">
        <x:f>IF(LEN(TRIM($C77&amp;""))=0,"candidateName, ","")&amp;IF(LEN(TRIM($D77&amp;""))=0,"decisionUse, ","")&amp;IF(LEN(TRIM($E77&amp;""))=0,"candidateInSet, ","")&amp;IF(LEN(TRIM($F77&amp;""))=0,"publicEvidence, ","")&amp;IF(LEN(TRIM($G77&amp;""))=0,"firstPartyEvidence, ","")&amp;IF(LEN(TRIM($H77&amp;""))=0,"realDecision, ","")&amp;IF(LEN(TRIM($I77&amp;""))=0,"scopeMatch, ","")&amp;IF(LEN(TRIM($J77&amp;""))=0,"evidenceQuality, ","")</x:f>
      </x:c>
      <x:c r="BN77">
        <x:f>IF($AY77=0,"EMPTY",IF($AZ77=TRUE,"INVALID INPUT",IF($BA77=TRUE,"INVALID INPUT",IF(OR(NOT(ISTEXT($C77)),LEN(TRIM($C77&amp;""))&lt;2),"INVALID INPUT",IF(OR($Q77="review_due",$Q77="new_evidence",$R77="yes"),"REOPEN",IF(OR($BD77="material",$BD77="unknown"),"RESOLVE EVIDENCE",IF(OR($I77="unknown",$H77="unknown"),"RESOLVE EVIDENCE",IF(AND($BG77=TRUE,OR($S77="",$S77="unknown")),"RESOLVE EVIDENCE",IF(AND($E77="no",OR($K77="",$K77="unknown")),"RESOLVE EVIDENCE",IF(AND($E77="yes",OR($L77="",$L77="unknown")),"RESOLVE EVIDENCE",IF(AND($E77="yes",OR($I77="partial",$I77="mismatch",$BC77="stale")),"DOWNGRADE",IF(AND($BG77=TRUE,$BK77=TRUE),"RESOLVE EVIDENCE",IF(AND($S77="no",$E77="yes",$H77="no",$U77="yes",$BB77="two_plus",$I77="full",$BC77="current"),"EXCLUDE FROM THIS COMMERCIAL VIEW",IF(AND($S77="no",$E77="yes",$H77="yes"),"DOWNGRADE",IF(AND($S77="no",OR($F77="yes",$BH77=TRUE)),"RETAIN FOR DISCOVERY / REFERENCE",IF($S77="no","RESOLVE EVIDENCE",IF(AND($E77="no",$H77="yes",$BF77=TRUE,$I77="full",$BI77=""),"RESOLVE EVIDENCE",IF(AND($E77="no",$H77="yes",$BF77=TRUE,$I77="full",$BG77=TRUE,OR($BB77&lt;&gt;"two_plus",$BC77&lt;&gt;"current",$S77&lt;&gt;"yes")),"RESOLVE EVIDENCE",IF(AND($E77="no",$H77="yes",$BF77=TRUE,$I77="full"),"ADD",IF(AND($BI77&lt;&gt;"",$E77="yes",$H77="yes",$I77="full",$L77&lt;&gt;$BI77),"RECLASSIFY",IF(AND($BB77="shared",$BH77=TRUE),"RETAIN FOR DISCOVERY / REFERENCE",IF(AND($BH77=TRUE,$F77="yes",OR($H77="no",$G77="none")),"RETAIN FOR DISCOVERY / REFERENCE",IF(AND($E77="yes",$H77="no",$U77="yes",$BB77="two_plus",$I77="full",$BC77="current"),"EXCLUDE FROM THIS COMMERCIAL VIEW",IF(AND($E77="yes",$H77="yes",$BF77=TRUE,$I77="full",$BB77="two_plus",$BC77="current",$BI77=""),"RESOLVE EVIDENCE",IF(AND($E77="yes",$H77="yes",$BF77=TRUE,$I77="full",$BB77="two_plus",$BC77="current",$BG77=TRUE,$S77&lt;&gt;"yes"),"RESOLVE EVIDENCE",IF(AND($E77="yes",$H77="yes",$BF77=TRUE,$I77="full",$BB77="two_plus",$BC77="current",$L77&lt;&gt;$BI77),"RECLASSIFY",IF(AND($E77="yes",$H77="yes",$BF77=TRUE,$I77="full",$BB77="two_plus",$BC77="current"),"CONFIRM","RESOLVE EVIDENCE")))))))))))))))))))))))))))</x:f>
      </x:c>
      <x:c r="BO77">
        <x:f>IF($AY77=0,"EMPTY",IF($AZ77=TRUE,"CONTROLLED_INPUT_INVALID",IF($BA77=TRUE,"REQUIRED_FIELDS_MISSING",IF(OR(NOT(ISTEXT($C77)),LEN(TRIM($C77&amp;""))&lt;2),"IDENTITY_MALFORMED",IF(OR($Q77="review_due",$Q77="new_evidence",$R77="yes"),"LIFECYCLE_TRIGGER",IF(OR($BD77="material",$BD77="unknown"),"MATERIAL_CONTRADICTION",IF(OR($I77="unknown",$H77="unknown"),"SCOPE_OR_EVENT_UNRESOLVED",IF(AND($BG77=TRUE,OR($S77="",$S77="unknown")),"SERVICEABILITY_UNRESOLVED",IF(AND($E77="no",OR($K77="",$K77="unknown")),"MISSING_ALTERNATIVE_ROLE_UNRESOLVED",IF(AND($E77="yes",OR($L77="",$L77="unknown")),"CURRENT_ROLE_UNRESOLVED",IF(AND($E77="yes",OR($I77="partial",$I77="mismatch",$BC77="stale")),"SCOPE_OR_FRESHNESS_LIMIT",IF(AND($BG77=TRUE,$BK77=TRUE),"COMMERCIAL_EVIDENCE_LIMITED",IF(AND($S77="no",$E77="yes",$H77="no",$U77="yes",$BB77="two_plus",$I77="full",$BC77="current"),"SCOPED_NON_SERVICEABILITY",IF(AND($S77="no",$E77="yes",$H77="yes"),"SERVICEABILITY_LIMIT",IF(AND($S77="no",OR($F77="yes",$BH77=TRUE)),"NOT_SERVICEABLE_FOR_COMMERCIAL_VIEW",IF($S77="no","SERVICEABILITY_NEGATIVE_ROLE_EFFECT_UNRESOLVED",IF(AND($E77="no",$H77="yes",$BF77=TRUE,$I77="full",$BI77=""),"MISSING_ALTERNATIVE_ROLE_UNRESOLVED",IF(AND($E77="no",$H77="yes",$BF77=TRUE,$I77="full",$BG77=TRUE,OR($BB77&lt;&gt;"two_plus",$BC77&lt;&gt;"current",$S77&lt;&gt;"yes")),"MISSING_ALTERNATIVE_EVIDENCE_LIMITED",IF(AND($E77="no",$H77="yes",$BF77=TRUE,$I77="full"),"COMMERCIAL_ALTERNATIVE_MISSING",IF(AND($BI77&lt;&gt;"",$E77="yes",$H77="yes",$I77="full",$L77&lt;&gt;$BI77),"ROLE_MISMATCH",IF(AND($BB77="shared",$BH77=TRUE),"PUBLIC_SIGNAL_SHARED_PROVENANCE",IF(AND($BH77=TRUE,$F77="yes",OR($H77="no",$G77="none")),"DISCOVERY_ONLY_RELATIONSHIP",IF(AND($E77="yes",$H77="no",$U77="yes",$BB77="two_plus",$I77="full",$BC77="current"),"SCOPED_NON_PARTICIPATION",IF(AND($E77="yes",$H77="yes",$BF77=TRUE,$I77="full",$BB77="two_plus",$BC77="current",$BI77=""),"ALTERNATIVE_TYPE_UNRESOLVED",IF(AND($E77="yes",$H77="yes",$BF77=TRUE,$I77="full",$BB77="two_plus",$BC77="current",$BG77=TRUE,$S77&lt;&gt;"yes"),"SERVICEABILITY_UNRESOLVED",IF(AND($E77="yes",$H77="yes",$BF77=TRUE,$I77="full",$BB77="two_plus",$BC77="current",$L77&lt;&gt;$BI77),"ROLE_MISMATCH",IF(AND($E77="yes",$H77="yes",$BF77=TRUE,$I77="full",$BB77="two_plus",$BC77="current"),"SCOPED_COMMERCIAL_RELEVANCE","DEFAULT_EVIDENCE_GAP")))))))))))))))))))))))))))</x:f>
      </x:c>
    </x:row>
    <x:row r="78">
      <x:c r="A78" s="80" t="str">
        <x:v>F073</x:v>
      </x:c>
      <x:c r="B78" s="80" t="str">
        <x:v>Additional contradiction case 73</x:v>
      </x:c>
      <x:c r="C78" s="80" t="str">
        <x:v>Atlas Cloud</x:v>
      </x:c>
      <x:c r="D78" s="80" t="str">
        <x:v>shortlist</x:v>
      </x:c>
      <x:c r="E78" s="80" t="str">
        <x:v>yes</x:v>
      </x:c>
      <x:c r="F78" s="80" t="str">
        <x:v>yes</x:v>
      </x:c>
      <x:c r="G78" s="80" t="str">
        <x:v>mixed</x:v>
      </x:c>
      <x:c r="H78" s="80" t="str">
        <x:v>yes</x:v>
      </x:c>
      <x:c r="I78" s="80" t="str">
        <x:v>full</x:v>
      </x:c>
      <x:c r="J78" s="80" t="str">
        <x:v>contradictory</x:v>
      </x:c>
      <x:c r="K78" s="80" t="str">
        <x:v>vendor</x:v>
      </x:c>
      <x:c r="L78" s="80" t="str">
        <x:v>direct</x:v>
      </x:c>
      <x:c r="M78" s="80" t="str">
        <x:v>current</x:v>
      </x:c>
      <x:c r="N78" s="80" t="str">
        <x:v>material</x:v>
      </x:c>
      <x:c r="O78" s="80" t="str">
        <x:v>two_plus</x:v>
      </x:c>
      <x:c r="P78" s="80" t="str">
        <x:v>balanced</x:v>
      </x:c>
      <x:c r="Q78" s="80" t="str">
        <x:v>none</x:v>
      </x:c>
      <x:c r="R78" s="80" t="str">
        <x:v>no</x:v>
      </x:c>
      <x:c r="S78" s="80" t="str">
        <x:v>yes</x:v>
      </x:c>
      <x:c r="T78" s="80" t="str">
        <x:v>no</x:v>
      </x:c>
      <x:c r="U78" s="80" t="str">
        <x:v>no</x:v>
      </x:c>
      <x:c r="V78" s="80" t="str">
        <x:v>RESOLVE EVIDENCE</x:v>
      </x:c>
      <x:c r="W78" s="61" t="str">
        <x:v>MATERIAL_CONTRADICTION</x:v>
      </x:c>
      <x:c r="X78" s="61" t="str">
        <x:v>VALID</x:v>
      </x:c>
      <x:c r="Y78" s="61">
        <x:f>IF($BN78="EMPTY","EMPTY",$BN78)</x:f>
      </x:c>
      <x:c r="Z78" s="61">
        <x:f>$BO78</x:f>
      </x:c>
      <x:c r="AA78" s="61">
        <x:f>IF($BN78="EMPTY","EMPTY",IF($AZ78=TRUE,"INVALID",IF($BA78=TRUE,"INCOMPLETE",IF(OR(NOT(ISTEXT($C78)),LEN(TRIM($C78&amp;""))&lt;2),"INVALID","VALID"))))</x:f>
      </x:c>
      <x:c r="AB78" s="61">
        <x:f>IF(Y78=V78,"PASS","FAIL")</x:f>
      </x:c>
      <x:c r="AC78" s="61">
        <x:f>IF(Z78=W78,"PASS","FAIL")</x:f>
      </x:c>
      <x:c r="AD78" s="61">
        <x:f>IF(AA78=X78,"PASS","FAIL")</x:f>
      </x:c>
      <x:c r="AE78" s="61">
        <x:f>IF(AND(AB78="PASS",AC78="PASS",AD78="PASS"),"PASS","FAIL")</x:f>
      </x:c>
      <x:c r="AF78" s="71" t="str">
        <x:v>Comparable evidence is contradictory or its contradiction state is unresolved.</x:v>
      </x:c>
      <x:c r="AG78" s="61">
        <x:f>IF($BN78="EMPTY","EMPTY",IFERROR(VLOOKUP($BO78,'Method Notes'!$AN$5:$AW$50,2,FALSE),""))</x:f>
      </x:c>
      <x:c r="AH78" s="71" t="str">
        <x:v>A forced confirmation, addition or exclusion would hide a material evidence problem.</x:v>
      </x:c>
      <x:c r="AI78" s="61">
        <x:f>IF($BN78="EMPTY","EMPTY",IF($BO78="CONTROLLED_INPUT_INVALID","Unsupported values were supplied for: "&amp;LEFT($BL78,MAX(0,LEN($BL78)-2))&amp;". The engine does not convert them to a safe default.",IF($BO78="REQUIRED_FIELDS_MISSING","Required information is missing: "&amp;LEFT($BM78,MAX(0,LEN($BM78)-2))&amp;".",IFERROR(VLOOKUP($BO78,'Method Notes'!$AN$5:$AW$50,3,FALSE),""))))</x:f>
      </x:c>
      <x:c r="AJ78" s="71" t="str">
        <x:v>No final role change.</x:v>
      </x:c>
      <x:c r="AK78" s="61">
        <x:f>IF($BN78="EMPTY","EMPTY",IF($BO78="COMMERCIAL_ALTERNATIVE_MISSING","Add as "&amp;$BJ78&amp;" in this scoped view.",IF($BO78="ROLE_MISMATCH","Reclassify as "&amp;$BJ78&amp;" for this view.",IFERROR(VLOOKUP($BO78,'Method Notes'!$AN$5:$AW$50,4,FALSE),""))))</x:f>
      </x:c>
      <x:c r="AL78" s="71" t="str">
        <x:v>Evidence collection and controlled review.</x:v>
      </x:c>
      <x:c r="AM78" s="61">
        <x:f>IF($BN78="EMPTY","EMPTY",IFERROR(VLOOKUP($BO78,'Method Notes'!$AN$5:$AW$50,5,FALSE),""))</x:f>
      </x:c>
      <x:c r="AN78" s="71" t="str">
        <x:v>High-impact downstream use until the named gap is closed.</x:v>
      </x:c>
      <x:c r="AO78" s="61">
        <x:f>IF($BN78="EMPTY","EMPTY",IFERROR(VLOOKUP($BO78,'Method Notes'!$AN$5:$AW$50,6,FALSE),""))</x:f>
      </x:c>
      <x:c r="AP78" s="71" t="str">
        <x:v>Verify identity, scope and the underlying decision; then collect the missing buyer or commercial record.</x:v>
      </x:c>
      <x:c r="AQ78" s="61">
        <x:f>IF($BN78="EMPTY","EMPTY",IF($BO78="COMMERCIAL_EVIDENCE_LIMITED",IF($BF78=TRUE,"Add independent decisions and missing segments.","Collect direct buyer or recorded commercial-event evidence tied to the same scope."),IFERROR(VLOOKUP($BO78,'Method Notes'!$AN$5:$AW$50,7,FALSE),"")))</x:f>
      </x:c>
      <x:c r="AR78" s="71" t="str">
        <x:v>Review when the named evidence is available.</x:v>
      </x:c>
      <x:c r="AS78" s="61">
        <x:f>IF($BN78="EMPTY","EMPTY",IFERROR(VLOOKUP($BO78,'Method Notes'!$AN$5:$AW$50,8,FALSE),""))</x:f>
      </x:c>
      <x:c r="AT78" s="71" t="str">
        <x:v>FIRST-PARTY CONTRADICTION REQUIRES RESOLUTION</x:v>
      </x:c>
      <x:c r="AU78" s="61">
        <x:f>IF($BN78="EMPTY","EMPTY",IF(OR($BO78="COMMERCIAL_EVIDENCE_LIMITED",$BO78="COMMERCIAL_ALTERNATIVE_MISSING",$BO78="ROLE_MISMATCH",$BO78="SCOPE_OR_FRESHNESS_LIMIT"),IF($BB78="shared","PROVENANCE NOT INDEPENDENT",IF($BB78="one","ONE INDEPENDENT DECISION ONLY",IF($BE78="incomplete_crm","CRM CAPTURE INCOMPLETE",IF(OR($BE78="only_wins",$BE78="only_losses",$BE78="one_segment",$BE78="limited"),"SAMPLE COVERAGE LIMITED",IF($T78="yes","HISTORICAL BACKFILL UNRELIABLE",IF($BC78="stale","EVIDENCE STALE","Evidence is scoped to the tested view.")))))),IFERROR(VLOOKUP($BO78,'Method Notes'!$AN$5:$AW$50,9,FALSE),"")))</x:f>
      </x:c>
      <x:c r="AV78" s="71" t="str">
        <x:v>Record both propositions and assign an owner to resolve them.</x:v>
      </x:c>
      <x:c r="AW78" s="61">
        <x:f>IF($BN78="EMPTY","EMPTY",IFERROR(VLOOKUP($BO78,'Method Notes'!$AN$5:$AW$50,10,FALSE),""))</x:f>
      </x:c>
      <x:c r="AX78" s="61">
        <x:f>IF(AND(AG78=AF78,AI78=AH78,AK78=AJ78,AM78=AL78,AO78=AN78,AQ78=AP78,AS78=AR78,AU78=AT78,AW78=AV78),"PASS","FAIL")</x:f>
      </x:c>
      <x:c r="AY78">
        <x:f>IF(COUNTA($C78:$U78)&gt;0,1,0)</x:f>
      </x:c>
      <x:c r="AZ78">
        <x:f>OR(ISFORMULA($C78),ISFORMULA($D78),AND($D78&lt;&gt;"",NOT(OR(EXACT($D78,"seo"),EXACT($D78,"content"),EXACT($D78,"paid_search"),EXACT($D78,"market_monitoring"),EXACT($D78,"battlecard"),EXACT($D78,"product_comparison"),EXACT($D78,"shortlist"),EXACT($D78,"procurement"),EXACT($D78,"pricing"),EXACT($D78,"renewal"),EXACT($D78,"strategy")))),ISFORMULA($E78),AND($E78&lt;&gt;"",NOT(OR(EXACT($E78,"yes"),EXACT($E78,"no")))),ISFORMULA($F78),AND($F78&lt;&gt;"",NOT(OR(EXACT($F78,"yes"),EXACT($F78,"no")))),ISFORMULA($G78),AND($G78&lt;&gt;"",NOT(OR(EXACT($G78,"none"),EXACT($G78,"seller_only"),EXACT($G78,"buyer_event"),EXACT($G78,"mixed")))),ISFORMULA($H78),AND($H78&lt;&gt;"",NOT(OR(EXACT($H78,"yes"),EXACT($H78,"no"),EXACT($H78,"unknown")))),ISFORMULA($I78),AND($I78&lt;&gt;"",NOT(OR(EXACT($I78,"full"),EXACT($I78,"partial"),EXACT($I78,"mismatch"),EXACT($I78,"unknown")))),ISFORMULA($J78),AND($J78&lt;&gt;"",NOT(OR(EXACT($J78,"independent_current"),EXACT($J78,"one_decision"),EXACT($J78,"shared_records"),EXACT($J78,"contradictory"),EXACT($J78,"incomplete_capture"),EXACT($J78,"stale")))),ISFORMULA($K78),AND($K78&lt;&gt;"",NOT(OR(EXACT($K78,"vendor"),EXACT($K78,"product"),EXACT($K78,"consultancy"),EXACT($K78,"agency"),EXACT($K78,"internal_build"),EXACT($K78,"spreadsheet"),EXACT($K78,"incumbent"),EXACT($K78,"open_source"),EXACT($K78,"free_tool"),EXACT($K78,"no_decision"),EXACT($K78,"status_quo"),EXACT($K78,"unknown")))),ISFORMULA($L78),AND($L78&lt;&gt;"",NOT(OR(EXACT($L78,"direct"),EXACT($L78,"indirect"),EXACT($L78,"substitute"),EXACT($L78,"reference"),EXACT($L78,"unknown")))),ISFORMULA($M78),AND($M78&lt;&gt;"",NOT(OR(EXACT($M78,"current"),EXACT($M78,"stale"),EXACT($M78,"unknown")))),ISFORMULA($N78),AND($N78&lt;&gt;"",NOT(OR(EXACT($N78,"none"),EXACT($N78,"material"),EXACT($N78,"unknown")))),ISFORMULA($O78),AND($O78&lt;&gt;"",NOT(OR(EXACT($O78,"two_plus"),EXACT($O78,"one"),EXACT($O78,"shared"),EXACT($O78,"unknown")))),ISFORMULA($P78),AND($P78&lt;&gt;"",NOT(OR(EXACT($P78,"balanced"),EXACT($P78,"only_wins"),EXACT($P78,"only_losses"),EXACT($P78,"one_segment"),EXACT($P78,"incomplete_crm"),EXACT($P78,"limited")))),ISFORMULA($Q78),AND($Q78&lt;&gt;"",NOT(OR(EXACT($Q78,"none"),EXACT($Q78,"review_due"),EXACT($Q78,"new_evidence")))),ISFORMULA($R78),AND($R78&lt;&gt;"",NOT(OR(EXACT($R78,"yes"),EXACT($R78,"no")))),ISFORMULA($S78),AND($S78&lt;&gt;"",NOT(OR(EXACT($S78,"yes"),EXACT($S78,"no"),EXACT($S78,"unknown")))),ISFORMULA($T78),AND($T78&lt;&gt;"",NOT(OR(EXACT($T78,"yes"),EXACT($T78,"no")))),ISFORMULA($U78),AND($U78&lt;&gt;"",NOT(OR(EXACT($U78,"yes"),EXACT($U78,"no"),EXACT($U78,"unknown")))))</x:f>
      </x:c>
      <x:c r="BA78">
        <x:f>OR(LEN(TRIM($C78&amp;""))=0,LEN(TRIM($D78&amp;""))=0,LEN(TRIM($E78&amp;""))=0,LEN(TRIM($F78&amp;""))=0,LEN(TRIM($G78&amp;""))=0,LEN(TRIM($H78&amp;""))=0,LEN(TRIM($I78&amp;""))=0,LEN(TRIM($J78&amp;""))=0)</x:f>
      </x:c>
      <x:c r="BB78">
        <x:f>IF($O78&lt;&gt;"",$O78,IF($J78="independent_current","two_plus",IF($J78="one_decision","one",IF($J78="shared_records","shared","unknown"))))</x:f>
      </x:c>
      <x:c r="BC78">
        <x:f>IF($M78&lt;&gt;"",$M78,IF($J78="stale","stale",IF($J78="incomplete_capture","unknown",IF($J78&lt;&gt;"","current",""))))</x:f>
      </x:c>
      <x:c r="BD78">
        <x:f>IF($N78&lt;&gt;"",$N78,IF($J78="contradictory","material",IF($J78&lt;&gt;"","none","")))</x:f>
      </x:c>
      <x:c r="BE78">
        <x:f>IF($P78&lt;&gt;"",$P78,IF($J78="incomplete_capture","incomplete_crm",IF($J78="independent_current","balanced",IF($J78&lt;&gt;"","limited",""))))</x:f>
      </x:c>
      <x:c r="BF78">
        <x:f>OR($G78="buyer_event",$G78="mixed")</x:f>
      </x:c>
      <x:c r="BG78">
        <x:f>OR($D78="battlecard",$D78="shortlist",$D78="procurement",$D78="pricing",$D78="renewal",$D78="strategy",$D78="product_comparison")</x:f>
      </x:c>
      <x:c r="BH78">
        <x:f>OR($D78="seo",$D78="content",$D78="paid_search",$D78="market_monitoring")</x:f>
      </x:c>
      <x:c r="BI78">
        <x:f>IF(OR($K78="vendor",$K78="product"),"direct",IF(OR($K78="consultancy",$K78="agency"),"indirect",IF(OR($K78="internal_build",$K78="spreadsheet",$K78="incumbent",$K78="open_source",$K78="free_tool",$K78="no_decision",$K78="status_quo"),"substitute","")))</x:f>
      </x:c>
      <x:c r="BJ78">
        <x:f>IF(OR($K78="vendor",$K78="product"),"Direct competitor",IF(OR($K78="consultancy",$K78="agency"),"Service alternative",IF($K78="incumbent","Incumbent / substitute",IF($K78="no_decision","No-decision alternative",IF($K78="status_quo","Status-quo alternative",IF(OR($K78="internal_build",$K78="spreadsheet",$K78="open_source",$K78="free_tool"),"Substitute",""))))))</x:f>
      </x:c>
      <x:c r="BK78">
        <x:f>OR($G78="none",$G78="seller_only",$BB78&lt;&gt;"two_plus",$BE78="only_wins",$BE78="only_losses",$BE78="one_segment",$BE78="incomplete_crm",$BE78="limited",$T78="yes",$BC78&lt;&gt;"current")</x:f>
      </x:c>
      <x:c r="BL78">
        <x:f>IF(ISFORMULA($C78),"candidateName, ","")&amp;IF(OR(ISFORMULA($D78),AND($D78&lt;&gt;"",NOT(OR(EXACT($D78,"seo"),EXACT($D78,"content"),EXACT($D78,"paid_search"),EXACT($D78,"market_monitoring"),EXACT($D78,"battlecard"),EXACT($D78,"product_comparison"),EXACT($D78,"shortlist"),EXACT($D78,"procurement"),EXACT($D78,"pricing"),EXACT($D78,"renewal"),EXACT($D78,"strategy"))))),"decisionUse, ","")&amp;IF(OR(ISFORMULA($E78),AND($E78&lt;&gt;"",NOT(OR(EXACT($E78,"yes"),EXACT($E78,"no"))))),"candidateInSet, ","")&amp;IF(OR(ISFORMULA($F78),AND($F78&lt;&gt;"",NOT(OR(EXACT($F78,"yes"),EXACT($F78,"no"))))),"publicEvidence, ","")&amp;IF(OR(ISFORMULA($G78),AND($G78&lt;&gt;"",NOT(OR(EXACT($G78,"none"),EXACT($G78,"seller_only"),EXACT($G78,"buyer_event"),EXACT($G78,"mixed"))))),"firstPartyEvidence, ","")&amp;IF(OR(ISFORMULA($H78),AND($H78&lt;&gt;"",NOT(OR(EXACT($H78,"yes"),EXACT($H78,"no"),EXACT($H78,"unknown"))))),"realDecision, ","")&amp;IF(OR(ISFORMULA($I78),AND($I78&lt;&gt;"",NOT(OR(EXACT($I78,"full"),EXACT($I78,"partial"),EXACT($I78,"mismatch"),EXACT($I78,"unknown"))))),"scopeMatch, ","")&amp;IF(OR(ISFORMULA($J78),AND($J78&lt;&gt;"",NOT(OR(EXACT($J78,"independent_current"),EXACT($J78,"one_decision"),EXACT($J78,"shared_records"),EXACT($J78,"contradictory"),EXACT($J78,"incomplete_capture"),EXACT($J78,"stale"))))),"evidenceQuality, ","")&amp;IF(OR(ISFORMULA($K78),AND($K78&lt;&gt;"",NOT(OR(EXACT($K78,"vendor"),EXACT($K78,"product"),EXACT($K78,"consultancy"),EXACT($K78,"agency"),EXACT($K78,"internal_build"),EXACT($K78,"spreadsheet"),EXACT($K78,"incumbent"),EXACT($K78,"open_source"),EXACT($K78,"free_tool"),EXACT($K78,"no_decision"),EXACT($K78,"status_quo"),EXACT($K78,"unknown"))))),"alternativeType, ","")&amp;IF(OR(ISFORMULA($L78),AND($L78&lt;&gt;"",NOT(OR(EXACT($L78,"direct"),EXACT($L78,"indirect"),EXACT($L78,"substitute"),EXACT($L78,"reference"),EXACT($L78,"unknown"))))),"currentRole, ","")&amp;IF(OR(ISFORMULA($M78),AND($M78&lt;&gt;"",NOT(OR(EXACT($M78,"current"),EXACT($M78,"stale"),EXACT($M78,"unknown"))))),"freshness, ","")&amp;IF(OR(ISFORMULA($N78),AND($N78&lt;&gt;"",NOT(OR(EXACT($N78,"none"),EXACT($N78,"material"),EXACT($N78,"unknown"))))),"contradiction, ","")&amp;IF(OR(ISFORMULA($O78),AND($O78&lt;&gt;"",NOT(OR(EXACT($O78,"two_plus"),EXACT($O78,"one"),EXACT($O78,"shared"),EXACT($O78,"unknown"))))),"provenance, ","")&amp;IF(OR(ISFORMULA($P78),AND($P78&lt;&gt;"",NOT(OR(EXACT($P78,"balanced"),EXACT($P78,"only_wins"),EXACT($P78,"only_losses"),EXACT($P78,"one_segment"),EXACT($P78,"incomplete_crm"),EXACT($P78,"limited"))))),"sampleCoverage, ","")&amp;IF(OR(ISFORMULA($Q78),AND($Q78&lt;&gt;"",NOT(OR(EXACT($Q78,"none"),EXACT($Q78,"review_due"),EXACT($Q78,"new_evidence"))))),"previousValidation, ","")&amp;IF(OR(ISFORMULA($R78),AND($R78&lt;&gt;"",NOT(OR(EXACT($R78,"yes"),EXACT($R78,"no"))))),"newMaterialEvidence, ","")&amp;IF(OR(ISFORMULA($S78),AND($S78&lt;&gt;"",NOT(OR(EXACT($S78,"yes"),EXACT($S78,"no"),EXACT($S78,"unknown"))))),"serviceability, ","")&amp;IF(OR(ISFORMULA($T78),AND($T78&lt;&gt;"",NOT(OR(EXACT($T78,"yes"),EXACT($T78,"no"))))),"historicalBackfill, ","")&amp;IF(OR(ISFORMULA($U78),AND($U78&lt;&gt;"",NOT(OR(EXACT($U78,"yes"),EXACT($U78,"no"),EXACT($U78,"unknown"))))),"commercialNonParticipation, ","")</x:f>
      </x:c>
      <x:c r="BM78">
        <x:f>IF(LEN(TRIM($C78&amp;""))=0,"candidateName, ","")&amp;IF(LEN(TRIM($D78&amp;""))=0,"decisionUse, ","")&amp;IF(LEN(TRIM($E78&amp;""))=0,"candidateInSet, ","")&amp;IF(LEN(TRIM($F78&amp;""))=0,"publicEvidence, ","")&amp;IF(LEN(TRIM($G78&amp;""))=0,"firstPartyEvidence, ","")&amp;IF(LEN(TRIM($H78&amp;""))=0,"realDecision, ","")&amp;IF(LEN(TRIM($I78&amp;""))=0,"scopeMatch, ","")&amp;IF(LEN(TRIM($J78&amp;""))=0,"evidenceQuality, ","")</x:f>
      </x:c>
      <x:c r="BN78">
        <x:f>IF($AY78=0,"EMPTY",IF($AZ78=TRUE,"INVALID INPUT",IF($BA78=TRUE,"INVALID INPUT",IF(OR(NOT(ISTEXT($C78)),LEN(TRIM($C78&amp;""))&lt;2),"INVALID INPUT",IF(OR($Q78="review_due",$Q78="new_evidence",$R78="yes"),"REOPEN",IF(OR($BD78="material",$BD78="unknown"),"RESOLVE EVIDENCE",IF(OR($I78="unknown",$H78="unknown"),"RESOLVE EVIDENCE",IF(AND($BG78=TRUE,OR($S78="",$S78="unknown")),"RESOLVE EVIDENCE",IF(AND($E78="no",OR($K78="",$K78="unknown")),"RESOLVE EVIDENCE",IF(AND($E78="yes",OR($L78="",$L78="unknown")),"RESOLVE EVIDENCE",IF(AND($E78="yes",OR($I78="partial",$I78="mismatch",$BC78="stale")),"DOWNGRADE",IF(AND($BG78=TRUE,$BK78=TRUE),"RESOLVE EVIDENCE",IF(AND($S78="no",$E78="yes",$H78="no",$U78="yes",$BB78="two_plus",$I78="full",$BC78="current"),"EXCLUDE FROM THIS COMMERCIAL VIEW",IF(AND($S78="no",$E78="yes",$H78="yes"),"DOWNGRADE",IF(AND($S78="no",OR($F78="yes",$BH78=TRUE)),"RETAIN FOR DISCOVERY / REFERENCE",IF($S78="no","RESOLVE EVIDENCE",IF(AND($E78="no",$H78="yes",$BF78=TRUE,$I78="full",$BI78=""),"RESOLVE EVIDENCE",IF(AND($E78="no",$H78="yes",$BF78=TRUE,$I78="full",$BG78=TRUE,OR($BB78&lt;&gt;"two_plus",$BC78&lt;&gt;"current",$S78&lt;&gt;"yes")),"RESOLVE EVIDENCE",IF(AND($E78="no",$H78="yes",$BF78=TRUE,$I78="full"),"ADD",IF(AND($BI78&lt;&gt;"",$E78="yes",$H78="yes",$I78="full",$L78&lt;&gt;$BI78),"RECLASSIFY",IF(AND($BB78="shared",$BH78=TRUE),"RETAIN FOR DISCOVERY / REFERENCE",IF(AND($BH78=TRUE,$F78="yes",OR($H78="no",$G78="none")),"RETAIN FOR DISCOVERY / REFERENCE",IF(AND($E78="yes",$H78="no",$U78="yes",$BB78="two_plus",$I78="full",$BC78="current"),"EXCLUDE FROM THIS COMMERCIAL VIEW",IF(AND($E78="yes",$H78="yes",$BF78=TRUE,$I78="full",$BB78="two_plus",$BC78="current",$BI78=""),"RESOLVE EVIDENCE",IF(AND($E78="yes",$H78="yes",$BF78=TRUE,$I78="full",$BB78="two_plus",$BC78="current",$BG78=TRUE,$S78&lt;&gt;"yes"),"RESOLVE EVIDENCE",IF(AND($E78="yes",$H78="yes",$BF78=TRUE,$I78="full",$BB78="two_plus",$BC78="current",$L78&lt;&gt;$BI78),"RECLASSIFY",IF(AND($E78="yes",$H78="yes",$BF78=TRUE,$I78="full",$BB78="two_plus",$BC78="current"),"CONFIRM","RESOLVE EVIDENCE")))))))))))))))))))))))))))</x:f>
      </x:c>
      <x:c r="BO78">
        <x:f>IF($AY78=0,"EMPTY",IF($AZ78=TRUE,"CONTROLLED_INPUT_INVALID",IF($BA78=TRUE,"REQUIRED_FIELDS_MISSING",IF(OR(NOT(ISTEXT($C78)),LEN(TRIM($C78&amp;""))&lt;2),"IDENTITY_MALFORMED",IF(OR($Q78="review_due",$Q78="new_evidence",$R78="yes"),"LIFECYCLE_TRIGGER",IF(OR($BD78="material",$BD78="unknown"),"MATERIAL_CONTRADICTION",IF(OR($I78="unknown",$H78="unknown"),"SCOPE_OR_EVENT_UNRESOLVED",IF(AND($BG78=TRUE,OR($S78="",$S78="unknown")),"SERVICEABILITY_UNRESOLVED",IF(AND($E78="no",OR($K78="",$K78="unknown")),"MISSING_ALTERNATIVE_ROLE_UNRESOLVED",IF(AND($E78="yes",OR($L78="",$L78="unknown")),"CURRENT_ROLE_UNRESOLVED",IF(AND($E78="yes",OR($I78="partial",$I78="mismatch",$BC78="stale")),"SCOPE_OR_FRESHNESS_LIMIT",IF(AND($BG78=TRUE,$BK78=TRUE),"COMMERCIAL_EVIDENCE_LIMITED",IF(AND($S78="no",$E78="yes",$H78="no",$U78="yes",$BB78="two_plus",$I78="full",$BC78="current"),"SCOPED_NON_SERVICEABILITY",IF(AND($S78="no",$E78="yes",$H78="yes"),"SERVICEABILITY_LIMIT",IF(AND($S78="no",OR($F78="yes",$BH78=TRUE)),"NOT_SERVICEABLE_FOR_COMMERCIAL_VIEW",IF($S78="no","SERVICEABILITY_NEGATIVE_ROLE_EFFECT_UNRESOLVED",IF(AND($E78="no",$H78="yes",$BF78=TRUE,$I78="full",$BI78=""),"MISSING_ALTERNATIVE_ROLE_UNRESOLVED",IF(AND($E78="no",$H78="yes",$BF78=TRUE,$I78="full",$BG78=TRUE,OR($BB78&lt;&gt;"two_plus",$BC78&lt;&gt;"current",$S78&lt;&gt;"yes")),"MISSING_ALTERNATIVE_EVIDENCE_LIMITED",IF(AND($E78="no",$H78="yes",$BF78=TRUE,$I78="full"),"COMMERCIAL_ALTERNATIVE_MISSING",IF(AND($BI78&lt;&gt;"",$E78="yes",$H78="yes",$I78="full",$L78&lt;&gt;$BI78),"ROLE_MISMATCH",IF(AND($BB78="shared",$BH78=TRUE),"PUBLIC_SIGNAL_SHARED_PROVENANCE",IF(AND($BH78=TRUE,$F78="yes",OR($H78="no",$G78="none")),"DISCOVERY_ONLY_RELATIONSHIP",IF(AND($E78="yes",$H78="no",$U78="yes",$BB78="two_plus",$I78="full",$BC78="current"),"SCOPED_NON_PARTICIPATION",IF(AND($E78="yes",$H78="yes",$BF78=TRUE,$I78="full",$BB78="two_plus",$BC78="current",$BI78=""),"ALTERNATIVE_TYPE_UNRESOLVED",IF(AND($E78="yes",$H78="yes",$BF78=TRUE,$I78="full",$BB78="two_plus",$BC78="current",$BG78=TRUE,$S78&lt;&gt;"yes"),"SERVICEABILITY_UNRESOLVED",IF(AND($E78="yes",$H78="yes",$BF78=TRUE,$I78="full",$BB78="two_plus",$BC78="current",$L78&lt;&gt;$BI78),"ROLE_MISMATCH",IF(AND($E78="yes",$H78="yes",$BF78=TRUE,$I78="full",$BB78="two_plus",$BC78="current"),"SCOPED_COMMERCIAL_RELEVANCE","DEFAULT_EVIDENCE_GAP")))))))))))))))))))))))))))</x:f>
      </x:c>
    </x:row>
    <x:row r="79">
      <x:c r="A79" s="80" t="str">
        <x:v>F074</x:v>
      </x:c>
      <x:c r="B79" s="80" t="str">
        <x:v>Additional discovery-only case 74</x:v>
      </x:c>
      <x:c r="C79" s="80" t="str">
        <x:v>Atlas Cloud</x:v>
      </x:c>
      <x:c r="D79" s="80" t="str">
        <x:v>seo</x:v>
      </x:c>
      <x:c r="E79" s="80" t="str">
        <x:v>yes</x:v>
      </x:c>
      <x:c r="F79" s="80" t="str">
        <x:v>yes</x:v>
      </x:c>
      <x:c r="G79" s="80" t="str">
        <x:v>none</x:v>
      </x:c>
      <x:c r="H79" s="80" t="str">
        <x:v>no</x:v>
      </x:c>
      <x:c r="I79" s="80" t="str">
        <x:v>full</x:v>
      </x:c>
      <x:c r="J79" s="80" t="str">
        <x:v>one_decision</x:v>
      </x:c>
      <x:c r="K79" s="80" t="str">
        <x:v>vendor</x:v>
      </x:c>
      <x:c r="L79" s="80" t="str">
        <x:v>direct</x:v>
      </x:c>
      <x:c r="M79" s="80" t="str">
        <x:v>current</x:v>
      </x:c>
      <x:c r="N79" s="80" t="str">
        <x:v>none</x:v>
      </x:c>
      <x:c r="O79" s="80" t="str">
        <x:v>one</x:v>
      </x:c>
      <x:c r="P79" s="80" t="str">
        <x:v>balanced</x:v>
      </x:c>
      <x:c r="Q79" s="80" t="str">
        <x:v>none</x:v>
      </x:c>
      <x:c r="R79" s="80" t="str">
        <x:v>no</x:v>
      </x:c>
      <x:c r="S79" s="80" t="str">
        <x:v>yes</x:v>
      </x:c>
      <x:c r="T79" s="80" t="str">
        <x:v>no</x:v>
      </x:c>
      <x:c r="U79" s="80" t="str">
        <x:v>no</x:v>
      </x:c>
      <x:c r="V79" s="80" t="str">
        <x:v>RETAIN FOR DISCOVERY / REFERENCE</x:v>
      </x:c>
      <x:c r="W79" s="61" t="str">
        <x:v>DISCOVERY_ONLY_RELATIONSHIP</x:v>
      </x:c>
      <x:c r="X79" s="61" t="str">
        <x:v>VALID</x:v>
      </x:c>
      <x:c r="Y79" s="61">
        <x:f>IF($BN79="EMPTY","EMPTY",$BN79)</x:f>
      </x:c>
      <x:c r="Z79" s="61">
        <x:f>$BO79</x:f>
      </x:c>
      <x:c r="AA79" s="61">
        <x:f>IF($BN79="EMPTY","EMPTY",IF($AZ79=TRUE,"INVALID",IF($BA79=TRUE,"INCOMPLETE",IF(OR(NOT(ISTEXT($C79)),LEN(TRIM($C79&amp;""))&lt;2),"INVALID","VALID"))))</x:f>
      </x:c>
      <x:c r="AB79" s="61">
        <x:f>IF(Y79=V79,"PASS","FAIL")</x:f>
      </x:c>
      <x:c r="AC79" s="61">
        <x:f>IF(Z79=W79,"PASS","FAIL")</x:f>
      </x:c>
      <x:c r="AD79" s="61">
        <x:f>IF(AA79=X79,"PASS","FAIL")</x:f>
      </x:c>
      <x:c r="AE79" s="61">
        <x:f>IF(AND(AB79="PASS",AC79="PASS",AD79="PASS"),"PASS","FAIL")</x:f>
      </x:c>
      <x:c r="AF79" s="71" t="str">
        <x:v>The candidate is relevant to discovery, not validated commercial competition.</x:v>
      </x:c>
      <x:c r="AG79" s="61">
        <x:f>IF($BN79="EMPTY","EMPTY",IFERROR(VLOOKUP($BO79,'Method Notes'!$AN$5:$AW$50,2,FALSE),""))</x:f>
      </x:c>
      <x:c r="AH79" s="71" t="str">
        <x:v>Search, audience, review or market evidence supports a channel/reference relationship, while matching first-party evidence is absent.</x:v>
      </x:c>
      <x:c r="AI79" s="61">
        <x:f>IF($BN79="EMPTY","EMPTY",IF($BO79="CONTROLLED_INPUT_INVALID","Unsupported values were supplied for: "&amp;LEFT($BL79,MAX(0,LEN($BL79)-2))&amp;". The engine does not convert them to a safe default.",IF($BO79="REQUIRED_FIELDS_MISSING","Required information is missing: "&amp;LEFT($BM79,MAX(0,LEN($BM79)-2))&amp;".",IFERROR(VLOOKUP($BO79,'Method Notes'!$AN$5:$AW$50,3,FALSE),""))))</x:f>
      </x:c>
      <x:c r="AJ79" s="71" t="str">
        <x:v>Keep a discovery/reference role outside the commercial view.</x:v>
      </x:c>
      <x:c r="AK79" s="61">
        <x:f>IF($BN79="EMPTY","EMPTY",IF($BO79="COMMERCIAL_ALTERNATIVE_MISSING","Add as "&amp;$BJ79&amp;" in this scoped view.",IF($BO79="ROLE_MISMATCH","Reclassify as "&amp;$BJ79&amp;" for this view.",IFERROR(VLOOKUP($BO79,'Method Notes'!$AN$5:$AW$50,4,FALSE),""))))</x:f>
      </x:c>
      <x:c r="AL79" s="71" t="str">
        <x:v>SEO, content research, paid-search review and monitoring.</x:v>
      </x:c>
      <x:c r="AM79" s="61">
        <x:f>IF($BN79="EMPTY","EMPTY",IFERROR(VLOOKUP($BO79,'Method Notes'!$AN$5:$AW$50,5,FALSE),""))</x:f>
      </x:c>
      <x:c r="AN79" s="71" t="str">
        <x:v>Shortlist, pricing, procurement, renewal and strategy conclusions.</x:v>
      </x:c>
      <x:c r="AO79" s="61">
        <x:f>IF($BN79="EMPTY","EMPTY",IFERROR(VLOOKUP($BO79,'Method Notes'!$AN$5:$AW$50,6,FALSE),""))</x:f>
      </x:c>
      <x:c r="AP79" s="71" t="str">
        <x:v>Collect matching buyer or commercial-event evidence only if commercial use is needed.</x:v>
      </x:c>
      <x:c r="AQ79" s="61">
        <x:f>IF($BN79="EMPTY","EMPTY",IF($BO79="COMMERCIAL_EVIDENCE_LIMITED",IF($BF79=TRUE,"Add independent decisions and missing segments.","Collect direct buyer or recorded commercial-event evidence tied to the same scope."),IFERROR(VLOOKUP($BO79,'Method Notes'!$AN$5:$AW$50,7,FALSE),"")))</x:f>
      </x:c>
      <x:c r="AR79" s="71" t="str">
        <x:v>Review on new first-party evidence.</x:v>
      </x:c>
      <x:c r="AS79" s="61">
        <x:f>IF($BN79="EMPTY","EMPTY",IFERROR(VLOOKUP($BO79,'Method Notes'!$AN$5:$AW$50,8,FALSE),""))</x:f>
      </x:c>
      <x:c r="AT79" s="71" t="str">
        <x:v>ABSENCE FROM CRM IS NOT EXCLUSION PROOF</x:v>
      </x:c>
      <x:c r="AU79" s="61">
        <x:f>IF($BN79="EMPTY","EMPTY",IF(OR($BO79="COMMERCIAL_EVIDENCE_LIMITED",$BO79="COMMERCIAL_ALTERNATIVE_MISSING",$BO79="ROLE_MISMATCH",$BO79="SCOPE_OR_FRESHNESS_LIMIT"),IF($BB79="shared","PROVENANCE NOT INDEPENDENT",IF($BB79="one","ONE INDEPENDENT DECISION ONLY",IF($BE79="incomplete_crm","CRM CAPTURE INCOMPLETE",IF(OR($BE79="only_wins",$BE79="only_losses",$BE79="one_segment",$BE79="limited"),"SAMPLE COVERAGE LIMITED",IF($T79="yes","HISTORICAL BACKFILL UNRELIABLE",IF($BC79="stale","EVIDENCE STALE","Evidence is scoped to the tested view.")))))),IFERROR(VLOOKUP($BO79,'Method Notes'!$AN$5:$AW$50,9,FALSE),"")))</x:f>
      </x:c>
      <x:c r="AV79" s="71" t="str">
        <x:v>Retain the candidate without promoting it to a commercial role.</x:v>
      </x:c>
      <x:c r="AW79" s="61">
        <x:f>IF($BN79="EMPTY","EMPTY",IFERROR(VLOOKUP($BO79,'Method Notes'!$AN$5:$AW$50,10,FALSE),""))</x:f>
      </x:c>
      <x:c r="AX79" s="61">
        <x:f>IF(AND(AG79=AF79,AI79=AH79,AK79=AJ79,AM79=AL79,AO79=AN79,AQ79=AP79,AS79=AR79,AU79=AT79,AW79=AV79),"PASS","FAIL")</x:f>
      </x:c>
      <x:c r="AY79">
        <x:f>IF(COUNTA($C79:$U79)&gt;0,1,0)</x:f>
      </x:c>
      <x:c r="AZ79">
        <x:f>OR(ISFORMULA($C79),ISFORMULA($D79),AND($D79&lt;&gt;"",NOT(OR(EXACT($D79,"seo"),EXACT($D79,"content"),EXACT($D79,"paid_search"),EXACT($D79,"market_monitoring"),EXACT($D79,"battlecard"),EXACT($D79,"product_comparison"),EXACT($D79,"shortlist"),EXACT($D79,"procurement"),EXACT($D79,"pricing"),EXACT($D79,"renewal"),EXACT($D79,"strategy")))),ISFORMULA($E79),AND($E79&lt;&gt;"",NOT(OR(EXACT($E79,"yes"),EXACT($E79,"no")))),ISFORMULA($F79),AND($F79&lt;&gt;"",NOT(OR(EXACT($F79,"yes"),EXACT($F79,"no")))),ISFORMULA($G79),AND($G79&lt;&gt;"",NOT(OR(EXACT($G79,"none"),EXACT($G79,"seller_only"),EXACT($G79,"buyer_event"),EXACT($G79,"mixed")))),ISFORMULA($H79),AND($H79&lt;&gt;"",NOT(OR(EXACT($H79,"yes"),EXACT($H79,"no"),EXACT($H79,"unknown")))),ISFORMULA($I79),AND($I79&lt;&gt;"",NOT(OR(EXACT($I79,"full"),EXACT($I79,"partial"),EXACT($I79,"mismatch"),EXACT($I79,"unknown")))),ISFORMULA($J79),AND($J79&lt;&gt;"",NOT(OR(EXACT($J79,"independent_current"),EXACT($J79,"one_decision"),EXACT($J79,"shared_records"),EXACT($J79,"contradictory"),EXACT($J79,"incomplete_capture"),EXACT($J79,"stale")))),ISFORMULA($K79),AND($K79&lt;&gt;"",NOT(OR(EXACT($K79,"vendor"),EXACT($K79,"product"),EXACT($K79,"consultancy"),EXACT($K79,"agency"),EXACT($K79,"internal_build"),EXACT($K79,"spreadsheet"),EXACT($K79,"incumbent"),EXACT($K79,"open_source"),EXACT($K79,"free_tool"),EXACT($K79,"no_decision"),EXACT($K79,"status_quo"),EXACT($K79,"unknown")))),ISFORMULA($L79),AND($L79&lt;&gt;"",NOT(OR(EXACT($L79,"direct"),EXACT($L79,"indirect"),EXACT($L79,"substitute"),EXACT($L79,"reference"),EXACT($L79,"unknown")))),ISFORMULA($M79),AND($M79&lt;&gt;"",NOT(OR(EXACT($M79,"current"),EXACT($M79,"stale"),EXACT($M79,"unknown")))),ISFORMULA($N79),AND($N79&lt;&gt;"",NOT(OR(EXACT($N79,"none"),EXACT($N79,"material"),EXACT($N79,"unknown")))),ISFORMULA($O79),AND($O79&lt;&gt;"",NOT(OR(EXACT($O79,"two_plus"),EXACT($O79,"one"),EXACT($O79,"shared"),EXACT($O79,"unknown")))),ISFORMULA($P79),AND($P79&lt;&gt;"",NOT(OR(EXACT($P79,"balanced"),EXACT($P79,"only_wins"),EXACT($P79,"only_losses"),EXACT($P79,"one_segment"),EXACT($P79,"incomplete_crm"),EXACT($P79,"limited")))),ISFORMULA($Q79),AND($Q79&lt;&gt;"",NOT(OR(EXACT($Q79,"none"),EXACT($Q79,"review_due"),EXACT($Q79,"new_evidence")))),ISFORMULA($R79),AND($R79&lt;&gt;"",NOT(OR(EXACT($R79,"yes"),EXACT($R79,"no")))),ISFORMULA($S79),AND($S79&lt;&gt;"",NOT(OR(EXACT($S79,"yes"),EXACT($S79,"no"),EXACT($S79,"unknown")))),ISFORMULA($T79),AND($T79&lt;&gt;"",NOT(OR(EXACT($T79,"yes"),EXACT($T79,"no")))),ISFORMULA($U79),AND($U79&lt;&gt;"",NOT(OR(EXACT($U79,"yes"),EXACT($U79,"no"),EXACT($U79,"unknown")))))</x:f>
      </x:c>
      <x:c r="BA79">
        <x:f>OR(LEN(TRIM($C79&amp;""))=0,LEN(TRIM($D79&amp;""))=0,LEN(TRIM($E79&amp;""))=0,LEN(TRIM($F79&amp;""))=0,LEN(TRIM($G79&amp;""))=0,LEN(TRIM($H79&amp;""))=0,LEN(TRIM($I79&amp;""))=0,LEN(TRIM($J79&amp;""))=0)</x:f>
      </x:c>
      <x:c r="BB79">
        <x:f>IF($O79&lt;&gt;"",$O79,IF($J79="independent_current","two_plus",IF($J79="one_decision","one",IF($J79="shared_records","shared","unknown"))))</x:f>
      </x:c>
      <x:c r="BC79">
        <x:f>IF($M79&lt;&gt;"",$M79,IF($J79="stale","stale",IF($J79="incomplete_capture","unknown",IF($J79&lt;&gt;"","current",""))))</x:f>
      </x:c>
      <x:c r="BD79">
        <x:f>IF($N79&lt;&gt;"",$N79,IF($J79="contradictory","material",IF($J79&lt;&gt;"","none","")))</x:f>
      </x:c>
      <x:c r="BE79">
        <x:f>IF($P79&lt;&gt;"",$P79,IF($J79="incomplete_capture","incomplete_crm",IF($J79="independent_current","balanced",IF($J79&lt;&gt;"","limited",""))))</x:f>
      </x:c>
      <x:c r="BF79">
        <x:f>OR($G79="buyer_event",$G79="mixed")</x:f>
      </x:c>
      <x:c r="BG79">
        <x:f>OR($D79="battlecard",$D79="shortlist",$D79="procurement",$D79="pricing",$D79="renewal",$D79="strategy",$D79="product_comparison")</x:f>
      </x:c>
      <x:c r="BH79">
        <x:f>OR($D79="seo",$D79="content",$D79="paid_search",$D79="market_monitoring")</x:f>
      </x:c>
      <x:c r="BI79">
        <x:f>IF(OR($K79="vendor",$K79="product"),"direct",IF(OR($K79="consultancy",$K79="agency"),"indirect",IF(OR($K79="internal_build",$K79="spreadsheet",$K79="incumbent",$K79="open_source",$K79="free_tool",$K79="no_decision",$K79="status_quo"),"substitute","")))</x:f>
      </x:c>
      <x:c r="BJ79">
        <x:f>IF(OR($K79="vendor",$K79="product"),"Direct competitor",IF(OR($K79="consultancy",$K79="agency"),"Service alternative",IF($K79="incumbent","Incumbent / substitute",IF($K79="no_decision","No-decision alternative",IF($K79="status_quo","Status-quo alternative",IF(OR($K79="internal_build",$K79="spreadsheet",$K79="open_source",$K79="free_tool"),"Substitute",""))))))</x:f>
      </x:c>
      <x:c r="BK79">
        <x:f>OR($G79="none",$G79="seller_only",$BB79&lt;&gt;"two_plus",$BE79="only_wins",$BE79="only_losses",$BE79="one_segment",$BE79="incomplete_crm",$BE79="limited",$T79="yes",$BC79&lt;&gt;"current")</x:f>
      </x:c>
      <x:c r="BL79">
        <x:f>IF(ISFORMULA($C79),"candidateName, ","")&amp;IF(OR(ISFORMULA($D79),AND($D79&lt;&gt;"",NOT(OR(EXACT($D79,"seo"),EXACT($D79,"content"),EXACT($D79,"paid_search"),EXACT($D79,"market_monitoring"),EXACT($D79,"battlecard"),EXACT($D79,"product_comparison"),EXACT($D79,"shortlist"),EXACT($D79,"procurement"),EXACT($D79,"pricing"),EXACT($D79,"renewal"),EXACT($D79,"strategy"))))),"decisionUse, ","")&amp;IF(OR(ISFORMULA($E79),AND($E79&lt;&gt;"",NOT(OR(EXACT($E79,"yes"),EXACT($E79,"no"))))),"candidateInSet, ","")&amp;IF(OR(ISFORMULA($F79),AND($F79&lt;&gt;"",NOT(OR(EXACT($F79,"yes"),EXACT($F79,"no"))))),"publicEvidence, ","")&amp;IF(OR(ISFORMULA($G79),AND($G79&lt;&gt;"",NOT(OR(EXACT($G79,"none"),EXACT($G79,"seller_only"),EXACT($G79,"buyer_event"),EXACT($G79,"mixed"))))),"firstPartyEvidence, ","")&amp;IF(OR(ISFORMULA($H79),AND($H79&lt;&gt;"",NOT(OR(EXACT($H79,"yes"),EXACT($H79,"no"),EXACT($H79,"unknown"))))),"realDecision, ","")&amp;IF(OR(ISFORMULA($I79),AND($I79&lt;&gt;"",NOT(OR(EXACT($I79,"full"),EXACT($I79,"partial"),EXACT($I79,"mismatch"),EXACT($I79,"unknown"))))),"scopeMatch, ","")&amp;IF(OR(ISFORMULA($J79),AND($J79&lt;&gt;"",NOT(OR(EXACT($J79,"independent_current"),EXACT($J79,"one_decision"),EXACT($J79,"shared_records"),EXACT($J79,"contradictory"),EXACT($J79,"incomplete_capture"),EXACT($J79,"stale"))))),"evidenceQuality, ","")&amp;IF(OR(ISFORMULA($K79),AND($K79&lt;&gt;"",NOT(OR(EXACT($K79,"vendor"),EXACT($K79,"product"),EXACT($K79,"consultancy"),EXACT($K79,"agency"),EXACT($K79,"internal_build"),EXACT($K79,"spreadsheet"),EXACT($K79,"incumbent"),EXACT($K79,"open_source"),EXACT($K79,"free_tool"),EXACT($K79,"no_decision"),EXACT($K79,"status_quo"),EXACT($K79,"unknown"))))),"alternativeType, ","")&amp;IF(OR(ISFORMULA($L79),AND($L79&lt;&gt;"",NOT(OR(EXACT($L79,"direct"),EXACT($L79,"indirect"),EXACT($L79,"substitute"),EXACT($L79,"reference"),EXACT($L79,"unknown"))))),"currentRole, ","")&amp;IF(OR(ISFORMULA($M79),AND($M79&lt;&gt;"",NOT(OR(EXACT($M79,"current"),EXACT($M79,"stale"),EXACT($M79,"unknown"))))),"freshness, ","")&amp;IF(OR(ISFORMULA($N79),AND($N79&lt;&gt;"",NOT(OR(EXACT($N79,"none"),EXACT($N79,"material"),EXACT($N79,"unknown"))))),"contradiction, ","")&amp;IF(OR(ISFORMULA($O79),AND($O79&lt;&gt;"",NOT(OR(EXACT($O79,"two_plus"),EXACT($O79,"one"),EXACT($O79,"shared"),EXACT($O79,"unknown"))))),"provenance, ","")&amp;IF(OR(ISFORMULA($P79),AND($P79&lt;&gt;"",NOT(OR(EXACT($P79,"balanced"),EXACT($P79,"only_wins"),EXACT($P79,"only_losses"),EXACT($P79,"one_segment"),EXACT($P79,"incomplete_crm"),EXACT($P79,"limited"))))),"sampleCoverage, ","")&amp;IF(OR(ISFORMULA($Q79),AND($Q79&lt;&gt;"",NOT(OR(EXACT($Q79,"none"),EXACT($Q79,"review_due"),EXACT($Q79,"new_evidence"))))),"previousValidation, ","")&amp;IF(OR(ISFORMULA($R79),AND($R79&lt;&gt;"",NOT(OR(EXACT($R79,"yes"),EXACT($R79,"no"))))),"newMaterialEvidence, ","")&amp;IF(OR(ISFORMULA($S79),AND($S79&lt;&gt;"",NOT(OR(EXACT($S79,"yes"),EXACT($S79,"no"),EXACT($S79,"unknown"))))),"serviceability, ","")&amp;IF(OR(ISFORMULA($T79),AND($T79&lt;&gt;"",NOT(OR(EXACT($T79,"yes"),EXACT($T79,"no"))))),"historicalBackfill, ","")&amp;IF(OR(ISFORMULA($U79),AND($U79&lt;&gt;"",NOT(OR(EXACT($U79,"yes"),EXACT($U79,"no"),EXACT($U79,"unknown"))))),"commercialNonParticipation, ","")</x:f>
      </x:c>
      <x:c r="BM79">
        <x:f>IF(LEN(TRIM($C79&amp;""))=0,"candidateName, ","")&amp;IF(LEN(TRIM($D79&amp;""))=0,"decisionUse, ","")&amp;IF(LEN(TRIM($E79&amp;""))=0,"candidateInSet, ","")&amp;IF(LEN(TRIM($F79&amp;""))=0,"publicEvidence, ","")&amp;IF(LEN(TRIM($G79&amp;""))=0,"firstPartyEvidence, ","")&amp;IF(LEN(TRIM($H79&amp;""))=0,"realDecision, ","")&amp;IF(LEN(TRIM($I79&amp;""))=0,"scopeMatch, ","")&amp;IF(LEN(TRIM($J79&amp;""))=0,"evidenceQuality, ","")</x:f>
      </x:c>
      <x:c r="BN79">
        <x:f>IF($AY79=0,"EMPTY",IF($AZ79=TRUE,"INVALID INPUT",IF($BA79=TRUE,"INVALID INPUT",IF(OR(NOT(ISTEXT($C79)),LEN(TRIM($C79&amp;""))&lt;2),"INVALID INPUT",IF(OR($Q79="review_due",$Q79="new_evidence",$R79="yes"),"REOPEN",IF(OR($BD79="material",$BD79="unknown"),"RESOLVE EVIDENCE",IF(OR($I79="unknown",$H79="unknown"),"RESOLVE EVIDENCE",IF(AND($BG79=TRUE,OR($S79="",$S79="unknown")),"RESOLVE EVIDENCE",IF(AND($E79="no",OR($K79="",$K79="unknown")),"RESOLVE EVIDENCE",IF(AND($E79="yes",OR($L79="",$L79="unknown")),"RESOLVE EVIDENCE",IF(AND($E79="yes",OR($I79="partial",$I79="mismatch",$BC79="stale")),"DOWNGRADE",IF(AND($BG79=TRUE,$BK79=TRUE),"RESOLVE EVIDENCE",IF(AND($S79="no",$E79="yes",$H79="no",$U79="yes",$BB79="two_plus",$I79="full",$BC79="current"),"EXCLUDE FROM THIS COMMERCIAL VIEW",IF(AND($S79="no",$E79="yes",$H79="yes"),"DOWNGRADE",IF(AND($S79="no",OR($F79="yes",$BH79=TRUE)),"RETAIN FOR DISCOVERY / REFERENCE",IF($S79="no","RESOLVE EVIDENCE",IF(AND($E79="no",$H79="yes",$BF79=TRUE,$I79="full",$BI79=""),"RESOLVE EVIDENCE",IF(AND($E79="no",$H79="yes",$BF79=TRUE,$I79="full",$BG79=TRUE,OR($BB79&lt;&gt;"two_plus",$BC79&lt;&gt;"current",$S79&lt;&gt;"yes")),"RESOLVE EVIDENCE",IF(AND($E79="no",$H79="yes",$BF79=TRUE,$I79="full"),"ADD",IF(AND($BI79&lt;&gt;"",$E79="yes",$H79="yes",$I79="full",$L79&lt;&gt;$BI79),"RECLASSIFY",IF(AND($BB79="shared",$BH79=TRUE),"RETAIN FOR DISCOVERY / REFERENCE",IF(AND($BH79=TRUE,$F79="yes",OR($H79="no",$G79="none")),"RETAIN FOR DISCOVERY / REFERENCE",IF(AND($E79="yes",$H79="no",$U79="yes",$BB79="two_plus",$I79="full",$BC79="current"),"EXCLUDE FROM THIS COMMERCIAL VIEW",IF(AND($E79="yes",$H79="yes",$BF79=TRUE,$I79="full",$BB79="two_plus",$BC79="current",$BI79=""),"RESOLVE EVIDENCE",IF(AND($E79="yes",$H79="yes",$BF79=TRUE,$I79="full",$BB79="two_plus",$BC79="current",$BG79=TRUE,$S79&lt;&gt;"yes"),"RESOLVE EVIDENCE",IF(AND($E79="yes",$H79="yes",$BF79=TRUE,$I79="full",$BB79="two_plus",$BC79="current",$L79&lt;&gt;$BI79),"RECLASSIFY",IF(AND($E79="yes",$H79="yes",$BF79=TRUE,$I79="full",$BB79="two_plus",$BC79="current"),"CONFIRM","RESOLVE EVIDENCE")))))))))))))))))))))))))))</x:f>
      </x:c>
      <x:c r="BO79">
        <x:f>IF($AY79=0,"EMPTY",IF($AZ79=TRUE,"CONTROLLED_INPUT_INVALID",IF($BA79=TRUE,"REQUIRED_FIELDS_MISSING",IF(OR(NOT(ISTEXT($C79)),LEN(TRIM($C79&amp;""))&lt;2),"IDENTITY_MALFORMED",IF(OR($Q79="review_due",$Q79="new_evidence",$R79="yes"),"LIFECYCLE_TRIGGER",IF(OR($BD79="material",$BD79="unknown"),"MATERIAL_CONTRADICTION",IF(OR($I79="unknown",$H79="unknown"),"SCOPE_OR_EVENT_UNRESOLVED",IF(AND($BG79=TRUE,OR($S79="",$S79="unknown")),"SERVICEABILITY_UNRESOLVED",IF(AND($E79="no",OR($K79="",$K79="unknown")),"MISSING_ALTERNATIVE_ROLE_UNRESOLVED",IF(AND($E79="yes",OR($L79="",$L79="unknown")),"CURRENT_ROLE_UNRESOLVED",IF(AND($E79="yes",OR($I79="partial",$I79="mismatch",$BC79="stale")),"SCOPE_OR_FRESHNESS_LIMIT",IF(AND($BG79=TRUE,$BK79=TRUE),"COMMERCIAL_EVIDENCE_LIMITED",IF(AND($S79="no",$E79="yes",$H79="no",$U79="yes",$BB79="two_plus",$I79="full",$BC79="current"),"SCOPED_NON_SERVICEABILITY",IF(AND($S79="no",$E79="yes",$H79="yes"),"SERVICEABILITY_LIMIT",IF(AND($S79="no",OR($F79="yes",$BH79=TRUE)),"NOT_SERVICEABLE_FOR_COMMERCIAL_VIEW",IF($S79="no","SERVICEABILITY_NEGATIVE_ROLE_EFFECT_UNRESOLVED",IF(AND($E79="no",$H79="yes",$BF79=TRUE,$I79="full",$BI79=""),"MISSING_ALTERNATIVE_ROLE_UNRESOLVED",IF(AND($E79="no",$H79="yes",$BF79=TRUE,$I79="full",$BG79=TRUE,OR($BB79&lt;&gt;"two_plus",$BC79&lt;&gt;"current",$S79&lt;&gt;"yes")),"MISSING_ALTERNATIVE_EVIDENCE_LIMITED",IF(AND($E79="no",$H79="yes",$BF79=TRUE,$I79="full"),"COMMERCIAL_ALTERNATIVE_MISSING",IF(AND($BI79&lt;&gt;"",$E79="yes",$H79="yes",$I79="full",$L79&lt;&gt;$BI79),"ROLE_MISMATCH",IF(AND($BB79="shared",$BH79=TRUE),"PUBLIC_SIGNAL_SHARED_PROVENANCE",IF(AND($BH79=TRUE,$F79="yes",OR($H79="no",$G79="none")),"DISCOVERY_ONLY_RELATIONSHIP",IF(AND($E79="yes",$H79="no",$U79="yes",$BB79="two_plus",$I79="full",$BC79="current"),"SCOPED_NON_PARTICIPATION",IF(AND($E79="yes",$H79="yes",$BF79=TRUE,$I79="full",$BB79="two_plus",$BC79="current",$BI79=""),"ALTERNATIVE_TYPE_UNRESOLVED",IF(AND($E79="yes",$H79="yes",$BF79=TRUE,$I79="full",$BB79="two_plus",$BC79="current",$BG79=TRUE,$S79&lt;&gt;"yes"),"SERVICEABILITY_UNRESOLVED",IF(AND($E79="yes",$H79="yes",$BF79=TRUE,$I79="full",$BB79="two_plus",$BC79="current",$L79&lt;&gt;$BI79),"ROLE_MISMATCH",IF(AND($E79="yes",$H79="yes",$BF79=TRUE,$I79="full",$BB79="two_plus",$BC79="current"),"SCOPED_COMMERCIAL_RELEVANCE","DEFAULT_EVIDENCE_GAP")))))))))))))))))))))))))))</x:f>
      </x:c>
    </x:row>
    <x:row r="80">
      <x:c r="A80" s="80" t="str">
        <x:v>F075</x:v>
      </x:c>
      <x:c r="B80" s="80" t="str">
        <x:v>Additional first-party addition case 75</x:v>
      </x:c>
      <x:c r="C80" s="80" t="str">
        <x:v>Atlas Cloud</x:v>
      </x:c>
      <x:c r="D80" s="80" t="str">
        <x:v>shortlist</x:v>
      </x:c>
      <x:c r="E80" s="80" t="str">
        <x:v>no</x:v>
      </x:c>
      <x:c r="F80" s="80" t="str">
        <x:v>no</x:v>
      </x:c>
      <x:c r="G80" s="80" t="str">
        <x:v>mixed</x:v>
      </x:c>
      <x:c r="H80" s="80" t="str">
        <x:v>yes</x:v>
      </x:c>
      <x:c r="I80" s="80" t="str">
        <x:v>full</x:v>
      </x:c>
      <x:c r="J80" s="80" t="str">
        <x:v>independent_current</x:v>
      </x:c>
      <x:c r="K80" s="80" t="str">
        <x:v>vendor</x:v>
      </x:c>
      <x:c r="L80" s="80" t="str">
        <x:v>direct</x:v>
      </x:c>
      <x:c r="M80" s="80" t="str">
        <x:v>current</x:v>
      </x:c>
      <x:c r="N80" s="80" t="str">
        <x:v>none</x:v>
      </x:c>
      <x:c r="O80" s="80" t="str">
        <x:v>two_plus</x:v>
      </x:c>
      <x:c r="P80" s="80" t="str">
        <x:v>balanced</x:v>
      </x:c>
      <x:c r="Q80" s="80" t="str">
        <x:v>none</x:v>
      </x:c>
      <x:c r="R80" s="80" t="str">
        <x:v>no</x:v>
      </x:c>
      <x:c r="S80" s="80" t="str">
        <x:v>yes</x:v>
      </x:c>
      <x:c r="T80" s="80" t="str">
        <x:v>no</x:v>
      </x:c>
      <x:c r="U80" s="80" t="str">
        <x:v>no</x:v>
      </x:c>
      <x:c r="V80" s="80" t="str">
        <x:v>ADD</x:v>
      </x:c>
      <x:c r="W80" s="61" t="str">
        <x:v>COMMERCIAL_ALTERNATIVE_MISSING</x:v>
      </x:c>
      <x:c r="X80" s="61" t="str">
        <x:v>VALID</x:v>
      </x:c>
      <x:c r="Y80" s="61">
        <x:f>IF($BN80="EMPTY","EMPTY",$BN80)</x:f>
      </x:c>
      <x:c r="Z80" s="61">
        <x:f>$BO80</x:f>
      </x:c>
      <x:c r="AA80" s="61">
        <x:f>IF($BN80="EMPTY","EMPTY",IF($AZ80=TRUE,"INVALID",IF($BA80=TRUE,"INCOMPLETE",IF(OR(NOT(ISTEXT($C80)),LEN(TRIM($C80&amp;""))&lt;2),"INVALID","VALID"))))</x:f>
      </x:c>
      <x:c r="AB80" s="61">
        <x:f>IF(Y80=V80,"PASS","FAIL")</x:f>
      </x:c>
      <x:c r="AC80" s="61">
        <x:f>IF(Z80=W80,"PASS","FAIL")</x:f>
      </x:c>
      <x:c r="AD80" s="61">
        <x:f>IF(AA80=X80,"PASS","FAIL")</x:f>
      </x:c>
      <x:c r="AE80" s="61">
        <x:f>IF(AND(AB80="PASS",AC80="PASS",AD80="PASS"),"PASS","FAIL")</x:f>
      </x:c>
      <x:c r="AF80" s="71" t="str">
        <x:v>The current set is missing a commercially relevant alternative.</x:v>
      </x:c>
      <x:c r="AG80" s="61">
        <x:f>IF($BN80="EMPTY","EMPTY",IFERROR(VLOOKUP($BO80,'Method Notes'!$AN$5:$AW$50,2,FALSE),""))</x:f>
      </x:c>
      <x:c r="AH80" s="71" t="str">
        <x:v>First-party evidence places the alternative in a real, matching buyer decision and its type, role and serviceability are resolved.</x:v>
      </x:c>
      <x:c r="AI80" s="61">
        <x:f>IF($BN80="EMPTY","EMPTY",IF($BO80="CONTROLLED_INPUT_INVALID","Unsupported values were supplied for: "&amp;LEFT($BL80,MAX(0,LEN($BL80)-2))&amp;". The engine does not convert them to a safe default.",IF($BO80="REQUIRED_FIELDS_MISSING","Required information is missing: "&amp;LEFT($BM80,MAX(0,LEN($BM80)-2))&amp;".",IFERROR(VLOOKUP($BO80,'Method Notes'!$AN$5:$AW$50,3,FALSE),""))))</x:f>
      </x:c>
      <x:c r="AJ80" s="71" t="str">
        <x:v>Add as Direct competitor in this scoped view.</x:v>
      </x:c>
      <x:c r="AK80" s="61">
        <x:f>IF($BN80="EMPTY","EMPTY",IF($BO80="COMMERCIAL_ALTERNATIVE_MISSING","Add as "&amp;$BJ80&amp;" in this scoped view.",IF($BO80="ROLE_MISMATCH","Reclassify as "&amp;$BJ80&amp;" for this view.",IFERROR(VLOOKUP($BO80,'Method Notes'!$AN$5:$AW$50,4,FALSE),""))))</x:f>
      </x:c>
      <x:c r="AL80" s="71" t="str">
        <x:v>The matching commercial view and related research.</x:v>
      </x:c>
      <x:c r="AM80" s="61">
        <x:f>IF($BN80="EMPTY","EMPTY",IFERROR(VLOOKUP($BO80,'Method Notes'!$AN$5:$AW$50,5,FALSE),""))</x:f>
      </x:c>
      <x:c r="AN80" s="71" t="str">
        <x:v>Other products, buyers, markets or stages without evidence.</x:v>
      </x:c>
      <x:c r="AO80" s="61">
        <x:f>IF($BN80="EMPTY","EMPTY",IFERROR(VLOOKUP($BO80,'Method Notes'!$AN$5:$AW$50,6,FALSE),""))</x:f>
      </x:c>
      <x:c r="AP80" s="71" t="str">
        <x:v>Normalize the stable identity and link the supporting records.</x:v>
      </x:c>
      <x:c r="AQ80" s="61">
        <x:f>IF($BN80="EMPTY","EMPTY",IF($BO80="COMMERCIAL_EVIDENCE_LIMITED",IF($BF80=TRUE,"Add independent decisions and missing segments.","Collect direct buyer or recorded commercial-event evidence tied to the same scope."),IFERROR(VLOOKUP($BO80,'Method Notes'!$AN$5:$AW$50,7,FALSE),"")))</x:f>
      </x:c>
      <x:c r="AR80" s="71" t="str">
        <x:v>Review on scope, serviceability or contradictory-evidence change.</x:v>
      </x:c>
      <x:c r="AS80" s="61">
        <x:f>IF($BN80="EMPTY","EMPTY",IFERROR(VLOOKUP($BO80,'Method Notes'!$AN$5:$AW$50,8,FALSE),""))</x:f>
      </x:c>
      <x:c r="AT80" s="71" t="str">
        <x:v>Evidence is scoped to the tested view.</x:v>
      </x:c>
      <x:c r="AU80" s="61">
        <x:f>IF($BN80="EMPTY","EMPTY",IF(OR($BO80="COMMERCIAL_EVIDENCE_LIMITED",$BO80="COMMERCIAL_ALTERNATIVE_MISSING",$BO80="ROLE_MISMATCH",$BO80="SCOPE_OR_FRESHNESS_LIMIT"),IF($BB80="shared","PROVENANCE NOT INDEPENDENT",IF($BB80="one","ONE INDEPENDENT DECISION ONLY",IF($BE80="incomplete_crm","CRM CAPTURE INCOMPLETE",IF(OR($BE80="only_wins",$BE80="only_losses",$BE80="one_segment",$BE80="limited"),"SAMPLE COVERAGE LIMITED",IF($T80="yes","HISTORICAL BACKFILL UNRELIABLE",IF($BC80="stale","EVIDENCE STALE","Evidence is scoped to the tested view.")))))),IFERROR(VLOOKUP($BO80,'Method Notes'!$AN$5:$AW$50,9,FALSE),"")))</x:f>
      </x:c>
      <x:c r="AV80" s="71" t="str">
        <x:v>Add the candidate to a new validated-set version.</x:v>
      </x:c>
      <x:c r="AW80" s="61">
        <x:f>IF($BN80="EMPTY","EMPTY",IFERROR(VLOOKUP($BO80,'Method Notes'!$AN$5:$AW$50,10,FALSE),""))</x:f>
      </x:c>
      <x:c r="AX80" s="61">
        <x:f>IF(AND(AG80=AF80,AI80=AH80,AK80=AJ80,AM80=AL80,AO80=AN80,AQ80=AP80,AS80=AR80,AU80=AT80,AW80=AV80),"PASS","FAIL")</x:f>
      </x:c>
      <x:c r="AY80">
        <x:f>IF(COUNTA($C80:$U80)&gt;0,1,0)</x:f>
      </x:c>
      <x:c r="AZ80">
        <x:f>OR(ISFORMULA($C80),ISFORMULA($D80),AND($D80&lt;&gt;"",NOT(OR(EXACT($D80,"seo"),EXACT($D80,"content"),EXACT($D80,"paid_search"),EXACT($D80,"market_monitoring"),EXACT($D80,"battlecard"),EXACT($D80,"product_comparison"),EXACT($D80,"shortlist"),EXACT($D80,"procurement"),EXACT($D80,"pricing"),EXACT($D80,"renewal"),EXACT($D80,"strategy")))),ISFORMULA($E80),AND($E80&lt;&gt;"",NOT(OR(EXACT($E80,"yes"),EXACT($E80,"no")))),ISFORMULA($F80),AND($F80&lt;&gt;"",NOT(OR(EXACT($F80,"yes"),EXACT($F80,"no")))),ISFORMULA($G80),AND($G80&lt;&gt;"",NOT(OR(EXACT($G80,"none"),EXACT($G80,"seller_only"),EXACT($G80,"buyer_event"),EXACT($G80,"mixed")))),ISFORMULA($H80),AND($H80&lt;&gt;"",NOT(OR(EXACT($H80,"yes"),EXACT($H80,"no"),EXACT($H80,"unknown")))),ISFORMULA($I80),AND($I80&lt;&gt;"",NOT(OR(EXACT($I80,"full"),EXACT($I80,"partial"),EXACT($I80,"mismatch"),EXACT($I80,"unknown")))),ISFORMULA($J80),AND($J80&lt;&gt;"",NOT(OR(EXACT($J80,"independent_current"),EXACT($J80,"one_decision"),EXACT($J80,"shared_records"),EXACT($J80,"contradictory"),EXACT($J80,"incomplete_capture"),EXACT($J80,"stale")))),ISFORMULA($K80),AND($K80&lt;&gt;"",NOT(OR(EXACT($K80,"vendor"),EXACT($K80,"product"),EXACT($K80,"consultancy"),EXACT($K80,"agency"),EXACT($K80,"internal_build"),EXACT($K80,"spreadsheet"),EXACT($K80,"incumbent"),EXACT($K80,"open_source"),EXACT($K80,"free_tool"),EXACT($K80,"no_decision"),EXACT($K80,"status_quo"),EXACT($K80,"unknown")))),ISFORMULA($L80),AND($L80&lt;&gt;"",NOT(OR(EXACT($L80,"direct"),EXACT($L80,"indirect"),EXACT($L80,"substitute"),EXACT($L80,"reference"),EXACT($L80,"unknown")))),ISFORMULA($M80),AND($M80&lt;&gt;"",NOT(OR(EXACT($M80,"current"),EXACT($M80,"stale"),EXACT($M80,"unknown")))),ISFORMULA($N80),AND($N80&lt;&gt;"",NOT(OR(EXACT($N80,"none"),EXACT($N80,"material"),EXACT($N80,"unknown")))),ISFORMULA($O80),AND($O80&lt;&gt;"",NOT(OR(EXACT($O80,"two_plus"),EXACT($O80,"one"),EXACT($O80,"shared"),EXACT($O80,"unknown")))),ISFORMULA($P80),AND($P80&lt;&gt;"",NOT(OR(EXACT($P80,"balanced"),EXACT($P80,"only_wins"),EXACT($P80,"only_losses"),EXACT($P80,"one_segment"),EXACT($P80,"incomplete_crm"),EXACT($P80,"limited")))),ISFORMULA($Q80),AND($Q80&lt;&gt;"",NOT(OR(EXACT($Q80,"none"),EXACT($Q80,"review_due"),EXACT($Q80,"new_evidence")))),ISFORMULA($R80),AND($R80&lt;&gt;"",NOT(OR(EXACT($R80,"yes"),EXACT($R80,"no")))),ISFORMULA($S80),AND($S80&lt;&gt;"",NOT(OR(EXACT($S80,"yes"),EXACT($S80,"no"),EXACT($S80,"unknown")))),ISFORMULA($T80),AND($T80&lt;&gt;"",NOT(OR(EXACT($T80,"yes"),EXACT($T80,"no")))),ISFORMULA($U80),AND($U80&lt;&gt;"",NOT(OR(EXACT($U80,"yes"),EXACT($U80,"no"),EXACT($U80,"unknown")))))</x:f>
      </x:c>
      <x:c r="BA80">
        <x:f>OR(LEN(TRIM($C80&amp;""))=0,LEN(TRIM($D80&amp;""))=0,LEN(TRIM($E80&amp;""))=0,LEN(TRIM($F80&amp;""))=0,LEN(TRIM($G80&amp;""))=0,LEN(TRIM($H80&amp;""))=0,LEN(TRIM($I80&amp;""))=0,LEN(TRIM($J80&amp;""))=0)</x:f>
      </x:c>
      <x:c r="BB80">
        <x:f>IF($O80&lt;&gt;"",$O80,IF($J80="independent_current","two_plus",IF($J80="one_decision","one",IF($J80="shared_records","shared","unknown"))))</x:f>
      </x:c>
      <x:c r="BC80">
        <x:f>IF($M80&lt;&gt;"",$M80,IF($J80="stale","stale",IF($J80="incomplete_capture","unknown",IF($J80&lt;&gt;"","current",""))))</x:f>
      </x:c>
      <x:c r="BD80">
        <x:f>IF($N80&lt;&gt;"",$N80,IF($J80="contradictory","material",IF($J80&lt;&gt;"","none","")))</x:f>
      </x:c>
      <x:c r="BE80">
        <x:f>IF($P80&lt;&gt;"",$P80,IF($J80="incomplete_capture","incomplete_crm",IF($J80="independent_current","balanced",IF($J80&lt;&gt;"","limited",""))))</x:f>
      </x:c>
      <x:c r="BF80">
        <x:f>OR($G80="buyer_event",$G80="mixed")</x:f>
      </x:c>
      <x:c r="BG80">
        <x:f>OR($D80="battlecard",$D80="shortlist",$D80="procurement",$D80="pricing",$D80="renewal",$D80="strategy",$D80="product_comparison")</x:f>
      </x:c>
      <x:c r="BH80">
        <x:f>OR($D80="seo",$D80="content",$D80="paid_search",$D80="market_monitoring")</x:f>
      </x:c>
      <x:c r="BI80">
        <x:f>IF(OR($K80="vendor",$K80="product"),"direct",IF(OR($K80="consultancy",$K80="agency"),"indirect",IF(OR($K80="internal_build",$K80="spreadsheet",$K80="incumbent",$K80="open_source",$K80="free_tool",$K80="no_decision",$K80="status_quo"),"substitute","")))</x:f>
      </x:c>
      <x:c r="BJ80">
        <x:f>IF(OR($K80="vendor",$K80="product"),"Direct competitor",IF(OR($K80="consultancy",$K80="agency"),"Service alternative",IF($K80="incumbent","Incumbent / substitute",IF($K80="no_decision","No-decision alternative",IF($K80="status_quo","Status-quo alternative",IF(OR($K80="internal_build",$K80="spreadsheet",$K80="open_source",$K80="free_tool"),"Substitute",""))))))</x:f>
      </x:c>
      <x:c r="BK80">
        <x:f>OR($G80="none",$G80="seller_only",$BB80&lt;&gt;"two_plus",$BE80="only_wins",$BE80="only_losses",$BE80="one_segment",$BE80="incomplete_crm",$BE80="limited",$T80="yes",$BC80&lt;&gt;"current")</x:f>
      </x:c>
      <x:c r="BL80">
        <x:f>IF(ISFORMULA($C80),"candidateName, ","")&amp;IF(OR(ISFORMULA($D80),AND($D80&lt;&gt;"",NOT(OR(EXACT($D80,"seo"),EXACT($D80,"content"),EXACT($D80,"paid_search"),EXACT($D80,"market_monitoring"),EXACT($D80,"battlecard"),EXACT($D80,"product_comparison"),EXACT($D80,"shortlist"),EXACT($D80,"procurement"),EXACT($D80,"pricing"),EXACT($D80,"renewal"),EXACT($D80,"strategy"))))),"decisionUse, ","")&amp;IF(OR(ISFORMULA($E80),AND($E80&lt;&gt;"",NOT(OR(EXACT($E80,"yes"),EXACT($E80,"no"))))),"candidateInSet, ","")&amp;IF(OR(ISFORMULA($F80),AND($F80&lt;&gt;"",NOT(OR(EXACT($F80,"yes"),EXACT($F80,"no"))))),"publicEvidence, ","")&amp;IF(OR(ISFORMULA($G80),AND($G80&lt;&gt;"",NOT(OR(EXACT($G80,"none"),EXACT($G80,"seller_only"),EXACT($G80,"buyer_event"),EXACT($G80,"mixed"))))),"firstPartyEvidence, ","")&amp;IF(OR(ISFORMULA($H80),AND($H80&lt;&gt;"",NOT(OR(EXACT($H80,"yes"),EXACT($H80,"no"),EXACT($H80,"unknown"))))),"realDecision, ","")&amp;IF(OR(ISFORMULA($I80),AND($I80&lt;&gt;"",NOT(OR(EXACT($I80,"full"),EXACT($I80,"partial"),EXACT($I80,"mismatch"),EXACT($I80,"unknown"))))),"scopeMatch, ","")&amp;IF(OR(ISFORMULA($J80),AND($J80&lt;&gt;"",NOT(OR(EXACT($J80,"independent_current"),EXACT($J80,"one_decision"),EXACT($J80,"shared_records"),EXACT($J80,"contradictory"),EXACT($J80,"incomplete_capture"),EXACT($J80,"stale"))))),"evidenceQuality, ","")&amp;IF(OR(ISFORMULA($K80),AND($K80&lt;&gt;"",NOT(OR(EXACT($K80,"vendor"),EXACT($K80,"product"),EXACT($K80,"consultancy"),EXACT($K80,"agency"),EXACT($K80,"internal_build"),EXACT($K80,"spreadsheet"),EXACT($K80,"incumbent"),EXACT($K80,"open_source"),EXACT($K80,"free_tool"),EXACT($K80,"no_decision"),EXACT($K80,"status_quo"),EXACT($K80,"unknown"))))),"alternativeType, ","")&amp;IF(OR(ISFORMULA($L80),AND($L80&lt;&gt;"",NOT(OR(EXACT($L80,"direct"),EXACT($L80,"indirect"),EXACT($L80,"substitute"),EXACT($L80,"reference"),EXACT($L80,"unknown"))))),"currentRole, ","")&amp;IF(OR(ISFORMULA($M80),AND($M80&lt;&gt;"",NOT(OR(EXACT($M80,"current"),EXACT($M80,"stale"),EXACT($M80,"unknown"))))),"freshness, ","")&amp;IF(OR(ISFORMULA($N80),AND($N80&lt;&gt;"",NOT(OR(EXACT($N80,"none"),EXACT($N80,"material"),EXACT($N80,"unknown"))))),"contradiction, ","")&amp;IF(OR(ISFORMULA($O80),AND($O80&lt;&gt;"",NOT(OR(EXACT($O80,"two_plus"),EXACT($O80,"one"),EXACT($O80,"shared"),EXACT($O80,"unknown"))))),"provenance, ","")&amp;IF(OR(ISFORMULA($P80),AND($P80&lt;&gt;"",NOT(OR(EXACT($P80,"balanced"),EXACT($P80,"only_wins"),EXACT($P80,"only_losses"),EXACT($P80,"one_segment"),EXACT($P80,"incomplete_crm"),EXACT($P80,"limited"))))),"sampleCoverage, ","")&amp;IF(OR(ISFORMULA($Q80),AND($Q80&lt;&gt;"",NOT(OR(EXACT($Q80,"none"),EXACT($Q80,"review_due"),EXACT($Q80,"new_evidence"))))),"previousValidation, ","")&amp;IF(OR(ISFORMULA($R80),AND($R80&lt;&gt;"",NOT(OR(EXACT($R80,"yes"),EXACT($R80,"no"))))),"newMaterialEvidence, ","")&amp;IF(OR(ISFORMULA($S80),AND($S80&lt;&gt;"",NOT(OR(EXACT($S80,"yes"),EXACT($S80,"no"),EXACT($S80,"unknown"))))),"serviceability, ","")&amp;IF(OR(ISFORMULA($T80),AND($T80&lt;&gt;"",NOT(OR(EXACT($T80,"yes"),EXACT($T80,"no"))))),"historicalBackfill, ","")&amp;IF(OR(ISFORMULA($U80),AND($U80&lt;&gt;"",NOT(OR(EXACT($U80,"yes"),EXACT($U80,"no"),EXACT($U80,"unknown"))))),"commercialNonParticipation, ","")</x:f>
      </x:c>
      <x:c r="BM80">
        <x:f>IF(LEN(TRIM($C80&amp;""))=0,"candidateName, ","")&amp;IF(LEN(TRIM($D80&amp;""))=0,"decisionUse, ","")&amp;IF(LEN(TRIM($E80&amp;""))=0,"candidateInSet, ","")&amp;IF(LEN(TRIM($F80&amp;""))=0,"publicEvidence, ","")&amp;IF(LEN(TRIM($G80&amp;""))=0,"firstPartyEvidence, ","")&amp;IF(LEN(TRIM($H80&amp;""))=0,"realDecision, ","")&amp;IF(LEN(TRIM($I80&amp;""))=0,"scopeMatch, ","")&amp;IF(LEN(TRIM($J80&amp;""))=0,"evidenceQuality, ","")</x:f>
      </x:c>
      <x:c r="BN80">
        <x:f>IF($AY80=0,"EMPTY",IF($AZ80=TRUE,"INVALID INPUT",IF($BA80=TRUE,"INVALID INPUT",IF(OR(NOT(ISTEXT($C80)),LEN(TRIM($C80&amp;""))&lt;2),"INVALID INPUT",IF(OR($Q80="review_due",$Q80="new_evidence",$R80="yes"),"REOPEN",IF(OR($BD80="material",$BD80="unknown"),"RESOLVE EVIDENCE",IF(OR($I80="unknown",$H80="unknown"),"RESOLVE EVIDENCE",IF(AND($BG80=TRUE,OR($S80="",$S80="unknown")),"RESOLVE EVIDENCE",IF(AND($E80="no",OR($K80="",$K80="unknown")),"RESOLVE EVIDENCE",IF(AND($E80="yes",OR($L80="",$L80="unknown")),"RESOLVE EVIDENCE",IF(AND($E80="yes",OR($I80="partial",$I80="mismatch",$BC80="stale")),"DOWNGRADE",IF(AND($BG80=TRUE,$BK80=TRUE),"RESOLVE EVIDENCE",IF(AND($S80="no",$E80="yes",$H80="no",$U80="yes",$BB80="two_plus",$I80="full",$BC80="current"),"EXCLUDE FROM THIS COMMERCIAL VIEW",IF(AND($S80="no",$E80="yes",$H80="yes"),"DOWNGRADE",IF(AND($S80="no",OR($F80="yes",$BH80=TRUE)),"RETAIN FOR DISCOVERY / REFERENCE",IF($S80="no","RESOLVE EVIDENCE",IF(AND($E80="no",$H80="yes",$BF80=TRUE,$I80="full",$BI80=""),"RESOLVE EVIDENCE",IF(AND($E80="no",$H80="yes",$BF80=TRUE,$I80="full",$BG80=TRUE,OR($BB80&lt;&gt;"two_plus",$BC80&lt;&gt;"current",$S80&lt;&gt;"yes")),"RESOLVE EVIDENCE",IF(AND($E80="no",$H80="yes",$BF80=TRUE,$I80="full"),"ADD",IF(AND($BI80&lt;&gt;"",$E80="yes",$H80="yes",$I80="full",$L80&lt;&gt;$BI80),"RECLASSIFY",IF(AND($BB80="shared",$BH80=TRUE),"RETAIN FOR DISCOVERY / REFERENCE",IF(AND($BH80=TRUE,$F80="yes",OR($H80="no",$G80="none")),"RETAIN FOR DISCOVERY / REFERENCE",IF(AND($E80="yes",$H80="no",$U80="yes",$BB80="two_plus",$I80="full",$BC80="current"),"EXCLUDE FROM THIS COMMERCIAL VIEW",IF(AND($E80="yes",$H80="yes",$BF80=TRUE,$I80="full",$BB80="two_plus",$BC80="current",$BI80=""),"RESOLVE EVIDENCE",IF(AND($E80="yes",$H80="yes",$BF80=TRUE,$I80="full",$BB80="two_plus",$BC80="current",$BG80=TRUE,$S80&lt;&gt;"yes"),"RESOLVE EVIDENCE",IF(AND($E80="yes",$H80="yes",$BF80=TRUE,$I80="full",$BB80="two_plus",$BC80="current",$L80&lt;&gt;$BI80),"RECLASSIFY",IF(AND($E80="yes",$H80="yes",$BF80=TRUE,$I80="full",$BB80="two_plus",$BC80="current"),"CONFIRM","RESOLVE EVIDENCE")))))))))))))))))))))))))))</x:f>
      </x:c>
      <x:c r="BO80">
        <x:f>IF($AY80=0,"EMPTY",IF($AZ80=TRUE,"CONTROLLED_INPUT_INVALID",IF($BA80=TRUE,"REQUIRED_FIELDS_MISSING",IF(OR(NOT(ISTEXT($C80)),LEN(TRIM($C80&amp;""))&lt;2),"IDENTITY_MALFORMED",IF(OR($Q80="review_due",$Q80="new_evidence",$R80="yes"),"LIFECYCLE_TRIGGER",IF(OR($BD80="material",$BD80="unknown"),"MATERIAL_CONTRADICTION",IF(OR($I80="unknown",$H80="unknown"),"SCOPE_OR_EVENT_UNRESOLVED",IF(AND($BG80=TRUE,OR($S80="",$S80="unknown")),"SERVICEABILITY_UNRESOLVED",IF(AND($E80="no",OR($K80="",$K80="unknown")),"MISSING_ALTERNATIVE_ROLE_UNRESOLVED",IF(AND($E80="yes",OR($L80="",$L80="unknown")),"CURRENT_ROLE_UNRESOLVED",IF(AND($E80="yes",OR($I80="partial",$I80="mismatch",$BC80="stale")),"SCOPE_OR_FRESHNESS_LIMIT",IF(AND($BG80=TRUE,$BK80=TRUE),"COMMERCIAL_EVIDENCE_LIMITED",IF(AND($S80="no",$E80="yes",$H80="no",$U80="yes",$BB80="two_plus",$I80="full",$BC80="current"),"SCOPED_NON_SERVICEABILITY",IF(AND($S80="no",$E80="yes",$H80="yes"),"SERVICEABILITY_LIMIT",IF(AND($S80="no",OR($F80="yes",$BH80=TRUE)),"NOT_SERVICEABLE_FOR_COMMERCIAL_VIEW",IF($S80="no","SERVICEABILITY_NEGATIVE_ROLE_EFFECT_UNRESOLVED",IF(AND($E80="no",$H80="yes",$BF80=TRUE,$I80="full",$BI80=""),"MISSING_ALTERNATIVE_ROLE_UNRESOLVED",IF(AND($E80="no",$H80="yes",$BF80=TRUE,$I80="full",$BG80=TRUE,OR($BB80&lt;&gt;"two_plus",$BC80&lt;&gt;"current",$S80&lt;&gt;"yes")),"MISSING_ALTERNATIVE_EVIDENCE_LIMITED",IF(AND($E80="no",$H80="yes",$BF80=TRUE,$I80="full"),"COMMERCIAL_ALTERNATIVE_MISSING",IF(AND($BI80&lt;&gt;"",$E80="yes",$H80="yes",$I80="full",$L80&lt;&gt;$BI80),"ROLE_MISMATCH",IF(AND($BB80="shared",$BH80=TRUE),"PUBLIC_SIGNAL_SHARED_PROVENANCE",IF(AND($BH80=TRUE,$F80="yes",OR($H80="no",$G80="none")),"DISCOVERY_ONLY_RELATIONSHIP",IF(AND($E80="yes",$H80="no",$U80="yes",$BB80="two_plus",$I80="full",$BC80="current"),"SCOPED_NON_PARTICIPATION",IF(AND($E80="yes",$H80="yes",$BF80=TRUE,$I80="full",$BB80="two_plus",$BC80="current",$BI80=""),"ALTERNATIVE_TYPE_UNRESOLVED",IF(AND($E80="yes",$H80="yes",$BF80=TRUE,$I80="full",$BB80="two_plus",$BC80="current",$BG80=TRUE,$S80&lt;&gt;"yes"),"SERVICEABILITY_UNRESOLVED",IF(AND($E80="yes",$H80="yes",$BF80=TRUE,$I80="full",$BB80="two_plus",$BC80="current",$L80&lt;&gt;$BI80),"ROLE_MISMATCH",IF(AND($E80="yes",$H80="yes",$BF80=TRUE,$I80="full",$BB80="two_plus",$BC80="current"),"SCOPED_COMMERCIAL_RELEVANCE","DEFAULT_EVIDENCE_GAP")))))))))))))))))))))))))))</x:f>
      </x:c>
    </x:row>
    <x:row r="81">
      <x:c r="A81" s="80" t="str">
        <x:v>F076</x:v>
      </x:c>
      <x:c r="B81" s="80" t="str">
        <x:v>Additional scope-limited case 76</x:v>
      </x:c>
      <x:c r="C81" s="80" t="str">
        <x:v>Atlas Cloud</x:v>
      </x:c>
      <x:c r="D81" s="80" t="str">
        <x:v>product_comparison</x:v>
      </x:c>
      <x:c r="E81" s="80" t="str">
        <x:v>yes</x:v>
      </x:c>
      <x:c r="F81" s="80" t="str">
        <x:v>yes</x:v>
      </x:c>
      <x:c r="G81" s="80" t="str">
        <x:v>mixed</x:v>
      </x:c>
      <x:c r="H81" s="80" t="str">
        <x:v>yes</x:v>
      </x:c>
      <x:c r="I81" s="80" t="str">
        <x:v>partial</x:v>
      </x:c>
      <x:c r="J81" s="80" t="str">
        <x:v>independent_current</x:v>
      </x:c>
      <x:c r="K81" s="80" t="str">
        <x:v>vendor</x:v>
      </x:c>
      <x:c r="L81" s="80" t="str">
        <x:v>direct</x:v>
      </x:c>
      <x:c r="M81" s="80" t="str">
        <x:v>current</x:v>
      </x:c>
      <x:c r="N81" s="80" t="str">
        <x:v>none</x:v>
      </x:c>
      <x:c r="O81" s="80" t="str">
        <x:v>two_plus</x:v>
      </x:c>
      <x:c r="P81" s="80" t="str">
        <x:v>balanced</x:v>
      </x:c>
      <x:c r="Q81" s="80" t="str">
        <x:v>none</x:v>
      </x:c>
      <x:c r="R81" s="80" t="str">
        <x:v>no</x:v>
      </x:c>
      <x:c r="S81" s="80" t="str">
        <x:v>yes</x:v>
      </x:c>
      <x:c r="T81" s="80" t="str">
        <x:v>no</x:v>
      </x:c>
      <x:c r="U81" s="80" t="str">
        <x:v>no</x:v>
      </x:c>
      <x:c r="V81" s="80" t="str">
        <x:v>DOWNGRADE</x:v>
      </x:c>
      <x:c r="W81" s="61" t="str">
        <x:v>SCOPE_OR_FRESHNESS_LIMIT</x:v>
      </x:c>
      <x:c r="X81" s="61" t="str">
        <x:v>VALID</x:v>
      </x:c>
      <x:c r="Y81" s="61">
        <x:f>IF($BN81="EMPTY","EMPTY",$BN81)</x:f>
      </x:c>
      <x:c r="Z81" s="61">
        <x:f>$BO81</x:f>
      </x:c>
      <x:c r="AA81" s="61">
        <x:f>IF($BN81="EMPTY","EMPTY",IF($AZ81=TRUE,"INVALID",IF($BA81=TRUE,"INCOMPLETE",IF(OR(NOT(ISTEXT($C81)),LEN(TRIM($C81&amp;""))&lt;2),"INVALID","VALID"))))</x:f>
      </x:c>
      <x:c r="AB81" s="61">
        <x:f>IF(Y81=V81,"PASS","FAIL")</x:f>
      </x:c>
      <x:c r="AC81" s="61">
        <x:f>IF(Z81=W81,"PASS","FAIL")</x:f>
      </x:c>
      <x:c r="AD81" s="61">
        <x:f>IF(AA81=X81,"PASS","FAIL")</x:f>
      </x:c>
      <x:c r="AE81" s="61">
        <x:f>IF(AND(AB81="PASS",AC81="PASS",AD81="PASS"),"PASS","FAIL")</x:f>
      </x:c>
      <x:c r="AF81" s="71" t="str">
        <x:v>The current role is broader than the evidence supports.</x:v>
      </x:c>
      <x:c r="AG81" s="61">
        <x:f>IF($BN81="EMPTY","EMPTY",IFERROR(VLOOKUP($BO81,'Method Notes'!$AN$5:$AW$50,2,FALSE),""))</x:f>
      </x:c>
      <x:c r="AH81" s="71" t="str">
        <x:v>The evidence is partial, mismatched or stale for the tested view.</x:v>
      </x:c>
      <x:c r="AI81" s="61">
        <x:f>IF($BN81="EMPTY","EMPTY",IF($BO81="CONTROLLED_INPUT_INVALID","Unsupported values were supplied for: "&amp;LEFT($BL81,MAX(0,LEN($BL81)-2))&amp;". The engine does not convert them to a safe default.",IF($BO81="REQUIRED_FIELDS_MISSING","Required information is missing: "&amp;LEFT($BM81,MAX(0,LEN($BM81)-2))&amp;".",IFERROR(VLOOKUP($BO81,'Method Notes'!$AN$5:$AW$50,3,FALSE),""))))</x:f>
      </x:c>
      <x:c r="AJ81" s="71" t="str">
        <x:v>Limit the role to the supported segment, stage or discovery view.</x:v>
      </x:c>
      <x:c r="AK81" s="61">
        <x:f>IF($BN81="EMPTY","EMPTY",IF($BO81="COMMERCIAL_ALTERNATIVE_MISSING","Add as "&amp;$BJ81&amp;" in this scoped view.",IF($BO81="ROLE_MISMATCH","Reclassify as "&amp;$BJ81&amp;" for this view.",IFERROR(VLOOKUP($BO81,'Method Notes'!$AN$5:$AW$50,4,FALSE),""))))</x:f>
      </x:c>
      <x:c r="AL81" s="71" t="str">
        <x:v>Narrow matching use only.</x:v>
      </x:c>
      <x:c r="AM81" s="61">
        <x:f>IF($BN81="EMPTY","EMPTY",IFERROR(VLOOKUP($BO81,'Method Notes'!$AN$5:$AW$50,5,FALSE),""))</x:f>
      </x:c>
      <x:c r="AN81" s="71" t="str">
        <x:v>Broader commercial or procurement use.</x:v>
      </x:c>
      <x:c r="AO81" s="61">
        <x:f>IF($BN81="EMPTY","EMPTY",IFERROR(VLOOKUP($BO81,'Method Notes'!$AN$5:$AW$50,6,FALSE),""))</x:f>
      </x:c>
      <x:c r="AP81" s="71" t="str">
        <x:v>Collect current evidence for the missing scope.</x:v>
      </x:c>
      <x:c r="AQ81" s="61">
        <x:f>IF($BN81="EMPTY","EMPTY",IF($BO81="COMMERCIAL_EVIDENCE_LIMITED",IF($BF81=TRUE,"Add independent decisions and missing segments.","Collect direct buyer or recorded commercial-event evidence tied to the same scope."),IFERROR(VLOOKUP($BO81,'Method Notes'!$AN$5:$AW$50,7,FALSE),"")))</x:f>
      </x:c>
      <x:c r="AR81" s="71" t="str">
        <x:v>Review on current matching evidence or scope change.</x:v>
      </x:c>
      <x:c r="AS81" s="61">
        <x:f>IF($BN81="EMPTY","EMPTY",IFERROR(VLOOKUP($BO81,'Method Notes'!$AN$5:$AW$50,8,FALSE),""))</x:f>
      </x:c>
      <x:c r="AT81" s="71" t="str">
        <x:v>Evidence is scoped to the tested view.</x:v>
      </x:c>
      <x:c r="AU81" s="61">
        <x:f>IF($BN81="EMPTY","EMPTY",IF(OR($BO81="COMMERCIAL_EVIDENCE_LIMITED",$BO81="COMMERCIAL_ALTERNATIVE_MISSING",$BO81="ROLE_MISMATCH",$BO81="SCOPE_OR_FRESHNESS_LIMIT"),IF($BB81="shared","PROVENANCE NOT INDEPENDENT",IF($BB81="one","ONE INDEPENDENT DECISION ONLY",IF($BE81="incomplete_crm","CRM CAPTURE INCOMPLETE",IF(OR($BE81="only_wins",$BE81="only_losses",$BE81="one_segment",$BE81="limited"),"SAMPLE COVERAGE LIMITED",IF($T81="yes","HISTORICAL BACKFILL UNRELIABLE",IF($BC81="stale","EVIDENCE STALE","Evidence is scoped to the tested view.")))))),IFERROR(VLOOKUP($BO81,'Method Notes'!$AN$5:$AW$50,9,FALSE),"")))</x:f>
      </x:c>
      <x:c r="AV81" s="71" t="str">
        <x:v>Update the view rather than deleting the stable identity.</x:v>
      </x:c>
      <x:c r="AW81" s="61">
        <x:f>IF($BN81="EMPTY","EMPTY",IFERROR(VLOOKUP($BO81,'Method Notes'!$AN$5:$AW$50,10,FALSE),""))</x:f>
      </x:c>
      <x:c r="AX81" s="61">
        <x:f>IF(AND(AG81=AF81,AI81=AH81,AK81=AJ81,AM81=AL81,AO81=AN81,AQ81=AP81,AS81=AR81,AU81=AT81,AW81=AV81),"PASS","FAIL")</x:f>
      </x:c>
      <x:c r="AY81">
        <x:f>IF(COUNTA($C81:$U81)&gt;0,1,0)</x:f>
      </x:c>
      <x:c r="AZ81">
        <x:f>OR(ISFORMULA($C81),ISFORMULA($D81),AND($D81&lt;&gt;"",NOT(OR(EXACT($D81,"seo"),EXACT($D81,"content"),EXACT($D81,"paid_search"),EXACT($D81,"market_monitoring"),EXACT($D81,"battlecard"),EXACT($D81,"product_comparison"),EXACT($D81,"shortlist"),EXACT($D81,"procurement"),EXACT($D81,"pricing"),EXACT($D81,"renewal"),EXACT($D81,"strategy")))),ISFORMULA($E81),AND($E81&lt;&gt;"",NOT(OR(EXACT($E81,"yes"),EXACT($E81,"no")))),ISFORMULA($F81),AND($F81&lt;&gt;"",NOT(OR(EXACT($F81,"yes"),EXACT($F81,"no")))),ISFORMULA($G81),AND($G81&lt;&gt;"",NOT(OR(EXACT($G81,"none"),EXACT($G81,"seller_only"),EXACT($G81,"buyer_event"),EXACT($G81,"mixed")))),ISFORMULA($H81),AND($H81&lt;&gt;"",NOT(OR(EXACT($H81,"yes"),EXACT($H81,"no"),EXACT($H81,"unknown")))),ISFORMULA($I81),AND($I81&lt;&gt;"",NOT(OR(EXACT($I81,"full"),EXACT($I81,"partial"),EXACT($I81,"mismatch"),EXACT($I81,"unknown")))),ISFORMULA($J81),AND($J81&lt;&gt;"",NOT(OR(EXACT($J81,"independent_current"),EXACT($J81,"one_decision"),EXACT($J81,"shared_records"),EXACT($J81,"contradictory"),EXACT($J81,"incomplete_capture"),EXACT($J81,"stale")))),ISFORMULA($K81),AND($K81&lt;&gt;"",NOT(OR(EXACT($K81,"vendor"),EXACT($K81,"product"),EXACT($K81,"consultancy"),EXACT($K81,"agency"),EXACT($K81,"internal_build"),EXACT($K81,"spreadsheet"),EXACT($K81,"incumbent"),EXACT($K81,"open_source"),EXACT($K81,"free_tool"),EXACT($K81,"no_decision"),EXACT($K81,"status_quo"),EXACT($K81,"unknown")))),ISFORMULA($L81),AND($L81&lt;&gt;"",NOT(OR(EXACT($L81,"direct"),EXACT($L81,"indirect"),EXACT($L81,"substitute"),EXACT($L81,"reference"),EXACT($L81,"unknown")))),ISFORMULA($M81),AND($M81&lt;&gt;"",NOT(OR(EXACT($M81,"current"),EXACT($M81,"stale"),EXACT($M81,"unknown")))),ISFORMULA($N81),AND($N81&lt;&gt;"",NOT(OR(EXACT($N81,"none"),EXACT($N81,"material"),EXACT($N81,"unknown")))),ISFORMULA($O81),AND($O81&lt;&gt;"",NOT(OR(EXACT($O81,"two_plus"),EXACT($O81,"one"),EXACT($O81,"shared"),EXACT($O81,"unknown")))),ISFORMULA($P81),AND($P81&lt;&gt;"",NOT(OR(EXACT($P81,"balanced"),EXACT($P81,"only_wins"),EXACT($P81,"only_losses"),EXACT($P81,"one_segment"),EXACT($P81,"incomplete_crm"),EXACT($P81,"limited")))),ISFORMULA($Q81),AND($Q81&lt;&gt;"",NOT(OR(EXACT($Q81,"none"),EXACT($Q81,"review_due"),EXACT($Q81,"new_evidence")))),ISFORMULA($R81),AND($R81&lt;&gt;"",NOT(OR(EXACT($R81,"yes"),EXACT($R81,"no")))),ISFORMULA($S81),AND($S81&lt;&gt;"",NOT(OR(EXACT($S81,"yes"),EXACT($S81,"no"),EXACT($S81,"unknown")))),ISFORMULA($T81),AND($T81&lt;&gt;"",NOT(OR(EXACT($T81,"yes"),EXACT($T81,"no")))),ISFORMULA($U81),AND($U81&lt;&gt;"",NOT(OR(EXACT($U81,"yes"),EXACT($U81,"no"),EXACT($U81,"unknown")))))</x:f>
      </x:c>
      <x:c r="BA81">
        <x:f>OR(LEN(TRIM($C81&amp;""))=0,LEN(TRIM($D81&amp;""))=0,LEN(TRIM($E81&amp;""))=0,LEN(TRIM($F81&amp;""))=0,LEN(TRIM($G81&amp;""))=0,LEN(TRIM($H81&amp;""))=0,LEN(TRIM($I81&amp;""))=0,LEN(TRIM($J81&amp;""))=0)</x:f>
      </x:c>
      <x:c r="BB81">
        <x:f>IF($O81&lt;&gt;"",$O81,IF($J81="independent_current","two_plus",IF($J81="one_decision","one",IF($J81="shared_records","shared","unknown"))))</x:f>
      </x:c>
      <x:c r="BC81">
        <x:f>IF($M81&lt;&gt;"",$M81,IF($J81="stale","stale",IF($J81="incomplete_capture","unknown",IF($J81&lt;&gt;"","current",""))))</x:f>
      </x:c>
      <x:c r="BD81">
        <x:f>IF($N81&lt;&gt;"",$N81,IF($J81="contradictory","material",IF($J81&lt;&gt;"","none","")))</x:f>
      </x:c>
      <x:c r="BE81">
        <x:f>IF($P81&lt;&gt;"",$P81,IF($J81="incomplete_capture","incomplete_crm",IF($J81="independent_current","balanced",IF($J81&lt;&gt;"","limited",""))))</x:f>
      </x:c>
      <x:c r="BF81">
        <x:f>OR($G81="buyer_event",$G81="mixed")</x:f>
      </x:c>
      <x:c r="BG81">
        <x:f>OR($D81="battlecard",$D81="shortlist",$D81="procurement",$D81="pricing",$D81="renewal",$D81="strategy",$D81="product_comparison")</x:f>
      </x:c>
      <x:c r="BH81">
        <x:f>OR($D81="seo",$D81="content",$D81="paid_search",$D81="market_monitoring")</x:f>
      </x:c>
      <x:c r="BI81">
        <x:f>IF(OR($K81="vendor",$K81="product"),"direct",IF(OR($K81="consultancy",$K81="agency"),"indirect",IF(OR($K81="internal_build",$K81="spreadsheet",$K81="incumbent",$K81="open_source",$K81="free_tool",$K81="no_decision",$K81="status_quo"),"substitute","")))</x:f>
      </x:c>
      <x:c r="BJ81">
        <x:f>IF(OR($K81="vendor",$K81="product"),"Direct competitor",IF(OR($K81="consultancy",$K81="agency"),"Service alternative",IF($K81="incumbent","Incumbent / substitute",IF($K81="no_decision","No-decision alternative",IF($K81="status_quo","Status-quo alternative",IF(OR($K81="internal_build",$K81="spreadsheet",$K81="open_source",$K81="free_tool"),"Substitute",""))))))</x:f>
      </x:c>
      <x:c r="BK81">
        <x:f>OR($G81="none",$G81="seller_only",$BB81&lt;&gt;"two_plus",$BE81="only_wins",$BE81="only_losses",$BE81="one_segment",$BE81="incomplete_crm",$BE81="limited",$T81="yes",$BC81&lt;&gt;"current")</x:f>
      </x:c>
      <x:c r="BL81">
        <x:f>IF(ISFORMULA($C81),"candidateName, ","")&amp;IF(OR(ISFORMULA($D81),AND($D81&lt;&gt;"",NOT(OR(EXACT($D81,"seo"),EXACT($D81,"content"),EXACT($D81,"paid_search"),EXACT($D81,"market_monitoring"),EXACT($D81,"battlecard"),EXACT($D81,"product_comparison"),EXACT($D81,"shortlist"),EXACT($D81,"procurement"),EXACT($D81,"pricing"),EXACT($D81,"renewal"),EXACT($D81,"strategy"))))),"decisionUse, ","")&amp;IF(OR(ISFORMULA($E81),AND($E81&lt;&gt;"",NOT(OR(EXACT($E81,"yes"),EXACT($E81,"no"))))),"candidateInSet, ","")&amp;IF(OR(ISFORMULA($F81),AND($F81&lt;&gt;"",NOT(OR(EXACT($F81,"yes"),EXACT($F81,"no"))))),"publicEvidence, ","")&amp;IF(OR(ISFORMULA($G81),AND($G81&lt;&gt;"",NOT(OR(EXACT($G81,"none"),EXACT($G81,"seller_only"),EXACT($G81,"buyer_event"),EXACT($G81,"mixed"))))),"firstPartyEvidence, ","")&amp;IF(OR(ISFORMULA($H81),AND($H81&lt;&gt;"",NOT(OR(EXACT($H81,"yes"),EXACT($H81,"no"),EXACT($H81,"unknown"))))),"realDecision, ","")&amp;IF(OR(ISFORMULA($I81),AND($I81&lt;&gt;"",NOT(OR(EXACT($I81,"full"),EXACT($I81,"partial"),EXACT($I81,"mismatch"),EXACT($I81,"unknown"))))),"scopeMatch, ","")&amp;IF(OR(ISFORMULA($J81),AND($J81&lt;&gt;"",NOT(OR(EXACT($J81,"independent_current"),EXACT($J81,"one_decision"),EXACT($J81,"shared_records"),EXACT($J81,"contradictory"),EXACT($J81,"incomplete_capture"),EXACT($J81,"stale"))))),"evidenceQuality, ","")&amp;IF(OR(ISFORMULA($K81),AND($K81&lt;&gt;"",NOT(OR(EXACT($K81,"vendor"),EXACT($K81,"product"),EXACT($K81,"consultancy"),EXACT($K81,"agency"),EXACT($K81,"internal_build"),EXACT($K81,"spreadsheet"),EXACT($K81,"incumbent"),EXACT($K81,"open_source"),EXACT($K81,"free_tool"),EXACT($K81,"no_decision"),EXACT($K81,"status_quo"),EXACT($K81,"unknown"))))),"alternativeType, ","")&amp;IF(OR(ISFORMULA($L81),AND($L81&lt;&gt;"",NOT(OR(EXACT($L81,"direct"),EXACT($L81,"indirect"),EXACT($L81,"substitute"),EXACT($L81,"reference"),EXACT($L81,"unknown"))))),"currentRole, ","")&amp;IF(OR(ISFORMULA($M81),AND($M81&lt;&gt;"",NOT(OR(EXACT($M81,"current"),EXACT($M81,"stale"),EXACT($M81,"unknown"))))),"freshness, ","")&amp;IF(OR(ISFORMULA($N81),AND($N81&lt;&gt;"",NOT(OR(EXACT($N81,"none"),EXACT($N81,"material"),EXACT($N81,"unknown"))))),"contradiction, ","")&amp;IF(OR(ISFORMULA($O81),AND($O81&lt;&gt;"",NOT(OR(EXACT($O81,"two_plus"),EXACT($O81,"one"),EXACT($O81,"shared"),EXACT($O81,"unknown"))))),"provenance, ","")&amp;IF(OR(ISFORMULA($P81),AND($P81&lt;&gt;"",NOT(OR(EXACT($P81,"balanced"),EXACT($P81,"only_wins"),EXACT($P81,"only_losses"),EXACT($P81,"one_segment"),EXACT($P81,"incomplete_crm"),EXACT($P81,"limited"))))),"sampleCoverage, ","")&amp;IF(OR(ISFORMULA($Q81),AND($Q81&lt;&gt;"",NOT(OR(EXACT($Q81,"none"),EXACT($Q81,"review_due"),EXACT($Q81,"new_evidence"))))),"previousValidation, ","")&amp;IF(OR(ISFORMULA($R81),AND($R81&lt;&gt;"",NOT(OR(EXACT($R81,"yes"),EXACT($R81,"no"))))),"newMaterialEvidence, ","")&amp;IF(OR(ISFORMULA($S81),AND($S81&lt;&gt;"",NOT(OR(EXACT($S81,"yes"),EXACT($S81,"no"),EXACT($S81,"unknown"))))),"serviceability, ","")&amp;IF(OR(ISFORMULA($T81),AND($T81&lt;&gt;"",NOT(OR(EXACT($T81,"yes"),EXACT($T81,"no"))))),"historicalBackfill, ","")&amp;IF(OR(ISFORMULA($U81),AND($U81&lt;&gt;"",NOT(OR(EXACT($U81,"yes"),EXACT($U81,"no"),EXACT($U81,"unknown"))))),"commercialNonParticipation, ","")</x:f>
      </x:c>
      <x:c r="BM81">
        <x:f>IF(LEN(TRIM($C81&amp;""))=0,"candidateName, ","")&amp;IF(LEN(TRIM($D81&amp;""))=0,"decisionUse, ","")&amp;IF(LEN(TRIM($E81&amp;""))=0,"candidateInSet, ","")&amp;IF(LEN(TRIM($F81&amp;""))=0,"publicEvidence, ","")&amp;IF(LEN(TRIM($G81&amp;""))=0,"firstPartyEvidence, ","")&amp;IF(LEN(TRIM($H81&amp;""))=0,"realDecision, ","")&amp;IF(LEN(TRIM($I81&amp;""))=0,"scopeMatch, ","")&amp;IF(LEN(TRIM($J81&amp;""))=0,"evidenceQuality, ","")</x:f>
      </x:c>
      <x:c r="BN81">
        <x:f>IF($AY81=0,"EMPTY",IF($AZ81=TRUE,"INVALID INPUT",IF($BA81=TRUE,"INVALID INPUT",IF(OR(NOT(ISTEXT($C81)),LEN(TRIM($C81&amp;""))&lt;2),"INVALID INPUT",IF(OR($Q81="review_due",$Q81="new_evidence",$R81="yes"),"REOPEN",IF(OR($BD81="material",$BD81="unknown"),"RESOLVE EVIDENCE",IF(OR($I81="unknown",$H81="unknown"),"RESOLVE EVIDENCE",IF(AND($BG81=TRUE,OR($S81="",$S81="unknown")),"RESOLVE EVIDENCE",IF(AND($E81="no",OR($K81="",$K81="unknown")),"RESOLVE EVIDENCE",IF(AND($E81="yes",OR($L81="",$L81="unknown")),"RESOLVE EVIDENCE",IF(AND($E81="yes",OR($I81="partial",$I81="mismatch",$BC81="stale")),"DOWNGRADE",IF(AND($BG81=TRUE,$BK81=TRUE),"RESOLVE EVIDENCE",IF(AND($S81="no",$E81="yes",$H81="no",$U81="yes",$BB81="two_plus",$I81="full",$BC81="current"),"EXCLUDE FROM THIS COMMERCIAL VIEW",IF(AND($S81="no",$E81="yes",$H81="yes"),"DOWNGRADE",IF(AND($S81="no",OR($F81="yes",$BH81=TRUE)),"RETAIN FOR DISCOVERY / REFERENCE",IF($S81="no","RESOLVE EVIDENCE",IF(AND($E81="no",$H81="yes",$BF81=TRUE,$I81="full",$BI81=""),"RESOLVE EVIDENCE",IF(AND($E81="no",$H81="yes",$BF81=TRUE,$I81="full",$BG81=TRUE,OR($BB81&lt;&gt;"two_plus",$BC81&lt;&gt;"current",$S81&lt;&gt;"yes")),"RESOLVE EVIDENCE",IF(AND($E81="no",$H81="yes",$BF81=TRUE,$I81="full"),"ADD",IF(AND($BI81&lt;&gt;"",$E81="yes",$H81="yes",$I81="full",$L81&lt;&gt;$BI81),"RECLASSIFY",IF(AND($BB81="shared",$BH81=TRUE),"RETAIN FOR DISCOVERY / REFERENCE",IF(AND($BH81=TRUE,$F81="yes",OR($H81="no",$G81="none")),"RETAIN FOR DISCOVERY / REFERENCE",IF(AND($E81="yes",$H81="no",$U81="yes",$BB81="two_plus",$I81="full",$BC81="current"),"EXCLUDE FROM THIS COMMERCIAL VIEW",IF(AND($E81="yes",$H81="yes",$BF81=TRUE,$I81="full",$BB81="two_plus",$BC81="current",$BI81=""),"RESOLVE EVIDENCE",IF(AND($E81="yes",$H81="yes",$BF81=TRUE,$I81="full",$BB81="two_plus",$BC81="current",$BG81=TRUE,$S81&lt;&gt;"yes"),"RESOLVE EVIDENCE",IF(AND($E81="yes",$H81="yes",$BF81=TRUE,$I81="full",$BB81="two_plus",$BC81="current",$L81&lt;&gt;$BI81),"RECLASSIFY",IF(AND($E81="yes",$H81="yes",$BF81=TRUE,$I81="full",$BB81="two_plus",$BC81="current"),"CONFIRM","RESOLVE EVIDENCE")))))))))))))))))))))))))))</x:f>
      </x:c>
      <x:c r="BO81">
        <x:f>IF($AY81=0,"EMPTY",IF($AZ81=TRUE,"CONTROLLED_INPUT_INVALID",IF($BA81=TRUE,"REQUIRED_FIELDS_MISSING",IF(OR(NOT(ISTEXT($C81)),LEN(TRIM($C81&amp;""))&lt;2),"IDENTITY_MALFORMED",IF(OR($Q81="review_due",$Q81="new_evidence",$R81="yes"),"LIFECYCLE_TRIGGER",IF(OR($BD81="material",$BD81="unknown"),"MATERIAL_CONTRADICTION",IF(OR($I81="unknown",$H81="unknown"),"SCOPE_OR_EVENT_UNRESOLVED",IF(AND($BG81=TRUE,OR($S81="",$S81="unknown")),"SERVICEABILITY_UNRESOLVED",IF(AND($E81="no",OR($K81="",$K81="unknown")),"MISSING_ALTERNATIVE_ROLE_UNRESOLVED",IF(AND($E81="yes",OR($L81="",$L81="unknown")),"CURRENT_ROLE_UNRESOLVED",IF(AND($E81="yes",OR($I81="partial",$I81="mismatch",$BC81="stale")),"SCOPE_OR_FRESHNESS_LIMIT",IF(AND($BG81=TRUE,$BK81=TRUE),"COMMERCIAL_EVIDENCE_LIMITED",IF(AND($S81="no",$E81="yes",$H81="no",$U81="yes",$BB81="two_plus",$I81="full",$BC81="current"),"SCOPED_NON_SERVICEABILITY",IF(AND($S81="no",$E81="yes",$H81="yes"),"SERVICEABILITY_LIMIT",IF(AND($S81="no",OR($F81="yes",$BH81=TRUE)),"NOT_SERVICEABLE_FOR_COMMERCIAL_VIEW",IF($S81="no","SERVICEABILITY_NEGATIVE_ROLE_EFFECT_UNRESOLVED",IF(AND($E81="no",$H81="yes",$BF81=TRUE,$I81="full",$BI81=""),"MISSING_ALTERNATIVE_ROLE_UNRESOLVED",IF(AND($E81="no",$H81="yes",$BF81=TRUE,$I81="full",$BG81=TRUE,OR($BB81&lt;&gt;"two_plus",$BC81&lt;&gt;"current",$S81&lt;&gt;"yes")),"MISSING_ALTERNATIVE_EVIDENCE_LIMITED",IF(AND($E81="no",$H81="yes",$BF81=TRUE,$I81="full"),"COMMERCIAL_ALTERNATIVE_MISSING",IF(AND($BI81&lt;&gt;"",$E81="yes",$H81="yes",$I81="full",$L81&lt;&gt;$BI81),"ROLE_MISMATCH",IF(AND($BB81="shared",$BH81=TRUE),"PUBLIC_SIGNAL_SHARED_PROVENANCE",IF(AND($BH81=TRUE,$F81="yes",OR($H81="no",$G81="none")),"DISCOVERY_ONLY_RELATIONSHIP",IF(AND($E81="yes",$H81="no",$U81="yes",$BB81="two_plus",$I81="full",$BC81="current"),"SCOPED_NON_PARTICIPATION",IF(AND($E81="yes",$H81="yes",$BF81=TRUE,$I81="full",$BB81="two_plus",$BC81="current",$BI81=""),"ALTERNATIVE_TYPE_UNRESOLVED",IF(AND($E81="yes",$H81="yes",$BF81=TRUE,$I81="full",$BB81="two_plus",$BC81="current",$BG81=TRUE,$S81&lt;&gt;"yes"),"SERVICEABILITY_UNRESOLVED",IF(AND($E81="yes",$H81="yes",$BF81=TRUE,$I81="full",$BB81="two_plus",$BC81="current",$L81&lt;&gt;$BI81),"ROLE_MISMATCH",IF(AND($E81="yes",$H81="yes",$BF81=TRUE,$I81="full",$BB81="two_plus",$BC81="current"),"SCOPED_COMMERCIAL_RELEVANCE","DEFAULT_EVIDENCE_GAP")))))))))))))))))))))))))))</x:f>
      </x:c>
    </x:row>
    <x:row r="82">
      <x:c r="A82" s="80" t="str">
        <x:v>F077</x:v>
      </x:c>
      <x:c r="B82" s="80" t="str">
        <x:v>Additional contradiction case 77</x:v>
      </x:c>
      <x:c r="C82" s="80" t="str">
        <x:v>Atlas Cloud</x:v>
      </x:c>
      <x:c r="D82" s="80" t="str">
        <x:v>shortlist</x:v>
      </x:c>
      <x:c r="E82" s="80" t="str">
        <x:v>yes</x:v>
      </x:c>
      <x:c r="F82" s="80" t="str">
        <x:v>yes</x:v>
      </x:c>
      <x:c r="G82" s="80" t="str">
        <x:v>mixed</x:v>
      </x:c>
      <x:c r="H82" s="80" t="str">
        <x:v>yes</x:v>
      </x:c>
      <x:c r="I82" s="80" t="str">
        <x:v>full</x:v>
      </x:c>
      <x:c r="J82" s="80" t="str">
        <x:v>contradictory</x:v>
      </x:c>
      <x:c r="K82" s="80" t="str">
        <x:v>vendor</x:v>
      </x:c>
      <x:c r="L82" s="80" t="str">
        <x:v>direct</x:v>
      </x:c>
      <x:c r="M82" s="80" t="str">
        <x:v>current</x:v>
      </x:c>
      <x:c r="N82" s="80" t="str">
        <x:v>material</x:v>
      </x:c>
      <x:c r="O82" s="80" t="str">
        <x:v>two_plus</x:v>
      </x:c>
      <x:c r="P82" s="80" t="str">
        <x:v>balanced</x:v>
      </x:c>
      <x:c r="Q82" s="80" t="str">
        <x:v>none</x:v>
      </x:c>
      <x:c r="R82" s="80" t="str">
        <x:v>no</x:v>
      </x:c>
      <x:c r="S82" s="80" t="str">
        <x:v>yes</x:v>
      </x:c>
      <x:c r="T82" s="80" t="str">
        <x:v>no</x:v>
      </x:c>
      <x:c r="U82" s="80" t="str">
        <x:v>no</x:v>
      </x:c>
      <x:c r="V82" s="80" t="str">
        <x:v>RESOLVE EVIDENCE</x:v>
      </x:c>
      <x:c r="W82" s="61" t="str">
        <x:v>MATERIAL_CONTRADICTION</x:v>
      </x:c>
      <x:c r="X82" s="61" t="str">
        <x:v>VALID</x:v>
      </x:c>
      <x:c r="Y82" s="61">
        <x:f>IF($BN82="EMPTY","EMPTY",$BN82)</x:f>
      </x:c>
      <x:c r="Z82" s="61">
        <x:f>$BO82</x:f>
      </x:c>
      <x:c r="AA82" s="61">
        <x:f>IF($BN82="EMPTY","EMPTY",IF($AZ82=TRUE,"INVALID",IF($BA82=TRUE,"INCOMPLETE",IF(OR(NOT(ISTEXT($C82)),LEN(TRIM($C82&amp;""))&lt;2),"INVALID","VALID"))))</x:f>
      </x:c>
      <x:c r="AB82" s="61">
        <x:f>IF(Y82=V82,"PASS","FAIL")</x:f>
      </x:c>
      <x:c r="AC82" s="61">
        <x:f>IF(Z82=W82,"PASS","FAIL")</x:f>
      </x:c>
      <x:c r="AD82" s="61">
        <x:f>IF(AA82=X82,"PASS","FAIL")</x:f>
      </x:c>
      <x:c r="AE82" s="61">
        <x:f>IF(AND(AB82="PASS",AC82="PASS",AD82="PASS"),"PASS","FAIL")</x:f>
      </x:c>
      <x:c r="AF82" s="71" t="str">
        <x:v>Comparable evidence is contradictory or its contradiction state is unresolved.</x:v>
      </x:c>
      <x:c r="AG82" s="61">
        <x:f>IF($BN82="EMPTY","EMPTY",IFERROR(VLOOKUP($BO82,'Method Notes'!$AN$5:$AW$50,2,FALSE),""))</x:f>
      </x:c>
      <x:c r="AH82" s="71" t="str">
        <x:v>A forced confirmation, addition or exclusion would hide a material evidence problem.</x:v>
      </x:c>
      <x:c r="AI82" s="61">
        <x:f>IF($BN82="EMPTY","EMPTY",IF($BO82="CONTROLLED_INPUT_INVALID","Unsupported values were supplied for: "&amp;LEFT($BL82,MAX(0,LEN($BL82)-2))&amp;". The engine does not convert them to a safe default.",IF($BO82="REQUIRED_FIELDS_MISSING","Required information is missing: "&amp;LEFT($BM82,MAX(0,LEN($BM82)-2))&amp;".",IFERROR(VLOOKUP($BO82,'Method Notes'!$AN$5:$AW$50,3,FALSE),""))))</x:f>
      </x:c>
      <x:c r="AJ82" s="71" t="str">
        <x:v>No final role change.</x:v>
      </x:c>
      <x:c r="AK82" s="61">
        <x:f>IF($BN82="EMPTY","EMPTY",IF($BO82="COMMERCIAL_ALTERNATIVE_MISSING","Add as "&amp;$BJ82&amp;" in this scoped view.",IF($BO82="ROLE_MISMATCH","Reclassify as "&amp;$BJ82&amp;" for this view.",IFERROR(VLOOKUP($BO82,'Method Notes'!$AN$5:$AW$50,4,FALSE),""))))</x:f>
      </x:c>
      <x:c r="AL82" s="71" t="str">
        <x:v>Evidence collection and controlled review.</x:v>
      </x:c>
      <x:c r="AM82" s="61">
        <x:f>IF($BN82="EMPTY","EMPTY",IFERROR(VLOOKUP($BO82,'Method Notes'!$AN$5:$AW$50,5,FALSE),""))</x:f>
      </x:c>
      <x:c r="AN82" s="71" t="str">
        <x:v>High-impact downstream use until the named gap is closed.</x:v>
      </x:c>
      <x:c r="AO82" s="61">
        <x:f>IF($BN82="EMPTY","EMPTY",IFERROR(VLOOKUP($BO82,'Method Notes'!$AN$5:$AW$50,6,FALSE),""))</x:f>
      </x:c>
      <x:c r="AP82" s="71" t="str">
        <x:v>Verify identity, scope and the underlying decision; then collect the missing buyer or commercial record.</x:v>
      </x:c>
      <x:c r="AQ82" s="61">
        <x:f>IF($BN82="EMPTY","EMPTY",IF($BO82="COMMERCIAL_EVIDENCE_LIMITED",IF($BF82=TRUE,"Add independent decisions and missing segments.","Collect direct buyer or recorded commercial-event evidence tied to the same scope."),IFERROR(VLOOKUP($BO82,'Method Notes'!$AN$5:$AW$50,7,FALSE),"")))</x:f>
      </x:c>
      <x:c r="AR82" s="71" t="str">
        <x:v>Review when the named evidence is available.</x:v>
      </x:c>
      <x:c r="AS82" s="61">
        <x:f>IF($BN82="EMPTY","EMPTY",IFERROR(VLOOKUP($BO82,'Method Notes'!$AN$5:$AW$50,8,FALSE),""))</x:f>
      </x:c>
      <x:c r="AT82" s="71" t="str">
        <x:v>FIRST-PARTY CONTRADICTION REQUIRES RESOLUTION</x:v>
      </x:c>
      <x:c r="AU82" s="61">
        <x:f>IF($BN82="EMPTY","EMPTY",IF(OR($BO82="COMMERCIAL_EVIDENCE_LIMITED",$BO82="COMMERCIAL_ALTERNATIVE_MISSING",$BO82="ROLE_MISMATCH",$BO82="SCOPE_OR_FRESHNESS_LIMIT"),IF($BB82="shared","PROVENANCE NOT INDEPENDENT",IF($BB82="one","ONE INDEPENDENT DECISION ONLY",IF($BE82="incomplete_crm","CRM CAPTURE INCOMPLETE",IF(OR($BE82="only_wins",$BE82="only_losses",$BE82="one_segment",$BE82="limited"),"SAMPLE COVERAGE LIMITED",IF($T82="yes","HISTORICAL BACKFILL UNRELIABLE",IF($BC82="stale","EVIDENCE STALE","Evidence is scoped to the tested view.")))))),IFERROR(VLOOKUP($BO82,'Method Notes'!$AN$5:$AW$50,9,FALSE),"")))</x:f>
      </x:c>
      <x:c r="AV82" s="71" t="str">
        <x:v>Record both propositions and assign an owner to resolve them.</x:v>
      </x:c>
      <x:c r="AW82" s="61">
        <x:f>IF($BN82="EMPTY","EMPTY",IFERROR(VLOOKUP($BO82,'Method Notes'!$AN$5:$AW$50,10,FALSE),""))</x:f>
      </x:c>
      <x:c r="AX82" s="61">
        <x:f>IF(AND(AG82=AF82,AI82=AH82,AK82=AJ82,AM82=AL82,AO82=AN82,AQ82=AP82,AS82=AR82,AU82=AT82,AW82=AV82),"PASS","FAIL")</x:f>
      </x:c>
      <x:c r="AY82">
        <x:f>IF(COUNTA($C82:$U82)&gt;0,1,0)</x:f>
      </x:c>
      <x:c r="AZ82">
        <x:f>OR(ISFORMULA($C82),ISFORMULA($D82),AND($D82&lt;&gt;"",NOT(OR(EXACT($D82,"seo"),EXACT($D82,"content"),EXACT($D82,"paid_search"),EXACT($D82,"market_monitoring"),EXACT($D82,"battlecard"),EXACT($D82,"product_comparison"),EXACT($D82,"shortlist"),EXACT($D82,"procurement"),EXACT($D82,"pricing"),EXACT($D82,"renewal"),EXACT($D82,"strategy")))),ISFORMULA($E82),AND($E82&lt;&gt;"",NOT(OR(EXACT($E82,"yes"),EXACT($E82,"no")))),ISFORMULA($F82),AND($F82&lt;&gt;"",NOT(OR(EXACT($F82,"yes"),EXACT($F82,"no")))),ISFORMULA($G82),AND($G82&lt;&gt;"",NOT(OR(EXACT($G82,"none"),EXACT($G82,"seller_only"),EXACT($G82,"buyer_event"),EXACT($G82,"mixed")))),ISFORMULA($H82),AND($H82&lt;&gt;"",NOT(OR(EXACT($H82,"yes"),EXACT($H82,"no"),EXACT($H82,"unknown")))),ISFORMULA($I82),AND($I82&lt;&gt;"",NOT(OR(EXACT($I82,"full"),EXACT($I82,"partial"),EXACT($I82,"mismatch"),EXACT($I82,"unknown")))),ISFORMULA($J82),AND($J82&lt;&gt;"",NOT(OR(EXACT($J82,"independent_current"),EXACT($J82,"one_decision"),EXACT($J82,"shared_records"),EXACT($J82,"contradictory"),EXACT($J82,"incomplete_capture"),EXACT($J82,"stale")))),ISFORMULA($K82),AND($K82&lt;&gt;"",NOT(OR(EXACT($K82,"vendor"),EXACT($K82,"product"),EXACT($K82,"consultancy"),EXACT($K82,"agency"),EXACT($K82,"internal_build"),EXACT($K82,"spreadsheet"),EXACT($K82,"incumbent"),EXACT($K82,"open_source"),EXACT($K82,"free_tool"),EXACT($K82,"no_decision"),EXACT($K82,"status_quo"),EXACT($K82,"unknown")))),ISFORMULA($L82),AND($L82&lt;&gt;"",NOT(OR(EXACT($L82,"direct"),EXACT($L82,"indirect"),EXACT($L82,"substitute"),EXACT($L82,"reference"),EXACT($L82,"unknown")))),ISFORMULA($M82),AND($M82&lt;&gt;"",NOT(OR(EXACT($M82,"current"),EXACT($M82,"stale"),EXACT($M82,"unknown")))),ISFORMULA($N82),AND($N82&lt;&gt;"",NOT(OR(EXACT($N82,"none"),EXACT($N82,"material"),EXACT($N82,"unknown")))),ISFORMULA($O82),AND($O82&lt;&gt;"",NOT(OR(EXACT($O82,"two_plus"),EXACT($O82,"one"),EXACT($O82,"shared"),EXACT($O82,"unknown")))),ISFORMULA($P82),AND($P82&lt;&gt;"",NOT(OR(EXACT($P82,"balanced"),EXACT($P82,"only_wins"),EXACT($P82,"only_losses"),EXACT($P82,"one_segment"),EXACT($P82,"incomplete_crm"),EXACT($P82,"limited")))),ISFORMULA($Q82),AND($Q82&lt;&gt;"",NOT(OR(EXACT($Q82,"none"),EXACT($Q82,"review_due"),EXACT($Q82,"new_evidence")))),ISFORMULA($R82),AND($R82&lt;&gt;"",NOT(OR(EXACT($R82,"yes"),EXACT($R82,"no")))),ISFORMULA($S82),AND($S82&lt;&gt;"",NOT(OR(EXACT($S82,"yes"),EXACT($S82,"no"),EXACT($S82,"unknown")))),ISFORMULA($T82),AND($T82&lt;&gt;"",NOT(OR(EXACT($T82,"yes"),EXACT($T82,"no")))),ISFORMULA($U82),AND($U82&lt;&gt;"",NOT(OR(EXACT($U82,"yes"),EXACT($U82,"no"),EXACT($U82,"unknown")))))</x:f>
      </x:c>
      <x:c r="BA82">
        <x:f>OR(LEN(TRIM($C82&amp;""))=0,LEN(TRIM($D82&amp;""))=0,LEN(TRIM($E82&amp;""))=0,LEN(TRIM($F82&amp;""))=0,LEN(TRIM($G82&amp;""))=0,LEN(TRIM($H82&amp;""))=0,LEN(TRIM($I82&amp;""))=0,LEN(TRIM($J82&amp;""))=0)</x:f>
      </x:c>
      <x:c r="BB82">
        <x:f>IF($O82&lt;&gt;"",$O82,IF($J82="independent_current","two_plus",IF($J82="one_decision","one",IF($J82="shared_records","shared","unknown"))))</x:f>
      </x:c>
      <x:c r="BC82">
        <x:f>IF($M82&lt;&gt;"",$M82,IF($J82="stale","stale",IF($J82="incomplete_capture","unknown",IF($J82&lt;&gt;"","current",""))))</x:f>
      </x:c>
      <x:c r="BD82">
        <x:f>IF($N82&lt;&gt;"",$N82,IF($J82="contradictory","material",IF($J82&lt;&gt;"","none","")))</x:f>
      </x:c>
      <x:c r="BE82">
        <x:f>IF($P82&lt;&gt;"",$P82,IF($J82="incomplete_capture","incomplete_crm",IF($J82="independent_current","balanced",IF($J82&lt;&gt;"","limited",""))))</x:f>
      </x:c>
      <x:c r="BF82">
        <x:f>OR($G82="buyer_event",$G82="mixed")</x:f>
      </x:c>
      <x:c r="BG82">
        <x:f>OR($D82="battlecard",$D82="shortlist",$D82="procurement",$D82="pricing",$D82="renewal",$D82="strategy",$D82="product_comparison")</x:f>
      </x:c>
      <x:c r="BH82">
        <x:f>OR($D82="seo",$D82="content",$D82="paid_search",$D82="market_monitoring")</x:f>
      </x:c>
      <x:c r="BI82">
        <x:f>IF(OR($K82="vendor",$K82="product"),"direct",IF(OR($K82="consultancy",$K82="agency"),"indirect",IF(OR($K82="internal_build",$K82="spreadsheet",$K82="incumbent",$K82="open_source",$K82="free_tool",$K82="no_decision",$K82="status_quo"),"substitute","")))</x:f>
      </x:c>
      <x:c r="BJ82">
        <x:f>IF(OR($K82="vendor",$K82="product"),"Direct competitor",IF(OR($K82="consultancy",$K82="agency"),"Service alternative",IF($K82="incumbent","Incumbent / substitute",IF($K82="no_decision","No-decision alternative",IF($K82="status_quo","Status-quo alternative",IF(OR($K82="internal_build",$K82="spreadsheet",$K82="open_source",$K82="free_tool"),"Substitute",""))))))</x:f>
      </x:c>
      <x:c r="BK82">
        <x:f>OR($G82="none",$G82="seller_only",$BB82&lt;&gt;"two_plus",$BE82="only_wins",$BE82="only_losses",$BE82="one_segment",$BE82="incomplete_crm",$BE82="limited",$T82="yes",$BC82&lt;&gt;"current")</x:f>
      </x:c>
      <x:c r="BL82">
        <x:f>IF(ISFORMULA($C82),"candidateName, ","")&amp;IF(OR(ISFORMULA($D82),AND($D82&lt;&gt;"",NOT(OR(EXACT($D82,"seo"),EXACT($D82,"content"),EXACT($D82,"paid_search"),EXACT($D82,"market_monitoring"),EXACT($D82,"battlecard"),EXACT($D82,"product_comparison"),EXACT($D82,"shortlist"),EXACT($D82,"procurement"),EXACT($D82,"pricing"),EXACT($D82,"renewal"),EXACT($D82,"strategy"))))),"decisionUse, ","")&amp;IF(OR(ISFORMULA($E82),AND($E82&lt;&gt;"",NOT(OR(EXACT($E82,"yes"),EXACT($E82,"no"))))),"candidateInSet, ","")&amp;IF(OR(ISFORMULA($F82),AND($F82&lt;&gt;"",NOT(OR(EXACT($F82,"yes"),EXACT($F82,"no"))))),"publicEvidence, ","")&amp;IF(OR(ISFORMULA($G82),AND($G82&lt;&gt;"",NOT(OR(EXACT($G82,"none"),EXACT($G82,"seller_only"),EXACT($G82,"buyer_event"),EXACT($G82,"mixed"))))),"firstPartyEvidence, ","")&amp;IF(OR(ISFORMULA($H82),AND($H82&lt;&gt;"",NOT(OR(EXACT($H82,"yes"),EXACT($H82,"no"),EXACT($H82,"unknown"))))),"realDecision, ","")&amp;IF(OR(ISFORMULA($I82),AND($I82&lt;&gt;"",NOT(OR(EXACT($I82,"full"),EXACT($I82,"partial"),EXACT($I82,"mismatch"),EXACT($I82,"unknown"))))),"scopeMatch, ","")&amp;IF(OR(ISFORMULA($J82),AND($J82&lt;&gt;"",NOT(OR(EXACT($J82,"independent_current"),EXACT($J82,"one_decision"),EXACT($J82,"shared_records"),EXACT($J82,"contradictory"),EXACT($J82,"incomplete_capture"),EXACT($J82,"stale"))))),"evidenceQuality, ","")&amp;IF(OR(ISFORMULA($K82),AND($K82&lt;&gt;"",NOT(OR(EXACT($K82,"vendor"),EXACT($K82,"product"),EXACT($K82,"consultancy"),EXACT($K82,"agency"),EXACT($K82,"internal_build"),EXACT($K82,"spreadsheet"),EXACT($K82,"incumbent"),EXACT($K82,"open_source"),EXACT($K82,"free_tool"),EXACT($K82,"no_decision"),EXACT($K82,"status_quo"),EXACT($K82,"unknown"))))),"alternativeType, ","")&amp;IF(OR(ISFORMULA($L82),AND($L82&lt;&gt;"",NOT(OR(EXACT($L82,"direct"),EXACT($L82,"indirect"),EXACT($L82,"substitute"),EXACT($L82,"reference"),EXACT($L82,"unknown"))))),"currentRole, ","")&amp;IF(OR(ISFORMULA($M82),AND($M82&lt;&gt;"",NOT(OR(EXACT($M82,"current"),EXACT($M82,"stale"),EXACT($M82,"unknown"))))),"freshness, ","")&amp;IF(OR(ISFORMULA($N82),AND($N82&lt;&gt;"",NOT(OR(EXACT($N82,"none"),EXACT($N82,"material"),EXACT($N82,"unknown"))))),"contradiction, ","")&amp;IF(OR(ISFORMULA($O82),AND($O82&lt;&gt;"",NOT(OR(EXACT($O82,"two_plus"),EXACT($O82,"one"),EXACT($O82,"shared"),EXACT($O82,"unknown"))))),"provenance, ","")&amp;IF(OR(ISFORMULA($P82),AND($P82&lt;&gt;"",NOT(OR(EXACT($P82,"balanced"),EXACT($P82,"only_wins"),EXACT($P82,"only_losses"),EXACT($P82,"one_segment"),EXACT($P82,"incomplete_crm"),EXACT($P82,"limited"))))),"sampleCoverage, ","")&amp;IF(OR(ISFORMULA($Q82),AND($Q82&lt;&gt;"",NOT(OR(EXACT($Q82,"none"),EXACT($Q82,"review_due"),EXACT($Q82,"new_evidence"))))),"previousValidation, ","")&amp;IF(OR(ISFORMULA($R82),AND($R82&lt;&gt;"",NOT(OR(EXACT($R82,"yes"),EXACT($R82,"no"))))),"newMaterialEvidence, ","")&amp;IF(OR(ISFORMULA($S82),AND($S82&lt;&gt;"",NOT(OR(EXACT($S82,"yes"),EXACT($S82,"no"),EXACT($S82,"unknown"))))),"serviceability, ","")&amp;IF(OR(ISFORMULA($T82),AND($T82&lt;&gt;"",NOT(OR(EXACT($T82,"yes"),EXACT($T82,"no"))))),"historicalBackfill, ","")&amp;IF(OR(ISFORMULA($U82),AND($U82&lt;&gt;"",NOT(OR(EXACT($U82,"yes"),EXACT($U82,"no"),EXACT($U82,"unknown"))))),"commercialNonParticipation, ","")</x:f>
      </x:c>
      <x:c r="BM82">
        <x:f>IF(LEN(TRIM($C82&amp;""))=0,"candidateName, ","")&amp;IF(LEN(TRIM($D82&amp;""))=0,"decisionUse, ","")&amp;IF(LEN(TRIM($E82&amp;""))=0,"candidateInSet, ","")&amp;IF(LEN(TRIM($F82&amp;""))=0,"publicEvidence, ","")&amp;IF(LEN(TRIM($G82&amp;""))=0,"firstPartyEvidence, ","")&amp;IF(LEN(TRIM($H82&amp;""))=0,"realDecision, ","")&amp;IF(LEN(TRIM($I82&amp;""))=0,"scopeMatch, ","")&amp;IF(LEN(TRIM($J82&amp;""))=0,"evidenceQuality, ","")</x:f>
      </x:c>
      <x:c r="BN82">
        <x:f>IF($AY82=0,"EMPTY",IF($AZ82=TRUE,"INVALID INPUT",IF($BA82=TRUE,"INVALID INPUT",IF(OR(NOT(ISTEXT($C82)),LEN(TRIM($C82&amp;""))&lt;2),"INVALID INPUT",IF(OR($Q82="review_due",$Q82="new_evidence",$R82="yes"),"REOPEN",IF(OR($BD82="material",$BD82="unknown"),"RESOLVE EVIDENCE",IF(OR($I82="unknown",$H82="unknown"),"RESOLVE EVIDENCE",IF(AND($BG82=TRUE,OR($S82="",$S82="unknown")),"RESOLVE EVIDENCE",IF(AND($E82="no",OR($K82="",$K82="unknown")),"RESOLVE EVIDENCE",IF(AND($E82="yes",OR($L82="",$L82="unknown")),"RESOLVE EVIDENCE",IF(AND($E82="yes",OR($I82="partial",$I82="mismatch",$BC82="stale")),"DOWNGRADE",IF(AND($BG82=TRUE,$BK82=TRUE),"RESOLVE EVIDENCE",IF(AND($S82="no",$E82="yes",$H82="no",$U82="yes",$BB82="two_plus",$I82="full",$BC82="current"),"EXCLUDE FROM THIS COMMERCIAL VIEW",IF(AND($S82="no",$E82="yes",$H82="yes"),"DOWNGRADE",IF(AND($S82="no",OR($F82="yes",$BH82=TRUE)),"RETAIN FOR DISCOVERY / REFERENCE",IF($S82="no","RESOLVE EVIDENCE",IF(AND($E82="no",$H82="yes",$BF82=TRUE,$I82="full",$BI82=""),"RESOLVE EVIDENCE",IF(AND($E82="no",$H82="yes",$BF82=TRUE,$I82="full",$BG82=TRUE,OR($BB82&lt;&gt;"two_plus",$BC82&lt;&gt;"current",$S82&lt;&gt;"yes")),"RESOLVE EVIDENCE",IF(AND($E82="no",$H82="yes",$BF82=TRUE,$I82="full"),"ADD",IF(AND($BI82&lt;&gt;"",$E82="yes",$H82="yes",$I82="full",$L82&lt;&gt;$BI82),"RECLASSIFY",IF(AND($BB82="shared",$BH82=TRUE),"RETAIN FOR DISCOVERY / REFERENCE",IF(AND($BH82=TRUE,$F82="yes",OR($H82="no",$G82="none")),"RETAIN FOR DISCOVERY / REFERENCE",IF(AND($E82="yes",$H82="no",$U82="yes",$BB82="two_plus",$I82="full",$BC82="current"),"EXCLUDE FROM THIS COMMERCIAL VIEW",IF(AND($E82="yes",$H82="yes",$BF82=TRUE,$I82="full",$BB82="two_plus",$BC82="current",$BI82=""),"RESOLVE EVIDENCE",IF(AND($E82="yes",$H82="yes",$BF82=TRUE,$I82="full",$BB82="two_plus",$BC82="current",$BG82=TRUE,$S82&lt;&gt;"yes"),"RESOLVE EVIDENCE",IF(AND($E82="yes",$H82="yes",$BF82=TRUE,$I82="full",$BB82="two_plus",$BC82="current",$L82&lt;&gt;$BI82),"RECLASSIFY",IF(AND($E82="yes",$H82="yes",$BF82=TRUE,$I82="full",$BB82="two_plus",$BC82="current"),"CONFIRM","RESOLVE EVIDENCE")))))))))))))))))))))))))))</x:f>
      </x:c>
      <x:c r="BO82">
        <x:f>IF($AY82=0,"EMPTY",IF($AZ82=TRUE,"CONTROLLED_INPUT_INVALID",IF($BA82=TRUE,"REQUIRED_FIELDS_MISSING",IF(OR(NOT(ISTEXT($C82)),LEN(TRIM($C82&amp;""))&lt;2),"IDENTITY_MALFORMED",IF(OR($Q82="review_due",$Q82="new_evidence",$R82="yes"),"LIFECYCLE_TRIGGER",IF(OR($BD82="material",$BD82="unknown"),"MATERIAL_CONTRADICTION",IF(OR($I82="unknown",$H82="unknown"),"SCOPE_OR_EVENT_UNRESOLVED",IF(AND($BG82=TRUE,OR($S82="",$S82="unknown")),"SERVICEABILITY_UNRESOLVED",IF(AND($E82="no",OR($K82="",$K82="unknown")),"MISSING_ALTERNATIVE_ROLE_UNRESOLVED",IF(AND($E82="yes",OR($L82="",$L82="unknown")),"CURRENT_ROLE_UNRESOLVED",IF(AND($E82="yes",OR($I82="partial",$I82="mismatch",$BC82="stale")),"SCOPE_OR_FRESHNESS_LIMIT",IF(AND($BG82=TRUE,$BK82=TRUE),"COMMERCIAL_EVIDENCE_LIMITED",IF(AND($S82="no",$E82="yes",$H82="no",$U82="yes",$BB82="two_plus",$I82="full",$BC82="current"),"SCOPED_NON_SERVICEABILITY",IF(AND($S82="no",$E82="yes",$H82="yes"),"SERVICEABILITY_LIMIT",IF(AND($S82="no",OR($F82="yes",$BH82=TRUE)),"NOT_SERVICEABLE_FOR_COMMERCIAL_VIEW",IF($S82="no","SERVICEABILITY_NEGATIVE_ROLE_EFFECT_UNRESOLVED",IF(AND($E82="no",$H82="yes",$BF82=TRUE,$I82="full",$BI82=""),"MISSING_ALTERNATIVE_ROLE_UNRESOLVED",IF(AND($E82="no",$H82="yes",$BF82=TRUE,$I82="full",$BG82=TRUE,OR($BB82&lt;&gt;"two_plus",$BC82&lt;&gt;"current",$S82&lt;&gt;"yes")),"MISSING_ALTERNATIVE_EVIDENCE_LIMITED",IF(AND($E82="no",$H82="yes",$BF82=TRUE,$I82="full"),"COMMERCIAL_ALTERNATIVE_MISSING",IF(AND($BI82&lt;&gt;"",$E82="yes",$H82="yes",$I82="full",$L82&lt;&gt;$BI82),"ROLE_MISMATCH",IF(AND($BB82="shared",$BH82=TRUE),"PUBLIC_SIGNAL_SHARED_PROVENANCE",IF(AND($BH82=TRUE,$F82="yes",OR($H82="no",$G82="none")),"DISCOVERY_ONLY_RELATIONSHIP",IF(AND($E82="yes",$H82="no",$U82="yes",$BB82="two_plus",$I82="full",$BC82="current"),"SCOPED_NON_PARTICIPATION",IF(AND($E82="yes",$H82="yes",$BF82=TRUE,$I82="full",$BB82="two_plus",$BC82="current",$BI82=""),"ALTERNATIVE_TYPE_UNRESOLVED",IF(AND($E82="yes",$H82="yes",$BF82=TRUE,$I82="full",$BB82="two_plus",$BC82="current",$BG82=TRUE,$S82&lt;&gt;"yes"),"SERVICEABILITY_UNRESOLVED",IF(AND($E82="yes",$H82="yes",$BF82=TRUE,$I82="full",$BB82="two_plus",$BC82="current",$L82&lt;&gt;$BI82),"ROLE_MISMATCH",IF(AND($E82="yes",$H82="yes",$BF82=TRUE,$I82="full",$BB82="two_plus",$BC82="current"),"SCOPED_COMMERCIAL_RELEVANCE","DEFAULT_EVIDENCE_GAP")))))))))))))))))))))))))))</x:f>
      </x:c>
    </x:row>
    <x:row r="83">
      <x:c r="A83" s="80" t="str">
        <x:v>F078</x:v>
      </x:c>
      <x:c r="B83" s="80" t="str">
        <x:v>Additional discovery-only case 78</x:v>
      </x:c>
      <x:c r="C83" s="80" t="str">
        <x:v>Atlas Cloud</x:v>
      </x:c>
      <x:c r="D83" s="80" t="str">
        <x:v>seo</x:v>
      </x:c>
      <x:c r="E83" s="80" t="str">
        <x:v>yes</x:v>
      </x:c>
      <x:c r="F83" s="80" t="str">
        <x:v>yes</x:v>
      </x:c>
      <x:c r="G83" s="80" t="str">
        <x:v>none</x:v>
      </x:c>
      <x:c r="H83" s="80" t="str">
        <x:v>no</x:v>
      </x:c>
      <x:c r="I83" s="80" t="str">
        <x:v>full</x:v>
      </x:c>
      <x:c r="J83" s="80" t="str">
        <x:v>one_decision</x:v>
      </x:c>
      <x:c r="K83" s="80" t="str">
        <x:v>vendor</x:v>
      </x:c>
      <x:c r="L83" s="80" t="str">
        <x:v>direct</x:v>
      </x:c>
      <x:c r="M83" s="80" t="str">
        <x:v>current</x:v>
      </x:c>
      <x:c r="N83" s="80" t="str">
        <x:v>none</x:v>
      </x:c>
      <x:c r="O83" s="80" t="str">
        <x:v>one</x:v>
      </x:c>
      <x:c r="P83" s="80" t="str">
        <x:v>balanced</x:v>
      </x:c>
      <x:c r="Q83" s="80" t="str">
        <x:v>none</x:v>
      </x:c>
      <x:c r="R83" s="80" t="str">
        <x:v>no</x:v>
      </x:c>
      <x:c r="S83" s="80" t="str">
        <x:v>yes</x:v>
      </x:c>
      <x:c r="T83" s="80" t="str">
        <x:v>no</x:v>
      </x:c>
      <x:c r="U83" s="80" t="str">
        <x:v>no</x:v>
      </x:c>
      <x:c r="V83" s="80" t="str">
        <x:v>RETAIN FOR DISCOVERY / REFERENCE</x:v>
      </x:c>
      <x:c r="W83" s="61" t="str">
        <x:v>DISCOVERY_ONLY_RELATIONSHIP</x:v>
      </x:c>
      <x:c r="X83" s="61" t="str">
        <x:v>VALID</x:v>
      </x:c>
      <x:c r="Y83" s="61">
        <x:f>IF($BN83="EMPTY","EMPTY",$BN83)</x:f>
      </x:c>
      <x:c r="Z83" s="61">
        <x:f>$BO83</x:f>
      </x:c>
      <x:c r="AA83" s="61">
        <x:f>IF($BN83="EMPTY","EMPTY",IF($AZ83=TRUE,"INVALID",IF($BA83=TRUE,"INCOMPLETE",IF(OR(NOT(ISTEXT($C83)),LEN(TRIM($C83&amp;""))&lt;2),"INVALID","VALID"))))</x:f>
      </x:c>
      <x:c r="AB83" s="61">
        <x:f>IF(Y83=V83,"PASS","FAIL")</x:f>
      </x:c>
      <x:c r="AC83" s="61">
        <x:f>IF(Z83=W83,"PASS","FAIL")</x:f>
      </x:c>
      <x:c r="AD83" s="61">
        <x:f>IF(AA83=X83,"PASS","FAIL")</x:f>
      </x:c>
      <x:c r="AE83" s="61">
        <x:f>IF(AND(AB83="PASS",AC83="PASS",AD83="PASS"),"PASS","FAIL")</x:f>
      </x:c>
      <x:c r="AF83" s="71" t="str">
        <x:v>The candidate is relevant to discovery, not validated commercial competition.</x:v>
      </x:c>
      <x:c r="AG83" s="61">
        <x:f>IF($BN83="EMPTY","EMPTY",IFERROR(VLOOKUP($BO83,'Method Notes'!$AN$5:$AW$50,2,FALSE),""))</x:f>
      </x:c>
      <x:c r="AH83" s="71" t="str">
        <x:v>Search, audience, review or market evidence supports a channel/reference relationship, while matching first-party evidence is absent.</x:v>
      </x:c>
      <x:c r="AI83" s="61">
        <x:f>IF($BN83="EMPTY","EMPTY",IF($BO83="CONTROLLED_INPUT_INVALID","Unsupported values were supplied for: "&amp;LEFT($BL83,MAX(0,LEN($BL83)-2))&amp;". The engine does not convert them to a safe default.",IF($BO83="REQUIRED_FIELDS_MISSING","Required information is missing: "&amp;LEFT($BM83,MAX(0,LEN($BM83)-2))&amp;".",IFERROR(VLOOKUP($BO83,'Method Notes'!$AN$5:$AW$50,3,FALSE),""))))</x:f>
      </x:c>
      <x:c r="AJ83" s="71" t="str">
        <x:v>Keep a discovery/reference role outside the commercial view.</x:v>
      </x:c>
      <x:c r="AK83" s="61">
        <x:f>IF($BN83="EMPTY","EMPTY",IF($BO83="COMMERCIAL_ALTERNATIVE_MISSING","Add as "&amp;$BJ83&amp;" in this scoped view.",IF($BO83="ROLE_MISMATCH","Reclassify as "&amp;$BJ83&amp;" for this view.",IFERROR(VLOOKUP($BO83,'Method Notes'!$AN$5:$AW$50,4,FALSE),""))))</x:f>
      </x:c>
      <x:c r="AL83" s="71" t="str">
        <x:v>SEO, content research, paid-search review and monitoring.</x:v>
      </x:c>
      <x:c r="AM83" s="61">
        <x:f>IF($BN83="EMPTY","EMPTY",IFERROR(VLOOKUP($BO83,'Method Notes'!$AN$5:$AW$50,5,FALSE),""))</x:f>
      </x:c>
      <x:c r="AN83" s="71" t="str">
        <x:v>Shortlist, pricing, procurement, renewal and strategy conclusions.</x:v>
      </x:c>
      <x:c r="AO83" s="61">
        <x:f>IF($BN83="EMPTY","EMPTY",IFERROR(VLOOKUP($BO83,'Method Notes'!$AN$5:$AW$50,6,FALSE),""))</x:f>
      </x:c>
      <x:c r="AP83" s="71" t="str">
        <x:v>Collect matching buyer or commercial-event evidence only if commercial use is needed.</x:v>
      </x:c>
      <x:c r="AQ83" s="61">
        <x:f>IF($BN83="EMPTY","EMPTY",IF($BO83="COMMERCIAL_EVIDENCE_LIMITED",IF($BF83=TRUE,"Add independent decisions and missing segments.","Collect direct buyer or recorded commercial-event evidence tied to the same scope."),IFERROR(VLOOKUP($BO83,'Method Notes'!$AN$5:$AW$50,7,FALSE),"")))</x:f>
      </x:c>
      <x:c r="AR83" s="71" t="str">
        <x:v>Review on new first-party evidence.</x:v>
      </x:c>
      <x:c r="AS83" s="61">
        <x:f>IF($BN83="EMPTY","EMPTY",IFERROR(VLOOKUP($BO83,'Method Notes'!$AN$5:$AW$50,8,FALSE),""))</x:f>
      </x:c>
      <x:c r="AT83" s="71" t="str">
        <x:v>ABSENCE FROM CRM IS NOT EXCLUSION PROOF</x:v>
      </x:c>
      <x:c r="AU83" s="61">
        <x:f>IF($BN83="EMPTY","EMPTY",IF(OR($BO83="COMMERCIAL_EVIDENCE_LIMITED",$BO83="COMMERCIAL_ALTERNATIVE_MISSING",$BO83="ROLE_MISMATCH",$BO83="SCOPE_OR_FRESHNESS_LIMIT"),IF($BB83="shared","PROVENANCE NOT INDEPENDENT",IF($BB83="one","ONE INDEPENDENT DECISION ONLY",IF($BE83="incomplete_crm","CRM CAPTURE INCOMPLETE",IF(OR($BE83="only_wins",$BE83="only_losses",$BE83="one_segment",$BE83="limited"),"SAMPLE COVERAGE LIMITED",IF($T83="yes","HISTORICAL BACKFILL UNRELIABLE",IF($BC83="stale","EVIDENCE STALE","Evidence is scoped to the tested view.")))))),IFERROR(VLOOKUP($BO83,'Method Notes'!$AN$5:$AW$50,9,FALSE),"")))</x:f>
      </x:c>
      <x:c r="AV83" s="71" t="str">
        <x:v>Retain the candidate without promoting it to a commercial role.</x:v>
      </x:c>
      <x:c r="AW83" s="61">
        <x:f>IF($BN83="EMPTY","EMPTY",IFERROR(VLOOKUP($BO83,'Method Notes'!$AN$5:$AW$50,10,FALSE),""))</x:f>
      </x:c>
      <x:c r="AX83" s="61">
        <x:f>IF(AND(AG83=AF83,AI83=AH83,AK83=AJ83,AM83=AL83,AO83=AN83,AQ83=AP83,AS83=AR83,AU83=AT83,AW83=AV83),"PASS","FAIL")</x:f>
      </x:c>
      <x:c r="AY83">
        <x:f>IF(COUNTA($C83:$U83)&gt;0,1,0)</x:f>
      </x:c>
      <x:c r="AZ83">
        <x:f>OR(ISFORMULA($C83),ISFORMULA($D83),AND($D83&lt;&gt;"",NOT(OR(EXACT($D83,"seo"),EXACT($D83,"content"),EXACT($D83,"paid_search"),EXACT($D83,"market_monitoring"),EXACT($D83,"battlecard"),EXACT($D83,"product_comparison"),EXACT($D83,"shortlist"),EXACT($D83,"procurement"),EXACT($D83,"pricing"),EXACT($D83,"renewal"),EXACT($D83,"strategy")))),ISFORMULA($E83),AND($E83&lt;&gt;"",NOT(OR(EXACT($E83,"yes"),EXACT($E83,"no")))),ISFORMULA($F83),AND($F83&lt;&gt;"",NOT(OR(EXACT($F83,"yes"),EXACT($F83,"no")))),ISFORMULA($G83),AND($G83&lt;&gt;"",NOT(OR(EXACT($G83,"none"),EXACT($G83,"seller_only"),EXACT($G83,"buyer_event"),EXACT($G83,"mixed")))),ISFORMULA($H83),AND($H83&lt;&gt;"",NOT(OR(EXACT($H83,"yes"),EXACT($H83,"no"),EXACT($H83,"unknown")))),ISFORMULA($I83),AND($I83&lt;&gt;"",NOT(OR(EXACT($I83,"full"),EXACT($I83,"partial"),EXACT($I83,"mismatch"),EXACT($I83,"unknown")))),ISFORMULA($J83),AND($J83&lt;&gt;"",NOT(OR(EXACT($J83,"independent_current"),EXACT($J83,"one_decision"),EXACT($J83,"shared_records"),EXACT($J83,"contradictory"),EXACT($J83,"incomplete_capture"),EXACT($J83,"stale")))),ISFORMULA($K83),AND($K83&lt;&gt;"",NOT(OR(EXACT($K83,"vendor"),EXACT($K83,"product"),EXACT($K83,"consultancy"),EXACT($K83,"agency"),EXACT($K83,"internal_build"),EXACT($K83,"spreadsheet"),EXACT($K83,"incumbent"),EXACT($K83,"open_source"),EXACT($K83,"free_tool"),EXACT($K83,"no_decision"),EXACT($K83,"status_quo"),EXACT($K83,"unknown")))),ISFORMULA($L83),AND($L83&lt;&gt;"",NOT(OR(EXACT($L83,"direct"),EXACT($L83,"indirect"),EXACT($L83,"substitute"),EXACT($L83,"reference"),EXACT($L83,"unknown")))),ISFORMULA($M83),AND($M83&lt;&gt;"",NOT(OR(EXACT($M83,"current"),EXACT($M83,"stale"),EXACT($M83,"unknown")))),ISFORMULA($N83),AND($N83&lt;&gt;"",NOT(OR(EXACT($N83,"none"),EXACT($N83,"material"),EXACT($N83,"unknown")))),ISFORMULA($O83),AND($O83&lt;&gt;"",NOT(OR(EXACT($O83,"two_plus"),EXACT($O83,"one"),EXACT($O83,"shared"),EXACT($O83,"unknown")))),ISFORMULA($P83),AND($P83&lt;&gt;"",NOT(OR(EXACT($P83,"balanced"),EXACT($P83,"only_wins"),EXACT($P83,"only_losses"),EXACT($P83,"one_segment"),EXACT($P83,"incomplete_crm"),EXACT($P83,"limited")))),ISFORMULA($Q83),AND($Q83&lt;&gt;"",NOT(OR(EXACT($Q83,"none"),EXACT($Q83,"review_due"),EXACT($Q83,"new_evidence")))),ISFORMULA($R83),AND($R83&lt;&gt;"",NOT(OR(EXACT($R83,"yes"),EXACT($R83,"no")))),ISFORMULA($S83),AND($S83&lt;&gt;"",NOT(OR(EXACT($S83,"yes"),EXACT($S83,"no"),EXACT($S83,"unknown")))),ISFORMULA($T83),AND($T83&lt;&gt;"",NOT(OR(EXACT($T83,"yes"),EXACT($T83,"no")))),ISFORMULA($U83),AND($U83&lt;&gt;"",NOT(OR(EXACT($U83,"yes"),EXACT($U83,"no"),EXACT($U83,"unknown")))))</x:f>
      </x:c>
      <x:c r="BA83">
        <x:f>OR(LEN(TRIM($C83&amp;""))=0,LEN(TRIM($D83&amp;""))=0,LEN(TRIM($E83&amp;""))=0,LEN(TRIM($F83&amp;""))=0,LEN(TRIM($G83&amp;""))=0,LEN(TRIM($H83&amp;""))=0,LEN(TRIM($I83&amp;""))=0,LEN(TRIM($J83&amp;""))=0)</x:f>
      </x:c>
      <x:c r="BB83">
        <x:f>IF($O83&lt;&gt;"",$O83,IF($J83="independent_current","two_plus",IF($J83="one_decision","one",IF($J83="shared_records","shared","unknown"))))</x:f>
      </x:c>
      <x:c r="BC83">
        <x:f>IF($M83&lt;&gt;"",$M83,IF($J83="stale","stale",IF($J83="incomplete_capture","unknown",IF($J83&lt;&gt;"","current",""))))</x:f>
      </x:c>
      <x:c r="BD83">
        <x:f>IF($N83&lt;&gt;"",$N83,IF($J83="contradictory","material",IF($J83&lt;&gt;"","none","")))</x:f>
      </x:c>
      <x:c r="BE83">
        <x:f>IF($P83&lt;&gt;"",$P83,IF($J83="incomplete_capture","incomplete_crm",IF($J83="independent_current","balanced",IF($J83&lt;&gt;"","limited",""))))</x:f>
      </x:c>
      <x:c r="BF83">
        <x:f>OR($G83="buyer_event",$G83="mixed")</x:f>
      </x:c>
      <x:c r="BG83">
        <x:f>OR($D83="battlecard",$D83="shortlist",$D83="procurement",$D83="pricing",$D83="renewal",$D83="strategy",$D83="product_comparison")</x:f>
      </x:c>
      <x:c r="BH83">
        <x:f>OR($D83="seo",$D83="content",$D83="paid_search",$D83="market_monitoring")</x:f>
      </x:c>
      <x:c r="BI83">
        <x:f>IF(OR($K83="vendor",$K83="product"),"direct",IF(OR($K83="consultancy",$K83="agency"),"indirect",IF(OR($K83="internal_build",$K83="spreadsheet",$K83="incumbent",$K83="open_source",$K83="free_tool",$K83="no_decision",$K83="status_quo"),"substitute","")))</x:f>
      </x:c>
      <x:c r="BJ83">
        <x:f>IF(OR($K83="vendor",$K83="product"),"Direct competitor",IF(OR($K83="consultancy",$K83="agency"),"Service alternative",IF($K83="incumbent","Incumbent / substitute",IF($K83="no_decision","No-decision alternative",IF($K83="status_quo","Status-quo alternative",IF(OR($K83="internal_build",$K83="spreadsheet",$K83="open_source",$K83="free_tool"),"Substitute",""))))))</x:f>
      </x:c>
      <x:c r="BK83">
        <x:f>OR($G83="none",$G83="seller_only",$BB83&lt;&gt;"two_plus",$BE83="only_wins",$BE83="only_losses",$BE83="one_segment",$BE83="incomplete_crm",$BE83="limited",$T83="yes",$BC83&lt;&gt;"current")</x:f>
      </x:c>
      <x:c r="BL83">
        <x:f>IF(ISFORMULA($C83),"candidateName, ","")&amp;IF(OR(ISFORMULA($D83),AND($D83&lt;&gt;"",NOT(OR(EXACT($D83,"seo"),EXACT($D83,"content"),EXACT($D83,"paid_search"),EXACT($D83,"market_monitoring"),EXACT($D83,"battlecard"),EXACT($D83,"product_comparison"),EXACT($D83,"shortlist"),EXACT($D83,"procurement"),EXACT($D83,"pricing"),EXACT($D83,"renewal"),EXACT($D83,"strategy"))))),"decisionUse, ","")&amp;IF(OR(ISFORMULA($E83),AND($E83&lt;&gt;"",NOT(OR(EXACT($E83,"yes"),EXACT($E83,"no"))))),"candidateInSet, ","")&amp;IF(OR(ISFORMULA($F83),AND($F83&lt;&gt;"",NOT(OR(EXACT($F83,"yes"),EXACT($F83,"no"))))),"publicEvidence, ","")&amp;IF(OR(ISFORMULA($G83),AND($G83&lt;&gt;"",NOT(OR(EXACT($G83,"none"),EXACT($G83,"seller_only"),EXACT($G83,"buyer_event"),EXACT($G83,"mixed"))))),"firstPartyEvidence, ","")&amp;IF(OR(ISFORMULA($H83),AND($H83&lt;&gt;"",NOT(OR(EXACT($H83,"yes"),EXACT($H83,"no"),EXACT($H83,"unknown"))))),"realDecision, ","")&amp;IF(OR(ISFORMULA($I83),AND($I83&lt;&gt;"",NOT(OR(EXACT($I83,"full"),EXACT($I83,"partial"),EXACT($I83,"mismatch"),EXACT($I83,"unknown"))))),"scopeMatch, ","")&amp;IF(OR(ISFORMULA($J83),AND($J83&lt;&gt;"",NOT(OR(EXACT($J83,"independent_current"),EXACT($J83,"one_decision"),EXACT($J83,"shared_records"),EXACT($J83,"contradictory"),EXACT($J83,"incomplete_capture"),EXACT($J83,"stale"))))),"evidenceQuality, ","")&amp;IF(OR(ISFORMULA($K83),AND($K83&lt;&gt;"",NOT(OR(EXACT($K83,"vendor"),EXACT($K83,"product"),EXACT($K83,"consultancy"),EXACT($K83,"agency"),EXACT($K83,"internal_build"),EXACT($K83,"spreadsheet"),EXACT($K83,"incumbent"),EXACT($K83,"open_source"),EXACT($K83,"free_tool"),EXACT($K83,"no_decision"),EXACT($K83,"status_quo"),EXACT($K83,"unknown"))))),"alternativeType, ","")&amp;IF(OR(ISFORMULA($L83),AND($L83&lt;&gt;"",NOT(OR(EXACT($L83,"direct"),EXACT($L83,"indirect"),EXACT($L83,"substitute"),EXACT($L83,"reference"),EXACT($L83,"unknown"))))),"currentRole, ","")&amp;IF(OR(ISFORMULA($M83),AND($M83&lt;&gt;"",NOT(OR(EXACT($M83,"current"),EXACT($M83,"stale"),EXACT($M83,"unknown"))))),"freshness, ","")&amp;IF(OR(ISFORMULA($N83),AND($N83&lt;&gt;"",NOT(OR(EXACT($N83,"none"),EXACT($N83,"material"),EXACT($N83,"unknown"))))),"contradiction, ","")&amp;IF(OR(ISFORMULA($O83),AND($O83&lt;&gt;"",NOT(OR(EXACT($O83,"two_plus"),EXACT($O83,"one"),EXACT($O83,"shared"),EXACT($O83,"unknown"))))),"provenance, ","")&amp;IF(OR(ISFORMULA($P83),AND($P83&lt;&gt;"",NOT(OR(EXACT($P83,"balanced"),EXACT($P83,"only_wins"),EXACT($P83,"only_losses"),EXACT($P83,"one_segment"),EXACT($P83,"incomplete_crm"),EXACT($P83,"limited"))))),"sampleCoverage, ","")&amp;IF(OR(ISFORMULA($Q83),AND($Q83&lt;&gt;"",NOT(OR(EXACT($Q83,"none"),EXACT($Q83,"review_due"),EXACT($Q83,"new_evidence"))))),"previousValidation, ","")&amp;IF(OR(ISFORMULA($R83),AND($R83&lt;&gt;"",NOT(OR(EXACT($R83,"yes"),EXACT($R83,"no"))))),"newMaterialEvidence, ","")&amp;IF(OR(ISFORMULA($S83),AND($S83&lt;&gt;"",NOT(OR(EXACT($S83,"yes"),EXACT($S83,"no"),EXACT($S83,"unknown"))))),"serviceability, ","")&amp;IF(OR(ISFORMULA($T83),AND($T83&lt;&gt;"",NOT(OR(EXACT($T83,"yes"),EXACT($T83,"no"))))),"historicalBackfill, ","")&amp;IF(OR(ISFORMULA($U83),AND($U83&lt;&gt;"",NOT(OR(EXACT($U83,"yes"),EXACT($U83,"no"),EXACT($U83,"unknown"))))),"commercialNonParticipation, ","")</x:f>
      </x:c>
      <x:c r="BM83">
        <x:f>IF(LEN(TRIM($C83&amp;""))=0,"candidateName, ","")&amp;IF(LEN(TRIM($D83&amp;""))=0,"decisionUse, ","")&amp;IF(LEN(TRIM($E83&amp;""))=0,"candidateInSet, ","")&amp;IF(LEN(TRIM($F83&amp;""))=0,"publicEvidence, ","")&amp;IF(LEN(TRIM($G83&amp;""))=0,"firstPartyEvidence, ","")&amp;IF(LEN(TRIM($H83&amp;""))=0,"realDecision, ","")&amp;IF(LEN(TRIM($I83&amp;""))=0,"scopeMatch, ","")&amp;IF(LEN(TRIM($J83&amp;""))=0,"evidenceQuality, ","")</x:f>
      </x:c>
      <x:c r="BN83">
        <x:f>IF($AY83=0,"EMPTY",IF($AZ83=TRUE,"INVALID INPUT",IF($BA83=TRUE,"INVALID INPUT",IF(OR(NOT(ISTEXT($C83)),LEN(TRIM($C83&amp;""))&lt;2),"INVALID INPUT",IF(OR($Q83="review_due",$Q83="new_evidence",$R83="yes"),"REOPEN",IF(OR($BD83="material",$BD83="unknown"),"RESOLVE EVIDENCE",IF(OR($I83="unknown",$H83="unknown"),"RESOLVE EVIDENCE",IF(AND($BG83=TRUE,OR($S83="",$S83="unknown")),"RESOLVE EVIDENCE",IF(AND($E83="no",OR($K83="",$K83="unknown")),"RESOLVE EVIDENCE",IF(AND($E83="yes",OR($L83="",$L83="unknown")),"RESOLVE EVIDENCE",IF(AND($E83="yes",OR($I83="partial",$I83="mismatch",$BC83="stale")),"DOWNGRADE",IF(AND($BG83=TRUE,$BK83=TRUE),"RESOLVE EVIDENCE",IF(AND($S83="no",$E83="yes",$H83="no",$U83="yes",$BB83="two_plus",$I83="full",$BC83="current"),"EXCLUDE FROM THIS COMMERCIAL VIEW",IF(AND($S83="no",$E83="yes",$H83="yes"),"DOWNGRADE",IF(AND($S83="no",OR($F83="yes",$BH83=TRUE)),"RETAIN FOR DISCOVERY / REFERENCE",IF($S83="no","RESOLVE EVIDENCE",IF(AND($E83="no",$H83="yes",$BF83=TRUE,$I83="full",$BI83=""),"RESOLVE EVIDENCE",IF(AND($E83="no",$H83="yes",$BF83=TRUE,$I83="full",$BG83=TRUE,OR($BB83&lt;&gt;"two_plus",$BC83&lt;&gt;"current",$S83&lt;&gt;"yes")),"RESOLVE EVIDENCE",IF(AND($E83="no",$H83="yes",$BF83=TRUE,$I83="full"),"ADD",IF(AND($BI83&lt;&gt;"",$E83="yes",$H83="yes",$I83="full",$L83&lt;&gt;$BI83),"RECLASSIFY",IF(AND($BB83="shared",$BH83=TRUE),"RETAIN FOR DISCOVERY / REFERENCE",IF(AND($BH83=TRUE,$F83="yes",OR($H83="no",$G83="none")),"RETAIN FOR DISCOVERY / REFERENCE",IF(AND($E83="yes",$H83="no",$U83="yes",$BB83="two_plus",$I83="full",$BC83="current"),"EXCLUDE FROM THIS COMMERCIAL VIEW",IF(AND($E83="yes",$H83="yes",$BF83=TRUE,$I83="full",$BB83="two_plus",$BC83="current",$BI83=""),"RESOLVE EVIDENCE",IF(AND($E83="yes",$H83="yes",$BF83=TRUE,$I83="full",$BB83="two_plus",$BC83="current",$BG83=TRUE,$S83&lt;&gt;"yes"),"RESOLVE EVIDENCE",IF(AND($E83="yes",$H83="yes",$BF83=TRUE,$I83="full",$BB83="two_plus",$BC83="current",$L83&lt;&gt;$BI83),"RECLASSIFY",IF(AND($E83="yes",$H83="yes",$BF83=TRUE,$I83="full",$BB83="two_plus",$BC83="current"),"CONFIRM","RESOLVE EVIDENCE")))))))))))))))))))))))))))</x:f>
      </x:c>
      <x:c r="BO83">
        <x:f>IF($AY83=0,"EMPTY",IF($AZ83=TRUE,"CONTROLLED_INPUT_INVALID",IF($BA83=TRUE,"REQUIRED_FIELDS_MISSING",IF(OR(NOT(ISTEXT($C83)),LEN(TRIM($C83&amp;""))&lt;2),"IDENTITY_MALFORMED",IF(OR($Q83="review_due",$Q83="new_evidence",$R83="yes"),"LIFECYCLE_TRIGGER",IF(OR($BD83="material",$BD83="unknown"),"MATERIAL_CONTRADICTION",IF(OR($I83="unknown",$H83="unknown"),"SCOPE_OR_EVENT_UNRESOLVED",IF(AND($BG83=TRUE,OR($S83="",$S83="unknown")),"SERVICEABILITY_UNRESOLVED",IF(AND($E83="no",OR($K83="",$K83="unknown")),"MISSING_ALTERNATIVE_ROLE_UNRESOLVED",IF(AND($E83="yes",OR($L83="",$L83="unknown")),"CURRENT_ROLE_UNRESOLVED",IF(AND($E83="yes",OR($I83="partial",$I83="mismatch",$BC83="stale")),"SCOPE_OR_FRESHNESS_LIMIT",IF(AND($BG83=TRUE,$BK83=TRUE),"COMMERCIAL_EVIDENCE_LIMITED",IF(AND($S83="no",$E83="yes",$H83="no",$U83="yes",$BB83="two_plus",$I83="full",$BC83="current"),"SCOPED_NON_SERVICEABILITY",IF(AND($S83="no",$E83="yes",$H83="yes"),"SERVICEABILITY_LIMIT",IF(AND($S83="no",OR($F83="yes",$BH83=TRUE)),"NOT_SERVICEABLE_FOR_COMMERCIAL_VIEW",IF($S83="no","SERVICEABILITY_NEGATIVE_ROLE_EFFECT_UNRESOLVED",IF(AND($E83="no",$H83="yes",$BF83=TRUE,$I83="full",$BI83=""),"MISSING_ALTERNATIVE_ROLE_UNRESOLVED",IF(AND($E83="no",$H83="yes",$BF83=TRUE,$I83="full",$BG83=TRUE,OR($BB83&lt;&gt;"two_plus",$BC83&lt;&gt;"current",$S83&lt;&gt;"yes")),"MISSING_ALTERNATIVE_EVIDENCE_LIMITED",IF(AND($E83="no",$H83="yes",$BF83=TRUE,$I83="full"),"COMMERCIAL_ALTERNATIVE_MISSING",IF(AND($BI83&lt;&gt;"",$E83="yes",$H83="yes",$I83="full",$L83&lt;&gt;$BI83),"ROLE_MISMATCH",IF(AND($BB83="shared",$BH83=TRUE),"PUBLIC_SIGNAL_SHARED_PROVENANCE",IF(AND($BH83=TRUE,$F83="yes",OR($H83="no",$G83="none")),"DISCOVERY_ONLY_RELATIONSHIP",IF(AND($E83="yes",$H83="no",$U83="yes",$BB83="two_plus",$I83="full",$BC83="current"),"SCOPED_NON_PARTICIPATION",IF(AND($E83="yes",$H83="yes",$BF83=TRUE,$I83="full",$BB83="two_plus",$BC83="current",$BI83=""),"ALTERNATIVE_TYPE_UNRESOLVED",IF(AND($E83="yes",$H83="yes",$BF83=TRUE,$I83="full",$BB83="two_plus",$BC83="current",$BG83=TRUE,$S83&lt;&gt;"yes"),"SERVICEABILITY_UNRESOLVED",IF(AND($E83="yes",$H83="yes",$BF83=TRUE,$I83="full",$BB83="two_plus",$BC83="current",$L83&lt;&gt;$BI83),"ROLE_MISMATCH",IF(AND($E83="yes",$H83="yes",$BF83=TRUE,$I83="full",$BB83="two_plus",$BC83="current"),"SCOPED_COMMERCIAL_RELEVANCE","DEFAULT_EVIDENCE_GAP")))))))))))))))))))))))))))</x:f>
      </x:c>
    </x:row>
    <x:row r="84">
      <x:c r="A84" s="80" t="str">
        <x:v>F079</x:v>
      </x:c>
      <x:c r="B84" s="80" t="str">
        <x:v>Additional first-party addition case 79</x:v>
      </x:c>
      <x:c r="C84" s="80" t="str">
        <x:v>Atlas Cloud</x:v>
      </x:c>
      <x:c r="D84" s="80" t="str">
        <x:v>shortlist</x:v>
      </x:c>
      <x:c r="E84" s="80" t="str">
        <x:v>no</x:v>
      </x:c>
      <x:c r="F84" s="80" t="str">
        <x:v>no</x:v>
      </x:c>
      <x:c r="G84" s="80" t="str">
        <x:v>mixed</x:v>
      </x:c>
      <x:c r="H84" s="80" t="str">
        <x:v>yes</x:v>
      </x:c>
      <x:c r="I84" s="80" t="str">
        <x:v>full</x:v>
      </x:c>
      <x:c r="J84" s="80" t="str">
        <x:v>independent_current</x:v>
      </x:c>
      <x:c r="K84" s="80" t="str">
        <x:v>vendor</x:v>
      </x:c>
      <x:c r="L84" s="80" t="str">
        <x:v>direct</x:v>
      </x:c>
      <x:c r="M84" s="80" t="str">
        <x:v>current</x:v>
      </x:c>
      <x:c r="N84" s="80" t="str">
        <x:v>none</x:v>
      </x:c>
      <x:c r="O84" s="80" t="str">
        <x:v>two_plus</x:v>
      </x:c>
      <x:c r="P84" s="80" t="str">
        <x:v>balanced</x:v>
      </x:c>
      <x:c r="Q84" s="80" t="str">
        <x:v>none</x:v>
      </x:c>
      <x:c r="R84" s="80" t="str">
        <x:v>no</x:v>
      </x:c>
      <x:c r="S84" s="80" t="str">
        <x:v>yes</x:v>
      </x:c>
      <x:c r="T84" s="80" t="str">
        <x:v>no</x:v>
      </x:c>
      <x:c r="U84" s="80" t="str">
        <x:v>no</x:v>
      </x:c>
      <x:c r="V84" s="80" t="str">
        <x:v>ADD</x:v>
      </x:c>
      <x:c r="W84" s="61" t="str">
        <x:v>COMMERCIAL_ALTERNATIVE_MISSING</x:v>
      </x:c>
      <x:c r="X84" s="61" t="str">
        <x:v>VALID</x:v>
      </x:c>
      <x:c r="Y84" s="61">
        <x:f>IF($BN84="EMPTY","EMPTY",$BN84)</x:f>
      </x:c>
      <x:c r="Z84" s="61">
        <x:f>$BO84</x:f>
      </x:c>
      <x:c r="AA84" s="61">
        <x:f>IF($BN84="EMPTY","EMPTY",IF($AZ84=TRUE,"INVALID",IF($BA84=TRUE,"INCOMPLETE",IF(OR(NOT(ISTEXT($C84)),LEN(TRIM($C84&amp;""))&lt;2),"INVALID","VALID"))))</x:f>
      </x:c>
      <x:c r="AB84" s="61">
        <x:f>IF(Y84=V84,"PASS","FAIL")</x:f>
      </x:c>
      <x:c r="AC84" s="61">
        <x:f>IF(Z84=W84,"PASS","FAIL")</x:f>
      </x:c>
      <x:c r="AD84" s="61">
        <x:f>IF(AA84=X84,"PASS","FAIL")</x:f>
      </x:c>
      <x:c r="AE84" s="61">
        <x:f>IF(AND(AB84="PASS",AC84="PASS",AD84="PASS"),"PASS","FAIL")</x:f>
      </x:c>
      <x:c r="AF84" s="71" t="str">
        <x:v>The current set is missing a commercially relevant alternative.</x:v>
      </x:c>
      <x:c r="AG84" s="61">
        <x:f>IF($BN84="EMPTY","EMPTY",IFERROR(VLOOKUP($BO84,'Method Notes'!$AN$5:$AW$50,2,FALSE),""))</x:f>
      </x:c>
      <x:c r="AH84" s="71" t="str">
        <x:v>First-party evidence places the alternative in a real, matching buyer decision and its type, role and serviceability are resolved.</x:v>
      </x:c>
      <x:c r="AI84" s="61">
        <x:f>IF($BN84="EMPTY","EMPTY",IF($BO84="CONTROLLED_INPUT_INVALID","Unsupported values were supplied for: "&amp;LEFT($BL84,MAX(0,LEN($BL84)-2))&amp;". The engine does not convert them to a safe default.",IF($BO84="REQUIRED_FIELDS_MISSING","Required information is missing: "&amp;LEFT($BM84,MAX(0,LEN($BM84)-2))&amp;".",IFERROR(VLOOKUP($BO84,'Method Notes'!$AN$5:$AW$50,3,FALSE),""))))</x:f>
      </x:c>
      <x:c r="AJ84" s="71" t="str">
        <x:v>Add as Direct competitor in this scoped view.</x:v>
      </x:c>
      <x:c r="AK84" s="61">
        <x:f>IF($BN84="EMPTY","EMPTY",IF($BO84="COMMERCIAL_ALTERNATIVE_MISSING","Add as "&amp;$BJ84&amp;" in this scoped view.",IF($BO84="ROLE_MISMATCH","Reclassify as "&amp;$BJ84&amp;" for this view.",IFERROR(VLOOKUP($BO84,'Method Notes'!$AN$5:$AW$50,4,FALSE),""))))</x:f>
      </x:c>
      <x:c r="AL84" s="71" t="str">
        <x:v>The matching commercial view and related research.</x:v>
      </x:c>
      <x:c r="AM84" s="61">
        <x:f>IF($BN84="EMPTY","EMPTY",IFERROR(VLOOKUP($BO84,'Method Notes'!$AN$5:$AW$50,5,FALSE),""))</x:f>
      </x:c>
      <x:c r="AN84" s="71" t="str">
        <x:v>Other products, buyers, markets or stages without evidence.</x:v>
      </x:c>
      <x:c r="AO84" s="61">
        <x:f>IF($BN84="EMPTY","EMPTY",IFERROR(VLOOKUP($BO84,'Method Notes'!$AN$5:$AW$50,6,FALSE),""))</x:f>
      </x:c>
      <x:c r="AP84" s="71" t="str">
        <x:v>Normalize the stable identity and link the supporting records.</x:v>
      </x:c>
      <x:c r="AQ84" s="61">
        <x:f>IF($BN84="EMPTY","EMPTY",IF($BO84="COMMERCIAL_EVIDENCE_LIMITED",IF($BF84=TRUE,"Add independent decisions and missing segments.","Collect direct buyer or recorded commercial-event evidence tied to the same scope."),IFERROR(VLOOKUP($BO84,'Method Notes'!$AN$5:$AW$50,7,FALSE),"")))</x:f>
      </x:c>
      <x:c r="AR84" s="71" t="str">
        <x:v>Review on scope, serviceability or contradictory-evidence change.</x:v>
      </x:c>
      <x:c r="AS84" s="61">
        <x:f>IF($BN84="EMPTY","EMPTY",IFERROR(VLOOKUP($BO84,'Method Notes'!$AN$5:$AW$50,8,FALSE),""))</x:f>
      </x:c>
      <x:c r="AT84" s="71" t="str">
        <x:v>Evidence is scoped to the tested view.</x:v>
      </x:c>
      <x:c r="AU84" s="61">
        <x:f>IF($BN84="EMPTY","EMPTY",IF(OR($BO84="COMMERCIAL_EVIDENCE_LIMITED",$BO84="COMMERCIAL_ALTERNATIVE_MISSING",$BO84="ROLE_MISMATCH",$BO84="SCOPE_OR_FRESHNESS_LIMIT"),IF($BB84="shared","PROVENANCE NOT INDEPENDENT",IF($BB84="one","ONE INDEPENDENT DECISION ONLY",IF($BE84="incomplete_crm","CRM CAPTURE INCOMPLETE",IF(OR($BE84="only_wins",$BE84="only_losses",$BE84="one_segment",$BE84="limited"),"SAMPLE COVERAGE LIMITED",IF($T84="yes","HISTORICAL BACKFILL UNRELIABLE",IF($BC84="stale","EVIDENCE STALE","Evidence is scoped to the tested view.")))))),IFERROR(VLOOKUP($BO84,'Method Notes'!$AN$5:$AW$50,9,FALSE),"")))</x:f>
      </x:c>
      <x:c r="AV84" s="71" t="str">
        <x:v>Add the candidate to a new validated-set version.</x:v>
      </x:c>
      <x:c r="AW84" s="61">
        <x:f>IF($BN84="EMPTY","EMPTY",IFERROR(VLOOKUP($BO84,'Method Notes'!$AN$5:$AW$50,10,FALSE),""))</x:f>
      </x:c>
      <x:c r="AX84" s="61">
        <x:f>IF(AND(AG84=AF84,AI84=AH84,AK84=AJ84,AM84=AL84,AO84=AN84,AQ84=AP84,AS84=AR84,AU84=AT84,AW84=AV84),"PASS","FAIL")</x:f>
      </x:c>
      <x:c r="AY84">
        <x:f>IF(COUNTA($C84:$U84)&gt;0,1,0)</x:f>
      </x:c>
      <x:c r="AZ84">
        <x:f>OR(ISFORMULA($C84),ISFORMULA($D84),AND($D84&lt;&gt;"",NOT(OR(EXACT($D84,"seo"),EXACT($D84,"content"),EXACT($D84,"paid_search"),EXACT($D84,"market_monitoring"),EXACT($D84,"battlecard"),EXACT($D84,"product_comparison"),EXACT($D84,"shortlist"),EXACT($D84,"procurement"),EXACT($D84,"pricing"),EXACT($D84,"renewal"),EXACT($D84,"strategy")))),ISFORMULA($E84),AND($E84&lt;&gt;"",NOT(OR(EXACT($E84,"yes"),EXACT($E84,"no")))),ISFORMULA($F84),AND($F84&lt;&gt;"",NOT(OR(EXACT($F84,"yes"),EXACT($F84,"no")))),ISFORMULA($G84),AND($G84&lt;&gt;"",NOT(OR(EXACT($G84,"none"),EXACT($G84,"seller_only"),EXACT($G84,"buyer_event"),EXACT($G84,"mixed")))),ISFORMULA($H84),AND($H84&lt;&gt;"",NOT(OR(EXACT($H84,"yes"),EXACT($H84,"no"),EXACT($H84,"unknown")))),ISFORMULA($I84),AND($I84&lt;&gt;"",NOT(OR(EXACT($I84,"full"),EXACT($I84,"partial"),EXACT($I84,"mismatch"),EXACT($I84,"unknown")))),ISFORMULA($J84),AND($J84&lt;&gt;"",NOT(OR(EXACT($J84,"independent_current"),EXACT($J84,"one_decision"),EXACT($J84,"shared_records"),EXACT($J84,"contradictory"),EXACT($J84,"incomplete_capture"),EXACT($J84,"stale")))),ISFORMULA($K84),AND($K84&lt;&gt;"",NOT(OR(EXACT($K84,"vendor"),EXACT($K84,"product"),EXACT($K84,"consultancy"),EXACT($K84,"agency"),EXACT($K84,"internal_build"),EXACT($K84,"spreadsheet"),EXACT($K84,"incumbent"),EXACT($K84,"open_source"),EXACT($K84,"free_tool"),EXACT($K84,"no_decision"),EXACT($K84,"status_quo"),EXACT($K84,"unknown")))),ISFORMULA($L84),AND($L84&lt;&gt;"",NOT(OR(EXACT($L84,"direct"),EXACT($L84,"indirect"),EXACT($L84,"substitute"),EXACT($L84,"reference"),EXACT($L84,"unknown")))),ISFORMULA($M84),AND($M84&lt;&gt;"",NOT(OR(EXACT($M84,"current"),EXACT($M84,"stale"),EXACT($M84,"unknown")))),ISFORMULA($N84),AND($N84&lt;&gt;"",NOT(OR(EXACT($N84,"none"),EXACT($N84,"material"),EXACT($N84,"unknown")))),ISFORMULA($O84),AND($O84&lt;&gt;"",NOT(OR(EXACT($O84,"two_plus"),EXACT($O84,"one"),EXACT($O84,"shared"),EXACT($O84,"unknown")))),ISFORMULA($P84),AND($P84&lt;&gt;"",NOT(OR(EXACT($P84,"balanced"),EXACT($P84,"only_wins"),EXACT($P84,"only_losses"),EXACT($P84,"one_segment"),EXACT($P84,"incomplete_crm"),EXACT($P84,"limited")))),ISFORMULA($Q84),AND($Q84&lt;&gt;"",NOT(OR(EXACT($Q84,"none"),EXACT($Q84,"review_due"),EXACT($Q84,"new_evidence")))),ISFORMULA($R84),AND($R84&lt;&gt;"",NOT(OR(EXACT($R84,"yes"),EXACT($R84,"no")))),ISFORMULA($S84),AND($S84&lt;&gt;"",NOT(OR(EXACT($S84,"yes"),EXACT($S84,"no"),EXACT($S84,"unknown")))),ISFORMULA($T84),AND($T84&lt;&gt;"",NOT(OR(EXACT($T84,"yes"),EXACT($T84,"no")))),ISFORMULA($U84),AND($U84&lt;&gt;"",NOT(OR(EXACT($U84,"yes"),EXACT($U84,"no"),EXACT($U84,"unknown")))))</x:f>
      </x:c>
      <x:c r="BA84">
        <x:f>OR(LEN(TRIM($C84&amp;""))=0,LEN(TRIM($D84&amp;""))=0,LEN(TRIM($E84&amp;""))=0,LEN(TRIM($F84&amp;""))=0,LEN(TRIM($G84&amp;""))=0,LEN(TRIM($H84&amp;""))=0,LEN(TRIM($I84&amp;""))=0,LEN(TRIM($J84&amp;""))=0)</x:f>
      </x:c>
      <x:c r="BB84">
        <x:f>IF($O84&lt;&gt;"",$O84,IF($J84="independent_current","two_plus",IF($J84="one_decision","one",IF($J84="shared_records","shared","unknown"))))</x:f>
      </x:c>
      <x:c r="BC84">
        <x:f>IF($M84&lt;&gt;"",$M84,IF($J84="stale","stale",IF($J84="incomplete_capture","unknown",IF($J84&lt;&gt;"","current",""))))</x:f>
      </x:c>
      <x:c r="BD84">
        <x:f>IF($N84&lt;&gt;"",$N84,IF($J84="contradictory","material",IF($J84&lt;&gt;"","none","")))</x:f>
      </x:c>
      <x:c r="BE84">
        <x:f>IF($P84&lt;&gt;"",$P84,IF($J84="incomplete_capture","incomplete_crm",IF($J84="independent_current","balanced",IF($J84&lt;&gt;"","limited",""))))</x:f>
      </x:c>
      <x:c r="BF84">
        <x:f>OR($G84="buyer_event",$G84="mixed")</x:f>
      </x:c>
      <x:c r="BG84">
        <x:f>OR($D84="battlecard",$D84="shortlist",$D84="procurement",$D84="pricing",$D84="renewal",$D84="strategy",$D84="product_comparison")</x:f>
      </x:c>
      <x:c r="BH84">
        <x:f>OR($D84="seo",$D84="content",$D84="paid_search",$D84="market_monitoring")</x:f>
      </x:c>
      <x:c r="BI84">
        <x:f>IF(OR($K84="vendor",$K84="product"),"direct",IF(OR($K84="consultancy",$K84="agency"),"indirect",IF(OR($K84="internal_build",$K84="spreadsheet",$K84="incumbent",$K84="open_source",$K84="free_tool",$K84="no_decision",$K84="status_quo"),"substitute","")))</x:f>
      </x:c>
      <x:c r="BJ84">
        <x:f>IF(OR($K84="vendor",$K84="product"),"Direct competitor",IF(OR($K84="consultancy",$K84="agency"),"Service alternative",IF($K84="incumbent","Incumbent / substitute",IF($K84="no_decision","No-decision alternative",IF($K84="status_quo","Status-quo alternative",IF(OR($K84="internal_build",$K84="spreadsheet",$K84="open_source",$K84="free_tool"),"Substitute",""))))))</x:f>
      </x:c>
      <x:c r="BK84">
        <x:f>OR($G84="none",$G84="seller_only",$BB84&lt;&gt;"two_plus",$BE84="only_wins",$BE84="only_losses",$BE84="one_segment",$BE84="incomplete_crm",$BE84="limited",$T84="yes",$BC84&lt;&gt;"current")</x:f>
      </x:c>
      <x:c r="BL84">
        <x:f>IF(ISFORMULA($C84),"candidateName, ","")&amp;IF(OR(ISFORMULA($D84),AND($D84&lt;&gt;"",NOT(OR(EXACT($D84,"seo"),EXACT($D84,"content"),EXACT($D84,"paid_search"),EXACT($D84,"market_monitoring"),EXACT($D84,"battlecard"),EXACT($D84,"product_comparison"),EXACT($D84,"shortlist"),EXACT($D84,"procurement"),EXACT($D84,"pricing"),EXACT($D84,"renewal"),EXACT($D84,"strategy"))))),"decisionUse, ","")&amp;IF(OR(ISFORMULA($E84),AND($E84&lt;&gt;"",NOT(OR(EXACT($E84,"yes"),EXACT($E84,"no"))))),"candidateInSet, ","")&amp;IF(OR(ISFORMULA($F84),AND($F84&lt;&gt;"",NOT(OR(EXACT($F84,"yes"),EXACT($F84,"no"))))),"publicEvidence, ","")&amp;IF(OR(ISFORMULA($G84),AND($G84&lt;&gt;"",NOT(OR(EXACT($G84,"none"),EXACT($G84,"seller_only"),EXACT($G84,"buyer_event"),EXACT($G84,"mixed"))))),"firstPartyEvidence, ","")&amp;IF(OR(ISFORMULA($H84),AND($H84&lt;&gt;"",NOT(OR(EXACT($H84,"yes"),EXACT($H84,"no"),EXACT($H84,"unknown"))))),"realDecision, ","")&amp;IF(OR(ISFORMULA($I84),AND($I84&lt;&gt;"",NOT(OR(EXACT($I84,"full"),EXACT($I84,"partial"),EXACT($I84,"mismatch"),EXACT($I84,"unknown"))))),"scopeMatch, ","")&amp;IF(OR(ISFORMULA($J84),AND($J84&lt;&gt;"",NOT(OR(EXACT($J84,"independent_current"),EXACT($J84,"one_decision"),EXACT($J84,"shared_records"),EXACT($J84,"contradictory"),EXACT($J84,"incomplete_capture"),EXACT($J84,"stale"))))),"evidenceQuality, ","")&amp;IF(OR(ISFORMULA($K84),AND($K84&lt;&gt;"",NOT(OR(EXACT($K84,"vendor"),EXACT($K84,"product"),EXACT($K84,"consultancy"),EXACT($K84,"agency"),EXACT($K84,"internal_build"),EXACT($K84,"spreadsheet"),EXACT($K84,"incumbent"),EXACT($K84,"open_source"),EXACT($K84,"free_tool"),EXACT($K84,"no_decision"),EXACT($K84,"status_quo"),EXACT($K84,"unknown"))))),"alternativeType, ","")&amp;IF(OR(ISFORMULA($L84),AND($L84&lt;&gt;"",NOT(OR(EXACT($L84,"direct"),EXACT($L84,"indirect"),EXACT($L84,"substitute"),EXACT($L84,"reference"),EXACT($L84,"unknown"))))),"currentRole, ","")&amp;IF(OR(ISFORMULA($M84),AND($M84&lt;&gt;"",NOT(OR(EXACT($M84,"current"),EXACT($M84,"stale"),EXACT($M84,"unknown"))))),"freshness, ","")&amp;IF(OR(ISFORMULA($N84),AND($N84&lt;&gt;"",NOT(OR(EXACT($N84,"none"),EXACT($N84,"material"),EXACT($N84,"unknown"))))),"contradiction, ","")&amp;IF(OR(ISFORMULA($O84),AND($O84&lt;&gt;"",NOT(OR(EXACT($O84,"two_plus"),EXACT($O84,"one"),EXACT($O84,"shared"),EXACT($O84,"unknown"))))),"provenance, ","")&amp;IF(OR(ISFORMULA($P84),AND($P84&lt;&gt;"",NOT(OR(EXACT($P84,"balanced"),EXACT($P84,"only_wins"),EXACT($P84,"only_losses"),EXACT($P84,"one_segment"),EXACT($P84,"incomplete_crm"),EXACT($P84,"limited"))))),"sampleCoverage, ","")&amp;IF(OR(ISFORMULA($Q84),AND($Q84&lt;&gt;"",NOT(OR(EXACT($Q84,"none"),EXACT($Q84,"review_due"),EXACT($Q84,"new_evidence"))))),"previousValidation, ","")&amp;IF(OR(ISFORMULA($R84),AND($R84&lt;&gt;"",NOT(OR(EXACT($R84,"yes"),EXACT($R84,"no"))))),"newMaterialEvidence, ","")&amp;IF(OR(ISFORMULA($S84),AND($S84&lt;&gt;"",NOT(OR(EXACT($S84,"yes"),EXACT($S84,"no"),EXACT($S84,"unknown"))))),"serviceability, ","")&amp;IF(OR(ISFORMULA($T84),AND($T84&lt;&gt;"",NOT(OR(EXACT($T84,"yes"),EXACT($T84,"no"))))),"historicalBackfill, ","")&amp;IF(OR(ISFORMULA($U84),AND($U84&lt;&gt;"",NOT(OR(EXACT($U84,"yes"),EXACT($U84,"no"),EXACT($U84,"unknown"))))),"commercialNonParticipation, ","")</x:f>
      </x:c>
      <x:c r="BM84">
        <x:f>IF(LEN(TRIM($C84&amp;""))=0,"candidateName, ","")&amp;IF(LEN(TRIM($D84&amp;""))=0,"decisionUse, ","")&amp;IF(LEN(TRIM($E84&amp;""))=0,"candidateInSet, ","")&amp;IF(LEN(TRIM($F84&amp;""))=0,"publicEvidence, ","")&amp;IF(LEN(TRIM($G84&amp;""))=0,"firstPartyEvidence, ","")&amp;IF(LEN(TRIM($H84&amp;""))=0,"realDecision, ","")&amp;IF(LEN(TRIM($I84&amp;""))=0,"scopeMatch, ","")&amp;IF(LEN(TRIM($J84&amp;""))=0,"evidenceQuality, ","")</x:f>
      </x:c>
      <x:c r="BN84">
        <x:f>IF($AY84=0,"EMPTY",IF($AZ84=TRUE,"INVALID INPUT",IF($BA84=TRUE,"INVALID INPUT",IF(OR(NOT(ISTEXT($C84)),LEN(TRIM($C84&amp;""))&lt;2),"INVALID INPUT",IF(OR($Q84="review_due",$Q84="new_evidence",$R84="yes"),"REOPEN",IF(OR($BD84="material",$BD84="unknown"),"RESOLVE EVIDENCE",IF(OR($I84="unknown",$H84="unknown"),"RESOLVE EVIDENCE",IF(AND($BG84=TRUE,OR($S84="",$S84="unknown")),"RESOLVE EVIDENCE",IF(AND($E84="no",OR($K84="",$K84="unknown")),"RESOLVE EVIDENCE",IF(AND($E84="yes",OR($L84="",$L84="unknown")),"RESOLVE EVIDENCE",IF(AND($E84="yes",OR($I84="partial",$I84="mismatch",$BC84="stale")),"DOWNGRADE",IF(AND($BG84=TRUE,$BK84=TRUE),"RESOLVE EVIDENCE",IF(AND($S84="no",$E84="yes",$H84="no",$U84="yes",$BB84="two_plus",$I84="full",$BC84="current"),"EXCLUDE FROM THIS COMMERCIAL VIEW",IF(AND($S84="no",$E84="yes",$H84="yes"),"DOWNGRADE",IF(AND($S84="no",OR($F84="yes",$BH84=TRUE)),"RETAIN FOR DISCOVERY / REFERENCE",IF($S84="no","RESOLVE EVIDENCE",IF(AND($E84="no",$H84="yes",$BF84=TRUE,$I84="full",$BI84=""),"RESOLVE EVIDENCE",IF(AND($E84="no",$H84="yes",$BF84=TRUE,$I84="full",$BG84=TRUE,OR($BB84&lt;&gt;"two_plus",$BC84&lt;&gt;"current",$S84&lt;&gt;"yes")),"RESOLVE EVIDENCE",IF(AND($E84="no",$H84="yes",$BF84=TRUE,$I84="full"),"ADD",IF(AND($BI84&lt;&gt;"",$E84="yes",$H84="yes",$I84="full",$L84&lt;&gt;$BI84),"RECLASSIFY",IF(AND($BB84="shared",$BH84=TRUE),"RETAIN FOR DISCOVERY / REFERENCE",IF(AND($BH84=TRUE,$F84="yes",OR($H84="no",$G84="none")),"RETAIN FOR DISCOVERY / REFERENCE",IF(AND($E84="yes",$H84="no",$U84="yes",$BB84="two_plus",$I84="full",$BC84="current"),"EXCLUDE FROM THIS COMMERCIAL VIEW",IF(AND($E84="yes",$H84="yes",$BF84=TRUE,$I84="full",$BB84="two_plus",$BC84="current",$BI84=""),"RESOLVE EVIDENCE",IF(AND($E84="yes",$H84="yes",$BF84=TRUE,$I84="full",$BB84="two_plus",$BC84="current",$BG84=TRUE,$S84&lt;&gt;"yes"),"RESOLVE EVIDENCE",IF(AND($E84="yes",$H84="yes",$BF84=TRUE,$I84="full",$BB84="two_plus",$BC84="current",$L84&lt;&gt;$BI84),"RECLASSIFY",IF(AND($E84="yes",$H84="yes",$BF84=TRUE,$I84="full",$BB84="two_plus",$BC84="current"),"CONFIRM","RESOLVE EVIDENCE")))))))))))))))))))))))))))</x:f>
      </x:c>
      <x:c r="BO84">
        <x:f>IF($AY84=0,"EMPTY",IF($AZ84=TRUE,"CONTROLLED_INPUT_INVALID",IF($BA84=TRUE,"REQUIRED_FIELDS_MISSING",IF(OR(NOT(ISTEXT($C84)),LEN(TRIM($C84&amp;""))&lt;2),"IDENTITY_MALFORMED",IF(OR($Q84="review_due",$Q84="new_evidence",$R84="yes"),"LIFECYCLE_TRIGGER",IF(OR($BD84="material",$BD84="unknown"),"MATERIAL_CONTRADICTION",IF(OR($I84="unknown",$H84="unknown"),"SCOPE_OR_EVENT_UNRESOLVED",IF(AND($BG84=TRUE,OR($S84="",$S84="unknown")),"SERVICEABILITY_UNRESOLVED",IF(AND($E84="no",OR($K84="",$K84="unknown")),"MISSING_ALTERNATIVE_ROLE_UNRESOLVED",IF(AND($E84="yes",OR($L84="",$L84="unknown")),"CURRENT_ROLE_UNRESOLVED",IF(AND($E84="yes",OR($I84="partial",$I84="mismatch",$BC84="stale")),"SCOPE_OR_FRESHNESS_LIMIT",IF(AND($BG84=TRUE,$BK84=TRUE),"COMMERCIAL_EVIDENCE_LIMITED",IF(AND($S84="no",$E84="yes",$H84="no",$U84="yes",$BB84="two_plus",$I84="full",$BC84="current"),"SCOPED_NON_SERVICEABILITY",IF(AND($S84="no",$E84="yes",$H84="yes"),"SERVICEABILITY_LIMIT",IF(AND($S84="no",OR($F84="yes",$BH84=TRUE)),"NOT_SERVICEABLE_FOR_COMMERCIAL_VIEW",IF($S84="no","SERVICEABILITY_NEGATIVE_ROLE_EFFECT_UNRESOLVED",IF(AND($E84="no",$H84="yes",$BF84=TRUE,$I84="full",$BI84=""),"MISSING_ALTERNATIVE_ROLE_UNRESOLVED",IF(AND($E84="no",$H84="yes",$BF84=TRUE,$I84="full",$BG84=TRUE,OR($BB84&lt;&gt;"two_plus",$BC84&lt;&gt;"current",$S84&lt;&gt;"yes")),"MISSING_ALTERNATIVE_EVIDENCE_LIMITED",IF(AND($E84="no",$H84="yes",$BF84=TRUE,$I84="full"),"COMMERCIAL_ALTERNATIVE_MISSING",IF(AND($BI84&lt;&gt;"",$E84="yes",$H84="yes",$I84="full",$L84&lt;&gt;$BI84),"ROLE_MISMATCH",IF(AND($BB84="shared",$BH84=TRUE),"PUBLIC_SIGNAL_SHARED_PROVENANCE",IF(AND($BH84=TRUE,$F84="yes",OR($H84="no",$G84="none")),"DISCOVERY_ONLY_RELATIONSHIP",IF(AND($E84="yes",$H84="no",$U84="yes",$BB84="two_plus",$I84="full",$BC84="current"),"SCOPED_NON_PARTICIPATION",IF(AND($E84="yes",$H84="yes",$BF84=TRUE,$I84="full",$BB84="two_plus",$BC84="current",$BI84=""),"ALTERNATIVE_TYPE_UNRESOLVED",IF(AND($E84="yes",$H84="yes",$BF84=TRUE,$I84="full",$BB84="two_plus",$BC84="current",$BG84=TRUE,$S84&lt;&gt;"yes"),"SERVICEABILITY_UNRESOLVED",IF(AND($E84="yes",$H84="yes",$BF84=TRUE,$I84="full",$BB84="two_plus",$BC84="current",$L84&lt;&gt;$BI84),"ROLE_MISMATCH",IF(AND($E84="yes",$H84="yes",$BF84=TRUE,$I84="full",$BB84="two_plus",$BC84="current"),"SCOPED_COMMERCIAL_RELEVANCE","DEFAULT_EVIDENCE_GAP")))))))))))))))))))))))))))</x:f>
      </x:c>
    </x:row>
    <x:row r="85">
      <x:c r="A85" s="80" t="str">
        <x:v>F080</x:v>
      </x:c>
      <x:c r="B85" s="80" t="str">
        <x:v>Additional scope-limited case 80</x:v>
      </x:c>
      <x:c r="C85" s="80" t="str">
        <x:v>Atlas Cloud</x:v>
      </x:c>
      <x:c r="D85" s="80" t="str">
        <x:v>battlecard</x:v>
      </x:c>
      <x:c r="E85" s="80" t="str">
        <x:v>yes</x:v>
      </x:c>
      <x:c r="F85" s="80" t="str">
        <x:v>yes</x:v>
      </x:c>
      <x:c r="G85" s="80" t="str">
        <x:v>mixed</x:v>
      </x:c>
      <x:c r="H85" s="80" t="str">
        <x:v>yes</x:v>
      </x:c>
      <x:c r="I85" s="80" t="str">
        <x:v>partial</x:v>
      </x:c>
      <x:c r="J85" s="80" t="str">
        <x:v>independent_current</x:v>
      </x:c>
      <x:c r="K85" s="80" t="str">
        <x:v>vendor</x:v>
      </x:c>
      <x:c r="L85" s="80" t="str">
        <x:v>direct</x:v>
      </x:c>
      <x:c r="M85" s="80" t="str">
        <x:v>current</x:v>
      </x:c>
      <x:c r="N85" s="80" t="str">
        <x:v>none</x:v>
      </x:c>
      <x:c r="O85" s="80" t="str">
        <x:v>two_plus</x:v>
      </x:c>
      <x:c r="P85" s="80" t="str">
        <x:v>balanced</x:v>
      </x:c>
      <x:c r="Q85" s="80" t="str">
        <x:v>none</x:v>
      </x:c>
      <x:c r="R85" s="80" t="str">
        <x:v>no</x:v>
      </x:c>
      <x:c r="S85" s="80" t="str">
        <x:v>yes</x:v>
      </x:c>
      <x:c r="T85" s="80" t="str">
        <x:v>no</x:v>
      </x:c>
      <x:c r="U85" s="80" t="str">
        <x:v>no</x:v>
      </x:c>
      <x:c r="V85" s="80" t="str">
        <x:v>DOWNGRADE</x:v>
      </x:c>
      <x:c r="W85" s="61" t="str">
        <x:v>SCOPE_OR_FRESHNESS_LIMIT</x:v>
      </x:c>
      <x:c r="X85" s="61" t="str">
        <x:v>VALID</x:v>
      </x:c>
      <x:c r="Y85" s="61">
        <x:f>IF($BN85="EMPTY","EMPTY",$BN85)</x:f>
      </x:c>
      <x:c r="Z85" s="61">
        <x:f>$BO85</x:f>
      </x:c>
      <x:c r="AA85" s="61">
        <x:f>IF($BN85="EMPTY","EMPTY",IF($AZ85=TRUE,"INVALID",IF($BA85=TRUE,"INCOMPLETE",IF(OR(NOT(ISTEXT($C85)),LEN(TRIM($C85&amp;""))&lt;2),"INVALID","VALID"))))</x:f>
      </x:c>
      <x:c r="AB85" s="61">
        <x:f>IF(Y85=V85,"PASS","FAIL")</x:f>
      </x:c>
      <x:c r="AC85" s="61">
        <x:f>IF(Z85=W85,"PASS","FAIL")</x:f>
      </x:c>
      <x:c r="AD85" s="61">
        <x:f>IF(AA85=X85,"PASS","FAIL")</x:f>
      </x:c>
      <x:c r="AE85" s="61">
        <x:f>IF(AND(AB85="PASS",AC85="PASS",AD85="PASS"),"PASS","FAIL")</x:f>
      </x:c>
      <x:c r="AF85" s="71" t="str">
        <x:v>The current role is broader than the evidence supports.</x:v>
      </x:c>
      <x:c r="AG85" s="61">
        <x:f>IF($BN85="EMPTY","EMPTY",IFERROR(VLOOKUP($BO85,'Method Notes'!$AN$5:$AW$50,2,FALSE),""))</x:f>
      </x:c>
      <x:c r="AH85" s="71" t="str">
        <x:v>The evidence is partial, mismatched or stale for the tested view.</x:v>
      </x:c>
      <x:c r="AI85" s="61">
        <x:f>IF($BN85="EMPTY","EMPTY",IF($BO85="CONTROLLED_INPUT_INVALID","Unsupported values were supplied for: "&amp;LEFT($BL85,MAX(0,LEN($BL85)-2))&amp;". The engine does not convert them to a safe default.",IF($BO85="REQUIRED_FIELDS_MISSING","Required information is missing: "&amp;LEFT($BM85,MAX(0,LEN($BM85)-2))&amp;".",IFERROR(VLOOKUP($BO85,'Method Notes'!$AN$5:$AW$50,3,FALSE),""))))</x:f>
      </x:c>
      <x:c r="AJ85" s="71" t="str">
        <x:v>Limit the role to the supported segment, stage or discovery view.</x:v>
      </x:c>
      <x:c r="AK85" s="61">
        <x:f>IF($BN85="EMPTY","EMPTY",IF($BO85="COMMERCIAL_ALTERNATIVE_MISSING","Add as "&amp;$BJ85&amp;" in this scoped view.",IF($BO85="ROLE_MISMATCH","Reclassify as "&amp;$BJ85&amp;" for this view.",IFERROR(VLOOKUP($BO85,'Method Notes'!$AN$5:$AW$50,4,FALSE),""))))</x:f>
      </x:c>
      <x:c r="AL85" s="71" t="str">
        <x:v>Narrow matching use only.</x:v>
      </x:c>
      <x:c r="AM85" s="61">
        <x:f>IF($BN85="EMPTY","EMPTY",IFERROR(VLOOKUP($BO85,'Method Notes'!$AN$5:$AW$50,5,FALSE),""))</x:f>
      </x:c>
      <x:c r="AN85" s="71" t="str">
        <x:v>Broader commercial or procurement use.</x:v>
      </x:c>
      <x:c r="AO85" s="61">
        <x:f>IF($BN85="EMPTY","EMPTY",IFERROR(VLOOKUP($BO85,'Method Notes'!$AN$5:$AW$50,6,FALSE),""))</x:f>
      </x:c>
      <x:c r="AP85" s="71" t="str">
        <x:v>Collect current evidence for the missing scope.</x:v>
      </x:c>
      <x:c r="AQ85" s="61">
        <x:f>IF($BN85="EMPTY","EMPTY",IF($BO85="COMMERCIAL_EVIDENCE_LIMITED",IF($BF85=TRUE,"Add independent decisions and missing segments.","Collect direct buyer or recorded commercial-event evidence tied to the same scope."),IFERROR(VLOOKUP($BO85,'Method Notes'!$AN$5:$AW$50,7,FALSE),"")))</x:f>
      </x:c>
      <x:c r="AR85" s="71" t="str">
        <x:v>Review on current matching evidence or scope change.</x:v>
      </x:c>
      <x:c r="AS85" s="61">
        <x:f>IF($BN85="EMPTY","EMPTY",IFERROR(VLOOKUP($BO85,'Method Notes'!$AN$5:$AW$50,8,FALSE),""))</x:f>
      </x:c>
      <x:c r="AT85" s="71" t="str">
        <x:v>Evidence is scoped to the tested view.</x:v>
      </x:c>
      <x:c r="AU85" s="61">
        <x:f>IF($BN85="EMPTY","EMPTY",IF(OR($BO85="COMMERCIAL_EVIDENCE_LIMITED",$BO85="COMMERCIAL_ALTERNATIVE_MISSING",$BO85="ROLE_MISMATCH",$BO85="SCOPE_OR_FRESHNESS_LIMIT"),IF($BB85="shared","PROVENANCE NOT INDEPENDENT",IF($BB85="one","ONE INDEPENDENT DECISION ONLY",IF($BE85="incomplete_crm","CRM CAPTURE INCOMPLETE",IF(OR($BE85="only_wins",$BE85="only_losses",$BE85="one_segment",$BE85="limited"),"SAMPLE COVERAGE LIMITED",IF($T85="yes","HISTORICAL BACKFILL UNRELIABLE",IF($BC85="stale","EVIDENCE STALE","Evidence is scoped to the tested view.")))))),IFERROR(VLOOKUP($BO85,'Method Notes'!$AN$5:$AW$50,9,FALSE),"")))</x:f>
      </x:c>
      <x:c r="AV85" s="71" t="str">
        <x:v>Update the view rather than deleting the stable identity.</x:v>
      </x:c>
      <x:c r="AW85" s="61">
        <x:f>IF($BN85="EMPTY","EMPTY",IFERROR(VLOOKUP($BO85,'Method Notes'!$AN$5:$AW$50,10,FALSE),""))</x:f>
      </x:c>
      <x:c r="AX85" s="61">
        <x:f>IF(AND(AG85=AF85,AI85=AH85,AK85=AJ85,AM85=AL85,AO85=AN85,AQ85=AP85,AS85=AR85,AU85=AT85,AW85=AV85),"PASS","FAIL")</x:f>
      </x:c>
      <x:c r="AY85">
        <x:f>IF(COUNTA($C85:$U85)&gt;0,1,0)</x:f>
      </x:c>
      <x:c r="AZ85">
        <x:f>OR(ISFORMULA($C85),ISFORMULA($D85),AND($D85&lt;&gt;"",NOT(OR(EXACT($D85,"seo"),EXACT($D85,"content"),EXACT($D85,"paid_search"),EXACT($D85,"market_monitoring"),EXACT($D85,"battlecard"),EXACT($D85,"product_comparison"),EXACT($D85,"shortlist"),EXACT($D85,"procurement"),EXACT($D85,"pricing"),EXACT($D85,"renewal"),EXACT($D85,"strategy")))),ISFORMULA($E85),AND($E85&lt;&gt;"",NOT(OR(EXACT($E85,"yes"),EXACT($E85,"no")))),ISFORMULA($F85),AND($F85&lt;&gt;"",NOT(OR(EXACT($F85,"yes"),EXACT($F85,"no")))),ISFORMULA($G85),AND($G85&lt;&gt;"",NOT(OR(EXACT($G85,"none"),EXACT($G85,"seller_only"),EXACT($G85,"buyer_event"),EXACT($G85,"mixed")))),ISFORMULA($H85),AND($H85&lt;&gt;"",NOT(OR(EXACT($H85,"yes"),EXACT($H85,"no"),EXACT($H85,"unknown")))),ISFORMULA($I85),AND($I85&lt;&gt;"",NOT(OR(EXACT($I85,"full"),EXACT($I85,"partial"),EXACT($I85,"mismatch"),EXACT($I85,"unknown")))),ISFORMULA($J85),AND($J85&lt;&gt;"",NOT(OR(EXACT($J85,"independent_current"),EXACT($J85,"one_decision"),EXACT($J85,"shared_records"),EXACT($J85,"contradictory"),EXACT($J85,"incomplete_capture"),EXACT($J85,"stale")))),ISFORMULA($K85),AND($K85&lt;&gt;"",NOT(OR(EXACT($K85,"vendor"),EXACT($K85,"product"),EXACT($K85,"consultancy"),EXACT($K85,"agency"),EXACT($K85,"internal_build"),EXACT($K85,"spreadsheet"),EXACT($K85,"incumbent"),EXACT($K85,"open_source"),EXACT($K85,"free_tool"),EXACT($K85,"no_decision"),EXACT($K85,"status_quo"),EXACT($K85,"unknown")))),ISFORMULA($L85),AND($L85&lt;&gt;"",NOT(OR(EXACT($L85,"direct"),EXACT($L85,"indirect"),EXACT($L85,"substitute"),EXACT($L85,"reference"),EXACT($L85,"unknown")))),ISFORMULA($M85),AND($M85&lt;&gt;"",NOT(OR(EXACT($M85,"current"),EXACT($M85,"stale"),EXACT($M85,"unknown")))),ISFORMULA($N85),AND($N85&lt;&gt;"",NOT(OR(EXACT($N85,"none"),EXACT($N85,"material"),EXACT($N85,"unknown")))),ISFORMULA($O85),AND($O85&lt;&gt;"",NOT(OR(EXACT($O85,"two_plus"),EXACT($O85,"one"),EXACT($O85,"shared"),EXACT($O85,"unknown")))),ISFORMULA($P85),AND($P85&lt;&gt;"",NOT(OR(EXACT($P85,"balanced"),EXACT($P85,"only_wins"),EXACT($P85,"only_losses"),EXACT($P85,"one_segment"),EXACT($P85,"incomplete_crm"),EXACT($P85,"limited")))),ISFORMULA($Q85),AND($Q85&lt;&gt;"",NOT(OR(EXACT($Q85,"none"),EXACT($Q85,"review_due"),EXACT($Q85,"new_evidence")))),ISFORMULA($R85),AND($R85&lt;&gt;"",NOT(OR(EXACT($R85,"yes"),EXACT($R85,"no")))),ISFORMULA($S85),AND($S85&lt;&gt;"",NOT(OR(EXACT($S85,"yes"),EXACT($S85,"no"),EXACT($S85,"unknown")))),ISFORMULA($T85),AND($T85&lt;&gt;"",NOT(OR(EXACT($T85,"yes"),EXACT($T85,"no")))),ISFORMULA($U85),AND($U85&lt;&gt;"",NOT(OR(EXACT($U85,"yes"),EXACT($U85,"no"),EXACT($U85,"unknown")))))</x:f>
      </x:c>
      <x:c r="BA85">
        <x:f>OR(LEN(TRIM($C85&amp;""))=0,LEN(TRIM($D85&amp;""))=0,LEN(TRIM($E85&amp;""))=0,LEN(TRIM($F85&amp;""))=0,LEN(TRIM($G85&amp;""))=0,LEN(TRIM($H85&amp;""))=0,LEN(TRIM($I85&amp;""))=0,LEN(TRIM($J85&amp;""))=0)</x:f>
      </x:c>
      <x:c r="BB85">
        <x:f>IF($O85&lt;&gt;"",$O85,IF($J85="independent_current","two_plus",IF($J85="one_decision","one",IF($J85="shared_records","shared","unknown"))))</x:f>
      </x:c>
      <x:c r="BC85">
        <x:f>IF($M85&lt;&gt;"",$M85,IF($J85="stale","stale",IF($J85="incomplete_capture","unknown",IF($J85&lt;&gt;"","current",""))))</x:f>
      </x:c>
      <x:c r="BD85">
        <x:f>IF($N85&lt;&gt;"",$N85,IF($J85="contradictory","material",IF($J85&lt;&gt;"","none","")))</x:f>
      </x:c>
      <x:c r="BE85">
        <x:f>IF($P85&lt;&gt;"",$P85,IF($J85="incomplete_capture","incomplete_crm",IF($J85="independent_current","balanced",IF($J85&lt;&gt;"","limited",""))))</x:f>
      </x:c>
      <x:c r="BF85">
        <x:f>OR($G85="buyer_event",$G85="mixed")</x:f>
      </x:c>
      <x:c r="BG85">
        <x:f>OR($D85="battlecard",$D85="shortlist",$D85="procurement",$D85="pricing",$D85="renewal",$D85="strategy",$D85="product_comparison")</x:f>
      </x:c>
      <x:c r="BH85">
        <x:f>OR($D85="seo",$D85="content",$D85="paid_search",$D85="market_monitoring")</x:f>
      </x:c>
      <x:c r="BI85">
        <x:f>IF(OR($K85="vendor",$K85="product"),"direct",IF(OR($K85="consultancy",$K85="agency"),"indirect",IF(OR($K85="internal_build",$K85="spreadsheet",$K85="incumbent",$K85="open_source",$K85="free_tool",$K85="no_decision",$K85="status_quo"),"substitute","")))</x:f>
      </x:c>
      <x:c r="BJ85">
        <x:f>IF(OR($K85="vendor",$K85="product"),"Direct competitor",IF(OR($K85="consultancy",$K85="agency"),"Service alternative",IF($K85="incumbent","Incumbent / substitute",IF($K85="no_decision","No-decision alternative",IF($K85="status_quo","Status-quo alternative",IF(OR($K85="internal_build",$K85="spreadsheet",$K85="open_source",$K85="free_tool"),"Substitute",""))))))</x:f>
      </x:c>
      <x:c r="BK85">
        <x:f>OR($G85="none",$G85="seller_only",$BB85&lt;&gt;"two_plus",$BE85="only_wins",$BE85="only_losses",$BE85="one_segment",$BE85="incomplete_crm",$BE85="limited",$T85="yes",$BC85&lt;&gt;"current")</x:f>
      </x:c>
      <x:c r="BL85">
        <x:f>IF(ISFORMULA($C85),"candidateName, ","")&amp;IF(OR(ISFORMULA($D85),AND($D85&lt;&gt;"",NOT(OR(EXACT($D85,"seo"),EXACT($D85,"content"),EXACT($D85,"paid_search"),EXACT($D85,"market_monitoring"),EXACT($D85,"battlecard"),EXACT($D85,"product_comparison"),EXACT($D85,"shortlist"),EXACT($D85,"procurement"),EXACT($D85,"pricing"),EXACT($D85,"renewal"),EXACT($D85,"strategy"))))),"decisionUse, ","")&amp;IF(OR(ISFORMULA($E85),AND($E85&lt;&gt;"",NOT(OR(EXACT($E85,"yes"),EXACT($E85,"no"))))),"candidateInSet, ","")&amp;IF(OR(ISFORMULA($F85),AND($F85&lt;&gt;"",NOT(OR(EXACT($F85,"yes"),EXACT($F85,"no"))))),"publicEvidence, ","")&amp;IF(OR(ISFORMULA($G85),AND($G85&lt;&gt;"",NOT(OR(EXACT($G85,"none"),EXACT($G85,"seller_only"),EXACT($G85,"buyer_event"),EXACT($G85,"mixed"))))),"firstPartyEvidence, ","")&amp;IF(OR(ISFORMULA($H85),AND($H85&lt;&gt;"",NOT(OR(EXACT($H85,"yes"),EXACT($H85,"no"),EXACT($H85,"unknown"))))),"realDecision, ","")&amp;IF(OR(ISFORMULA($I85),AND($I85&lt;&gt;"",NOT(OR(EXACT($I85,"full"),EXACT($I85,"partial"),EXACT($I85,"mismatch"),EXACT($I85,"unknown"))))),"scopeMatch, ","")&amp;IF(OR(ISFORMULA($J85),AND($J85&lt;&gt;"",NOT(OR(EXACT($J85,"independent_current"),EXACT($J85,"one_decision"),EXACT($J85,"shared_records"),EXACT($J85,"contradictory"),EXACT($J85,"incomplete_capture"),EXACT($J85,"stale"))))),"evidenceQuality, ","")&amp;IF(OR(ISFORMULA($K85),AND($K85&lt;&gt;"",NOT(OR(EXACT($K85,"vendor"),EXACT($K85,"product"),EXACT($K85,"consultancy"),EXACT($K85,"agency"),EXACT($K85,"internal_build"),EXACT($K85,"spreadsheet"),EXACT($K85,"incumbent"),EXACT($K85,"open_source"),EXACT($K85,"free_tool"),EXACT($K85,"no_decision"),EXACT($K85,"status_quo"),EXACT($K85,"unknown"))))),"alternativeType, ","")&amp;IF(OR(ISFORMULA($L85),AND($L85&lt;&gt;"",NOT(OR(EXACT($L85,"direct"),EXACT($L85,"indirect"),EXACT($L85,"substitute"),EXACT($L85,"reference"),EXACT($L85,"unknown"))))),"currentRole, ","")&amp;IF(OR(ISFORMULA($M85),AND($M85&lt;&gt;"",NOT(OR(EXACT($M85,"current"),EXACT($M85,"stale"),EXACT($M85,"unknown"))))),"freshness, ","")&amp;IF(OR(ISFORMULA($N85),AND($N85&lt;&gt;"",NOT(OR(EXACT($N85,"none"),EXACT($N85,"material"),EXACT($N85,"unknown"))))),"contradiction, ","")&amp;IF(OR(ISFORMULA($O85),AND($O85&lt;&gt;"",NOT(OR(EXACT($O85,"two_plus"),EXACT($O85,"one"),EXACT($O85,"shared"),EXACT($O85,"unknown"))))),"provenance, ","")&amp;IF(OR(ISFORMULA($P85),AND($P85&lt;&gt;"",NOT(OR(EXACT($P85,"balanced"),EXACT($P85,"only_wins"),EXACT($P85,"only_losses"),EXACT($P85,"one_segment"),EXACT($P85,"incomplete_crm"),EXACT($P85,"limited"))))),"sampleCoverage, ","")&amp;IF(OR(ISFORMULA($Q85),AND($Q85&lt;&gt;"",NOT(OR(EXACT($Q85,"none"),EXACT($Q85,"review_due"),EXACT($Q85,"new_evidence"))))),"previousValidation, ","")&amp;IF(OR(ISFORMULA($R85),AND($R85&lt;&gt;"",NOT(OR(EXACT($R85,"yes"),EXACT($R85,"no"))))),"newMaterialEvidence, ","")&amp;IF(OR(ISFORMULA($S85),AND($S85&lt;&gt;"",NOT(OR(EXACT($S85,"yes"),EXACT($S85,"no"),EXACT($S85,"unknown"))))),"serviceability, ","")&amp;IF(OR(ISFORMULA($T85),AND($T85&lt;&gt;"",NOT(OR(EXACT($T85,"yes"),EXACT($T85,"no"))))),"historicalBackfill, ","")&amp;IF(OR(ISFORMULA($U85),AND($U85&lt;&gt;"",NOT(OR(EXACT($U85,"yes"),EXACT($U85,"no"),EXACT($U85,"unknown"))))),"commercialNonParticipation, ","")</x:f>
      </x:c>
      <x:c r="BM85">
        <x:f>IF(LEN(TRIM($C85&amp;""))=0,"candidateName, ","")&amp;IF(LEN(TRIM($D85&amp;""))=0,"decisionUse, ","")&amp;IF(LEN(TRIM($E85&amp;""))=0,"candidateInSet, ","")&amp;IF(LEN(TRIM($F85&amp;""))=0,"publicEvidence, ","")&amp;IF(LEN(TRIM($G85&amp;""))=0,"firstPartyEvidence, ","")&amp;IF(LEN(TRIM($H85&amp;""))=0,"realDecision, ","")&amp;IF(LEN(TRIM($I85&amp;""))=0,"scopeMatch, ","")&amp;IF(LEN(TRIM($J85&amp;""))=0,"evidenceQuality, ","")</x:f>
      </x:c>
      <x:c r="BN85">
        <x:f>IF($AY85=0,"EMPTY",IF($AZ85=TRUE,"INVALID INPUT",IF($BA85=TRUE,"INVALID INPUT",IF(OR(NOT(ISTEXT($C85)),LEN(TRIM($C85&amp;""))&lt;2),"INVALID INPUT",IF(OR($Q85="review_due",$Q85="new_evidence",$R85="yes"),"REOPEN",IF(OR($BD85="material",$BD85="unknown"),"RESOLVE EVIDENCE",IF(OR($I85="unknown",$H85="unknown"),"RESOLVE EVIDENCE",IF(AND($BG85=TRUE,OR($S85="",$S85="unknown")),"RESOLVE EVIDENCE",IF(AND($E85="no",OR($K85="",$K85="unknown")),"RESOLVE EVIDENCE",IF(AND($E85="yes",OR($L85="",$L85="unknown")),"RESOLVE EVIDENCE",IF(AND($E85="yes",OR($I85="partial",$I85="mismatch",$BC85="stale")),"DOWNGRADE",IF(AND($BG85=TRUE,$BK85=TRUE),"RESOLVE EVIDENCE",IF(AND($S85="no",$E85="yes",$H85="no",$U85="yes",$BB85="two_plus",$I85="full",$BC85="current"),"EXCLUDE FROM THIS COMMERCIAL VIEW",IF(AND($S85="no",$E85="yes",$H85="yes"),"DOWNGRADE",IF(AND($S85="no",OR($F85="yes",$BH85=TRUE)),"RETAIN FOR DISCOVERY / REFERENCE",IF($S85="no","RESOLVE EVIDENCE",IF(AND($E85="no",$H85="yes",$BF85=TRUE,$I85="full",$BI85=""),"RESOLVE EVIDENCE",IF(AND($E85="no",$H85="yes",$BF85=TRUE,$I85="full",$BG85=TRUE,OR($BB85&lt;&gt;"two_plus",$BC85&lt;&gt;"current",$S85&lt;&gt;"yes")),"RESOLVE EVIDENCE",IF(AND($E85="no",$H85="yes",$BF85=TRUE,$I85="full"),"ADD",IF(AND($BI85&lt;&gt;"",$E85="yes",$H85="yes",$I85="full",$L85&lt;&gt;$BI85),"RECLASSIFY",IF(AND($BB85="shared",$BH85=TRUE),"RETAIN FOR DISCOVERY / REFERENCE",IF(AND($BH85=TRUE,$F85="yes",OR($H85="no",$G85="none")),"RETAIN FOR DISCOVERY / REFERENCE",IF(AND($E85="yes",$H85="no",$U85="yes",$BB85="two_plus",$I85="full",$BC85="current"),"EXCLUDE FROM THIS COMMERCIAL VIEW",IF(AND($E85="yes",$H85="yes",$BF85=TRUE,$I85="full",$BB85="two_plus",$BC85="current",$BI85=""),"RESOLVE EVIDENCE",IF(AND($E85="yes",$H85="yes",$BF85=TRUE,$I85="full",$BB85="two_plus",$BC85="current",$BG85=TRUE,$S85&lt;&gt;"yes"),"RESOLVE EVIDENCE",IF(AND($E85="yes",$H85="yes",$BF85=TRUE,$I85="full",$BB85="two_plus",$BC85="current",$L85&lt;&gt;$BI85),"RECLASSIFY",IF(AND($E85="yes",$H85="yes",$BF85=TRUE,$I85="full",$BB85="two_plus",$BC85="current"),"CONFIRM","RESOLVE EVIDENCE")))))))))))))))))))))))))))</x:f>
      </x:c>
      <x:c r="BO85">
        <x:f>IF($AY85=0,"EMPTY",IF($AZ85=TRUE,"CONTROLLED_INPUT_INVALID",IF($BA85=TRUE,"REQUIRED_FIELDS_MISSING",IF(OR(NOT(ISTEXT($C85)),LEN(TRIM($C85&amp;""))&lt;2),"IDENTITY_MALFORMED",IF(OR($Q85="review_due",$Q85="new_evidence",$R85="yes"),"LIFECYCLE_TRIGGER",IF(OR($BD85="material",$BD85="unknown"),"MATERIAL_CONTRADICTION",IF(OR($I85="unknown",$H85="unknown"),"SCOPE_OR_EVENT_UNRESOLVED",IF(AND($BG85=TRUE,OR($S85="",$S85="unknown")),"SERVICEABILITY_UNRESOLVED",IF(AND($E85="no",OR($K85="",$K85="unknown")),"MISSING_ALTERNATIVE_ROLE_UNRESOLVED",IF(AND($E85="yes",OR($L85="",$L85="unknown")),"CURRENT_ROLE_UNRESOLVED",IF(AND($E85="yes",OR($I85="partial",$I85="mismatch",$BC85="stale")),"SCOPE_OR_FRESHNESS_LIMIT",IF(AND($BG85=TRUE,$BK85=TRUE),"COMMERCIAL_EVIDENCE_LIMITED",IF(AND($S85="no",$E85="yes",$H85="no",$U85="yes",$BB85="two_plus",$I85="full",$BC85="current"),"SCOPED_NON_SERVICEABILITY",IF(AND($S85="no",$E85="yes",$H85="yes"),"SERVICEABILITY_LIMIT",IF(AND($S85="no",OR($F85="yes",$BH85=TRUE)),"NOT_SERVICEABLE_FOR_COMMERCIAL_VIEW",IF($S85="no","SERVICEABILITY_NEGATIVE_ROLE_EFFECT_UNRESOLVED",IF(AND($E85="no",$H85="yes",$BF85=TRUE,$I85="full",$BI85=""),"MISSING_ALTERNATIVE_ROLE_UNRESOLVED",IF(AND($E85="no",$H85="yes",$BF85=TRUE,$I85="full",$BG85=TRUE,OR($BB85&lt;&gt;"two_plus",$BC85&lt;&gt;"current",$S85&lt;&gt;"yes")),"MISSING_ALTERNATIVE_EVIDENCE_LIMITED",IF(AND($E85="no",$H85="yes",$BF85=TRUE,$I85="full"),"COMMERCIAL_ALTERNATIVE_MISSING",IF(AND($BI85&lt;&gt;"",$E85="yes",$H85="yes",$I85="full",$L85&lt;&gt;$BI85),"ROLE_MISMATCH",IF(AND($BB85="shared",$BH85=TRUE),"PUBLIC_SIGNAL_SHARED_PROVENANCE",IF(AND($BH85=TRUE,$F85="yes",OR($H85="no",$G85="none")),"DISCOVERY_ONLY_RELATIONSHIP",IF(AND($E85="yes",$H85="no",$U85="yes",$BB85="two_plus",$I85="full",$BC85="current"),"SCOPED_NON_PARTICIPATION",IF(AND($E85="yes",$H85="yes",$BF85=TRUE,$I85="full",$BB85="two_plus",$BC85="current",$BI85=""),"ALTERNATIVE_TYPE_UNRESOLVED",IF(AND($E85="yes",$H85="yes",$BF85=TRUE,$I85="full",$BB85="two_plus",$BC85="current",$BG85=TRUE,$S85&lt;&gt;"yes"),"SERVICEABILITY_UNRESOLVED",IF(AND($E85="yes",$H85="yes",$BF85=TRUE,$I85="full",$BB85="two_plus",$BC85="current",$L85&lt;&gt;$BI85),"ROLE_MISMATCH",IF(AND($E85="yes",$H85="yes",$BF85=TRUE,$I85="full",$BB85="two_plus",$BC85="current"),"SCOPED_COMMERCIAL_RELEVANCE","DEFAULT_EVIDENCE_GAP")))))))))))))))))))))))))))</x:f>
      </x:c>
    </x:row>
    <x:row r="86">
      <x:c r="A86" s="71" t="str">
        <x:v>F081</x:v>
      </x:c>
      <x:c r="B86" s="71" t="str">
        <x:v>Required field blank: candidateName</x:v>
      </x:c>
      <x:c r="C86" s="71" t="str"/>
      <x:c r="D86" s="71" t="str">
        <x:v>shortlist</x:v>
      </x:c>
      <x:c r="E86" s="71" t="str">
        <x:v>yes</x:v>
      </x:c>
      <x:c r="F86" s="71" t="str">
        <x:v>yes</x:v>
      </x:c>
      <x:c r="G86" s="71" t="str">
        <x:v>mixed</x:v>
      </x:c>
      <x:c r="H86" s="71" t="str">
        <x:v>yes</x:v>
      </x:c>
      <x:c r="I86" s="71" t="str">
        <x:v>full</x:v>
      </x:c>
      <x:c r="J86" s="71" t="str">
        <x:v>independent_current</x:v>
      </x:c>
      <x:c r="K86" s="71" t="str">
        <x:v>vendor</x:v>
      </x:c>
      <x:c r="L86" s="71" t="str">
        <x:v>direct</x:v>
      </x:c>
      <x:c r="M86" s="71" t="str">
        <x:v>current</x:v>
      </x:c>
      <x:c r="N86" s="71" t="str">
        <x:v>none</x:v>
      </x:c>
      <x:c r="O86" s="71" t="str">
        <x:v>two_plus</x:v>
      </x:c>
      <x:c r="P86" s="71" t="str">
        <x:v>balanced</x:v>
      </x:c>
      <x:c r="Q86" s="71" t="str">
        <x:v>none</x:v>
      </x:c>
      <x:c r="R86" s="71" t="str">
        <x:v>no</x:v>
      </x:c>
      <x:c r="S86" s="71" t="str">
        <x:v>yes</x:v>
      </x:c>
      <x:c r="T86" s="71" t="str">
        <x:v>no</x:v>
      </x:c>
      <x:c r="U86" s="71" t="str">
        <x:v>no</x:v>
      </x:c>
      <x:c r="V86" s="71" t="str">
        <x:v>INVALID INPUT</x:v>
      </x:c>
      <x:c r="W86" s="71" t="str">
        <x:v>REQUIRED_FIELDS_MISSING</x:v>
      </x:c>
      <x:c r="X86" s="71" t="str">
        <x:v>INCOMPLETE</x:v>
      </x:c>
      <x:c r="Y86" s="61">
        <x:f>IF($BN86="EMPTY","EMPTY",$BN86)</x:f>
      </x:c>
      <x:c r="Z86" s="61">
        <x:f>$BO86</x:f>
      </x:c>
      <x:c r="AA86" s="61">
        <x:f>IF($BN86="EMPTY","EMPTY",IF($AZ86=TRUE,"INVALID",IF($BA86=TRUE,"INCOMPLETE",IF(OR(NOT(ISTEXT($C86)),LEN(TRIM($C86&amp;""))&lt;2),"INVALID","VALID"))))</x:f>
      </x:c>
      <x:c r="AB86" s="61">
        <x:f>IF(Y86=V86,"PASS","FAIL")</x:f>
      </x:c>
      <x:c r="AC86" s="61">
        <x:f>IF(Z86=W86,"PASS","FAIL")</x:f>
      </x:c>
      <x:c r="AD86" s="61">
        <x:f>IF(AA86=X86,"PASS","FAIL")</x:f>
      </x:c>
      <x:c r="AE86" s="61">
        <x:f>IF(AND(AB86="PASS",AC86="PASS",AD86="PASS"),"PASS","FAIL")</x:f>
      </x:c>
      <x:c r="AF86" s="71" t="str">
        <x:v>The check cannot return a validation outcome yet.</x:v>
      </x:c>
      <x:c r="AG86" s="61">
        <x:f>IF($BN86="EMPTY","EMPTY",IFERROR(VLOOKUP($BO86,'Method Notes'!$AN$5:$AW$50,2,FALSE),""))</x:f>
      </x:c>
      <x:c r="AH86" s="71" t="str">
        <x:v>Required information is missing: candidateName.</x:v>
      </x:c>
      <x:c r="AI86" s="61">
        <x:f>IF($BN86="EMPTY","EMPTY",IF($BO86="CONTROLLED_INPUT_INVALID","Unsupported values were supplied for: "&amp;LEFT($BL86,MAX(0,LEN($BL86)-2))&amp;". The engine does not convert them to a safe default.",IF($BO86="REQUIRED_FIELDS_MISSING","Required information is missing: "&amp;LEFT($BM86,MAX(0,LEN($BM86)-2))&amp;".",IFERROR(VLOOKUP($BO86,'Method Notes'!$AN$5:$AW$50,3,FALSE),""))))</x:f>
      </x:c>
      <x:c r="AJ86" s="71" t="str">
        <x:v>No role change.</x:v>
      </x:c>
      <x:c r="AK86" s="61">
        <x:f>IF($BN86="EMPTY","EMPTY",IF($BO86="COMMERCIAL_ALTERNATIVE_MISSING","Add as "&amp;$BJ86&amp;" in this scoped view.",IF($BO86="ROLE_MISMATCH","Reclassify as "&amp;$BJ86&amp;" for this view.",IFERROR(VLOOKUP($BO86,'Method Notes'!$AN$5:$AW$50,4,FALSE),""))))</x:f>
      </x:c>
      <x:c r="AL86" s="71" t="str">
        <x:v>Input completion only.</x:v>
      </x:c>
      <x:c r="AM86" s="61">
        <x:f>IF($BN86="EMPTY","EMPTY",IFERROR(VLOOKUP($BO86,'Method Notes'!$AN$5:$AW$50,5,FALSE),""))</x:f>
      </x:c>
      <x:c r="AN86" s="71" t="str">
        <x:v>Any competitor-set conclusion.</x:v>
      </x:c>
      <x:c r="AO86" s="61">
        <x:f>IF($BN86="EMPTY","EMPTY",IFERROR(VLOOKUP($BO86,'Method Notes'!$AN$5:$AW$50,6,FALSE),""))</x:f>
      </x:c>
      <x:c r="AP86" s="71" t="str">
        <x:v>Complete the named fields.</x:v>
      </x:c>
      <x:c r="AQ86" s="61">
        <x:f>IF($BN86="EMPTY","EMPTY",IF($BO86="COMMERCIAL_EVIDENCE_LIMITED",IF($BF86=TRUE,"Add independent decisions and missing segments.","Collect direct buyer or recorded commercial-event evidence tied to the same scope."),IFERROR(VLOOKUP($BO86,'Method Notes'!$AN$5:$AW$50,7,FALSE),"")))</x:f>
      </x:c>
      <x:c r="AR86" s="71" t="str">
        <x:v>Run the check again after completion.</x:v>
      </x:c>
      <x:c r="AS86" s="61">
        <x:f>IF($BN86="EMPTY","EMPTY",IFERROR(VLOOKUP($BO86,'Method Notes'!$AN$5:$AW$50,8,FALSE),""))</x:f>
      </x:c>
      <x:c r="AT86" s="71" t="str">
        <x:v>The record has begun but is incomplete.</x:v>
      </x:c>
      <x:c r="AU86" s="61">
        <x:f>IF($BN86="EMPTY","EMPTY",IF(OR($BO86="COMMERCIAL_EVIDENCE_LIMITED",$BO86="COMMERCIAL_ALTERNATIVE_MISSING",$BO86="ROLE_MISMATCH",$BO86="SCOPE_OR_FRESHNESS_LIMIT"),IF($BB86="shared","PROVENANCE NOT INDEPENDENT",IF($BB86="one","ONE INDEPENDENT DECISION ONLY",IF($BE86="incomplete_crm","CRM CAPTURE INCOMPLETE",IF(OR($BE86="only_wins",$BE86="only_losses",$BE86="one_segment",$BE86="limited"),"SAMPLE COVERAGE LIMITED",IF($T86="yes","HISTORICAL BACKFILL UNRELIABLE",IF($BC86="stale","EVIDENCE STALE","Evidence is scoped to the tested view.")))))),IFERROR(VLOOKUP($BO86,'Method Notes'!$AN$5:$AW$50,9,FALSE),"")))</x:f>
      </x:c>
      <x:c r="AV86" s="71" t="str">
        <x:v>Complete the missing fields.</x:v>
      </x:c>
      <x:c r="AW86" s="61">
        <x:f>IF($BN86="EMPTY","EMPTY",IFERROR(VLOOKUP($BO86,'Method Notes'!$AN$5:$AW$50,10,FALSE),""))</x:f>
      </x:c>
      <x:c r="AX86" s="61">
        <x:f>IF(AND(AG86=AF86,AI86=AH86,AK86=AJ86,AM86=AL86,AO86=AN86,AQ86=AP86,AS86=AR86,AU86=AT86,AW86=AV86),"PASS","FAIL")</x:f>
      </x:c>
      <x:c r="AY86">
        <x:f>IF(COUNTA($C86:$U86)&gt;0,1,0)</x:f>
      </x:c>
      <x:c r="AZ86">
        <x:f>OR(ISFORMULA($C86),ISFORMULA($D86),AND($D86&lt;&gt;"",NOT(OR(EXACT($D86,"seo"),EXACT($D86,"content"),EXACT($D86,"paid_search"),EXACT($D86,"market_monitoring"),EXACT($D86,"battlecard"),EXACT($D86,"product_comparison"),EXACT($D86,"shortlist"),EXACT($D86,"procurement"),EXACT($D86,"pricing"),EXACT($D86,"renewal"),EXACT($D86,"strategy")))),ISFORMULA($E86),AND($E86&lt;&gt;"",NOT(OR(EXACT($E86,"yes"),EXACT($E86,"no")))),ISFORMULA($F86),AND($F86&lt;&gt;"",NOT(OR(EXACT($F86,"yes"),EXACT($F86,"no")))),ISFORMULA($G86),AND($G86&lt;&gt;"",NOT(OR(EXACT($G86,"none"),EXACT($G86,"seller_only"),EXACT($G86,"buyer_event"),EXACT($G86,"mixed")))),ISFORMULA($H86),AND($H86&lt;&gt;"",NOT(OR(EXACT($H86,"yes"),EXACT($H86,"no"),EXACT($H86,"unknown")))),ISFORMULA($I86),AND($I86&lt;&gt;"",NOT(OR(EXACT($I86,"full"),EXACT($I86,"partial"),EXACT($I86,"mismatch"),EXACT($I86,"unknown")))),ISFORMULA($J86),AND($J86&lt;&gt;"",NOT(OR(EXACT($J86,"independent_current"),EXACT($J86,"one_decision"),EXACT($J86,"shared_records"),EXACT($J86,"contradictory"),EXACT($J86,"incomplete_capture"),EXACT($J86,"stale")))),ISFORMULA($K86),AND($K86&lt;&gt;"",NOT(OR(EXACT($K86,"vendor"),EXACT($K86,"product"),EXACT($K86,"consultancy"),EXACT($K86,"agency"),EXACT($K86,"internal_build"),EXACT($K86,"spreadsheet"),EXACT($K86,"incumbent"),EXACT($K86,"open_source"),EXACT($K86,"free_tool"),EXACT($K86,"no_decision"),EXACT($K86,"status_quo"),EXACT($K86,"unknown")))),ISFORMULA($L86),AND($L86&lt;&gt;"",NOT(OR(EXACT($L86,"direct"),EXACT($L86,"indirect"),EXACT($L86,"substitute"),EXACT($L86,"reference"),EXACT($L86,"unknown")))),ISFORMULA($M86),AND($M86&lt;&gt;"",NOT(OR(EXACT($M86,"current"),EXACT($M86,"stale"),EXACT($M86,"unknown")))),ISFORMULA($N86),AND($N86&lt;&gt;"",NOT(OR(EXACT($N86,"none"),EXACT($N86,"material"),EXACT($N86,"unknown")))),ISFORMULA($O86),AND($O86&lt;&gt;"",NOT(OR(EXACT($O86,"two_plus"),EXACT($O86,"one"),EXACT($O86,"shared"),EXACT($O86,"unknown")))),ISFORMULA($P86),AND($P86&lt;&gt;"",NOT(OR(EXACT($P86,"balanced"),EXACT($P86,"only_wins"),EXACT($P86,"only_losses"),EXACT($P86,"one_segment"),EXACT($P86,"incomplete_crm"),EXACT($P86,"limited")))),ISFORMULA($Q86),AND($Q86&lt;&gt;"",NOT(OR(EXACT($Q86,"none"),EXACT($Q86,"review_due"),EXACT($Q86,"new_evidence")))),ISFORMULA($R86),AND($R86&lt;&gt;"",NOT(OR(EXACT($R86,"yes"),EXACT($R86,"no")))),ISFORMULA($S86),AND($S86&lt;&gt;"",NOT(OR(EXACT($S86,"yes"),EXACT($S86,"no"),EXACT($S86,"unknown")))),ISFORMULA($T86),AND($T86&lt;&gt;"",NOT(OR(EXACT($T86,"yes"),EXACT($T86,"no")))),ISFORMULA($U86),AND($U86&lt;&gt;"",NOT(OR(EXACT($U86,"yes"),EXACT($U86,"no"),EXACT($U86,"unknown")))))</x:f>
      </x:c>
      <x:c r="BA86">
        <x:f>OR(LEN(TRIM($C86&amp;""))=0,LEN(TRIM($D86&amp;""))=0,LEN(TRIM($E86&amp;""))=0,LEN(TRIM($F86&amp;""))=0,LEN(TRIM($G86&amp;""))=0,LEN(TRIM($H86&amp;""))=0,LEN(TRIM($I86&amp;""))=0,LEN(TRIM($J86&amp;""))=0)</x:f>
      </x:c>
      <x:c r="BB86">
        <x:f>IF($O86&lt;&gt;"",$O86,IF($J86="independent_current","two_plus",IF($J86="one_decision","one",IF($J86="shared_records","shared","unknown"))))</x:f>
      </x:c>
      <x:c r="BC86">
        <x:f>IF($M86&lt;&gt;"",$M86,IF($J86="stale","stale",IF($J86="incomplete_capture","unknown",IF($J86&lt;&gt;"","current",""))))</x:f>
      </x:c>
      <x:c r="BD86">
        <x:f>IF($N86&lt;&gt;"",$N86,IF($J86="contradictory","material",IF($J86&lt;&gt;"","none","")))</x:f>
      </x:c>
      <x:c r="BE86">
        <x:f>IF($P86&lt;&gt;"",$P86,IF($J86="incomplete_capture","incomplete_crm",IF($J86="independent_current","balanced",IF($J86&lt;&gt;"","limited",""))))</x:f>
      </x:c>
      <x:c r="BF86">
        <x:f>OR($G86="buyer_event",$G86="mixed")</x:f>
      </x:c>
      <x:c r="BG86">
        <x:f>OR($D86="battlecard",$D86="shortlist",$D86="procurement",$D86="pricing",$D86="renewal",$D86="strategy",$D86="product_comparison")</x:f>
      </x:c>
      <x:c r="BH86">
        <x:f>OR($D86="seo",$D86="content",$D86="paid_search",$D86="market_monitoring")</x:f>
      </x:c>
      <x:c r="BI86">
        <x:f>IF(OR($K86="vendor",$K86="product"),"direct",IF(OR($K86="consultancy",$K86="agency"),"indirect",IF(OR($K86="internal_build",$K86="spreadsheet",$K86="incumbent",$K86="open_source",$K86="free_tool",$K86="no_decision",$K86="status_quo"),"substitute","")))</x:f>
      </x:c>
      <x:c r="BJ86">
        <x:f>IF(OR($K86="vendor",$K86="product"),"Direct competitor",IF(OR($K86="consultancy",$K86="agency"),"Service alternative",IF($K86="incumbent","Incumbent / substitute",IF($K86="no_decision","No-decision alternative",IF($K86="status_quo","Status-quo alternative",IF(OR($K86="internal_build",$K86="spreadsheet",$K86="open_source",$K86="free_tool"),"Substitute",""))))))</x:f>
      </x:c>
      <x:c r="BK86">
        <x:f>OR($G86="none",$G86="seller_only",$BB86&lt;&gt;"two_plus",$BE86="only_wins",$BE86="only_losses",$BE86="one_segment",$BE86="incomplete_crm",$BE86="limited",$T86="yes",$BC86&lt;&gt;"current")</x:f>
      </x:c>
      <x:c r="BL86">
        <x:f>IF(ISFORMULA($C86),"candidateName, ","")&amp;IF(OR(ISFORMULA($D86),AND($D86&lt;&gt;"",NOT(OR(EXACT($D86,"seo"),EXACT($D86,"content"),EXACT($D86,"paid_search"),EXACT($D86,"market_monitoring"),EXACT($D86,"battlecard"),EXACT($D86,"product_comparison"),EXACT($D86,"shortlist"),EXACT($D86,"procurement"),EXACT($D86,"pricing"),EXACT($D86,"renewal"),EXACT($D86,"strategy"))))),"decisionUse, ","")&amp;IF(OR(ISFORMULA($E86),AND($E86&lt;&gt;"",NOT(OR(EXACT($E86,"yes"),EXACT($E86,"no"))))),"candidateInSet, ","")&amp;IF(OR(ISFORMULA($F86),AND($F86&lt;&gt;"",NOT(OR(EXACT($F86,"yes"),EXACT($F86,"no"))))),"publicEvidence, ","")&amp;IF(OR(ISFORMULA($G86),AND($G86&lt;&gt;"",NOT(OR(EXACT($G86,"none"),EXACT($G86,"seller_only"),EXACT($G86,"buyer_event"),EXACT($G86,"mixed"))))),"firstPartyEvidence, ","")&amp;IF(OR(ISFORMULA($H86),AND($H86&lt;&gt;"",NOT(OR(EXACT($H86,"yes"),EXACT($H86,"no"),EXACT($H86,"unknown"))))),"realDecision, ","")&amp;IF(OR(ISFORMULA($I86),AND($I86&lt;&gt;"",NOT(OR(EXACT($I86,"full"),EXACT($I86,"partial"),EXACT($I86,"mismatch"),EXACT($I86,"unknown"))))),"scopeMatch, ","")&amp;IF(OR(ISFORMULA($J86),AND($J86&lt;&gt;"",NOT(OR(EXACT($J86,"independent_current"),EXACT($J86,"one_decision"),EXACT($J86,"shared_records"),EXACT($J86,"contradictory"),EXACT($J86,"incomplete_capture"),EXACT($J86,"stale"))))),"evidenceQuality, ","")&amp;IF(OR(ISFORMULA($K86),AND($K86&lt;&gt;"",NOT(OR(EXACT($K86,"vendor"),EXACT($K86,"product"),EXACT($K86,"consultancy"),EXACT($K86,"agency"),EXACT($K86,"internal_build"),EXACT($K86,"spreadsheet"),EXACT($K86,"incumbent"),EXACT($K86,"open_source"),EXACT($K86,"free_tool"),EXACT($K86,"no_decision"),EXACT($K86,"status_quo"),EXACT($K86,"unknown"))))),"alternativeType, ","")&amp;IF(OR(ISFORMULA($L86),AND($L86&lt;&gt;"",NOT(OR(EXACT($L86,"direct"),EXACT($L86,"indirect"),EXACT($L86,"substitute"),EXACT($L86,"reference"),EXACT($L86,"unknown"))))),"currentRole, ","")&amp;IF(OR(ISFORMULA($M86),AND($M86&lt;&gt;"",NOT(OR(EXACT($M86,"current"),EXACT($M86,"stale"),EXACT($M86,"unknown"))))),"freshness, ","")&amp;IF(OR(ISFORMULA($N86),AND($N86&lt;&gt;"",NOT(OR(EXACT($N86,"none"),EXACT($N86,"material"),EXACT($N86,"unknown"))))),"contradiction, ","")&amp;IF(OR(ISFORMULA($O86),AND($O86&lt;&gt;"",NOT(OR(EXACT($O86,"two_plus"),EXACT($O86,"one"),EXACT($O86,"shared"),EXACT($O86,"unknown"))))),"provenance, ","")&amp;IF(OR(ISFORMULA($P86),AND($P86&lt;&gt;"",NOT(OR(EXACT($P86,"balanced"),EXACT($P86,"only_wins"),EXACT($P86,"only_losses"),EXACT($P86,"one_segment"),EXACT($P86,"incomplete_crm"),EXACT($P86,"limited"))))),"sampleCoverage, ","")&amp;IF(OR(ISFORMULA($Q86),AND($Q86&lt;&gt;"",NOT(OR(EXACT($Q86,"none"),EXACT($Q86,"review_due"),EXACT($Q86,"new_evidence"))))),"previousValidation, ","")&amp;IF(OR(ISFORMULA($R86),AND($R86&lt;&gt;"",NOT(OR(EXACT($R86,"yes"),EXACT($R86,"no"))))),"newMaterialEvidence, ","")&amp;IF(OR(ISFORMULA($S86),AND($S86&lt;&gt;"",NOT(OR(EXACT($S86,"yes"),EXACT($S86,"no"),EXACT($S86,"unknown"))))),"serviceability, ","")&amp;IF(OR(ISFORMULA($T86),AND($T86&lt;&gt;"",NOT(OR(EXACT($T86,"yes"),EXACT($T86,"no"))))),"historicalBackfill, ","")&amp;IF(OR(ISFORMULA($U86),AND($U86&lt;&gt;"",NOT(OR(EXACT($U86,"yes"),EXACT($U86,"no"),EXACT($U86,"unknown"))))),"commercialNonParticipation, ","")</x:f>
      </x:c>
      <x:c r="BM86">
        <x:f>IF(LEN(TRIM($C86&amp;""))=0,"candidateName, ","")&amp;IF(LEN(TRIM($D86&amp;""))=0,"decisionUse, ","")&amp;IF(LEN(TRIM($E86&amp;""))=0,"candidateInSet, ","")&amp;IF(LEN(TRIM($F86&amp;""))=0,"publicEvidence, ","")&amp;IF(LEN(TRIM($G86&amp;""))=0,"firstPartyEvidence, ","")&amp;IF(LEN(TRIM($H86&amp;""))=0,"realDecision, ","")&amp;IF(LEN(TRIM($I86&amp;""))=0,"scopeMatch, ","")&amp;IF(LEN(TRIM($J86&amp;""))=0,"evidenceQuality, ","")</x:f>
      </x:c>
      <x:c r="BN86">
        <x:f>IF($AY86=0,"EMPTY",IF($AZ86=TRUE,"INVALID INPUT",IF($BA86=TRUE,"INVALID INPUT",IF(OR(NOT(ISTEXT($C86)),LEN(TRIM($C86&amp;""))&lt;2),"INVALID INPUT",IF(OR($Q86="review_due",$Q86="new_evidence",$R86="yes"),"REOPEN",IF(OR($BD86="material",$BD86="unknown"),"RESOLVE EVIDENCE",IF(OR($I86="unknown",$H86="unknown"),"RESOLVE EVIDENCE",IF(AND($BG86=TRUE,OR($S86="",$S86="unknown")),"RESOLVE EVIDENCE",IF(AND($E86="no",OR($K86="",$K86="unknown")),"RESOLVE EVIDENCE",IF(AND($E86="yes",OR($L86="",$L86="unknown")),"RESOLVE EVIDENCE",IF(AND($E86="yes",OR($I86="partial",$I86="mismatch",$BC86="stale")),"DOWNGRADE",IF(AND($BG86=TRUE,$BK86=TRUE),"RESOLVE EVIDENCE",IF(AND($S86="no",$E86="yes",$H86="no",$U86="yes",$BB86="two_plus",$I86="full",$BC86="current"),"EXCLUDE FROM THIS COMMERCIAL VIEW",IF(AND($S86="no",$E86="yes",$H86="yes"),"DOWNGRADE",IF(AND($S86="no",OR($F86="yes",$BH86=TRUE)),"RETAIN FOR DISCOVERY / REFERENCE",IF($S86="no","RESOLVE EVIDENCE",IF(AND($E86="no",$H86="yes",$BF86=TRUE,$I86="full",$BI86=""),"RESOLVE EVIDENCE",IF(AND($E86="no",$H86="yes",$BF86=TRUE,$I86="full",$BG86=TRUE,OR($BB86&lt;&gt;"two_plus",$BC86&lt;&gt;"current",$S86&lt;&gt;"yes")),"RESOLVE EVIDENCE",IF(AND($E86="no",$H86="yes",$BF86=TRUE,$I86="full"),"ADD",IF(AND($BI86&lt;&gt;"",$E86="yes",$H86="yes",$I86="full",$L86&lt;&gt;$BI86),"RECLASSIFY",IF(AND($BB86="shared",$BH86=TRUE),"RETAIN FOR DISCOVERY / REFERENCE",IF(AND($BH86=TRUE,$F86="yes",OR($H86="no",$G86="none")),"RETAIN FOR DISCOVERY / REFERENCE",IF(AND($E86="yes",$H86="no",$U86="yes",$BB86="two_plus",$I86="full",$BC86="current"),"EXCLUDE FROM THIS COMMERCIAL VIEW",IF(AND($E86="yes",$H86="yes",$BF86=TRUE,$I86="full",$BB86="two_plus",$BC86="current",$BI86=""),"RESOLVE EVIDENCE",IF(AND($E86="yes",$H86="yes",$BF86=TRUE,$I86="full",$BB86="two_plus",$BC86="current",$BG86=TRUE,$S86&lt;&gt;"yes"),"RESOLVE EVIDENCE",IF(AND($E86="yes",$H86="yes",$BF86=TRUE,$I86="full",$BB86="two_plus",$BC86="current",$L86&lt;&gt;$BI86),"RECLASSIFY",IF(AND($E86="yes",$H86="yes",$BF86=TRUE,$I86="full",$BB86="two_plus",$BC86="current"),"CONFIRM","RESOLVE EVIDENCE")))))))))))))))))))))))))))</x:f>
      </x:c>
      <x:c r="BO86">
        <x:f>IF($AY86=0,"EMPTY",IF($AZ86=TRUE,"CONTROLLED_INPUT_INVALID",IF($BA86=TRUE,"REQUIRED_FIELDS_MISSING",IF(OR(NOT(ISTEXT($C86)),LEN(TRIM($C86&amp;""))&lt;2),"IDENTITY_MALFORMED",IF(OR($Q86="review_due",$Q86="new_evidence",$R86="yes"),"LIFECYCLE_TRIGGER",IF(OR($BD86="material",$BD86="unknown"),"MATERIAL_CONTRADICTION",IF(OR($I86="unknown",$H86="unknown"),"SCOPE_OR_EVENT_UNRESOLVED",IF(AND($BG86=TRUE,OR($S86="",$S86="unknown")),"SERVICEABILITY_UNRESOLVED",IF(AND($E86="no",OR($K86="",$K86="unknown")),"MISSING_ALTERNATIVE_ROLE_UNRESOLVED",IF(AND($E86="yes",OR($L86="",$L86="unknown")),"CURRENT_ROLE_UNRESOLVED",IF(AND($E86="yes",OR($I86="partial",$I86="mismatch",$BC86="stale")),"SCOPE_OR_FRESHNESS_LIMIT",IF(AND($BG86=TRUE,$BK86=TRUE),"COMMERCIAL_EVIDENCE_LIMITED",IF(AND($S86="no",$E86="yes",$H86="no",$U86="yes",$BB86="two_plus",$I86="full",$BC86="current"),"SCOPED_NON_SERVICEABILITY",IF(AND($S86="no",$E86="yes",$H86="yes"),"SERVICEABILITY_LIMIT",IF(AND($S86="no",OR($F86="yes",$BH86=TRUE)),"NOT_SERVICEABLE_FOR_COMMERCIAL_VIEW",IF($S86="no","SERVICEABILITY_NEGATIVE_ROLE_EFFECT_UNRESOLVED",IF(AND($E86="no",$H86="yes",$BF86=TRUE,$I86="full",$BI86=""),"MISSING_ALTERNATIVE_ROLE_UNRESOLVED",IF(AND($E86="no",$H86="yes",$BF86=TRUE,$I86="full",$BG86=TRUE,OR($BB86&lt;&gt;"two_plus",$BC86&lt;&gt;"current",$S86&lt;&gt;"yes")),"MISSING_ALTERNATIVE_EVIDENCE_LIMITED",IF(AND($E86="no",$H86="yes",$BF86=TRUE,$I86="full"),"COMMERCIAL_ALTERNATIVE_MISSING",IF(AND($BI86&lt;&gt;"",$E86="yes",$H86="yes",$I86="full",$L86&lt;&gt;$BI86),"ROLE_MISMATCH",IF(AND($BB86="shared",$BH86=TRUE),"PUBLIC_SIGNAL_SHARED_PROVENANCE",IF(AND($BH86=TRUE,$F86="yes",OR($H86="no",$G86="none")),"DISCOVERY_ONLY_RELATIONSHIP",IF(AND($E86="yes",$H86="no",$U86="yes",$BB86="two_plus",$I86="full",$BC86="current"),"SCOPED_NON_PARTICIPATION",IF(AND($E86="yes",$H86="yes",$BF86=TRUE,$I86="full",$BB86="two_plus",$BC86="current",$BI86=""),"ALTERNATIVE_TYPE_UNRESOLVED",IF(AND($E86="yes",$H86="yes",$BF86=TRUE,$I86="full",$BB86="two_plus",$BC86="current",$BG86=TRUE,$S86&lt;&gt;"yes"),"SERVICEABILITY_UNRESOLVED",IF(AND($E86="yes",$H86="yes",$BF86=TRUE,$I86="full",$BB86="two_plus",$BC86="current",$L86&lt;&gt;$BI86),"ROLE_MISMATCH",IF(AND($E86="yes",$H86="yes",$BF86=TRUE,$I86="full",$BB86="two_plus",$BC86="current"),"SCOPED_COMMERCIAL_RELEVANCE","DEFAULT_EVIDENCE_GAP")))))))))))))))))))))))))))</x:f>
      </x:c>
    </x:row>
    <x:row r="87">
      <x:c r="A87" s="71" t="str">
        <x:v>F082</x:v>
      </x:c>
      <x:c r="B87" s="71" t="str">
        <x:v>Required field blank: decisionUse</x:v>
      </x:c>
      <x:c r="C87" s="71" t="str">
        <x:v>Atlas Cloud</x:v>
      </x:c>
      <x:c r="D87" s="71" t="str"/>
      <x:c r="E87" s="71" t="str">
        <x:v>yes</x:v>
      </x:c>
      <x:c r="F87" s="71" t="str">
        <x:v>yes</x:v>
      </x:c>
      <x:c r="G87" s="71" t="str">
        <x:v>mixed</x:v>
      </x:c>
      <x:c r="H87" s="71" t="str">
        <x:v>yes</x:v>
      </x:c>
      <x:c r="I87" s="71" t="str">
        <x:v>full</x:v>
      </x:c>
      <x:c r="J87" s="71" t="str">
        <x:v>independent_current</x:v>
      </x:c>
      <x:c r="K87" s="71" t="str">
        <x:v>vendor</x:v>
      </x:c>
      <x:c r="L87" s="71" t="str">
        <x:v>direct</x:v>
      </x:c>
      <x:c r="M87" s="71" t="str">
        <x:v>current</x:v>
      </x:c>
      <x:c r="N87" s="71" t="str">
        <x:v>none</x:v>
      </x:c>
      <x:c r="O87" s="71" t="str">
        <x:v>two_plus</x:v>
      </x:c>
      <x:c r="P87" s="71" t="str">
        <x:v>balanced</x:v>
      </x:c>
      <x:c r="Q87" s="71" t="str">
        <x:v>none</x:v>
      </x:c>
      <x:c r="R87" s="71" t="str">
        <x:v>no</x:v>
      </x:c>
      <x:c r="S87" s="71" t="str">
        <x:v>yes</x:v>
      </x:c>
      <x:c r="T87" s="71" t="str">
        <x:v>no</x:v>
      </x:c>
      <x:c r="U87" s="71" t="str">
        <x:v>no</x:v>
      </x:c>
      <x:c r="V87" s="71" t="str">
        <x:v>INVALID INPUT</x:v>
      </x:c>
      <x:c r="W87" s="71" t="str">
        <x:v>REQUIRED_FIELDS_MISSING</x:v>
      </x:c>
      <x:c r="X87" s="71" t="str">
        <x:v>INCOMPLETE</x:v>
      </x:c>
      <x:c r="Y87" s="61">
        <x:f>IF($BN87="EMPTY","EMPTY",$BN87)</x:f>
      </x:c>
      <x:c r="Z87" s="61">
        <x:f>$BO87</x:f>
      </x:c>
      <x:c r="AA87" s="61">
        <x:f>IF($BN87="EMPTY","EMPTY",IF($AZ87=TRUE,"INVALID",IF($BA87=TRUE,"INCOMPLETE",IF(OR(NOT(ISTEXT($C87)),LEN(TRIM($C87&amp;""))&lt;2),"INVALID","VALID"))))</x:f>
      </x:c>
      <x:c r="AB87" s="61">
        <x:f>IF(Y87=V87,"PASS","FAIL")</x:f>
      </x:c>
      <x:c r="AC87" s="61">
        <x:f>IF(Z87=W87,"PASS","FAIL")</x:f>
      </x:c>
      <x:c r="AD87" s="61">
        <x:f>IF(AA87=X87,"PASS","FAIL")</x:f>
      </x:c>
      <x:c r="AE87" s="61">
        <x:f>IF(AND(AB87="PASS",AC87="PASS",AD87="PASS"),"PASS","FAIL")</x:f>
      </x:c>
      <x:c r="AF87" s="71" t="str">
        <x:v>The check cannot return a validation outcome yet.</x:v>
      </x:c>
      <x:c r="AG87" s="61">
        <x:f>IF($BN87="EMPTY","EMPTY",IFERROR(VLOOKUP($BO87,'Method Notes'!$AN$5:$AW$50,2,FALSE),""))</x:f>
      </x:c>
      <x:c r="AH87" s="71" t="str">
        <x:v>Required information is missing: decisionUse.</x:v>
      </x:c>
      <x:c r="AI87" s="61">
        <x:f>IF($BN87="EMPTY","EMPTY",IF($BO87="CONTROLLED_INPUT_INVALID","Unsupported values were supplied for: "&amp;LEFT($BL87,MAX(0,LEN($BL87)-2))&amp;". The engine does not convert them to a safe default.",IF($BO87="REQUIRED_FIELDS_MISSING","Required information is missing: "&amp;LEFT($BM87,MAX(0,LEN($BM87)-2))&amp;".",IFERROR(VLOOKUP($BO87,'Method Notes'!$AN$5:$AW$50,3,FALSE),""))))</x:f>
      </x:c>
      <x:c r="AJ87" s="71" t="str">
        <x:v>No role change.</x:v>
      </x:c>
      <x:c r="AK87" s="61">
        <x:f>IF($BN87="EMPTY","EMPTY",IF($BO87="COMMERCIAL_ALTERNATIVE_MISSING","Add as "&amp;$BJ87&amp;" in this scoped view.",IF($BO87="ROLE_MISMATCH","Reclassify as "&amp;$BJ87&amp;" for this view.",IFERROR(VLOOKUP($BO87,'Method Notes'!$AN$5:$AW$50,4,FALSE),""))))</x:f>
      </x:c>
      <x:c r="AL87" s="71" t="str">
        <x:v>Input completion only.</x:v>
      </x:c>
      <x:c r="AM87" s="61">
        <x:f>IF($BN87="EMPTY","EMPTY",IFERROR(VLOOKUP($BO87,'Method Notes'!$AN$5:$AW$50,5,FALSE),""))</x:f>
      </x:c>
      <x:c r="AN87" s="71" t="str">
        <x:v>Any competitor-set conclusion.</x:v>
      </x:c>
      <x:c r="AO87" s="61">
        <x:f>IF($BN87="EMPTY","EMPTY",IFERROR(VLOOKUP($BO87,'Method Notes'!$AN$5:$AW$50,6,FALSE),""))</x:f>
      </x:c>
      <x:c r="AP87" s="71" t="str">
        <x:v>Complete the named fields.</x:v>
      </x:c>
      <x:c r="AQ87" s="61">
        <x:f>IF($BN87="EMPTY","EMPTY",IF($BO87="COMMERCIAL_EVIDENCE_LIMITED",IF($BF87=TRUE,"Add independent decisions and missing segments.","Collect direct buyer or recorded commercial-event evidence tied to the same scope."),IFERROR(VLOOKUP($BO87,'Method Notes'!$AN$5:$AW$50,7,FALSE),"")))</x:f>
      </x:c>
      <x:c r="AR87" s="71" t="str">
        <x:v>Run the check again after completion.</x:v>
      </x:c>
      <x:c r="AS87" s="61">
        <x:f>IF($BN87="EMPTY","EMPTY",IFERROR(VLOOKUP($BO87,'Method Notes'!$AN$5:$AW$50,8,FALSE),""))</x:f>
      </x:c>
      <x:c r="AT87" s="71" t="str">
        <x:v>The record has begun but is incomplete.</x:v>
      </x:c>
      <x:c r="AU87" s="61">
        <x:f>IF($BN87="EMPTY","EMPTY",IF(OR($BO87="COMMERCIAL_EVIDENCE_LIMITED",$BO87="COMMERCIAL_ALTERNATIVE_MISSING",$BO87="ROLE_MISMATCH",$BO87="SCOPE_OR_FRESHNESS_LIMIT"),IF($BB87="shared","PROVENANCE NOT INDEPENDENT",IF($BB87="one","ONE INDEPENDENT DECISION ONLY",IF($BE87="incomplete_crm","CRM CAPTURE INCOMPLETE",IF(OR($BE87="only_wins",$BE87="only_losses",$BE87="one_segment",$BE87="limited"),"SAMPLE COVERAGE LIMITED",IF($T87="yes","HISTORICAL BACKFILL UNRELIABLE",IF($BC87="stale","EVIDENCE STALE","Evidence is scoped to the tested view.")))))),IFERROR(VLOOKUP($BO87,'Method Notes'!$AN$5:$AW$50,9,FALSE),"")))</x:f>
      </x:c>
      <x:c r="AV87" s="71" t="str">
        <x:v>Complete the missing fields.</x:v>
      </x:c>
      <x:c r="AW87" s="61">
        <x:f>IF($BN87="EMPTY","EMPTY",IFERROR(VLOOKUP($BO87,'Method Notes'!$AN$5:$AW$50,10,FALSE),""))</x:f>
      </x:c>
      <x:c r="AX87" s="61">
        <x:f>IF(AND(AG87=AF87,AI87=AH87,AK87=AJ87,AM87=AL87,AO87=AN87,AQ87=AP87,AS87=AR87,AU87=AT87,AW87=AV87),"PASS","FAIL")</x:f>
      </x:c>
      <x:c r="AY87">
        <x:f>IF(COUNTA($C87:$U87)&gt;0,1,0)</x:f>
      </x:c>
      <x:c r="AZ87">
        <x:f>OR(ISFORMULA($C87),ISFORMULA($D87),AND($D87&lt;&gt;"",NOT(OR(EXACT($D87,"seo"),EXACT($D87,"content"),EXACT($D87,"paid_search"),EXACT($D87,"market_monitoring"),EXACT($D87,"battlecard"),EXACT($D87,"product_comparison"),EXACT($D87,"shortlist"),EXACT($D87,"procurement"),EXACT($D87,"pricing"),EXACT($D87,"renewal"),EXACT($D87,"strategy")))),ISFORMULA($E87),AND($E87&lt;&gt;"",NOT(OR(EXACT($E87,"yes"),EXACT($E87,"no")))),ISFORMULA($F87),AND($F87&lt;&gt;"",NOT(OR(EXACT($F87,"yes"),EXACT($F87,"no")))),ISFORMULA($G87),AND($G87&lt;&gt;"",NOT(OR(EXACT($G87,"none"),EXACT($G87,"seller_only"),EXACT($G87,"buyer_event"),EXACT($G87,"mixed")))),ISFORMULA($H87),AND($H87&lt;&gt;"",NOT(OR(EXACT($H87,"yes"),EXACT($H87,"no"),EXACT($H87,"unknown")))),ISFORMULA($I87),AND($I87&lt;&gt;"",NOT(OR(EXACT($I87,"full"),EXACT($I87,"partial"),EXACT($I87,"mismatch"),EXACT($I87,"unknown")))),ISFORMULA($J87),AND($J87&lt;&gt;"",NOT(OR(EXACT($J87,"independent_current"),EXACT($J87,"one_decision"),EXACT($J87,"shared_records"),EXACT($J87,"contradictory"),EXACT($J87,"incomplete_capture"),EXACT($J87,"stale")))),ISFORMULA($K87),AND($K87&lt;&gt;"",NOT(OR(EXACT($K87,"vendor"),EXACT($K87,"product"),EXACT($K87,"consultancy"),EXACT($K87,"agency"),EXACT($K87,"internal_build"),EXACT($K87,"spreadsheet"),EXACT($K87,"incumbent"),EXACT($K87,"open_source"),EXACT($K87,"free_tool"),EXACT($K87,"no_decision"),EXACT($K87,"status_quo"),EXACT($K87,"unknown")))),ISFORMULA($L87),AND($L87&lt;&gt;"",NOT(OR(EXACT($L87,"direct"),EXACT($L87,"indirect"),EXACT($L87,"substitute"),EXACT($L87,"reference"),EXACT($L87,"unknown")))),ISFORMULA($M87),AND($M87&lt;&gt;"",NOT(OR(EXACT($M87,"current"),EXACT($M87,"stale"),EXACT($M87,"unknown")))),ISFORMULA($N87),AND($N87&lt;&gt;"",NOT(OR(EXACT($N87,"none"),EXACT($N87,"material"),EXACT($N87,"unknown")))),ISFORMULA($O87),AND($O87&lt;&gt;"",NOT(OR(EXACT($O87,"two_plus"),EXACT($O87,"one"),EXACT($O87,"shared"),EXACT($O87,"unknown")))),ISFORMULA($P87),AND($P87&lt;&gt;"",NOT(OR(EXACT($P87,"balanced"),EXACT($P87,"only_wins"),EXACT($P87,"only_losses"),EXACT($P87,"one_segment"),EXACT($P87,"incomplete_crm"),EXACT($P87,"limited")))),ISFORMULA($Q87),AND($Q87&lt;&gt;"",NOT(OR(EXACT($Q87,"none"),EXACT($Q87,"review_due"),EXACT($Q87,"new_evidence")))),ISFORMULA($R87),AND($R87&lt;&gt;"",NOT(OR(EXACT($R87,"yes"),EXACT($R87,"no")))),ISFORMULA($S87),AND($S87&lt;&gt;"",NOT(OR(EXACT($S87,"yes"),EXACT($S87,"no"),EXACT($S87,"unknown")))),ISFORMULA($T87),AND($T87&lt;&gt;"",NOT(OR(EXACT($T87,"yes"),EXACT($T87,"no")))),ISFORMULA($U87),AND($U87&lt;&gt;"",NOT(OR(EXACT($U87,"yes"),EXACT($U87,"no"),EXACT($U87,"unknown")))))</x:f>
      </x:c>
      <x:c r="BA87">
        <x:f>OR(LEN(TRIM($C87&amp;""))=0,LEN(TRIM($D87&amp;""))=0,LEN(TRIM($E87&amp;""))=0,LEN(TRIM($F87&amp;""))=0,LEN(TRIM($G87&amp;""))=0,LEN(TRIM($H87&amp;""))=0,LEN(TRIM($I87&amp;""))=0,LEN(TRIM($J87&amp;""))=0)</x:f>
      </x:c>
      <x:c r="BB87">
        <x:f>IF($O87&lt;&gt;"",$O87,IF($J87="independent_current","two_plus",IF($J87="one_decision","one",IF($J87="shared_records","shared","unknown"))))</x:f>
      </x:c>
      <x:c r="BC87">
        <x:f>IF($M87&lt;&gt;"",$M87,IF($J87="stale","stale",IF($J87="incomplete_capture","unknown",IF($J87&lt;&gt;"","current",""))))</x:f>
      </x:c>
      <x:c r="BD87">
        <x:f>IF($N87&lt;&gt;"",$N87,IF($J87="contradictory","material",IF($J87&lt;&gt;"","none","")))</x:f>
      </x:c>
      <x:c r="BE87">
        <x:f>IF($P87&lt;&gt;"",$P87,IF($J87="incomplete_capture","incomplete_crm",IF($J87="independent_current","balanced",IF($J87&lt;&gt;"","limited",""))))</x:f>
      </x:c>
      <x:c r="BF87">
        <x:f>OR($G87="buyer_event",$G87="mixed")</x:f>
      </x:c>
      <x:c r="BG87">
        <x:f>OR($D87="battlecard",$D87="shortlist",$D87="procurement",$D87="pricing",$D87="renewal",$D87="strategy",$D87="product_comparison")</x:f>
      </x:c>
      <x:c r="BH87">
        <x:f>OR($D87="seo",$D87="content",$D87="paid_search",$D87="market_monitoring")</x:f>
      </x:c>
      <x:c r="BI87">
        <x:f>IF(OR($K87="vendor",$K87="product"),"direct",IF(OR($K87="consultancy",$K87="agency"),"indirect",IF(OR($K87="internal_build",$K87="spreadsheet",$K87="incumbent",$K87="open_source",$K87="free_tool",$K87="no_decision",$K87="status_quo"),"substitute","")))</x:f>
      </x:c>
      <x:c r="BJ87">
        <x:f>IF(OR($K87="vendor",$K87="product"),"Direct competitor",IF(OR($K87="consultancy",$K87="agency"),"Service alternative",IF($K87="incumbent","Incumbent / substitute",IF($K87="no_decision","No-decision alternative",IF($K87="status_quo","Status-quo alternative",IF(OR($K87="internal_build",$K87="spreadsheet",$K87="open_source",$K87="free_tool"),"Substitute",""))))))</x:f>
      </x:c>
      <x:c r="BK87">
        <x:f>OR($G87="none",$G87="seller_only",$BB87&lt;&gt;"two_plus",$BE87="only_wins",$BE87="only_losses",$BE87="one_segment",$BE87="incomplete_crm",$BE87="limited",$T87="yes",$BC87&lt;&gt;"current")</x:f>
      </x:c>
      <x:c r="BL87">
        <x:f>IF(ISFORMULA($C87),"candidateName, ","")&amp;IF(OR(ISFORMULA($D87),AND($D87&lt;&gt;"",NOT(OR(EXACT($D87,"seo"),EXACT($D87,"content"),EXACT($D87,"paid_search"),EXACT($D87,"market_monitoring"),EXACT($D87,"battlecard"),EXACT($D87,"product_comparison"),EXACT($D87,"shortlist"),EXACT($D87,"procurement"),EXACT($D87,"pricing"),EXACT($D87,"renewal"),EXACT($D87,"strategy"))))),"decisionUse, ","")&amp;IF(OR(ISFORMULA($E87),AND($E87&lt;&gt;"",NOT(OR(EXACT($E87,"yes"),EXACT($E87,"no"))))),"candidateInSet, ","")&amp;IF(OR(ISFORMULA($F87),AND($F87&lt;&gt;"",NOT(OR(EXACT($F87,"yes"),EXACT($F87,"no"))))),"publicEvidence, ","")&amp;IF(OR(ISFORMULA($G87),AND($G87&lt;&gt;"",NOT(OR(EXACT($G87,"none"),EXACT($G87,"seller_only"),EXACT($G87,"buyer_event"),EXACT($G87,"mixed"))))),"firstPartyEvidence, ","")&amp;IF(OR(ISFORMULA($H87),AND($H87&lt;&gt;"",NOT(OR(EXACT($H87,"yes"),EXACT($H87,"no"),EXACT($H87,"unknown"))))),"realDecision, ","")&amp;IF(OR(ISFORMULA($I87),AND($I87&lt;&gt;"",NOT(OR(EXACT($I87,"full"),EXACT($I87,"partial"),EXACT($I87,"mismatch"),EXACT($I87,"unknown"))))),"scopeMatch, ","")&amp;IF(OR(ISFORMULA($J87),AND($J87&lt;&gt;"",NOT(OR(EXACT($J87,"independent_current"),EXACT($J87,"one_decision"),EXACT($J87,"shared_records"),EXACT($J87,"contradictory"),EXACT($J87,"incomplete_capture"),EXACT($J87,"stale"))))),"evidenceQuality, ","")&amp;IF(OR(ISFORMULA($K87),AND($K87&lt;&gt;"",NOT(OR(EXACT($K87,"vendor"),EXACT($K87,"product"),EXACT($K87,"consultancy"),EXACT($K87,"agency"),EXACT($K87,"internal_build"),EXACT($K87,"spreadsheet"),EXACT($K87,"incumbent"),EXACT($K87,"open_source"),EXACT($K87,"free_tool"),EXACT($K87,"no_decision"),EXACT($K87,"status_quo"),EXACT($K87,"unknown"))))),"alternativeType, ","")&amp;IF(OR(ISFORMULA($L87),AND($L87&lt;&gt;"",NOT(OR(EXACT($L87,"direct"),EXACT($L87,"indirect"),EXACT($L87,"substitute"),EXACT($L87,"reference"),EXACT($L87,"unknown"))))),"currentRole, ","")&amp;IF(OR(ISFORMULA($M87),AND($M87&lt;&gt;"",NOT(OR(EXACT($M87,"current"),EXACT($M87,"stale"),EXACT($M87,"unknown"))))),"freshness, ","")&amp;IF(OR(ISFORMULA($N87),AND($N87&lt;&gt;"",NOT(OR(EXACT($N87,"none"),EXACT($N87,"material"),EXACT($N87,"unknown"))))),"contradiction, ","")&amp;IF(OR(ISFORMULA($O87),AND($O87&lt;&gt;"",NOT(OR(EXACT($O87,"two_plus"),EXACT($O87,"one"),EXACT($O87,"shared"),EXACT($O87,"unknown"))))),"provenance, ","")&amp;IF(OR(ISFORMULA($P87),AND($P87&lt;&gt;"",NOT(OR(EXACT($P87,"balanced"),EXACT($P87,"only_wins"),EXACT($P87,"only_losses"),EXACT($P87,"one_segment"),EXACT($P87,"incomplete_crm"),EXACT($P87,"limited"))))),"sampleCoverage, ","")&amp;IF(OR(ISFORMULA($Q87),AND($Q87&lt;&gt;"",NOT(OR(EXACT($Q87,"none"),EXACT($Q87,"review_due"),EXACT($Q87,"new_evidence"))))),"previousValidation, ","")&amp;IF(OR(ISFORMULA($R87),AND($R87&lt;&gt;"",NOT(OR(EXACT($R87,"yes"),EXACT($R87,"no"))))),"newMaterialEvidence, ","")&amp;IF(OR(ISFORMULA($S87),AND($S87&lt;&gt;"",NOT(OR(EXACT($S87,"yes"),EXACT($S87,"no"),EXACT($S87,"unknown"))))),"serviceability, ","")&amp;IF(OR(ISFORMULA($T87),AND($T87&lt;&gt;"",NOT(OR(EXACT($T87,"yes"),EXACT($T87,"no"))))),"historicalBackfill, ","")&amp;IF(OR(ISFORMULA($U87),AND($U87&lt;&gt;"",NOT(OR(EXACT($U87,"yes"),EXACT($U87,"no"),EXACT($U87,"unknown"))))),"commercialNonParticipation, ","")</x:f>
      </x:c>
      <x:c r="BM87">
        <x:f>IF(LEN(TRIM($C87&amp;""))=0,"candidateName, ","")&amp;IF(LEN(TRIM($D87&amp;""))=0,"decisionUse, ","")&amp;IF(LEN(TRIM($E87&amp;""))=0,"candidateInSet, ","")&amp;IF(LEN(TRIM($F87&amp;""))=0,"publicEvidence, ","")&amp;IF(LEN(TRIM($G87&amp;""))=0,"firstPartyEvidence, ","")&amp;IF(LEN(TRIM($H87&amp;""))=0,"realDecision, ","")&amp;IF(LEN(TRIM($I87&amp;""))=0,"scopeMatch, ","")&amp;IF(LEN(TRIM($J87&amp;""))=0,"evidenceQuality, ","")</x:f>
      </x:c>
      <x:c r="BN87">
        <x:f>IF($AY87=0,"EMPTY",IF($AZ87=TRUE,"INVALID INPUT",IF($BA87=TRUE,"INVALID INPUT",IF(OR(NOT(ISTEXT($C87)),LEN(TRIM($C87&amp;""))&lt;2),"INVALID INPUT",IF(OR($Q87="review_due",$Q87="new_evidence",$R87="yes"),"REOPEN",IF(OR($BD87="material",$BD87="unknown"),"RESOLVE EVIDENCE",IF(OR($I87="unknown",$H87="unknown"),"RESOLVE EVIDENCE",IF(AND($BG87=TRUE,OR($S87="",$S87="unknown")),"RESOLVE EVIDENCE",IF(AND($E87="no",OR($K87="",$K87="unknown")),"RESOLVE EVIDENCE",IF(AND($E87="yes",OR($L87="",$L87="unknown")),"RESOLVE EVIDENCE",IF(AND($E87="yes",OR($I87="partial",$I87="mismatch",$BC87="stale")),"DOWNGRADE",IF(AND($BG87=TRUE,$BK87=TRUE),"RESOLVE EVIDENCE",IF(AND($S87="no",$E87="yes",$H87="no",$U87="yes",$BB87="two_plus",$I87="full",$BC87="current"),"EXCLUDE FROM THIS COMMERCIAL VIEW",IF(AND($S87="no",$E87="yes",$H87="yes"),"DOWNGRADE",IF(AND($S87="no",OR($F87="yes",$BH87=TRUE)),"RETAIN FOR DISCOVERY / REFERENCE",IF($S87="no","RESOLVE EVIDENCE",IF(AND($E87="no",$H87="yes",$BF87=TRUE,$I87="full",$BI87=""),"RESOLVE EVIDENCE",IF(AND($E87="no",$H87="yes",$BF87=TRUE,$I87="full",$BG87=TRUE,OR($BB87&lt;&gt;"two_plus",$BC87&lt;&gt;"current",$S87&lt;&gt;"yes")),"RESOLVE EVIDENCE",IF(AND($E87="no",$H87="yes",$BF87=TRUE,$I87="full"),"ADD",IF(AND($BI87&lt;&gt;"",$E87="yes",$H87="yes",$I87="full",$L87&lt;&gt;$BI87),"RECLASSIFY",IF(AND($BB87="shared",$BH87=TRUE),"RETAIN FOR DISCOVERY / REFERENCE",IF(AND($BH87=TRUE,$F87="yes",OR($H87="no",$G87="none")),"RETAIN FOR DISCOVERY / REFERENCE",IF(AND($E87="yes",$H87="no",$U87="yes",$BB87="two_plus",$I87="full",$BC87="current"),"EXCLUDE FROM THIS COMMERCIAL VIEW",IF(AND($E87="yes",$H87="yes",$BF87=TRUE,$I87="full",$BB87="two_plus",$BC87="current",$BI87=""),"RESOLVE EVIDENCE",IF(AND($E87="yes",$H87="yes",$BF87=TRUE,$I87="full",$BB87="two_plus",$BC87="current",$BG87=TRUE,$S87&lt;&gt;"yes"),"RESOLVE EVIDENCE",IF(AND($E87="yes",$H87="yes",$BF87=TRUE,$I87="full",$BB87="two_plus",$BC87="current",$L87&lt;&gt;$BI87),"RECLASSIFY",IF(AND($E87="yes",$H87="yes",$BF87=TRUE,$I87="full",$BB87="two_plus",$BC87="current"),"CONFIRM","RESOLVE EVIDENCE")))))))))))))))))))))))))))</x:f>
      </x:c>
      <x:c r="BO87">
        <x:f>IF($AY87=0,"EMPTY",IF($AZ87=TRUE,"CONTROLLED_INPUT_INVALID",IF($BA87=TRUE,"REQUIRED_FIELDS_MISSING",IF(OR(NOT(ISTEXT($C87)),LEN(TRIM($C87&amp;""))&lt;2),"IDENTITY_MALFORMED",IF(OR($Q87="review_due",$Q87="new_evidence",$R87="yes"),"LIFECYCLE_TRIGGER",IF(OR($BD87="material",$BD87="unknown"),"MATERIAL_CONTRADICTION",IF(OR($I87="unknown",$H87="unknown"),"SCOPE_OR_EVENT_UNRESOLVED",IF(AND($BG87=TRUE,OR($S87="",$S87="unknown")),"SERVICEABILITY_UNRESOLVED",IF(AND($E87="no",OR($K87="",$K87="unknown")),"MISSING_ALTERNATIVE_ROLE_UNRESOLVED",IF(AND($E87="yes",OR($L87="",$L87="unknown")),"CURRENT_ROLE_UNRESOLVED",IF(AND($E87="yes",OR($I87="partial",$I87="mismatch",$BC87="stale")),"SCOPE_OR_FRESHNESS_LIMIT",IF(AND($BG87=TRUE,$BK87=TRUE),"COMMERCIAL_EVIDENCE_LIMITED",IF(AND($S87="no",$E87="yes",$H87="no",$U87="yes",$BB87="two_plus",$I87="full",$BC87="current"),"SCOPED_NON_SERVICEABILITY",IF(AND($S87="no",$E87="yes",$H87="yes"),"SERVICEABILITY_LIMIT",IF(AND($S87="no",OR($F87="yes",$BH87=TRUE)),"NOT_SERVICEABLE_FOR_COMMERCIAL_VIEW",IF($S87="no","SERVICEABILITY_NEGATIVE_ROLE_EFFECT_UNRESOLVED",IF(AND($E87="no",$H87="yes",$BF87=TRUE,$I87="full",$BI87=""),"MISSING_ALTERNATIVE_ROLE_UNRESOLVED",IF(AND($E87="no",$H87="yes",$BF87=TRUE,$I87="full",$BG87=TRUE,OR($BB87&lt;&gt;"two_plus",$BC87&lt;&gt;"current",$S87&lt;&gt;"yes")),"MISSING_ALTERNATIVE_EVIDENCE_LIMITED",IF(AND($E87="no",$H87="yes",$BF87=TRUE,$I87="full"),"COMMERCIAL_ALTERNATIVE_MISSING",IF(AND($BI87&lt;&gt;"",$E87="yes",$H87="yes",$I87="full",$L87&lt;&gt;$BI87),"ROLE_MISMATCH",IF(AND($BB87="shared",$BH87=TRUE),"PUBLIC_SIGNAL_SHARED_PROVENANCE",IF(AND($BH87=TRUE,$F87="yes",OR($H87="no",$G87="none")),"DISCOVERY_ONLY_RELATIONSHIP",IF(AND($E87="yes",$H87="no",$U87="yes",$BB87="two_plus",$I87="full",$BC87="current"),"SCOPED_NON_PARTICIPATION",IF(AND($E87="yes",$H87="yes",$BF87=TRUE,$I87="full",$BB87="two_plus",$BC87="current",$BI87=""),"ALTERNATIVE_TYPE_UNRESOLVED",IF(AND($E87="yes",$H87="yes",$BF87=TRUE,$I87="full",$BB87="two_plus",$BC87="current",$BG87=TRUE,$S87&lt;&gt;"yes"),"SERVICEABILITY_UNRESOLVED",IF(AND($E87="yes",$H87="yes",$BF87=TRUE,$I87="full",$BB87="two_plus",$BC87="current",$L87&lt;&gt;$BI87),"ROLE_MISMATCH",IF(AND($E87="yes",$H87="yes",$BF87=TRUE,$I87="full",$BB87="two_plus",$BC87="current"),"SCOPED_COMMERCIAL_RELEVANCE","DEFAULT_EVIDENCE_GAP")))))))))))))))))))))))))))</x:f>
      </x:c>
    </x:row>
    <x:row r="88">
      <x:c r="A88" s="71" t="str">
        <x:v>F083</x:v>
      </x:c>
      <x:c r="B88" s="71" t="str">
        <x:v>Required field blank: candidateInSet</x:v>
      </x:c>
      <x:c r="C88" s="71" t="str">
        <x:v>Atlas Cloud</x:v>
      </x:c>
      <x:c r="D88" s="71" t="str">
        <x:v>shortlist</x:v>
      </x:c>
      <x:c r="E88" s="71" t="str"/>
      <x:c r="F88" s="71" t="str">
        <x:v>yes</x:v>
      </x:c>
      <x:c r="G88" s="71" t="str">
        <x:v>mixed</x:v>
      </x:c>
      <x:c r="H88" s="71" t="str">
        <x:v>yes</x:v>
      </x:c>
      <x:c r="I88" s="71" t="str">
        <x:v>full</x:v>
      </x:c>
      <x:c r="J88" s="71" t="str">
        <x:v>independent_current</x:v>
      </x:c>
      <x:c r="K88" s="71" t="str">
        <x:v>vendor</x:v>
      </x:c>
      <x:c r="L88" s="71" t="str">
        <x:v>direct</x:v>
      </x:c>
      <x:c r="M88" s="71" t="str">
        <x:v>current</x:v>
      </x:c>
      <x:c r="N88" s="71" t="str">
        <x:v>none</x:v>
      </x:c>
      <x:c r="O88" s="71" t="str">
        <x:v>two_plus</x:v>
      </x:c>
      <x:c r="P88" s="71" t="str">
        <x:v>balanced</x:v>
      </x:c>
      <x:c r="Q88" s="71" t="str">
        <x:v>none</x:v>
      </x:c>
      <x:c r="R88" s="71" t="str">
        <x:v>no</x:v>
      </x:c>
      <x:c r="S88" s="71" t="str">
        <x:v>yes</x:v>
      </x:c>
      <x:c r="T88" s="71" t="str">
        <x:v>no</x:v>
      </x:c>
      <x:c r="U88" s="71" t="str">
        <x:v>no</x:v>
      </x:c>
      <x:c r="V88" s="71" t="str">
        <x:v>INVALID INPUT</x:v>
      </x:c>
      <x:c r="W88" s="71" t="str">
        <x:v>REQUIRED_FIELDS_MISSING</x:v>
      </x:c>
      <x:c r="X88" s="71" t="str">
        <x:v>INCOMPLETE</x:v>
      </x:c>
      <x:c r="Y88" s="61">
        <x:f>IF($BN88="EMPTY","EMPTY",$BN88)</x:f>
      </x:c>
      <x:c r="Z88" s="61">
        <x:f>$BO88</x:f>
      </x:c>
      <x:c r="AA88" s="61">
        <x:f>IF($BN88="EMPTY","EMPTY",IF($AZ88=TRUE,"INVALID",IF($BA88=TRUE,"INCOMPLETE",IF(OR(NOT(ISTEXT($C88)),LEN(TRIM($C88&amp;""))&lt;2),"INVALID","VALID"))))</x:f>
      </x:c>
      <x:c r="AB88" s="61">
        <x:f>IF(Y88=V88,"PASS","FAIL")</x:f>
      </x:c>
      <x:c r="AC88" s="61">
        <x:f>IF(Z88=W88,"PASS","FAIL")</x:f>
      </x:c>
      <x:c r="AD88" s="61">
        <x:f>IF(AA88=X88,"PASS","FAIL")</x:f>
      </x:c>
      <x:c r="AE88" s="61">
        <x:f>IF(AND(AB88="PASS",AC88="PASS",AD88="PASS"),"PASS","FAIL")</x:f>
      </x:c>
      <x:c r="AF88" s="71" t="str">
        <x:v>The check cannot return a validation outcome yet.</x:v>
      </x:c>
      <x:c r="AG88" s="61">
        <x:f>IF($BN88="EMPTY","EMPTY",IFERROR(VLOOKUP($BO88,'Method Notes'!$AN$5:$AW$50,2,FALSE),""))</x:f>
      </x:c>
      <x:c r="AH88" s="71" t="str">
        <x:v>Required information is missing: candidateInSet.</x:v>
      </x:c>
      <x:c r="AI88" s="61">
        <x:f>IF($BN88="EMPTY","EMPTY",IF($BO88="CONTROLLED_INPUT_INVALID","Unsupported values were supplied for: "&amp;LEFT($BL88,MAX(0,LEN($BL88)-2))&amp;". The engine does not convert them to a safe default.",IF($BO88="REQUIRED_FIELDS_MISSING","Required information is missing: "&amp;LEFT($BM88,MAX(0,LEN($BM88)-2))&amp;".",IFERROR(VLOOKUP($BO88,'Method Notes'!$AN$5:$AW$50,3,FALSE),""))))</x:f>
      </x:c>
      <x:c r="AJ88" s="71" t="str">
        <x:v>No role change.</x:v>
      </x:c>
      <x:c r="AK88" s="61">
        <x:f>IF($BN88="EMPTY","EMPTY",IF($BO88="COMMERCIAL_ALTERNATIVE_MISSING","Add as "&amp;$BJ88&amp;" in this scoped view.",IF($BO88="ROLE_MISMATCH","Reclassify as "&amp;$BJ88&amp;" for this view.",IFERROR(VLOOKUP($BO88,'Method Notes'!$AN$5:$AW$50,4,FALSE),""))))</x:f>
      </x:c>
      <x:c r="AL88" s="71" t="str">
        <x:v>Input completion only.</x:v>
      </x:c>
      <x:c r="AM88" s="61">
        <x:f>IF($BN88="EMPTY","EMPTY",IFERROR(VLOOKUP($BO88,'Method Notes'!$AN$5:$AW$50,5,FALSE),""))</x:f>
      </x:c>
      <x:c r="AN88" s="71" t="str">
        <x:v>Any competitor-set conclusion.</x:v>
      </x:c>
      <x:c r="AO88" s="61">
        <x:f>IF($BN88="EMPTY","EMPTY",IFERROR(VLOOKUP($BO88,'Method Notes'!$AN$5:$AW$50,6,FALSE),""))</x:f>
      </x:c>
      <x:c r="AP88" s="71" t="str">
        <x:v>Complete the named fields.</x:v>
      </x:c>
      <x:c r="AQ88" s="61">
        <x:f>IF($BN88="EMPTY","EMPTY",IF($BO88="COMMERCIAL_EVIDENCE_LIMITED",IF($BF88=TRUE,"Add independent decisions and missing segments.","Collect direct buyer or recorded commercial-event evidence tied to the same scope."),IFERROR(VLOOKUP($BO88,'Method Notes'!$AN$5:$AW$50,7,FALSE),"")))</x:f>
      </x:c>
      <x:c r="AR88" s="71" t="str">
        <x:v>Run the check again after completion.</x:v>
      </x:c>
      <x:c r="AS88" s="61">
        <x:f>IF($BN88="EMPTY","EMPTY",IFERROR(VLOOKUP($BO88,'Method Notes'!$AN$5:$AW$50,8,FALSE),""))</x:f>
      </x:c>
      <x:c r="AT88" s="71" t="str">
        <x:v>The record has begun but is incomplete.</x:v>
      </x:c>
      <x:c r="AU88" s="61">
        <x:f>IF($BN88="EMPTY","EMPTY",IF(OR($BO88="COMMERCIAL_EVIDENCE_LIMITED",$BO88="COMMERCIAL_ALTERNATIVE_MISSING",$BO88="ROLE_MISMATCH",$BO88="SCOPE_OR_FRESHNESS_LIMIT"),IF($BB88="shared","PROVENANCE NOT INDEPENDENT",IF($BB88="one","ONE INDEPENDENT DECISION ONLY",IF($BE88="incomplete_crm","CRM CAPTURE INCOMPLETE",IF(OR($BE88="only_wins",$BE88="only_losses",$BE88="one_segment",$BE88="limited"),"SAMPLE COVERAGE LIMITED",IF($T88="yes","HISTORICAL BACKFILL UNRELIABLE",IF($BC88="stale","EVIDENCE STALE","Evidence is scoped to the tested view.")))))),IFERROR(VLOOKUP($BO88,'Method Notes'!$AN$5:$AW$50,9,FALSE),"")))</x:f>
      </x:c>
      <x:c r="AV88" s="71" t="str">
        <x:v>Complete the missing fields.</x:v>
      </x:c>
      <x:c r="AW88" s="61">
        <x:f>IF($BN88="EMPTY","EMPTY",IFERROR(VLOOKUP($BO88,'Method Notes'!$AN$5:$AW$50,10,FALSE),""))</x:f>
      </x:c>
      <x:c r="AX88" s="61">
        <x:f>IF(AND(AG88=AF88,AI88=AH88,AK88=AJ88,AM88=AL88,AO88=AN88,AQ88=AP88,AS88=AR88,AU88=AT88,AW88=AV88),"PASS","FAIL")</x:f>
      </x:c>
      <x:c r="AY88">
        <x:f>IF(COUNTA($C88:$U88)&gt;0,1,0)</x:f>
      </x:c>
      <x:c r="AZ88">
        <x:f>OR(ISFORMULA($C88),ISFORMULA($D88),AND($D88&lt;&gt;"",NOT(OR(EXACT($D88,"seo"),EXACT($D88,"content"),EXACT($D88,"paid_search"),EXACT($D88,"market_monitoring"),EXACT($D88,"battlecard"),EXACT($D88,"product_comparison"),EXACT($D88,"shortlist"),EXACT($D88,"procurement"),EXACT($D88,"pricing"),EXACT($D88,"renewal"),EXACT($D88,"strategy")))),ISFORMULA($E88),AND($E88&lt;&gt;"",NOT(OR(EXACT($E88,"yes"),EXACT($E88,"no")))),ISFORMULA($F88),AND($F88&lt;&gt;"",NOT(OR(EXACT($F88,"yes"),EXACT($F88,"no")))),ISFORMULA($G88),AND($G88&lt;&gt;"",NOT(OR(EXACT($G88,"none"),EXACT($G88,"seller_only"),EXACT($G88,"buyer_event"),EXACT($G88,"mixed")))),ISFORMULA($H88),AND($H88&lt;&gt;"",NOT(OR(EXACT($H88,"yes"),EXACT($H88,"no"),EXACT($H88,"unknown")))),ISFORMULA($I88),AND($I88&lt;&gt;"",NOT(OR(EXACT($I88,"full"),EXACT($I88,"partial"),EXACT($I88,"mismatch"),EXACT($I88,"unknown")))),ISFORMULA($J88),AND($J88&lt;&gt;"",NOT(OR(EXACT($J88,"independent_current"),EXACT($J88,"one_decision"),EXACT($J88,"shared_records"),EXACT($J88,"contradictory"),EXACT($J88,"incomplete_capture"),EXACT($J88,"stale")))),ISFORMULA($K88),AND($K88&lt;&gt;"",NOT(OR(EXACT($K88,"vendor"),EXACT($K88,"product"),EXACT($K88,"consultancy"),EXACT($K88,"agency"),EXACT($K88,"internal_build"),EXACT($K88,"spreadsheet"),EXACT($K88,"incumbent"),EXACT($K88,"open_source"),EXACT($K88,"free_tool"),EXACT($K88,"no_decision"),EXACT($K88,"status_quo"),EXACT($K88,"unknown")))),ISFORMULA($L88),AND($L88&lt;&gt;"",NOT(OR(EXACT($L88,"direct"),EXACT($L88,"indirect"),EXACT($L88,"substitute"),EXACT($L88,"reference"),EXACT($L88,"unknown")))),ISFORMULA($M88),AND($M88&lt;&gt;"",NOT(OR(EXACT($M88,"current"),EXACT($M88,"stale"),EXACT($M88,"unknown")))),ISFORMULA($N88),AND($N88&lt;&gt;"",NOT(OR(EXACT($N88,"none"),EXACT($N88,"material"),EXACT($N88,"unknown")))),ISFORMULA($O88),AND($O88&lt;&gt;"",NOT(OR(EXACT($O88,"two_plus"),EXACT($O88,"one"),EXACT($O88,"shared"),EXACT($O88,"unknown")))),ISFORMULA($P88),AND($P88&lt;&gt;"",NOT(OR(EXACT($P88,"balanced"),EXACT($P88,"only_wins"),EXACT($P88,"only_losses"),EXACT($P88,"one_segment"),EXACT($P88,"incomplete_crm"),EXACT($P88,"limited")))),ISFORMULA($Q88),AND($Q88&lt;&gt;"",NOT(OR(EXACT($Q88,"none"),EXACT($Q88,"review_due"),EXACT($Q88,"new_evidence")))),ISFORMULA($R88),AND($R88&lt;&gt;"",NOT(OR(EXACT($R88,"yes"),EXACT($R88,"no")))),ISFORMULA($S88),AND($S88&lt;&gt;"",NOT(OR(EXACT($S88,"yes"),EXACT($S88,"no"),EXACT($S88,"unknown")))),ISFORMULA($T88),AND($T88&lt;&gt;"",NOT(OR(EXACT($T88,"yes"),EXACT($T88,"no")))),ISFORMULA($U88),AND($U88&lt;&gt;"",NOT(OR(EXACT($U88,"yes"),EXACT($U88,"no"),EXACT($U88,"unknown")))))</x:f>
      </x:c>
      <x:c r="BA88">
        <x:f>OR(LEN(TRIM($C88&amp;""))=0,LEN(TRIM($D88&amp;""))=0,LEN(TRIM($E88&amp;""))=0,LEN(TRIM($F88&amp;""))=0,LEN(TRIM($G88&amp;""))=0,LEN(TRIM($H88&amp;""))=0,LEN(TRIM($I88&amp;""))=0,LEN(TRIM($J88&amp;""))=0)</x:f>
      </x:c>
      <x:c r="BB88">
        <x:f>IF($O88&lt;&gt;"",$O88,IF($J88="independent_current","two_plus",IF($J88="one_decision","one",IF($J88="shared_records","shared","unknown"))))</x:f>
      </x:c>
      <x:c r="BC88">
        <x:f>IF($M88&lt;&gt;"",$M88,IF($J88="stale","stale",IF($J88="incomplete_capture","unknown",IF($J88&lt;&gt;"","current",""))))</x:f>
      </x:c>
      <x:c r="BD88">
        <x:f>IF($N88&lt;&gt;"",$N88,IF($J88="contradictory","material",IF($J88&lt;&gt;"","none","")))</x:f>
      </x:c>
      <x:c r="BE88">
        <x:f>IF($P88&lt;&gt;"",$P88,IF($J88="incomplete_capture","incomplete_crm",IF($J88="independent_current","balanced",IF($J88&lt;&gt;"","limited",""))))</x:f>
      </x:c>
      <x:c r="BF88">
        <x:f>OR($G88="buyer_event",$G88="mixed")</x:f>
      </x:c>
      <x:c r="BG88">
        <x:f>OR($D88="battlecard",$D88="shortlist",$D88="procurement",$D88="pricing",$D88="renewal",$D88="strategy",$D88="product_comparison")</x:f>
      </x:c>
      <x:c r="BH88">
        <x:f>OR($D88="seo",$D88="content",$D88="paid_search",$D88="market_monitoring")</x:f>
      </x:c>
      <x:c r="BI88">
        <x:f>IF(OR($K88="vendor",$K88="product"),"direct",IF(OR($K88="consultancy",$K88="agency"),"indirect",IF(OR($K88="internal_build",$K88="spreadsheet",$K88="incumbent",$K88="open_source",$K88="free_tool",$K88="no_decision",$K88="status_quo"),"substitute","")))</x:f>
      </x:c>
      <x:c r="BJ88">
        <x:f>IF(OR($K88="vendor",$K88="product"),"Direct competitor",IF(OR($K88="consultancy",$K88="agency"),"Service alternative",IF($K88="incumbent","Incumbent / substitute",IF($K88="no_decision","No-decision alternative",IF($K88="status_quo","Status-quo alternative",IF(OR($K88="internal_build",$K88="spreadsheet",$K88="open_source",$K88="free_tool"),"Substitute",""))))))</x:f>
      </x:c>
      <x:c r="BK88">
        <x:f>OR($G88="none",$G88="seller_only",$BB88&lt;&gt;"two_plus",$BE88="only_wins",$BE88="only_losses",$BE88="one_segment",$BE88="incomplete_crm",$BE88="limited",$T88="yes",$BC88&lt;&gt;"current")</x:f>
      </x:c>
      <x:c r="BL88">
        <x:f>IF(ISFORMULA($C88),"candidateName, ","")&amp;IF(OR(ISFORMULA($D88),AND($D88&lt;&gt;"",NOT(OR(EXACT($D88,"seo"),EXACT($D88,"content"),EXACT($D88,"paid_search"),EXACT($D88,"market_monitoring"),EXACT($D88,"battlecard"),EXACT($D88,"product_comparison"),EXACT($D88,"shortlist"),EXACT($D88,"procurement"),EXACT($D88,"pricing"),EXACT($D88,"renewal"),EXACT($D88,"strategy"))))),"decisionUse, ","")&amp;IF(OR(ISFORMULA($E88),AND($E88&lt;&gt;"",NOT(OR(EXACT($E88,"yes"),EXACT($E88,"no"))))),"candidateInSet, ","")&amp;IF(OR(ISFORMULA($F88),AND($F88&lt;&gt;"",NOT(OR(EXACT($F88,"yes"),EXACT($F88,"no"))))),"publicEvidence, ","")&amp;IF(OR(ISFORMULA($G88),AND($G88&lt;&gt;"",NOT(OR(EXACT($G88,"none"),EXACT($G88,"seller_only"),EXACT($G88,"buyer_event"),EXACT($G88,"mixed"))))),"firstPartyEvidence, ","")&amp;IF(OR(ISFORMULA($H88),AND($H88&lt;&gt;"",NOT(OR(EXACT($H88,"yes"),EXACT($H88,"no"),EXACT($H88,"unknown"))))),"realDecision, ","")&amp;IF(OR(ISFORMULA($I88),AND($I88&lt;&gt;"",NOT(OR(EXACT($I88,"full"),EXACT($I88,"partial"),EXACT($I88,"mismatch"),EXACT($I88,"unknown"))))),"scopeMatch, ","")&amp;IF(OR(ISFORMULA($J88),AND($J88&lt;&gt;"",NOT(OR(EXACT($J88,"independent_current"),EXACT($J88,"one_decision"),EXACT($J88,"shared_records"),EXACT($J88,"contradictory"),EXACT($J88,"incomplete_capture"),EXACT($J88,"stale"))))),"evidenceQuality, ","")&amp;IF(OR(ISFORMULA($K88),AND($K88&lt;&gt;"",NOT(OR(EXACT($K88,"vendor"),EXACT($K88,"product"),EXACT($K88,"consultancy"),EXACT($K88,"agency"),EXACT($K88,"internal_build"),EXACT($K88,"spreadsheet"),EXACT($K88,"incumbent"),EXACT($K88,"open_source"),EXACT($K88,"free_tool"),EXACT($K88,"no_decision"),EXACT($K88,"status_quo"),EXACT($K88,"unknown"))))),"alternativeType, ","")&amp;IF(OR(ISFORMULA($L88),AND($L88&lt;&gt;"",NOT(OR(EXACT($L88,"direct"),EXACT($L88,"indirect"),EXACT($L88,"substitute"),EXACT($L88,"reference"),EXACT($L88,"unknown"))))),"currentRole, ","")&amp;IF(OR(ISFORMULA($M88),AND($M88&lt;&gt;"",NOT(OR(EXACT($M88,"current"),EXACT($M88,"stale"),EXACT($M88,"unknown"))))),"freshness, ","")&amp;IF(OR(ISFORMULA($N88),AND($N88&lt;&gt;"",NOT(OR(EXACT($N88,"none"),EXACT($N88,"material"),EXACT($N88,"unknown"))))),"contradiction, ","")&amp;IF(OR(ISFORMULA($O88),AND($O88&lt;&gt;"",NOT(OR(EXACT($O88,"two_plus"),EXACT($O88,"one"),EXACT($O88,"shared"),EXACT($O88,"unknown"))))),"provenance, ","")&amp;IF(OR(ISFORMULA($P88),AND($P88&lt;&gt;"",NOT(OR(EXACT($P88,"balanced"),EXACT($P88,"only_wins"),EXACT($P88,"only_losses"),EXACT($P88,"one_segment"),EXACT($P88,"incomplete_crm"),EXACT($P88,"limited"))))),"sampleCoverage, ","")&amp;IF(OR(ISFORMULA($Q88),AND($Q88&lt;&gt;"",NOT(OR(EXACT($Q88,"none"),EXACT($Q88,"review_due"),EXACT($Q88,"new_evidence"))))),"previousValidation, ","")&amp;IF(OR(ISFORMULA($R88),AND($R88&lt;&gt;"",NOT(OR(EXACT($R88,"yes"),EXACT($R88,"no"))))),"newMaterialEvidence, ","")&amp;IF(OR(ISFORMULA($S88),AND($S88&lt;&gt;"",NOT(OR(EXACT($S88,"yes"),EXACT($S88,"no"),EXACT($S88,"unknown"))))),"serviceability, ","")&amp;IF(OR(ISFORMULA($T88),AND($T88&lt;&gt;"",NOT(OR(EXACT($T88,"yes"),EXACT($T88,"no"))))),"historicalBackfill, ","")&amp;IF(OR(ISFORMULA($U88),AND($U88&lt;&gt;"",NOT(OR(EXACT($U88,"yes"),EXACT($U88,"no"),EXACT($U88,"unknown"))))),"commercialNonParticipation, ","")</x:f>
      </x:c>
      <x:c r="BM88">
        <x:f>IF(LEN(TRIM($C88&amp;""))=0,"candidateName, ","")&amp;IF(LEN(TRIM($D88&amp;""))=0,"decisionUse, ","")&amp;IF(LEN(TRIM($E88&amp;""))=0,"candidateInSet, ","")&amp;IF(LEN(TRIM($F88&amp;""))=0,"publicEvidence, ","")&amp;IF(LEN(TRIM($G88&amp;""))=0,"firstPartyEvidence, ","")&amp;IF(LEN(TRIM($H88&amp;""))=0,"realDecision, ","")&amp;IF(LEN(TRIM($I88&amp;""))=0,"scopeMatch, ","")&amp;IF(LEN(TRIM($J88&amp;""))=0,"evidenceQuality, ","")</x:f>
      </x:c>
      <x:c r="BN88">
        <x:f>IF($AY88=0,"EMPTY",IF($AZ88=TRUE,"INVALID INPUT",IF($BA88=TRUE,"INVALID INPUT",IF(OR(NOT(ISTEXT($C88)),LEN(TRIM($C88&amp;""))&lt;2),"INVALID INPUT",IF(OR($Q88="review_due",$Q88="new_evidence",$R88="yes"),"REOPEN",IF(OR($BD88="material",$BD88="unknown"),"RESOLVE EVIDENCE",IF(OR($I88="unknown",$H88="unknown"),"RESOLVE EVIDENCE",IF(AND($BG88=TRUE,OR($S88="",$S88="unknown")),"RESOLVE EVIDENCE",IF(AND($E88="no",OR($K88="",$K88="unknown")),"RESOLVE EVIDENCE",IF(AND($E88="yes",OR($L88="",$L88="unknown")),"RESOLVE EVIDENCE",IF(AND($E88="yes",OR($I88="partial",$I88="mismatch",$BC88="stale")),"DOWNGRADE",IF(AND($BG88=TRUE,$BK88=TRUE),"RESOLVE EVIDENCE",IF(AND($S88="no",$E88="yes",$H88="no",$U88="yes",$BB88="two_plus",$I88="full",$BC88="current"),"EXCLUDE FROM THIS COMMERCIAL VIEW",IF(AND($S88="no",$E88="yes",$H88="yes"),"DOWNGRADE",IF(AND($S88="no",OR($F88="yes",$BH88=TRUE)),"RETAIN FOR DISCOVERY / REFERENCE",IF($S88="no","RESOLVE EVIDENCE",IF(AND($E88="no",$H88="yes",$BF88=TRUE,$I88="full",$BI88=""),"RESOLVE EVIDENCE",IF(AND($E88="no",$H88="yes",$BF88=TRUE,$I88="full",$BG88=TRUE,OR($BB88&lt;&gt;"two_plus",$BC88&lt;&gt;"current",$S88&lt;&gt;"yes")),"RESOLVE EVIDENCE",IF(AND($E88="no",$H88="yes",$BF88=TRUE,$I88="full"),"ADD",IF(AND($BI88&lt;&gt;"",$E88="yes",$H88="yes",$I88="full",$L88&lt;&gt;$BI88),"RECLASSIFY",IF(AND($BB88="shared",$BH88=TRUE),"RETAIN FOR DISCOVERY / REFERENCE",IF(AND($BH88=TRUE,$F88="yes",OR($H88="no",$G88="none")),"RETAIN FOR DISCOVERY / REFERENCE",IF(AND($E88="yes",$H88="no",$U88="yes",$BB88="two_plus",$I88="full",$BC88="current"),"EXCLUDE FROM THIS COMMERCIAL VIEW",IF(AND($E88="yes",$H88="yes",$BF88=TRUE,$I88="full",$BB88="two_plus",$BC88="current",$BI88=""),"RESOLVE EVIDENCE",IF(AND($E88="yes",$H88="yes",$BF88=TRUE,$I88="full",$BB88="two_plus",$BC88="current",$BG88=TRUE,$S88&lt;&gt;"yes"),"RESOLVE EVIDENCE",IF(AND($E88="yes",$H88="yes",$BF88=TRUE,$I88="full",$BB88="two_plus",$BC88="current",$L88&lt;&gt;$BI88),"RECLASSIFY",IF(AND($E88="yes",$H88="yes",$BF88=TRUE,$I88="full",$BB88="two_plus",$BC88="current"),"CONFIRM","RESOLVE EVIDENCE")))))))))))))))))))))))))))</x:f>
      </x:c>
      <x:c r="BO88">
        <x:f>IF($AY88=0,"EMPTY",IF($AZ88=TRUE,"CONTROLLED_INPUT_INVALID",IF($BA88=TRUE,"REQUIRED_FIELDS_MISSING",IF(OR(NOT(ISTEXT($C88)),LEN(TRIM($C88&amp;""))&lt;2),"IDENTITY_MALFORMED",IF(OR($Q88="review_due",$Q88="new_evidence",$R88="yes"),"LIFECYCLE_TRIGGER",IF(OR($BD88="material",$BD88="unknown"),"MATERIAL_CONTRADICTION",IF(OR($I88="unknown",$H88="unknown"),"SCOPE_OR_EVENT_UNRESOLVED",IF(AND($BG88=TRUE,OR($S88="",$S88="unknown")),"SERVICEABILITY_UNRESOLVED",IF(AND($E88="no",OR($K88="",$K88="unknown")),"MISSING_ALTERNATIVE_ROLE_UNRESOLVED",IF(AND($E88="yes",OR($L88="",$L88="unknown")),"CURRENT_ROLE_UNRESOLVED",IF(AND($E88="yes",OR($I88="partial",$I88="mismatch",$BC88="stale")),"SCOPE_OR_FRESHNESS_LIMIT",IF(AND($BG88=TRUE,$BK88=TRUE),"COMMERCIAL_EVIDENCE_LIMITED",IF(AND($S88="no",$E88="yes",$H88="no",$U88="yes",$BB88="two_plus",$I88="full",$BC88="current"),"SCOPED_NON_SERVICEABILITY",IF(AND($S88="no",$E88="yes",$H88="yes"),"SERVICEABILITY_LIMIT",IF(AND($S88="no",OR($F88="yes",$BH88=TRUE)),"NOT_SERVICEABLE_FOR_COMMERCIAL_VIEW",IF($S88="no","SERVICEABILITY_NEGATIVE_ROLE_EFFECT_UNRESOLVED",IF(AND($E88="no",$H88="yes",$BF88=TRUE,$I88="full",$BI88=""),"MISSING_ALTERNATIVE_ROLE_UNRESOLVED",IF(AND($E88="no",$H88="yes",$BF88=TRUE,$I88="full",$BG88=TRUE,OR($BB88&lt;&gt;"two_plus",$BC88&lt;&gt;"current",$S88&lt;&gt;"yes")),"MISSING_ALTERNATIVE_EVIDENCE_LIMITED",IF(AND($E88="no",$H88="yes",$BF88=TRUE,$I88="full"),"COMMERCIAL_ALTERNATIVE_MISSING",IF(AND($BI88&lt;&gt;"",$E88="yes",$H88="yes",$I88="full",$L88&lt;&gt;$BI88),"ROLE_MISMATCH",IF(AND($BB88="shared",$BH88=TRUE),"PUBLIC_SIGNAL_SHARED_PROVENANCE",IF(AND($BH88=TRUE,$F88="yes",OR($H88="no",$G88="none")),"DISCOVERY_ONLY_RELATIONSHIP",IF(AND($E88="yes",$H88="no",$U88="yes",$BB88="two_plus",$I88="full",$BC88="current"),"SCOPED_NON_PARTICIPATION",IF(AND($E88="yes",$H88="yes",$BF88=TRUE,$I88="full",$BB88="two_plus",$BC88="current",$BI88=""),"ALTERNATIVE_TYPE_UNRESOLVED",IF(AND($E88="yes",$H88="yes",$BF88=TRUE,$I88="full",$BB88="two_plus",$BC88="current",$BG88=TRUE,$S88&lt;&gt;"yes"),"SERVICEABILITY_UNRESOLVED",IF(AND($E88="yes",$H88="yes",$BF88=TRUE,$I88="full",$BB88="two_plus",$BC88="current",$L88&lt;&gt;$BI88),"ROLE_MISMATCH",IF(AND($E88="yes",$H88="yes",$BF88=TRUE,$I88="full",$BB88="two_plus",$BC88="current"),"SCOPED_COMMERCIAL_RELEVANCE","DEFAULT_EVIDENCE_GAP")))))))))))))))))))))))))))</x:f>
      </x:c>
    </x:row>
    <x:row r="89">
      <x:c r="A89" s="71" t="str">
        <x:v>F084</x:v>
      </x:c>
      <x:c r="B89" s="71" t="str">
        <x:v>Required field blank: publicEvidence</x:v>
      </x:c>
      <x:c r="C89" s="71" t="str">
        <x:v>Atlas Cloud</x:v>
      </x:c>
      <x:c r="D89" s="71" t="str">
        <x:v>shortlist</x:v>
      </x:c>
      <x:c r="E89" s="71" t="str">
        <x:v>yes</x:v>
      </x:c>
      <x:c r="F89" s="71" t="str"/>
      <x:c r="G89" s="71" t="str">
        <x:v>mixed</x:v>
      </x:c>
      <x:c r="H89" s="71" t="str">
        <x:v>yes</x:v>
      </x:c>
      <x:c r="I89" s="71" t="str">
        <x:v>full</x:v>
      </x:c>
      <x:c r="J89" s="71" t="str">
        <x:v>independent_current</x:v>
      </x:c>
      <x:c r="K89" s="71" t="str">
        <x:v>vendor</x:v>
      </x:c>
      <x:c r="L89" s="71" t="str">
        <x:v>direct</x:v>
      </x:c>
      <x:c r="M89" s="71" t="str">
        <x:v>current</x:v>
      </x:c>
      <x:c r="N89" s="71" t="str">
        <x:v>none</x:v>
      </x:c>
      <x:c r="O89" s="71" t="str">
        <x:v>two_plus</x:v>
      </x:c>
      <x:c r="P89" s="71" t="str">
        <x:v>balanced</x:v>
      </x:c>
      <x:c r="Q89" s="71" t="str">
        <x:v>none</x:v>
      </x:c>
      <x:c r="R89" s="71" t="str">
        <x:v>no</x:v>
      </x:c>
      <x:c r="S89" s="71" t="str">
        <x:v>yes</x:v>
      </x:c>
      <x:c r="T89" s="71" t="str">
        <x:v>no</x:v>
      </x:c>
      <x:c r="U89" s="71" t="str">
        <x:v>no</x:v>
      </x:c>
      <x:c r="V89" s="71" t="str">
        <x:v>INVALID INPUT</x:v>
      </x:c>
      <x:c r="W89" s="71" t="str">
        <x:v>REQUIRED_FIELDS_MISSING</x:v>
      </x:c>
      <x:c r="X89" s="71" t="str">
        <x:v>INCOMPLETE</x:v>
      </x:c>
      <x:c r="Y89" s="61">
        <x:f>IF($BN89="EMPTY","EMPTY",$BN89)</x:f>
      </x:c>
      <x:c r="Z89" s="61">
        <x:f>$BO89</x:f>
      </x:c>
      <x:c r="AA89" s="61">
        <x:f>IF($BN89="EMPTY","EMPTY",IF($AZ89=TRUE,"INVALID",IF($BA89=TRUE,"INCOMPLETE",IF(OR(NOT(ISTEXT($C89)),LEN(TRIM($C89&amp;""))&lt;2),"INVALID","VALID"))))</x:f>
      </x:c>
      <x:c r="AB89" s="61">
        <x:f>IF(Y89=V89,"PASS","FAIL")</x:f>
      </x:c>
      <x:c r="AC89" s="61">
        <x:f>IF(Z89=W89,"PASS","FAIL")</x:f>
      </x:c>
      <x:c r="AD89" s="61">
        <x:f>IF(AA89=X89,"PASS","FAIL")</x:f>
      </x:c>
      <x:c r="AE89" s="61">
        <x:f>IF(AND(AB89="PASS",AC89="PASS",AD89="PASS"),"PASS","FAIL")</x:f>
      </x:c>
      <x:c r="AF89" s="71" t="str">
        <x:v>The check cannot return a validation outcome yet.</x:v>
      </x:c>
      <x:c r="AG89" s="61">
        <x:f>IF($BN89="EMPTY","EMPTY",IFERROR(VLOOKUP($BO89,'Method Notes'!$AN$5:$AW$50,2,FALSE),""))</x:f>
      </x:c>
      <x:c r="AH89" s="71" t="str">
        <x:v>Required information is missing: publicEvidence.</x:v>
      </x:c>
      <x:c r="AI89" s="61">
        <x:f>IF($BN89="EMPTY","EMPTY",IF($BO89="CONTROLLED_INPUT_INVALID","Unsupported values were supplied for: "&amp;LEFT($BL89,MAX(0,LEN($BL89)-2))&amp;". The engine does not convert them to a safe default.",IF($BO89="REQUIRED_FIELDS_MISSING","Required information is missing: "&amp;LEFT($BM89,MAX(0,LEN($BM89)-2))&amp;".",IFERROR(VLOOKUP($BO89,'Method Notes'!$AN$5:$AW$50,3,FALSE),""))))</x:f>
      </x:c>
      <x:c r="AJ89" s="71" t="str">
        <x:v>No role change.</x:v>
      </x:c>
      <x:c r="AK89" s="61">
        <x:f>IF($BN89="EMPTY","EMPTY",IF($BO89="COMMERCIAL_ALTERNATIVE_MISSING","Add as "&amp;$BJ89&amp;" in this scoped view.",IF($BO89="ROLE_MISMATCH","Reclassify as "&amp;$BJ89&amp;" for this view.",IFERROR(VLOOKUP($BO89,'Method Notes'!$AN$5:$AW$50,4,FALSE),""))))</x:f>
      </x:c>
      <x:c r="AL89" s="71" t="str">
        <x:v>Input completion only.</x:v>
      </x:c>
      <x:c r="AM89" s="61">
        <x:f>IF($BN89="EMPTY","EMPTY",IFERROR(VLOOKUP($BO89,'Method Notes'!$AN$5:$AW$50,5,FALSE),""))</x:f>
      </x:c>
      <x:c r="AN89" s="71" t="str">
        <x:v>Any competitor-set conclusion.</x:v>
      </x:c>
      <x:c r="AO89" s="61">
        <x:f>IF($BN89="EMPTY","EMPTY",IFERROR(VLOOKUP($BO89,'Method Notes'!$AN$5:$AW$50,6,FALSE),""))</x:f>
      </x:c>
      <x:c r="AP89" s="71" t="str">
        <x:v>Complete the named fields.</x:v>
      </x:c>
      <x:c r="AQ89" s="61">
        <x:f>IF($BN89="EMPTY","EMPTY",IF($BO89="COMMERCIAL_EVIDENCE_LIMITED",IF($BF89=TRUE,"Add independent decisions and missing segments.","Collect direct buyer or recorded commercial-event evidence tied to the same scope."),IFERROR(VLOOKUP($BO89,'Method Notes'!$AN$5:$AW$50,7,FALSE),"")))</x:f>
      </x:c>
      <x:c r="AR89" s="71" t="str">
        <x:v>Run the check again after completion.</x:v>
      </x:c>
      <x:c r="AS89" s="61">
        <x:f>IF($BN89="EMPTY","EMPTY",IFERROR(VLOOKUP($BO89,'Method Notes'!$AN$5:$AW$50,8,FALSE),""))</x:f>
      </x:c>
      <x:c r="AT89" s="71" t="str">
        <x:v>The record has begun but is incomplete.</x:v>
      </x:c>
      <x:c r="AU89" s="61">
        <x:f>IF($BN89="EMPTY","EMPTY",IF(OR($BO89="COMMERCIAL_EVIDENCE_LIMITED",$BO89="COMMERCIAL_ALTERNATIVE_MISSING",$BO89="ROLE_MISMATCH",$BO89="SCOPE_OR_FRESHNESS_LIMIT"),IF($BB89="shared","PROVENANCE NOT INDEPENDENT",IF($BB89="one","ONE INDEPENDENT DECISION ONLY",IF($BE89="incomplete_crm","CRM CAPTURE INCOMPLETE",IF(OR($BE89="only_wins",$BE89="only_losses",$BE89="one_segment",$BE89="limited"),"SAMPLE COVERAGE LIMITED",IF($T89="yes","HISTORICAL BACKFILL UNRELIABLE",IF($BC89="stale","EVIDENCE STALE","Evidence is scoped to the tested view.")))))),IFERROR(VLOOKUP($BO89,'Method Notes'!$AN$5:$AW$50,9,FALSE),"")))</x:f>
      </x:c>
      <x:c r="AV89" s="71" t="str">
        <x:v>Complete the missing fields.</x:v>
      </x:c>
      <x:c r="AW89" s="61">
        <x:f>IF($BN89="EMPTY","EMPTY",IFERROR(VLOOKUP($BO89,'Method Notes'!$AN$5:$AW$50,10,FALSE),""))</x:f>
      </x:c>
      <x:c r="AX89" s="61">
        <x:f>IF(AND(AG89=AF89,AI89=AH89,AK89=AJ89,AM89=AL89,AO89=AN89,AQ89=AP89,AS89=AR89,AU89=AT89,AW89=AV89),"PASS","FAIL")</x:f>
      </x:c>
      <x:c r="AY89">
        <x:f>IF(COUNTA($C89:$U89)&gt;0,1,0)</x:f>
      </x:c>
      <x:c r="AZ89">
        <x:f>OR(ISFORMULA($C89),ISFORMULA($D89),AND($D89&lt;&gt;"",NOT(OR(EXACT($D89,"seo"),EXACT($D89,"content"),EXACT($D89,"paid_search"),EXACT($D89,"market_monitoring"),EXACT($D89,"battlecard"),EXACT($D89,"product_comparison"),EXACT($D89,"shortlist"),EXACT($D89,"procurement"),EXACT($D89,"pricing"),EXACT($D89,"renewal"),EXACT($D89,"strategy")))),ISFORMULA($E89),AND($E89&lt;&gt;"",NOT(OR(EXACT($E89,"yes"),EXACT($E89,"no")))),ISFORMULA($F89),AND($F89&lt;&gt;"",NOT(OR(EXACT($F89,"yes"),EXACT($F89,"no")))),ISFORMULA($G89),AND($G89&lt;&gt;"",NOT(OR(EXACT($G89,"none"),EXACT($G89,"seller_only"),EXACT($G89,"buyer_event"),EXACT($G89,"mixed")))),ISFORMULA($H89),AND($H89&lt;&gt;"",NOT(OR(EXACT($H89,"yes"),EXACT($H89,"no"),EXACT($H89,"unknown")))),ISFORMULA($I89),AND($I89&lt;&gt;"",NOT(OR(EXACT($I89,"full"),EXACT($I89,"partial"),EXACT($I89,"mismatch"),EXACT($I89,"unknown")))),ISFORMULA($J89),AND($J89&lt;&gt;"",NOT(OR(EXACT($J89,"independent_current"),EXACT($J89,"one_decision"),EXACT($J89,"shared_records"),EXACT($J89,"contradictory"),EXACT($J89,"incomplete_capture"),EXACT($J89,"stale")))),ISFORMULA($K89),AND($K89&lt;&gt;"",NOT(OR(EXACT($K89,"vendor"),EXACT($K89,"product"),EXACT($K89,"consultancy"),EXACT($K89,"agency"),EXACT($K89,"internal_build"),EXACT($K89,"spreadsheet"),EXACT($K89,"incumbent"),EXACT($K89,"open_source"),EXACT($K89,"free_tool"),EXACT($K89,"no_decision"),EXACT($K89,"status_quo"),EXACT($K89,"unknown")))),ISFORMULA($L89),AND($L89&lt;&gt;"",NOT(OR(EXACT($L89,"direct"),EXACT($L89,"indirect"),EXACT($L89,"substitute"),EXACT($L89,"reference"),EXACT($L89,"unknown")))),ISFORMULA($M89),AND($M89&lt;&gt;"",NOT(OR(EXACT($M89,"current"),EXACT($M89,"stale"),EXACT($M89,"unknown")))),ISFORMULA($N89),AND($N89&lt;&gt;"",NOT(OR(EXACT($N89,"none"),EXACT($N89,"material"),EXACT($N89,"unknown")))),ISFORMULA($O89),AND($O89&lt;&gt;"",NOT(OR(EXACT($O89,"two_plus"),EXACT($O89,"one"),EXACT($O89,"shared"),EXACT($O89,"unknown")))),ISFORMULA($P89),AND($P89&lt;&gt;"",NOT(OR(EXACT($P89,"balanced"),EXACT($P89,"only_wins"),EXACT($P89,"only_losses"),EXACT($P89,"one_segment"),EXACT($P89,"incomplete_crm"),EXACT($P89,"limited")))),ISFORMULA($Q89),AND($Q89&lt;&gt;"",NOT(OR(EXACT($Q89,"none"),EXACT($Q89,"review_due"),EXACT($Q89,"new_evidence")))),ISFORMULA($R89),AND($R89&lt;&gt;"",NOT(OR(EXACT($R89,"yes"),EXACT($R89,"no")))),ISFORMULA($S89),AND($S89&lt;&gt;"",NOT(OR(EXACT($S89,"yes"),EXACT($S89,"no"),EXACT($S89,"unknown")))),ISFORMULA($T89),AND($T89&lt;&gt;"",NOT(OR(EXACT($T89,"yes"),EXACT($T89,"no")))),ISFORMULA($U89),AND($U89&lt;&gt;"",NOT(OR(EXACT($U89,"yes"),EXACT($U89,"no"),EXACT($U89,"unknown")))))</x:f>
      </x:c>
      <x:c r="BA89">
        <x:f>OR(LEN(TRIM($C89&amp;""))=0,LEN(TRIM($D89&amp;""))=0,LEN(TRIM($E89&amp;""))=0,LEN(TRIM($F89&amp;""))=0,LEN(TRIM($G89&amp;""))=0,LEN(TRIM($H89&amp;""))=0,LEN(TRIM($I89&amp;""))=0,LEN(TRIM($J89&amp;""))=0)</x:f>
      </x:c>
      <x:c r="BB89">
        <x:f>IF($O89&lt;&gt;"",$O89,IF($J89="independent_current","two_plus",IF($J89="one_decision","one",IF($J89="shared_records","shared","unknown"))))</x:f>
      </x:c>
      <x:c r="BC89">
        <x:f>IF($M89&lt;&gt;"",$M89,IF($J89="stale","stale",IF($J89="incomplete_capture","unknown",IF($J89&lt;&gt;"","current",""))))</x:f>
      </x:c>
      <x:c r="BD89">
        <x:f>IF($N89&lt;&gt;"",$N89,IF($J89="contradictory","material",IF($J89&lt;&gt;"","none","")))</x:f>
      </x:c>
      <x:c r="BE89">
        <x:f>IF($P89&lt;&gt;"",$P89,IF($J89="incomplete_capture","incomplete_crm",IF($J89="independent_current","balanced",IF($J89&lt;&gt;"","limited",""))))</x:f>
      </x:c>
      <x:c r="BF89">
        <x:f>OR($G89="buyer_event",$G89="mixed")</x:f>
      </x:c>
      <x:c r="BG89">
        <x:f>OR($D89="battlecard",$D89="shortlist",$D89="procurement",$D89="pricing",$D89="renewal",$D89="strategy",$D89="product_comparison")</x:f>
      </x:c>
      <x:c r="BH89">
        <x:f>OR($D89="seo",$D89="content",$D89="paid_search",$D89="market_monitoring")</x:f>
      </x:c>
      <x:c r="BI89">
        <x:f>IF(OR($K89="vendor",$K89="product"),"direct",IF(OR($K89="consultancy",$K89="agency"),"indirect",IF(OR($K89="internal_build",$K89="spreadsheet",$K89="incumbent",$K89="open_source",$K89="free_tool",$K89="no_decision",$K89="status_quo"),"substitute","")))</x:f>
      </x:c>
      <x:c r="BJ89">
        <x:f>IF(OR($K89="vendor",$K89="product"),"Direct competitor",IF(OR($K89="consultancy",$K89="agency"),"Service alternative",IF($K89="incumbent","Incumbent / substitute",IF($K89="no_decision","No-decision alternative",IF($K89="status_quo","Status-quo alternative",IF(OR($K89="internal_build",$K89="spreadsheet",$K89="open_source",$K89="free_tool"),"Substitute",""))))))</x:f>
      </x:c>
      <x:c r="BK89">
        <x:f>OR($G89="none",$G89="seller_only",$BB89&lt;&gt;"two_plus",$BE89="only_wins",$BE89="only_losses",$BE89="one_segment",$BE89="incomplete_crm",$BE89="limited",$T89="yes",$BC89&lt;&gt;"current")</x:f>
      </x:c>
      <x:c r="BL89">
        <x:f>IF(ISFORMULA($C89),"candidateName, ","")&amp;IF(OR(ISFORMULA($D89),AND($D89&lt;&gt;"",NOT(OR(EXACT($D89,"seo"),EXACT($D89,"content"),EXACT($D89,"paid_search"),EXACT($D89,"market_monitoring"),EXACT($D89,"battlecard"),EXACT($D89,"product_comparison"),EXACT($D89,"shortlist"),EXACT($D89,"procurement"),EXACT($D89,"pricing"),EXACT($D89,"renewal"),EXACT($D89,"strategy"))))),"decisionUse, ","")&amp;IF(OR(ISFORMULA($E89),AND($E89&lt;&gt;"",NOT(OR(EXACT($E89,"yes"),EXACT($E89,"no"))))),"candidateInSet, ","")&amp;IF(OR(ISFORMULA($F89),AND($F89&lt;&gt;"",NOT(OR(EXACT($F89,"yes"),EXACT($F89,"no"))))),"publicEvidence, ","")&amp;IF(OR(ISFORMULA($G89),AND($G89&lt;&gt;"",NOT(OR(EXACT($G89,"none"),EXACT($G89,"seller_only"),EXACT($G89,"buyer_event"),EXACT($G89,"mixed"))))),"firstPartyEvidence, ","")&amp;IF(OR(ISFORMULA($H89),AND($H89&lt;&gt;"",NOT(OR(EXACT($H89,"yes"),EXACT($H89,"no"),EXACT($H89,"unknown"))))),"realDecision, ","")&amp;IF(OR(ISFORMULA($I89),AND($I89&lt;&gt;"",NOT(OR(EXACT($I89,"full"),EXACT($I89,"partial"),EXACT($I89,"mismatch"),EXACT($I89,"unknown"))))),"scopeMatch, ","")&amp;IF(OR(ISFORMULA($J89),AND($J89&lt;&gt;"",NOT(OR(EXACT($J89,"independent_current"),EXACT($J89,"one_decision"),EXACT($J89,"shared_records"),EXACT($J89,"contradictory"),EXACT($J89,"incomplete_capture"),EXACT($J89,"stale"))))),"evidenceQuality, ","")&amp;IF(OR(ISFORMULA($K89),AND($K89&lt;&gt;"",NOT(OR(EXACT($K89,"vendor"),EXACT($K89,"product"),EXACT($K89,"consultancy"),EXACT($K89,"agency"),EXACT($K89,"internal_build"),EXACT($K89,"spreadsheet"),EXACT($K89,"incumbent"),EXACT($K89,"open_source"),EXACT($K89,"free_tool"),EXACT($K89,"no_decision"),EXACT($K89,"status_quo"),EXACT($K89,"unknown"))))),"alternativeType, ","")&amp;IF(OR(ISFORMULA($L89),AND($L89&lt;&gt;"",NOT(OR(EXACT($L89,"direct"),EXACT($L89,"indirect"),EXACT($L89,"substitute"),EXACT($L89,"reference"),EXACT($L89,"unknown"))))),"currentRole, ","")&amp;IF(OR(ISFORMULA($M89),AND($M89&lt;&gt;"",NOT(OR(EXACT($M89,"current"),EXACT($M89,"stale"),EXACT($M89,"unknown"))))),"freshness, ","")&amp;IF(OR(ISFORMULA($N89),AND($N89&lt;&gt;"",NOT(OR(EXACT($N89,"none"),EXACT($N89,"material"),EXACT($N89,"unknown"))))),"contradiction, ","")&amp;IF(OR(ISFORMULA($O89),AND($O89&lt;&gt;"",NOT(OR(EXACT($O89,"two_plus"),EXACT($O89,"one"),EXACT($O89,"shared"),EXACT($O89,"unknown"))))),"provenance, ","")&amp;IF(OR(ISFORMULA($P89),AND($P89&lt;&gt;"",NOT(OR(EXACT($P89,"balanced"),EXACT($P89,"only_wins"),EXACT($P89,"only_losses"),EXACT($P89,"one_segment"),EXACT($P89,"incomplete_crm"),EXACT($P89,"limited"))))),"sampleCoverage, ","")&amp;IF(OR(ISFORMULA($Q89),AND($Q89&lt;&gt;"",NOT(OR(EXACT($Q89,"none"),EXACT($Q89,"review_due"),EXACT($Q89,"new_evidence"))))),"previousValidation, ","")&amp;IF(OR(ISFORMULA($R89),AND($R89&lt;&gt;"",NOT(OR(EXACT($R89,"yes"),EXACT($R89,"no"))))),"newMaterialEvidence, ","")&amp;IF(OR(ISFORMULA($S89),AND($S89&lt;&gt;"",NOT(OR(EXACT($S89,"yes"),EXACT($S89,"no"),EXACT($S89,"unknown"))))),"serviceability, ","")&amp;IF(OR(ISFORMULA($T89),AND($T89&lt;&gt;"",NOT(OR(EXACT($T89,"yes"),EXACT($T89,"no"))))),"historicalBackfill, ","")&amp;IF(OR(ISFORMULA($U89),AND($U89&lt;&gt;"",NOT(OR(EXACT($U89,"yes"),EXACT($U89,"no"),EXACT($U89,"unknown"))))),"commercialNonParticipation, ","")</x:f>
      </x:c>
      <x:c r="BM89">
        <x:f>IF(LEN(TRIM($C89&amp;""))=0,"candidateName, ","")&amp;IF(LEN(TRIM($D89&amp;""))=0,"decisionUse, ","")&amp;IF(LEN(TRIM($E89&amp;""))=0,"candidateInSet, ","")&amp;IF(LEN(TRIM($F89&amp;""))=0,"publicEvidence, ","")&amp;IF(LEN(TRIM($G89&amp;""))=0,"firstPartyEvidence, ","")&amp;IF(LEN(TRIM($H89&amp;""))=0,"realDecision, ","")&amp;IF(LEN(TRIM($I89&amp;""))=0,"scopeMatch, ","")&amp;IF(LEN(TRIM($J89&amp;""))=0,"evidenceQuality, ","")</x:f>
      </x:c>
      <x:c r="BN89">
        <x:f>IF($AY89=0,"EMPTY",IF($AZ89=TRUE,"INVALID INPUT",IF($BA89=TRUE,"INVALID INPUT",IF(OR(NOT(ISTEXT($C89)),LEN(TRIM($C89&amp;""))&lt;2),"INVALID INPUT",IF(OR($Q89="review_due",$Q89="new_evidence",$R89="yes"),"REOPEN",IF(OR($BD89="material",$BD89="unknown"),"RESOLVE EVIDENCE",IF(OR($I89="unknown",$H89="unknown"),"RESOLVE EVIDENCE",IF(AND($BG89=TRUE,OR($S89="",$S89="unknown")),"RESOLVE EVIDENCE",IF(AND($E89="no",OR($K89="",$K89="unknown")),"RESOLVE EVIDENCE",IF(AND($E89="yes",OR($L89="",$L89="unknown")),"RESOLVE EVIDENCE",IF(AND($E89="yes",OR($I89="partial",$I89="mismatch",$BC89="stale")),"DOWNGRADE",IF(AND($BG89=TRUE,$BK89=TRUE),"RESOLVE EVIDENCE",IF(AND($S89="no",$E89="yes",$H89="no",$U89="yes",$BB89="two_plus",$I89="full",$BC89="current"),"EXCLUDE FROM THIS COMMERCIAL VIEW",IF(AND($S89="no",$E89="yes",$H89="yes"),"DOWNGRADE",IF(AND($S89="no",OR($F89="yes",$BH89=TRUE)),"RETAIN FOR DISCOVERY / REFERENCE",IF($S89="no","RESOLVE EVIDENCE",IF(AND($E89="no",$H89="yes",$BF89=TRUE,$I89="full",$BI89=""),"RESOLVE EVIDENCE",IF(AND($E89="no",$H89="yes",$BF89=TRUE,$I89="full",$BG89=TRUE,OR($BB89&lt;&gt;"two_plus",$BC89&lt;&gt;"current",$S89&lt;&gt;"yes")),"RESOLVE EVIDENCE",IF(AND($E89="no",$H89="yes",$BF89=TRUE,$I89="full"),"ADD",IF(AND($BI89&lt;&gt;"",$E89="yes",$H89="yes",$I89="full",$L89&lt;&gt;$BI89),"RECLASSIFY",IF(AND($BB89="shared",$BH89=TRUE),"RETAIN FOR DISCOVERY / REFERENCE",IF(AND($BH89=TRUE,$F89="yes",OR($H89="no",$G89="none")),"RETAIN FOR DISCOVERY / REFERENCE",IF(AND($E89="yes",$H89="no",$U89="yes",$BB89="two_plus",$I89="full",$BC89="current"),"EXCLUDE FROM THIS COMMERCIAL VIEW",IF(AND($E89="yes",$H89="yes",$BF89=TRUE,$I89="full",$BB89="two_plus",$BC89="current",$BI89=""),"RESOLVE EVIDENCE",IF(AND($E89="yes",$H89="yes",$BF89=TRUE,$I89="full",$BB89="two_plus",$BC89="current",$BG89=TRUE,$S89&lt;&gt;"yes"),"RESOLVE EVIDENCE",IF(AND($E89="yes",$H89="yes",$BF89=TRUE,$I89="full",$BB89="two_plus",$BC89="current",$L89&lt;&gt;$BI89),"RECLASSIFY",IF(AND($E89="yes",$H89="yes",$BF89=TRUE,$I89="full",$BB89="two_plus",$BC89="current"),"CONFIRM","RESOLVE EVIDENCE")))))))))))))))))))))))))))</x:f>
      </x:c>
      <x:c r="BO89">
        <x:f>IF($AY89=0,"EMPTY",IF($AZ89=TRUE,"CONTROLLED_INPUT_INVALID",IF($BA89=TRUE,"REQUIRED_FIELDS_MISSING",IF(OR(NOT(ISTEXT($C89)),LEN(TRIM($C89&amp;""))&lt;2),"IDENTITY_MALFORMED",IF(OR($Q89="review_due",$Q89="new_evidence",$R89="yes"),"LIFECYCLE_TRIGGER",IF(OR($BD89="material",$BD89="unknown"),"MATERIAL_CONTRADICTION",IF(OR($I89="unknown",$H89="unknown"),"SCOPE_OR_EVENT_UNRESOLVED",IF(AND($BG89=TRUE,OR($S89="",$S89="unknown")),"SERVICEABILITY_UNRESOLVED",IF(AND($E89="no",OR($K89="",$K89="unknown")),"MISSING_ALTERNATIVE_ROLE_UNRESOLVED",IF(AND($E89="yes",OR($L89="",$L89="unknown")),"CURRENT_ROLE_UNRESOLVED",IF(AND($E89="yes",OR($I89="partial",$I89="mismatch",$BC89="stale")),"SCOPE_OR_FRESHNESS_LIMIT",IF(AND($BG89=TRUE,$BK89=TRUE),"COMMERCIAL_EVIDENCE_LIMITED",IF(AND($S89="no",$E89="yes",$H89="no",$U89="yes",$BB89="two_plus",$I89="full",$BC89="current"),"SCOPED_NON_SERVICEABILITY",IF(AND($S89="no",$E89="yes",$H89="yes"),"SERVICEABILITY_LIMIT",IF(AND($S89="no",OR($F89="yes",$BH89=TRUE)),"NOT_SERVICEABLE_FOR_COMMERCIAL_VIEW",IF($S89="no","SERVICEABILITY_NEGATIVE_ROLE_EFFECT_UNRESOLVED",IF(AND($E89="no",$H89="yes",$BF89=TRUE,$I89="full",$BI89=""),"MISSING_ALTERNATIVE_ROLE_UNRESOLVED",IF(AND($E89="no",$H89="yes",$BF89=TRUE,$I89="full",$BG89=TRUE,OR($BB89&lt;&gt;"two_plus",$BC89&lt;&gt;"current",$S89&lt;&gt;"yes")),"MISSING_ALTERNATIVE_EVIDENCE_LIMITED",IF(AND($E89="no",$H89="yes",$BF89=TRUE,$I89="full"),"COMMERCIAL_ALTERNATIVE_MISSING",IF(AND($BI89&lt;&gt;"",$E89="yes",$H89="yes",$I89="full",$L89&lt;&gt;$BI89),"ROLE_MISMATCH",IF(AND($BB89="shared",$BH89=TRUE),"PUBLIC_SIGNAL_SHARED_PROVENANCE",IF(AND($BH89=TRUE,$F89="yes",OR($H89="no",$G89="none")),"DISCOVERY_ONLY_RELATIONSHIP",IF(AND($E89="yes",$H89="no",$U89="yes",$BB89="two_plus",$I89="full",$BC89="current"),"SCOPED_NON_PARTICIPATION",IF(AND($E89="yes",$H89="yes",$BF89=TRUE,$I89="full",$BB89="two_plus",$BC89="current",$BI89=""),"ALTERNATIVE_TYPE_UNRESOLVED",IF(AND($E89="yes",$H89="yes",$BF89=TRUE,$I89="full",$BB89="two_plus",$BC89="current",$BG89=TRUE,$S89&lt;&gt;"yes"),"SERVICEABILITY_UNRESOLVED",IF(AND($E89="yes",$H89="yes",$BF89=TRUE,$I89="full",$BB89="two_plus",$BC89="current",$L89&lt;&gt;$BI89),"ROLE_MISMATCH",IF(AND($E89="yes",$H89="yes",$BF89=TRUE,$I89="full",$BB89="two_plus",$BC89="current"),"SCOPED_COMMERCIAL_RELEVANCE","DEFAULT_EVIDENCE_GAP")))))))))))))))))))))))))))</x:f>
      </x:c>
    </x:row>
    <x:row r="90">
      <x:c r="A90" s="71" t="str">
        <x:v>F085</x:v>
      </x:c>
      <x:c r="B90" s="71" t="str">
        <x:v>Required field blank: firstPartyEvidence</x:v>
      </x:c>
      <x:c r="C90" s="71" t="str">
        <x:v>Atlas Cloud</x:v>
      </x:c>
      <x:c r="D90" s="71" t="str">
        <x:v>shortlist</x:v>
      </x:c>
      <x:c r="E90" s="71" t="str">
        <x:v>yes</x:v>
      </x:c>
      <x:c r="F90" s="71" t="str">
        <x:v>yes</x:v>
      </x:c>
      <x:c r="G90" s="71" t="str"/>
      <x:c r="H90" s="71" t="str">
        <x:v>yes</x:v>
      </x:c>
      <x:c r="I90" s="71" t="str">
        <x:v>full</x:v>
      </x:c>
      <x:c r="J90" s="71" t="str">
        <x:v>independent_current</x:v>
      </x:c>
      <x:c r="K90" s="71" t="str">
        <x:v>vendor</x:v>
      </x:c>
      <x:c r="L90" s="71" t="str">
        <x:v>direct</x:v>
      </x:c>
      <x:c r="M90" s="71" t="str">
        <x:v>current</x:v>
      </x:c>
      <x:c r="N90" s="71" t="str">
        <x:v>none</x:v>
      </x:c>
      <x:c r="O90" s="71" t="str">
        <x:v>two_plus</x:v>
      </x:c>
      <x:c r="P90" s="71" t="str">
        <x:v>balanced</x:v>
      </x:c>
      <x:c r="Q90" s="71" t="str">
        <x:v>none</x:v>
      </x:c>
      <x:c r="R90" s="71" t="str">
        <x:v>no</x:v>
      </x:c>
      <x:c r="S90" s="71" t="str">
        <x:v>yes</x:v>
      </x:c>
      <x:c r="T90" s="71" t="str">
        <x:v>no</x:v>
      </x:c>
      <x:c r="U90" s="71" t="str">
        <x:v>no</x:v>
      </x:c>
      <x:c r="V90" s="71" t="str">
        <x:v>INVALID INPUT</x:v>
      </x:c>
      <x:c r="W90" s="71" t="str">
        <x:v>REQUIRED_FIELDS_MISSING</x:v>
      </x:c>
      <x:c r="X90" s="71" t="str">
        <x:v>INCOMPLETE</x:v>
      </x:c>
      <x:c r="Y90" s="61">
        <x:f>IF($BN90="EMPTY","EMPTY",$BN90)</x:f>
      </x:c>
      <x:c r="Z90" s="61">
        <x:f>$BO90</x:f>
      </x:c>
      <x:c r="AA90" s="61">
        <x:f>IF($BN90="EMPTY","EMPTY",IF($AZ90=TRUE,"INVALID",IF($BA90=TRUE,"INCOMPLETE",IF(OR(NOT(ISTEXT($C90)),LEN(TRIM($C90&amp;""))&lt;2),"INVALID","VALID"))))</x:f>
      </x:c>
      <x:c r="AB90" s="61">
        <x:f>IF(Y90=V90,"PASS","FAIL")</x:f>
      </x:c>
      <x:c r="AC90" s="61">
        <x:f>IF(Z90=W90,"PASS","FAIL")</x:f>
      </x:c>
      <x:c r="AD90" s="61">
        <x:f>IF(AA90=X90,"PASS","FAIL")</x:f>
      </x:c>
      <x:c r="AE90" s="61">
        <x:f>IF(AND(AB90="PASS",AC90="PASS",AD90="PASS"),"PASS","FAIL")</x:f>
      </x:c>
      <x:c r="AF90" s="71" t="str">
        <x:v>The check cannot return a validation outcome yet.</x:v>
      </x:c>
      <x:c r="AG90" s="61">
        <x:f>IF($BN90="EMPTY","EMPTY",IFERROR(VLOOKUP($BO90,'Method Notes'!$AN$5:$AW$50,2,FALSE),""))</x:f>
      </x:c>
      <x:c r="AH90" s="71" t="str">
        <x:v>Required information is missing: firstPartyEvidence.</x:v>
      </x:c>
      <x:c r="AI90" s="61">
        <x:f>IF($BN90="EMPTY","EMPTY",IF($BO90="CONTROLLED_INPUT_INVALID","Unsupported values were supplied for: "&amp;LEFT($BL90,MAX(0,LEN($BL90)-2))&amp;". The engine does not convert them to a safe default.",IF($BO90="REQUIRED_FIELDS_MISSING","Required information is missing: "&amp;LEFT($BM90,MAX(0,LEN($BM90)-2))&amp;".",IFERROR(VLOOKUP($BO90,'Method Notes'!$AN$5:$AW$50,3,FALSE),""))))</x:f>
      </x:c>
      <x:c r="AJ90" s="71" t="str">
        <x:v>No role change.</x:v>
      </x:c>
      <x:c r="AK90" s="61">
        <x:f>IF($BN90="EMPTY","EMPTY",IF($BO90="COMMERCIAL_ALTERNATIVE_MISSING","Add as "&amp;$BJ90&amp;" in this scoped view.",IF($BO90="ROLE_MISMATCH","Reclassify as "&amp;$BJ90&amp;" for this view.",IFERROR(VLOOKUP($BO90,'Method Notes'!$AN$5:$AW$50,4,FALSE),""))))</x:f>
      </x:c>
      <x:c r="AL90" s="71" t="str">
        <x:v>Input completion only.</x:v>
      </x:c>
      <x:c r="AM90" s="61">
        <x:f>IF($BN90="EMPTY","EMPTY",IFERROR(VLOOKUP($BO90,'Method Notes'!$AN$5:$AW$50,5,FALSE),""))</x:f>
      </x:c>
      <x:c r="AN90" s="71" t="str">
        <x:v>Any competitor-set conclusion.</x:v>
      </x:c>
      <x:c r="AO90" s="61">
        <x:f>IF($BN90="EMPTY","EMPTY",IFERROR(VLOOKUP($BO90,'Method Notes'!$AN$5:$AW$50,6,FALSE),""))</x:f>
      </x:c>
      <x:c r="AP90" s="71" t="str">
        <x:v>Complete the named fields.</x:v>
      </x:c>
      <x:c r="AQ90" s="61">
        <x:f>IF($BN90="EMPTY","EMPTY",IF($BO90="COMMERCIAL_EVIDENCE_LIMITED",IF($BF90=TRUE,"Add independent decisions and missing segments.","Collect direct buyer or recorded commercial-event evidence tied to the same scope."),IFERROR(VLOOKUP($BO90,'Method Notes'!$AN$5:$AW$50,7,FALSE),"")))</x:f>
      </x:c>
      <x:c r="AR90" s="71" t="str">
        <x:v>Run the check again after completion.</x:v>
      </x:c>
      <x:c r="AS90" s="61">
        <x:f>IF($BN90="EMPTY","EMPTY",IFERROR(VLOOKUP($BO90,'Method Notes'!$AN$5:$AW$50,8,FALSE),""))</x:f>
      </x:c>
      <x:c r="AT90" s="71" t="str">
        <x:v>The record has begun but is incomplete.</x:v>
      </x:c>
      <x:c r="AU90" s="61">
        <x:f>IF($BN90="EMPTY","EMPTY",IF(OR($BO90="COMMERCIAL_EVIDENCE_LIMITED",$BO90="COMMERCIAL_ALTERNATIVE_MISSING",$BO90="ROLE_MISMATCH",$BO90="SCOPE_OR_FRESHNESS_LIMIT"),IF($BB90="shared","PROVENANCE NOT INDEPENDENT",IF($BB90="one","ONE INDEPENDENT DECISION ONLY",IF($BE90="incomplete_crm","CRM CAPTURE INCOMPLETE",IF(OR($BE90="only_wins",$BE90="only_losses",$BE90="one_segment",$BE90="limited"),"SAMPLE COVERAGE LIMITED",IF($T90="yes","HISTORICAL BACKFILL UNRELIABLE",IF($BC90="stale","EVIDENCE STALE","Evidence is scoped to the tested view.")))))),IFERROR(VLOOKUP($BO90,'Method Notes'!$AN$5:$AW$50,9,FALSE),"")))</x:f>
      </x:c>
      <x:c r="AV90" s="71" t="str">
        <x:v>Complete the missing fields.</x:v>
      </x:c>
      <x:c r="AW90" s="61">
        <x:f>IF($BN90="EMPTY","EMPTY",IFERROR(VLOOKUP($BO90,'Method Notes'!$AN$5:$AW$50,10,FALSE),""))</x:f>
      </x:c>
      <x:c r="AX90" s="61">
        <x:f>IF(AND(AG90=AF90,AI90=AH90,AK90=AJ90,AM90=AL90,AO90=AN90,AQ90=AP90,AS90=AR90,AU90=AT90,AW90=AV90),"PASS","FAIL")</x:f>
      </x:c>
      <x:c r="AY90">
        <x:f>IF(COUNTA($C90:$U90)&gt;0,1,0)</x:f>
      </x:c>
      <x:c r="AZ90">
        <x:f>OR(ISFORMULA($C90),ISFORMULA($D90),AND($D90&lt;&gt;"",NOT(OR(EXACT($D90,"seo"),EXACT($D90,"content"),EXACT($D90,"paid_search"),EXACT($D90,"market_monitoring"),EXACT($D90,"battlecard"),EXACT($D90,"product_comparison"),EXACT($D90,"shortlist"),EXACT($D90,"procurement"),EXACT($D90,"pricing"),EXACT($D90,"renewal"),EXACT($D90,"strategy")))),ISFORMULA($E90),AND($E90&lt;&gt;"",NOT(OR(EXACT($E90,"yes"),EXACT($E90,"no")))),ISFORMULA($F90),AND($F90&lt;&gt;"",NOT(OR(EXACT($F90,"yes"),EXACT($F90,"no")))),ISFORMULA($G90),AND($G90&lt;&gt;"",NOT(OR(EXACT($G90,"none"),EXACT($G90,"seller_only"),EXACT($G90,"buyer_event"),EXACT($G90,"mixed")))),ISFORMULA($H90),AND($H90&lt;&gt;"",NOT(OR(EXACT($H90,"yes"),EXACT($H90,"no"),EXACT($H90,"unknown")))),ISFORMULA($I90),AND($I90&lt;&gt;"",NOT(OR(EXACT($I90,"full"),EXACT($I90,"partial"),EXACT($I90,"mismatch"),EXACT($I90,"unknown")))),ISFORMULA($J90),AND($J90&lt;&gt;"",NOT(OR(EXACT($J90,"independent_current"),EXACT($J90,"one_decision"),EXACT($J90,"shared_records"),EXACT($J90,"contradictory"),EXACT($J90,"incomplete_capture"),EXACT($J90,"stale")))),ISFORMULA($K90),AND($K90&lt;&gt;"",NOT(OR(EXACT($K90,"vendor"),EXACT($K90,"product"),EXACT($K90,"consultancy"),EXACT($K90,"agency"),EXACT($K90,"internal_build"),EXACT($K90,"spreadsheet"),EXACT($K90,"incumbent"),EXACT($K90,"open_source"),EXACT($K90,"free_tool"),EXACT($K90,"no_decision"),EXACT($K90,"status_quo"),EXACT($K90,"unknown")))),ISFORMULA($L90),AND($L90&lt;&gt;"",NOT(OR(EXACT($L90,"direct"),EXACT($L90,"indirect"),EXACT($L90,"substitute"),EXACT($L90,"reference"),EXACT($L90,"unknown")))),ISFORMULA($M90),AND($M90&lt;&gt;"",NOT(OR(EXACT($M90,"current"),EXACT($M90,"stale"),EXACT($M90,"unknown")))),ISFORMULA($N90),AND($N90&lt;&gt;"",NOT(OR(EXACT($N90,"none"),EXACT($N90,"material"),EXACT($N90,"unknown")))),ISFORMULA($O90),AND($O90&lt;&gt;"",NOT(OR(EXACT($O90,"two_plus"),EXACT($O90,"one"),EXACT($O90,"shared"),EXACT($O90,"unknown")))),ISFORMULA($P90),AND($P90&lt;&gt;"",NOT(OR(EXACT($P90,"balanced"),EXACT($P90,"only_wins"),EXACT($P90,"only_losses"),EXACT($P90,"one_segment"),EXACT($P90,"incomplete_crm"),EXACT($P90,"limited")))),ISFORMULA($Q90),AND($Q90&lt;&gt;"",NOT(OR(EXACT($Q90,"none"),EXACT($Q90,"review_due"),EXACT($Q90,"new_evidence")))),ISFORMULA($R90),AND($R90&lt;&gt;"",NOT(OR(EXACT($R90,"yes"),EXACT($R90,"no")))),ISFORMULA($S90),AND($S90&lt;&gt;"",NOT(OR(EXACT($S90,"yes"),EXACT($S90,"no"),EXACT($S90,"unknown")))),ISFORMULA($T90),AND($T90&lt;&gt;"",NOT(OR(EXACT($T90,"yes"),EXACT($T90,"no")))),ISFORMULA($U90),AND($U90&lt;&gt;"",NOT(OR(EXACT($U90,"yes"),EXACT($U90,"no"),EXACT($U90,"unknown")))))</x:f>
      </x:c>
      <x:c r="BA90">
        <x:f>OR(LEN(TRIM($C90&amp;""))=0,LEN(TRIM($D90&amp;""))=0,LEN(TRIM($E90&amp;""))=0,LEN(TRIM($F90&amp;""))=0,LEN(TRIM($G90&amp;""))=0,LEN(TRIM($H90&amp;""))=0,LEN(TRIM($I90&amp;""))=0,LEN(TRIM($J90&amp;""))=0)</x:f>
      </x:c>
      <x:c r="BB90">
        <x:f>IF($O90&lt;&gt;"",$O90,IF($J90="independent_current","two_plus",IF($J90="one_decision","one",IF($J90="shared_records","shared","unknown"))))</x:f>
      </x:c>
      <x:c r="BC90">
        <x:f>IF($M90&lt;&gt;"",$M90,IF($J90="stale","stale",IF($J90="incomplete_capture","unknown",IF($J90&lt;&gt;"","current",""))))</x:f>
      </x:c>
      <x:c r="BD90">
        <x:f>IF($N90&lt;&gt;"",$N90,IF($J90="contradictory","material",IF($J90&lt;&gt;"","none","")))</x:f>
      </x:c>
      <x:c r="BE90">
        <x:f>IF($P90&lt;&gt;"",$P90,IF($J90="incomplete_capture","incomplete_crm",IF($J90="independent_current","balanced",IF($J90&lt;&gt;"","limited",""))))</x:f>
      </x:c>
      <x:c r="BF90">
        <x:f>OR($G90="buyer_event",$G90="mixed")</x:f>
      </x:c>
      <x:c r="BG90">
        <x:f>OR($D90="battlecard",$D90="shortlist",$D90="procurement",$D90="pricing",$D90="renewal",$D90="strategy",$D90="product_comparison")</x:f>
      </x:c>
      <x:c r="BH90">
        <x:f>OR($D90="seo",$D90="content",$D90="paid_search",$D90="market_monitoring")</x:f>
      </x:c>
      <x:c r="BI90">
        <x:f>IF(OR($K90="vendor",$K90="product"),"direct",IF(OR($K90="consultancy",$K90="agency"),"indirect",IF(OR($K90="internal_build",$K90="spreadsheet",$K90="incumbent",$K90="open_source",$K90="free_tool",$K90="no_decision",$K90="status_quo"),"substitute","")))</x:f>
      </x:c>
      <x:c r="BJ90">
        <x:f>IF(OR($K90="vendor",$K90="product"),"Direct competitor",IF(OR($K90="consultancy",$K90="agency"),"Service alternative",IF($K90="incumbent","Incumbent / substitute",IF($K90="no_decision","No-decision alternative",IF($K90="status_quo","Status-quo alternative",IF(OR($K90="internal_build",$K90="spreadsheet",$K90="open_source",$K90="free_tool"),"Substitute",""))))))</x:f>
      </x:c>
      <x:c r="BK90">
        <x:f>OR($G90="none",$G90="seller_only",$BB90&lt;&gt;"two_plus",$BE90="only_wins",$BE90="only_losses",$BE90="one_segment",$BE90="incomplete_crm",$BE90="limited",$T90="yes",$BC90&lt;&gt;"current")</x:f>
      </x:c>
      <x:c r="BL90">
        <x:f>IF(ISFORMULA($C90),"candidateName, ","")&amp;IF(OR(ISFORMULA($D90),AND($D90&lt;&gt;"",NOT(OR(EXACT($D90,"seo"),EXACT($D90,"content"),EXACT($D90,"paid_search"),EXACT($D90,"market_monitoring"),EXACT($D90,"battlecard"),EXACT($D90,"product_comparison"),EXACT($D90,"shortlist"),EXACT($D90,"procurement"),EXACT($D90,"pricing"),EXACT($D90,"renewal"),EXACT($D90,"strategy"))))),"decisionUse, ","")&amp;IF(OR(ISFORMULA($E90),AND($E90&lt;&gt;"",NOT(OR(EXACT($E90,"yes"),EXACT($E90,"no"))))),"candidateInSet, ","")&amp;IF(OR(ISFORMULA($F90),AND($F90&lt;&gt;"",NOT(OR(EXACT($F90,"yes"),EXACT($F90,"no"))))),"publicEvidence, ","")&amp;IF(OR(ISFORMULA($G90),AND($G90&lt;&gt;"",NOT(OR(EXACT($G90,"none"),EXACT($G90,"seller_only"),EXACT($G90,"buyer_event"),EXACT($G90,"mixed"))))),"firstPartyEvidence, ","")&amp;IF(OR(ISFORMULA($H90),AND($H90&lt;&gt;"",NOT(OR(EXACT($H90,"yes"),EXACT($H90,"no"),EXACT($H90,"unknown"))))),"realDecision, ","")&amp;IF(OR(ISFORMULA($I90),AND($I90&lt;&gt;"",NOT(OR(EXACT($I90,"full"),EXACT($I90,"partial"),EXACT($I90,"mismatch"),EXACT($I90,"unknown"))))),"scopeMatch, ","")&amp;IF(OR(ISFORMULA($J90),AND($J90&lt;&gt;"",NOT(OR(EXACT($J90,"independent_current"),EXACT($J90,"one_decision"),EXACT($J90,"shared_records"),EXACT($J90,"contradictory"),EXACT($J90,"incomplete_capture"),EXACT($J90,"stale"))))),"evidenceQuality, ","")&amp;IF(OR(ISFORMULA($K90),AND($K90&lt;&gt;"",NOT(OR(EXACT($K90,"vendor"),EXACT($K90,"product"),EXACT($K90,"consultancy"),EXACT($K90,"agency"),EXACT($K90,"internal_build"),EXACT($K90,"spreadsheet"),EXACT($K90,"incumbent"),EXACT($K90,"open_source"),EXACT($K90,"free_tool"),EXACT($K90,"no_decision"),EXACT($K90,"status_quo"),EXACT($K90,"unknown"))))),"alternativeType, ","")&amp;IF(OR(ISFORMULA($L90),AND($L90&lt;&gt;"",NOT(OR(EXACT($L90,"direct"),EXACT($L90,"indirect"),EXACT($L90,"substitute"),EXACT($L90,"reference"),EXACT($L90,"unknown"))))),"currentRole, ","")&amp;IF(OR(ISFORMULA($M90),AND($M90&lt;&gt;"",NOT(OR(EXACT($M90,"current"),EXACT($M90,"stale"),EXACT($M90,"unknown"))))),"freshness, ","")&amp;IF(OR(ISFORMULA($N90),AND($N90&lt;&gt;"",NOT(OR(EXACT($N90,"none"),EXACT($N90,"material"),EXACT($N90,"unknown"))))),"contradiction, ","")&amp;IF(OR(ISFORMULA($O90),AND($O90&lt;&gt;"",NOT(OR(EXACT($O90,"two_plus"),EXACT($O90,"one"),EXACT($O90,"shared"),EXACT($O90,"unknown"))))),"provenance, ","")&amp;IF(OR(ISFORMULA($P90),AND($P90&lt;&gt;"",NOT(OR(EXACT($P90,"balanced"),EXACT($P90,"only_wins"),EXACT($P90,"only_losses"),EXACT($P90,"one_segment"),EXACT($P90,"incomplete_crm"),EXACT($P90,"limited"))))),"sampleCoverage, ","")&amp;IF(OR(ISFORMULA($Q90),AND($Q90&lt;&gt;"",NOT(OR(EXACT($Q90,"none"),EXACT($Q90,"review_due"),EXACT($Q90,"new_evidence"))))),"previousValidation, ","")&amp;IF(OR(ISFORMULA($R90),AND($R90&lt;&gt;"",NOT(OR(EXACT($R90,"yes"),EXACT($R90,"no"))))),"newMaterialEvidence, ","")&amp;IF(OR(ISFORMULA($S90),AND($S90&lt;&gt;"",NOT(OR(EXACT($S90,"yes"),EXACT($S90,"no"),EXACT($S90,"unknown"))))),"serviceability, ","")&amp;IF(OR(ISFORMULA($T90),AND($T90&lt;&gt;"",NOT(OR(EXACT($T90,"yes"),EXACT($T90,"no"))))),"historicalBackfill, ","")&amp;IF(OR(ISFORMULA($U90),AND($U90&lt;&gt;"",NOT(OR(EXACT($U90,"yes"),EXACT($U90,"no"),EXACT($U90,"unknown"))))),"commercialNonParticipation, ","")</x:f>
      </x:c>
      <x:c r="BM90">
        <x:f>IF(LEN(TRIM($C90&amp;""))=0,"candidateName, ","")&amp;IF(LEN(TRIM($D90&amp;""))=0,"decisionUse, ","")&amp;IF(LEN(TRIM($E90&amp;""))=0,"candidateInSet, ","")&amp;IF(LEN(TRIM($F90&amp;""))=0,"publicEvidence, ","")&amp;IF(LEN(TRIM($G90&amp;""))=0,"firstPartyEvidence, ","")&amp;IF(LEN(TRIM($H90&amp;""))=0,"realDecision, ","")&amp;IF(LEN(TRIM($I90&amp;""))=0,"scopeMatch, ","")&amp;IF(LEN(TRIM($J90&amp;""))=0,"evidenceQuality, ","")</x:f>
      </x:c>
      <x:c r="BN90">
        <x:f>IF($AY90=0,"EMPTY",IF($AZ90=TRUE,"INVALID INPUT",IF($BA90=TRUE,"INVALID INPUT",IF(OR(NOT(ISTEXT($C90)),LEN(TRIM($C90&amp;""))&lt;2),"INVALID INPUT",IF(OR($Q90="review_due",$Q90="new_evidence",$R90="yes"),"REOPEN",IF(OR($BD90="material",$BD90="unknown"),"RESOLVE EVIDENCE",IF(OR($I90="unknown",$H90="unknown"),"RESOLVE EVIDENCE",IF(AND($BG90=TRUE,OR($S90="",$S90="unknown")),"RESOLVE EVIDENCE",IF(AND($E90="no",OR($K90="",$K90="unknown")),"RESOLVE EVIDENCE",IF(AND($E90="yes",OR($L90="",$L90="unknown")),"RESOLVE EVIDENCE",IF(AND($E90="yes",OR($I90="partial",$I90="mismatch",$BC90="stale")),"DOWNGRADE",IF(AND($BG90=TRUE,$BK90=TRUE),"RESOLVE EVIDENCE",IF(AND($S90="no",$E90="yes",$H90="no",$U90="yes",$BB90="two_plus",$I90="full",$BC90="current"),"EXCLUDE FROM THIS COMMERCIAL VIEW",IF(AND($S90="no",$E90="yes",$H90="yes"),"DOWNGRADE",IF(AND($S90="no",OR($F90="yes",$BH90=TRUE)),"RETAIN FOR DISCOVERY / REFERENCE",IF($S90="no","RESOLVE EVIDENCE",IF(AND($E90="no",$H90="yes",$BF90=TRUE,$I90="full",$BI90=""),"RESOLVE EVIDENCE",IF(AND($E90="no",$H90="yes",$BF90=TRUE,$I90="full",$BG90=TRUE,OR($BB90&lt;&gt;"two_plus",$BC90&lt;&gt;"current",$S90&lt;&gt;"yes")),"RESOLVE EVIDENCE",IF(AND($E90="no",$H90="yes",$BF90=TRUE,$I90="full"),"ADD",IF(AND($BI90&lt;&gt;"",$E90="yes",$H90="yes",$I90="full",$L90&lt;&gt;$BI90),"RECLASSIFY",IF(AND($BB90="shared",$BH90=TRUE),"RETAIN FOR DISCOVERY / REFERENCE",IF(AND($BH90=TRUE,$F90="yes",OR($H90="no",$G90="none")),"RETAIN FOR DISCOVERY / REFERENCE",IF(AND($E90="yes",$H90="no",$U90="yes",$BB90="two_plus",$I90="full",$BC90="current"),"EXCLUDE FROM THIS COMMERCIAL VIEW",IF(AND($E90="yes",$H90="yes",$BF90=TRUE,$I90="full",$BB90="two_plus",$BC90="current",$BI90=""),"RESOLVE EVIDENCE",IF(AND($E90="yes",$H90="yes",$BF90=TRUE,$I90="full",$BB90="two_plus",$BC90="current",$BG90=TRUE,$S90&lt;&gt;"yes"),"RESOLVE EVIDENCE",IF(AND($E90="yes",$H90="yes",$BF90=TRUE,$I90="full",$BB90="two_plus",$BC90="current",$L90&lt;&gt;$BI90),"RECLASSIFY",IF(AND($E90="yes",$H90="yes",$BF90=TRUE,$I90="full",$BB90="two_plus",$BC90="current"),"CONFIRM","RESOLVE EVIDENCE")))))))))))))))))))))))))))</x:f>
      </x:c>
      <x:c r="BO90">
        <x:f>IF($AY90=0,"EMPTY",IF($AZ90=TRUE,"CONTROLLED_INPUT_INVALID",IF($BA90=TRUE,"REQUIRED_FIELDS_MISSING",IF(OR(NOT(ISTEXT($C90)),LEN(TRIM($C90&amp;""))&lt;2),"IDENTITY_MALFORMED",IF(OR($Q90="review_due",$Q90="new_evidence",$R90="yes"),"LIFECYCLE_TRIGGER",IF(OR($BD90="material",$BD90="unknown"),"MATERIAL_CONTRADICTION",IF(OR($I90="unknown",$H90="unknown"),"SCOPE_OR_EVENT_UNRESOLVED",IF(AND($BG90=TRUE,OR($S90="",$S90="unknown")),"SERVICEABILITY_UNRESOLVED",IF(AND($E90="no",OR($K90="",$K90="unknown")),"MISSING_ALTERNATIVE_ROLE_UNRESOLVED",IF(AND($E90="yes",OR($L90="",$L90="unknown")),"CURRENT_ROLE_UNRESOLVED",IF(AND($E90="yes",OR($I90="partial",$I90="mismatch",$BC90="stale")),"SCOPE_OR_FRESHNESS_LIMIT",IF(AND($BG90=TRUE,$BK90=TRUE),"COMMERCIAL_EVIDENCE_LIMITED",IF(AND($S90="no",$E90="yes",$H90="no",$U90="yes",$BB90="two_plus",$I90="full",$BC90="current"),"SCOPED_NON_SERVICEABILITY",IF(AND($S90="no",$E90="yes",$H90="yes"),"SERVICEABILITY_LIMIT",IF(AND($S90="no",OR($F90="yes",$BH90=TRUE)),"NOT_SERVICEABLE_FOR_COMMERCIAL_VIEW",IF($S90="no","SERVICEABILITY_NEGATIVE_ROLE_EFFECT_UNRESOLVED",IF(AND($E90="no",$H90="yes",$BF90=TRUE,$I90="full",$BI90=""),"MISSING_ALTERNATIVE_ROLE_UNRESOLVED",IF(AND($E90="no",$H90="yes",$BF90=TRUE,$I90="full",$BG90=TRUE,OR($BB90&lt;&gt;"two_plus",$BC90&lt;&gt;"current",$S90&lt;&gt;"yes")),"MISSING_ALTERNATIVE_EVIDENCE_LIMITED",IF(AND($E90="no",$H90="yes",$BF90=TRUE,$I90="full"),"COMMERCIAL_ALTERNATIVE_MISSING",IF(AND($BI90&lt;&gt;"",$E90="yes",$H90="yes",$I90="full",$L90&lt;&gt;$BI90),"ROLE_MISMATCH",IF(AND($BB90="shared",$BH90=TRUE),"PUBLIC_SIGNAL_SHARED_PROVENANCE",IF(AND($BH90=TRUE,$F90="yes",OR($H90="no",$G90="none")),"DISCOVERY_ONLY_RELATIONSHIP",IF(AND($E90="yes",$H90="no",$U90="yes",$BB90="two_plus",$I90="full",$BC90="current"),"SCOPED_NON_PARTICIPATION",IF(AND($E90="yes",$H90="yes",$BF90=TRUE,$I90="full",$BB90="two_plus",$BC90="current",$BI90=""),"ALTERNATIVE_TYPE_UNRESOLVED",IF(AND($E90="yes",$H90="yes",$BF90=TRUE,$I90="full",$BB90="two_plus",$BC90="current",$BG90=TRUE,$S90&lt;&gt;"yes"),"SERVICEABILITY_UNRESOLVED",IF(AND($E90="yes",$H90="yes",$BF90=TRUE,$I90="full",$BB90="two_plus",$BC90="current",$L90&lt;&gt;$BI90),"ROLE_MISMATCH",IF(AND($E90="yes",$H90="yes",$BF90=TRUE,$I90="full",$BB90="two_plus",$BC90="current"),"SCOPED_COMMERCIAL_RELEVANCE","DEFAULT_EVIDENCE_GAP")))))))))))))))))))))))))))</x:f>
      </x:c>
    </x:row>
    <x:row r="91">
      <x:c r="A91" s="71" t="str">
        <x:v>F086</x:v>
      </x:c>
      <x:c r="B91" s="71" t="str">
        <x:v>Required field blank: realDecision</x:v>
      </x:c>
      <x:c r="C91" s="71" t="str">
        <x:v>Atlas Cloud</x:v>
      </x:c>
      <x:c r="D91" s="71" t="str">
        <x:v>shortlist</x:v>
      </x:c>
      <x:c r="E91" s="71" t="str">
        <x:v>yes</x:v>
      </x:c>
      <x:c r="F91" s="71" t="str">
        <x:v>yes</x:v>
      </x:c>
      <x:c r="G91" s="71" t="str">
        <x:v>mixed</x:v>
      </x:c>
      <x:c r="H91" s="71" t="str"/>
      <x:c r="I91" s="71" t="str">
        <x:v>full</x:v>
      </x:c>
      <x:c r="J91" s="71" t="str">
        <x:v>independent_current</x:v>
      </x:c>
      <x:c r="K91" s="71" t="str">
        <x:v>vendor</x:v>
      </x:c>
      <x:c r="L91" s="71" t="str">
        <x:v>direct</x:v>
      </x:c>
      <x:c r="M91" s="71" t="str">
        <x:v>current</x:v>
      </x:c>
      <x:c r="N91" s="71" t="str">
        <x:v>none</x:v>
      </x:c>
      <x:c r="O91" s="71" t="str">
        <x:v>two_plus</x:v>
      </x:c>
      <x:c r="P91" s="71" t="str">
        <x:v>balanced</x:v>
      </x:c>
      <x:c r="Q91" s="71" t="str">
        <x:v>none</x:v>
      </x:c>
      <x:c r="R91" s="71" t="str">
        <x:v>no</x:v>
      </x:c>
      <x:c r="S91" s="71" t="str">
        <x:v>yes</x:v>
      </x:c>
      <x:c r="T91" s="71" t="str">
        <x:v>no</x:v>
      </x:c>
      <x:c r="U91" s="71" t="str">
        <x:v>no</x:v>
      </x:c>
      <x:c r="V91" s="71" t="str">
        <x:v>INVALID INPUT</x:v>
      </x:c>
      <x:c r="W91" s="71" t="str">
        <x:v>REQUIRED_FIELDS_MISSING</x:v>
      </x:c>
      <x:c r="X91" s="71" t="str">
        <x:v>INCOMPLETE</x:v>
      </x:c>
      <x:c r="Y91" s="61">
        <x:f>IF($BN91="EMPTY","EMPTY",$BN91)</x:f>
      </x:c>
      <x:c r="Z91" s="61">
        <x:f>$BO91</x:f>
      </x:c>
      <x:c r="AA91" s="61">
        <x:f>IF($BN91="EMPTY","EMPTY",IF($AZ91=TRUE,"INVALID",IF($BA91=TRUE,"INCOMPLETE",IF(OR(NOT(ISTEXT($C91)),LEN(TRIM($C91&amp;""))&lt;2),"INVALID","VALID"))))</x:f>
      </x:c>
      <x:c r="AB91" s="61">
        <x:f>IF(Y91=V91,"PASS","FAIL")</x:f>
      </x:c>
      <x:c r="AC91" s="61">
        <x:f>IF(Z91=W91,"PASS","FAIL")</x:f>
      </x:c>
      <x:c r="AD91" s="61">
        <x:f>IF(AA91=X91,"PASS","FAIL")</x:f>
      </x:c>
      <x:c r="AE91" s="61">
        <x:f>IF(AND(AB91="PASS",AC91="PASS",AD91="PASS"),"PASS","FAIL")</x:f>
      </x:c>
      <x:c r="AF91" s="71" t="str">
        <x:v>The check cannot return a validation outcome yet.</x:v>
      </x:c>
      <x:c r="AG91" s="61">
        <x:f>IF($BN91="EMPTY","EMPTY",IFERROR(VLOOKUP($BO91,'Method Notes'!$AN$5:$AW$50,2,FALSE),""))</x:f>
      </x:c>
      <x:c r="AH91" s="71" t="str">
        <x:v>Required information is missing: realDecision.</x:v>
      </x:c>
      <x:c r="AI91" s="61">
        <x:f>IF($BN91="EMPTY","EMPTY",IF($BO91="CONTROLLED_INPUT_INVALID","Unsupported values were supplied for: "&amp;LEFT($BL91,MAX(0,LEN($BL91)-2))&amp;". The engine does not convert them to a safe default.",IF($BO91="REQUIRED_FIELDS_MISSING","Required information is missing: "&amp;LEFT($BM91,MAX(0,LEN($BM91)-2))&amp;".",IFERROR(VLOOKUP($BO91,'Method Notes'!$AN$5:$AW$50,3,FALSE),""))))</x:f>
      </x:c>
      <x:c r="AJ91" s="71" t="str">
        <x:v>No role change.</x:v>
      </x:c>
      <x:c r="AK91" s="61">
        <x:f>IF($BN91="EMPTY","EMPTY",IF($BO91="COMMERCIAL_ALTERNATIVE_MISSING","Add as "&amp;$BJ91&amp;" in this scoped view.",IF($BO91="ROLE_MISMATCH","Reclassify as "&amp;$BJ91&amp;" for this view.",IFERROR(VLOOKUP($BO91,'Method Notes'!$AN$5:$AW$50,4,FALSE),""))))</x:f>
      </x:c>
      <x:c r="AL91" s="71" t="str">
        <x:v>Input completion only.</x:v>
      </x:c>
      <x:c r="AM91" s="61">
        <x:f>IF($BN91="EMPTY","EMPTY",IFERROR(VLOOKUP($BO91,'Method Notes'!$AN$5:$AW$50,5,FALSE),""))</x:f>
      </x:c>
      <x:c r="AN91" s="71" t="str">
        <x:v>Any competitor-set conclusion.</x:v>
      </x:c>
      <x:c r="AO91" s="61">
        <x:f>IF($BN91="EMPTY","EMPTY",IFERROR(VLOOKUP($BO91,'Method Notes'!$AN$5:$AW$50,6,FALSE),""))</x:f>
      </x:c>
      <x:c r="AP91" s="71" t="str">
        <x:v>Complete the named fields.</x:v>
      </x:c>
      <x:c r="AQ91" s="61">
        <x:f>IF($BN91="EMPTY","EMPTY",IF($BO91="COMMERCIAL_EVIDENCE_LIMITED",IF($BF91=TRUE,"Add independent decisions and missing segments.","Collect direct buyer or recorded commercial-event evidence tied to the same scope."),IFERROR(VLOOKUP($BO91,'Method Notes'!$AN$5:$AW$50,7,FALSE),"")))</x:f>
      </x:c>
      <x:c r="AR91" s="71" t="str">
        <x:v>Run the check again after completion.</x:v>
      </x:c>
      <x:c r="AS91" s="61">
        <x:f>IF($BN91="EMPTY","EMPTY",IFERROR(VLOOKUP($BO91,'Method Notes'!$AN$5:$AW$50,8,FALSE),""))</x:f>
      </x:c>
      <x:c r="AT91" s="71" t="str">
        <x:v>The record has begun but is incomplete.</x:v>
      </x:c>
      <x:c r="AU91" s="61">
        <x:f>IF($BN91="EMPTY","EMPTY",IF(OR($BO91="COMMERCIAL_EVIDENCE_LIMITED",$BO91="COMMERCIAL_ALTERNATIVE_MISSING",$BO91="ROLE_MISMATCH",$BO91="SCOPE_OR_FRESHNESS_LIMIT"),IF($BB91="shared","PROVENANCE NOT INDEPENDENT",IF($BB91="one","ONE INDEPENDENT DECISION ONLY",IF($BE91="incomplete_crm","CRM CAPTURE INCOMPLETE",IF(OR($BE91="only_wins",$BE91="only_losses",$BE91="one_segment",$BE91="limited"),"SAMPLE COVERAGE LIMITED",IF($T91="yes","HISTORICAL BACKFILL UNRELIABLE",IF($BC91="stale","EVIDENCE STALE","Evidence is scoped to the tested view.")))))),IFERROR(VLOOKUP($BO91,'Method Notes'!$AN$5:$AW$50,9,FALSE),"")))</x:f>
      </x:c>
      <x:c r="AV91" s="71" t="str">
        <x:v>Complete the missing fields.</x:v>
      </x:c>
      <x:c r="AW91" s="61">
        <x:f>IF($BN91="EMPTY","EMPTY",IFERROR(VLOOKUP($BO91,'Method Notes'!$AN$5:$AW$50,10,FALSE),""))</x:f>
      </x:c>
      <x:c r="AX91" s="61">
        <x:f>IF(AND(AG91=AF91,AI91=AH91,AK91=AJ91,AM91=AL91,AO91=AN91,AQ91=AP91,AS91=AR91,AU91=AT91,AW91=AV91),"PASS","FAIL")</x:f>
      </x:c>
      <x:c r="AY91">
        <x:f>IF(COUNTA($C91:$U91)&gt;0,1,0)</x:f>
      </x:c>
      <x:c r="AZ91">
        <x:f>OR(ISFORMULA($C91),ISFORMULA($D91),AND($D91&lt;&gt;"",NOT(OR(EXACT($D91,"seo"),EXACT($D91,"content"),EXACT($D91,"paid_search"),EXACT($D91,"market_monitoring"),EXACT($D91,"battlecard"),EXACT($D91,"product_comparison"),EXACT($D91,"shortlist"),EXACT($D91,"procurement"),EXACT($D91,"pricing"),EXACT($D91,"renewal"),EXACT($D91,"strategy")))),ISFORMULA($E91),AND($E91&lt;&gt;"",NOT(OR(EXACT($E91,"yes"),EXACT($E91,"no")))),ISFORMULA($F91),AND($F91&lt;&gt;"",NOT(OR(EXACT($F91,"yes"),EXACT($F91,"no")))),ISFORMULA($G91),AND($G91&lt;&gt;"",NOT(OR(EXACT($G91,"none"),EXACT($G91,"seller_only"),EXACT($G91,"buyer_event"),EXACT($G91,"mixed")))),ISFORMULA($H91),AND($H91&lt;&gt;"",NOT(OR(EXACT($H91,"yes"),EXACT($H91,"no"),EXACT($H91,"unknown")))),ISFORMULA($I91),AND($I91&lt;&gt;"",NOT(OR(EXACT($I91,"full"),EXACT($I91,"partial"),EXACT($I91,"mismatch"),EXACT($I91,"unknown")))),ISFORMULA($J91),AND($J91&lt;&gt;"",NOT(OR(EXACT($J91,"independent_current"),EXACT($J91,"one_decision"),EXACT($J91,"shared_records"),EXACT($J91,"contradictory"),EXACT($J91,"incomplete_capture"),EXACT($J91,"stale")))),ISFORMULA($K91),AND($K91&lt;&gt;"",NOT(OR(EXACT($K91,"vendor"),EXACT($K91,"product"),EXACT($K91,"consultancy"),EXACT($K91,"agency"),EXACT($K91,"internal_build"),EXACT($K91,"spreadsheet"),EXACT($K91,"incumbent"),EXACT($K91,"open_source"),EXACT($K91,"free_tool"),EXACT($K91,"no_decision"),EXACT($K91,"status_quo"),EXACT($K91,"unknown")))),ISFORMULA($L91),AND($L91&lt;&gt;"",NOT(OR(EXACT($L91,"direct"),EXACT($L91,"indirect"),EXACT($L91,"substitute"),EXACT($L91,"reference"),EXACT($L91,"unknown")))),ISFORMULA($M91),AND($M91&lt;&gt;"",NOT(OR(EXACT($M91,"current"),EXACT($M91,"stale"),EXACT($M91,"unknown")))),ISFORMULA($N91),AND($N91&lt;&gt;"",NOT(OR(EXACT($N91,"none"),EXACT($N91,"material"),EXACT($N91,"unknown")))),ISFORMULA($O91),AND($O91&lt;&gt;"",NOT(OR(EXACT($O91,"two_plus"),EXACT($O91,"one"),EXACT($O91,"shared"),EXACT($O91,"unknown")))),ISFORMULA($P91),AND($P91&lt;&gt;"",NOT(OR(EXACT($P91,"balanced"),EXACT($P91,"only_wins"),EXACT($P91,"only_losses"),EXACT($P91,"one_segment"),EXACT($P91,"incomplete_crm"),EXACT($P91,"limited")))),ISFORMULA($Q91),AND($Q91&lt;&gt;"",NOT(OR(EXACT($Q91,"none"),EXACT($Q91,"review_due"),EXACT($Q91,"new_evidence")))),ISFORMULA($R91),AND($R91&lt;&gt;"",NOT(OR(EXACT($R91,"yes"),EXACT($R91,"no")))),ISFORMULA($S91),AND($S91&lt;&gt;"",NOT(OR(EXACT($S91,"yes"),EXACT($S91,"no"),EXACT($S91,"unknown")))),ISFORMULA($T91),AND($T91&lt;&gt;"",NOT(OR(EXACT($T91,"yes"),EXACT($T91,"no")))),ISFORMULA($U91),AND($U91&lt;&gt;"",NOT(OR(EXACT($U91,"yes"),EXACT($U91,"no"),EXACT($U91,"unknown")))))</x:f>
      </x:c>
      <x:c r="BA91">
        <x:f>OR(LEN(TRIM($C91&amp;""))=0,LEN(TRIM($D91&amp;""))=0,LEN(TRIM($E91&amp;""))=0,LEN(TRIM($F91&amp;""))=0,LEN(TRIM($G91&amp;""))=0,LEN(TRIM($H91&amp;""))=0,LEN(TRIM($I91&amp;""))=0,LEN(TRIM($J91&amp;""))=0)</x:f>
      </x:c>
      <x:c r="BB91">
        <x:f>IF($O91&lt;&gt;"",$O91,IF($J91="independent_current","two_plus",IF($J91="one_decision","one",IF($J91="shared_records","shared","unknown"))))</x:f>
      </x:c>
      <x:c r="BC91">
        <x:f>IF($M91&lt;&gt;"",$M91,IF($J91="stale","stale",IF($J91="incomplete_capture","unknown",IF($J91&lt;&gt;"","current",""))))</x:f>
      </x:c>
      <x:c r="BD91">
        <x:f>IF($N91&lt;&gt;"",$N91,IF($J91="contradictory","material",IF($J91&lt;&gt;"","none","")))</x:f>
      </x:c>
      <x:c r="BE91">
        <x:f>IF($P91&lt;&gt;"",$P91,IF($J91="incomplete_capture","incomplete_crm",IF($J91="independent_current","balanced",IF($J91&lt;&gt;"","limited",""))))</x:f>
      </x:c>
      <x:c r="BF91">
        <x:f>OR($G91="buyer_event",$G91="mixed")</x:f>
      </x:c>
      <x:c r="BG91">
        <x:f>OR($D91="battlecard",$D91="shortlist",$D91="procurement",$D91="pricing",$D91="renewal",$D91="strategy",$D91="product_comparison")</x:f>
      </x:c>
      <x:c r="BH91">
        <x:f>OR($D91="seo",$D91="content",$D91="paid_search",$D91="market_monitoring")</x:f>
      </x:c>
      <x:c r="BI91">
        <x:f>IF(OR($K91="vendor",$K91="product"),"direct",IF(OR($K91="consultancy",$K91="agency"),"indirect",IF(OR($K91="internal_build",$K91="spreadsheet",$K91="incumbent",$K91="open_source",$K91="free_tool",$K91="no_decision",$K91="status_quo"),"substitute","")))</x:f>
      </x:c>
      <x:c r="BJ91">
        <x:f>IF(OR($K91="vendor",$K91="product"),"Direct competitor",IF(OR($K91="consultancy",$K91="agency"),"Service alternative",IF($K91="incumbent","Incumbent / substitute",IF($K91="no_decision","No-decision alternative",IF($K91="status_quo","Status-quo alternative",IF(OR($K91="internal_build",$K91="spreadsheet",$K91="open_source",$K91="free_tool"),"Substitute",""))))))</x:f>
      </x:c>
      <x:c r="BK91">
        <x:f>OR($G91="none",$G91="seller_only",$BB91&lt;&gt;"two_plus",$BE91="only_wins",$BE91="only_losses",$BE91="one_segment",$BE91="incomplete_crm",$BE91="limited",$T91="yes",$BC91&lt;&gt;"current")</x:f>
      </x:c>
      <x:c r="BL91">
        <x:f>IF(ISFORMULA($C91),"candidateName, ","")&amp;IF(OR(ISFORMULA($D91),AND($D91&lt;&gt;"",NOT(OR(EXACT($D91,"seo"),EXACT($D91,"content"),EXACT($D91,"paid_search"),EXACT($D91,"market_monitoring"),EXACT($D91,"battlecard"),EXACT($D91,"product_comparison"),EXACT($D91,"shortlist"),EXACT($D91,"procurement"),EXACT($D91,"pricing"),EXACT($D91,"renewal"),EXACT($D91,"strategy"))))),"decisionUse, ","")&amp;IF(OR(ISFORMULA($E91),AND($E91&lt;&gt;"",NOT(OR(EXACT($E91,"yes"),EXACT($E91,"no"))))),"candidateInSet, ","")&amp;IF(OR(ISFORMULA($F91),AND($F91&lt;&gt;"",NOT(OR(EXACT($F91,"yes"),EXACT($F91,"no"))))),"publicEvidence, ","")&amp;IF(OR(ISFORMULA($G91),AND($G91&lt;&gt;"",NOT(OR(EXACT($G91,"none"),EXACT($G91,"seller_only"),EXACT($G91,"buyer_event"),EXACT($G91,"mixed"))))),"firstPartyEvidence, ","")&amp;IF(OR(ISFORMULA($H91),AND($H91&lt;&gt;"",NOT(OR(EXACT($H91,"yes"),EXACT($H91,"no"),EXACT($H91,"unknown"))))),"realDecision, ","")&amp;IF(OR(ISFORMULA($I91),AND($I91&lt;&gt;"",NOT(OR(EXACT($I91,"full"),EXACT($I91,"partial"),EXACT($I91,"mismatch"),EXACT($I91,"unknown"))))),"scopeMatch, ","")&amp;IF(OR(ISFORMULA($J91),AND($J91&lt;&gt;"",NOT(OR(EXACT($J91,"independent_current"),EXACT($J91,"one_decision"),EXACT($J91,"shared_records"),EXACT($J91,"contradictory"),EXACT($J91,"incomplete_capture"),EXACT($J91,"stale"))))),"evidenceQuality, ","")&amp;IF(OR(ISFORMULA($K91),AND($K91&lt;&gt;"",NOT(OR(EXACT($K91,"vendor"),EXACT($K91,"product"),EXACT($K91,"consultancy"),EXACT($K91,"agency"),EXACT($K91,"internal_build"),EXACT($K91,"spreadsheet"),EXACT($K91,"incumbent"),EXACT($K91,"open_source"),EXACT($K91,"free_tool"),EXACT($K91,"no_decision"),EXACT($K91,"status_quo"),EXACT($K91,"unknown"))))),"alternativeType, ","")&amp;IF(OR(ISFORMULA($L91),AND($L91&lt;&gt;"",NOT(OR(EXACT($L91,"direct"),EXACT($L91,"indirect"),EXACT($L91,"substitute"),EXACT($L91,"reference"),EXACT($L91,"unknown"))))),"currentRole, ","")&amp;IF(OR(ISFORMULA($M91),AND($M91&lt;&gt;"",NOT(OR(EXACT($M91,"current"),EXACT($M91,"stale"),EXACT($M91,"unknown"))))),"freshness, ","")&amp;IF(OR(ISFORMULA($N91),AND($N91&lt;&gt;"",NOT(OR(EXACT($N91,"none"),EXACT($N91,"material"),EXACT($N91,"unknown"))))),"contradiction, ","")&amp;IF(OR(ISFORMULA($O91),AND($O91&lt;&gt;"",NOT(OR(EXACT($O91,"two_plus"),EXACT($O91,"one"),EXACT($O91,"shared"),EXACT($O91,"unknown"))))),"provenance, ","")&amp;IF(OR(ISFORMULA($P91),AND($P91&lt;&gt;"",NOT(OR(EXACT($P91,"balanced"),EXACT($P91,"only_wins"),EXACT($P91,"only_losses"),EXACT($P91,"one_segment"),EXACT($P91,"incomplete_crm"),EXACT($P91,"limited"))))),"sampleCoverage, ","")&amp;IF(OR(ISFORMULA($Q91),AND($Q91&lt;&gt;"",NOT(OR(EXACT($Q91,"none"),EXACT($Q91,"review_due"),EXACT($Q91,"new_evidence"))))),"previousValidation, ","")&amp;IF(OR(ISFORMULA($R91),AND($R91&lt;&gt;"",NOT(OR(EXACT($R91,"yes"),EXACT($R91,"no"))))),"newMaterialEvidence, ","")&amp;IF(OR(ISFORMULA($S91),AND($S91&lt;&gt;"",NOT(OR(EXACT($S91,"yes"),EXACT($S91,"no"),EXACT($S91,"unknown"))))),"serviceability, ","")&amp;IF(OR(ISFORMULA($T91),AND($T91&lt;&gt;"",NOT(OR(EXACT($T91,"yes"),EXACT($T91,"no"))))),"historicalBackfill, ","")&amp;IF(OR(ISFORMULA($U91),AND($U91&lt;&gt;"",NOT(OR(EXACT($U91,"yes"),EXACT($U91,"no"),EXACT($U91,"unknown"))))),"commercialNonParticipation, ","")</x:f>
      </x:c>
      <x:c r="BM91">
        <x:f>IF(LEN(TRIM($C91&amp;""))=0,"candidateName, ","")&amp;IF(LEN(TRIM($D91&amp;""))=0,"decisionUse, ","")&amp;IF(LEN(TRIM($E91&amp;""))=0,"candidateInSet, ","")&amp;IF(LEN(TRIM($F91&amp;""))=0,"publicEvidence, ","")&amp;IF(LEN(TRIM($G91&amp;""))=0,"firstPartyEvidence, ","")&amp;IF(LEN(TRIM($H91&amp;""))=0,"realDecision, ","")&amp;IF(LEN(TRIM($I91&amp;""))=0,"scopeMatch, ","")&amp;IF(LEN(TRIM($J91&amp;""))=0,"evidenceQuality, ","")</x:f>
      </x:c>
      <x:c r="BN91">
        <x:f>IF($AY91=0,"EMPTY",IF($AZ91=TRUE,"INVALID INPUT",IF($BA91=TRUE,"INVALID INPUT",IF(OR(NOT(ISTEXT($C91)),LEN(TRIM($C91&amp;""))&lt;2),"INVALID INPUT",IF(OR($Q91="review_due",$Q91="new_evidence",$R91="yes"),"REOPEN",IF(OR($BD91="material",$BD91="unknown"),"RESOLVE EVIDENCE",IF(OR($I91="unknown",$H91="unknown"),"RESOLVE EVIDENCE",IF(AND($BG91=TRUE,OR($S91="",$S91="unknown")),"RESOLVE EVIDENCE",IF(AND($E91="no",OR($K91="",$K91="unknown")),"RESOLVE EVIDENCE",IF(AND($E91="yes",OR($L91="",$L91="unknown")),"RESOLVE EVIDENCE",IF(AND($E91="yes",OR($I91="partial",$I91="mismatch",$BC91="stale")),"DOWNGRADE",IF(AND($BG91=TRUE,$BK91=TRUE),"RESOLVE EVIDENCE",IF(AND($S91="no",$E91="yes",$H91="no",$U91="yes",$BB91="two_plus",$I91="full",$BC91="current"),"EXCLUDE FROM THIS COMMERCIAL VIEW",IF(AND($S91="no",$E91="yes",$H91="yes"),"DOWNGRADE",IF(AND($S91="no",OR($F91="yes",$BH91=TRUE)),"RETAIN FOR DISCOVERY / REFERENCE",IF($S91="no","RESOLVE EVIDENCE",IF(AND($E91="no",$H91="yes",$BF91=TRUE,$I91="full",$BI91=""),"RESOLVE EVIDENCE",IF(AND($E91="no",$H91="yes",$BF91=TRUE,$I91="full",$BG91=TRUE,OR($BB91&lt;&gt;"two_plus",$BC91&lt;&gt;"current",$S91&lt;&gt;"yes")),"RESOLVE EVIDENCE",IF(AND($E91="no",$H91="yes",$BF91=TRUE,$I91="full"),"ADD",IF(AND($BI91&lt;&gt;"",$E91="yes",$H91="yes",$I91="full",$L91&lt;&gt;$BI91),"RECLASSIFY",IF(AND($BB91="shared",$BH91=TRUE),"RETAIN FOR DISCOVERY / REFERENCE",IF(AND($BH91=TRUE,$F91="yes",OR($H91="no",$G91="none")),"RETAIN FOR DISCOVERY / REFERENCE",IF(AND($E91="yes",$H91="no",$U91="yes",$BB91="two_plus",$I91="full",$BC91="current"),"EXCLUDE FROM THIS COMMERCIAL VIEW",IF(AND($E91="yes",$H91="yes",$BF91=TRUE,$I91="full",$BB91="two_plus",$BC91="current",$BI91=""),"RESOLVE EVIDENCE",IF(AND($E91="yes",$H91="yes",$BF91=TRUE,$I91="full",$BB91="two_plus",$BC91="current",$BG91=TRUE,$S91&lt;&gt;"yes"),"RESOLVE EVIDENCE",IF(AND($E91="yes",$H91="yes",$BF91=TRUE,$I91="full",$BB91="two_plus",$BC91="current",$L91&lt;&gt;$BI91),"RECLASSIFY",IF(AND($E91="yes",$H91="yes",$BF91=TRUE,$I91="full",$BB91="two_plus",$BC91="current"),"CONFIRM","RESOLVE EVIDENCE")))))))))))))))))))))))))))</x:f>
      </x:c>
      <x:c r="BO91">
        <x:f>IF($AY91=0,"EMPTY",IF($AZ91=TRUE,"CONTROLLED_INPUT_INVALID",IF($BA91=TRUE,"REQUIRED_FIELDS_MISSING",IF(OR(NOT(ISTEXT($C91)),LEN(TRIM($C91&amp;""))&lt;2),"IDENTITY_MALFORMED",IF(OR($Q91="review_due",$Q91="new_evidence",$R91="yes"),"LIFECYCLE_TRIGGER",IF(OR($BD91="material",$BD91="unknown"),"MATERIAL_CONTRADICTION",IF(OR($I91="unknown",$H91="unknown"),"SCOPE_OR_EVENT_UNRESOLVED",IF(AND($BG91=TRUE,OR($S91="",$S91="unknown")),"SERVICEABILITY_UNRESOLVED",IF(AND($E91="no",OR($K91="",$K91="unknown")),"MISSING_ALTERNATIVE_ROLE_UNRESOLVED",IF(AND($E91="yes",OR($L91="",$L91="unknown")),"CURRENT_ROLE_UNRESOLVED",IF(AND($E91="yes",OR($I91="partial",$I91="mismatch",$BC91="stale")),"SCOPE_OR_FRESHNESS_LIMIT",IF(AND($BG91=TRUE,$BK91=TRUE),"COMMERCIAL_EVIDENCE_LIMITED",IF(AND($S91="no",$E91="yes",$H91="no",$U91="yes",$BB91="two_plus",$I91="full",$BC91="current"),"SCOPED_NON_SERVICEABILITY",IF(AND($S91="no",$E91="yes",$H91="yes"),"SERVICEABILITY_LIMIT",IF(AND($S91="no",OR($F91="yes",$BH91=TRUE)),"NOT_SERVICEABLE_FOR_COMMERCIAL_VIEW",IF($S91="no","SERVICEABILITY_NEGATIVE_ROLE_EFFECT_UNRESOLVED",IF(AND($E91="no",$H91="yes",$BF91=TRUE,$I91="full",$BI91=""),"MISSING_ALTERNATIVE_ROLE_UNRESOLVED",IF(AND($E91="no",$H91="yes",$BF91=TRUE,$I91="full",$BG91=TRUE,OR($BB91&lt;&gt;"two_plus",$BC91&lt;&gt;"current",$S91&lt;&gt;"yes")),"MISSING_ALTERNATIVE_EVIDENCE_LIMITED",IF(AND($E91="no",$H91="yes",$BF91=TRUE,$I91="full"),"COMMERCIAL_ALTERNATIVE_MISSING",IF(AND($BI91&lt;&gt;"",$E91="yes",$H91="yes",$I91="full",$L91&lt;&gt;$BI91),"ROLE_MISMATCH",IF(AND($BB91="shared",$BH91=TRUE),"PUBLIC_SIGNAL_SHARED_PROVENANCE",IF(AND($BH91=TRUE,$F91="yes",OR($H91="no",$G91="none")),"DISCOVERY_ONLY_RELATIONSHIP",IF(AND($E91="yes",$H91="no",$U91="yes",$BB91="two_plus",$I91="full",$BC91="current"),"SCOPED_NON_PARTICIPATION",IF(AND($E91="yes",$H91="yes",$BF91=TRUE,$I91="full",$BB91="two_plus",$BC91="current",$BI91=""),"ALTERNATIVE_TYPE_UNRESOLVED",IF(AND($E91="yes",$H91="yes",$BF91=TRUE,$I91="full",$BB91="two_plus",$BC91="current",$BG91=TRUE,$S91&lt;&gt;"yes"),"SERVICEABILITY_UNRESOLVED",IF(AND($E91="yes",$H91="yes",$BF91=TRUE,$I91="full",$BB91="two_plus",$BC91="current",$L91&lt;&gt;$BI91),"ROLE_MISMATCH",IF(AND($E91="yes",$H91="yes",$BF91=TRUE,$I91="full",$BB91="two_plus",$BC91="current"),"SCOPED_COMMERCIAL_RELEVANCE","DEFAULT_EVIDENCE_GAP")))))))))))))))))))))))))))</x:f>
      </x:c>
    </x:row>
    <x:row r="92">
      <x:c r="A92" s="71" t="str">
        <x:v>F087</x:v>
      </x:c>
      <x:c r="B92" s="71" t="str">
        <x:v>Required field blank: scopeMatch</x:v>
      </x:c>
      <x:c r="C92" s="71" t="str">
        <x:v>Atlas Cloud</x:v>
      </x:c>
      <x:c r="D92" s="71" t="str">
        <x:v>shortlist</x:v>
      </x:c>
      <x:c r="E92" s="71" t="str">
        <x:v>yes</x:v>
      </x:c>
      <x:c r="F92" s="71" t="str">
        <x:v>yes</x:v>
      </x:c>
      <x:c r="G92" s="71" t="str">
        <x:v>mixed</x:v>
      </x:c>
      <x:c r="H92" s="71" t="str">
        <x:v>yes</x:v>
      </x:c>
      <x:c r="I92" s="71" t="str"/>
      <x:c r="J92" s="71" t="str">
        <x:v>independent_current</x:v>
      </x:c>
      <x:c r="K92" s="71" t="str">
        <x:v>vendor</x:v>
      </x:c>
      <x:c r="L92" s="71" t="str">
        <x:v>direct</x:v>
      </x:c>
      <x:c r="M92" s="71" t="str">
        <x:v>current</x:v>
      </x:c>
      <x:c r="N92" s="71" t="str">
        <x:v>none</x:v>
      </x:c>
      <x:c r="O92" s="71" t="str">
        <x:v>two_plus</x:v>
      </x:c>
      <x:c r="P92" s="71" t="str">
        <x:v>balanced</x:v>
      </x:c>
      <x:c r="Q92" s="71" t="str">
        <x:v>none</x:v>
      </x:c>
      <x:c r="R92" s="71" t="str">
        <x:v>no</x:v>
      </x:c>
      <x:c r="S92" s="71" t="str">
        <x:v>yes</x:v>
      </x:c>
      <x:c r="T92" s="71" t="str">
        <x:v>no</x:v>
      </x:c>
      <x:c r="U92" s="71" t="str">
        <x:v>no</x:v>
      </x:c>
      <x:c r="V92" s="71" t="str">
        <x:v>INVALID INPUT</x:v>
      </x:c>
      <x:c r="W92" s="71" t="str">
        <x:v>REQUIRED_FIELDS_MISSING</x:v>
      </x:c>
      <x:c r="X92" s="71" t="str">
        <x:v>INCOMPLETE</x:v>
      </x:c>
      <x:c r="Y92" s="61">
        <x:f>IF($BN92="EMPTY","EMPTY",$BN92)</x:f>
      </x:c>
      <x:c r="Z92" s="61">
        <x:f>$BO92</x:f>
      </x:c>
      <x:c r="AA92" s="61">
        <x:f>IF($BN92="EMPTY","EMPTY",IF($AZ92=TRUE,"INVALID",IF($BA92=TRUE,"INCOMPLETE",IF(OR(NOT(ISTEXT($C92)),LEN(TRIM($C92&amp;""))&lt;2),"INVALID","VALID"))))</x:f>
      </x:c>
      <x:c r="AB92" s="61">
        <x:f>IF(Y92=V92,"PASS","FAIL")</x:f>
      </x:c>
      <x:c r="AC92" s="61">
        <x:f>IF(Z92=W92,"PASS","FAIL")</x:f>
      </x:c>
      <x:c r="AD92" s="61">
        <x:f>IF(AA92=X92,"PASS","FAIL")</x:f>
      </x:c>
      <x:c r="AE92" s="61">
        <x:f>IF(AND(AB92="PASS",AC92="PASS",AD92="PASS"),"PASS","FAIL")</x:f>
      </x:c>
      <x:c r="AF92" s="71" t="str">
        <x:v>The check cannot return a validation outcome yet.</x:v>
      </x:c>
      <x:c r="AG92" s="61">
        <x:f>IF($BN92="EMPTY","EMPTY",IFERROR(VLOOKUP($BO92,'Method Notes'!$AN$5:$AW$50,2,FALSE),""))</x:f>
      </x:c>
      <x:c r="AH92" s="71" t="str">
        <x:v>Required information is missing: scopeMatch.</x:v>
      </x:c>
      <x:c r="AI92" s="61">
        <x:f>IF($BN92="EMPTY","EMPTY",IF($BO92="CONTROLLED_INPUT_INVALID","Unsupported values were supplied for: "&amp;LEFT($BL92,MAX(0,LEN($BL92)-2))&amp;". The engine does not convert them to a safe default.",IF($BO92="REQUIRED_FIELDS_MISSING","Required information is missing: "&amp;LEFT($BM92,MAX(0,LEN($BM92)-2))&amp;".",IFERROR(VLOOKUP($BO92,'Method Notes'!$AN$5:$AW$50,3,FALSE),""))))</x:f>
      </x:c>
      <x:c r="AJ92" s="71" t="str">
        <x:v>No role change.</x:v>
      </x:c>
      <x:c r="AK92" s="61">
        <x:f>IF($BN92="EMPTY","EMPTY",IF($BO92="COMMERCIAL_ALTERNATIVE_MISSING","Add as "&amp;$BJ92&amp;" in this scoped view.",IF($BO92="ROLE_MISMATCH","Reclassify as "&amp;$BJ92&amp;" for this view.",IFERROR(VLOOKUP($BO92,'Method Notes'!$AN$5:$AW$50,4,FALSE),""))))</x:f>
      </x:c>
      <x:c r="AL92" s="71" t="str">
        <x:v>Input completion only.</x:v>
      </x:c>
      <x:c r="AM92" s="61">
        <x:f>IF($BN92="EMPTY","EMPTY",IFERROR(VLOOKUP($BO92,'Method Notes'!$AN$5:$AW$50,5,FALSE),""))</x:f>
      </x:c>
      <x:c r="AN92" s="71" t="str">
        <x:v>Any competitor-set conclusion.</x:v>
      </x:c>
      <x:c r="AO92" s="61">
        <x:f>IF($BN92="EMPTY","EMPTY",IFERROR(VLOOKUP($BO92,'Method Notes'!$AN$5:$AW$50,6,FALSE),""))</x:f>
      </x:c>
      <x:c r="AP92" s="71" t="str">
        <x:v>Complete the named fields.</x:v>
      </x:c>
      <x:c r="AQ92" s="61">
        <x:f>IF($BN92="EMPTY","EMPTY",IF($BO92="COMMERCIAL_EVIDENCE_LIMITED",IF($BF92=TRUE,"Add independent decisions and missing segments.","Collect direct buyer or recorded commercial-event evidence tied to the same scope."),IFERROR(VLOOKUP($BO92,'Method Notes'!$AN$5:$AW$50,7,FALSE),"")))</x:f>
      </x:c>
      <x:c r="AR92" s="71" t="str">
        <x:v>Run the check again after completion.</x:v>
      </x:c>
      <x:c r="AS92" s="61">
        <x:f>IF($BN92="EMPTY","EMPTY",IFERROR(VLOOKUP($BO92,'Method Notes'!$AN$5:$AW$50,8,FALSE),""))</x:f>
      </x:c>
      <x:c r="AT92" s="71" t="str">
        <x:v>The record has begun but is incomplete.</x:v>
      </x:c>
      <x:c r="AU92" s="61">
        <x:f>IF($BN92="EMPTY","EMPTY",IF(OR($BO92="COMMERCIAL_EVIDENCE_LIMITED",$BO92="COMMERCIAL_ALTERNATIVE_MISSING",$BO92="ROLE_MISMATCH",$BO92="SCOPE_OR_FRESHNESS_LIMIT"),IF($BB92="shared","PROVENANCE NOT INDEPENDENT",IF($BB92="one","ONE INDEPENDENT DECISION ONLY",IF($BE92="incomplete_crm","CRM CAPTURE INCOMPLETE",IF(OR($BE92="only_wins",$BE92="only_losses",$BE92="one_segment",$BE92="limited"),"SAMPLE COVERAGE LIMITED",IF($T92="yes","HISTORICAL BACKFILL UNRELIABLE",IF($BC92="stale","EVIDENCE STALE","Evidence is scoped to the tested view.")))))),IFERROR(VLOOKUP($BO92,'Method Notes'!$AN$5:$AW$50,9,FALSE),"")))</x:f>
      </x:c>
      <x:c r="AV92" s="71" t="str">
        <x:v>Complete the missing fields.</x:v>
      </x:c>
      <x:c r="AW92" s="61">
        <x:f>IF($BN92="EMPTY","EMPTY",IFERROR(VLOOKUP($BO92,'Method Notes'!$AN$5:$AW$50,10,FALSE),""))</x:f>
      </x:c>
      <x:c r="AX92" s="61">
        <x:f>IF(AND(AG92=AF92,AI92=AH92,AK92=AJ92,AM92=AL92,AO92=AN92,AQ92=AP92,AS92=AR92,AU92=AT92,AW92=AV92),"PASS","FAIL")</x:f>
      </x:c>
      <x:c r="AY92">
        <x:f>IF(COUNTA($C92:$U92)&gt;0,1,0)</x:f>
      </x:c>
      <x:c r="AZ92">
        <x:f>OR(ISFORMULA($C92),ISFORMULA($D92),AND($D92&lt;&gt;"",NOT(OR(EXACT($D92,"seo"),EXACT($D92,"content"),EXACT($D92,"paid_search"),EXACT($D92,"market_monitoring"),EXACT($D92,"battlecard"),EXACT($D92,"product_comparison"),EXACT($D92,"shortlist"),EXACT($D92,"procurement"),EXACT($D92,"pricing"),EXACT($D92,"renewal"),EXACT($D92,"strategy")))),ISFORMULA($E92),AND($E92&lt;&gt;"",NOT(OR(EXACT($E92,"yes"),EXACT($E92,"no")))),ISFORMULA($F92),AND($F92&lt;&gt;"",NOT(OR(EXACT($F92,"yes"),EXACT($F92,"no")))),ISFORMULA($G92),AND($G92&lt;&gt;"",NOT(OR(EXACT($G92,"none"),EXACT($G92,"seller_only"),EXACT($G92,"buyer_event"),EXACT($G92,"mixed")))),ISFORMULA($H92),AND($H92&lt;&gt;"",NOT(OR(EXACT($H92,"yes"),EXACT($H92,"no"),EXACT($H92,"unknown")))),ISFORMULA($I92),AND($I92&lt;&gt;"",NOT(OR(EXACT($I92,"full"),EXACT($I92,"partial"),EXACT($I92,"mismatch"),EXACT($I92,"unknown")))),ISFORMULA($J92),AND($J92&lt;&gt;"",NOT(OR(EXACT($J92,"independent_current"),EXACT($J92,"one_decision"),EXACT($J92,"shared_records"),EXACT($J92,"contradictory"),EXACT($J92,"incomplete_capture"),EXACT($J92,"stale")))),ISFORMULA($K92),AND($K92&lt;&gt;"",NOT(OR(EXACT($K92,"vendor"),EXACT($K92,"product"),EXACT($K92,"consultancy"),EXACT($K92,"agency"),EXACT($K92,"internal_build"),EXACT($K92,"spreadsheet"),EXACT($K92,"incumbent"),EXACT($K92,"open_source"),EXACT($K92,"free_tool"),EXACT($K92,"no_decision"),EXACT($K92,"status_quo"),EXACT($K92,"unknown")))),ISFORMULA($L92),AND($L92&lt;&gt;"",NOT(OR(EXACT($L92,"direct"),EXACT($L92,"indirect"),EXACT($L92,"substitute"),EXACT($L92,"reference"),EXACT($L92,"unknown")))),ISFORMULA($M92),AND($M92&lt;&gt;"",NOT(OR(EXACT($M92,"current"),EXACT($M92,"stale"),EXACT($M92,"unknown")))),ISFORMULA($N92),AND($N92&lt;&gt;"",NOT(OR(EXACT($N92,"none"),EXACT($N92,"material"),EXACT($N92,"unknown")))),ISFORMULA($O92),AND($O92&lt;&gt;"",NOT(OR(EXACT($O92,"two_plus"),EXACT($O92,"one"),EXACT($O92,"shared"),EXACT($O92,"unknown")))),ISFORMULA($P92),AND($P92&lt;&gt;"",NOT(OR(EXACT($P92,"balanced"),EXACT($P92,"only_wins"),EXACT($P92,"only_losses"),EXACT($P92,"one_segment"),EXACT($P92,"incomplete_crm"),EXACT($P92,"limited")))),ISFORMULA($Q92),AND($Q92&lt;&gt;"",NOT(OR(EXACT($Q92,"none"),EXACT($Q92,"review_due"),EXACT($Q92,"new_evidence")))),ISFORMULA($R92),AND($R92&lt;&gt;"",NOT(OR(EXACT($R92,"yes"),EXACT($R92,"no")))),ISFORMULA($S92),AND($S92&lt;&gt;"",NOT(OR(EXACT($S92,"yes"),EXACT($S92,"no"),EXACT($S92,"unknown")))),ISFORMULA($T92),AND($T92&lt;&gt;"",NOT(OR(EXACT($T92,"yes"),EXACT($T92,"no")))),ISFORMULA($U92),AND($U92&lt;&gt;"",NOT(OR(EXACT($U92,"yes"),EXACT($U92,"no"),EXACT($U92,"unknown")))))</x:f>
      </x:c>
      <x:c r="BA92">
        <x:f>OR(LEN(TRIM($C92&amp;""))=0,LEN(TRIM($D92&amp;""))=0,LEN(TRIM($E92&amp;""))=0,LEN(TRIM($F92&amp;""))=0,LEN(TRIM($G92&amp;""))=0,LEN(TRIM($H92&amp;""))=0,LEN(TRIM($I92&amp;""))=0,LEN(TRIM($J92&amp;""))=0)</x:f>
      </x:c>
      <x:c r="BB92">
        <x:f>IF($O92&lt;&gt;"",$O92,IF($J92="independent_current","two_plus",IF($J92="one_decision","one",IF($J92="shared_records","shared","unknown"))))</x:f>
      </x:c>
      <x:c r="BC92">
        <x:f>IF($M92&lt;&gt;"",$M92,IF($J92="stale","stale",IF($J92="incomplete_capture","unknown",IF($J92&lt;&gt;"","current",""))))</x:f>
      </x:c>
      <x:c r="BD92">
        <x:f>IF($N92&lt;&gt;"",$N92,IF($J92="contradictory","material",IF($J92&lt;&gt;"","none","")))</x:f>
      </x:c>
      <x:c r="BE92">
        <x:f>IF($P92&lt;&gt;"",$P92,IF($J92="incomplete_capture","incomplete_crm",IF($J92="independent_current","balanced",IF($J92&lt;&gt;"","limited",""))))</x:f>
      </x:c>
      <x:c r="BF92">
        <x:f>OR($G92="buyer_event",$G92="mixed")</x:f>
      </x:c>
      <x:c r="BG92">
        <x:f>OR($D92="battlecard",$D92="shortlist",$D92="procurement",$D92="pricing",$D92="renewal",$D92="strategy",$D92="product_comparison")</x:f>
      </x:c>
      <x:c r="BH92">
        <x:f>OR($D92="seo",$D92="content",$D92="paid_search",$D92="market_monitoring")</x:f>
      </x:c>
      <x:c r="BI92">
        <x:f>IF(OR($K92="vendor",$K92="product"),"direct",IF(OR($K92="consultancy",$K92="agency"),"indirect",IF(OR($K92="internal_build",$K92="spreadsheet",$K92="incumbent",$K92="open_source",$K92="free_tool",$K92="no_decision",$K92="status_quo"),"substitute","")))</x:f>
      </x:c>
      <x:c r="BJ92">
        <x:f>IF(OR($K92="vendor",$K92="product"),"Direct competitor",IF(OR($K92="consultancy",$K92="agency"),"Service alternative",IF($K92="incumbent","Incumbent / substitute",IF($K92="no_decision","No-decision alternative",IF($K92="status_quo","Status-quo alternative",IF(OR($K92="internal_build",$K92="spreadsheet",$K92="open_source",$K92="free_tool"),"Substitute",""))))))</x:f>
      </x:c>
      <x:c r="BK92">
        <x:f>OR($G92="none",$G92="seller_only",$BB92&lt;&gt;"two_plus",$BE92="only_wins",$BE92="only_losses",$BE92="one_segment",$BE92="incomplete_crm",$BE92="limited",$T92="yes",$BC92&lt;&gt;"current")</x:f>
      </x:c>
      <x:c r="BL92">
        <x:f>IF(ISFORMULA($C92),"candidateName, ","")&amp;IF(OR(ISFORMULA($D92),AND($D92&lt;&gt;"",NOT(OR(EXACT($D92,"seo"),EXACT($D92,"content"),EXACT($D92,"paid_search"),EXACT($D92,"market_monitoring"),EXACT($D92,"battlecard"),EXACT($D92,"product_comparison"),EXACT($D92,"shortlist"),EXACT($D92,"procurement"),EXACT($D92,"pricing"),EXACT($D92,"renewal"),EXACT($D92,"strategy"))))),"decisionUse, ","")&amp;IF(OR(ISFORMULA($E92),AND($E92&lt;&gt;"",NOT(OR(EXACT($E92,"yes"),EXACT($E92,"no"))))),"candidateInSet, ","")&amp;IF(OR(ISFORMULA($F92),AND($F92&lt;&gt;"",NOT(OR(EXACT($F92,"yes"),EXACT($F92,"no"))))),"publicEvidence, ","")&amp;IF(OR(ISFORMULA($G92),AND($G92&lt;&gt;"",NOT(OR(EXACT($G92,"none"),EXACT($G92,"seller_only"),EXACT($G92,"buyer_event"),EXACT($G92,"mixed"))))),"firstPartyEvidence, ","")&amp;IF(OR(ISFORMULA($H92),AND($H92&lt;&gt;"",NOT(OR(EXACT($H92,"yes"),EXACT($H92,"no"),EXACT($H92,"unknown"))))),"realDecision, ","")&amp;IF(OR(ISFORMULA($I92),AND($I92&lt;&gt;"",NOT(OR(EXACT($I92,"full"),EXACT($I92,"partial"),EXACT($I92,"mismatch"),EXACT($I92,"unknown"))))),"scopeMatch, ","")&amp;IF(OR(ISFORMULA($J92),AND($J92&lt;&gt;"",NOT(OR(EXACT($J92,"independent_current"),EXACT($J92,"one_decision"),EXACT($J92,"shared_records"),EXACT($J92,"contradictory"),EXACT($J92,"incomplete_capture"),EXACT($J92,"stale"))))),"evidenceQuality, ","")&amp;IF(OR(ISFORMULA($K92),AND($K92&lt;&gt;"",NOT(OR(EXACT($K92,"vendor"),EXACT($K92,"product"),EXACT($K92,"consultancy"),EXACT($K92,"agency"),EXACT($K92,"internal_build"),EXACT($K92,"spreadsheet"),EXACT($K92,"incumbent"),EXACT($K92,"open_source"),EXACT($K92,"free_tool"),EXACT($K92,"no_decision"),EXACT($K92,"status_quo"),EXACT($K92,"unknown"))))),"alternativeType, ","")&amp;IF(OR(ISFORMULA($L92),AND($L92&lt;&gt;"",NOT(OR(EXACT($L92,"direct"),EXACT($L92,"indirect"),EXACT($L92,"substitute"),EXACT($L92,"reference"),EXACT($L92,"unknown"))))),"currentRole, ","")&amp;IF(OR(ISFORMULA($M92),AND($M92&lt;&gt;"",NOT(OR(EXACT($M92,"current"),EXACT($M92,"stale"),EXACT($M92,"unknown"))))),"freshness, ","")&amp;IF(OR(ISFORMULA($N92),AND($N92&lt;&gt;"",NOT(OR(EXACT($N92,"none"),EXACT($N92,"material"),EXACT($N92,"unknown"))))),"contradiction, ","")&amp;IF(OR(ISFORMULA($O92),AND($O92&lt;&gt;"",NOT(OR(EXACT($O92,"two_plus"),EXACT($O92,"one"),EXACT($O92,"shared"),EXACT($O92,"unknown"))))),"provenance, ","")&amp;IF(OR(ISFORMULA($P92),AND($P92&lt;&gt;"",NOT(OR(EXACT($P92,"balanced"),EXACT($P92,"only_wins"),EXACT($P92,"only_losses"),EXACT($P92,"one_segment"),EXACT($P92,"incomplete_crm"),EXACT($P92,"limited"))))),"sampleCoverage, ","")&amp;IF(OR(ISFORMULA($Q92),AND($Q92&lt;&gt;"",NOT(OR(EXACT($Q92,"none"),EXACT($Q92,"review_due"),EXACT($Q92,"new_evidence"))))),"previousValidation, ","")&amp;IF(OR(ISFORMULA($R92),AND($R92&lt;&gt;"",NOT(OR(EXACT($R92,"yes"),EXACT($R92,"no"))))),"newMaterialEvidence, ","")&amp;IF(OR(ISFORMULA($S92),AND($S92&lt;&gt;"",NOT(OR(EXACT($S92,"yes"),EXACT($S92,"no"),EXACT($S92,"unknown"))))),"serviceability, ","")&amp;IF(OR(ISFORMULA($T92),AND($T92&lt;&gt;"",NOT(OR(EXACT($T92,"yes"),EXACT($T92,"no"))))),"historicalBackfill, ","")&amp;IF(OR(ISFORMULA($U92),AND($U92&lt;&gt;"",NOT(OR(EXACT($U92,"yes"),EXACT($U92,"no"),EXACT($U92,"unknown"))))),"commercialNonParticipation, ","")</x:f>
      </x:c>
      <x:c r="BM92">
        <x:f>IF(LEN(TRIM($C92&amp;""))=0,"candidateName, ","")&amp;IF(LEN(TRIM($D92&amp;""))=0,"decisionUse, ","")&amp;IF(LEN(TRIM($E92&amp;""))=0,"candidateInSet, ","")&amp;IF(LEN(TRIM($F92&amp;""))=0,"publicEvidence, ","")&amp;IF(LEN(TRIM($G92&amp;""))=0,"firstPartyEvidence, ","")&amp;IF(LEN(TRIM($H92&amp;""))=0,"realDecision, ","")&amp;IF(LEN(TRIM($I92&amp;""))=0,"scopeMatch, ","")&amp;IF(LEN(TRIM($J92&amp;""))=0,"evidenceQuality, ","")</x:f>
      </x:c>
      <x:c r="BN92">
        <x:f>IF($AY92=0,"EMPTY",IF($AZ92=TRUE,"INVALID INPUT",IF($BA92=TRUE,"INVALID INPUT",IF(OR(NOT(ISTEXT($C92)),LEN(TRIM($C92&amp;""))&lt;2),"INVALID INPUT",IF(OR($Q92="review_due",$Q92="new_evidence",$R92="yes"),"REOPEN",IF(OR($BD92="material",$BD92="unknown"),"RESOLVE EVIDENCE",IF(OR($I92="unknown",$H92="unknown"),"RESOLVE EVIDENCE",IF(AND($BG92=TRUE,OR($S92="",$S92="unknown")),"RESOLVE EVIDENCE",IF(AND($E92="no",OR($K92="",$K92="unknown")),"RESOLVE EVIDENCE",IF(AND($E92="yes",OR($L92="",$L92="unknown")),"RESOLVE EVIDENCE",IF(AND($E92="yes",OR($I92="partial",$I92="mismatch",$BC92="stale")),"DOWNGRADE",IF(AND($BG92=TRUE,$BK92=TRUE),"RESOLVE EVIDENCE",IF(AND($S92="no",$E92="yes",$H92="no",$U92="yes",$BB92="two_plus",$I92="full",$BC92="current"),"EXCLUDE FROM THIS COMMERCIAL VIEW",IF(AND($S92="no",$E92="yes",$H92="yes"),"DOWNGRADE",IF(AND($S92="no",OR($F92="yes",$BH92=TRUE)),"RETAIN FOR DISCOVERY / REFERENCE",IF($S92="no","RESOLVE EVIDENCE",IF(AND($E92="no",$H92="yes",$BF92=TRUE,$I92="full",$BI92=""),"RESOLVE EVIDENCE",IF(AND($E92="no",$H92="yes",$BF92=TRUE,$I92="full",$BG92=TRUE,OR($BB92&lt;&gt;"two_plus",$BC92&lt;&gt;"current",$S92&lt;&gt;"yes")),"RESOLVE EVIDENCE",IF(AND($E92="no",$H92="yes",$BF92=TRUE,$I92="full"),"ADD",IF(AND($BI92&lt;&gt;"",$E92="yes",$H92="yes",$I92="full",$L92&lt;&gt;$BI92),"RECLASSIFY",IF(AND($BB92="shared",$BH92=TRUE),"RETAIN FOR DISCOVERY / REFERENCE",IF(AND($BH92=TRUE,$F92="yes",OR($H92="no",$G92="none")),"RETAIN FOR DISCOVERY / REFERENCE",IF(AND($E92="yes",$H92="no",$U92="yes",$BB92="two_plus",$I92="full",$BC92="current"),"EXCLUDE FROM THIS COMMERCIAL VIEW",IF(AND($E92="yes",$H92="yes",$BF92=TRUE,$I92="full",$BB92="two_plus",$BC92="current",$BI92=""),"RESOLVE EVIDENCE",IF(AND($E92="yes",$H92="yes",$BF92=TRUE,$I92="full",$BB92="two_plus",$BC92="current",$BG92=TRUE,$S92&lt;&gt;"yes"),"RESOLVE EVIDENCE",IF(AND($E92="yes",$H92="yes",$BF92=TRUE,$I92="full",$BB92="two_plus",$BC92="current",$L92&lt;&gt;$BI92),"RECLASSIFY",IF(AND($E92="yes",$H92="yes",$BF92=TRUE,$I92="full",$BB92="two_plus",$BC92="current"),"CONFIRM","RESOLVE EVIDENCE")))))))))))))))))))))))))))</x:f>
      </x:c>
      <x:c r="BO92">
        <x:f>IF($AY92=0,"EMPTY",IF($AZ92=TRUE,"CONTROLLED_INPUT_INVALID",IF($BA92=TRUE,"REQUIRED_FIELDS_MISSING",IF(OR(NOT(ISTEXT($C92)),LEN(TRIM($C92&amp;""))&lt;2),"IDENTITY_MALFORMED",IF(OR($Q92="review_due",$Q92="new_evidence",$R92="yes"),"LIFECYCLE_TRIGGER",IF(OR($BD92="material",$BD92="unknown"),"MATERIAL_CONTRADICTION",IF(OR($I92="unknown",$H92="unknown"),"SCOPE_OR_EVENT_UNRESOLVED",IF(AND($BG92=TRUE,OR($S92="",$S92="unknown")),"SERVICEABILITY_UNRESOLVED",IF(AND($E92="no",OR($K92="",$K92="unknown")),"MISSING_ALTERNATIVE_ROLE_UNRESOLVED",IF(AND($E92="yes",OR($L92="",$L92="unknown")),"CURRENT_ROLE_UNRESOLVED",IF(AND($E92="yes",OR($I92="partial",$I92="mismatch",$BC92="stale")),"SCOPE_OR_FRESHNESS_LIMIT",IF(AND($BG92=TRUE,$BK92=TRUE),"COMMERCIAL_EVIDENCE_LIMITED",IF(AND($S92="no",$E92="yes",$H92="no",$U92="yes",$BB92="two_plus",$I92="full",$BC92="current"),"SCOPED_NON_SERVICEABILITY",IF(AND($S92="no",$E92="yes",$H92="yes"),"SERVICEABILITY_LIMIT",IF(AND($S92="no",OR($F92="yes",$BH92=TRUE)),"NOT_SERVICEABLE_FOR_COMMERCIAL_VIEW",IF($S92="no","SERVICEABILITY_NEGATIVE_ROLE_EFFECT_UNRESOLVED",IF(AND($E92="no",$H92="yes",$BF92=TRUE,$I92="full",$BI92=""),"MISSING_ALTERNATIVE_ROLE_UNRESOLVED",IF(AND($E92="no",$H92="yes",$BF92=TRUE,$I92="full",$BG92=TRUE,OR($BB92&lt;&gt;"two_plus",$BC92&lt;&gt;"current",$S92&lt;&gt;"yes")),"MISSING_ALTERNATIVE_EVIDENCE_LIMITED",IF(AND($E92="no",$H92="yes",$BF92=TRUE,$I92="full"),"COMMERCIAL_ALTERNATIVE_MISSING",IF(AND($BI92&lt;&gt;"",$E92="yes",$H92="yes",$I92="full",$L92&lt;&gt;$BI92),"ROLE_MISMATCH",IF(AND($BB92="shared",$BH92=TRUE),"PUBLIC_SIGNAL_SHARED_PROVENANCE",IF(AND($BH92=TRUE,$F92="yes",OR($H92="no",$G92="none")),"DISCOVERY_ONLY_RELATIONSHIP",IF(AND($E92="yes",$H92="no",$U92="yes",$BB92="two_plus",$I92="full",$BC92="current"),"SCOPED_NON_PARTICIPATION",IF(AND($E92="yes",$H92="yes",$BF92=TRUE,$I92="full",$BB92="two_plus",$BC92="current",$BI92=""),"ALTERNATIVE_TYPE_UNRESOLVED",IF(AND($E92="yes",$H92="yes",$BF92=TRUE,$I92="full",$BB92="two_plus",$BC92="current",$BG92=TRUE,$S92&lt;&gt;"yes"),"SERVICEABILITY_UNRESOLVED",IF(AND($E92="yes",$H92="yes",$BF92=TRUE,$I92="full",$BB92="two_plus",$BC92="current",$L92&lt;&gt;$BI92),"ROLE_MISMATCH",IF(AND($E92="yes",$H92="yes",$BF92=TRUE,$I92="full",$BB92="two_plus",$BC92="current"),"SCOPED_COMMERCIAL_RELEVANCE","DEFAULT_EVIDENCE_GAP")))))))))))))))))))))))))))</x:f>
      </x:c>
    </x:row>
    <x:row r="93">
      <x:c r="A93" s="71" t="str">
        <x:v>F088</x:v>
      </x:c>
      <x:c r="B93" s="71" t="str">
        <x:v>Required field blank: evidenceQuality</x:v>
      </x:c>
      <x:c r="C93" s="71" t="str">
        <x:v>Atlas Cloud</x:v>
      </x:c>
      <x:c r="D93" s="71" t="str">
        <x:v>shortlist</x:v>
      </x:c>
      <x:c r="E93" s="71" t="str">
        <x:v>yes</x:v>
      </x:c>
      <x:c r="F93" s="71" t="str">
        <x:v>yes</x:v>
      </x:c>
      <x:c r="G93" s="71" t="str">
        <x:v>mixed</x:v>
      </x:c>
      <x:c r="H93" s="71" t="str">
        <x:v>yes</x:v>
      </x:c>
      <x:c r="I93" s="71" t="str">
        <x:v>full</x:v>
      </x:c>
      <x:c r="J93" s="71" t="str"/>
      <x:c r="K93" s="71" t="str">
        <x:v>vendor</x:v>
      </x:c>
      <x:c r="L93" s="71" t="str">
        <x:v>direct</x:v>
      </x:c>
      <x:c r="M93" s="71" t="str">
        <x:v>current</x:v>
      </x:c>
      <x:c r="N93" s="71" t="str">
        <x:v>none</x:v>
      </x:c>
      <x:c r="O93" s="71" t="str">
        <x:v>two_plus</x:v>
      </x:c>
      <x:c r="P93" s="71" t="str">
        <x:v>balanced</x:v>
      </x:c>
      <x:c r="Q93" s="71" t="str">
        <x:v>none</x:v>
      </x:c>
      <x:c r="R93" s="71" t="str">
        <x:v>no</x:v>
      </x:c>
      <x:c r="S93" s="71" t="str">
        <x:v>yes</x:v>
      </x:c>
      <x:c r="T93" s="71" t="str">
        <x:v>no</x:v>
      </x:c>
      <x:c r="U93" s="71" t="str">
        <x:v>no</x:v>
      </x:c>
      <x:c r="V93" s="71" t="str">
        <x:v>INVALID INPUT</x:v>
      </x:c>
      <x:c r="W93" s="71" t="str">
        <x:v>REQUIRED_FIELDS_MISSING</x:v>
      </x:c>
      <x:c r="X93" s="71" t="str">
        <x:v>INCOMPLETE</x:v>
      </x:c>
      <x:c r="Y93" s="61">
        <x:f>IF($BN93="EMPTY","EMPTY",$BN93)</x:f>
      </x:c>
      <x:c r="Z93" s="61">
        <x:f>$BO93</x:f>
      </x:c>
      <x:c r="AA93" s="61">
        <x:f>IF($BN93="EMPTY","EMPTY",IF($AZ93=TRUE,"INVALID",IF($BA93=TRUE,"INCOMPLETE",IF(OR(NOT(ISTEXT($C93)),LEN(TRIM($C93&amp;""))&lt;2),"INVALID","VALID"))))</x:f>
      </x:c>
      <x:c r="AB93" s="61">
        <x:f>IF(Y93=V93,"PASS","FAIL")</x:f>
      </x:c>
      <x:c r="AC93" s="61">
        <x:f>IF(Z93=W93,"PASS","FAIL")</x:f>
      </x:c>
      <x:c r="AD93" s="61">
        <x:f>IF(AA93=X93,"PASS","FAIL")</x:f>
      </x:c>
      <x:c r="AE93" s="61">
        <x:f>IF(AND(AB93="PASS",AC93="PASS",AD93="PASS"),"PASS","FAIL")</x:f>
      </x:c>
      <x:c r="AF93" s="71" t="str">
        <x:v>The check cannot return a validation outcome yet.</x:v>
      </x:c>
      <x:c r="AG93" s="61">
        <x:f>IF($BN93="EMPTY","EMPTY",IFERROR(VLOOKUP($BO93,'Method Notes'!$AN$5:$AW$50,2,FALSE),""))</x:f>
      </x:c>
      <x:c r="AH93" s="71" t="str">
        <x:v>Required information is missing: evidenceQuality.</x:v>
      </x:c>
      <x:c r="AI93" s="61">
        <x:f>IF($BN93="EMPTY","EMPTY",IF($BO93="CONTROLLED_INPUT_INVALID","Unsupported values were supplied for: "&amp;LEFT($BL93,MAX(0,LEN($BL93)-2))&amp;". The engine does not convert them to a safe default.",IF($BO93="REQUIRED_FIELDS_MISSING","Required information is missing: "&amp;LEFT($BM93,MAX(0,LEN($BM93)-2))&amp;".",IFERROR(VLOOKUP($BO93,'Method Notes'!$AN$5:$AW$50,3,FALSE),""))))</x:f>
      </x:c>
      <x:c r="AJ93" s="71" t="str">
        <x:v>No role change.</x:v>
      </x:c>
      <x:c r="AK93" s="61">
        <x:f>IF($BN93="EMPTY","EMPTY",IF($BO93="COMMERCIAL_ALTERNATIVE_MISSING","Add as "&amp;$BJ93&amp;" in this scoped view.",IF($BO93="ROLE_MISMATCH","Reclassify as "&amp;$BJ93&amp;" for this view.",IFERROR(VLOOKUP($BO93,'Method Notes'!$AN$5:$AW$50,4,FALSE),""))))</x:f>
      </x:c>
      <x:c r="AL93" s="71" t="str">
        <x:v>Input completion only.</x:v>
      </x:c>
      <x:c r="AM93" s="61">
        <x:f>IF($BN93="EMPTY","EMPTY",IFERROR(VLOOKUP($BO93,'Method Notes'!$AN$5:$AW$50,5,FALSE),""))</x:f>
      </x:c>
      <x:c r="AN93" s="71" t="str">
        <x:v>Any competitor-set conclusion.</x:v>
      </x:c>
      <x:c r="AO93" s="61">
        <x:f>IF($BN93="EMPTY","EMPTY",IFERROR(VLOOKUP($BO93,'Method Notes'!$AN$5:$AW$50,6,FALSE),""))</x:f>
      </x:c>
      <x:c r="AP93" s="71" t="str">
        <x:v>Complete the named fields.</x:v>
      </x:c>
      <x:c r="AQ93" s="61">
        <x:f>IF($BN93="EMPTY","EMPTY",IF($BO93="COMMERCIAL_EVIDENCE_LIMITED",IF($BF93=TRUE,"Add independent decisions and missing segments.","Collect direct buyer or recorded commercial-event evidence tied to the same scope."),IFERROR(VLOOKUP($BO93,'Method Notes'!$AN$5:$AW$50,7,FALSE),"")))</x:f>
      </x:c>
      <x:c r="AR93" s="71" t="str">
        <x:v>Run the check again after completion.</x:v>
      </x:c>
      <x:c r="AS93" s="61">
        <x:f>IF($BN93="EMPTY","EMPTY",IFERROR(VLOOKUP($BO93,'Method Notes'!$AN$5:$AW$50,8,FALSE),""))</x:f>
      </x:c>
      <x:c r="AT93" s="71" t="str">
        <x:v>The record has begun but is incomplete.</x:v>
      </x:c>
      <x:c r="AU93" s="61">
        <x:f>IF($BN93="EMPTY","EMPTY",IF(OR($BO93="COMMERCIAL_EVIDENCE_LIMITED",$BO93="COMMERCIAL_ALTERNATIVE_MISSING",$BO93="ROLE_MISMATCH",$BO93="SCOPE_OR_FRESHNESS_LIMIT"),IF($BB93="shared","PROVENANCE NOT INDEPENDENT",IF($BB93="one","ONE INDEPENDENT DECISION ONLY",IF($BE93="incomplete_crm","CRM CAPTURE INCOMPLETE",IF(OR($BE93="only_wins",$BE93="only_losses",$BE93="one_segment",$BE93="limited"),"SAMPLE COVERAGE LIMITED",IF($T93="yes","HISTORICAL BACKFILL UNRELIABLE",IF($BC93="stale","EVIDENCE STALE","Evidence is scoped to the tested view.")))))),IFERROR(VLOOKUP($BO93,'Method Notes'!$AN$5:$AW$50,9,FALSE),"")))</x:f>
      </x:c>
      <x:c r="AV93" s="71" t="str">
        <x:v>Complete the missing fields.</x:v>
      </x:c>
      <x:c r="AW93" s="61">
        <x:f>IF($BN93="EMPTY","EMPTY",IFERROR(VLOOKUP($BO93,'Method Notes'!$AN$5:$AW$50,10,FALSE),""))</x:f>
      </x:c>
      <x:c r="AX93" s="61">
        <x:f>IF(AND(AG93=AF93,AI93=AH93,AK93=AJ93,AM93=AL93,AO93=AN93,AQ93=AP93,AS93=AR93,AU93=AT93,AW93=AV93),"PASS","FAIL")</x:f>
      </x:c>
      <x:c r="AY93">
        <x:f>IF(COUNTA($C93:$U93)&gt;0,1,0)</x:f>
      </x:c>
      <x:c r="AZ93">
        <x:f>OR(ISFORMULA($C93),ISFORMULA($D93),AND($D93&lt;&gt;"",NOT(OR(EXACT($D93,"seo"),EXACT($D93,"content"),EXACT($D93,"paid_search"),EXACT($D93,"market_monitoring"),EXACT($D93,"battlecard"),EXACT($D93,"product_comparison"),EXACT($D93,"shortlist"),EXACT($D93,"procurement"),EXACT($D93,"pricing"),EXACT($D93,"renewal"),EXACT($D93,"strategy")))),ISFORMULA($E93),AND($E93&lt;&gt;"",NOT(OR(EXACT($E93,"yes"),EXACT($E93,"no")))),ISFORMULA($F93),AND($F93&lt;&gt;"",NOT(OR(EXACT($F93,"yes"),EXACT($F93,"no")))),ISFORMULA($G93),AND($G93&lt;&gt;"",NOT(OR(EXACT($G93,"none"),EXACT($G93,"seller_only"),EXACT($G93,"buyer_event"),EXACT($G93,"mixed")))),ISFORMULA($H93),AND($H93&lt;&gt;"",NOT(OR(EXACT($H93,"yes"),EXACT($H93,"no"),EXACT($H93,"unknown")))),ISFORMULA($I93),AND($I93&lt;&gt;"",NOT(OR(EXACT($I93,"full"),EXACT($I93,"partial"),EXACT($I93,"mismatch"),EXACT($I93,"unknown")))),ISFORMULA($J93),AND($J93&lt;&gt;"",NOT(OR(EXACT($J93,"independent_current"),EXACT($J93,"one_decision"),EXACT($J93,"shared_records"),EXACT($J93,"contradictory"),EXACT($J93,"incomplete_capture"),EXACT($J93,"stale")))),ISFORMULA($K93),AND($K93&lt;&gt;"",NOT(OR(EXACT($K93,"vendor"),EXACT($K93,"product"),EXACT($K93,"consultancy"),EXACT($K93,"agency"),EXACT($K93,"internal_build"),EXACT($K93,"spreadsheet"),EXACT($K93,"incumbent"),EXACT($K93,"open_source"),EXACT($K93,"free_tool"),EXACT($K93,"no_decision"),EXACT($K93,"status_quo"),EXACT($K93,"unknown")))),ISFORMULA($L93),AND($L93&lt;&gt;"",NOT(OR(EXACT($L93,"direct"),EXACT($L93,"indirect"),EXACT($L93,"substitute"),EXACT($L93,"reference"),EXACT($L93,"unknown")))),ISFORMULA($M93),AND($M93&lt;&gt;"",NOT(OR(EXACT($M93,"current"),EXACT($M93,"stale"),EXACT($M93,"unknown")))),ISFORMULA($N93),AND($N93&lt;&gt;"",NOT(OR(EXACT($N93,"none"),EXACT($N93,"material"),EXACT($N93,"unknown")))),ISFORMULA($O93),AND($O93&lt;&gt;"",NOT(OR(EXACT($O93,"two_plus"),EXACT($O93,"one"),EXACT($O93,"shared"),EXACT($O93,"unknown")))),ISFORMULA($P93),AND($P93&lt;&gt;"",NOT(OR(EXACT($P93,"balanced"),EXACT($P93,"only_wins"),EXACT($P93,"only_losses"),EXACT($P93,"one_segment"),EXACT($P93,"incomplete_crm"),EXACT($P93,"limited")))),ISFORMULA($Q93),AND($Q93&lt;&gt;"",NOT(OR(EXACT($Q93,"none"),EXACT($Q93,"review_due"),EXACT($Q93,"new_evidence")))),ISFORMULA($R93),AND($R93&lt;&gt;"",NOT(OR(EXACT($R93,"yes"),EXACT($R93,"no")))),ISFORMULA($S93),AND($S93&lt;&gt;"",NOT(OR(EXACT($S93,"yes"),EXACT($S93,"no"),EXACT($S93,"unknown")))),ISFORMULA($T93),AND($T93&lt;&gt;"",NOT(OR(EXACT($T93,"yes"),EXACT($T93,"no")))),ISFORMULA($U93),AND($U93&lt;&gt;"",NOT(OR(EXACT($U93,"yes"),EXACT($U93,"no"),EXACT($U93,"unknown")))))</x:f>
      </x:c>
      <x:c r="BA93">
        <x:f>OR(LEN(TRIM($C93&amp;""))=0,LEN(TRIM($D93&amp;""))=0,LEN(TRIM($E93&amp;""))=0,LEN(TRIM($F93&amp;""))=0,LEN(TRIM($G93&amp;""))=0,LEN(TRIM($H93&amp;""))=0,LEN(TRIM($I93&amp;""))=0,LEN(TRIM($J93&amp;""))=0)</x:f>
      </x:c>
      <x:c r="BB93">
        <x:f>IF($O93&lt;&gt;"",$O93,IF($J93="independent_current","two_plus",IF($J93="one_decision","one",IF($J93="shared_records","shared","unknown"))))</x:f>
      </x:c>
      <x:c r="BC93">
        <x:f>IF($M93&lt;&gt;"",$M93,IF($J93="stale","stale",IF($J93="incomplete_capture","unknown",IF($J93&lt;&gt;"","current",""))))</x:f>
      </x:c>
      <x:c r="BD93">
        <x:f>IF($N93&lt;&gt;"",$N93,IF($J93="contradictory","material",IF($J93&lt;&gt;"","none","")))</x:f>
      </x:c>
      <x:c r="BE93">
        <x:f>IF($P93&lt;&gt;"",$P93,IF($J93="incomplete_capture","incomplete_crm",IF($J93="independent_current","balanced",IF($J93&lt;&gt;"","limited",""))))</x:f>
      </x:c>
      <x:c r="BF93">
        <x:f>OR($G93="buyer_event",$G93="mixed")</x:f>
      </x:c>
      <x:c r="BG93">
        <x:f>OR($D93="battlecard",$D93="shortlist",$D93="procurement",$D93="pricing",$D93="renewal",$D93="strategy",$D93="product_comparison")</x:f>
      </x:c>
      <x:c r="BH93">
        <x:f>OR($D93="seo",$D93="content",$D93="paid_search",$D93="market_monitoring")</x:f>
      </x:c>
      <x:c r="BI93">
        <x:f>IF(OR($K93="vendor",$K93="product"),"direct",IF(OR($K93="consultancy",$K93="agency"),"indirect",IF(OR($K93="internal_build",$K93="spreadsheet",$K93="incumbent",$K93="open_source",$K93="free_tool",$K93="no_decision",$K93="status_quo"),"substitute","")))</x:f>
      </x:c>
      <x:c r="BJ93">
        <x:f>IF(OR($K93="vendor",$K93="product"),"Direct competitor",IF(OR($K93="consultancy",$K93="agency"),"Service alternative",IF($K93="incumbent","Incumbent / substitute",IF($K93="no_decision","No-decision alternative",IF($K93="status_quo","Status-quo alternative",IF(OR($K93="internal_build",$K93="spreadsheet",$K93="open_source",$K93="free_tool"),"Substitute",""))))))</x:f>
      </x:c>
      <x:c r="BK93">
        <x:f>OR($G93="none",$G93="seller_only",$BB93&lt;&gt;"two_plus",$BE93="only_wins",$BE93="only_losses",$BE93="one_segment",$BE93="incomplete_crm",$BE93="limited",$T93="yes",$BC93&lt;&gt;"current")</x:f>
      </x:c>
      <x:c r="BL93">
        <x:f>IF(ISFORMULA($C93),"candidateName, ","")&amp;IF(OR(ISFORMULA($D93),AND($D93&lt;&gt;"",NOT(OR(EXACT($D93,"seo"),EXACT($D93,"content"),EXACT($D93,"paid_search"),EXACT($D93,"market_monitoring"),EXACT($D93,"battlecard"),EXACT($D93,"product_comparison"),EXACT($D93,"shortlist"),EXACT($D93,"procurement"),EXACT($D93,"pricing"),EXACT($D93,"renewal"),EXACT($D93,"strategy"))))),"decisionUse, ","")&amp;IF(OR(ISFORMULA($E93),AND($E93&lt;&gt;"",NOT(OR(EXACT($E93,"yes"),EXACT($E93,"no"))))),"candidateInSet, ","")&amp;IF(OR(ISFORMULA($F93),AND($F93&lt;&gt;"",NOT(OR(EXACT($F93,"yes"),EXACT($F93,"no"))))),"publicEvidence, ","")&amp;IF(OR(ISFORMULA($G93),AND($G93&lt;&gt;"",NOT(OR(EXACT($G93,"none"),EXACT($G93,"seller_only"),EXACT($G93,"buyer_event"),EXACT($G93,"mixed"))))),"firstPartyEvidence, ","")&amp;IF(OR(ISFORMULA($H93),AND($H93&lt;&gt;"",NOT(OR(EXACT($H93,"yes"),EXACT($H93,"no"),EXACT($H93,"unknown"))))),"realDecision, ","")&amp;IF(OR(ISFORMULA($I93),AND($I93&lt;&gt;"",NOT(OR(EXACT($I93,"full"),EXACT($I93,"partial"),EXACT($I93,"mismatch"),EXACT($I93,"unknown"))))),"scopeMatch, ","")&amp;IF(OR(ISFORMULA($J93),AND($J93&lt;&gt;"",NOT(OR(EXACT($J93,"independent_current"),EXACT($J93,"one_decision"),EXACT($J93,"shared_records"),EXACT($J93,"contradictory"),EXACT($J93,"incomplete_capture"),EXACT($J93,"stale"))))),"evidenceQuality, ","")&amp;IF(OR(ISFORMULA($K93),AND($K93&lt;&gt;"",NOT(OR(EXACT($K93,"vendor"),EXACT($K93,"product"),EXACT($K93,"consultancy"),EXACT($K93,"agency"),EXACT($K93,"internal_build"),EXACT($K93,"spreadsheet"),EXACT($K93,"incumbent"),EXACT($K93,"open_source"),EXACT($K93,"free_tool"),EXACT($K93,"no_decision"),EXACT($K93,"status_quo"),EXACT($K93,"unknown"))))),"alternativeType, ","")&amp;IF(OR(ISFORMULA($L93),AND($L93&lt;&gt;"",NOT(OR(EXACT($L93,"direct"),EXACT($L93,"indirect"),EXACT($L93,"substitute"),EXACT($L93,"reference"),EXACT($L93,"unknown"))))),"currentRole, ","")&amp;IF(OR(ISFORMULA($M93),AND($M93&lt;&gt;"",NOT(OR(EXACT($M93,"current"),EXACT($M93,"stale"),EXACT($M93,"unknown"))))),"freshness, ","")&amp;IF(OR(ISFORMULA($N93),AND($N93&lt;&gt;"",NOT(OR(EXACT($N93,"none"),EXACT($N93,"material"),EXACT($N93,"unknown"))))),"contradiction, ","")&amp;IF(OR(ISFORMULA($O93),AND($O93&lt;&gt;"",NOT(OR(EXACT($O93,"two_plus"),EXACT($O93,"one"),EXACT($O93,"shared"),EXACT($O93,"unknown"))))),"provenance, ","")&amp;IF(OR(ISFORMULA($P93),AND($P93&lt;&gt;"",NOT(OR(EXACT($P93,"balanced"),EXACT($P93,"only_wins"),EXACT($P93,"only_losses"),EXACT($P93,"one_segment"),EXACT($P93,"incomplete_crm"),EXACT($P93,"limited"))))),"sampleCoverage, ","")&amp;IF(OR(ISFORMULA($Q93),AND($Q93&lt;&gt;"",NOT(OR(EXACT($Q93,"none"),EXACT($Q93,"review_due"),EXACT($Q93,"new_evidence"))))),"previousValidation, ","")&amp;IF(OR(ISFORMULA($R93),AND($R93&lt;&gt;"",NOT(OR(EXACT($R93,"yes"),EXACT($R93,"no"))))),"newMaterialEvidence, ","")&amp;IF(OR(ISFORMULA($S93),AND($S93&lt;&gt;"",NOT(OR(EXACT($S93,"yes"),EXACT($S93,"no"),EXACT($S93,"unknown"))))),"serviceability, ","")&amp;IF(OR(ISFORMULA($T93),AND($T93&lt;&gt;"",NOT(OR(EXACT($T93,"yes"),EXACT($T93,"no"))))),"historicalBackfill, ","")&amp;IF(OR(ISFORMULA($U93),AND($U93&lt;&gt;"",NOT(OR(EXACT($U93,"yes"),EXACT($U93,"no"),EXACT($U93,"unknown"))))),"commercialNonParticipation, ","")</x:f>
      </x:c>
      <x:c r="BM93">
        <x:f>IF(LEN(TRIM($C93&amp;""))=0,"candidateName, ","")&amp;IF(LEN(TRIM($D93&amp;""))=0,"decisionUse, ","")&amp;IF(LEN(TRIM($E93&amp;""))=0,"candidateInSet, ","")&amp;IF(LEN(TRIM($F93&amp;""))=0,"publicEvidence, ","")&amp;IF(LEN(TRIM($G93&amp;""))=0,"firstPartyEvidence, ","")&amp;IF(LEN(TRIM($H93&amp;""))=0,"realDecision, ","")&amp;IF(LEN(TRIM($I93&amp;""))=0,"scopeMatch, ","")&amp;IF(LEN(TRIM($J93&amp;""))=0,"evidenceQuality, ","")</x:f>
      </x:c>
      <x:c r="BN93">
        <x:f>IF($AY93=0,"EMPTY",IF($AZ93=TRUE,"INVALID INPUT",IF($BA93=TRUE,"INVALID INPUT",IF(OR(NOT(ISTEXT($C93)),LEN(TRIM($C93&amp;""))&lt;2),"INVALID INPUT",IF(OR($Q93="review_due",$Q93="new_evidence",$R93="yes"),"REOPEN",IF(OR($BD93="material",$BD93="unknown"),"RESOLVE EVIDENCE",IF(OR($I93="unknown",$H93="unknown"),"RESOLVE EVIDENCE",IF(AND($BG93=TRUE,OR($S93="",$S93="unknown")),"RESOLVE EVIDENCE",IF(AND($E93="no",OR($K93="",$K93="unknown")),"RESOLVE EVIDENCE",IF(AND($E93="yes",OR($L93="",$L93="unknown")),"RESOLVE EVIDENCE",IF(AND($E93="yes",OR($I93="partial",$I93="mismatch",$BC93="stale")),"DOWNGRADE",IF(AND($BG93=TRUE,$BK93=TRUE),"RESOLVE EVIDENCE",IF(AND($S93="no",$E93="yes",$H93="no",$U93="yes",$BB93="two_plus",$I93="full",$BC93="current"),"EXCLUDE FROM THIS COMMERCIAL VIEW",IF(AND($S93="no",$E93="yes",$H93="yes"),"DOWNGRADE",IF(AND($S93="no",OR($F93="yes",$BH93=TRUE)),"RETAIN FOR DISCOVERY / REFERENCE",IF($S93="no","RESOLVE EVIDENCE",IF(AND($E93="no",$H93="yes",$BF93=TRUE,$I93="full",$BI93=""),"RESOLVE EVIDENCE",IF(AND($E93="no",$H93="yes",$BF93=TRUE,$I93="full",$BG93=TRUE,OR($BB93&lt;&gt;"two_plus",$BC93&lt;&gt;"current",$S93&lt;&gt;"yes")),"RESOLVE EVIDENCE",IF(AND($E93="no",$H93="yes",$BF93=TRUE,$I93="full"),"ADD",IF(AND($BI93&lt;&gt;"",$E93="yes",$H93="yes",$I93="full",$L93&lt;&gt;$BI93),"RECLASSIFY",IF(AND($BB93="shared",$BH93=TRUE),"RETAIN FOR DISCOVERY / REFERENCE",IF(AND($BH93=TRUE,$F93="yes",OR($H93="no",$G93="none")),"RETAIN FOR DISCOVERY / REFERENCE",IF(AND($E93="yes",$H93="no",$U93="yes",$BB93="two_plus",$I93="full",$BC93="current"),"EXCLUDE FROM THIS COMMERCIAL VIEW",IF(AND($E93="yes",$H93="yes",$BF93=TRUE,$I93="full",$BB93="two_plus",$BC93="current",$BI93=""),"RESOLVE EVIDENCE",IF(AND($E93="yes",$H93="yes",$BF93=TRUE,$I93="full",$BB93="two_plus",$BC93="current",$BG93=TRUE,$S93&lt;&gt;"yes"),"RESOLVE EVIDENCE",IF(AND($E93="yes",$H93="yes",$BF93=TRUE,$I93="full",$BB93="two_plus",$BC93="current",$L93&lt;&gt;$BI93),"RECLASSIFY",IF(AND($E93="yes",$H93="yes",$BF93=TRUE,$I93="full",$BB93="two_plus",$BC93="current"),"CONFIRM","RESOLVE EVIDENCE")))))))))))))))))))))))))))</x:f>
      </x:c>
      <x:c r="BO93">
        <x:f>IF($AY93=0,"EMPTY",IF($AZ93=TRUE,"CONTROLLED_INPUT_INVALID",IF($BA93=TRUE,"REQUIRED_FIELDS_MISSING",IF(OR(NOT(ISTEXT($C93)),LEN(TRIM($C93&amp;""))&lt;2),"IDENTITY_MALFORMED",IF(OR($Q93="review_due",$Q93="new_evidence",$R93="yes"),"LIFECYCLE_TRIGGER",IF(OR($BD93="material",$BD93="unknown"),"MATERIAL_CONTRADICTION",IF(OR($I93="unknown",$H93="unknown"),"SCOPE_OR_EVENT_UNRESOLVED",IF(AND($BG93=TRUE,OR($S93="",$S93="unknown")),"SERVICEABILITY_UNRESOLVED",IF(AND($E93="no",OR($K93="",$K93="unknown")),"MISSING_ALTERNATIVE_ROLE_UNRESOLVED",IF(AND($E93="yes",OR($L93="",$L93="unknown")),"CURRENT_ROLE_UNRESOLVED",IF(AND($E93="yes",OR($I93="partial",$I93="mismatch",$BC93="stale")),"SCOPE_OR_FRESHNESS_LIMIT",IF(AND($BG93=TRUE,$BK93=TRUE),"COMMERCIAL_EVIDENCE_LIMITED",IF(AND($S93="no",$E93="yes",$H93="no",$U93="yes",$BB93="two_plus",$I93="full",$BC93="current"),"SCOPED_NON_SERVICEABILITY",IF(AND($S93="no",$E93="yes",$H93="yes"),"SERVICEABILITY_LIMIT",IF(AND($S93="no",OR($F93="yes",$BH93=TRUE)),"NOT_SERVICEABLE_FOR_COMMERCIAL_VIEW",IF($S93="no","SERVICEABILITY_NEGATIVE_ROLE_EFFECT_UNRESOLVED",IF(AND($E93="no",$H93="yes",$BF93=TRUE,$I93="full",$BI93=""),"MISSING_ALTERNATIVE_ROLE_UNRESOLVED",IF(AND($E93="no",$H93="yes",$BF93=TRUE,$I93="full",$BG93=TRUE,OR($BB93&lt;&gt;"two_plus",$BC93&lt;&gt;"current",$S93&lt;&gt;"yes")),"MISSING_ALTERNATIVE_EVIDENCE_LIMITED",IF(AND($E93="no",$H93="yes",$BF93=TRUE,$I93="full"),"COMMERCIAL_ALTERNATIVE_MISSING",IF(AND($BI93&lt;&gt;"",$E93="yes",$H93="yes",$I93="full",$L93&lt;&gt;$BI93),"ROLE_MISMATCH",IF(AND($BB93="shared",$BH93=TRUE),"PUBLIC_SIGNAL_SHARED_PROVENANCE",IF(AND($BH93=TRUE,$F93="yes",OR($H93="no",$G93="none")),"DISCOVERY_ONLY_RELATIONSHIP",IF(AND($E93="yes",$H93="no",$U93="yes",$BB93="two_plus",$I93="full",$BC93="current"),"SCOPED_NON_PARTICIPATION",IF(AND($E93="yes",$H93="yes",$BF93=TRUE,$I93="full",$BB93="two_plus",$BC93="current",$BI93=""),"ALTERNATIVE_TYPE_UNRESOLVED",IF(AND($E93="yes",$H93="yes",$BF93=TRUE,$I93="full",$BB93="two_plus",$BC93="current",$BG93=TRUE,$S93&lt;&gt;"yes"),"SERVICEABILITY_UNRESOLVED",IF(AND($E93="yes",$H93="yes",$BF93=TRUE,$I93="full",$BB93="two_plus",$BC93="current",$L93&lt;&gt;$BI93),"ROLE_MISMATCH",IF(AND($E93="yes",$H93="yes",$BF93=TRUE,$I93="full",$BB93="two_plus",$BC93="current"),"SCOPED_COMMERCIAL_RELEVANCE","DEFAULT_EVIDENCE_GAP")))))))))))))))))))))))))))</x:f>
      </x:c>
    </x:row>
    <x:row r="94">
      <x:c r="A94" s="71" t="str">
        <x:v>F089</x:v>
      </x:c>
      <x:c r="B94" s="71" t="str">
        <x:v>Unsupported controlled value: decisionUse</x:v>
      </x:c>
      <x:c r="C94" s="71" t="str">
        <x:v>Atlas Cloud</x:v>
      </x:c>
      <x:c r="D94" s="71" t="str">
        <x:v>obsolete_code</x:v>
      </x:c>
      <x:c r="E94" s="71" t="str">
        <x:v>yes</x:v>
      </x:c>
      <x:c r="F94" s="71" t="str">
        <x:v>yes</x:v>
      </x:c>
      <x:c r="G94" s="71" t="str">
        <x:v>mixed</x:v>
      </x:c>
      <x:c r="H94" s="71" t="str">
        <x:v>yes</x:v>
      </x:c>
      <x:c r="I94" s="71" t="str">
        <x:v>full</x:v>
      </x:c>
      <x:c r="J94" s="71" t="str">
        <x:v>independent_current</x:v>
      </x:c>
      <x:c r="K94" s="71" t="str">
        <x:v>vendor</x:v>
      </x:c>
      <x:c r="L94" s="71" t="str">
        <x:v>direct</x:v>
      </x:c>
      <x:c r="M94" s="71" t="str">
        <x:v>current</x:v>
      </x:c>
      <x:c r="N94" s="71" t="str">
        <x:v>none</x:v>
      </x:c>
      <x:c r="O94" s="71" t="str">
        <x:v>two_plus</x:v>
      </x:c>
      <x:c r="P94" s="71" t="str">
        <x:v>balanced</x:v>
      </x:c>
      <x:c r="Q94" s="71" t="str">
        <x:v>none</x:v>
      </x:c>
      <x:c r="R94" s="71" t="str">
        <x:v>no</x:v>
      </x:c>
      <x:c r="S94" s="71" t="str">
        <x:v>yes</x:v>
      </x:c>
      <x:c r="T94" s="71" t="str">
        <x:v>no</x:v>
      </x:c>
      <x:c r="U94" s="71" t="str">
        <x:v>no</x:v>
      </x:c>
      <x:c r="V94" s="71" t="str">
        <x:v>INVALID INPUT</x:v>
      </x:c>
      <x:c r="W94" s="71" t="str">
        <x:v>CONTROLLED_INPUT_INVALID</x:v>
      </x:c>
      <x:c r="X94" s="71" t="str">
        <x:v>INVALID</x:v>
      </x:c>
      <x:c r="Y94" s="61">
        <x:f>IF($BN94="EMPTY","EMPTY",$BN94)</x:f>
      </x:c>
      <x:c r="Z94" s="61">
        <x:f>$BO94</x:f>
      </x:c>
      <x:c r="AA94" s="61">
        <x:f>IF($BN94="EMPTY","EMPTY",IF($AZ94=TRUE,"INVALID",IF($BA94=TRUE,"INCOMPLETE",IF(OR(NOT(ISTEXT($C94)),LEN(TRIM($C94&amp;""))&lt;2),"INVALID","VALID"))))</x:f>
      </x:c>
      <x:c r="AB94" s="61">
        <x:f>IF(Y94=V94,"PASS","FAIL")</x:f>
      </x:c>
      <x:c r="AC94" s="61">
        <x:f>IF(Z94=W94,"PASS","FAIL")</x:f>
      </x:c>
      <x:c r="AD94" s="61">
        <x:f>IF(AA94=X94,"PASS","FAIL")</x:f>
      </x:c>
      <x:c r="AE94" s="61">
        <x:f>IF(AND(AB94="PASS",AC94="PASS",AD94="PASS"),"PASS","FAIL")</x:f>
      </x:c>
      <x:c r="AF94" s="71" t="str">
        <x:v>One or more controlled inputs are not recognized.</x:v>
      </x:c>
      <x:c r="AG94" s="61">
        <x:f>IF($BN94="EMPTY","EMPTY",IFERROR(VLOOKUP($BO94,'Method Notes'!$AN$5:$AW$50,2,FALSE),""))</x:f>
      </x:c>
      <x:c r="AH94" s="71" t="str">
        <x:v>Unsupported values were supplied for: decisionUse. The engine does not convert them to a safe default.</x:v>
      </x:c>
      <x:c r="AI94" s="61">
        <x:f>IF($BN94="EMPTY","EMPTY",IF($BO94="CONTROLLED_INPUT_INVALID","Unsupported values were supplied for: "&amp;LEFT($BL94,MAX(0,LEN($BL94)-2))&amp;". The engine does not convert them to a safe default.",IF($BO94="REQUIRED_FIELDS_MISSING","Required information is missing: "&amp;LEFT($BM94,MAX(0,LEN($BM94)-2))&amp;".",IFERROR(VLOOKUP($BO94,'Method Notes'!$AN$5:$AW$50,3,FALSE),""))))</x:f>
      </x:c>
      <x:c r="AJ94" s="71" t="str">
        <x:v>No role change.</x:v>
      </x:c>
      <x:c r="AK94" s="61">
        <x:f>IF($BN94="EMPTY","EMPTY",IF($BO94="COMMERCIAL_ALTERNATIVE_MISSING","Add as "&amp;$BJ94&amp;" in this scoped view.",IF($BO94="ROLE_MISMATCH","Reclassify as "&amp;$BJ94&amp;" for this view.",IFERROR(VLOOKUP($BO94,'Method Notes'!$AN$5:$AW$50,4,FALSE),""))))</x:f>
      </x:c>
      <x:c r="AL94" s="71" t="str">
        <x:v>Input correction only.</x:v>
      </x:c>
      <x:c r="AM94" s="61">
        <x:f>IF($BN94="EMPTY","EMPTY",IFERROR(VLOOKUP($BO94,'Method Notes'!$AN$5:$AW$50,5,FALSE),""))</x:f>
      </x:c>
      <x:c r="AN94" s="71" t="str">
        <x:v>Any competitor-set conclusion.</x:v>
      </x:c>
      <x:c r="AO94" s="61">
        <x:f>IF($BN94="EMPTY","EMPTY",IFERROR(VLOOKUP($BO94,'Method Notes'!$AN$5:$AW$50,6,FALSE),""))</x:f>
      </x:c>
      <x:c r="AP94" s="71" t="str">
        <x:v>Replace each invalid value with an accepted controlled value.</x:v>
      </x:c>
      <x:c r="AQ94" s="61">
        <x:f>IF($BN94="EMPTY","EMPTY",IF($BO94="COMMERCIAL_EVIDENCE_LIMITED",IF($BF94=TRUE,"Add independent decisions and missing segments.","Collect direct buyer or recorded commercial-event evidence tied to the same scope."),IFERROR(VLOOKUP($BO94,'Method Notes'!$AN$5:$AW$50,7,FALSE),"")))</x:f>
      </x:c>
      <x:c r="AR94" s="71" t="str">
        <x:v>Run the check again after correction.</x:v>
      </x:c>
      <x:c r="AS94" s="61">
        <x:f>IF($BN94="EMPTY","EMPTY",IFERROR(VLOOKUP($BO94,'Method Notes'!$AN$5:$AW$50,8,FALSE),""))</x:f>
      </x:c>
      <x:c r="AT94" s="71" t="str">
        <x:v>CONTROLLED INPUT INVALID</x:v>
      </x:c>
      <x:c r="AU94" s="61">
        <x:f>IF($BN94="EMPTY","EMPTY",IF(OR($BO94="COMMERCIAL_EVIDENCE_LIMITED",$BO94="COMMERCIAL_ALTERNATIVE_MISSING",$BO94="ROLE_MISMATCH",$BO94="SCOPE_OR_FRESHNESS_LIMIT"),IF($BB94="shared","PROVENANCE NOT INDEPENDENT",IF($BB94="one","ONE INDEPENDENT DECISION ONLY",IF($BE94="incomplete_crm","CRM CAPTURE INCOMPLETE",IF(OR($BE94="only_wins",$BE94="only_losses",$BE94="one_segment",$BE94="limited"),"SAMPLE COVERAGE LIMITED",IF($T94="yes","HISTORICAL BACKFILL UNRELIABLE",IF($BC94="stale","EVIDENCE STALE","Evidence is scoped to the tested view.")))))),IFERROR(VLOOKUP($BO94,'Method Notes'!$AN$5:$AW$50,9,FALSE),"")))</x:f>
      </x:c>
      <x:c r="AV94" s="71" t="str">
        <x:v>Correct the named fields before using the result.</x:v>
      </x:c>
      <x:c r="AW94" s="61">
        <x:f>IF($BN94="EMPTY","EMPTY",IFERROR(VLOOKUP($BO94,'Method Notes'!$AN$5:$AW$50,10,FALSE),""))</x:f>
      </x:c>
      <x:c r="AX94" s="61">
        <x:f>IF(AND(AG94=AF94,AI94=AH94,AK94=AJ94,AM94=AL94,AO94=AN94,AQ94=AP94,AS94=AR94,AU94=AT94,AW94=AV94),"PASS","FAIL")</x:f>
      </x:c>
      <x:c r="AY94">
        <x:f>IF(COUNTA($C94:$U94)&gt;0,1,0)</x:f>
      </x:c>
      <x:c r="AZ94">
        <x:f>OR(ISFORMULA($C94),ISFORMULA($D94),AND($D94&lt;&gt;"",NOT(OR(EXACT($D94,"seo"),EXACT($D94,"content"),EXACT($D94,"paid_search"),EXACT($D94,"market_monitoring"),EXACT($D94,"battlecard"),EXACT($D94,"product_comparison"),EXACT($D94,"shortlist"),EXACT($D94,"procurement"),EXACT($D94,"pricing"),EXACT($D94,"renewal"),EXACT($D94,"strategy")))),ISFORMULA($E94),AND($E94&lt;&gt;"",NOT(OR(EXACT($E94,"yes"),EXACT($E94,"no")))),ISFORMULA($F94),AND($F94&lt;&gt;"",NOT(OR(EXACT($F94,"yes"),EXACT($F94,"no")))),ISFORMULA($G94),AND($G94&lt;&gt;"",NOT(OR(EXACT($G94,"none"),EXACT($G94,"seller_only"),EXACT($G94,"buyer_event"),EXACT($G94,"mixed")))),ISFORMULA($H94),AND($H94&lt;&gt;"",NOT(OR(EXACT($H94,"yes"),EXACT($H94,"no"),EXACT($H94,"unknown")))),ISFORMULA($I94),AND($I94&lt;&gt;"",NOT(OR(EXACT($I94,"full"),EXACT($I94,"partial"),EXACT($I94,"mismatch"),EXACT($I94,"unknown")))),ISFORMULA($J94),AND($J94&lt;&gt;"",NOT(OR(EXACT($J94,"independent_current"),EXACT($J94,"one_decision"),EXACT($J94,"shared_records"),EXACT($J94,"contradictory"),EXACT($J94,"incomplete_capture"),EXACT($J94,"stale")))),ISFORMULA($K94),AND($K94&lt;&gt;"",NOT(OR(EXACT($K94,"vendor"),EXACT($K94,"product"),EXACT($K94,"consultancy"),EXACT($K94,"agency"),EXACT($K94,"internal_build"),EXACT($K94,"spreadsheet"),EXACT($K94,"incumbent"),EXACT($K94,"open_source"),EXACT($K94,"free_tool"),EXACT($K94,"no_decision"),EXACT($K94,"status_quo"),EXACT($K94,"unknown")))),ISFORMULA($L94),AND($L94&lt;&gt;"",NOT(OR(EXACT($L94,"direct"),EXACT($L94,"indirect"),EXACT($L94,"substitute"),EXACT($L94,"reference"),EXACT($L94,"unknown")))),ISFORMULA($M94),AND($M94&lt;&gt;"",NOT(OR(EXACT($M94,"current"),EXACT($M94,"stale"),EXACT($M94,"unknown")))),ISFORMULA($N94),AND($N94&lt;&gt;"",NOT(OR(EXACT($N94,"none"),EXACT($N94,"material"),EXACT($N94,"unknown")))),ISFORMULA($O94),AND($O94&lt;&gt;"",NOT(OR(EXACT($O94,"two_plus"),EXACT($O94,"one"),EXACT($O94,"shared"),EXACT($O94,"unknown")))),ISFORMULA($P94),AND($P94&lt;&gt;"",NOT(OR(EXACT($P94,"balanced"),EXACT($P94,"only_wins"),EXACT($P94,"only_losses"),EXACT($P94,"one_segment"),EXACT($P94,"incomplete_crm"),EXACT($P94,"limited")))),ISFORMULA($Q94),AND($Q94&lt;&gt;"",NOT(OR(EXACT($Q94,"none"),EXACT($Q94,"review_due"),EXACT($Q94,"new_evidence")))),ISFORMULA($R94),AND($R94&lt;&gt;"",NOT(OR(EXACT($R94,"yes"),EXACT($R94,"no")))),ISFORMULA($S94),AND($S94&lt;&gt;"",NOT(OR(EXACT($S94,"yes"),EXACT($S94,"no"),EXACT($S94,"unknown")))),ISFORMULA($T94),AND($T94&lt;&gt;"",NOT(OR(EXACT($T94,"yes"),EXACT($T94,"no")))),ISFORMULA($U94),AND($U94&lt;&gt;"",NOT(OR(EXACT($U94,"yes"),EXACT($U94,"no"),EXACT($U94,"unknown")))))</x:f>
      </x:c>
      <x:c r="BA94">
        <x:f>OR(LEN(TRIM($C94&amp;""))=0,LEN(TRIM($D94&amp;""))=0,LEN(TRIM($E94&amp;""))=0,LEN(TRIM($F94&amp;""))=0,LEN(TRIM($G94&amp;""))=0,LEN(TRIM($H94&amp;""))=0,LEN(TRIM($I94&amp;""))=0,LEN(TRIM($J94&amp;""))=0)</x:f>
      </x:c>
      <x:c r="BB94">
        <x:f>IF($O94&lt;&gt;"",$O94,IF($J94="independent_current","two_plus",IF($J94="one_decision","one",IF($J94="shared_records","shared","unknown"))))</x:f>
      </x:c>
      <x:c r="BC94">
        <x:f>IF($M94&lt;&gt;"",$M94,IF($J94="stale","stale",IF($J94="incomplete_capture","unknown",IF($J94&lt;&gt;"","current",""))))</x:f>
      </x:c>
      <x:c r="BD94">
        <x:f>IF($N94&lt;&gt;"",$N94,IF($J94="contradictory","material",IF($J94&lt;&gt;"","none","")))</x:f>
      </x:c>
      <x:c r="BE94">
        <x:f>IF($P94&lt;&gt;"",$P94,IF($J94="incomplete_capture","incomplete_crm",IF($J94="independent_current","balanced",IF($J94&lt;&gt;"","limited",""))))</x:f>
      </x:c>
      <x:c r="BF94">
        <x:f>OR($G94="buyer_event",$G94="mixed")</x:f>
      </x:c>
      <x:c r="BG94">
        <x:f>OR($D94="battlecard",$D94="shortlist",$D94="procurement",$D94="pricing",$D94="renewal",$D94="strategy",$D94="product_comparison")</x:f>
      </x:c>
      <x:c r="BH94">
        <x:f>OR($D94="seo",$D94="content",$D94="paid_search",$D94="market_monitoring")</x:f>
      </x:c>
      <x:c r="BI94">
        <x:f>IF(OR($K94="vendor",$K94="product"),"direct",IF(OR($K94="consultancy",$K94="agency"),"indirect",IF(OR($K94="internal_build",$K94="spreadsheet",$K94="incumbent",$K94="open_source",$K94="free_tool",$K94="no_decision",$K94="status_quo"),"substitute","")))</x:f>
      </x:c>
      <x:c r="BJ94">
        <x:f>IF(OR($K94="vendor",$K94="product"),"Direct competitor",IF(OR($K94="consultancy",$K94="agency"),"Service alternative",IF($K94="incumbent","Incumbent / substitute",IF($K94="no_decision","No-decision alternative",IF($K94="status_quo","Status-quo alternative",IF(OR($K94="internal_build",$K94="spreadsheet",$K94="open_source",$K94="free_tool"),"Substitute",""))))))</x:f>
      </x:c>
      <x:c r="BK94">
        <x:f>OR($G94="none",$G94="seller_only",$BB94&lt;&gt;"two_plus",$BE94="only_wins",$BE94="only_losses",$BE94="one_segment",$BE94="incomplete_crm",$BE94="limited",$T94="yes",$BC94&lt;&gt;"current")</x:f>
      </x:c>
      <x:c r="BL94">
        <x:f>IF(ISFORMULA($C94),"candidateName, ","")&amp;IF(OR(ISFORMULA($D94),AND($D94&lt;&gt;"",NOT(OR(EXACT($D94,"seo"),EXACT($D94,"content"),EXACT($D94,"paid_search"),EXACT($D94,"market_monitoring"),EXACT($D94,"battlecard"),EXACT($D94,"product_comparison"),EXACT($D94,"shortlist"),EXACT($D94,"procurement"),EXACT($D94,"pricing"),EXACT($D94,"renewal"),EXACT($D94,"strategy"))))),"decisionUse, ","")&amp;IF(OR(ISFORMULA($E94),AND($E94&lt;&gt;"",NOT(OR(EXACT($E94,"yes"),EXACT($E94,"no"))))),"candidateInSet, ","")&amp;IF(OR(ISFORMULA($F94),AND($F94&lt;&gt;"",NOT(OR(EXACT($F94,"yes"),EXACT($F94,"no"))))),"publicEvidence, ","")&amp;IF(OR(ISFORMULA($G94),AND($G94&lt;&gt;"",NOT(OR(EXACT($G94,"none"),EXACT($G94,"seller_only"),EXACT($G94,"buyer_event"),EXACT($G94,"mixed"))))),"firstPartyEvidence, ","")&amp;IF(OR(ISFORMULA($H94),AND($H94&lt;&gt;"",NOT(OR(EXACT($H94,"yes"),EXACT($H94,"no"),EXACT($H94,"unknown"))))),"realDecision, ","")&amp;IF(OR(ISFORMULA($I94),AND($I94&lt;&gt;"",NOT(OR(EXACT($I94,"full"),EXACT($I94,"partial"),EXACT($I94,"mismatch"),EXACT($I94,"unknown"))))),"scopeMatch, ","")&amp;IF(OR(ISFORMULA($J94),AND($J94&lt;&gt;"",NOT(OR(EXACT($J94,"independent_current"),EXACT($J94,"one_decision"),EXACT($J94,"shared_records"),EXACT($J94,"contradictory"),EXACT($J94,"incomplete_capture"),EXACT($J94,"stale"))))),"evidenceQuality, ","")&amp;IF(OR(ISFORMULA($K94),AND($K94&lt;&gt;"",NOT(OR(EXACT($K94,"vendor"),EXACT($K94,"product"),EXACT($K94,"consultancy"),EXACT($K94,"agency"),EXACT($K94,"internal_build"),EXACT($K94,"spreadsheet"),EXACT($K94,"incumbent"),EXACT($K94,"open_source"),EXACT($K94,"free_tool"),EXACT($K94,"no_decision"),EXACT($K94,"status_quo"),EXACT($K94,"unknown"))))),"alternativeType, ","")&amp;IF(OR(ISFORMULA($L94),AND($L94&lt;&gt;"",NOT(OR(EXACT($L94,"direct"),EXACT($L94,"indirect"),EXACT($L94,"substitute"),EXACT($L94,"reference"),EXACT($L94,"unknown"))))),"currentRole, ","")&amp;IF(OR(ISFORMULA($M94),AND($M94&lt;&gt;"",NOT(OR(EXACT($M94,"current"),EXACT($M94,"stale"),EXACT($M94,"unknown"))))),"freshness, ","")&amp;IF(OR(ISFORMULA($N94),AND($N94&lt;&gt;"",NOT(OR(EXACT($N94,"none"),EXACT($N94,"material"),EXACT($N94,"unknown"))))),"contradiction, ","")&amp;IF(OR(ISFORMULA($O94),AND($O94&lt;&gt;"",NOT(OR(EXACT($O94,"two_plus"),EXACT($O94,"one"),EXACT($O94,"shared"),EXACT($O94,"unknown"))))),"provenance, ","")&amp;IF(OR(ISFORMULA($P94),AND($P94&lt;&gt;"",NOT(OR(EXACT($P94,"balanced"),EXACT($P94,"only_wins"),EXACT($P94,"only_losses"),EXACT($P94,"one_segment"),EXACT($P94,"incomplete_crm"),EXACT($P94,"limited"))))),"sampleCoverage, ","")&amp;IF(OR(ISFORMULA($Q94),AND($Q94&lt;&gt;"",NOT(OR(EXACT($Q94,"none"),EXACT($Q94,"review_due"),EXACT($Q94,"new_evidence"))))),"previousValidation, ","")&amp;IF(OR(ISFORMULA($R94),AND($R94&lt;&gt;"",NOT(OR(EXACT($R94,"yes"),EXACT($R94,"no"))))),"newMaterialEvidence, ","")&amp;IF(OR(ISFORMULA($S94),AND($S94&lt;&gt;"",NOT(OR(EXACT($S94,"yes"),EXACT($S94,"no"),EXACT($S94,"unknown"))))),"serviceability, ","")&amp;IF(OR(ISFORMULA($T94),AND($T94&lt;&gt;"",NOT(OR(EXACT($T94,"yes"),EXACT($T94,"no"))))),"historicalBackfill, ","")&amp;IF(OR(ISFORMULA($U94),AND($U94&lt;&gt;"",NOT(OR(EXACT($U94,"yes"),EXACT($U94,"no"),EXACT($U94,"unknown"))))),"commercialNonParticipation, ","")</x:f>
      </x:c>
      <x:c r="BM94">
        <x:f>IF(LEN(TRIM($C94&amp;""))=0,"candidateName, ","")&amp;IF(LEN(TRIM($D94&amp;""))=0,"decisionUse, ","")&amp;IF(LEN(TRIM($E94&amp;""))=0,"candidateInSet, ","")&amp;IF(LEN(TRIM($F94&amp;""))=0,"publicEvidence, ","")&amp;IF(LEN(TRIM($G94&amp;""))=0,"firstPartyEvidence, ","")&amp;IF(LEN(TRIM($H94&amp;""))=0,"realDecision, ","")&amp;IF(LEN(TRIM($I94&amp;""))=0,"scopeMatch, ","")&amp;IF(LEN(TRIM($J94&amp;""))=0,"evidenceQuality, ","")</x:f>
      </x:c>
      <x:c r="BN94">
        <x:f>IF($AY94=0,"EMPTY",IF($AZ94=TRUE,"INVALID INPUT",IF($BA94=TRUE,"INVALID INPUT",IF(OR(NOT(ISTEXT($C94)),LEN(TRIM($C94&amp;""))&lt;2),"INVALID INPUT",IF(OR($Q94="review_due",$Q94="new_evidence",$R94="yes"),"REOPEN",IF(OR($BD94="material",$BD94="unknown"),"RESOLVE EVIDENCE",IF(OR($I94="unknown",$H94="unknown"),"RESOLVE EVIDENCE",IF(AND($BG94=TRUE,OR($S94="",$S94="unknown")),"RESOLVE EVIDENCE",IF(AND($E94="no",OR($K94="",$K94="unknown")),"RESOLVE EVIDENCE",IF(AND($E94="yes",OR($L94="",$L94="unknown")),"RESOLVE EVIDENCE",IF(AND($E94="yes",OR($I94="partial",$I94="mismatch",$BC94="stale")),"DOWNGRADE",IF(AND($BG94=TRUE,$BK94=TRUE),"RESOLVE EVIDENCE",IF(AND($S94="no",$E94="yes",$H94="no",$U94="yes",$BB94="two_plus",$I94="full",$BC94="current"),"EXCLUDE FROM THIS COMMERCIAL VIEW",IF(AND($S94="no",$E94="yes",$H94="yes"),"DOWNGRADE",IF(AND($S94="no",OR($F94="yes",$BH94=TRUE)),"RETAIN FOR DISCOVERY / REFERENCE",IF($S94="no","RESOLVE EVIDENCE",IF(AND($E94="no",$H94="yes",$BF94=TRUE,$I94="full",$BI94=""),"RESOLVE EVIDENCE",IF(AND($E94="no",$H94="yes",$BF94=TRUE,$I94="full",$BG94=TRUE,OR($BB94&lt;&gt;"two_plus",$BC94&lt;&gt;"current",$S94&lt;&gt;"yes")),"RESOLVE EVIDENCE",IF(AND($E94="no",$H94="yes",$BF94=TRUE,$I94="full"),"ADD",IF(AND($BI94&lt;&gt;"",$E94="yes",$H94="yes",$I94="full",$L94&lt;&gt;$BI94),"RECLASSIFY",IF(AND($BB94="shared",$BH94=TRUE),"RETAIN FOR DISCOVERY / REFERENCE",IF(AND($BH94=TRUE,$F94="yes",OR($H94="no",$G94="none")),"RETAIN FOR DISCOVERY / REFERENCE",IF(AND($E94="yes",$H94="no",$U94="yes",$BB94="two_plus",$I94="full",$BC94="current"),"EXCLUDE FROM THIS COMMERCIAL VIEW",IF(AND($E94="yes",$H94="yes",$BF94=TRUE,$I94="full",$BB94="two_plus",$BC94="current",$BI94=""),"RESOLVE EVIDENCE",IF(AND($E94="yes",$H94="yes",$BF94=TRUE,$I94="full",$BB94="two_plus",$BC94="current",$BG94=TRUE,$S94&lt;&gt;"yes"),"RESOLVE EVIDENCE",IF(AND($E94="yes",$H94="yes",$BF94=TRUE,$I94="full",$BB94="two_plus",$BC94="current",$L94&lt;&gt;$BI94),"RECLASSIFY",IF(AND($E94="yes",$H94="yes",$BF94=TRUE,$I94="full",$BB94="two_plus",$BC94="current"),"CONFIRM","RESOLVE EVIDENCE")))))))))))))))))))))))))))</x:f>
      </x:c>
      <x:c r="BO94">
        <x:f>IF($AY94=0,"EMPTY",IF($AZ94=TRUE,"CONTROLLED_INPUT_INVALID",IF($BA94=TRUE,"REQUIRED_FIELDS_MISSING",IF(OR(NOT(ISTEXT($C94)),LEN(TRIM($C94&amp;""))&lt;2),"IDENTITY_MALFORMED",IF(OR($Q94="review_due",$Q94="new_evidence",$R94="yes"),"LIFECYCLE_TRIGGER",IF(OR($BD94="material",$BD94="unknown"),"MATERIAL_CONTRADICTION",IF(OR($I94="unknown",$H94="unknown"),"SCOPE_OR_EVENT_UNRESOLVED",IF(AND($BG94=TRUE,OR($S94="",$S94="unknown")),"SERVICEABILITY_UNRESOLVED",IF(AND($E94="no",OR($K94="",$K94="unknown")),"MISSING_ALTERNATIVE_ROLE_UNRESOLVED",IF(AND($E94="yes",OR($L94="",$L94="unknown")),"CURRENT_ROLE_UNRESOLVED",IF(AND($E94="yes",OR($I94="partial",$I94="mismatch",$BC94="stale")),"SCOPE_OR_FRESHNESS_LIMIT",IF(AND($BG94=TRUE,$BK94=TRUE),"COMMERCIAL_EVIDENCE_LIMITED",IF(AND($S94="no",$E94="yes",$H94="no",$U94="yes",$BB94="two_plus",$I94="full",$BC94="current"),"SCOPED_NON_SERVICEABILITY",IF(AND($S94="no",$E94="yes",$H94="yes"),"SERVICEABILITY_LIMIT",IF(AND($S94="no",OR($F94="yes",$BH94=TRUE)),"NOT_SERVICEABLE_FOR_COMMERCIAL_VIEW",IF($S94="no","SERVICEABILITY_NEGATIVE_ROLE_EFFECT_UNRESOLVED",IF(AND($E94="no",$H94="yes",$BF94=TRUE,$I94="full",$BI94=""),"MISSING_ALTERNATIVE_ROLE_UNRESOLVED",IF(AND($E94="no",$H94="yes",$BF94=TRUE,$I94="full",$BG94=TRUE,OR($BB94&lt;&gt;"two_plus",$BC94&lt;&gt;"current",$S94&lt;&gt;"yes")),"MISSING_ALTERNATIVE_EVIDENCE_LIMITED",IF(AND($E94="no",$H94="yes",$BF94=TRUE,$I94="full"),"COMMERCIAL_ALTERNATIVE_MISSING",IF(AND($BI94&lt;&gt;"",$E94="yes",$H94="yes",$I94="full",$L94&lt;&gt;$BI94),"ROLE_MISMATCH",IF(AND($BB94="shared",$BH94=TRUE),"PUBLIC_SIGNAL_SHARED_PROVENANCE",IF(AND($BH94=TRUE,$F94="yes",OR($H94="no",$G94="none")),"DISCOVERY_ONLY_RELATIONSHIP",IF(AND($E94="yes",$H94="no",$U94="yes",$BB94="two_plus",$I94="full",$BC94="current"),"SCOPED_NON_PARTICIPATION",IF(AND($E94="yes",$H94="yes",$BF94=TRUE,$I94="full",$BB94="two_plus",$BC94="current",$BI94=""),"ALTERNATIVE_TYPE_UNRESOLVED",IF(AND($E94="yes",$H94="yes",$BF94=TRUE,$I94="full",$BB94="two_plus",$BC94="current",$BG94=TRUE,$S94&lt;&gt;"yes"),"SERVICEABILITY_UNRESOLVED",IF(AND($E94="yes",$H94="yes",$BF94=TRUE,$I94="full",$BB94="two_plus",$BC94="current",$L94&lt;&gt;$BI94),"ROLE_MISMATCH",IF(AND($E94="yes",$H94="yes",$BF94=TRUE,$I94="full",$BB94="two_plus",$BC94="current"),"SCOPED_COMMERCIAL_RELEVANCE","DEFAULT_EVIDENCE_GAP")))))))))))))))))))))))))))</x:f>
      </x:c>
    </x:row>
    <x:row r="95">
      <x:c r="A95" s="71" t="str">
        <x:v>F090</x:v>
      </x:c>
      <x:c r="B95" s="71" t="str">
        <x:v>Unsupported controlled value: candidateInSet</x:v>
      </x:c>
      <x:c r="C95" s="71" t="str">
        <x:v>Atlas Cloud</x:v>
      </x:c>
      <x:c r="D95" s="71" t="str">
        <x:v>shortlist</x:v>
      </x:c>
      <x:c r="E95" s="71" t="str">
        <x:v>obsolete_code</x:v>
      </x:c>
      <x:c r="F95" s="71" t="str">
        <x:v>yes</x:v>
      </x:c>
      <x:c r="G95" s="71" t="str">
        <x:v>mixed</x:v>
      </x:c>
      <x:c r="H95" s="71" t="str">
        <x:v>yes</x:v>
      </x:c>
      <x:c r="I95" s="71" t="str">
        <x:v>full</x:v>
      </x:c>
      <x:c r="J95" s="71" t="str">
        <x:v>independent_current</x:v>
      </x:c>
      <x:c r="K95" s="71" t="str">
        <x:v>vendor</x:v>
      </x:c>
      <x:c r="L95" s="71" t="str">
        <x:v>direct</x:v>
      </x:c>
      <x:c r="M95" s="71" t="str">
        <x:v>current</x:v>
      </x:c>
      <x:c r="N95" s="71" t="str">
        <x:v>none</x:v>
      </x:c>
      <x:c r="O95" s="71" t="str">
        <x:v>two_plus</x:v>
      </x:c>
      <x:c r="P95" s="71" t="str">
        <x:v>balanced</x:v>
      </x:c>
      <x:c r="Q95" s="71" t="str">
        <x:v>none</x:v>
      </x:c>
      <x:c r="R95" s="71" t="str">
        <x:v>no</x:v>
      </x:c>
      <x:c r="S95" s="71" t="str">
        <x:v>yes</x:v>
      </x:c>
      <x:c r="T95" s="71" t="str">
        <x:v>no</x:v>
      </x:c>
      <x:c r="U95" s="71" t="str">
        <x:v>no</x:v>
      </x:c>
      <x:c r="V95" s="71" t="str">
        <x:v>INVALID INPUT</x:v>
      </x:c>
      <x:c r="W95" s="71" t="str">
        <x:v>CONTROLLED_INPUT_INVALID</x:v>
      </x:c>
      <x:c r="X95" s="71" t="str">
        <x:v>INVALID</x:v>
      </x:c>
      <x:c r="Y95" s="61">
        <x:f>IF($BN95="EMPTY","EMPTY",$BN95)</x:f>
      </x:c>
      <x:c r="Z95" s="61">
        <x:f>$BO95</x:f>
      </x:c>
      <x:c r="AA95" s="61">
        <x:f>IF($BN95="EMPTY","EMPTY",IF($AZ95=TRUE,"INVALID",IF($BA95=TRUE,"INCOMPLETE",IF(OR(NOT(ISTEXT($C95)),LEN(TRIM($C95&amp;""))&lt;2),"INVALID","VALID"))))</x:f>
      </x:c>
      <x:c r="AB95" s="61">
        <x:f>IF(Y95=V95,"PASS","FAIL")</x:f>
      </x:c>
      <x:c r="AC95" s="61">
        <x:f>IF(Z95=W95,"PASS","FAIL")</x:f>
      </x:c>
      <x:c r="AD95" s="61">
        <x:f>IF(AA95=X95,"PASS","FAIL")</x:f>
      </x:c>
      <x:c r="AE95" s="61">
        <x:f>IF(AND(AB95="PASS",AC95="PASS",AD95="PASS"),"PASS","FAIL")</x:f>
      </x:c>
      <x:c r="AF95" s="71" t="str">
        <x:v>One or more controlled inputs are not recognized.</x:v>
      </x:c>
      <x:c r="AG95" s="61">
        <x:f>IF($BN95="EMPTY","EMPTY",IFERROR(VLOOKUP($BO95,'Method Notes'!$AN$5:$AW$50,2,FALSE),""))</x:f>
      </x:c>
      <x:c r="AH95" s="71" t="str">
        <x:v>Unsupported values were supplied for: candidateInSet. The engine does not convert them to a safe default.</x:v>
      </x:c>
      <x:c r="AI95" s="61">
        <x:f>IF($BN95="EMPTY","EMPTY",IF($BO95="CONTROLLED_INPUT_INVALID","Unsupported values were supplied for: "&amp;LEFT($BL95,MAX(0,LEN($BL95)-2))&amp;". The engine does not convert them to a safe default.",IF($BO95="REQUIRED_FIELDS_MISSING","Required information is missing: "&amp;LEFT($BM95,MAX(0,LEN($BM95)-2))&amp;".",IFERROR(VLOOKUP($BO95,'Method Notes'!$AN$5:$AW$50,3,FALSE),""))))</x:f>
      </x:c>
      <x:c r="AJ95" s="71" t="str">
        <x:v>No role change.</x:v>
      </x:c>
      <x:c r="AK95" s="61">
        <x:f>IF($BN95="EMPTY","EMPTY",IF($BO95="COMMERCIAL_ALTERNATIVE_MISSING","Add as "&amp;$BJ95&amp;" in this scoped view.",IF($BO95="ROLE_MISMATCH","Reclassify as "&amp;$BJ95&amp;" for this view.",IFERROR(VLOOKUP($BO95,'Method Notes'!$AN$5:$AW$50,4,FALSE),""))))</x:f>
      </x:c>
      <x:c r="AL95" s="71" t="str">
        <x:v>Input correction only.</x:v>
      </x:c>
      <x:c r="AM95" s="61">
        <x:f>IF($BN95="EMPTY","EMPTY",IFERROR(VLOOKUP($BO95,'Method Notes'!$AN$5:$AW$50,5,FALSE),""))</x:f>
      </x:c>
      <x:c r="AN95" s="71" t="str">
        <x:v>Any competitor-set conclusion.</x:v>
      </x:c>
      <x:c r="AO95" s="61">
        <x:f>IF($BN95="EMPTY","EMPTY",IFERROR(VLOOKUP($BO95,'Method Notes'!$AN$5:$AW$50,6,FALSE),""))</x:f>
      </x:c>
      <x:c r="AP95" s="71" t="str">
        <x:v>Replace each invalid value with an accepted controlled value.</x:v>
      </x:c>
      <x:c r="AQ95" s="61">
        <x:f>IF($BN95="EMPTY","EMPTY",IF($BO95="COMMERCIAL_EVIDENCE_LIMITED",IF($BF95=TRUE,"Add independent decisions and missing segments.","Collect direct buyer or recorded commercial-event evidence tied to the same scope."),IFERROR(VLOOKUP($BO95,'Method Notes'!$AN$5:$AW$50,7,FALSE),"")))</x:f>
      </x:c>
      <x:c r="AR95" s="71" t="str">
        <x:v>Run the check again after correction.</x:v>
      </x:c>
      <x:c r="AS95" s="61">
        <x:f>IF($BN95="EMPTY","EMPTY",IFERROR(VLOOKUP($BO95,'Method Notes'!$AN$5:$AW$50,8,FALSE),""))</x:f>
      </x:c>
      <x:c r="AT95" s="71" t="str">
        <x:v>CONTROLLED INPUT INVALID</x:v>
      </x:c>
      <x:c r="AU95" s="61">
        <x:f>IF($BN95="EMPTY","EMPTY",IF(OR($BO95="COMMERCIAL_EVIDENCE_LIMITED",$BO95="COMMERCIAL_ALTERNATIVE_MISSING",$BO95="ROLE_MISMATCH",$BO95="SCOPE_OR_FRESHNESS_LIMIT"),IF($BB95="shared","PROVENANCE NOT INDEPENDENT",IF($BB95="one","ONE INDEPENDENT DECISION ONLY",IF($BE95="incomplete_crm","CRM CAPTURE INCOMPLETE",IF(OR($BE95="only_wins",$BE95="only_losses",$BE95="one_segment",$BE95="limited"),"SAMPLE COVERAGE LIMITED",IF($T95="yes","HISTORICAL BACKFILL UNRELIABLE",IF($BC95="stale","EVIDENCE STALE","Evidence is scoped to the tested view.")))))),IFERROR(VLOOKUP($BO95,'Method Notes'!$AN$5:$AW$50,9,FALSE),"")))</x:f>
      </x:c>
      <x:c r="AV95" s="71" t="str">
        <x:v>Correct the named fields before using the result.</x:v>
      </x:c>
      <x:c r="AW95" s="61">
        <x:f>IF($BN95="EMPTY","EMPTY",IFERROR(VLOOKUP($BO95,'Method Notes'!$AN$5:$AW$50,10,FALSE),""))</x:f>
      </x:c>
      <x:c r="AX95" s="61">
        <x:f>IF(AND(AG95=AF95,AI95=AH95,AK95=AJ95,AM95=AL95,AO95=AN95,AQ95=AP95,AS95=AR95,AU95=AT95,AW95=AV95),"PASS","FAIL")</x:f>
      </x:c>
      <x:c r="AY95">
        <x:f>IF(COUNTA($C95:$U95)&gt;0,1,0)</x:f>
      </x:c>
      <x:c r="AZ95">
        <x:f>OR(ISFORMULA($C95),ISFORMULA($D95),AND($D95&lt;&gt;"",NOT(OR(EXACT($D95,"seo"),EXACT($D95,"content"),EXACT($D95,"paid_search"),EXACT($D95,"market_monitoring"),EXACT($D95,"battlecard"),EXACT($D95,"product_comparison"),EXACT($D95,"shortlist"),EXACT($D95,"procurement"),EXACT($D95,"pricing"),EXACT($D95,"renewal"),EXACT($D95,"strategy")))),ISFORMULA($E95),AND($E95&lt;&gt;"",NOT(OR(EXACT($E95,"yes"),EXACT($E95,"no")))),ISFORMULA($F95),AND($F95&lt;&gt;"",NOT(OR(EXACT($F95,"yes"),EXACT($F95,"no")))),ISFORMULA($G95),AND($G95&lt;&gt;"",NOT(OR(EXACT($G95,"none"),EXACT($G95,"seller_only"),EXACT($G95,"buyer_event"),EXACT($G95,"mixed")))),ISFORMULA($H95),AND($H95&lt;&gt;"",NOT(OR(EXACT($H95,"yes"),EXACT($H95,"no"),EXACT($H95,"unknown")))),ISFORMULA($I95),AND($I95&lt;&gt;"",NOT(OR(EXACT($I95,"full"),EXACT($I95,"partial"),EXACT($I95,"mismatch"),EXACT($I95,"unknown")))),ISFORMULA($J95),AND($J95&lt;&gt;"",NOT(OR(EXACT($J95,"independent_current"),EXACT($J95,"one_decision"),EXACT($J95,"shared_records"),EXACT($J95,"contradictory"),EXACT($J95,"incomplete_capture"),EXACT($J95,"stale")))),ISFORMULA($K95),AND($K95&lt;&gt;"",NOT(OR(EXACT($K95,"vendor"),EXACT($K95,"product"),EXACT($K95,"consultancy"),EXACT($K95,"agency"),EXACT($K95,"internal_build"),EXACT($K95,"spreadsheet"),EXACT($K95,"incumbent"),EXACT($K95,"open_source"),EXACT($K95,"free_tool"),EXACT($K95,"no_decision"),EXACT($K95,"status_quo"),EXACT($K95,"unknown")))),ISFORMULA($L95),AND($L95&lt;&gt;"",NOT(OR(EXACT($L95,"direct"),EXACT($L95,"indirect"),EXACT($L95,"substitute"),EXACT($L95,"reference"),EXACT($L95,"unknown")))),ISFORMULA($M95),AND($M95&lt;&gt;"",NOT(OR(EXACT($M95,"current"),EXACT($M95,"stale"),EXACT($M95,"unknown")))),ISFORMULA($N95),AND($N95&lt;&gt;"",NOT(OR(EXACT($N95,"none"),EXACT($N95,"material"),EXACT($N95,"unknown")))),ISFORMULA($O95),AND($O95&lt;&gt;"",NOT(OR(EXACT($O95,"two_plus"),EXACT($O95,"one"),EXACT($O95,"shared"),EXACT($O95,"unknown")))),ISFORMULA($P95),AND($P95&lt;&gt;"",NOT(OR(EXACT($P95,"balanced"),EXACT($P95,"only_wins"),EXACT($P95,"only_losses"),EXACT($P95,"one_segment"),EXACT($P95,"incomplete_crm"),EXACT($P95,"limited")))),ISFORMULA($Q95),AND($Q95&lt;&gt;"",NOT(OR(EXACT($Q95,"none"),EXACT($Q95,"review_due"),EXACT($Q95,"new_evidence")))),ISFORMULA($R95),AND($R95&lt;&gt;"",NOT(OR(EXACT($R95,"yes"),EXACT($R95,"no")))),ISFORMULA($S95),AND($S95&lt;&gt;"",NOT(OR(EXACT($S95,"yes"),EXACT($S95,"no"),EXACT($S95,"unknown")))),ISFORMULA($T95),AND($T95&lt;&gt;"",NOT(OR(EXACT($T95,"yes"),EXACT($T95,"no")))),ISFORMULA($U95),AND($U95&lt;&gt;"",NOT(OR(EXACT($U95,"yes"),EXACT($U95,"no"),EXACT($U95,"unknown")))))</x:f>
      </x:c>
      <x:c r="BA95">
        <x:f>OR(LEN(TRIM($C95&amp;""))=0,LEN(TRIM($D95&amp;""))=0,LEN(TRIM($E95&amp;""))=0,LEN(TRIM($F95&amp;""))=0,LEN(TRIM($G95&amp;""))=0,LEN(TRIM($H95&amp;""))=0,LEN(TRIM($I95&amp;""))=0,LEN(TRIM($J95&amp;""))=0)</x:f>
      </x:c>
      <x:c r="BB95">
        <x:f>IF($O95&lt;&gt;"",$O95,IF($J95="independent_current","two_plus",IF($J95="one_decision","one",IF($J95="shared_records","shared","unknown"))))</x:f>
      </x:c>
      <x:c r="BC95">
        <x:f>IF($M95&lt;&gt;"",$M95,IF($J95="stale","stale",IF($J95="incomplete_capture","unknown",IF($J95&lt;&gt;"","current",""))))</x:f>
      </x:c>
      <x:c r="BD95">
        <x:f>IF($N95&lt;&gt;"",$N95,IF($J95="contradictory","material",IF($J95&lt;&gt;"","none","")))</x:f>
      </x:c>
      <x:c r="BE95">
        <x:f>IF($P95&lt;&gt;"",$P95,IF($J95="incomplete_capture","incomplete_crm",IF($J95="independent_current","balanced",IF($J95&lt;&gt;"","limited",""))))</x:f>
      </x:c>
      <x:c r="BF95">
        <x:f>OR($G95="buyer_event",$G95="mixed")</x:f>
      </x:c>
      <x:c r="BG95">
        <x:f>OR($D95="battlecard",$D95="shortlist",$D95="procurement",$D95="pricing",$D95="renewal",$D95="strategy",$D95="product_comparison")</x:f>
      </x:c>
      <x:c r="BH95">
        <x:f>OR($D95="seo",$D95="content",$D95="paid_search",$D95="market_monitoring")</x:f>
      </x:c>
      <x:c r="BI95">
        <x:f>IF(OR($K95="vendor",$K95="product"),"direct",IF(OR($K95="consultancy",$K95="agency"),"indirect",IF(OR($K95="internal_build",$K95="spreadsheet",$K95="incumbent",$K95="open_source",$K95="free_tool",$K95="no_decision",$K95="status_quo"),"substitute","")))</x:f>
      </x:c>
      <x:c r="BJ95">
        <x:f>IF(OR($K95="vendor",$K95="product"),"Direct competitor",IF(OR($K95="consultancy",$K95="agency"),"Service alternative",IF($K95="incumbent","Incumbent / substitute",IF($K95="no_decision","No-decision alternative",IF($K95="status_quo","Status-quo alternative",IF(OR($K95="internal_build",$K95="spreadsheet",$K95="open_source",$K95="free_tool"),"Substitute",""))))))</x:f>
      </x:c>
      <x:c r="BK95">
        <x:f>OR($G95="none",$G95="seller_only",$BB95&lt;&gt;"two_plus",$BE95="only_wins",$BE95="only_losses",$BE95="one_segment",$BE95="incomplete_crm",$BE95="limited",$T95="yes",$BC95&lt;&gt;"current")</x:f>
      </x:c>
      <x:c r="BL95">
        <x:f>IF(ISFORMULA($C95),"candidateName, ","")&amp;IF(OR(ISFORMULA($D95),AND($D95&lt;&gt;"",NOT(OR(EXACT($D95,"seo"),EXACT($D95,"content"),EXACT($D95,"paid_search"),EXACT($D95,"market_monitoring"),EXACT($D95,"battlecard"),EXACT($D95,"product_comparison"),EXACT($D95,"shortlist"),EXACT($D95,"procurement"),EXACT($D95,"pricing"),EXACT($D95,"renewal"),EXACT($D95,"strategy"))))),"decisionUse, ","")&amp;IF(OR(ISFORMULA($E95),AND($E95&lt;&gt;"",NOT(OR(EXACT($E95,"yes"),EXACT($E95,"no"))))),"candidateInSet, ","")&amp;IF(OR(ISFORMULA($F95),AND($F95&lt;&gt;"",NOT(OR(EXACT($F95,"yes"),EXACT($F95,"no"))))),"publicEvidence, ","")&amp;IF(OR(ISFORMULA($G95),AND($G95&lt;&gt;"",NOT(OR(EXACT($G95,"none"),EXACT($G95,"seller_only"),EXACT($G95,"buyer_event"),EXACT($G95,"mixed"))))),"firstPartyEvidence, ","")&amp;IF(OR(ISFORMULA($H95),AND($H95&lt;&gt;"",NOT(OR(EXACT($H95,"yes"),EXACT($H95,"no"),EXACT($H95,"unknown"))))),"realDecision, ","")&amp;IF(OR(ISFORMULA($I95),AND($I95&lt;&gt;"",NOT(OR(EXACT($I95,"full"),EXACT($I95,"partial"),EXACT($I95,"mismatch"),EXACT($I95,"unknown"))))),"scopeMatch, ","")&amp;IF(OR(ISFORMULA($J95),AND($J95&lt;&gt;"",NOT(OR(EXACT($J95,"independent_current"),EXACT($J95,"one_decision"),EXACT($J95,"shared_records"),EXACT($J95,"contradictory"),EXACT($J95,"incomplete_capture"),EXACT($J95,"stale"))))),"evidenceQuality, ","")&amp;IF(OR(ISFORMULA($K95),AND($K95&lt;&gt;"",NOT(OR(EXACT($K95,"vendor"),EXACT($K95,"product"),EXACT($K95,"consultancy"),EXACT($K95,"agency"),EXACT($K95,"internal_build"),EXACT($K95,"spreadsheet"),EXACT($K95,"incumbent"),EXACT($K95,"open_source"),EXACT($K95,"free_tool"),EXACT($K95,"no_decision"),EXACT($K95,"status_quo"),EXACT($K95,"unknown"))))),"alternativeType, ","")&amp;IF(OR(ISFORMULA($L95),AND($L95&lt;&gt;"",NOT(OR(EXACT($L95,"direct"),EXACT($L95,"indirect"),EXACT($L95,"substitute"),EXACT($L95,"reference"),EXACT($L95,"unknown"))))),"currentRole, ","")&amp;IF(OR(ISFORMULA($M95),AND($M95&lt;&gt;"",NOT(OR(EXACT($M95,"current"),EXACT($M95,"stale"),EXACT($M95,"unknown"))))),"freshness, ","")&amp;IF(OR(ISFORMULA($N95),AND($N95&lt;&gt;"",NOT(OR(EXACT($N95,"none"),EXACT($N95,"material"),EXACT($N95,"unknown"))))),"contradiction, ","")&amp;IF(OR(ISFORMULA($O95),AND($O95&lt;&gt;"",NOT(OR(EXACT($O95,"two_plus"),EXACT($O95,"one"),EXACT($O95,"shared"),EXACT($O95,"unknown"))))),"provenance, ","")&amp;IF(OR(ISFORMULA($P95),AND($P95&lt;&gt;"",NOT(OR(EXACT($P95,"balanced"),EXACT($P95,"only_wins"),EXACT($P95,"only_losses"),EXACT($P95,"one_segment"),EXACT($P95,"incomplete_crm"),EXACT($P95,"limited"))))),"sampleCoverage, ","")&amp;IF(OR(ISFORMULA($Q95),AND($Q95&lt;&gt;"",NOT(OR(EXACT($Q95,"none"),EXACT($Q95,"review_due"),EXACT($Q95,"new_evidence"))))),"previousValidation, ","")&amp;IF(OR(ISFORMULA($R95),AND($R95&lt;&gt;"",NOT(OR(EXACT($R95,"yes"),EXACT($R95,"no"))))),"newMaterialEvidence, ","")&amp;IF(OR(ISFORMULA($S95),AND($S95&lt;&gt;"",NOT(OR(EXACT($S95,"yes"),EXACT($S95,"no"),EXACT($S95,"unknown"))))),"serviceability, ","")&amp;IF(OR(ISFORMULA($T95),AND($T95&lt;&gt;"",NOT(OR(EXACT($T95,"yes"),EXACT($T95,"no"))))),"historicalBackfill, ","")&amp;IF(OR(ISFORMULA($U95),AND($U95&lt;&gt;"",NOT(OR(EXACT($U95,"yes"),EXACT($U95,"no"),EXACT($U95,"unknown"))))),"commercialNonParticipation, ","")</x:f>
      </x:c>
      <x:c r="BM95">
        <x:f>IF(LEN(TRIM($C95&amp;""))=0,"candidateName, ","")&amp;IF(LEN(TRIM($D95&amp;""))=0,"decisionUse, ","")&amp;IF(LEN(TRIM($E95&amp;""))=0,"candidateInSet, ","")&amp;IF(LEN(TRIM($F95&amp;""))=0,"publicEvidence, ","")&amp;IF(LEN(TRIM($G95&amp;""))=0,"firstPartyEvidence, ","")&amp;IF(LEN(TRIM($H95&amp;""))=0,"realDecision, ","")&amp;IF(LEN(TRIM($I95&amp;""))=0,"scopeMatch, ","")&amp;IF(LEN(TRIM($J95&amp;""))=0,"evidenceQuality, ","")</x:f>
      </x:c>
      <x:c r="BN95">
        <x:f>IF($AY95=0,"EMPTY",IF($AZ95=TRUE,"INVALID INPUT",IF($BA95=TRUE,"INVALID INPUT",IF(OR(NOT(ISTEXT($C95)),LEN(TRIM($C95&amp;""))&lt;2),"INVALID INPUT",IF(OR($Q95="review_due",$Q95="new_evidence",$R95="yes"),"REOPEN",IF(OR($BD95="material",$BD95="unknown"),"RESOLVE EVIDENCE",IF(OR($I95="unknown",$H95="unknown"),"RESOLVE EVIDENCE",IF(AND($BG95=TRUE,OR($S95="",$S95="unknown")),"RESOLVE EVIDENCE",IF(AND($E95="no",OR($K95="",$K95="unknown")),"RESOLVE EVIDENCE",IF(AND($E95="yes",OR($L95="",$L95="unknown")),"RESOLVE EVIDENCE",IF(AND($E95="yes",OR($I95="partial",$I95="mismatch",$BC95="stale")),"DOWNGRADE",IF(AND($BG95=TRUE,$BK95=TRUE),"RESOLVE EVIDENCE",IF(AND($S95="no",$E95="yes",$H95="no",$U95="yes",$BB95="two_plus",$I95="full",$BC95="current"),"EXCLUDE FROM THIS COMMERCIAL VIEW",IF(AND($S95="no",$E95="yes",$H95="yes"),"DOWNGRADE",IF(AND($S95="no",OR($F95="yes",$BH95=TRUE)),"RETAIN FOR DISCOVERY / REFERENCE",IF($S95="no","RESOLVE EVIDENCE",IF(AND($E95="no",$H95="yes",$BF95=TRUE,$I95="full",$BI95=""),"RESOLVE EVIDENCE",IF(AND($E95="no",$H95="yes",$BF95=TRUE,$I95="full",$BG95=TRUE,OR($BB95&lt;&gt;"two_plus",$BC95&lt;&gt;"current",$S95&lt;&gt;"yes")),"RESOLVE EVIDENCE",IF(AND($E95="no",$H95="yes",$BF95=TRUE,$I95="full"),"ADD",IF(AND($BI95&lt;&gt;"",$E95="yes",$H95="yes",$I95="full",$L95&lt;&gt;$BI95),"RECLASSIFY",IF(AND($BB95="shared",$BH95=TRUE),"RETAIN FOR DISCOVERY / REFERENCE",IF(AND($BH95=TRUE,$F95="yes",OR($H95="no",$G95="none")),"RETAIN FOR DISCOVERY / REFERENCE",IF(AND($E95="yes",$H95="no",$U95="yes",$BB95="two_plus",$I95="full",$BC95="current"),"EXCLUDE FROM THIS COMMERCIAL VIEW",IF(AND($E95="yes",$H95="yes",$BF95=TRUE,$I95="full",$BB95="two_plus",$BC95="current",$BI95=""),"RESOLVE EVIDENCE",IF(AND($E95="yes",$H95="yes",$BF95=TRUE,$I95="full",$BB95="two_plus",$BC95="current",$BG95=TRUE,$S95&lt;&gt;"yes"),"RESOLVE EVIDENCE",IF(AND($E95="yes",$H95="yes",$BF95=TRUE,$I95="full",$BB95="two_plus",$BC95="current",$L95&lt;&gt;$BI95),"RECLASSIFY",IF(AND($E95="yes",$H95="yes",$BF95=TRUE,$I95="full",$BB95="two_plus",$BC95="current"),"CONFIRM","RESOLVE EVIDENCE")))))))))))))))))))))))))))</x:f>
      </x:c>
      <x:c r="BO95">
        <x:f>IF($AY95=0,"EMPTY",IF($AZ95=TRUE,"CONTROLLED_INPUT_INVALID",IF($BA95=TRUE,"REQUIRED_FIELDS_MISSING",IF(OR(NOT(ISTEXT($C95)),LEN(TRIM($C95&amp;""))&lt;2),"IDENTITY_MALFORMED",IF(OR($Q95="review_due",$Q95="new_evidence",$R95="yes"),"LIFECYCLE_TRIGGER",IF(OR($BD95="material",$BD95="unknown"),"MATERIAL_CONTRADICTION",IF(OR($I95="unknown",$H95="unknown"),"SCOPE_OR_EVENT_UNRESOLVED",IF(AND($BG95=TRUE,OR($S95="",$S95="unknown")),"SERVICEABILITY_UNRESOLVED",IF(AND($E95="no",OR($K95="",$K95="unknown")),"MISSING_ALTERNATIVE_ROLE_UNRESOLVED",IF(AND($E95="yes",OR($L95="",$L95="unknown")),"CURRENT_ROLE_UNRESOLVED",IF(AND($E95="yes",OR($I95="partial",$I95="mismatch",$BC95="stale")),"SCOPE_OR_FRESHNESS_LIMIT",IF(AND($BG95=TRUE,$BK95=TRUE),"COMMERCIAL_EVIDENCE_LIMITED",IF(AND($S95="no",$E95="yes",$H95="no",$U95="yes",$BB95="two_plus",$I95="full",$BC95="current"),"SCOPED_NON_SERVICEABILITY",IF(AND($S95="no",$E95="yes",$H95="yes"),"SERVICEABILITY_LIMIT",IF(AND($S95="no",OR($F95="yes",$BH95=TRUE)),"NOT_SERVICEABLE_FOR_COMMERCIAL_VIEW",IF($S95="no","SERVICEABILITY_NEGATIVE_ROLE_EFFECT_UNRESOLVED",IF(AND($E95="no",$H95="yes",$BF95=TRUE,$I95="full",$BI95=""),"MISSING_ALTERNATIVE_ROLE_UNRESOLVED",IF(AND($E95="no",$H95="yes",$BF95=TRUE,$I95="full",$BG95=TRUE,OR($BB95&lt;&gt;"two_plus",$BC95&lt;&gt;"current",$S95&lt;&gt;"yes")),"MISSING_ALTERNATIVE_EVIDENCE_LIMITED",IF(AND($E95="no",$H95="yes",$BF95=TRUE,$I95="full"),"COMMERCIAL_ALTERNATIVE_MISSING",IF(AND($BI95&lt;&gt;"",$E95="yes",$H95="yes",$I95="full",$L95&lt;&gt;$BI95),"ROLE_MISMATCH",IF(AND($BB95="shared",$BH95=TRUE),"PUBLIC_SIGNAL_SHARED_PROVENANCE",IF(AND($BH95=TRUE,$F95="yes",OR($H95="no",$G95="none")),"DISCOVERY_ONLY_RELATIONSHIP",IF(AND($E95="yes",$H95="no",$U95="yes",$BB95="two_plus",$I95="full",$BC95="current"),"SCOPED_NON_PARTICIPATION",IF(AND($E95="yes",$H95="yes",$BF95=TRUE,$I95="full",$BB95="two_plus",$BC95="current",$BI95=""),"ALTERNATIVE_TYPE_UNRESOLVED",IF(AND($E95="yes",$H95="yes",$BF95=TRUE,$I95="full",$BB95="two_plus",$BC95="current",$BG95=TRUE,$S95&lt;&gt;"yes"),"SERVICEABILITY_UNRESOLVED",IF(AND($E95="yes",$H95="yes",$BF95=TRUE,$I95="full",$BB95="two_plus",$BC95="current",$L95&lt;&gt;$BI95),"ROLE_MISMATCH",IF(AND($E95="yes",$H95="yes",$BF95=TRUE,$I95="full",$BB95="two_plus",$BC95="current"),"SCOPED_COMMERCIAL_RELEVANCE","DEFAULT_EVIDENCE_GAP")))))))))))))))))))))))))))</x:f>
      </x:c>
    </x:row>
    <x:row r="96">
      <x:c r="A96" s="71" t="str">
        <x:v>F091</x:v>
      </x:c>
      <x:c r="B96" s="71" t="str">
        <x:v>Unsupported controlled value: publicEvidence</x:v>
      </x:c>
      <x:c r="C96" s="71" t="str">
        <x:v>Atlas Cloud</x:v>
      </x:c>
      <x:c r="D96" s="71" t="str">
        <x:v>shortlist</x:v>
      </x:c>
      <x:c r="E96" s="71" t="str">
        <x:v>yes</x:v>
      </x:c>
      <x:c r="F96" s="71" t="str">
        <x:v>obsolete_code</x:v>
      </x:c>
      <x:c r="G96" s="71" t="str">
        <x:v>mixed</x:v>
      </x:c>
      <x:c r="H96" s="71" t="str">
        <x:v>yes</x:v>
      </x:c>
      <x:c r="I96" s="71" t="str">
        <x:v>full</x:v>
      </x:c>
      <x:c r="J96" s="71" t="str">
        <x:v>independent_current</x:v>
      </x:c>
      <x:c r="K96" s="71" t="str">
        <x:v>vendor</x:v>
      </x:c>
      <x:c r="L96" s="71" t="str">
        <x:v>direct</x:v>
      </x:c>
      <x:c r="M96" s="71" t="str">
        <x:v>current</x:v>
      </x:c>
      <x:c r="N96" s="71" t="str">
        <x:v>none</x:v>
      </x:c>
      <x:c r="O96" s="71" t="str">
        <x:v>two_plus</x:v>
      </x:c>
      <x:c r="P96" s="71" t="str">
        <x:v>balanced</x:v>
      </x:c>
      <x:c r="Q96" s="71" t="str">
        <x:v>none</x:v>
      </x:c>
      <x:c r="R96" s="71" t="str">
        <x:v>no</x:v>
      </x:c>
      <x:c r="S96" s="71" t="str">
        <x:v>yes</x:v>
      </x:c>
      <x:c r="T96" s="71" t="str">
        <x:v>no</x:v>
      </x:c>
      <x:c r="U96" s="71" t="str">
        <x:v>no</x:v>
      </x:c>
      <x:c r="V96" s="71" t="str">
        <x:v>INVALID INPUT</x:v>
      </x:c>
      <x:c r="W96" s="71" t="str">
        <x:v>CONTROLLED_INPUT_INVALID</x:v>
      </x:c>
      <x:c r="X96" s="71" t="str">
        <x:v>INVALID</x:v>
      </x:c>
      <x:c r="Y96" s="61">
        <x:f>IF($BN96="EMPTY","EMPTY",$BN96)</x:f>
      </x:c>
      <x:c r="Z96" s="61">
        <x:f>$BO96</x:f>
      </x:c>
      <x:c r="AA96" s="61">
        <x:f>IF($BN96="EMPTY","EMPTY",IF($AZ96=TRUE,"INVALID",IF($BA96=TRUE,"INCOMPLETE",IF(OR(NOT(ISTEXT($C96)),LEN(TRIM($C96&amp;""))&lt;2),"INVALID","VALID"))))</x:f>
      </x:c>
      <x:c r="AB96" s="61">
        <x:f>IF(Y96=V96,"PASS","FAIL")</x:f>
      </x:c>
      <x:c r="AC96" s="61">
        <x:f>IF(Z96=W96,"PASS","FAIL")</x:f>
      </x:c>
      <x:c r="AD96" s="61">
        <x:f>IF(AA96=X96,"PASS","FAIL")</x:f>
      </x:c>
      <x:c r="AE96" s="61">
        <x:f>IF(AND(AB96="PASS",AC96="PASS",AD96="PASS"),"PASS","FAIL")</x:f>
      </x:c>
      <x:c r="AF96" s="71" t="str">
        <x:v>One or more controlled inputs are not recognized.</x:v>
      </x:c>
      <x:c r="AG96" s="61">
        <x:f>IF($BN96="EMPTY","EMPTY",IFERROR(VLOOKUP($BO96,'Method Notes'!$AN$5:$AW$50,2,FALSE),""))</x:f>
      </x:c>
      <x:c r="AH96" s="71" t="str">
        <x:v>Unsupported values were supplied for: publicEvidence. The engine does not convert them to a safe default.</x:v>
      </x:c>
      <x:c r="AI96" s="61">
        <x:f>IF($BN96="EMPTY","EMPTY",IF($BO96="CONTROLLED_INPUT_INVALID","Unsupported values were supplied for: "&amp;LEFT($BL96,MAX(0,LEN($BL96)-2))&amp;". The engine does not convert them to a safe default.",IF($BO96="REQUIRED_FIELDS_MISSING","Required information is missing: "&amp;LEFT($BM96,MAX(0,LEN($BM96)-2))&amp;".",IFERROR(VLOOKUP($BO96,'Method Notes'!$AN$5:$AW$50,3,FALSE),""))))</x:f>
      </x:c>
      <x:c r="AJ96" s="71" t="str">
        <x:v>No role change.</x:v>
      </x:c>
      <x:c r="AK96" s="61">
        <x:f>IF($BN96="EMPTY","EMPTY",IF($BO96="COMMERCIAL_ALTERNATIVE_MISSING","Add as "&amp;$BJ96&amp;" in this scoped view.",IF($BO96="ROLE_MISMATCH","Reclassify as "&amp;$BJ96&amp;" for this view.",IFERROR(VLOOKUP($BO96,'Method Notes'!$AN$5:$AW$50,4,FALSE),""))))</x:f>
      </x:c>
      <x:c r="AL96" s="71" t="str">
        <x:v>Input correction only.</x:v>
      </x:c>
      <x:c r="AM96" s="61">
        <x:f>IF($BN96="EMPTY","EMPTY",IFERROR(VLOOKUP($BO96,'Method Notes'!$AN$5:$AW$50,5,FALSE),""))</x:f>
      </x:c>
      <x:c r="AN96" s="71" t="str">
        <x:v>Any competitor-set conclusion.</x:v>
      </x:c>
      <x:c r="AO96" s="61">
        <x:f>IF($BN96="EMPTY","EMPTY",IFERROR(VLOOKUP($BO96,'Method Notes'!$AN$5:$AW$50,6,FALSE),""))</x:f>
      </x:c>
      <x:c r="AP96" s="71" t="str">
        <x:v>Replace each invalid value with an accepted controlled value.</x:v>
      </x:c>
      <x:c r="AQ96" s="61">
        <x:f>IF($BN96="EMPTY","EMPTY",IF($BO96="COMMERCIAL_EVIDENCE_LIMITED",IF($BF96=TRUE,"Add independent decisions and missing segments.","Collect direct buyer or recorded commercial-event evidence tied to the same scope."),IFERROR(VLOOKUP($BO96,'Method Notes'!$AN$5:$AW$50,7,FALSE),"")))</x:f>
      </x:c>
      <x:c r="AR96" s="71" t="str">
        <x:v>Run the check again after correction.</x:v>
      </x:c>
      <x:c r="AS96" s="61">
        <x:f>IF($BN96="EMPTY","EMPTY",IFERROR(VLOOKUP($BO96,'Method Notes'!$AN$5:$AW$50,8,FALSE),""))</x:f>
      </x:c>
      <x:c r="AT96" s="71" t="str">
        <x:v>CONTROLLED INPUT INVALID</x:v>
      </x:c>
      <x:c r="AU96" s="61">
        <x:f>IF($BN96="EMPTY","EMPTY",IF(OR($BO96="COMMERCIAL_EVIDENCE_LIMITED",$BO96="COMMERCIAL_ALTERNATIVE_MISSING",$BO96="ROLE_MISMATCH",$BO96="SCOPE_OR_FRESHNESS_LIMIT"),IF($BB96="shared","PROVENANCE NOT INDEPENDENT",IF($BB96="one","ONE INDEPENDENT DECISION ONLY",IF($BE96="incomplete_crm","CRM CAPTURE INCOMPLETE",IF(OR($BE96="only_wins",$BE96="only_losses",$BE96="one_segment",$BE96="limited"),"SAMPLE COVERAGE LIMITED",IF($T96="yes","HISTORICAL BACKFILL UNRELIABLE",IF($BC96="stale","EVIDENCE STALE","Evidence is scoped to the tested view.")))))),IFERROR(VLOOKUP($BO96,'Method Notes'!$AN$5:$AW$50,9,FALSE),"")))</x:f>
      </x:c>
      <x:c r="AV96" s="71" t="str">
        <x:v>Correct the named fields before using the result.</x:v>
      </x:c>
      <x:c r="AW96" s="61">
        <x:f>IF($BN96="EMPTY","EMPTY",IFERROR(VLOOKUP($BO96,'Method Notes'!$AN$5:$AW$50,10,FALSE),""))</x:f>
      </x:c>
      <x:c r="AX96" s="61">
        <x:f>IF(AND(AG96=AF96,AI96=AH96,AK96=AJ96,AM96=AL96,AO96=AN96,AQ96=AP96,AS96=AR96,AU96=AT96,AW96=AV96),"PASS","FAIL")</x:f>
      </x:c>
      <x:c r="AY96">
        <x:f>IF(COUNTA($C96:$U96)&gt;0,1,0)</x:f>
      </x:c>
      <x:c r="AZ96">
        <x:f>OR(ISFORMULA($C96),ISFORMULA($D96),AND($D96&lt;&gt;"",NOT(OR(EXACT($D96,"seo"),EXACT($D96,"content"),EXACT($D96,"paid_search"),EXACT($D96,"market_monitoring"),EXACT($D96,"battlecard"),EXACT($D96,"product_comparison"),EXACT($D96,"shortlist"),EXACT($D96,"procurement"),EXACT($D96,"pricing"),EXACT($D96,"renewal"),EXACT($D96,"strategy")))),ISFORMULA($E96),AND($E96&lt;&gt;"",NOT(OR(EXACT($E96,"yes"),EXACT($E96,"no")))),ISFORMULA($F96),AND($F96&lt;&gt;"",NOT(OR(EXACT($F96,"yes"),EXACT($F96,"no")))),ISFORMULA($G96),AND($G96&lt;&gt;"",NOT(OR(EXACT($G96,"none"),EXACT($G96,"seller_only"),EXACT($G96,"buyer_event"),EXACT($G96,"mixed")))),ISFORMULA($H96),AND($H96&lt;&gt;"",NOT(OR(EXACT($H96,"yes"),EXACT($H96,"no"),EXACT($H96,"unknown")))),ISFORMULA($I96),AND($I96&lt;&gt;"",NOT(OR(EXACT($I96,"full"),EXACT($I96,"partial"),EXACT($I96,"mismatch"),EXACT($I96,"unknown")))),ISFORMULA($J96),AND($J96&lt;&gt;"",NOT(OR(EXACT($J96,"independent_current"),EXACT($J96,"one_decision"),EXACT($J96,"shared_records"),EXACT($J96,"contradictory"),EXACT($J96,"incomplete_capture"),EXACT($J96,"stale")))),ISFORMULA($K96),AND($K96&lt;&gt;"",NOT(OR(EXACT($K96,"vendor"),EXACT($K96,"product"),EXACT($K96,"consultancy"),EXACT($K96,"agency"),EXACT($K96,"internal_build"),EXACT($K96,"spreadsheet"),EXACT($K96,"incumbent"),EXACT($K96,"open_source"),EXACT($K96,"free_tool"),EXACT($K96,"no_decision"),EXACT($K96,"status_quo"),EXACT($K96,"unknown")))),ISFORMULA($L96),AND($L96&lt;&gt;"",NOT(OR(EXACT($L96,"direct"),EXACT($L96,"indirect"),EXACT($L96,"substitute"),EXACT($L96,"reference"),EXACT($L96,"unknown")))),ISFORMULA($M96),AND($M96&lt;&gt;"",NOT(OR(EXACT($M96,"current"),EXACT($M96,"stale"),EXACT($M96,"unknown")))),ISFORMULA($N96),AND($N96&lt;&gt;"",NOT(OR(EXACT($N96,"none"),EXACT($N96,"material"),EXACT($N96,"unknown")))),ISFORMULA($O96),AND($O96&lt;&gt;"",NOT(OR(EXACT($O96,"two_plus"),EXACT($O96,"one"),EXACT($O96,"shared"),EXACT($O96,"unknown")))),ISFORMULA($P96),AND($P96&lt;&gt;"",NOT(OR(EXACT($P96,"balanced"),EXACT($P96,"only_wins"),EXACT($P96,"only_losses"),EXACT($P96,"one_segment"),EXACT($P96,"incomplete_crm"),EXACT($P96,"limited")))),ISFORMULA($Q96),AND($Q96&lt;&gt;"",NOT(OR(EXACT($Q96,"none"),EXACT($Q96,"review_due"),EXACT($Q96,"new_evidence")))),ISFORMULA($R96),AND($R96&lt;&gt;"",NOT(OR(EXACT($R96,"yes"),EXACT($R96,"no")))),ISFORMULA($S96),AND($S96&lt;&gt;"",NOT(OR(EXACT($S96,"yes"),EXACT($S96,"no"),EXACT($S96,"unknown")))),ISFORMULA($T96),AND($T96&lt;&gt;"",NOT(OR(EXACT($T96,"yes"),EXACT($T96,"no")))),ISFORMULA($U96),AND($U96&lt;&gt;"",NOT(OR(EXACT($U96,"yes"),EXACT($U96,"no"),EXACT($U96,"unknown")))))</x:f>
      </x:c>
      <x:c r="BA96">
        <x:f>OR(LEN(TRIM($C96&amp;""))=0,LEN(TRIM($D96&amp;""))=0,LEN(TRIM($E96&amp;""))=0,LEN(TRIM($F96&amp;""))=0,LEN(TRIM($G96&amp;""))=0,LEN(TRIM($H96&amp;""))=0,LEN(TRIM($I96&amp;""))=0,LEN(TRIM($J96&amp;""))=0)</x:f>
      </x:c>
      <x:c r="BB96">
        <x:f>IF($O96&lt;&gt;"",$O96,IF($J96="independent_current","two_plus",IF($J96="one_decision","one",IF($J96="shared_records","shared","unknown"))))</x:f>
      </x:c>
      <x:c r="BC96">
        <x:f>IF($M96&lt;&gt;"",$M96,IF($J96="stale","stale",IF($J96="incomplete_capture","unknown",IF($J96&lt;&gt;"","current",""))))</x:f>
      </x:c>
      <x:c r="BD96">
        <x:f>IF($N96&lt;&gt;"",$N96,IF($J96="contradictory","material",IF($J96&lt;&gt;"","none","")))</x:f>
      </x:c>
      <x:c r="BE96">
        <x:f>IF($P96&lt;&gt;"",$P96,IF($J96="incomplete_capture","incomplete_crm",IF($J96="independent_current","balanced",IF($J96&lt;&gt;"","limited",""))))</x:f>
      </x:c>
      <x:c r="BF96">
        <x:f>OR($G96="buyer_event",$G96="mixed")</x:f>
      </x:c>
      <x:c r="BG96">
        <x:f>OR($D96="battlecard",$D96="shortlist",$D96="procurement",$D96="pricing",$D96="renewal",$D96="strategy",$D96="product_comparison")</x:f>
      </x:c>
      <x:c r="BH96">
        <x:f>OR($D96="seo",$D96="content",$D96="paid_search",$D96="market_monitoring")</x:f>
      </x:c>
      <x:c r="BI96">
        <x:f>IF(OR($K96="vendor",$K96="product"),"direct",IF(OR($K96="consultancy",$K96="agency"),"indirect",IF(OR($K96="internal_build",$K96="spreadsheet",$K96="incumbent",$K96="open_source",$K96="free_tool",$K96="no_decision",$K96="status_quo"),"substitute","")))</x:f>
      </x:c>
      <x:c r="BJ96">
        <x:f>IF(OR($K96="vendor",$K96="product"),"Direct competitor",IF(OR($K96="consultancy",$K96="agency"),"Service alternative",IF($K96="incumbent","Incumbent / substitute",IF($K96="no_decision","No-decision alternative",IF($K96="status_quo","Status-quo alternative",IF(OR($K96="internal_build",$K96="spreadsheet",$K96="open_source",$K96="free_tool"),"Substitute",""))))))</x:f>
      </x:c>
      <x:c r="BK96">
        <x:f>OR($G96="none",$G96="seller_only",$BB96&lt;&gt;"two_plus",$BE96="only_wins",$BE96="only_losses",$BE96="one_segment",$BE96="incomplete_crm",$BE96="limited",$T96="yes",$BC96&lt;&gt;"current")</x:f>
      </x:c>
      <x:c r="BL96">
        <x:f>IF(ISFORMULA($C96),"candidateName, ","")&amp;IF(OR(ISFORMULA($D96),AND($D96&lt;&gt;"",NOT(OR(EXACT($D96,"seo"),EXACT($D96,"content"),EXACT($D96,"paid_search"),EXACT($D96,"market_monitoring"),EXACT($D96,"battlecard"),EXACT($D96,"product_comparison"),EXACT($D96,"shortlist"),EXACT($D96,"procurement"),EXACT($D96,"pricing"),EXACT($D96,"renewal"),EXACT($D96,"strategy"))))),"decisionUse, ","")&amp;IF(OR(ISFORMULA($E96),AND($E96&lt;&gt;"",NOT(OR(EXACT($E96,"yes"),EXACT($E96,"no"))))),"candidateInSet, ","")&amp;IF(OR(ISFORMULA($F96),AND($F96&lt;&gt;"",NOT(OR(EXACT($F96,"yes"),EXACT($F96,"no"))))),"publicEvidence, ","")&amp;IF(OR(ISFORMULA($G96),AND($G96&lt;&gt;"",NOT(OR(EXACT($G96,"none"),EXACT($G96,"seller_only"),EXACT($G96,"buyer_event"),EXACT($G96,"mixed"))))),"firstPartyEvidence, ","")&amp;IF(OR(ISFORMULA($H96),AND($H96&lt;&gt;"",NOT(OR(EXACT($H96,"yes"),EXACT($H96,"no"),EXACT($H96,"unknown"))))),"realDecision, ","")&amp;IF(OR(ISFORMULA($I96),AND($I96&lt;&gt;"",NOT(OR(EXACT($I96,"full"),EXACT($I96,"partial"),EXACT($I96,"mismatch"),EXACT($I96,"unknown"))))),"scopeMatch, ","")&amp;IF(OR(ISFORMULA($J96),AND($J96&lt;&gt;"",NOT(OR(EXACT($J96,"independent_current"),EXACT($J96,"one_decision"),EXACT($J96,"shared_records"),EXACT($J96,"contradictory"),EXACT($J96,"incomplete_capture"),EXACT($J96,"stale"))))),"evidenceQuality, ","")&amp;IF(OR(ISFORMULA($K96),AND($K96&lt;&gt;"",NOT(OR(EXACT($K96,"vendor"),EXACT($K96,"product"),EXACT($K96,"consultancy"),EXACT($K96,"agency"),EXACT($K96,"internal_build"),EXACT($K96,"spreadsheet"),EXACT($K96,"incumbent"),EXACT($K96,"open_source"),EXACT($K96,"free_tool"),EXACT($K96,"no_decision"),EXACT($K96,"status_quo"),EXACT($K96,"unknown"))))),"alternativeType, ","")&amp;IF(OR(ISFORMULA($L96),AND($L96&lt;&gt;"",NOT(OR(EXACT($L96,"direct"),EXACT($L96,"indirect"),EXACT($L96,"substitute"),EXACT($L96,"reference"),EXACT($L96,"unknown"))))),"currentRole, ","")&amp;IF(OR(ISFORMULA($M96),AND($M96&lt;&gt;"",NOT(OR(EXACT($M96,"current"),EXACT($M96,"stale"),EXACT($M96,"unknown"))))),"freshness, ","")&amp;IF(OR(ISFORMULA($N96),AND($N96&lt;&gt;"",NOT(OR(EXACT($N96,"none"),EXACT($N96,"material"),EXACT($N96,"unknown"))))),"contradiction, ","")&amp;IF(OR(ISFORMULA($O96),AND($O96&lt;&gt;"",NOT(OR(EXACT($O96,"two_plus"),EXACT($O96,"one"),EXACT($O96,"shared"),EXACT($O96,"unknown"))))),"provenance, ","")&amp;IF(OR(ISFORMULA($P96),AND($P96&lt;&gt;"",NOT(OR(EXACT($P96,"balanced"),EXACT($P96,"only_wins"),EXACT($P96,"only_losses"),EXACT($P96,"one_segment"),EXACT($P96,"incomplete_crm"),EXACT($P96,"limited"))))),"sampleCoverage, ","")&amp;IF(OR(ISFORMULA($Q96),AND($Q96&lt;&gt;"",NOT(OR(EXACT($Q96,"none"),EXACT($Q96,"review_due"),EXACT($Q96,"new_evidence"))))),"previousValidation, ","")&amp;IF(OR(ISFORMULA($R96),AND($R96&lt;&gt;"",NOT(OR(EXACT($R96,"yes"),EXACT($R96,"no"))))),"newMaterialEvidence, ","")&amp;IF(OR(ISFORMULA($S96),AND($S96&lt;&gt;"",NOT(OR(EXACT($S96,"yes"),EXACT($S96,"no"),EXACT($S96,"unknown"))))),"serviceability, ","")&amp;IF(OR(ISFORMULA($T96),AND($T96&lt;&gt;"",NOT(OR(EXACT($T96,"yes"),EXACT($T96,"no"))))),"historicalBackfill, ","")&amp;IF(OR(ISFORMULA($U96),AND($U96&lt;&gt;"",NOT(OR(EXACT($U96,"yes"),EXACT($U96,"no"),EXACT($U96,"unknown"))))),"commercialNonParticipation, ","")</x:f>
      </x:c>
      <x:c r="BM96">
        <x:f>IF(LEN(TRIM($C96&amp;""))=0,"candidateName, ","")&amp;IF(LEN(TRIM($D96&amp;""))=0,"decisionUse, ","")&amp;IF(LEN(TRIM($E96&amp;""))=0,"candidateInSet, ","")&amp;IF(LEN(TRIM($F96&amp;""))=0,"publicEvidence, ","")&amp;IF(LEN(TRIM($G96&amp;""))=0,"firstPartyEvidence, ","")&amp;IF(LEN(TRIM($H96&amp;""))=0,"realDecision, ","")&amp;IF(LEN(TRIM($I96&amp;""))=0,"scopeMatch, ","")&amp;IF(LEN(TRIM($J96&amp;""))=0,"evidenceQuality, ","")</x:f>
      </x:c>
      <x:c r="BN96">
        <x:f>IF($AY96=0,"EMPTY",IF($AZ96=TRUE,"INVALID INPUT",IF($BA96=TRUE,"INVALID INPUT",IF(OR(NOT(ISTEXT($C96)),LEN(TRIM($C96&amp;""))&lt;2),"INVALID INPUT",IF(OR($Q96="review_due",$Q96="new_evidence",$R96="yes"),"REOPEN",IF(OR($BD96="material",$BD96="unknown"),"RESOLVE EVIDENCE",IF(OR($I96="unknown",$H96="unknown"),"RESOLVE EVIDENCE",IF(AND($BG96=TRUE,OR($S96="",$S96="unknown")),"RESOLVE EVIDENCE",IF(AND($E96="no",OR($K96="",$K96="unknown")),"RESOLVE EVIDENCE",IF(AND($E96="yes",OR($L96="",$L96="unknown")),"RESOLVE EVIDENCE",IF(AND($E96="yes",OR($I96="partial",$I96="mismatch",$BC96="stale")),"DOWNGRADE",IF(AND($BG96=TRUE,$BK96=TRUE),"RESOLVE EVIDENCE",IF(AND($S96="no",$E96="yes",$H96="no",$U96="yes",$BB96="two_plus",$I96="full",$BC96="current"),"EXCLUDE FROM THIS COMMERCIAL VIEW",IF(AND($S96="no",$E96="yes",$H96="yes"),"DOWNGRADE",IF(AND($S96="no",OR($F96="yes",$BH96=TRUE)),"RETAIN FOR DISCOVERY / REFERENCE",IF($S96="no","RESOLVE EVIDENCE",IF(AND($E96="no",$H96="yes",$BF96=TRUE,$I96="full",$BI96=""),"RESOLVE EVIDENCE",IF(AND($E96="no",$H96="yes",$BF96=TRUE,$I96="full",$BG96=TRUE,OR($BB96&lt;&gt;"two_plus",$BC96&lt;&gt;"current",$S96&lt;&gt;"yes")),"RESOLVE EVIDENCE",IF(AND($E96="no",$H96="yes",$BF96=TRUE,$I96="full"),"ADD",IF(AND($BI96&lt;&gt;"",$E96="yes",$H96="yes",$I96="full",$L96&lt;&gt;$BI96),"RECLASSIFY",IF(AND($BB96="shared",$BH96=TRUE),"RETAIN FOR DISCOVERY / REFERENCE",IF(AND($BH96=TRUE,$F96="yes",OR($H96="no",$G96="none")),"RETAIN FOR DISCOVERY / REFERENCE",IF(AND($E96="yes",$H96="no",$U96="yes",$BB96="two_plus",$I96="full",$BC96="current"),"EXCLUDE FROM THIS COMMERCIAL VIEW",IF(AND($E96="yes",$H96="yes",$BF96=TRUE,$I96="full",$BB96="two_plus",$BC96="current",$BI96=""),"RESOLVE EVIDENCE",IF(AND($E96="yes",$H96="yes",$BF96=TRUE,$I96="full",$BB96="two_plus",$BC96="current",$BG96=TRUE,$S96&lt;&gt;"yes"),"RESOLVE EVIDENCE",IF(AND($E96="yes",$H96="yes",$BF96=TRUE,$I96="full",$BB96="two_plus",$BC96="current",$L96&lt;&gt;$BI96),"RECLASSIFY",IF(AND($E96="yes",$H96="yes",$BF96=TRUE,$I96="full",$BB96="two_plus",$BC96="current"),"CONFIRM","RESOLVE EVIDENCE")))))))))))))))))))))))))))</x:f>
      </x:c>
      <x:c r="BO96">
        <x:f>IF($AY96=0,"EMPTY",IF($AZ96=TRUE,"CONTROLLED_INPUT_INVALID",IF($BA96=TRUE,"REQUIRED_FIELDS_MISSING",IF(OR(NOT(ISTEXT($C96)),LEN(TRIM($C96&amp;""))&lt;2),"IDENTITY_MALFORMED",IF(OR($Q96="review_due",$Q96="new_evidence",$R96="yes"),"LIFECYCLE_TRIGGER",IF(OR($BD96="material",$BD96="unknown"),"MATERIAL_CONTRADICTION",IF(OR($I96="unknown",$H96="unknown"),"SCOPE_OR_EVENT_UNRESOLVED",IF(AND($BG96=TRUE,OR($S96="",$S96="unknown")),"SERVICEABILITY_UNRESOLVED",IF(AND($E96="no",OR($K96="",$K96="unknown")),"MISSING_ALTERNATIVE_ROLE_UNRESOLVED",IF(AND($E96="yes",OR($L96="",$L96="unknown")),"CURRENT_ROLE_UNRESOLVED",IF(AND($E96="yes",OR($I96="partial",$I96="mismatch",$BC96="stale")),"SCOPE_OR_FRESHNESS_LIMIT",IF(AND($BG96=TRUE,$BK96=TRUE),"COMMERCIAL_EVIDENCE_LIMITED",IF(AND($S96="no",$E96="yes",$H96="no",$U96="yes",$BB96="two_plus",$I96="full",$BC96="current"),"SCOPED_NON_SERVICEABILITY",IF(AND($S96="no",$E96="yes",$H96="yes"),"SERVICEABILITY_LIMIT",IF(AND($S96="no",OR($F96="yes",$BH96=TRUE)),"NOT_SERVICEABLE_FOR_COMMERCIAL_VIEW",IF($S96="no","SERVICEABILITY_NEGATIVE_ROLE_EFFECT_UNRESOLVED",IF(AND($E96="no",$H96="yes",$BF96=TRUE,$I96="full",$BI96=""),"MISSING_ALTERNATIVE_ROLE_UNRESOLVED",IF(AND($E96="no",$H96="yes",$BF96=TRUE,$I96="full",$BG96=TRUE,OR($BB96&lt;&gt;"two_plus",$BC96&lt;&gt;"current",$S96&lt;&gt;"yes")),"MISSING_ALTERNATIVE_EVIDENCE_LIMITED",IF(AND($E96="no",$H96="yes",$BF96=TRUE,$I96="full"),"COMMERCIAL_ALTERNATIVE_MISSING",IF(AND($BI96&lt;&gt;"",$E96="yes",$H96="yes",$I96="full",$L96&lt;&gt;$BI96),"ROLE_MISMATCH",IF(AND($BB96="shared",$BH96=TRUE),"PUBLIC_SIGNAL_SHARED_PROVENANCE",IF(AND($BH96=TRUE,$F96="yes",OR($H96="no",$G96="none")),"DISCOVERY_ONLY_RELATIONSHIP",IF(AND($E96="yes",$H96="no",$U96="yes",$BB96="two_plus",$I96="full",$BC96="current"),"SCOPED_NON_PARTICIPATION",IF(AND($E96="yes",$H96="yes",$BF96=TRUE,$I96="full",$BB96="two_plus",$BC96="current",$BI96=""),"ALTERNATIVE_TYPE_UNRESOLVED",IF(AND($E96="yes",$H96="yes",$BF96=TRUE,$I96="full",$BB96="two_plus",$BC96="current",$BG96=TRUE,$S96&lt;&gt;"yes"),"SERVICEABILITY_UNRESOLVED",IF(AND($E96="yes",$H96="yes",$BF96=TRUE,$I96="full",$BB96="two_plus",$BC96="current",$L96&lt;&gt;$BI96),"ROLE_MISMATCH",IF(AND($E96="yes",$H96="yes",$BF96=TRUE,$I96="full",$BB96="two_plus",$BC96="current"),"SCOPED_COMMERCIAL_RELEVANCE","DEFAULT_EVIDENCE_GAP")))))))))))))))))))))))))))</x:f>
      </x:c>
    </x:row>
    <x:row r="97">
      <x:c r="A97" s="71" t="str">
        <x:v>F092</x:v>
      </x:c>
      <x:c r="B97" s="71" t="str">
        <x:v>Unsupported controlled value: firstPartyEvidence</x:v>
      </x:c>
      <x:c r="C97" s="71" t="str">
        <x:v>Atlas Cloud</x:v>
      </x:c>
      <x:c r="D97" s="71" t="str">
        <x:v>shortlist</x:v>
      </x:c>
      <x:c r="E97" s="71" t="str">
        <x:v>yes</x:v>
      </x:c>
      <x:c r="F97" s="71" t="str">
        <x:v>yes</x:v>
      </x:c>
      <x:c r="G97" s="71" t="str">
        <x:v>obsolete_code</x:v>
      </x:c>
      <x:c r="H97" s="71" t="str">
        <x:v>yes</x:v>
      </x:c>
      <x:c r="I97" s="71" t="str">
        <x:v>full</x:v>
      </x:c>
      <x:c r="J97" s="71" t="str">
        <x:v>independent_current</x:v>
      </x:c>
      <x:c r="K97" s="71" t="str">
        <x:v>vendor</x:v>
      </x:c>
      <x:c r="L97" s="71" t="str">
        <x:v>direct</x:v>
      </x:c>
      <x:c r="M97" s="71" t="str">
        <x:v>current</x:v>
      </x:c>
      <x:c r="N97" s="71" t="str">
        <x:v>none</x:v>
      </x:c>
      <x:c r="O97" s="71" t="str">
        <x:v>two_plus</x:v>
      </x:c>
      <x:c r="P97" s="71" t="str">
        <x:v>balanced</x:v>
      </x:c>
      <x:c r="Q97" s="71" t="str">
        <x:v>none</x:v>
      </x:c>
      <x:c r="R97" s="71" t="str">
        <x:v>no</x:v>
      </x:c>
      <x:c r="S97" s="71" t="str">
        <x:v>yes</x:v>
      </x:c>
      <x:c r="T97" s="71" t="str">
        <x:v>no</x:v>
      </x:c>
      <x:c r="U97" s="71" t="str">
        <x:v>no</x:v>
      </x:c>
      <x:c r="V97" s="71" t="str">
        <x:v>INVALID INPUT</x:v>
      </x:c>
      <x:c r="W97" s="71" t="str">
        <x:v>CONTROLLED_INPUT_INVALID</x:v>
      </x:c>
      <x:c r="X97" s="71" t="str">
        <x:v>INVALID</x:v>
      </x:c>
      <x:c r="Y97" s="61">
        <x:f>IF($BN97="EMPTY","EMPTY",$BN97)</x:f>
      </x:c>
      <x:c r="Z97" s="61">
        <x:f>$BO97</x:f>
      </x:c>
      <x:c r="AA97" s="61">
        <x:f>IF($BN97="EMPTY","EMPTY",IF($AZ97=TRUE,"INVALID",IF($BA97=TRUE,"INCOMPLETE",IF(OR(NOT(ISTEXT($C97)),LEN(TRIM($C97&amp;""))&lt;2),"INVALID","VALID"))))</x:f>
      </x:c>
      <x:c r="AB97" s="61">
        <x:f>IF(Y97=V97,"PASS","FAIL")</x:f>
      </x:c>
      <x:c r="AC97" s="61">
        <x:f>IF(Z97=W97,"PASS","FAIL")</x:f>
      </x:c>
      <x:c r="AD97" s="61">
        <x:f>IF(AA97=X97,"PASS","FAIL")</x:f>
      </x:c>
      <x:c r="AE97" s="61">
        <x:f>IF(AND(AB97="PASS",AC97="PASS",AD97="PASS"),"PASS","FAIL")</x:f>
      </x:c>
      <x:c r="AF97" s="71" t="str">
        <x:v>One or more controlled inputs are not recognized.</x:v>
      </x:c>
      <x:c r="AG97" s="61">
        <x:f>IF($BN97="EMPTY","EMPTY",IFERROR(VLOOKUP($BO97,'Method Notes'!$AN$5:$AW$50,2,FALSE),""))</x:f>
      </x:c>
      <x:c r="AH97" s="71" t="str">
        <x:v>Unsupported values were supplied for: firstPartyEvidence. The engine does not convert them to a safe default.</x:v>
      </x:c>
      <x:c r="AI97" s="61">
        <x:f>IF($BN97="EMPTY","EMPTY",IF($BO97="CONTROLLED_INPUT_INVALID","Unsupported values were supplied for: "&amp;LEFT($BL97,MAX(0,LEN($BL97)-2))&amp;". The engine does not convert them to a safe default.",IF($BO97="REQUIRED_FIELDS_MISSING","Required information is missing: "&amp;LEFT($BM97,MAX(0,LEN($BM97)-2))&amp;".",IFERROR(VLOOKUP($BO97,'Method Notes'!$AN$5:$AW$50,3,FALSE),""))))</x:f>
      </x:c>
      <x:c r="AJ97" s="71" t="str">
        <x:v>No role change.</x:v>
      </x:c>
      <x:c r="AK97" s="61">
        <x:f>IF($BN97="EMPTY","EMPTY",IF($BO97="COMMERCIAL_ALTERNATIVE_MISSING","Add as "&amp;$BJ97&amp;" in this scoped view.",IF($BO97="ROLE_MISMATCH","Reclassify as "&amp;$BJ97&amp;" for this view.",IFERROR(VLOOKUP($BO97,'Method Notes'!$AN$5:$AW$50,4,FALSE),""))))</x:f>
      </x:c>
      <x:c r="AL97" s="71" t="str">
        <x:v>Input correction only.</x:v>
      </x:c>
      <x:c r="AM97" s="61">
        <x:f>IF($BN97="EMPTY","EMPTY",IFERROR(VLOOKUP($BO97,'Method Notes'!$AN$5:$AW$50,5,FALSE),""))</x:f>
      </x:c>
      <x:c r="AN97" s="71" t="str">
        <x:v>Any competitor-set conclusion.</x:v>
      </x:c>
      <x:c r="AO97" s="61">
        <x:f>IF($BN97="EMPTY","EMPTY",IFERROR(VLOOKUP($BO97,'Method Notes'!$AN$5:$AW$50,6,FALSE),""))</x:f>
      </x:c>
      <x:c r="AP97" s="71" t="str">
        <x:v>Replace each invalid value with an accepted controlled value.</x:v>
      </x:c>
      <x:c r="AQ97" s="61">
        <x:f>IF($BN97="EMPTY","EMPTY",IF($BO97="COMMERCIAL_EVIDENCE_LIMITED",IF($BF97=TRUE,"Add independent decisions and missing segments.","Collect direct buyer or recorded commercial-event evidence tied to the same scope."),IFERROR(VLOOKUP($BO97,'Method Notes'!$AN$5:$AW$50,7,FALSE),"")))</x:f>
      </x:c>
      <x:c r="AR97" s="71" t="str">
        <x:v>Run the check again after correction.</x:v>
      </x:c>
      <x:c r="AS97" s="61">
        <x:f>IF($BN97="EMPTY","EMPTY",IFERROR(VLOOKUP($BO97,'Method Notes'!$AN$5:$AW$50,8,FALSE),""))</x:f>
      </x:c>
      <x:c r="AT97" s="71" t="str">
        <x:v>CONTROLLED INPUT INVALID</x:v>
      </x:c>
      <x:c r="AU97" s="61">
        <x:f>IF($BN97="EMPTY","EMPTY",IF(OR($BO97="COMMERCIAL_EVIDENCE_LIMITED",$BO97="COMMERCIAL_ALTERNATIVE_MISSING",$BO97="ROLE_MISMATCH",$BO97="SCOPE_OR_FRESHNESS_LIMIT"),IF($BB97="shared","PROVENANCE NOT INDEPENDENT",IF($BB97="one","ONE INDEPENDENT DECISION ONLY",IF($BE97="incomplete_crm","CRM CAPTURE INCOMPLETE",IF(OR($BE97="only_wins",$BE97="only_losses",$BE97="one_segment",$BE97="limited"),"SAMPLE COVERAGE LIMITED",IF($T97="yes","HISTORICAL BACKFILL UNRELIABLE",IF($BC97="stale","EVIDENCE STALE","Evidence is scoped to the tested view.")))))),IFERROR(VLOOKUP($BO97,'Method Notes'!$AN$5:$AW$50,9,FALSE),"")))</x:f>
      </x:c>
      <x:c r="AV97" s="71" t="str">
        <x:v>Correct the named fields before using the result.</x:v>
      </x:c>
      <x:c r="AW97" s="61">
        <x:f>IF($BN97="EMPTY","EMPTY",IFERROR(VLOOKUP($BO97,'Method Notes'!$AN$5:$AW$50,10,FALSE),""))</x:f>
      </x:c>
      <x:c r="AX97" s="61">
        <x:f>IF(AND(AG97=AF97,AI97=AH97,AK97=AJ97,AM97=AL97,AO97=AN97,AQ97=AP97,AS97=AR97,AU97=AT97,AW97=AV97),"PASS","FAIL")</x:f>
      </x:c>
      <x:c r="AY97">
        <x:f>IF(COUNTA($C97:$U97)&gt;0,1,0)</x:f>
      </x:c>
      <x:c r="AZ97">
        <x:f>OR(ISFORMULA($C97),ISFORMULA($D97),AND($D97&lt;&gt;"",NOT(OR(EXACT($D97,"seo"),EXACT($D97,"content"),EXACT($D97,"paid_search"),EXACT($D97,"market_monitoring"),EXACT($D97,"battlecard"),EXACT($D97,"product_comparison"),EXACT($D97,"shortlist"),EXACT($D97,"procurement"),EXACT($D97,"pricing"),EXACT($D97,"renewal"),EXACT($D97,"strategy")))),ISFORMULA($E97),AND($E97&lt;&gt;"",NOT(OR(EXACT($E97,"yes"),EXACT($E97,"no")))),ISFORMULA($F97),AND($F97&lt;&gt;"",NOT(OR(EXACT($F97,"yes"),EXACT($F97,"no")))),ISFORMULA($G97),AND($G97&lt;&gt;"",NOT(OR(EXACT($G97,"none"),EXACT($G97,"seller_only"),EXACT($G97,"buyer_event"),EXACT($G97,"mixed")))),ISFORMULA($H97),AND($H97&lt;&gt;"",NOT(OR(EXACT($H97,"yes"),EXACT($H97,"no"),EXACT($H97,"unknown")))),ISFORMULA($I97),AND($I97&lt;&gt;"",NOT(OR(EXACT($I97,"full"),EXACT($I97,"partial"),EXACT($I97,"mismatch"),EXACT($I97,"unknown")))),ISFORMULA($J97),AND($J97&lt;&gt;"",NOT(OR(EXACT($J97,"independent_current"),EXACT($J97,"one_decision"),EXACT($J97,"shared_records"),EXACT($J97,"contradictory"),EXACT($J97,"incomplete_capture"),EXACT($J97,"stale")))),ISFORMULA($K97),AND($K97&lt;&gt;"",NOT(OR(EXACT($K97,"vendor"),EXACT($K97,"product"),EXACT($K97,"consultancy"),EXACT($K97,"agency"),EXACT($K97,"internal_build"),EXACT($K97,"spreadsheet"),EXACT($K97,"incumbent"),EXACT($K97,"open_source"),EXACT($K97,"free_tool"),EXACT($K97,"no_decision"),EXACT($K97,"status_quo"),EXACT($K97,"unknown")))),ISFORMULA($L97),AND($L97&lt;&gt;"",NOT(OR(EXACT($L97,"direct"),EXACT($L97,"indirect"),EXACT($L97,"substitute"),EXACT($L97,"reference"),EXACT($L97,"unknown")))),ISFORMULA($M97),AND($M97&lt;&gt;"",NOT(OR(EXACT($M97,"current"),EXACT($M97,"stale"),EXACT($M97,"unknown")))),ISFORMULA($N97),AND($N97&lt;&gt;"",NOT(OR(EXACT($N97,"none"),EXACT($N97,"material"),EXACT($N97,"unknown")))),ISFORMULA($O97),AND($O97&lt;&gt;"",NOT(OR(EXACT($O97,"two_plus"),EXACT($O97,"one"),EXACT($O97,"shared"),EXACT($O97,"unknown")))),ISFORMULA($P97),AND($P97&lt;&gt;"",NOT(OR(EXACT($P97,"balanced"),EXACT($P97,"only_wins"),EXACT($P97,"only_losses"),EXACT($P97,"one_segment"),EXACT($P97,"incomplete_crm"),EXACT($P97,"limited")))),ISFORMULA($Q97),AND($Q97&lt;&gt;"",NOT(OR(EXACT($Q97,"none"),EXACT($Q97,"review_due"),EXACT($Q97,"new_evidence")))),ISFORMULA($R97),AND($R97&lt;&gt;"",NOT(OR(EXACT($R97,"yes"),EXACT($R97,"no")))),ISFORMULA($S97),AND($S97&lt;&gt;"",NOT(OR(EXACT($S97,"yes"),EXACT($S97,"no"),EXACT($S97,"unknown")))),ISFORMULA($T97),AND($T97&lt;&gt;"",NOT(OR(EXACT($T97,"yes"),EXACT($T97,"no")))),ISFORMULA($U97),AND($U97&lt;&gt;"",NOT(OR(EXACT($U97,"yes"),EXACT($U97,"no"),EXACT($U97,"unknown")))))</x:f>
      </x:c>
      <x:c r="BA97">
        <x:f>OR(LEN(TRIM($C97&amp;""))=0,LEN(TRIM($D97&amp;""))=0,LEN(TRIM($E97&amp;""))=0,LEN(TRIM($F97&amp;""))=0,LEN(TRIM($G97&amp;""))=0,LEN(TRIM($H97&amp;""))=0,LEN(TRIM($I97&amp;""))=0,LEN(TRIM($J97&amp;""))=0)</x:f>
      </x:c>
      <x:c r="BB97">
        <x:f>IF($O97&lt;&gt;"",$O97,IF($J97="independent_current","two_plus",IF($J97="one_decision","one",IF($J97="shared_records","shared","unknown"))))</x:f>
      </x:c>
      <x:c r="BC97">
        <x:f>IF($M97&lt;&gt;"",$M97,IF($J97="stale","stale",IF($J97="incomplete_capture","unknown",IF($J97&lt;&gt;"","current",""))))</x:f>
      </x:c>
      <x:c r="BD97">
        <x:f>IF($N97&lt;&gt;"",$N97,IF($J97="contradictory","material",IF($J97&lt;&gt;"","none","")))</x:f>
      </x:c>
      <x:c r="BE97">
        <x:f>IF($P97&lt;&gt;"",$P97,IF($J97="incomplete_capture","incomplete_crm",IF($J97="independent_current","balanced",IF($J97&lt;&gt;"","limited",""))))</x:f>
      </x:c>
      <x:c r="BF97">
        <x:f>OR($G97="buyer_event",$G97="mixed")</x:f>
      </x:c>
      <x:c r="BG97">
        <x:f>OR($D97="battlecard",$D97="shortlist",$D97="procurement",$D97="pricing",$D97="renewal",$D97="strategy",$D97="product_comparison")</x:f>
      </x:c>
      <x:c r="BH97">
        <x:f>OR($D97="seo",$D97="content",$D97="paid_search",$D97="market_monitoring")</x:f>
      </x:c>
      <x:c r="BI97">
        <x:f>IF(OR($K97="vendor",$K97="product"),"direct",IF(OR($K97="consultancy",$K97="agency"),"indirect",IF(OR($K97="internal_build",$K97="spreadsheet",$K97="incumbent",$K97="open_source",$K97="free_tool",$K97="no_decision",$K97="status_quo"),"substitute","")))</x:f>
      </x:c>
      <x:c r="BJ97">
        <x:f>IF(OR($K97="vendor",$K97="product"),"Direct competitor",IF(OR($K97="consultancy",$K97="agency"),"Service alternative",IF($K97="incumbent","Incumbent / substitute",IF($K97="no_decision","No-decision alternative",IF($K97="status_quo","Status-quo alternative",IF(OR($K97="internal_build",$K97="spreadsheet",$K97="open_source",$K97="free_tool"),"Substitute",""))))))</x:f>
      </x:c>
      <x:c r="BK97">
        <x:f>OR($G97="none",$G97="seller_only",$BB97&lt;&gt;"two_plus",$BE97="only_wins",$BE97="only_losses",$BE97="one_segment",$BE97="incomplete_crm",$BE97="limited",$T97="yes",$BC97&lt;&gt;"current")</x:f>
      </x:c>
      <x:c r="BL97">
        <x:f>IF(ISFORMULA($C97),"candidateName, ","")&amp;IF(OR(ISFORMULA($D97),AND($D97&lt;&gt;"",NOT(OR(EXACT($D97,"seo"),EXACT($D97,"content"),EXACT($D97,"paid_search"),EXACT($D97,"market_monitoring"),EXACT($D97,"battlecard"),EXACT($D97,"product_comparison"),EXACT($D97,"shortlist"),EXACT($D97,"procurement"),EXACT($D97,"pricing"),EXACT($D97,"renewal"),EXACT($D97,"strategy"))))),"decisionUse, ","")&amp;IF(OR(ISFORMULA($E97),AND($E97&lt;&gt;"",NOT(OR(EXACT($E97,"yes"),EXACT($E97,"no"))))),"candidateInSet, ","")&amp;IF(OR(ISFORMULA($F97),AND($F97&lt;&gt;"",NOT(OR(EXACT($F97,"yes"),EXACT($F97,"no"))))),"publicEvidence, ","")&amp;IF(OR(ISFORMULA($G97),AND($G97&lt;&gt;"",NOT(OR(EXACT($G97,"none"),EXACT($G97,"seller_only"),EXACT($G97,"buyer_event"),EXACT($G97,"mixed"))))),"firstPartyEvidence, ","")&amp;IF(OR(ISFORMULA($H97),AND($H97&lt;&gt;"",NOT(OR(EXACT($H97,"yes"),EXACT($H97,"no"),EXACT($H97,"unknown"))))),"realDecision, ","")&amp;IF(OR(ISFORMULA($I97),AND($I97&lt;&gt;"",NOT(OR(EXACT($I97,"full"),EXACT($I97,"partial"),EXACT($I97,"mismatch"),EXACT($I97,"unknown"))))),"scopeMatch, ","")&amp;IF(OR(ISFORMULA($J97),AND($J97&lt;&gt;"",NOT(OR(EXACT($J97,"independent_current"),EXACT($J97,"one_decision"),EXACT($J97,"shared_records"),EXACT($J97,"contradictory"),EXACT($J97,"incomplete_capture"),EXACT($J97,"stale"))))),"evidenceQuality, ","")&amp;IF(OR(ISFORMULA($K97),AND($K97&lt;&gt;"",NOT(OR(EXACT($K97,"vendor"),EXACT($K97,"product"),EXACT($K97,"consultancy"),EXACT($K97,"agency"),EXACT($K97,"internal_build"),EXACT($K97,"spreadsheet"),EXACT($K97,"incumbent"),EXACT($K97,"open_source"),EXACT($K97,"free_tool"),EXACT($K97,"no_decision"),EXACT($K97,"status_quo"),EXACT($K97,"unknown"))))),"alternativeType, ","")&amp;IF(OR(ISFORMULA($L97),AND($L97&lt;&gt;"",NOT(OR(EXACT($L97,"direct"),EXACT($L97,"indirect"),EXACT($L97,"substitute"),EXACT($L97,"reference"),EXACT($L97,"unknown"))))),"currentRole, ","")&amp;IF(OR(ISFORMULA($M97),AND($M97&lt;&gt;"",NOT(OR(EXACT($M97,"current"),EXACT($M97,"stale"),EXACT($M97,"unknown"))))),"freshness, ","")&amp;IF(OR(ISFORMULA($N97),AND($N97&lt;&gt;"",NOT(OR(EXACT($N97,"none"),EXACT($N97,"material"),EXACT($N97,"unknown"))))),"contradiction, ","")&amp;IF(OR(ISFORMULA($O97),AND($O97&lt;&gt;"",NOT(OR(EXACT($O97,"two_plus"),EXACT($O97,"one"),EXACT($O97,"shared"),EXACT($O97,"unknown"))))),"provenance, ","")&amp;IF(OR(ISFORMULA($P97),AND($P97&lt;&gt;"",NOT(OR(EXACT($P97,"balanced"),EXACT($P97,"only_wins"),EXACT($P97,"only_losses"),EXACT($P97,"one_segment"),EXACT($P97,"incomplete_crm"),EXACT($P97,"limited"))))),"sampleCoverage, ","")&amp;IF(OR(ISFORMULA($Q97),AND($Q97&lt;&gt;"",NOT(OR(EXACT($Q97,"none"),EXACT($Q97,"review_due"),EXACT($Q97,"new_evidence"))))),"previousValidation, ","")&amp;IF(OR(ISFORMULA($R97),AND($R97&lt;&gt;"",NOT(OR(EXACT($R97,"yes"),EXACT($R97,"no"))))),"newMaterialEvidence, ","")&amp;IF(OR(ISFORMULA($S97),AND($S97&lt;&gt;"",NOT(OR(EXACT($S97,"yes"),EXACT($S97,"no"),EXACT($S97,"unknown"))))),"serviceability, ","")&amp;IF(OR(ISFORMULA($T97),AND($T97&lt;&gt;"",NOT(OR(EXACT($T97,"yes"),EXACT($T97,"no"))))),"historicalBackfill, ","")&amp;IF(OR(ISFORMULA($U97),AND($U97&lt;&gt;"",NOT(OR(EXACT($U97,"yes"),EXACT($U97,"no"),EXACT($U97,"unknown"))))),"commercialNonParticipation, ","")</x:f>
      </x:c>
      <x:c r="BM97">
        <x:f>IF(LEN(TRIM($C97&amp;""))=0,"candidateName, ","")&amp;IF(LEN(TRIM($D97&amp;""))=0,"decisionUse, ","")&amp;IF(LEN(TRIM($E97&amp;""))=0,"candidateInSet, ","")&amp;IF(LEN(TRIM($F97&amp;""))=0,"publicEvidence, ","")&amp;IF(LEN(TRIM($G97&amp;""))=0,"firstPartyEvidence, ","")&amp;IF(LEN(TRIM($H97&amp;""))=0,"realDecision, ","")&amp;IF(LEN(TRIM($I97&amp;""))=0,"scopeMatch, ","")&amp;IF(LEN(TRIM($J97&amp;""))=0,"evidenceQuality, ","")</x:f>
      </x:c>
      <x:c r="BN97">
        <x:f>IF($AY97=0,"EMPTY",IF($AZ97=TRUE,"INVALID INPUT",IF($BA97=TRUE,"INVALID INPUT",IF(OR(NOT(ISTEXT($C97)),LEN(TRIM($C97&amp;""))&lt;2),"INVALID INPUT",IF(OR($Q97="review_due",$Q97="new_evidence",$R97="yes"),"REOPEN",IF(OR($BD97="material",$BD97="unknown"),"RESOLVE EVIDENCE",IF(OR($I97="unknown",$H97="unknown"),"RESOLVE EVIDENCE",IF(AND($BG97=TRUE,OR($S97="",$S97="unknown")),"RESOLVE EVIDENCE",IF(AND($E97="no",OR($K97="",$K97="unknown")),"RESOLVE EVIDENCE",IF(AND($E97="yes",OR($L97="",$L97="unknown")),"RESOLVE EVIDENCE",IF(AND($E97="yes",OR($I97="partial",$I97="mismatch",$BC97="stale")),"DOWNGRADE",IF(AND($BG97=TRUE,$BK97=TRUE),"RESOLVE EVIDENCE",IF(AND($S97="no",$E97="yes",$H97="no",$U97="yes",$BB97="two_plus",$I97="full",$BC97="current"),"EXCLUDE FROM THIS COMMERCIAL VIEW",IF(AND($S97="no",$E97="yes",$H97="yes"),"DOWNGRADE",IF(AND($S97="no",OR($F97="yes",$BH97=TRUE)),"RETAIN FOR DISCOVERY / REFERENCE",IF($S97="no","RESOLVE EVIDENCE",IF(AND($E97="no",$H97="yes",$BF97=TRUE,$I97="full",$BI97=""),"RESOLVE EVIDENCE",IF(AND($E97="no",$H97="yes",$BF97=TRUE,$I97="full",$BG97=TRUE,OR($BB97&lt;&gt;"two_plus",$BC97&lt;&gt;"current",$S97&lt;&gt;"yes")),"RESOLVE EVIDENCE",IF(AND($E97="no",$H97="yes",$BF97=TRUE,$I97="full"),"ADD",IF(AND($BI97&lt;&gt;"",$E97="yes",$H97="yes",$I97="full",$L97&lt;&gt;$BI97),"RECLASSIFY",IF(AND($BB97="shared",$BH97=TRUE),"RETAIN FOR DISCOVERY / REFERENCE",IF(AND($BH97=TRUE,$F97="yes",OR($H97="no",$G97="none")),"RETAIN FOR DISCOVERY / REFERENCE",IF(AND($E97="yes",$H97="no",$U97="yes",$BB97="two_plus",$I97="full",$BC97="current"),"EXCLUDE FROM THIS COMMERCIAL VIEW",IF(AND($E97="yes",$H97="yes",$BF97=TRUE,$I97="full",$BB97="two_plus",$BC97="current",$BI97=""),"RESOLVE EVIDENCE",IF(AND($E97="yes",$H97="yes",$BF97=TRUE,$I97="full",$BB97="two_plus",$BC97="current",$BG97=TRUE,$S97&lt;&gt;"yes"),"RESOLVE EVIDENCE",IF(AND($E97="yes",$H97="yes",$BF97=TRUE,$I97="full",$BB97="two_plus",$BC97="current",$L97&lt;&gt;$BI97),"RECLASSIFY",IF(AND($E97="yes",$H97="yes",$BF97=TRUE,$I97="full",$BB97="two_plus",$BC97="current"),"CONFIRM","RESOLVE EVIDENCE")))))))))))))))))))))))))))</x:f>
      </x:c>
      <x:c r="BO97">
        <x:f>IF($AY97=0,"EMPTY",IF($AZ97=TRUE,"CONTROLLED_INPUT_INVALID",IF($BA97=TRUE,"REQUIRED_FIELDS_MISSING",IF(OR(NOT(ISTEXT($C97)),LEN(TRIM($C97&amp;""))&lt;2),"IDENTITY_MALFORMED",IF(OR($Q97="review_due",$Q97="new_evidence",$R97="yes"),"LIFECYCLE_TRIGGER",IF(OR($BD97="material",$BD97="unknown"),"MATERIAL_CONTRADICTION",IF(OR($I97="unknown",$H97="unknown"),"SCOPE_OR_EVENT_UNRESOLVED",IF(AND($BG97=TRUE,OR($S97="",$S97="unknown")),"SERVICEABILITY_UNRESOLVED",IF(AND($E97="no",OR($K97="",$K97="unknown")),"MISSING_ALTERNATIVE_ROLE_UNRESOLVED",IF(AND($E97="yes",OR($L97="",$L97="unknown")),"CURRENT_ROLE_UNRESOLVED",IF(AND($E97="yes",OR($I97="partial",$I97="mismatch",$BC97="stale")),"SCOPE_OR_FRESHNESS_LIMIT",IF(AND($BG97=TRUE,$BK97=TRUE),"COMMERCIAL_EVIDENCE_LIMITED",IF(AND($S97="no",$E97="yes",$H97="no",$U97="yes",$BB97="two_plus",$I97="full",$BC97="current"),"SCOPED_NON_SERVICEABILITY",IF(AND($S97="no",$E97="yes",$H97="yes"),"SERVICEABILITY_LIMIT",IF(AND($S97="no",OR($F97="yes",$BH97=TRUE)),"NOT_SERVICEABLE_FOR_COMMERCIAL_VIEW",IF($S97="no","SERVICEABILITY_NEGATIVE_ROLE_EFFECT_UNRESOLVED",IF(AND($E97="no",$H97="yes",$BF97=TRUE,$I97="full",$BI97=""),"MISSING_ALTERNATIVE_ROLE_UNRESOLVED",IF(AND($E97="no",$H97="yes",$BF97=TRUE,$I97="full",$BG97=TRUE,OR($BB97&lt;&gt;"two_plus",$BC97&lt;&gt;"current",$S97&lt;&gt;"yes")),"MISSING_ALTERNATIVE_EVIDENCE_LIMITED",IF(AND($E97="no",$H97="yes",$BF97=TRUE,$I97="full"),"COMMERCIAL_ALTERNATIVE_MISSING",IF(AND($BI97&lt;&gt;"",$E97="yes",$H97="yes",$I97="full",$L97&lt;&gt;$BI97),"ROLE_MISMATCH",IF(AND($BB97="shared",$BH97=TRUE),"PUBLIC_SIGNAL_SHARED_PROVENANCE",IF(AND($BH97=TRUE,$F97="yes",OR($H97="no",$G97="none")),"DISCOVERY_ONLY_RELATIONSHIP",IF(AND($E97="yes",$H97="no",$U97="yes",$BB97="two_plus",$I97="full",$BC97="current"),"SCOPED_NON_PARTICIPATION",IF(AND($E97="yes",$H97="yes",$BF97=TRUE,$I97="full",$BB97="two_plus",$BC97="current",$BI97=""),"ALTERNATIVE_TYPE_UNRESOLVED",IF(AND($E97="yes",$H97="yes",$BF97=TRUE,$I97="full",$BB97="two_plus",$BC97="current",$BG97=TRUE,$S97&lt;&gt;"yes"),"SERVICEABILITY_UNRESOLVED",IF(AND($E97="yes",$H97="yes",$BF97=TRUE,$I97="full",$BB97="two_plus",$BC97="current",$L97&lt;&gt;$BI97),"ROLE_MISMATCH",IF(AND($E97="yes",$H97="yes",$BF97=TRUE,$I97="full",$BB97="two_plus",$BC97="current"),"SCOPED_COMMERCIAL_RELEVANCE","DEFAULT_EVIDENCE_GAP")))))))))))))))))))))))))))</x:f>
      </x:c>
    </x:row>
    <x:row r="98">
      <x:c r="A98" s="71" t="str">
        <x:v>F093</x:v>
      </x:c>
      <x:c r="B98" s="71" t="str">
        <x:v>Unsupported controlled value: realDecision</x:v>
      </x:c>
      <x:c r="C98" s="71" t="str">
        <x:v>Atlas Cloud</x:v>
      </x:c>
      <x:c r="D98" s="71" t="str">
        <x:v>shortlist</x:v>
      </x:c>
      <x:c r="E98" s="71" t="str">
        <x:v>yes</x:v>
      </x:c>
      <x:c r="F98" s="71" t="str">
        <x:v>yes</x:v>
      </x:c>
      <x:c r="G98" s="71" t="str">
        <x:v>mixed</x:v>
      </x:c>
      <x:c r="H98" s="71" t="str">
        <x:v>obsolete_code</x:v>
      </x:c>
      <x:c r="I98" s="71" t="str">
        <x:v>full</x:v>
      </x:c>
      <x:c r="J98" s="71" t="str">
        <x:v>independent_current</x:v>
      </x:c>
      <x:c r="K98" s="71" t="str">
        <x:v>vendor</x:v>
      </x:c>
      <x:c r="L98" s="71" t="str">
        <x:v>direct</x:v>
      </x:c>
      <x:c r="M98" s="71" t="str">
        <x:v>current</x:v>
      </x:c>
      <x:c r="N98" s="71" t="str">
        <x:v>none</x:v>
      </x:c>
      <x:c r="O98" s="71" t="str">
        <x:v>two_plus</x:v>
      </x:c>
      <x:c r="P98" s="71" t="str">
        <x:v>balanced</x:v>
      </x:c>
      <x:c r="Q98" s="71" t="str">
        <x:v>none</x:v>
      </x:c>
      <x:c r="R98" s="71" t="str">
        <x:v>no</x:v>
      </x:c>
      <x:c r="S98" s="71" t="str">
        <x:v>yes</x:v>
      </x:c>
      <x:c r="T98" s="71" t="str">
        <x:v>no</x:v>
      </x:c>
      <x:c r="U98" s="71" t="str">
        <x:v>no</x:v>
      </x:c>
      <x:c r="V98" s="71" t="str">
        <x:v>INVALID INPUT</x:v>
      </x:c>
      <x:c r="W98" s="71" t="str">
        <x:v>CONTROLLED_INPUT_INVALID</x:v>
      </x:c>
      <x:c r="X98" s="71" t="str">
        <x:v>INVALID</x:v>
      </x:c>
      <x:c r="Y98" s="61">
        <x:f>IF($BN98="EMPTY","EMPTY",$BN98)</x:f>
      </x:c>
      <x:c r="Z98" s="61">
        <x:f>$BO98</x:f>
      </x:c>
      <x:c r="AA98" s="61">
        <x:f>IF($BN98="EMPTY","EMPTY",IF($AZ98=TRUE,"INVALID",IF($BA98=TRUE,"INCOMPLETE",IF(OR(NOT(ISTEXT($C98)),LEN(TRIM($C98&amp;""))&lt;2),"INVALID","VALID"))))</x:f>
      </x:c>
      <x:c r="AB98" s="61">
        <x:f>IF(Y98=V98,"PASS","FAIL")</x:f>
      </x:c>
      <x:c r="AC98" s="61">
        <x:f>IF(Z98=W98,"PASS","FAIL")</x:f>
      </x:c>
      <x:c r="AD98" s="61">
        <x:f>IF(AA98=X98,"PASS","FAIL")</x:f>
      </x:c>
      <x:c r="AE98" s="61">
        <x:f>IF(AND(AB98="PASS",AC98="PASS",AD98="PASS"),"PASS","FAIL")</x:f>
      </x:c>
      <x:c r="AF98" s="71" t="str">
        <x:v>One or more controlled inputs are not recognized.</x:v>
      </x:c>
      <x:c r="AG98" s="61">
        <x:f>IF($BN98="EMPTY","EMPTY",IFERROR(VLOOKUP($BO98,'Method Notes'!$AN$5:$AW$50,2,FALSE),""))</x:f>
      </x:c>
      <x:c r="AH98" s="71" t="str">
        <x:v>Unsupported values were supplied for: realDecision. The engine does not convert them to a safe default.</x:v>
      </x:c>
      <x:c r="AI98" s="61">
        <x:f>IF($BN98="EMPTY","EMPTY",IF($BO98="CONTROLLED_INPUT_INVALID","Unsupported values were supplied for: "&amp;LEFT($BL98,MAX(0,LEN($BL98)-2))&amp;". The engine does not convert them to a safe default.",IF($BO98="REQUIRED_FIELDS_MISSING","Required information is missing: "&amp;LEFT($BM98,MAX(0,LEN($BM98)-2))&amp;".",IFERROR(VLOOKUP($BO98,'Method Notes'!$AN$5:$AW$50,3,FALSE),""))))</x:f>
      </x:c>
      <x:c r="AJ98" s="71" t="str">
        <x:v>No role change.</x:v>
      </x:c>
      <x:c r="AK98" s="61">
        <x:f>IF($BN98="EMPTY","EMPTY",IF($BO98="COMMERCIAL_ALTERNATIVE_MISSING","Add as "&amp;$BJ98&amp;" in this scoped view.",IF($BO98="ROLE_MISMATCH","Reclassify as "&amp;$BJ98&amp;" for this view.",IFERROR(VLOOKUP($BO98,'Method Notes'!$AN$5:$AW$50,4,FALSE),""))))</x:f>
      </x:c>
      <x:c r="AL98" s="71" t="str">
        <x:v>Input correction only.</x:v>
      </x:c>
      <x:c r="AM98" s="61">
        <x:f>IF($BN98="EMPTY","EMPTY",IFERROR(VLOOKUP($BO98,'Method Notes'!$AN$5:$AW$50,5,FALSE),""))</x:f>
      </x:c>
      <x:c r="AN98" s="71" t="str">
        <x:v>Any competitor-set conclusion.</x:v>
      </x:c>
      <x:c r="AO98" s="61">
        <x:f>IF($BN98="EMPTY","EMPTY",IFERROR(VLOOKUP($BO98,'Method Notes'!$AN$5:$AW$50,6,FALSE),""))</x:f>
      </x:c>
      <x:c r="AP98" s="71" t="str">
        <x:v>Replace each invalid value with an accepted controlled value.</x:v>
      </x:c>
      <x:c r="AQ98" s="61">
        <x:f>IF($BN98="EMPTY","EMPTY",IF($BO98="COMMERCIAL_EVIDENCE_LIMITED",IF($BF98=TRUE,"Add independent decisions and missing segments.","Collect direct buyer or recorded commercial-event evidence tied to the same scope."),IFERROR(VLOOKUP($BO98,'Method Notes'!$AN$5:$AW$50,7,FALSE),"")))</x:f>
      </x:c>
      <x:c r="AR98" s="71" t="str">
        <x:v>Run the check again after correction.</x:v>
      </x:c>
      <x:c r="AS98" s="61">
        <x:f>IF($BN98="EMPTY","EMPTY",IFERROR(VLOOKUP($BO98,'Method Notes'!$AN$5:$AW$50,8,FALSE),""))</x:f>
      </x:c>
      <x:c r="AT98" s="71" t="str">
        <x:v>CONTROLLED INPUT INVALID</x:v>
      </x:c>
      <x:c r="AU98" s="61">
        <x:f>IF($BN98="EMPTY","EMPTY",IF(OR($BO98="COMMERCIAL_EVIDENCE_LIMITED",$BO98="COMMERCIAL_ALTERNATIVE_MISSING",$BO98="ROLE_MISMATCH",$BO98="SCOPE_OR_FRESHNESS_LIMIT"),IF($BB98="shared","PROVENANCE NOT INDEPENDENT",IF($BB98="one","ONE INDEPENDENT DECISION ONLY",IF($BE98="incomplete_crm","CRM CAPTURE INCOMPLETE",IF(OR($BE98="only_wins",$BE98="only_losses",$BE98="one_segment",$BE98="limited"),"SAMPLE COVERAGE LIMITED",IF($T98="yes","HISTORICAL BACKFILL UNRELIABLE",IF($BC98="stale","EVIDENCE STALE","Evidence is scoped to the tested view.")))))),IFERROR(VLOOKUP($BO98,'Method Notes'!$AN$5:$AW$50,9,FALSE),"")))</x:f>
      </x:c>
      <x:c r="AV98" s="71" t="str">
        <x:v>Correct the named fields before using the result.</x:v>
      </x:c>
      <x:c r="AW98" s="61">
        <x:f>IF($BN98="EMPTY","EMPTY",IFERROR(VLOOKUP($BO98,'Method Notes'!$AN$5:$AW$50,10,FALSE),""))</x:f>
      </x:c>
      <x:c r="AX98" s="61">
        <x:f>IF(AND(AG98=AF98,AI98=AH98,AK98=AJ98,AM98=AL98,AO98=AN98,AQ98=AP98,AS98=AR98,AU98=AT98,AW98=AV98),"PASS","FAIL")</x:f>
      </x:c>
      <x:c r="AY98">
        <x:f>IF(COUNTA($C98:$U98)&gt;0,1,0)</x:f>
      </x:c>
      <x:c r="AZ98">
        <x:f>OR(ISFORMULA($C98),ISFORMULA($D98),AND($D98&lt;&gt;"",NOT(OR(EXACT($D98,"seo"),EXACT($D98,"content"),EXACT($D98,"paid_search"),EXACT($D98,"market_monitoring"),EXACT($D98,"battlecard"),EXACT($D98,"product_comparison"),EXACT($D98,"shortlist"),EXACT($D98,"procurement"),EXACT($D98,"pricing"),EXACT($D98,"renewal"),EXACT($D98,"strategy")))),ISFORMULA($E98),AND($E98&lt;&gt;"",NOT(OR(EXACT($E98,"yes"),EXACT($E98,"no")))),ISFORMULA($F98),AND($F98&lt;&gt;"",NOT(OR(EXACT($F98,"yes"),EXACT($F98,"no")))),ISFORMULA($G98),AND($G98&lt;&gt;"",NOT(OR(EXACT($G98,"none"),EXACT($G98,"seller_only"),EXACT($G98,"buyer_event"),EXACT($G98,"mixed")))),ISFORMULA($H98),AND($H98&lt;&gt;"",NOT(OR(EXACT($H98,"yes"),EXACT($H98,"no"),EXACT($H98,"unknown")))),ISFORMULA($I98),AND($I98&lt;&gt;"",NOT(OR(EXACT($I98,"full"),EXACT($I98,"partial"),EXACT($I98,"mismatch"),EXACT($I98,"unknown")))),ISFORMULA($J98),AND($J98&lt;&gt;"",NOT(OR(EXACT($J98,"independent_current"),EXACT($J98,"one_decision"),EXACT($J98,"shared_records"),EXACT($J98,"contradictory"),EXACT($J98,"incomplete_capture"),EXACT($J98,"stale")))),ISFORMULA($K98),AND($K98&lt;&gt;"",NOT(OR(EXACT($K98,"vendor"),EXACT($K98,"product"),EXACT($K98,"consultancy"),EXACT($K98,"agency"),EXACT($K98,"internal_build"),EXACT($K98,"spreadsheet"),EXACT($K98,"incumbent"),EXACT($K98,"open_source"),EXACT($K98,"free_tool"),EXACT($K98,"no_decision"),EXACT($K98,"status_quo"),EXACT($K98,"unknown")))),ISFORMULA($L98),AND($L98&lt;&gt;"",NOT(OR(EXACT($L98,"direct"),EXACT($L98,"indirect"),EXACT($L98,"substitute"),EXACT($L98,"reference"),EXACT($L98,"unknown")))),ISFORMULA($M98),AND($M98&lt;&gt;"",NOT(OR(EXACT($M98,"current"),EXACT($M98,"stale"),EXACT($M98,"unknown")))),ISFORMULA($N98),AND($N98&lt;&gt;"",NOT(OR(EXACT($N98,"none"),EXACT($N98,"material"),EXACT($N98,"unknown")))),ISFORMULA($O98),AND($O98&lt;&gt;"",NOT(OR(EXACT($O98,"two_plus"),EXACT($O98,"one"),EXACT($O98,"shared"),EXACT($O98,"unknown")))),ISFORMULA($P98),AND($P98&lt;&gt;"",NOT(OR(EXACT($P98,"balanced"),EXACT($P98,"only_wins"),EXACT($P98,"only_losses"),EXACT($P98,"one_segment"),EXACT($P98,"incomplete_crm"),EXACT($P98,"limited")))),ISFORMULA($Q98),AND($Q98&lt;&gt;"",NOT(OR(EXACT($Q98,"none"),EXACT($Q98,"review_due"),EXACT($Q98,"new_evidence")))),ISFORMULA($R98),AND($R98&lt;&gt;"",NOT(OR(EXACT($R98,"yes"),EXACT($R98,"no")))),ISFORMULA($S98),AND($S98&lt;&gt;"",NOT(OR(EXACT($S98,"yes"),EXACT($S98,"no"),EXACT($S98,"unknown")))),ISFORMULA($T98),AND($T98&lt;&gt;"",NOT(OR(EXACT($T98,"yes"),EXACT($T98,"no")))),ISFORMULA($U98),AND($U98&lt;&gt;"",NOT(OR(EXACT($U98,"yes"),EXACT($U98,"no"),EXACT($U98,"unknown")))))</x:f>
      </x:c>
      <x:c r="BA98">
        <x:f>OR(LEN(TRIM($C98&amp;""))=0,LEN(TRIM($D98&amp;""))=0,LEN(TRIM($E98&amp;""))=0,LEN(TRIM($F98&amp;""))=0,LEN(TRIM($G98&amp;""))=0,LEN(TRIM($H98&amp;""))=0,LEN(TRIM($I98&amp;""))=0,LEN(TRIM($J98&amp;""))=0)</x:f>
      </x:c>
      <x:c r="BB98">
        <x:f>IF($O98&lt;&gt;"",$O98,IF($J98="independent_current","two_plus",IF($J98="one_decision","one",IF($J98="shared_records","shared","unknown"))))</x:f>
      </x:c>
      <x:c r="BC98">
        <x:f>IF($M98&lt;&gt;"",$M98,IF($J98="stale","stale",IF($J98="incomplete_capture","unknown",IF($J98&lt;&gt;"","current",""))))</x:f>
      </x:c>
      <x:c r="BD98">
        <x:f>IF($N98&lt;&gt;"",$N98,IF($J98="contradictory","material",IF($J98&lt;&gt;"","none","")))</x:f>
      </x:c>
      <x:c r="BE98">
        <x:f>IF($P98&lt;&gt;"",$P98,IF($J98="incomplete_capture","incomplete_crm",IF($J98="independent_current","balanced",IF($J98&lt;&gt;"","limited",""))))</x:f>
      </x:c>
      <x:c r="BF98">
        <x:f>OR($G98="buyer_event",$G98="mixed")</x:f>
      </x:c>
      <x:c r="BG98">
        <x:f>OR($D98="battlecard",$D98="shortlist",$D98="procurement",$D98="pricing",$D98="renewal",$D98="strategy",$D98="product_comparison")</x:f>
      </x:c>
      <x:c r="BH98">
        <x:f>OR($D98="seo",$D98="content",$D98="paid_search",$D98="market_monitoring")</x:f>
      </x:c>
      <x:c r="BI98">
        <x:f>IF(OR($K98="vendor",$K98="product"),"direct",IF(OR($K98="consultancy",$K98="agency"),"indirect",IF(OR($K98="internal_build",$K98="spreadsheet",$K98="incumbent",$K98="open_source",$K98="free_tool",$K98="no_decision",$K98="status_quo"),"substitute","")))</x:f>
      </x:c>
      <x:c r="BJ98">
        <x:f>IF(OR($K98="vendor",$K98="product"),"Direct competitor",IF(OR($K98="consultancy",$K98="agency"),"Service alternative",IF($K98="incumbent","Incumbent / substitute",IF($K98="no_decision","No-decision alternative",IF($K98="status_quo","Status-quo alternative",IF(OR($K98="internal_build",$K98="spreadsheet",$K98="open_source",$K98="free_tool"),"Substitute",""))))))</x:f>
      </x:c>
      <x:c r="BK98">
        <x:f>OR($G98="none",$G98="seller_only",$BB98&lt;&gt;"two_plus",$BE98="only_wins",$BE98="only_losses",$BE98="one_segment",$BE98="incomplete_crm",$BE98="limited",$T98="yes",$BC98&lt;&gt;"current")</x:f>
      </x:c>
      <x:c r="BL98">
        <x:f>IF(ISFORMULA($C98),"candidateName, ","")&amp;IF(OR(ISFORMULA($D98),AND($D98&lt;&gt;"",NOT(OR(EXACT($D98,"seo"),EXACT($D98,"content"),EXACT($D98,"paid_search"),EXACT($D98,"market_monitoring"),EXACT($D98,"battlecard"),EXACT($D98,"product_comparison"),EXACT($D98,"shortlist"),EXACT($D98,"procurement"),EXACT($D98,"pricing"),EXACT($D98,"renewal"),EXACT($D98,"strategy"))))),"decisionUse, ","")&amp;IF(OR(ISFORMULA($E98),AND($E98&lt;&gt;"",NOT(OR(EXACT($E98,"yes"),EXACT($E98,"no"))))),"candidateInSet, ","")&amp;IF(OR(ISFORMULA($F98),AND($F98&lt;&gt;"",NOT(OR(EXACT($F98,"yes"),EXACT($F98,"no"))))),"publicEvidence, ","")&amp;IF(OR(ISFORMULA($G98),AND($G98&lt;&gt;"",NOT(OR(EXACT($G98,"none"),EXACT($G98,"seller_only"),EXACT($G98,"buyer_event"),EXACT($G98,"mixed"))))),"firstPartyEvidence, ","")&amp;IF(OR(ISFORMULA($H98),AND($H98&lt;&gt;"",NOT(OR(EXACT($H98,"yes"),EXACT($H98,"no"),EXACT($H98,"unknown"))))),"realDecision, ","")&amp;IF(OR(ISFORMULA($I98),AND($I98&lt;&gt;"",NOT(OR(EXACT($I98,"full"),EXACT($I98,"partial"),EXACT($I98,"mismatch"),EXACT($I98,"unknown"))))),"scopeMatch, ","")&amp;IF(OR(ISFORMULA($J98),AND($J98&lt;&gt;"",NOT(OR(EXACT($J98,"independent_current"),EXACT($J98,"one_decision"),EXACT($J98,"shared_records"),EXACT($J98,"contradictory"),EXACT($J98,"incomplete_capture"),EXACT($J98,"stale"))))),"evidenceQuality, ","")&amp;IF(OR(ISFORMULA($K98),AND($K98&lt;&gt;"",NOT(OR(EXACT($K98,"vendor"),EXACT($K98,"product"),EXACT($K98,"consultancy"),EXACT($K98,"agency"),EXACT($K98,"internal_build"),EXACT($K98,"spreadsheet"),EXACT($K98,"incumbent"),EXACT($K98,"open_source"),EXACT($K98,"free_tool"),EXACT($K98,"no_decision"),EXACT($K98,"status_quo"),EXACT($K98,"unknown"))))),"alternativeType, ","")&amp;IF(OR(ISFORMULA($L98),AND($L98&lt;&gt;"",NOT(OR(EXACT($L98,"direct"),EXACT($L98,"indirect"),EXACT($L98,"substitute"),EXACT($L98,"reference"),EXACT($L98,"unknown"))))),"currentRole, ","")&amp;IF(OR(ISFORMULA($M98),AND($M98&lt;&gt;"",NOT(OR(EXACT($M98,"current"),EXACT($M98,"stale"),EXACT($M98,"unknown"))))),"freshness, ","")&amp;IF(OR(ISFORMULA($N98),AND($N98&lt;&gt;"",NOT(OR(EXACT($N98,"none"),EXACT($N98,"material"),EXACT($N98,"unknown"))))),"contradiction, ","")&amp;IF(OR(ISFORMULA($O98),AND($O98&lt;&gt;"",NOT(OR(EXACT($O98,"two_plus"),EXACT($O98,"one"),EXACT($O98,"shared"),EXACT($O98,"unknown"))))),"provenance, ","")&amp;IF(OR(ISFORMULA($P98),AND($P98&lt;&gt;"",NOT(OR(EXACT($P98,"balanced"),EXACT($P98,"only_wins"),EXACT($P98,"only_losses"),EXACT($P98,"one_segment"),EXACT($P98,"incomplete_crm"),EXACT($P98,"limited"))))),"sampleCoverage, ","")&amp;IF(OR(ISFORMULA($Q98),AND($Q98&lt;&gt;"",NOT(OR(EXACT($Q98,"none"),EXACT($Q98,"review_due"),EXACT($Q98,"new_evidence"))))),"previousValidation, ","")&amp;IF(OR(ISFORMULA($R98),AND($R98&lt;&gt;"",NOT(OR(EXACT($R98,"yes"),EXACT($R98,"no"))))),"newMaterialEvidence, ","")&amp;IF(OR(ISFORMULA($S98),AND($S98&lt;&gt;"",NOT(OR(EXACT($S98,"yes"),EXACT($S98,"no"),EXACT($S98,"unknown"))))),"serviceability, ","")&amp;IF(OR(ISFORMULA($T98),AND($T98&lt;&gt;"",NOT(OR(EXACT($T98,"yes"),EXACT($T98,"no"))))),"historicalBackfill, ","")&amp;IF(OR(ISFORMULA($U98),AND($U98&lt;&gt;"",NOT(OR(EXACT($U98,"yes"),EXACT($U98,"no"),EXACT($U98,"unknown"))))),"commercialNonParticipation, ","")</x:f>
      </x:c>
      <x:c r="BM98">
        <x:f>IF(LEN(TRIM($C98&amp;""))=0,"candidateName, ","")&amp;IF(LEN(TRIM($D98&amp;""))=0,"decisionUse, ","")&amp;IF(LEN(TRIM($E98&amp;""))=0,"candidateInSet, ","")&amp;IF(LEN(TRIM($F98&amp;""))=0,"publicEvidence, ","")&amp;IF(LEN(TRIM($G98&amp;""))=0,"firstPartyEvidence, ","")&amp;IF(LEN(TRIM($H98&amp;""))=0,"realDecision, ","")&amp;IF(LEN(TRIM($I98&amp;""))=0,"scopeMatch, ","")&amp;IF(LEN(TRIM($J98&amp;""))=0,"evidenceQuality, ","")</x:f>
      </x:c>
      <x:c r="BN98">
        <x:f>IF($AY98=0,"EMPTY",IF($AZ98=TRUE,"INVALID INPUT",IF($BA98=TRUE,"INVALID INPUT",IF(OR(NOT(ISTEXT($C98)),LEN(TRIM($C98&amp;""))&lt;2),"INVALID INPUT",IF(OR($Q98="review_due",$Q98="new_evidence",$R98="yes"),"REOPEN",IF(OR($BD98="material",$BD98="unknown"),"RESOLVE EVIDENCE",IF(OR($I98="unknown",$H98="unknown"),"RESOLVE EVIDENCE",IF(AND($BG98=TRUE,OR($S98="",$S98="unknown")),"RESOLVE EVIDENCE",IF(AND($E98="no",OR($K98="",$K98="unknown")),"RESOLVE EVIDENCE",IF(AND($E98="yes",OR($L98="",$L98="unknown")),"RESOLVE EVIDENCE",IF(AND($E98="yes",OR($I98="partial",$I98="mismatch",$BC98="stale")),"DOWNGRADE",IF(AND($BG98=TRUE,$BK98=TRUE),"RESOLVE EVIDENCE",IF(AND($S98="no",$E98="yes",$H98="no",$U98="yes",$BB98="two_plus",$I98="full",$BC98="current"),"EXCLUDE FROM THIS COMMERCIAL VIEW",IF(AND($S98="no",$E98="yes",$H98="yes"),"DOWNGRADE",IF(AND($S98="no",OR($F98="yes",$BH98=TRUE)),"RETAIN FOR DISCOVERY / REFERENCE",IF($S98="no","RESOLVE EVIDENCE",IF(AND($E98="no",$H98="yes",$BF98=TRUE,$I98="full",$BI98=""),"RESOLVE EVIDENCE",IF(AND($E98="no",$H98="yes",$BF98=TRUE,$I98="full",$BG98=TRUE,OR($BB98&lt;&gt;"two_plus",$BC98&lt;&gt;"current",$S98&lt;&gt;"yes")),"RESOLVE EVIDENCE",IF(AND($E98="no",$H98="yes",$BF98=TRUE,$I98="full"),"ADD",IF(AND($BI98&lt;&gt;"",$E98="yes",$H98="yes",$I98="full",$L98&lt;&gt;$BI98),"RECLASSIFY",IF(AND($BB98="shared",$BH98=TRUE),"RETAIN FOR DISCOVERY / REFERENCE",IF(AND($BH98=TRUE,$F98="yes",OR($H98="no",$G98="none")),"RETAIN FOR DISCOVERY / REFERENCE",IF(AND($E98="yes",$H98="no",$U98="yes",$BB98="two_plus",$I98="full",$BC98="current"),"EXCLUDE FROM THIS COMMERCIAL VIEW",IF(AND($E98="yes",$H98="yes",$BF98=TRUE,$I98="full",$BB98="two_plus",$BC98="current",$BI98=""),"RESOLVE EVIDENCE",IF(AND($E98="yes",$H98="yes",$BF98=TRUE,$I98="full",$BB98="two_plus",$BC98="current",$BG98=TRUE,$S98&lt;&gt;"yes"),"RESOLVE EVIDENCE",IF(AND($E98="yes",$H98="yes",$BF98=TRUE,$I98="full",$BB98="two_plus",$BC98="current",$L98&lt;&gt;$BI98),"RECLASSIFY",IF(AND($E98="yes",$H98="yes",$BF98=TRUE,$I98="full",$BB98="two_plus",$BC98="current"),"CONFIRM","RESOLVE EVIDENCE")))))))))))))))))))))))))))</x:f>
      </x:c>
      <x:c r="BO98">
        <x:f>IF($AY98=0,"EMPTY",IF($AZ98=TRUE,"CONTROLLED_INPUT_INVALID",IF($BA98=TRUE,"REQUIRED_FIELDS_MISSING",IF(OR(NOT(ISTEXT($C98)),LEN(TRIM($C98&amp;""))&lt;2),"IDENTITY_MALFORMED",IF(OR($Q98="review_due",$Q98="new_evidence",$R98="yes"),"LIFECYCLE_TRIGGER",IF(OR($BD98="material",$BD98="unknown"),"MATERIAL_CONTRADICTION",IF(OR($I98="unknown",$H98="unknown"),"SCOPE_OR_EVENT_UNRESOLVED",IF(AND($BG98=TRUE,OR($S98="",$S98="unknown")),"SERVICEABILITY_UNRESOLVED",IF(AND($E98="no",OR($K98="",$K98="unknown")),"MISSING_ALTERNATIVE_ROLE_UNRESOLVED",IF(AND($E98="yes",OR($L98="",$L98="unknown")),"CURRENT_ROLE_UNRESOLVED",IF(AND($E98="yes",OR($I98="partial",$I98="mismatch",$BC98="stale")),"SCOPE_OR_FRESHNESS_LIMIT",IF(AND($BG98=TRUE,$BK98=TRUE),"COMMERCIAL_EVIDENCE_LIMITED",IF(AND($S98="no",$E98="yes",$H98="no",$U98="yes",$BB98="two_plus",$I98="full",$BC98="current"),"SCOPED_NON_SERVICEABILITY",IF(AND($S98="no",$E98="yes",$H98="yes"),"SERVICEABILITY_LIMIT",IF(AND($S98="no",OR($F98="yes",$BH98=TRUE)),"NOT_SERVICEABLE_FOR_COMMERCIAL_VIEW",IF($S98="no","SERVICEABILITY_NEGATIVE_ROLE_EFFECT_UNRESOLVED",IF(AND($E98="no",$H98="yes",$BF98=TRUE,$I98="full",$BI98=""),"MISSING_ALTERNATIVE_ROLE_UNRESOLVED",IF(AND($E98="no",$H98="yes",$BF98=TRUE,$I98="full",$BG98=TRUE,OR($BB98&lt;&gt;"two_plus",$BC98&lt;&gt;"current",$S98&lt;&gt;"yes")),"MISSING_ALTERNATIVE_EVIDENCE_LIMITED",IF(AND($E98="no",$H98="yes",$BF98=TRUE,$I98="full"),"COMMERCIAL_ALTERNATIVE_MISSING",IF(AND($BI98&lt;&gt;"",$E98="yes",$H98="yes",$I98="full",$L98&lt;&gt;$BI98),"ROLE_MISMATCH",IF(AND($BB98="shared",$BH98=TRUE),"PUBLIC_SIGNAL_SHARED_PROVENANCE",IF(AND($BH98=TRUE,$F98="yes",OR($H98="no",$G98="none")),"DISCOVERY_ONLY_RELATIONSHIP",IF(AND($E98="yes",$H98="no",$U98="yes",$BB98="two_plus",$I98="full",$BC98="current"),"SCOPED_NON_PARTICIPATION",IF(AND($E98="yes",$H98="yes",$BF98=TRUE,$I98="full",$BB98="two_plus",$BC98="current",$BI98=""),"ALTERNATIVE_TYPE_UNRESOLVED",IF(AND($E98="yes",$H98="yes",$BF98=TRUE,$I98="full",$BB98="two_plus",$BC98="current",$BG98=TRUE,$S98&lt;&gt;"yes"),"SERVICEABILITY_UNRESOLVED",IF(AND($E98="yes",$H98="yes",$BF98=TRUE,$I98="full",$BB98="two_plus",$BC98="current",$L98&lt;&gt;$BI98),"ROLE_MISMATCH",IF(AND($E98="yes",$H98="yes",$BF98=TRUE,$I98="full",$BB98="two_plus",$BC98="current"),"SCOPED_COMMERCIAL_RELEVANCE","DEFAULT_EVIDENCE_GAP")))))))))))))))))))))))))))</x:f>
      </x:c>
    </x:row>
    <x:row r="99">
      <x:c r="A99" s="71" t="str">
        <x:v>F094</x:v>
      </x:c>
      <x:c r="B99" s="71" t="str">
        <x:v>Unsupported controlled value: scopeMatch</x:v>
      </x:c>
      <x:c r="C99" s="71" t="str">
        <x:v>Atlas Cloud</x:v>
      </x:c>
      <x:c r="D99" s="71" t="str">
        <x:v>shortlist</x:v>
      </x:c>
      <x:c r="E99" s="71" t="str">
        <x:v>yes</x:v>
      </x:c>
      <x:c r="F99" s="71" t="str">
        <x:v>yes</x:v>
      </x:c>
      <x:c r="G99" s="71" t="str">
        <x:v>mixed</x:v>
      </x:c>
      <x:c r="H99" s="71" t="str">
        <x:v>yes</x:v>
      </x:c>
      <x:c r="I99" s="71" t="str">
        <x:v>obsolete_code</x:v>
      </x:c>
      <x:c r="J99" s="71" t="str">
        <x:v>independent_current</x:v>
      </x:c>
      <x:c r="K99" s="71" t="str">
        <x:v>vendor</x:v>
      </x:c>
      <x:c r="L99" s="71" t="str">
        <x:v>direct</x:v>
      </x:c>
      <x:c r="M99" s="71" t="str">
        <x:v>current</x:v>
      </x:c>
      <x:c r="N99" s="71" t="str">
        <x:v>none</x:v>
      </x:c>
      <x:c r="O99" s="71" t="str">
        <x:v>two_plus</x:v>
      </x:c>
      <x:c r="P99" s="71" t="str">
        <x:v>balanced</x:v>
      </x:c>
      <x:c r="Q99" s="71" t="str">
        <x:v>none</x:v>
      </x:c>
      <x:c r="R99" s="71" t="str">
        <x:v>no</x:v>
      </x:c>
      <x:c r="S99" s="71" t="str">
        <x:v>yes</x:v>
      </x:c>
      <x:c r="T99" s="71" t="str">
        <x:v>no</x:v>
      </x:c>
      <x:c r="U99" s="71" t="str">
        <x:v>no</x:v>
      </x:c>
      <x:c r="V99" s="71" t="str">
        <x:v>INVALID INPUT</x:v>
      </x:c>
      <x:c r="W99" s="71" t="str">
        <x:v>CONTROLLED_INPUT_INVALID</x:v>
      </x:c>
      <x:c r="X99" s="71" t="str">
        <x:v>INVALID</x:v>
      </x:c>
      <x:c r="Y99" s="61">
        <x:f>IF($BN99="EMPTY","EMPTY",$BN99)</x:f>
      </x:c>
      <x:c r="Z99" s="61">
        <x:f>$BO99</x:f>
      </x:c>
      <x:c r="AA99" s="61">
        <x:f>IF($BN99="EMPTY","EMPTY",IF($AZ99=TRUE,"INVALID",IF($BA99=TRUE,"INCOMPLETE",IF(OR(NOT(ISTEXT($C99)),LEN(TRIM($C99&amp;""))&lt;2),"INVALID","VALID"))))</x:f>
      </x:c>
      <x:c r="AB99" s="61">
        <x:f>IF(Y99=V99,"PASS","FAIL")</x:f>
      </x:c>
      <x:c r="AC99" s="61">
        <x:f>IF(Z99=W99,"PASS","FAIL")</x:f>
      </x:c>
      <x:c r="AD99" s="61">
        <x:f>IF(AA99=X99,"PASS","FAIL")</x:f>
      </x:c>
      <x:c r="AE99" s="61">
        <x:f>IF(AND(AB99="PASS",AC99="PASS",AD99="PASS"),"PASS","FAIL")</x:f>
      </x:c>
      <x:c r="AF99" s="71" t="str">
        <x:v>One or more controlled inputs are not recognized.</x:v>
      </x:c>
      <x:c r="AG99" s="61">
        <x:f>IF($BN99="EMPTY","EMPTY",IFERROR(VLOOKUP($BO99,'Method Notes'!$AN$5:$AW$50,2,FALSE),""))</x:f>
      </x:c>
      <x:c r="AH99" s="71" t="str">
        <x:v>Unsupported values were supplied for: scopeMatch. The engine does not convert them to a safe default.</x:v>
      </x:c>
      <x:c r="AI99" s="61">
        <x:f>IF($BN99="EMPTY","EMPTY",IF($BO99="CONTROLLED_INPUT_INVALID","Unsupported values were supplied for: "&amp;LEFT($BL99,MAX(0,LEN($BL99)-2))&amp;". The engine does not convert them to a safe default.",IF($BO99="REQUIRED_FIELDS_MISSING","Required information is missing: "&amp;LEFT($BM99,MAX(0,LEN($BM99)-2))&amp;".",IFERROR(VLOOKUP($BO99,'Method Notes'!$AN$5:$AW$50,3,FALSE),""))))</x:f>
      </x:c>
      <x:c r="AJ99" s="71" t="str">
        <x:v>No role change.</x:v>
      </x:c>
      <x:c r="AK99" s="61">
        <x:f>IF($BN99="EMPTY","EMPTY",IF($BO99="COMMERCIAL_ALTERNATIVE_MISSING","Add as "&amp;$BJ99&amp;" in this scoped view.",IF($BO99="ROLE_MISMATCH","Reclassify as "&amp;$BJ99&amp;" for this view.",IFERROR(VLOOKUP($BO99,'Method Notes'!$AN$5:$AW$50,4,FALSE),""))))</x:f>
      </x:c>
      <x:c r="AL99" s="71" t="str">
        <x:v>Input correction only.</x:v>
      </x:c>
      <x:c r="AM99" s="61">
        <x:f>IF($BN99="EMPTY","EMPTY",IFERROR(VLOOKUP($BO99,'Method Notes'!$AN$5:$AW$50,5,FALSE),""))</x:f>
      </x:c>
      <x:c r="AN99" s="71" t="str">
        <x:v>Any competitor-set conclusion.</x:v>
      </x:c>
      <x:c r="AO99" s="61">
        <x:f>IF($BN99="EMPTY","EMPTY",IFERROR(VLOOKUP($BO99,'Method Notes'!$AN$5:$AW$50,6,FALSE),""))</x:f>
      </x:c>
      <x:c r="AP99" s="71" t="str">
        <x:v>Replace each invalid value with an accepted controlled value.</x:v>
      </x:c>
      <x:c r="AQ99" s="61">
        <x:f>IF($BN99="EMPTY","EMPTY",IF($BO99="COMMERCIAL_EVIDENCE_LIMITED",IF($BF99=TRUE,"Add independent decisions and missing segments.","Collect direct buyer or recorded commercial-event evidence tied to the same scope."),IFERROR(VLOOKUP($BO99,'Method Notes'!$AN$5:$AW$50,7,FALSE),"")))</x:f>
      </x:c>
      <x:c r="AR99" s="71" t="str">
        <x:v>Run the check again after correction.</x:v>
      </x:c>
      <x:c r="AS99" s="61">
        <x:f>IF($BN99="EMPTY","EMPTY",IFERROR(VLOOKUP($BO99,'Method Notes'!$AN$5:$AW$50,8,FALSE),""))</x:f>
      </x:c>
      <x:c r="AT99" s="71" t="str">
        <x:v>CONTROLLED INPUT INVALID</x:v>
      </x:c>
      <x:c r="AU99" s="61">
        <x:f>IF($BN99="EMPTY","EMPTY",IF(OR($BO99="COMMERCIAL_EVIDENCE_LIMITED",$BO99="COMMERCIAL_ALTERNATIVE_MISSING",$BO99="ROLE_MISMATCH",$BO99="SCOPE_OR_FRESHNESS_LIMIT"),IF($BB99="shared","PROVENANCE NOT INDEPENDENT",IF($BB99="one","ONE INDEPENDENT DECISION ONLY",IF($BE99="incomplete_crm","CRM CAPTURE INCOMPLETE",IF(OR($BE99="only_wins",$BE99="only_losses",$BE99="one_segment",$BE99="limited"),"SAMPLE COVERAGE LIMITED",IF($T99="yes","HISTORICAL BACKFILL UNRELIABLE",IF($BC99="stale","EVIDENCE STALE","Evidence is scoped to the tested view.")))))),IFERROR(VLOOKUP($BO99,'Method Notes'!$AN$5:$AW$50,9,FALSE),"")))</x:f>
      </x:c>
      <x:c r="AV99" s="71" t="str">
        <x:v>Correct the named fields before using the result.</x:v>
      </x:c>
      <x:c r="AW99" s="61">
        <x:f>IF($BN99="EMPTY","EMPTY",IFERROR(VLOOKUP($BO99,'Method Notes'!$AN$5:$AW$50,10,FALSE),""))</x:f>
      </x:c>
      <x:c r="AX99" s="61">
        <x:f>IF(AND(AG99=AF99,AI99=AH99,AK99=AJ99,AM99=AL99,AO99=AN99,AQ99=AP99,AS99=AR99,AU99=AT99,AW99=AV99),"PASS","FAIL")</x:f>
      </x:c>
      <x:c r="AY99">
        <x:f>IF(COUNTA($C99:$U99)&gt;0,1,0)</x:f>
      </x:c>
      <x:c r="AZ99">
        <x:f>OR(ISFORMULA($C99),ISFORMULA($D99),AND($D99&lt;&gt;"",NOT(OR(EXACT($D99,"seo"),EXACT($D99,"content"),EXACT($D99,"paid_search"),EXACT($D99,"market_monitoring"),EXACT($D99,"battlecard"),EXACT($D99,"product_comparison"),EXACT($D99,"shortlist"),EXACT($D99,"procurement"),EXACT($D99,"pricing"),EXACT($D99,"renewal"),EXACT($D99,"strategy")))),ISFORMULA($E99),AND($E99&lt;&gt;"",NOT(OR(EXACT($E99,"yes"),EXACT($E99,"no")))),ISFORMULA($F99),AND($F99&lt;&gt;"",NOT(OR(EXACT($F99,"yes"),EXACT($F99,"no")))),ISFORMULA($G99),AND($G99&lt;&gt;"",NOT(OR(EXACT($G99,"none"),EXACT($G99,"seller_only"),EXACT($G99,"buyer_event"),EXACT($G99,"mixed")))),ISFORMULA($H99),AND($H99&lt;&gt;"",NOT(OR(EXACT($H99,"yes"),EXACT($H99,"no"),EXACT($H99,"unknown")))),ISFORMULA($I99),AND($I99&lt;&gt;"",NOT(OR(EXACT($I99,"full"),EXACT($I99,"partial"),EXACT($I99,"mismatch"),EXACT($I99,"unknown")))),ISFORMULA($J99),AND($J99&lt;&gt;"",NOT(OR(EXACT($J99,"independent_current"),EXACT($J99,"one_decision"),EXACT($J99,"shared_records"),EXACT($J99,"contradictory"),EXACT($J99,"incomplete_capture"),EXACT($J99,"stale")))),ISFORMULA($K99),AND($K99&lt;&gt;"",NOT(OR(EXACT($K99,"vendor"),EXACT($K99,"product"),EXACT($K99,"consultancy"),EXACT($K99,"agency"),EXACT($K99,"internal_build"),EXACT($K99,"spreadsheet"),EXACT($K99,"incumbent"),EXACT($K99,"open_source"),EXACT($K99,"free_tool"),EXACT($K99,"no_decision"),EXACT($K99,"status_quo"),EXACT($K99,"unknown")))),ISFORMULA($L99),AND($L99&lt;&gt;"",NOT(OR(EXACT($L99,"direct"),EXACT($L99,"indirect"),EXACT($L99,"substitute"),EXACT($L99,"reference"),EXACT($L99,"unknown")))),ISFORMULA($M99),AND($M99&lt;&gt;"",NOT(OR(EXACT($M99,"current"),EXACT($M99,"stale"),EXACT($M99,"unknown")))),ISFORMULA($N99),AND($N99&lt;&gt;"",NOT(OR(EXACT($N99,"none"),EXACT($N99,"material"),EXACT($N99,"unknown")))),ISFORMULA($O99),AND($O99&lt;&gt;"",NOT(OR(EXACT($O99,"two_plus"),EXACT($O99,"one"),EXACT($O99,"shared"),EXACT($O99,"unknown")))),ISFORMULA($P99),AND($P99&lt;&gt;"",NOT(OR(EXACT($P99,"balanced"),EXACT($P99,"only_wins"),EXACT($P99,"only_losses"),EXACT($P99,"one_segment"),EXACT($P99,"incomplete_crm"),EXACT($P99,"limited")))),ISFORMULA($Q99),AND($Q99&lt;&gt;"",NOT(OR(EXACT($Q99,"none"),EXACT($Q99,"review_due"),EXACT($Q99,"new_evidence")))),ISFORMULA($R99),AND($R99&lt;&gt;"",NOT(OR(EXACT($R99,"yes"),EXACT($R99,"no")))),ISFORMULA($S99),AND($S99&lt;&gt;"",NOT(OR(EXACT($S99,"yes"),EXACT($S99,"no"),EXACT($S99,"unknown")))),ISFORMULA($T99),AND($T99&lt;&gt;"",NOT(OR(EXACT($T99,"yes"),EXACT($T99,"no")))),ISFORMULA($U99),AND($U99&lt;&gt;"",NOT(OR(EXACT($U99,"yes"),EXACT($U99,"no"),EXACT($U99,"unknown")))))</x:f>
      </x:c>
      <x:c r="BA99">
        <x:f>OR(LEN(TRIM($C99&amp;""))=0,LEN(TRIM($D99&amp;""))=0,LEN(TRIM($E99&amp;""))=0,LEN(TRIM($F99&amp;""))=0,LEN(TRIM($G99&amp;""))=0,LEN(TRIM($H99&amp;""))=0,LEN(TRIM($I99&amp;""))=0,LEN(TRIM($J99&amp;""))=0)</x:f>
      </x:c>
      <x:c r="BB99">
        <x:f>IF($O99&lt;&gt;"",$O99,IF($J99="independent_current","two_plus",IF($J99="one_decision","one",IF($J99="shared_records","shared","unknown"))))</x:f>
      </x:c>
      <x:c r="BC99">
        <x:f>IF($M99&lt;&gt;"",$M99,IF($J99="stale","stale",IF($J99="incomplete_capture","unknown",IF($J99&lt;&gt;"","current",""))))</x:f>
      </x:c>
      <x:c r="BD99">
        <x:f>IF($N99&lt;&gt;"",$N99,IF($J99="contradictory","material",IF($J99&lt;&gt;"","none","")))</x:f>
      </x:c>
      <x:c r="BE99">
        <x:f>IF($P99&lt;&gt;"",$P99,IF($J99="incomplete_capture","incomplete_crm",IF($J99="independent_current","balanced",IF($J99&lt;&gt;"","limited",""))))</x:f>
      </x:c>
      <x:c r="BF99">
        <x:f>OR($G99="buyer_event",$G99="mixed")</x:f>
      </x:c>
      <x:c r="BG99">
        <x:f>OR($D99="battlecard",$D99="shortlist",$D99="procurement",$D99="pricing",$D99="renewal",$D99="strategy",$D99="product_comparison")</x:f>
      </x:c>
      <x:c r="BH99">
        <x:f>OR($D99="seo",$D99="content",$D99="paid_search",$D99="market_monitoring")</x:f>
      </x:c>
      <x:c r="BI99">
        <x:f>IF(OR($K99="vendor",$K99="product"),"direct",IF(OR($K99="consultancy",$K99="agency"),"indirect",IF(OR($K99="internal_build",$K99="spreadsheet",$K99="incumbent",$K99="open_source",$K99="free_tool",$K99="no_decision",$K99="status_quo"),"substitute","")))</x:f>
      </x:c>
      <x:c r="BJ99">
        <x:f>IF(OR($K99="vendor",$K99="product"),"Direct competitor",IF(OR($K99="consultancy",$K99="agency"),"Service alternative",IF($K99="incumbent","Incumbent / substitute",IF($K99="no_decision","No-decision alternative",IF($K99="status_quo","Status-quo alternative",IF(OR($K99="internal_build",$K99="spreadsheet",$K99="open_source",$K99="free_tool"),"Substitute",""))))))</x:f>
      </x:c>
      <x:c r="BK99">
        <x:f>OR($G99="none",$G99="seller_only",$BB99&lt;&gt;"two_plus",$BE99="only_wins",$BE99="only_losses",$BE99="one_segment",$BE99="incomplete_crm",$BE99="limited",$T99="yes",$BC99&lt;&gt;"current")</x:f>
      </x:c>
      <x:c r="BL99">
        <x:f>IF(ISFORMULA($C99),"candidateName, ","")&amp;IF(OR(ISFORMULA($D99),AND($D99&lt;&gt;"",NOT(OR(EXACT($D99,"seo"),EXACT($D99,"content"),EXACT($D99,"paid_search"),EXACT($D99,"market_monitoring"),EXACT($D99,"battlecard"),EXACT($D99,"product_comparison"),EXACT($D99,"shortlist"),EXACT($D99,"procurement"),EXACT($D99,"pricing"),EXACT($D99,"renewal"),EXACT($D99,"strategy"))))),"decisionUse, ","")&amp;IF(OR(ISFORMULA($E99),AND($E99&lt;&gt;"",NOT(OR(EXACT($E99,"yes"),EXACT($E99,"no"))))),"candidateInSet, ","")&amp;IF(OR(ISFORMULA($F99),AND($F99&lt;&gt;"",NOT(OR(EXACT($F99,"yes"),EXACT($F99,"no"))))),"publicEvidence, ","")&amp;IF(OR(ISFORMULA($G99),AND($G99&lt;&gt;"",NOT(OR(EXACT($G99,"none"),EXACT($G99,"seller_only"),EXACT($G99,"buyer_event"),EXACT($G99,"mixed"))))),"firstPartyEvidence, ","")&amp;IF(OR(ISFORMULA($H99),AND($H99&lt;&gt;"",NOT(OR(EXACT($H99,"yes"),EXACT($H99,"no"),EXACT($H99,"unknown"))))),"realDecision, ","")&amp;IF(OR(ISFORMULA($I99),AND($I99&lt;&gt;"",NOT(OR(EXACT($I99,"full"),EXACT($I99,"partial"),EXACT($I99,"mismatch"),EXACT($I99,"unknown"))))),"scopeMatch, ","")&amp;IF(OR(ISFORMULA($J99),AND($J99&lt;&gt;"",NOT(OR(EXACT($J99,"independent_current"),EXACT($J99,"one_decision"),EXACT($J99,"shared_records"),EXACT($J99,"contradictory"),EXACT($J99,"incomplete_capture"),EXACT($J99,"stale"))))),"evidenceQuality, ","")&amp;IF(OR(ISFORMULA($K99),AND($K99&lt;&gt;"",NOT(OR(EXACT($K99,"vendor"),EXACT($K99,"product"),EXACT($K99,"consultancy"),EXACT($K99,"agency"),EXACT($K99,"internal_build"),EXACT($K99,"spreadsheet"),EXACT($K99,"incumbent"),EXACT($K99,"open_source"),EXACT($K99,"free_tool"),EXACT($K99,"no_decision"),EXACT($K99,"status_quo"),EXACT($K99,"unknown"))))),"alternativeType, ","")&amp;IF(OR(ISFORMULA($L99),AND($L99&lt;&gt;"",NOT(OR(EXACT($L99,"direct"),EXACT($L99,"indirect"),EXACT($L99,"substitute"),EXACT($L99,"reference"),EXACT($L99,"unknown"))))),"currentRole, ","")&amp;IF(OR(ISFORMULA($M99),AND($M99&lt;&gt;"",NOT(OR(EXACT($M99,"current"),EXACT($M99,"stale"),EXACT($M99,"unknown"))))),"freshness, ","")&amp;IF(OR(ISFORMULA($N99),AND($N99&lt;&gt;"",NOT(OR(EXACT($N99,"none"),EXACT($N99,"material"),EXACT($N99,"unknown"))))),"contradiction, ","")&amp;IF(OR(ISFORMULA($O99),AND($O99&lt;&gt;"",NOT(OR(EXACT($O99,"two_plus"),EXACT($O99,"one"),EXACT($O99,"shared"),EXACT($O99,"unknown"))))),"provenance, ","")&amp;IF(OR(ISFORMULA($P99),AND($P99&lt;&gt;"",NOT(OR(EXACT($P99,"balanced"),EXACT($P99,"only_wins"),EXACT($P99,"only_losses"),EXACT($P99,"one_segment"),EXACT($P99,"incomplete_crm"),EXACT($P99,"limited"))))),"sampleCoverage, ","")&amp;IF(OR(ISFORMULA($Q99),AND($Q99&lt;&gt;"",NOT(OR(EXACT($Q99,"none"),EXACT($Q99,"review_due"),EXACT($Q99,"new_evidence"))))),"previousValidation, ","")&amp;IF(OR(ISFORMULA($R99),AND($R99&lt;&gt;"",NOT(OR(EXACT($R99,"yes"),EXACT($R99,"no"))))),"newMaterialEvidence, ","")&amp;IF(OR(ISFORMULA($S99),AND($S99&lt;&gt;"",NOT(OR(EXACT($S99,"yes"),EXACT($S99,"no"),EXACT($S99,"unknown"))))),"serviceability, ","")&amp;IF(OR(ISFORMULA($T99),AND($T99&lt;&gt;"",NOT(OR(EXACT($T99,"yes"),EXACT($T99,"no"))))),"historicalBackfill, ","")&amp;IF(OR(ISFORMULA($U99),AND($U99&lt;&gt;"",NOT(OR(EXACT($U99,"yes"),EXACT($U99,"no"),EXACT($U99,"unknown"))))),"commercialNonParticipation, ","")</x:f>
      </x:c>
      <x:c r="BM99">
        <x:f>IF(LEN(TRIM($C99&amp;""))=0,"candidateName, ","")&amp;IF(LEN(TRIM($D99&amp;""))=0,"decisionUse, ","")&amp;IF(LEN(TRIM($E99&amp;""))=0,"candidateInSet, ","")&amp;IF(LEN(TRIM($F99&amp;""))=0,"publicEvidence, ","")&amp;IF(LEN(TRIM($G99&amp;""))=0,"firstPartyEvidence, ","")&amp;IF(LEN(TRIM($H99&amp;""))=0,"realDecision, ","")&amp;IF(LEN(TRIM($I99&amp;""))=0,"scopeMatch, ","")&amp;IF(LEN(TRIM($J99&amp;""))=0,"evidenceQuality, ","")</x:f>
      </x:c>
      <x:c r="BN99">
        <x:f>IF($AY99=0,"EMPTY",IF($AZ99=TRUE,"INVALID INPUT",IF($BA99=TRUE,"INVALID INPUT",IF(OR(NOT(ISTEXT($C99)),LEN(TRIM($C99&amp;""))&lt;2),"INVALID INPUT",IF(OR($Q99="review_due",$Q99="new_evidence",$R99="yes"),"REOPEN",IF(OR($BD99="material",$BD99="unknown"),"RESOLVE EVIDENCE",IF(OR($I99="unknown",$H99="unknown"),"RESOLVE EVIDENCE",IF(AND($BG99=TRUE,OR($S99="",$S99="unknown")),"RESOLVE EVIDENCE",IF(AND($E99="no",OR($K99="",$K99="unknown")),"RESOLVE EVIDENCE",IF(AND($E99="yes",OR($L99="",$L99="unknown")),"RESOLVE EVIDENCE",IF(AND($E99="yes",OR($I99="partial",$I99="mismatch",$BC99="stale")),"DOWNGRADE",IF(AND($BG99=TRUE,$BK99=TRUE),"RESOLVE EVIDENCE",IF(AND($S99="no",$E99="yes",$H99="no",$U99="yes",$BB99="two_plus",$I99="full",$BC99="current"),"EXCLUDE FROM THIS COMMERCIAL VIEW",IF(AND($S99="no",$E99="yes",$H99="yes"),"DOWNGRADE",IF(AND($S99="no",OR($F99="yes",$BH99=TRUE)),"RETAIN FOR DISCOVERY / REFERENCE",IF($S99="no","RESOLVE EVIDENCE",IF(AND($E99="no",$H99="yes",$BF99=TRUE,$I99="full",$BI99=""),"RESOLVE EVIDENCE",IF(AND($E99="no",$H99="yes",$BF99=TRUE,$I99="full",$BG99=TRUE,OR($BB99&lt;&gt;"two_plus",$BC99&lt;&gt;"current",$S99&lt;&gt;"yes")),"RESOLVE EVIDENCE",IF(AND($E99="no",$H99="yes",$BF99=TRUE,$I99="full"),"ADD",IF(AND($BI99&lt;&gt;"",$E99="yes",$H99="yes",$I99="full",$L99&lt;&gt;$BI99),"RECLASSIFY",IF(AND($BB99="shared",$BH99=TRUE),"RETAIN FOR DISCOVERY / REFERENCE",IF(AND($BH99=TRUE,$F99="yes",OR($H99="no",$G99="none")),"RETAIN FOR DISCOVERY / REFERENCE",IF(AND($E99="yes",$H99="no",$U99="yes",$BB99="two_plus",$I99="full",$BC99="current"),"EXCLUDE FROM THIS COMMERCIAL VIEW",IF(AND($E99="yes",$H99="yes",$BF99=TRUE,$I99="full",$BB99="two_plus",$BC99="current",$BI99=""),"RESOLVE EVIDENCE",IF(AND($E99="yes",$H99="yes",$BF99=TRUE,$I99="full",$BB99="two_plus",$BC99="current",$BG99=TRUE,$S99&lt;&gt;"yes"),"RESOLVE EVIDENCE",IF(AND($E99="yes",$H99="yes",$BF99=TRUE,$I99="full",$BB99="two_plus",$BC99="current",$L99&lt;&gt;$BI99),"RECLASSIFY",IF(AND($E99="yes",$H99="yes",$BF99=TRUE,$I99="full",$BB99="two_plus",$BC99="current"),"CONFIRM","RESOLVE EVIDENCE")))))))))))))))))))))))))))</x:f>
      </x:c>
      <x:c r="BO99">
        <x:f>IF($AY99=0,"EMPTY",IF($AZ99=TRUE,"CONTROLLED_INPUT_INVALID",IF($BA99=TRUE,"REQUIRED_FIELDS_MISSING",IF(OR(NOT(ISTEXT($C99)),LEN(TRIM($C99&amp;""))&lt;2),"IDENTITY_MALFORMED",IF(OR($Q99="review_due",$Q99="new_evidence",$R99="yes"),"LIFECYCLE_TRIGGER",IF(OR($BD99="material",$BD99="unknown"),"MATERIAL_CONTRADICTION",IF(OR($I99="unknown",$H99="unknown"),"SCOPE_OR_EVENT_UNRESOLVED",IF(AND($BG99=TRUE,OR($S99="",$S99="unknown")),"SERVICEABILITY_UNRESOLVED",IF(AND($E99="no",OR($K99="",$K99="unknown")),"MISSING_ALTERNATIVE_ROLE_UNRESOLVED",IF(AND($E99="yes",OR($L99="",$L99="unknown")),"CURRENT_ROLE_UNRESOLVED",IF(AND($E99="yes",OR($I99="partial",$I99="mismatch",$BC99="stale")),"SCOPE_OR_FRESHNESS_LIMIT",IF(AND($BG99=TRUE,$BK99=TRUE),"COMMERCIAL_EVIDENCE_LIMITED",IF(AND($S99="no",$E99="yes",$H99="no",$U99="yes",$BB99="two_plus",$I99="full",$BC99="current"),"SCOPED_NON_SERVICEABILITY",IF(AND($S99="no",$E99="yes",$H99="yes"),"SERVICEABILITY_LIMIT",IF(AND($S99="no",OR($F99="yes",$BH99=TRUE)),"NOT_SERVICEABLE_FOR_COMMERCIAL_VIEW",IF($S99="no","SERVICEABILITY_NEGATIVE_ROLE_EFFECT_UNRESOLVED",IF(AND($E99="no",$H99="yes",$BF99=TRUE,$I99="full",$BI99=""),"MISSING_ALTERNATIVE_ROLE_UNRESOLVED",IF(AND($E99="no",$H99="yes",$BF99=TRUE,$I99="full",$BG99=TRUE,OR($BB99&lt;&gt;"two_plus",$BC99&lt;&gt;"current",$S99&lt;&gt;"yes")),"MISSING_ALTERNATIVE_EVIDENCE_LIMITED",IF(AND($E99="no",$H99="yes",$BF99=TRUE,$I99="full"),"COMMERCIAL_ALTERNATIVE_MISSING",IF(AND($BI99&lt;&gt;"",$E99="yes",$H99="yes",$I99="full",$L99&lt;&gt;$BI99),"ROLE_MISMATCH",IF(AND($BB99="shared",$BH99=TRUE),"PUBLIC_SIGNAL_SHARED_PROVENANCE",IF(AND($BH99=TRUE,$F99="yes",OR($H99="no",$G99="none")),"DISCOVERY_ONLY_RELATIONSHIP",IF(AND($E99="yes",$H99="no",$U99="yes",$BB99="two_plus",$I99="full",$BC99="current"),"SCOPED_NON_PARTICIPATION",IF(AND($E99="yes",$H99="yes",$BF99=TRUE,$I99="full",$BB99="two_plus",$BC99="current",$BI99=""),"ALTERNATIVE_TYPE_UNRESOLVED",IF(AND($E99="yes",$H99="yes",$BF99=TRUE,$I99="full",$BB99="two_plus",$BC99="current",$BG99=TRUE,$S99&lt;&gt;"yes"),"SERVICEABILITY_UNRESOLVED",IF(AND($E99="yes",$H99="yes",$BF99=TRUE,$I99="full",$BB99="two_plus",$BC99="current",$L99&lt;&gt;$BI99),"ROLE_MISMATCH",IF(AND($E99="yes",$H99="yes",$BF99=TRUE,$I99="full",$BB99="two_plus",$BC99="current"),"SCOPED_COMMERCIAL_RELEVANCE","DEFAULT_EVIDENCE_GAP")))))))))))))))))))))))))))</x:f>
      </x:c>
    </x:row>
    <x:row r="100">
      <x:c r="A100" s="71" t="str">
        <x:v>F095</x:v>
      </x:c>
      <x:c r="B100" s="71" t="str">
        <x:v>Unsupported controlled value: evidenceQuality</x:v>
      </x:c>
      <x:c r="C100" s="71" t="str">
        <x:v>Atlas Cloud</x:v>
      </x:c>
      <x:c r="D100" s="71" t="str">
        <x:v>shortlist</x:v>
      </x:c>
      <x:c r="E100" s="71" t="str">
        <x:v>yes</x:v>
      </x:c>
      <x:c r="F100" s="71" t="str">
        <x:v>yes</x:v>
      </x:c>
      <x:c r="G100" s="71" t="str">
        <x:v>mixed</x:v>
      </x:c>
      <x:c r="H100" s="71" t="str">
        <x:v>yes</x:v>
      </x:c>
      <x:c r="I100" s="71" t="str">
        <x:v>full</x:v>
      </x:c>
      <x:c r="J100" s="71" t="str">
        <x:v>obsolete_code</x:v>
      </x:c>
      <x:c r="K100" s="71" t="str">
        <x:v>vendor</x:v>
      </x:c>
      <x:c r="L100" s="71" t="str">
        <x:v>direct</x:v>
      </x:c>
      <x:c r="M100" s="71" t="str">
        <x:v>current</x:v>
      </x:c>
      <x:c r="N100" s="71" t="str">
        <x:v>none</x:v>
      </x:c>
      <x:c r="O100" s="71" t="str">
        <x:v>two_plus</x:v>
      </x:c>
      <x:c r="P100" s="71" t="str">
        <x:v>balanced</x:v>
      </x:c>
      <x:c r="Q100" s="71" t="str">
        <x:v>none</x:v>
      </x:c>
      <x:c r="R100" s="71" t="str">
        <x:v>no</x:v>
      </x:c>
      <x:c r="S100" s="71" t="str">
        <x:v>yes</x:v>
      </x:c>
      <x:c r="T100" s="71" t="str">
        <x:v>no</x:v>
      </x:c>
      <x:c r="U100" s="71" t="str">
        <x:v>no</x:v>
      </x:c>
      <x:c r="V100" s="71" t="str">
        <x:v>INVALID INPUT</x:v>
      </x:c>
      <x:c r="W100" s="71" t="str">
        <x:v>CONTROLLED_INPUT_INVALID</x:v>
      </x:c>
      <x:c r="X100" s="71" t="str">
        <x:v>INVALID</x:v>
      </x:c>
      <x:c r="Y100" s="61">
        <x:f>IF($BN100="EMPTY","EMPTY",$BN100)</x:f>
      </x:c>
      <x:c r="Z100" s="61">
        <x:f>$BO100</x:f>
      </x:c>
      <x:c r="AA100" s="61">
        <x:f>IF($BN100="EMPTY","EMPTY",IF($AZ100=TRUE,"INVALID",IF($BA100=TRUE,"INCOMPLETE",IF(OR(NOT(ISTEXT($C100)),LEN(TRIM($C100&amp;""))&lt;2),"INVALID","VALID"))))</x:f>
      </x:c>
      <x:c r="AB100" s="61">
        <x:f>IF(Y100=V100,"PASS","FAIL")</x:f>
      </x:c>
      <x:c r="AC100" s="61">
        <x:f>IF(Z100=W100,"PASS","FAIL")</x:f>
      </x:c>
      <x:c r="AD100" s="61">
        <x:f>IF(AA100=X100,"PASS","FAIL")</x:f>
      </x:c>
      <x:c r="AE100" s="61">
        <x:f>IF(AND(AB100="PASS",AC100="PASS",AD100="PASS"),"PASS","FAIL")</x:f>
      </x:c>
      <x:c r="AF100" s="71" t="str">
        <x:v>One or more controlled inputs are not recognized.</x:v>
      </x:c>
      <x:c r="AG100" s="61">
        <x:f>IF($BN100="EMPTY","EMPTY",IFERROR(VLOOKUP($BO100,'Method Notes'!$AN$5:$AW$50,2,FALSE),""))</x:f>
      </x:c>
      <x:c r="AH100" s="71" t="str">
        <x:v>Unsupported values were supplied for: evidenceQuality. The engine does not convert them to a safe default.</x:v>
      </x:c>
      <x:c r="AI100" s="61">
        <x:f>IF($BN100="EMPTY","EMPTY",IF($BO100="CONTROLLED_INPUT_INVALID","Unsupported values were supplied for: "&amp;LEFT($BL100,MAX(0,LEN($BL100)-2))&amp;". The engine does not convert them to a safe default.",IF($BO100="REQUIRED_FIELDS_MISSING","Required information is missing: "&amp;LEFT($BM100,MAX(0,LEN($BM100)-2))&amp;".",IFERROR(VLOOKUP($BO100,'Method Notes'!$AN$5:$AW$50,3,FALSE),""))))</x:f>
      </x:c>
      <x:c r="AJ100" s="71" t="str">
        <x:v>No role change.</x:v>
      </x:c>
      <x:c r="AK100" s="61">
        <x:f>IF($BN100="EMPTY","EMPTY",IF($BO100="COMMERCIAL_ALTERNATIVE_MISSING","Add as "&amp;$BJ100&amp;" in this scoped view.",IF($BO100="ROLE_MISMATCH","Reclassify as "&amp;$BJ100&amp;" for this view.",IFERROR(VLOOKUP($BO100,'Method Notes'!$AN$5:$AW$50,4,FALSE),""))))</x:f>
      </x:c>
      <x:c r="AL100" s="71" t="str">
        <x:v>Input correction only.</x:v>
      </x:c>
      <x:c r="AM100" s="61">
        <x:f>IF($BN100="EMPTY","EMPTY",IFERROR(VLOOKUP($BO100,'Method Notes'!$AN$5:$AW$50,5,FALSE),""))</x:f>
      </x:c>
      <x:c r="AN100" s="71" t="str">
        <x:v>Any competitor-set conclusion.</x:v>
      </x:c>
      <x:c r="AO100" s="61">
        <x:f>IF($BN100="EMPTY","EMPTY",IFERROR(VLOOKUP($BO100,'Method Notes'!$AN$5:$AW$50,6,FALSE),""))</x:f>
      </x:c>
      <x:c r="AP100" s="71" t="str">
        <x:v>Replace each invalid value with an accepted controlled value.</x:v>
      </x:c>
      <x:c r="AQ100" s="61">
        <x:f>IF($BN100="EMPTY","EMPTY",IF($BO100="COMMERCIAL_EVIDENCE_LIMITED",IF($BF100=TRUE,"Add independent decisions and missing segments.","Collect direct buyer or recorded commercial-event evidence tied to the same scope."),IFERROR(VLOOKUP($BO100,'Method Notes'!$AN$5:$AW$50,7,FALSE),"")))</x:f>
      </x:c>
      <x:c r="AR100" s="71" t="str">
        <x:v>Run the check again after correction.</x:v>
      </x:c>
      <x:c r="AS100" s="61">
        <x:f>IF($BN100="EMPTY","EMPTY",IFERROR(VLOOKUP($BO100,'Method Notes'!$AN$5:$AW$50,8,FALSE),""))</x:f>
      </x:c>
      <x:c r="AT100" s="71" t="str">
        <x:v>CONTROLLED INPUT INVALID</x:v>
      </x:c>
      <x:c r="AU100" s="61">
        <x:f>IF($BN100="EMPTY","EMPTY",IF(OR($BO100="COMMERCIAL_EVIDENCE_LIMITED",$BO100="COMMERCIAL_ALTERNATIVE_MISSING",$BO100="ROLE_MISMATCH",$BO100="SCOPE_OR_FRESHNESS_LIMIT"),IF($BB100="shared","PROVENANCE NOT INDEPENDENT",IF($BB100="one","ONE INDEPENDENT DECISION ONLY",IF($BE100="incomplete_crm","CRM CAPTURE INCOMPLETE",IF(OR($BE100="only_wins",$BE100="only_losses",$BE100="one_segment",$BE100="limited"),"SAMPLE COVERAGE LIMITED",IF($T100="yes","HISTORICAL BACKFILL UNRELIABLE",IF($BC100="stale","EVIDENCE STALE","Evidence is scoped to the tested view.")))))),IFERROR(VLOOKUP($BO100,'Method Notes'!$AN$5:$AW$50,9,FALSE),"")))</x:f>
      </x:c>
      <x:c r="AV100" s="71" t="str">
        <x:v>Correct the named fields before using the result.</x:v>
      </x:c>
      <x:c r="AW100" s="61">
        <x:f>IF($BN100="EMPTY","EMPTY",IFERROR(VLOOKUP($BO100,'Method Notes'!$AN$5:$AW$50,10,FALSE),""))</x:f>
      </x:c>
      <x:c r="AX100" s="61">
        <x:f>IF(AND(AG100=AF100,AI100=AH100,AK100=AJ100,AM100=AL100,AO100=AN100,AQ100=AP100,AS100=AR100,AU100=AT100,AW100=AV100),"PASS","FAIL")</x:f>
      </x:c>
      <x:c r="AY100">
        <x:f>IF(COUNTA($C100:$U100)&gt;0,1,0)</x:f>
      </x:c>
      <x:c r="AZ100">
        <x:f>OR(ISFORMULA($C100),ISFORMULA($D100),AND($D100&lt;&gt;"",NOT(OR(EXACT($D100,"seo"),EXACT($D100,"content"),EXACT($D100,"paid_search"),EXACT($D100,"market_monitoring"),EXACT($D100,"battlecard"),EXACT($D100,"product_comparison"),EXACT($D100,"shortlist"),EXACT($D100,"procurement"),EXACT($D100,"pricing"),EXACT($D100,"renewal"),EXACT($D100,"strategy")))),ISFORMULA($E100),AND($E100&lt;&gt;"",NOT(OR(EXACT($E100,"yes"),EXACT($E100,"no")))),ISFORMULA($F100),AND($F100&lt;&gt;"",NOT(OR(EXACT($F100,"yes"),EXACT($F100,"no")))),ISFORMULA($G100),AND($G100&lt;&gt;"",NOT(OR(EXACT($G100,"none"),EXACT($G100,"seller_only"),EXACT($G100,"buyer_event"),EXACT($G100,"mixed")))),ISFORMULA($H100),AND($H100&lt;&gt;"",NOT(OR(EXACT($H100,"yes"),EXACT($H100,"no"),EXACT($H100,"unknown")))),ISFORMULA($I100),AND($I100&lt;&gt;"",NOT(OR(EXACT($I100,"full"),EXACT($I100,"partial"),EXACT($I100,"mismatch"),EXACT($I100,"unknown")))),ISFORMULA($J100),AND($J100&lt;&gt;"",NOT(OR(EXACT($J100,"independent_current"),EXACT($J100,"one_decision"),EXACT($J100,"shared_records"),EXACT($J100,"contradictory"),EXACT($J100,"incomplete_capture"),EXACT($J100,"stale")))),ISFORMULA($K100),AND($K100&lt;&gt;"",NOT(OR(EXACT($K100,"vendor"),EXACT($K100,"product"),EXACT($K100,"consultancy"),EXACT($K100,"agency"),EXACT($K100,"internal_build"),EXACT($K100,"spreadsheet"),EXACT($K100,"incumbent"),EXACT($K100,"open_source"),EXACT($K100,"free_tool"),EXACT($K100,"no_decision"),EXACT($K100,"status_quo"),EXACT($K100,"unknown")))),ISFORMULA($L100),AND($L100&lt;&gt;"",NOT(OR(EXACT($L100,"direct"),EXACT($L100,"indirect"),EXACT($L100,"substitute"),EXACT($L100,"reference"),EXACT($L100,"unknown")))),ISFORMULA($M100),AND($M100&lt;&gt;"",NOT(OR(EXACT($M100,"current"),EXACT($M100,"stale"),EXACT($M100,"unknown")))),ISFORMULA($N100),AND($N100&lt;&gt;"",NOT(OR(EXACT($N100,"none"),EXACT($N100,"material"),EXACT($N100,"unknown")))),ISFORMULA($O100),AND($O100&lt;&gt;"",NOT(OR(EXACT($O100,"two_plus"),EXACT($O100,"one"),EXACT($O100,"shared"),EXACT($O100,"unknown")))),ISFORMULA($P100),AND($P100&lt;&gt;"",NOT(OR(EXACT($P100,"balanced"),EXACT($P100,"only_wins"),EXACT($P100,"only_losses"),EXACT($P100,"one_segment"),EXACT($P100,"incomplete_crm"),EXACT($P100,"limited")))),ISFORMULA($Q100),AND($Q100&lt;&gt;"",NOT(OR(EXACT($Q100,"none"),EXACT($Q100,"review_due"),EXACT($Q100,"new_evidence")))),ISFORMULA($R100),AND($R100&lt;&gt;"",NOT(OR(EXACT($R100,"yes"),EXACT($R100,"no")))),ISFORMULA($S100),AND($S100&lt;&gt;"",NOT(OR(EXACT($S100,"yes"),EXACT($S100,"no"),EXACT($S100,"unknown")))),ISFORMULA($T100),AND($T100&lt;&gt;"",NOT(OR(EXACT($T100,"yes"),EXACT($T100,"no")))),ISFORMULA($U100),AND($U100&lt;&gt;"",NOT(OR(EXACT($U100,"yes"),EXACT($U100,"no"),EXACT($U100,"unknown")))))</x:f>
      </x:c>
      <x:c r="BA100">
        <x:f>OR(LEN(TRIM($C100&amp;""))=0,LEN(TRIM($D100&amp;""))=0,LEN(TRIM($E100&amp;""))=0,LEN(TRIM($F100&amp;""))=0,LEN(TRIM($G100&amp;""))=0,LEN(TRIM($H100&amp;""))=0,LEN(TRIM($I100&amp;""))=0,LEN(TRIM($J100&amp;""))=0)</x:f>
      </x:c>
      <x:c r="BB100">
        <x:f>IF($O100&lt;&gt;"",$O100,IF($J100="independent_current","two_plus",IF($J100="one_decision","one",IF($J100="shared_records","shared","unknown"))))</x:f>
      </x:c>
      <x:c r="BC100">
        <x:f>IF($M100&lt;&gt;"",$M100,IF($J100="stale","stale",IF($J100="incomplete_capture","unknown",IF($J100&lt;&gt;"","current",""))))</x:f>
      </x:c>
      <x:c r="BD100">
        <x:f>IF($N100&lt;&gt;"",$N100,IF($J100="contradictory","material",IF($J100&lt;&gt;"","none","")))</x:f>
      </x:c>
      <x:c r="BE100">
        <x:f>IF($P100&lt;&gt;"",$P100,IF($J100="incomplete_capture","incomplete_crm",IF($J100="independent_current","balanced",IF($J100&lt;&gt;"","limited",""))))</x:f>
      </x:c>
      <x:c r="BF100">
        <x:f>OR($G100="buyer_event",$G100="mixed")</x:f>
      </x:c>
      <x:c r="BG100">
        <x:f>OR($D100="battlecard",$D100="shortlist",$D100="procurement",$D100="pricing",$D100="renewal",$D100="strategy",$D100="product_comparison")</x:f>
      </x:c>
      <x:c r="BH100">
        <x:f>OR($D100="seo",$D100="content",$D100="paid_search",$D100="market_monitoring")</x:f>
      </x:c>
      <x:c r="BI100">
        <x:f>IF(OR($K100="vendor",$K100="product"),"direct",IF(OR($K100="consultancy",$K100="agency"),"indirect",IF(OR($K100="internal_build",$K100="spreadsheet",$K100="incumbent",$K100="open_source",$K100="free_tool",$K100="no_decision",$K100="status_quo"),"substitute","")))</x:f>
      </x:c>
      <x:c r="BJ100">
        <x:f>IF(OR($K100="vendor",$K100="product"),"Direct competitor",IF(OR($K100="consultancy",$K100="agency"),"Service alternative",IF($K100="incumbent","Incumbent / substitute",IF($K100="no_decision","No-decision alternative",IF($K100="status_quo","Status-quo alternative",IF(OR($K100="internal_build",$K100="spreadsheet",$K100="open_source",$K100="free_tool"),"Substitute",""))))))</x:f>
      </x:c>
      <x:c r="BK100">
        <x:f>OR($G100="none",$G100="seller_only",$BB100&lt;&gt;"two_plus",$BE100="only_wins",$BE100="only_losses",$BE100="one_segment",$BE100="incomplete_crm",$BE100="limited",$T100="yes",$BC100&lt;&gt;"current")</x:f>
      </x:c>
      <x:c r="BL100">
        <x:f>IF(ISFORMULA($C100),"candidateName, ","")&amp;IF(OR(ISFORMULA($D100),AND($D100&lt;&gt;"",NOT(OR(EXACT($D100,"seo"),EXACT($D100,"content"),EXACT($D100,"paid_search"),EXACT($D100,"market_monitoring"),EXACT($D100,"battlecard"),EXACT($D100,"product_comparison"),EXACT($D100,"shortlist"),EXACT($D100,"procurement"),EXACT($D100,"pricing"),EXACT($D100,"renewal"),EXACT($D100,"strategy"))))),"decisionUse, ","")&amp;IF(OR(ISFORMULA($E100),AND($E100&lt;&gt;"",NOT(OR(EXACT($E100,"yes"),EXACT($E100,"no"))))),"candidateInSet, ","")&amp;IF(OR(ISFORMULA($F100),AND($F100&lt;&gt;"",NOT(OR(EXACT($F100,"yes"),EXACT($F100,"no"))))),"publicEvidence, ","")&amp;IF(OR(ISFORMULA($G100),AND($G100&lt;&gt;"",NOT(OR(EXACT($G100,"none"),EXACT($G100,"seller_only"),EXACT($G100,"buyer_event"),EXACT($G100,"mixed"))))),"firstPartyEvidence, ","")&amp;IF(OR(ISFORMULA($H100),AND($H100&lt;&gt;"",NOT(OR(EXACT($H100,"yes"),EXACT($H100,"no"),EXACT($H100,"unknown"))))),"realDecision, ","")&amp;IF(OR(ISFORMULA($I100),AND($I100&lt;&gt;"",NOT(OR(EXACT($I100,"full"),EXACT($I100,"partial"),EXACT($I100,"mismatch"),EXACT($I100,"unknown"))))),"scopeMatch, ","")&amp;IF(OR(ISFORMULA($J100),AND($J100&lt;&gt;"",NOT(OR(EXACT($J100,"independent_current"),EXACT($J100,"one_decision"),EXACT($J100,"shared_records"),EXACT($J100,"contradictory"),EXACT($J100,"incomplete_capture"),EXACT($J100,"stale"))))),"evidenceQuality, ","")&amp;IF(OR(ISFORMULA($K100),AND($K100&lt;&gt;"",NOT(OR(EXACT($K100,"vendor"),EXACT($K100,"product"),EXACT($K100,"consultancy"),EXACT($K100,"agency"),EXACT($K100,"internal_build"),EXACT($K100,"spreadsheet"),EXACT($K100,"incumbent"),EXACT($K100,"open_source"),EXACT($K100,"free_tool"),EXACT($K100,"no_decision"),EXACT($K100,"status_quo"),EXACT($K100,"unknown"))))),"alternativeType, ","")&amp;IF(OR(ISFORMULA($L100),AND($L100&lt;&gt;"",NOT(OR(EXACT($L100,"direct"),EXACT($L100,"indirect"),EXACT($L100,"substitute"),EXACT($L100,"reference"),EXACT($L100,"unknown"))))),"currentRole, ","")&amp;IF(OR(ISFORMULA($M100),AND($M100&lt;&gt;"",NOT(OR(EXACT($M100,"current"),EXACT($M100,"stale"),EXACT($M100,"unknown"))))),"freshness, ","")&amp;IF(OR(ISFORMULA($N100),AND($N100&lt;&gt;"",NOT(OR(EXACT($N100,"none"),EXACT($N100,"material"),EXACT($N100,"unknown"))))),"contradiction, ","")&amp;IF(OR(ISFORMULA($O100),AND($O100&lt;&gt;"",NOT(OR(EXACT($O100,"two_plus"),EXACT($O100,"one"),EXACT($O100,"shared"),EXACT($O100,"unknown"))))),"provenance, ","")&amp;IF(OR(ISFORMULA($P100),AND($P100&lt;&gt;"",NOT(OR(EXACT($P100,"balanced"),EXACT($P100,"only_wins"),EXACT($P100,"only_losses"),EXACT($P100,"one_segment"),EXACT($P100,"incomplete_crm"),EXACT($P100,"limited"))))),"sampleCoverage, ","")&amp;IF(OR(ISFORMULA($Q100),AND($Q100&lt;&gt;"",NOT(OR(EXACT($Q100,"none"),EXACT($Q100,"review_due"),EXACT($Q100,"new_evidence"))))),"previousValidation, ","")&amp;IF(OR(ISFORMULA($R100),AND($R100&lt;&gt;"",NOT(OR(EXACT($R100,"yes"),EXACT($R100,"no"))))),"newMaterialEvidence, ","")&amp;IF(OR(ISFORMULA($S100),AND($S100&lt;&gt;"",NOT(OR(EXACT($S100,"yes"),EXACT($S100,"no"),EXACT($S100,"unknown"))))),"serviceability, ","")&amp;IF(OR(ISFORMULA($T100),AND($T100&lt;&gt;"",NOT(OR(EXACT($T100,"yes"),EXACT($T100,"no"))))),"historicalBackfill, ","")&amp;IF(OR(ISFORMULA($U100),AND($U100&lt;&gt;"",NOT(OR(EXACT($U100,"yes"),EXACT($U100,"no"),EXACT($U100,"unknown"))))),"commercialNonParticipation, ","")</x:f>
      </x:c>
      <x:c r="BM100">
        <x:f>IF(LEN(TRIM($C100&amp;""))=0,"candidateName, ","")&amp;IF(LEN(TRIM($D100&amp;""))=0,"decisionUse, ","")&amp;IF(LEN(TRIM($E100&amp;""))=0,"candidateInSet, ","")&amp;IF(LEN(TRIM($F100&amp;""))=0,"publicEvidence, ","")&amp;IF(LEN(TRIM($G100&amp;""))=0,"firstPartyEvidence, ","")&amp;IF(LEN(TRIM($H100&amp;""))=0,"realDecision, ","")&amp;IF(LEN(TRIM($I100&amp;""))=0,"scopeMatch, ","")&amp;IF(LEN(TRIM($J100&amp;""))=0,"evidenceQuality, ","")</x:f>
      </x:c>
      <x:c r="BN100">
        <x:f>IF($AY100=0,"EMPTY",IF($AZ100=TRUE,"INVALID INPUT",IF($BA100=TRUE,"INVALID INPUT",IF(OR(NOT(ISTEXT($C100)),LEN(TRIM($C100&amp;""))&lt;2),"INVALID INPUT",IF(OR($Q100="review_due",$Q100="new_evidence",$R100="yes"),"REOPEN",IF(OR($BD100="material",$BD100="unknown"),"RESOLVE EVIDENCE",IF(OR($I100="unknown",$H100="unknown"),"RESOLVE EVIDENCE",IF(AND($BG100=TRUE,OR($S100="",$S100="unknown")),"RESOLVE EVIDENCE",IF(AND($E100="no",OR($K100="",$K100="unknown")),"RESOLVE EVIDENCE",IF(AND($E100="yes",OR($L100="",$L100="unknown")),"RESOLVE EVIDENCE",IF(AND($E100="yes",OR($I100="partial",$I100="mismatch",$BC100="stale")),"DOWNGRADE",IF(AND($BG100=TRUE,$BK100=TRUE),"RESOLVE EVIDENCE",IF(AND($S100="no",$E100="yes",$H100="no",$U100="yes",$BB100="two_plus",$I100="full",$BC100="current"),"EXCLUDE FROM THIS COMMERCIAL VIEW",IF(AND($S100="no",$E100="yes",$H100="yes"),"DOWNGRADE",IF(AND($S100="no",OR($F100="yes",$BH100=TRUE)),"RETAIN FOR DISCOVERY / REFERENCE",IF($S100="no","RESOLVE EVIDENCE",IF(AND($E100="no",$H100="yes",$BF100=TRUE,$I100="full",$BI100=""),"RESOLVE EVIDENCE",IF(AND($E100="no",$H100="yes",$BF100=TRUE,$I100="full",$BG100=TRUE,OR($BB100&lt;&gt;"two_plus",$BC100&lt;&gt;"current",$S100&lt;&gt;"yes")),"RESOLVE EVIDENCE",IF(AND($E100="no",$H100="yes",$BF100=TRUE,$I100="full"),"ADD",IF(AND($BI100&lt;&gt;"",$E100="yes",$H100="yes",$I100="full",$L100&lt;&gt;$BI100),"RECLASSIFY",IF(AND($BB100="shared",$BH100=TRUE),"RETAIN FOR DISCOVERY / REFERENCE",IF(AND($BH100=TRUE,$F100="yes",OR($H100="no",$G100="none")),"RETAIN FOR DISCOVERY / REFERENCE",IF(AND($E100="yes",$H100="no",$U100="yes",$BB100="two_plus",$I100="full",$BC100="current"),"EXCLUDE FROM THIS COMMERCIAL VIEW",IF(AND($E100="yes",$H100="yes",$BF100=TRUE,$I100="full",$BB100="two_plus",$BC100="current",$BI100=""),"RESOLVE EVIDENCE",IF(AND($E100="yes",$H100="yes",$BF100=TRUE,$I100="full",$BB100="two_plus",$BC100="current",$BG100=TRUE,$S100&lt;&gt;"yes"),"RESOLVE EVIDENCE",IF(AND($E100="yes",$H100="yes",$BF100=TRUE,$I100="full",$BB100="two_plus",$BC100="current",$L100&lt;&gt;$BI100),"RECLASSIFY",IF(AND($E100="yes",$H100="yes",$BF100=TRUE,$I100="full",$BB100="two_plus",$BC100="current"),"CONFIRM","RESOLVE EVIDENCE")))))))))))))))))))))))))))</x:f>
      </x:c>
      <x:c r="BO100">
        <x:f>IF($AY100=0,"EMPTY",IF($AZ100=TRUE,"CONTROLLED_INPUT_INVALID",IF($BA100=TRUE,"REQUIRED_FIELDS_MISSING",IF(OR(NOT(ISTEXT($C100)),LEN(TRIM($C100&amp;""))&lt;2),"IDENTITY_MALFORMED",IF(OR($Q100="review_due",$Q100="new_evidence",$R100="yes"),"LIFECYCLE_TRIGGER",IF(OR($BD100="material",$BD100="unknown"),"MATERIAL_CONTRADICTION",IF(OR($I100="unknown",$H100="unknown"),"SCOPE_OR_EVENT_UNRESOLVED",IF(AND($BG100=TRUE,OR($S100="",$S100="unknown")),"SERVICEABILITY_UNRESOLVED",IF(AND($E100="no",OR($K100="",$K100="unknown")),"MISSING_ALTERNATIVE_ROLE_UNRESOLVED",IF(AND($E100="yes",OR($L100="",$L100="unknown")),"CURRENT_ROLE_UNRESOLVED",IF(AND($E100="yes",OR($I100="partial",$I100="mismatch",$BC100="stale")),"SCOPE_OR_FRESHNESS_LIMIT",IF(AND($BG100=TRUE,$BK100=TRUE),"COMMERCIAL_EVIDENCE_LIMITED",IF(AND($S100="no",$E100="yes",$H100="no",$U100="yes",$BB100="two_plus",$I100="full",$BC100="current"),"SCOPED_NON_SERVICEABILITY",IF(AND($S100="no",$E100="yes",$H100="yes"),"SERVICEABILITY_LIMIT",IF(AND($S100="no",OR($F100="yes",$BH100=TRUE)),"NOT_SERVICEABLE_FOR_COMMERCIAL_VIEW",IF($S100="no","SERVICEABILITY_NEGATIVE_ROLE_EFFECT_UNRESOLVED",IF(AND($E100="no",$H100="yes",$BF100=TRUE,$I100="full",$BI100=""),"MISSING_ALTERNATIVE_ROLE_UNRESOLVED",IF(AND($E100="no",$H100="yes",$BF100=TRUE,$I100="full",$BG100=TRUE,OR($BB100&lt;&gt;"two_plus",$BC100&lt;&gt;"current",$S100&lt;&gt;"yes")),"MISSING_ALTERNATIVE_EVIDENCE_LIMITED",IF(AND($E100="no",$H100="yes",$BF100=TRUE,$I100="full"),"COMMERCIAL_ALTERNATIVE_MISSING",IF(AND($BI100&lt;&gt;"",$E100="yes",$H100="yes",$I100="full",$L100&lt;&gt;$BI100),"ROLE_MISMATCH",IF(AND($BB100="shared",$BH100=TRUE),"PUBLIC_SIGNAL_SHARED_PROVENANCE",IF(AND($BH100=TRUE,$F100="yes",OR($H100="no",$G100="none")),"DISCOVERY_ONLY_RELATIONSHIP",IF(AND($E100="yes",$H100="no",$U100="yes",$BB100="two_plus",$I100="full",$BC100="current"),"SCOPED_NON_PARTICIPATION",IF(AND($E100="yes",$H100="yes",$BF100=TRUE,$I100="full",$BB100="two_plus",$BC100="current",$BI100=""),"ALTERNATIVE_TYPE_UNRESOLVED",IF(AND($E100="yes",$H100="yes",$BF100=TRUE,$I100="full",$BB100="two_plus",$BC100="current",$BG100=TRUE,$S100&lt;&gt;"yes"),"SERVICEABILITY_UNRESOLVED",IF(AND($E100="yes",$H100="yes",$BF100=TRUE,$I100="full",$BB100="two_plus",$BC100="current",$L100&lt;&gt;$BI100),"ROLE_MISMATCH",IF(AND($E100="yes",$H100="yes",$BF100=TRUE,$I100="full",$BB100="two_plus",$BC100="current"),"SCOPED_COMMERCIAL_RELEVANCE","DEFAULT_EVIDENCE_GAP")))))))))))))))))))))))))))</x:f>
      </x:c>
    </x:row>
    <x:row r="101">
      <x:c r="A101" s="71" t="str">
        <x:v>F096</x:v>
      </x:c>
      <x:c r="B101" s="71" t="str">
        <x:v>Unsupported controlled value: alternativeType</x:v>
      </x:c>
      <x:c r="C101" s="71" t="str">
        <x:v>Atlas Cloud</x:v>
      </x:c>
      <x:c r="D101" s="71" t="str">
        <x:v>shortlist</x:v>
      </x:c>
      <x:c r="E101" s="71" t="str">
        <x:v>yes</x:v>
      </x:c>
      <x:c r="F101" s="71" t="str">
        <x:v>yes</x:v>
      </x:c>
      <x:c r="G101" s="71" t="str">
        <x:v>mixed</x:v>
      </x:c>
      <x:c r="H101" s="71" t="str">
        <x:v>yes</x:v>
      </x:c>
      <x:c r="I101" s="71" t="str">
        <x:v>full</x:v>
      </x:c>
      <x:c r="J101" s="71" t="str">
        <x:v>independent_current</x:v>
      </x:c>
      <x:c r="K101" s="71" t="str">
        <x:v>obsolete_code</x:v>
      </x:c>
      <x:c r="L101" s="71" t="str">
        <x:v>direct</x:v>
      </x:c>
      <x:c r="M101" s="71" t="str">
        <x:v>current</x:v>
      </x:c>
      <x:c r="N101" s="71" t="str">
        <x:v>none</x:v>
      </x:c>
      <x:c r="O101" s="71" t="str">
        <x:v>two_plus</x:v>
      </x:c>
      <x:c r="P101" s="71" t="str">
        <x:v>balanced</x:v>
      </x:c>
      <x:c r="Q101" s="71" t="str">
        <x:v>none</x:v>
      </x:c>
      <x:c r="R101" s="71" t="str">
        <x:v>no</x:v>
      </x:c>
      <x:c r="S101" s="71" t="str">
        <x:v>yes</x:v>
      </x:c>
      <x:c r="T101" s="71" t="str">
        <x:v>no</x:v>
      </x:c>
      <x:c r="U101" s="71" t="str">
        <x:v>no</x:v>
      </x:c>
      <x:c r="V101" s="71" t="str">
        <x:v>INVALID INPUT</x:v>
      </x:c>
      <x:c r="W101" s="71" t="str">
        <x:v>CONTROLLED_INPUT_INVALID</x:v>
      </x:c>
      <x:c r="X101" s="71" t="str">
        <x:v>INVALID</x:v>
      </x:c>
      <x:c r="Y101" s="61">
        <x:f>IF($BN101="EMPTY","EMPTY",$BN101)</x:f>
      </x:c>
      <x:c r="Z101" s="61">
        <x:f>$BO101</x:f>
      </x:c>
      <x:c r="AA101" s="61">
        <x:f>IF($BN101="EMPTY","EMPTY",IF($AZ101=TRUE,"INVALID",IF($BA101=TRUE,"INCOMPLETE",IF(OR(NOT(ISTEXT($C101)),LEN(TRIM($C101&amp;""))&lt;2),"INVALID","VALID"))))</x:f>
      </x:c>
      <x:c r="AB101" s="61">
        <x:f>IF(Y101=V101,"PASS","FAIL")</x:f>
      </x:c>
      <x:c r="AC101" s="61">
        <x:f>IF(Z101=W101,"PASS","FAIL")</x:f>
      </x:c>
      <x:c r="AD101" s="61">
        <x:f>IF(AA101=X101,"PASS","FAIL")</x:f>
      </x:c>
      <x:c r="AE101" s="61">
        <x:f>IF(AND(AB101="PASS",AC101="PASS",AD101="PASS"),"PASS","FAIL")</x:f>
      </x:c>
      <x:c r="AF101" s="71" t="str">
        <x:v>One or more controlled inputs are not recognized.</x:v>
      </x:c>
      <x:c r="AG101" s="61">
        <x:f>IF($BN101="EMPTY","EMPTY",IFERROR(VLOOKUP($BO101,'Method Notes'!$AN$5:$AW$50,2,FALSE),""))</x:f>
      </x:c>
      <x:c r="AH101" s="71" t="str">
        <x:v>Unsupported values were supplied for: alternativeType. The engine does not convert them to a safe default.</x:v>
      </x:c>
      <x:c r="AI101" s="61">
        <x:f>IF($BN101="EMPTY","EMPTY",IF($BO101="CONTROLLED_INPUT_INVALID","Unsupported values were supplied for: "&amp;LEFT($BL101,MAX(0,LEN($BL101)-2))&amp;". The engine does not convert them to a safe default.",IF($BO101="REQUIRED_FIELDS_MISSING","Required information is missing: "&amp;LEFT($BM101,MAX(0,LEN($BM101)-2))&amp;".",IFERROR(VLOOKUP($BO101,'Method Notes'!$AN$5:$AW$50,3,FALSE),""))))</x:f>
      </x:c>
      <x:c r="AJ101" s="71" t="str">
        <x:v>No role change.</x:v>
      </x:c>
      <x:c r="AK101" s="61">
        <x:f>IF($BN101="EMPTY","EMPTY",IF($BO101="COMMERCIAL_ALTERNATIVE_MISSING","Add as "&amp;$BJ101&amp;" in this scoped view.",IF($BO101="ROLE_MISMATCH","Reclassify as "&amp;$BJ101&amp;" for this view.",IFERROR(VLOOKUP($BO101,'Method Notes'!$AN$5:$AW$50,4,FALSE),""))))</x:f>
      </x:c>
      <x:c r="AL101" s="71" t="str">
        <x:v>Input correction only.</x:v>
      </x:c>
      <x:c r="AM101" s="61">
        <x:f>IF($BN101="EMPTY","EMPTY",IFERROR(VLOOKUP($BO101,'Method Notes'!$AN$5:$AW$50,5,FALSE),""))</x:f>
      </x:c>
      <x:c r="AN101" s="71" t="str">
        <x:v>Any competitor-set conclusion.</x:v>
      </x:c>
      <x:c r="AO101" s="61">
        <x:f>IF($BN101="EMPTY","EMPTY",IFERROR(VLOOKUP($BO101,'Method Notes'!$AN$5:$AW$50,6,FALSE),""))</x:f>
      </x:c>
      <x:c r="AP101" s="71" t="str">
        <x:v>Replace each invalid value with an accepted controlled value.</x:v>
      </x:c>
      <x:c r="AQ101" s="61">
        <x:f>IF($BN101="EMPTY","EMPTY",IF($BO101="COMMERCIAL_EVIDENCE_LIMITED",IF($BF101=TRUE,"Add independent decisions and missing segments.","Collect direct buyer or recorded commercial-event evidence tied to the same scope."),IFERROR(VLOOKUP($BO101,'Method Notes'!$AN$5:$AW$50,7,FALSE),"")))</x:f>
      </x:c>
      <x:c r="AR101" s="71" t="str">
        <x:v>Run the check again after correction.</x:v>
      </x:c>
      <x:c r="AS101" s="61">
        <x:f>IF($BN101="EMPTY","EMPTY",IFERROR(VLOOKUP($BO101,'Method Notes'!$AN$5:$AW$50,8,FALSE),""))</x:f>
      </x:c>
      <x:c r="AT101" s="71" t="str">
        <x:v>CONTROLLED INPUT INVALID</x:v>
      </x:c>
      <x:c r="AU101" s="61">
        <x:f>IF($BN101="EMPTY","EMPTY",IF(OR($BO101="COMMERCIAL_EVIDENCE_LIMITED",$BO101="COMMERCIAL_ALTERNATIVE_MISSING",$BO101="ROLE_MISMATCH",$BO101="SCOPE_OR_FRESHNESS_LIMIT"),IF($BB101="shared","PROVENANCE NOT INDEPENDENT",IF($BB101="one","ONE INDEPENDENT DECISION ONLY",IF($BE101="incomplete_crm","CRM CAPTURE INCOMPLETE",IF(OR($BE101="only_wins",$BE101="only_losses",$BE101="one_segment",$BE101="limited"),"SAMPLE COVERAGE LIMITED",IF($T101="yes","HISTORICAL BACKFILL UNRELIABLE",IF($BC101="stale","EVIDENCE STALE","Evidence is scoped to the tested view.")))))),IFERROR(VLOOKUP($BO101,'Method Notes'!$AN$5:$AW$50,9,FALSE),"")))</x:f>
      </x:c>
      <x:c r="AV101" s="71" t="str">
        <x:v>Correct the named fields before using the result.</x:v>
      </x:c>
      <x:c r="AW101" s="61">
        <x:f>IF($BN101="EMPTY","EMPTY",IFERROR(VLOOKUP($BO101,'Method Notes'!$AN$5:$AW$50,10,FALSE),""))</x:f>
      </x:c>
      <x:c r="AX101" s="61">
        <x:f>IF(AND(AG101=AF101,AI101=AH101,AK101=AJ101,AM101=AL101,AO101=AN101,AQ101=AP101,AS101=AR101,AU101=AT101,AW101=AV101),"PASS","FAIL")</x:f>
      </x:c>
      <x:c r="AY101">
        <x:f>IF(COUNTA($C101:$U101)&gt;0,1,0)</x:f>
      </x:c>
      <x:c r="AZ101">
        <x:f>OR(ISFORMULA($C101),ISFORMULA($D101),AND($D101&lt;&gt;"",NOT(OR(EXACT($D101,"seo"),EXACT($D101,"content"),EXACT($D101,"paid_search"),EXACT($D101,"market_monitoring"),EXACT($D101,"battlecard"),EXACT($D101,"product_comparison"),EXACT($D101,"shortlist"),EXACT($D101,"procurement"),EXACT($D101,"pricing"),EXACT($D101,"renewal"),EXACT($D101,"strategy")))),ISFORMULA($E101),AND($E101&lt;&gt;"",NOT(OR(EXACT($E101,"yes"),EXACT($E101,"no")))),ISFORMULA($F101),AND($F101&lt;&gt;"",NOT(OR(EXACT($F101,"yes"),EXACT($F101,"no")))),ISFORMULA($G101),AND($G101&lt;&gt;"",NOT(OR(EXACT($G101,"none"),EXACT($G101,"seller_only"),EXACT($G101,"buyer_event"),EXACT($G101,"mixed")))),ISFORMULA($H101),AND($H101&lt;&gt;"",NOT(OR(EXACT($H101,"yes"),EXACT($H101,"no"),EXACT($H101,"unknown")))),ISFORMULA($I101),AND($I101&lt;&gt;"",NOT(OR(EXACT($I101,"full"),EXACT($I101,"partial"),EXACT($I101,"mismatch"),EXACT($I101,"unknown")))),ISFORMULA($J101),AND($J101&lt;&gt;"",NOT(OR(EXACT($J101,"independent_current"),EXACT($J101,"one_decision"),EXACT($J101,"shared_records"),EXACT($J101,"contradictory"),EXACT($J101,"incomplete_capture"),EXACT($J101,"stale")))),ISFORMULA($K101),AND($K101&lt;&gt;"",NOT(OR(EXACT($K101,"vendor"),EXACT($K101,"product"),EXACT($K101,"consultancy"),EXACT($K101,"agency"),EXACT($K101,"internal_build"),EXACT($K101,"spreadsheet"),EXACT($K101,"incumbent"),EXACT($K101,"open_source"),EXACT($K101,"free_tool"),EXACT($K101,"no_decision"),EXACT($K101,"status_quo"),EXACT($K101,"unknown")))),ISFORMULA($L101),AND($L101&lt;&gt;"",NOT(OR(EXACT($L101,"direct"),EXACT($L101,"indirect"),EXACT($L101,"substitute"),EXACT($L101,"reference"),EXACT($L101,"unknown")))),ISFORMULA($M101),AND($M101&lt;&gt;"",NOT(OR(EXACT($M101,"current"),EXACT($M101,"stale"),EXACT($M101,"unknown")))),ISFORMULA($N101),AND($N101&lt;&gt;"",NOT(OR(EXACT($N101,"none"),EXACT($N101,"material"),EXACT($N101,"unknown")))),ISFORMULA($O101),AND($O101&lt;&gt;"",NOT(OR(EXACT($O101,"two_plus"),EXACT($O101,"one"),EXACT($O101,"shared"),EXACT($O101,"unknown")))),ISFORMULA($P101),AND($P101&lt;&gt;"",NOT(OR(EXACT($P101,"balanced"),EXACT($P101,"only_wins"),EXACT($P101,"only_losses"),EXACT($P101,"one_segment"),EXACT($P101,"incomplete_crm"),EXACT($P101,"limited")))),ISFORMULA($Q101),AND($Q101&lt;&gt;"",NOT(OR(EXACT($Q101,"none"),EXACT($Q101,"review_due"),EXACT($Q101,"new_evidence")))),ISFORMULA($R101),AND($R101&lt;&gt;"",NOT(OR(EXACT($R101,"yes"),EXACT($R101,"no")))),ISFORMULA($S101),AND($S101&lt;&gt;"",NOT(OR(EXACT($S101,"yes"),EXACT($S101,"no"),EXACT($S101,"unknown")))),ISFORMULA($T101),AND($T101&lt;&gt;"",NOT(OR(EXACT($T101,"yes"),EXACT($T101,"no")))),ISFORMULA($U101),AND($U101&lt;&gt;"",NOT(OR(EXACT($U101,"yes"),EXACT($U101,"no"),EXACT($U101,"unknown")))))</x:f>
      </x:c>
      <x:c r="BA101">
        <x:f>OR(LEN(TRIM($C101&amp;""))=0,LEN(TRIM($D101&amp;""))=0,LEN(TRIM($E101&amp;""))=0,LEN(TRIM($F101&amp;""))=0,LEN(TRIM($G101&amp;""))=0,LEN(TRIM($H101&amp;""))=0,LEN(TRIM($I101&amp;""))=0,LEN(TRIM($J101&amp;""))=0)</x:f>
      </x:c>
      <x:c r="BB101">
        <x:f>IF($O101&lt;&gt;"",$O101,IF($J101="independent_current","two_plus",IF($J101="one_decision","one",IF($J101="shared_records","shared","unknown"))))</x:f>
      </x:c>
      <x:c r="BC101">
        <x:f>IF($M101&lt;&gt;"",$M101,IF($J101="stale","stale",IF($J101="incomplete_capture","unknown",IF($J101&lt;&gt;"","current",""))))</x:f>
      </x:c>
      <x:c r="BD101">
        <x:f>IF($N101&lt;&gt;"",$N101,IF($J101="contradictory","material",IF($J101&lt;&gt;"","none","")))</x:f>
      </x:c>
      <x:c r="BE101">
        <x:f>IF($P101&lt;&gt;"",$P101,IF($J101="incomplete_capture","incomplete_crm",IF($J101="independent_current","balanced",IF($J101&lt;&gt;"","limited",""))))</x:f>
      </x:c>
      <x:c r="BF101">
        <x:f>OR($G101="buyer_event",$G101="mixed")</x:f>
      </x:c>
      <x:c r="BG101">
        <x:f>OR($D101="battlecard",$D101="shortlist",$D101="procurement",$D101="pricing",$D101="renewal",$D101="strategy",$D101="product_comparison")</x:f>
      </x:c>
      <x:c r="BH101">
        <x:f>OR($D101="seo",$D101="content",$D101="paid_search",$D101="market_monitoring")</x:f>
      </x:c>
      <x:c r="BI101">
        <x:f>IF(OR($K101="vendor",$K101="product"),"direct",IF(OR($K101="consultancy",$K101="agency"),"indirect",IF(OR($K101="internal_build",$K101="spreadsheet",$K101="incumbent",$K101="open_source",$K101="free_tool",$K101="no_decision",$K101="status_quo"),"substitute","")))</x:f>
      </x:c>
      <x:c r="BJ101">
        <x:f>IF(OR($K101="vendor",$K101="product"),"Direct competitor",IF(OR($K101="consultancy",$K101="agency"),"Service alternative",IF($K101="incumbent","Incumbent / substitute",IF($K101="no_decision","No-decision alternative",IF($K101="status_quo","Status-quo alternative",IF(OR($K101="internal_build",$K101="spreadsheet",$K101="open_source",$K101="free_tool"),"Substitute",""))))))</x:f>
      </x:c>
      <x:c r="BK101">
        <x:f>OR($G101="none",$G101="seller_only",$BB101&lt;&gt;"two_plus",$BE101="only_wins",$BE101="only_losses",$BE101="one_segment",$BE101="incomplete_crm",$BE101="limited",$T101="yes",$BC101&lt;&gt;"current")</x:f>
      </x:c>
      <x:c r="BL101">
        <x:f>IF(ISFORMULA($C101),"candidateName, ","")&amp;IF(OR(ISFORMULA($D101),AND($D101&lt;&gt;"",NOT(OR(EXACT($D101,"seo"),EXACT($D101,"content"),EXACT($D101,"paid_search"),EXACT($D101,"market_monitoring"),EXACT($D101,"battlecard"),EXACT($D101,"product_comparison"),EXACT($D101,"shortlist"),EXACT($D101,"procurement"),EXACT($D101,"pricing"),EXACT($D101,"renewal"),EXACT($D101,"strategy"))))),"decisionUse, ","")&amp;IF(OR(ISFORMULA($E101),AND($E101&lt;&gt;"",NOT(OR(EXACT($E101,"yes"),EXACT($E101,"no"))))),"candidateInSet, ","")&amp;IF(OR(ISFORMULA($F101),AND($F101&lt;&gt;"",NOT(OR(EXACT($F101,"yes"),EXACT($F101,"no"))))),"publicEvidence, ","")&amp;IF(OR(ISFORMULA($G101),AND($G101&lt;&gt;"",NOT(OR(EXACT($G101,"none"),EXACT($G101,"seller_only"),EXACT($G101,"buyer_event"),EXACT($G101,"mixed"))))),"firstPartyEvidence, ","")&amp;IF(OR(ISFORMULA($H101),AND($H101&lt;&gt;"",NOT(OR(EXACT($H101,"yes"),EXACT($H101,"no"),EXACT($H101,"unknown"))))),"realDecision, ","")&amp;IF(OR(ISFORMULA($I101),AND($I101&lt;&gt;"",NOT(OR(EXACT($I101,"full"),EXACT($I101,"partial"),EXACT($I101,"mismatch"),EXACT($I101,"unknown"))))),"scopeMatch, ","")&amp;IF(OR(ISFORMULA($J101),AND($J101&lt;&gt;"",NOT(OR(EXACT($J101,"independent_current"),EXACT($J101,"one_decision"),EXACT($J101,"shared_records"),EXACT($J101,"contradictory"),EXACT($J101,"incomplete_capture"),EXACT($J101,"stale"))))),"evidenceQuality, ","")&amp;IF(OR(ISFORMULA($K101),AND($K101&lt;&gt;"",NOT(OR(EXACT($K101,"vendor"),EXACT($K101,"product"),EXACT($K101,"consultancy"),EXACT($K101,"agency"),EXACT($K101,"internal_build"),EXACT($K101,"spreadsheet"),EXACT($K101,"incumbent"),EXACT($K101,"open_source"),EXACT($K101,"free_tool"),EXACT($K101,"no_decision"),EXACT($K101,"status_quo"),EXACT($K101,"unknown"))))),"alternativeType, ","")&amp;IF(OR(ISFORMULA($L101),AND($L101&lt;&gt;"",NOT(OR(EXACT($L101,"direct"),EXACT($L101,"indirect"),EXACT($L101,"substitute"),EXACT($L101,"reference"),EXACT($L101,"unknown"))))),"currentRole, ","")&amp;IF(OR(ISFORMULA($M101),AND($M101&lt;&gt;"",NOT(OR(EXACT($M101,"current"),EXACT($M101,"stale"),EXACT($M101,"unknown"))))),"freshness, ","")&amp;IF(OR(ISFORMULA($N101),AND($N101&lt;&gt;"",NOT(OR(EXACT($N101,"none"),EXACT($N101,"material"),EXACT($N101,"unknown"))))),"contradiction, ","")&amp;IF(OR(ISFORMULA($O101),AND($O101&lt;&gt;"",NOT(OR(EXACT($O101,"two_plus"),EXACT($O101,"one"),EXACT($O101,"shared"),EXACT($O101,"unknown"))))),"provenance, ","")&amp;IF(OR(ISFORMULA($P101),AND($P101&lt;&gt;"",NOT(OR(EXACT($P101,"balanced"),EXACT($P101,"only_wins"),EXACT($P101,"only_losses"),EXACT($P101,"one_segment"),EXACT($P101,"incomplete_crm"),EXACT($P101,"limited"))))),"sampleCoverage, ","")&amp;IF(OR(ISFORMULA($Q101),AND($Q101&lt;&gt;"",NOT(OR(EXACT($Q101,"none"),EXACT($Q101,"review_due"),EXACT($Q101,"new_evidence"))))),"previousValidation, ","")&amp;IF(OR(ISFORMULA($R101),AND($R101&lt;&gt;"",NOT(OR(EXACT($R101,"yes"),EXACT($R101,"no"))))),"newMaterialEvidence, ","")&amp;IF(OR(ISFORMULA($S101),AND($S101&lt;&gt;"",NOT(OR(EXACT($S101,"yes"),EXACT($S101,"no"),EXACT($S101,"unknown"))))),"serviceability, ","")&amp;IF(OR(ISFORMULA($T101),AND($T101&lt;&gt;"",NOT(OR(EXACT($T101,"yes"),EXACT($T101,"no"))))),"historicalBackfill, ","")&amp;IF(OR(ISFORMULA($U101),AND($U101&lt;&gt;"",NOT(OR(EXACT($U101,"yes"),EXACT($U101,"no"),EXACT($U101,"unknown"))))),"commercialNonParticipation, ","")</x:f>
      </x:c>
      <x:c r="BM101">
        <x:f>IF(LEN(TRIM($C101&amp;""))=0,"candidateName, ","")&amp;IF(LEN(TRIM($D101&amp;""))=0,"decisionUse, ","")&amp;IF(LEN(TRIM($E101&amp;""))=0,"candidateInSet, ","")&amp;IF(LEN(TRIM($F101&amp;""))=0,"publicEvidence, ","")&amp;IF(LEN(TRIM($G101&amp;""))=0,"firstPartyEvidence, ","")&amp;IF(LEN(TRIM($H101&amp;""))=0,"realDecision, ","")&amp;IF(LEN(TRIM($I101&amp;""))=0,"scopeMatch, ","")&amp;IF(LEN(TRIM($J101&amp;""))=0,"evidenceQuality, ","")</x:f>
      </x:c>
      <x:c r="BN101">
        <x:f>IF($AY101=0,"EMPTY",IF($AZ101=TRUE,"INVALID INPUT",IF($BA101=TRUE,"INVALID INPUT",IF(OR(NOT(ISTEXT($C101)),LEN(TRIM($C101&amp;""))&lt;2),"INVALID INPUT",IF(OR($Q101="review_due",$Q101="new_evidence",$R101="yes"),"REOPEN",IF(OR($BD101="material",$BD101="unknown"),"RESOLVE EVIDENCE",IF(OR($I101="unknown",$H101="unknown"),"RESOLVE EVIDENCE",IF(AND($BG101=TRUE,OR($S101="",$S101="unknown")),"RESOLVE EVIDENCE",IF(AND($E101="no",OR($K101="",$K101="unknown")),"RESOLVE EVIDENCE",IF(AND($E101="yes",OR($L101="",$L101="unknown")),"RESOLVE EVIDENCE",IF(AND($E101="yes",OR($I101="partial",$I101="mismatch",$BC101="stale")),"DOWNGRADE",IF(AND($BG101=TRUE,$BK101=TRUE),"RESOLVE EVIDENCE",IF(AND($S101="no",$E101="yes",$H101="no",$U101="yes",$BB101="two_plus",$I101="full",$BC101="current"),"EXCLUDE FROM THIS COMMERCIAL VIEW",IF(AND($S101="no",$E101="yes",$H101="yes"),"DOWNGRADE",IF(AND($S101="no",OR($F101="yes",$BH101=TRUE)),"RETAIN FOR DISCOVERY / REFERENCE",IF($S101="no","RESOLVE EVIDENCE",IF(AND($E101="no",$H101="yes",$BF101=TRUE,$I101="full",$BI101=""),"RESOLVE EVIDENCE",IF(AND($E101="no",$H101="yes",$BF101=TRUE,$I101="full",$BG101=TRUE,OR($BB101&lt;&gt;"two_plus",$BC101&lt;&gt;"current",$S101&lt;&gt;"yes")),"RESOLVE EVIDENCE",IF(AND($E101="no",$H101="yes",$BF101=TRUE,$I101="full"),"ADD",IF(AND($BI101&lt;&gt;"",$E101="yes",$H101="yes",$I101="full",$L101&lt;&gt;$BI101),"RECLASSIFY",IF(AND($BB101="shared",$BH101=TRUE),"RETAIN FOR DISCOVERY / REFERENCE",IF(AND($BH101=TRUE,$F101="yes",OR($H101="no",$G101="none")),"RETAIN FOR DISCOVERY / REFERENCE",IF(AND($E101="yes",$H101="no",$U101="yes",$BB101="two_plus",$I101="full",$BC101="current"),"EXCLUDE FROM THIS COMMERCIAL VIEW",IF(AND($E101="yes",$H101="yes",$BF101=TRUE,$I101="full",$BB101="two_plus",$BC101="current",$BI101=""),"RESOLVE EVIDENCE",IF(AND($E101="yes",$H101="yes",$BF101=TRUE,$I101="full",$BB101="two_plus",$BC101="current",$BG101=TRUE,$S101&lt;&gt;"yes"),"RESOLVE EVIDENCE",IF(AND($E101="yes",$H101="yes",$BF101=TRUE,$I101="full",$BB101="two_plus",$BC101="current",$L101&lt;&gt;$BI101),"RECLASSIFY",IF(AND($E101="yes",$H101="yes",$BF101=TRUE,$I101="full",$BB101="two_plus",$BC101="current"),"CONFIRM","RESOLVE EVIDENCE")))))))))))))))))))))))))))</x:f>
      </x:c>
      <x:c r="BO101">
        <x:f>IF($AY101=0,"EMPTY",IF($AZ101=TRUE,"CONTROLLED_INPUT_INVALID",IF($BA101=TRUE,"REQUIRED_FIELDS_MISSING",IF(OR(NOT(ISTEXT($C101)),LEN(TRIM($C101&amp;""))&lt;2),"IDENTITY_MALFORMED",IF(OR($Q101="review_due",$Q101="new_evidence",$R101="yes"),"LIFECYCLE_TRIGGER",IF(OR($BD101="material",$BD101="unknown"),"MATERIAL_CONTRADICTION",IF(OR($I101="unknown",$H101="unknown"),"SCOPE_OR_EVENT_UNRESOLVED",IF(AND($BG101=TRUE,OR($S101="",$S101="unknown")),"SERVICEABILITY_UNRESOLVED",IF(AND($E101="no",OR($K101="",$K101="unknown")),"MISSING_ALTERNATIVE_ROLE_UNRESOLVED",IF(AND($E101="yes",OR($L101="",$L101="unknown")),"CURRENT_ROLE_UNRESOLVED",IF(AND($E101="yes",OR($I101="partial",$I101="mismatch",$BC101="stale")),"SCOPE_OR_FRESHNESS_LIMIT",IF(AND($BG101=TRUE,$BK101=TRUE),"COMMERCIAL_EVIDENCE_LIMITED",IF(AND($S101="no",$E101="yes",$H101="no",$U101="yes",$BB101="two_plus",$I101="full",$BC101="current"),"SCOPED_NON_SERVICEABILITY",IF(AND($S101="no",$E101="yes",$H101="yes"),"SERVICEABILITY_LIMIT",IF(AND($S101="no",OR($F101="yes",$BH101=TRUE)),"NOT_SERVICEABLE_FOR_COMMERCIAL_VIEW",IF($S101="no","SERVICEABILITY_NEGATIVE_ROLE_EFFECT_UNRESOLVED",IF(AND($E101="no",$H101="yes",$BF101=TRUE,$I101="full",$BI101=""),"MISSING_ALTERNATIVE_ROLE_UNRESOLVED",IF(AND($E101="no",$H101="yes",$BF101=TRUE,$I101="full",$BG101=TRUE,OR($BB101&lt;&gt;"two_plus",$BC101&lt;&gt;"current",$S101&lt;&gt;"yes")),"MISSING_ALTERNATIVE_EVIDENCE_LIMITED",IF(AND($E101="no",$H101="yes",$BF101=TRUE,$I101="full"),"COMMERCIAL_ALTERNATIVE_MISSING",IF(AND($BI101&lt;&gt;"",$E101="yes",$H101="yes",$I101="full",$L101&lt;&gt;$BI101),"ROLE_MISMATCH",IF(AND($BB101="shared",$BH101=TRUE),"PUBLIC_SIGNAL_SHARED_PROVENANCE",IF(AND($BH101=TRUE,$F101="yes",OR($H101="no",$G101="none")),"DISCOVERY_ONLY_RELATIONSHIP",IF(AND($E101="yes",$H101="no",$U101="yes",$BB101="two_plus",$I101="full",$BC101="current"),"SCOPED_NON_PARTICIPATION",IF(AND($E101="yes",$H101="yes",$BF101=TRUE,$I101="full",$BB101="two_plus",$BC101="current",$BI101=""),"ALTERNATIVE_TYPE_UNRESOLVED",IF(AND($E101="yes",$H101="yes",$BF101=TRUE,$I101="full",$BB101="two_plus",$BC101="current",$BG101=TRUE,$S101&lt;&gt;"yes"),"SERVICEABILITY_UNRESOLVED",IF(AND($E101="yes",$H101="yes",$BF101=TRUE,$I101="full",$BB101="two_plus",$BC101="current",$L101&lt;&gt;$BI101),"ROLE_MISMATCH",IF(AND($E101="yes",$H101="yes",$BF101=TRUE,$I101="full",$BB101="two_plus",$BC101="current"),"SCOPED_COMMERCIAL_RELEVANCE","DEFAULT_EVIDENCE_GAP")))))))))))))))))))))))))))</x:f>
      </x:c>
    </x:row>
    <x:row r="102">
      <x:c r="A102" s="71" t="str">
        <x:v>F097</x:v>
      </x:c>
      <x:c r="B102" s="71" t="str">
        <x:v>Unsupported controlled value: currentRole</x:v>
      </x:c>
      <x:c r="C102" s="71" t="str">
        <x:v>Atlas Cloud</x:v>
      </x:c>
      <x:c r="D102" s="71" t="str">
        <x:v>shortlist</x:v>
      </x:c>
      <x:c r="E102" s="71" t="str">
        <x:v>yes</x:v>
      </x:c>
      <x:c r="F102" s="71" t="str">
        <x:v>yes</x:v>
      </x:c>
      <x:c r="G102" s="71" t="str">
        <x:v>mixed</x:v>
      </x:c>
      <x:c r="H102" s="71" t="str">
        <x:v>yes</x:v>
      </x:c>
      <x:c r="I102" s="71" t="str">
        <x:v>full</x:v>
      </x:c>
      <x:c r="J102" s="71" t="str">
        <x:v>independent_current</x:v>
      </x:c>
      <x:c r="K102" s="71" t="str">
        <x:v>vendor</x:v>
      </x:c>
      <x:c r="L102" s="71" t="str">
        <x:v>obsolete_code</x:v>
      </x:c>
      <x:c r="M102" s="71" t="str">
        <x:v>current</x:v>
      </x:c>
      <x:c r="N102" s="71" t="str">
        <x:v>none</x:v>
      </x:c>
      <x:c r="O102" s="71" t="str">
        <x:v>two_plus</x:v>
      </x:c>
      <x:c r="P102" s="71" t="str">
        <x:v>balanced</x:v>
      </x:c>
      <x:c r="Q102" s="71" t="str">
        <x:v>none</x:v>
      </x:c>
      <x:c r="R102" s="71" t="str">
        <x:v>no</x:v>
      </x:c>
      <x:c r="S102" s="71" t="str">
        <x:v>yes</x:v>
      </x:c>
      <x:c r="T102" s="71" t="str">
        <x:v>no</x:v>
      </x:c>
      <x:c r="U102" s="71" t="str">
        <x:v>no</x:v>
      </x:c>
      <x:c r="V102" s="71" t="str">
        <x:v>INVALID INPUT</x:v>
      </x:c>
      <x:c r="W102" s="71" t="str">
        <x:v>CONTROLLED_INPUT_INVALID</x:v>
      </x:c>
      <x:c r="X102" s="71" t="str">
        <x:v>INVALID</x:v>
      </x:c>
      <x:c r="Y102" s="61">
        <x:f>IF($BN102="EMPTY","EMPTY",$BN102)</x:f>
      </x:c>
      <x:c r="Z102" s="61">
        <x:f>$BO102</x:f>
      </x:c>
      <x:c r="AA102" s="61">
        <x:f>IF($BN102="EMPTY","EMPTY",IF($AZ102=TRUE,"INVALID",IF($BA102=TRUE,"INCOMPLETE",IF(OR(NOT(ISTEXT($C102)),LEN(TRIM($C102&amp;""))&lt;2),"INVALID","VALID"))))</x:f>
      </x:c>
      <x:c r="AB102" s="61">
        <x:f>IF(Y102=V102,"PASS","FAIL")</x:f>
      </x:c>
      <x:c r="AC102" s="61">
        <x:f>IF(Z102=W102,"PASS","FAIL")</x:f>
      </x:c>
      <x:c r="AD102" s="61">
        <x:f>IF(AA102=X102,"PASS","FAIL")</x:f>
      </x:c>
      <x:c r="AE102" s="61">
        <x:f>IF(AND(AB102="PASS",AC102="PASS",AD102="PASS"),"PASS","FAIL")</x:f>
      </x:c>
      <x:c r="AF102" s="71" t="str">
        <x:v>One or more controlled inputs are not recognized.</x:v>
      </x:c>
      <x:c r="AG102" s="61">
        <x:f>IF($BN102="EMPTY","EMPTY",IFERROR(VLOOKUP($BO102,'Method Notes'!$AN$5:$AW$50,2,FALSE),""))</x:f>
      </x:c>
      <x:c r="AH102" s="71" t="str">
        <x:v>Unsupported values were supplied for: currentRole. The engine does not convert them to a safe default.</x:v>
      </x:c>
      <x:c r="AI102" s="61">
        <x:f>IF($BN102="EMPTY","EMPTY",IF($BO102="CONTROLLED_INPUT_INVALID","Unsupported values were supplied for: "&amp;LEFT($BL102,MAX(0,LEN($BL102)-2))&amp;". The engine does not convert them to a safe default.",IF($BO102="REQUIRED_FIELDS_MISSING","Required information is missing: "&amp;LEFT($BM102,MAX(0,LEN($BM102)-2))&amp;".",IFERROR(VLOOKUP($BO102,'Method Notes'!$AN$5:$AW$50,3,FALSE),""))))</x:f>
      </x:c>
      <x:c r="AJ102" s="71" t="str">
        <x:v>No role change.</x:v>
      </x:c>
      <x:c r="AK102" s="61">
        <x:f>IF($BN102="EMPTY","EMPTY",IF($BO102="COMMERCIAL_ALTERNATIVE_MISSING","Add as "&amp;$BJ102&amp;" in this scoped view.",IF($BO102="ROLE_MISMATCH","Reclassify as "&amp;$BJ102&amp;" for this view.",IFERROR(VLOOKUP($BO102,'Method Notes'!$AN$5:$AW$50,4,FALSE),""))))</x:f>
      </x:c>
      <x:c r="AL102" s="71" t="str">
        <x:v>Input correction only.</x:v>
      </x:c>
      <x:c r="AM102" s="61">
        <x:f>IF($BN102="EMPTY","EMPTY",IFERROR(VLOOKUP($BO102,'Method Notes'!$AN$5:$AW$50,5,FALSE),""))</x:f>
      </x:c>
      <x:c r="AN102" s="71" t="str">
        <x:v>Any competitor-set conclusion.</x:v>
      </x:c>
      <x:c r="AO102" s="61">
        <x:f>IF($BN102="EMPTY","EMPTY",IFERROR(VLOOKUP($BO102,'Method Notes'!$AN$5:$AW$50,6,FALSE),""))</x:f>
      </x:c>
      <x:c r="AP102" s="71" t="str">
        <x:v>Replace each invalid value with an accepted controlled value.</x:v>
      </x:c>
      <x:c r="AQ102" s="61">
        <x:f>IF($BN102="EMPTY","EMPTY",IF($BO102="COMMERCIAL_EVIDENCE_LIMITED",IF($BF102=TRUE,"Add independent decisions and missing segments.","Collect direct buyer or recorded commercial-event evidence tied to the same scope."),IFERROR(VLOOKUP($BO102,'Method Notes'!$AN$5:$AW$50,7,FALSE),"")))</x:f>
      </x:c>
      <x:c r="AR102" s="71" t="str">
        <x:v>Run the check again after correction.</x:v>
      </x:c>
      <x:c r="AS102" s="61">
        <x:f>IF($BN102="EMPTY","EMPTY",IFERROR(VLOOKUP($BO102,'Method Notes'!$AN$5:$AW$50,8,FALSE),""))</x:f>
      </x:c>
      <x:c r="AT102" s="71" t="str">
        <x:v>CONTROLLED INPUT INVALID</x:v>
      </x:c>
      <x:c r="AU102" s="61">
        <x:f>IF($BN102="EMPTY","EMPTY",IF(OR($BO102="COMMERCIAL_EVIDENCE_LIMITED",$BO102="COMMERCIAL_ALTERNATIVE_MISSING",$BO102="ROLE_MISMATCH",$BO102="SCOPE_OR_FRESHNESS_LIMIT"),IF($BB102="shared","PROVENANCE NOT INDEPENDENT",IF($BB102="one","ONE INDEPENDENT DECISION ONLY",IF($BE102="incomplete_crm","CRM CAPTURE INCOMPLETE",IF(OR($BE102="only_wins",$BE102="only_losses",$BE102="one_segment",$BE102="limited"),"SAMPLE COVERAGE LIMITED",IF($T102="yes","HISTORICAL BACKFILL UNRELIABLE",IF($BC102="stale","EVIDENCE STALE","Evidence is scoped to the tested view.")))))),IFERROR(VLOOKUP($BO102,'Method Notes'!$AN$5:$AW$50,9,FALSE),"")))</x:f>
      </x:c>
      <x:c r="AV102" s="71" t="str">
        <x:v>Correct the named fields before using the result.</x:v>
      </x:c>
      <x:c r="AW102" s="61">
        <x:f>IF($BN102="EMPTY","EMPTY",IFERROR(VLOOKUP($BO102,'Method Notes'!$AN$5:$AW$50,10,FALSE),""))</x:f>
      </x:c>
      <x:c r="AX102" s="61">
        <x:f>IF(AND(AG102=AF102,AI102=AH102,AK102=AJ102,AM102=AL102,AO102=AN102,AQ102=AP102,AS102=AR102,AU102=AT102,AW102=AV102),"PASS","FAIL")</x:f>
      </x:c>
      <x:c r="AY102">
        <x:f>IF(COUNTA($C102:$U102)&gt;0,1,0)</x:f>
      </x:c>
      <x:c r="AZ102">
        <x:f>OR(ISFORMULA($C102),ISFORMULA($D102),AND($D102&lt;&gt;"",NOT(OR(EXACT($D102,"seo"),EXACT($D102,"content"),EXACT($D102,"paid_search"),EXACT($D102,"market_monitoring"),EXACT($D102,"battlecard"),EXACT($D102,"product_comparison"),EXACT($D102,"shortlist"),EXACT($D102,"procurement"),EXACT($D102,"pricing"),EXACT($D102,"renewal"),EXACT($D102,"strategy")))),ISFORMULA($E102),AND($E102&lt;&gt;"",NOT(OR(EXACT($E102,"yes"),EXACT($E102,"no")))),ISFORMULA($F102),AND($F102&lt;&gt;"",NOT(OR(EXACT($F102,"yes"),EXACT($F102,"no")))),ISFORMULA($G102),AND($G102&lt;&gt;"",NOT(OR(EXACT($G102,"none"),EXACT($G102,"seller_only"),EXACT($G102,"buyer_event"),EXACT($G102,"mixed")))),ISFORMULA($H102),AND($H102&lt;&gt;"",NOT(OR(EXACT($H102,"yes"),EXACT($H102,"no"),EXACT($H102,"unknown")))),ISFORMULA($I102),AND($I102&lt;&gt;"",NOT(OR(EXACT($I102,"full"),EXACT($I102,"partial"),EXACT($I102,"mismatch"),EXACT($I102,"unknown")))),ISFORMULA($J102),AND($J102&lt;&gt;"",NOT(OR(EXACT($J102,"independent_current"),EXACT($J102,"one_decision"),EXACT($J102,"shared_records"),EXACT($J102,"contradictory"),EXACT($J102,"incomplete_capture"),EXACT($J102,"stale")))),ISFORMULA($K102),AND($K102&lt;&gt;"",NOT(OR(EXACT($K102,"vendor"),EXACT($K102,"product"),EXACT($K102,"consultancy"),EXACT($K102,"agency"),EXACT($K102,"internal_build"),EXACT($K102,"spreadsheet"),EXACT($K102,"incumbent"),EXACT($K102,"open_source"),EXACT($K102,"free_tool"),EXACT($K102,"no_decision"),EXACT($K102,"status_quo"),EXACT($K102,"unknown")))),ISFORMULA($L102),AND($L102&lt;&gt;"",NOT(OR(EXACT($L102,"direct"),EXACT($L102,"indirect"),EXACT($L102,"substitute"),EXACT($L102,"reference"),EXACT($L102,"unknown")))),ISFORMULA($M102),AND($M102&lt;&gt;"",NOT(OR(EXACT($M102,"current"),EXACT($M102,"stale"),EXACT($M102,"unknown")))),ISFORMULA($N102),AND($N102&lt;&gt;"",NOT(OR(EXACT($N102,"none"),EXACT($N102,"material"),EXACT($N102,"unknown")))),ISFORMULA($O102),AND($O102&lt;&gt;"",NOT(OR(EXACT($O102,"two_plus"),EXACT($O102,"one"),EXACT($O102,"shared"),EXACT($O102,"unknown")))),ISFORMULA($P102),AND($P102&lt;&gt;"",NOT(OR(EXACT($P102,"balanced"),EXACT($P102,"only_wins"),EXACT($P102,"only_losses"),EXACT($P102,"one_segment"),EXACT($P102,"incomplete_crm"),EXACT($P102,"limited")))),ISFORMULA($Q102),AND($Q102&lt;&gt;"",NOT(OR(EXACT($Q102,"none"),EXACT($Q102,"review_due"),EXACT($Q102,"new_evidence")))),ISFORMULA($R102),AND($R102&lt;&gt;"",NOT(OR(EXACT($R102,"yes"),EXACT($R102,"no")))),ISFORMULA($S102),AND($S102&lt;&gt;"",NOT(OR(EXACT($S102,"yes"),EXACT($S102,"no"),EXACT($S102,"unknown")))),ISFORMULA($T102),AND($T102&lt;&gt;"",NOT(OR(EXACT($T102,"yes"),EXACT($T102,"no")))),ISFORMULA($U102),AND($U102&lt;&gt;"",NOT(OR(EXACT($U102,"yes"),EXACT($U102,"no"),EXACT($U102,"unknown")))))</x:f>
      </x:c>
      <x:c r="BA102">
        <x:f>OR(LEN(TRIM($C102&amp;""))=0,LEN(TRIM($D102&amp;""))=0,LEN(TRIM($E102&amp;""))=0,LEN(TRIM($F102&amp;""))=0,LEN(TRIM($G102&amp;""))=0,LEN(TRIM($H102&amp;""))=0,LEN(TRIM($I102&amp;""))=0,LEN(TRIM($J102&amp;""))=0)</x:f>
      </x:c>
      <x:c r="BB102">
        <x:f>IF($O102&lt;&gt;"",$O102,IF($J102="independent_current","two_plus",IF($J102="one_decision","one",IF($J102="shared_records","shared","unknown"))))</x:f>
      </x:c>
      <x:c r="BC102">
        <x:f>IF($M102&lt;&gt;"",$M102,IF($J102="stale","stale",IF($J102="incomplete_capture","unknown",IF($J102&lt;&gt;"","current",""))))</x:f>
      </x:c>
      <x:c r="BD102">
        <x:f>IF($N102&lt;&gt;"",$N102,IF($J102="contradictory","material",IF($J102&lt;&gt;"","none","")))</x:f>
      </x:c>
      <x:c r="BE102">
        <x:f>IF($P102&lt;&gt;"",$P102,IF($J102="incomplete_capture","incomplete_crm",IF($J102="independent_current","balanced",IF($J102&lt;&gt;"","limited",""))))</x:f>
      </x:c>
      <x:c r="BF102">
        <x:f>OR($G102="buyer_event",$G102="mixed")</x:f>
      </x:c>
      <x:c r="BG102">
        <x:f>OR($D102="battlecard",$D102="shortlist",$D102="procurement",$D102="pricing",$D102="renewal",$D102="strategy",$D102="product_comparison")</x:f>
      </x:c>
      <x:c r="BH102">
        <x:f>OR($D102="seo",$D102="content",$D102="paid_search",$D102="market_monitoring")</x:f>
      </x:c>
      <x:c r="BI102">
        <x:f>IF(OR($K102="vendor",$K102="product"),"direct",IF(OR($K102="consultancy",$K102="agency"),"indirect",IF(OR($K102="internal_build",$K102="spreadsheet",$K102="incumbent",$K102="open_source",$K102="free_tool",$K102="no_decision",$K102="status_quo"),"substitute","")))</x:f>
      </x:c>
      <x:c r="BJ102">
        <x:f>IF(OR($K102="vendor",$K102="product"),"Direct competitor",IF(OR($K102="consultancy",$K102="agency"),"Service alternative",IF($K102="incumbent","Incumbent / substitute",IF($K102="no_decision","No-decision alternative",IF($K102="status_quo","Status-quo alternative",IF(OR($K102="internal_build",$K102="spreadsheet",$K102="open_source",$K102="free_tool"),"Substitute",""))))))</x:f>
      </x:c>
      <x:c r="BK102">
        <x:f>OR($G102="none",$G102="seller_only",$BB102&lt;&gt;"two_plus",$BE102="only_wins",$BE102="only_losses",$BE102="one_segment",$BE102="incomplete_crm",$BE102="limited",$T102="yes",$BC102&lt;&gt;"current")</x:f>
      </x:c>
      <x:c r="BL102">
        <x:f>IF(ISFORMULA($C102),"candidateName, ","")&amp;IF(OR(ISFORMULA($D102),AND($D102&lt;&gt;"",NOT(OR(EXACT($D102,"seo"),EXACT($D102,"content"),EXACT($D102,"paid_search"),EXACT($D102,"market_monitoring"),EXACT($D102,"battlecard"),EXACT($D102,"product_comparison"),EXACT($D102,"shortlist"),EXACT($D102,"procurement"),EXACT($D102,"pricing"),EXACT($D102,"renewal"),EXACT($D102,"strategy"))))),"decisionUse, ","")&amp;IF(OR(ISFORMULA($E102),AND($E102&lt;&gt;"",NOT(OR(EXACT($E102,"yes"),EXACT($E102,"no"))))),"candidateInSet, ","")&amp;IF(OR(ISFORMULA($F102),AND($F102&lt;&gt;"",NOT(OR(EXACT($F102,"yes"),EXACT($F102,"no"))))),"publicEvidence, ","")&amp;IF(OR(ISFORMULA($G102),AND($G102&lt;&gt;"",NOT(OR(EXACT($G102,"none"),EXACT($G102,"seller_only"),EXACT($G102,"buyer_event"),EXACT($G102,"mixed"))))),"firstPartyEvidence, ","")&amp;IF(OR(ISFORMULA($H102),AND($H102&lt;&gt;"",NOT(OR(EXACT($H102,"yes"),EXACT($H102,"no"),EXACT($H102,"unknown"))))),"realDecision, ","")&amp;IF(OR(ISFORMULA($I102),AND($I102&lt;&gt;"",NOT(OR(EXACT($I102,"full"),EXACT($I102,"partial"),EXACT($I102,"mismatch"),EXACT($I102,"unknown"))))),"scopeMatch, ","")&amp;IF(OR(ISFORMULA($J102),AND($J102&lt;&gt;"",NOT(OR(EXACT($J102,"independent_current"),EXACT($J102,"one_decision"),EXACT($J102,"shared_records"),EXACT($J102,"contradictory"),EXACT($J102,"incomplete_capture"),EXACT($J102,"stale"))))),"evidenceQuality, ","")&amp;IF(OR(ISFORMULA($K102),AND($K102&lt;&gt;"",NOT(OR(EXACT($K102,"vendor"),EXACT($K102,"product"),EXACT($K102,"consultancy"),EXACT($K102,"agency"),EXACT($K102,"internal_build"),EXACT($K102,"spreadsheet"),EXACT($K102,"incumbent"),EXACT($K102,"open_source"),EXACT($K102,"free_tool"),EXACT($K102,"no_decision"),EXACT($K102,"status_quo"),EXACT($K102,"unknown"))))),"alternativeType, ","")&amp;IF(OR(ISFORMULA($L102),AND($L102&lt;&gt;"",NOT(OR(EXACT($L102,"direct"),EXACT($L102,"indirect"),EXACT($L102,"substitute"),EXACT($L102,"reference"),EXACT($L102,"unknown"))))),"currentRole, ","")&amp;IF(OR(ISFORMULA($M102),AND($M102&lt;&gt;"",NOT(OR(EXACT($M102,"current"),EXACT($M102,"stale"),EXACT($M102,"unknown"))))),"freshness, ","")&amp;IF(OR(ISFORMULA($N102),AND($N102&lt;&gt;"",NOT(OR(EXACT($N102,"none"),EXACT($N102,"material"),EXACT($N102,"unknown"))))),"contradiction, ","")&amp;IF(OR(ISFORMULA($O102),AND($O102&lt;&gt;"",NOT(OR(EXACT($O102,"two_plus"),EXACT($O102,"one"),EXACT($O102,"shared"),EXACT($O102,"unknown"))))),"provenance, ","")&amp;IF(OR(ISFORMULA($P102),AND($P102&lt;&gt;"",NOT(OR(EXACT($P102,"balanced"),EXACT($P102,"only_wins"),EXACT($P102,"only_losses"),EXACT($P102,"one_segment"),EXACT($P102,"incomplete_crm"),EXACT($P102,"limited"))))),"sampleCoverage, ","")&amp;IF(OR(ISFORMULA($Q102),AND($Q102&lt;&gt;"",NOT(OR(EXACT($Q102,"none"),EXACT($Q102,"review_due"),EXACT($Q102,"new_evidence"))))),"previousValidation, ","")&amp;IF(OR(ISFORMULA($R102),AND($R102&lt;&gt;"",NOT(OR(EXACT($R102,"yes"),EXACT($R102,"no"))))),"newMaterialEvidence, ","")&amp;IF(OR(ISFORMULA($S102),AND($S102&lt;&gt;"",NOT(OR(EXACT($S102,"yes"),EXACT($S102,"no"),EXACT($S102,"unknown"))))),"serviceability, ","")&amp;IF(OR(ISFORMULA($T102),AND($T102&lt;&gt;"",NOT(OR(EXACT($T102,"yes"),EXACT($T102,"no"))))),"historicalBackfill, ","")&amp;IF(OR(ISFORMULA($U102),AND($U102&lt;&gt;"",NOT(OR(EXACT($U102,"yes"),EXACT($U102,"no"),EXACT($U102,"unknown"))))),"commercialNonParticipation, ","")</x:f>
      </x:c>
      <x:c r="BM102">
        <x:f>IF(LEN(TRIM($C102&amp;""))=0,"candidateName, ","")&amp;IF(LEN(TRIM($D102&amp;""))=0,"decisionUse, ","")&amp;IF(LEN(TRIM($E102&amp;""))=0,"candidateInSet, ","")&amp;IF(LEN(TRIM($F102&amp;""))=0,"publicEvidence, ","")&amp;IF(LEN(TRIM($G102&amp;""))=0,"firstPartyEvidence, ","")&amp;IF(LEN(TRIM($H102&amp;""))=0,"realDecision, ","")&amp;IF(LEN(TRIM($I102&amp;""))=0,"scopeMatch, ","")&amp;IF(LEN(TRIM($J102&amp;""))=0,"evidenceQuality, ","")</x:f>
      </x:c>
      <x:c r="BN102">
        <x:f>IF($AY102=0,"EMPTY",IF($AZ102=TRUE,"INVALID INPUT",IF($BA102=TRUE,"INVALID INPUT",IF(OR(NOT(ISTEXT($C102)),LEN(TRIM($C102&amp;""))&lt;2),"INVALID INPUT",IF(OR($Q102="review_due",$Q102="new_evidence",$R102="yes"),"REOPEN",IF(OR($BD102="material",$BD102="unknown"),"RESOLVE EVIDENCE",IF(OR($I102="unknown",$H102="unknown"),"RESOLVE EVIDENCE",IF(AND($BG102=TRUE,OR($S102="",$S102="unknown")),"RESOLVE EVIDENCE",IF(AND($E102="no",OR($K102="",$K102="unknown")),"RESOLVE EVIDENCE",IF(AND($E102="yes",OR($L102="",$L102="unknown")),"RESOLVE EVIDENCE",IF(AND($E102="yes",OR($I102="partial",$I102="mismatch",$BC102="stale")),"DOWNGRADE",IF(AND($BG102=TRUE,$BK102=TRUE),"RESOLVE EVIDENCE",IF(AND($S102="no",$E102="yes",$H102="no",$U102="yes",$BB102="two_plus",$I102="full",$BC102="current"),"EXCLUDE FROM THIS COMMERCIAL VIEW",IF(AND($S102="no",$E102="yes",$H102="yes"),"DOWNGRADE",IF(AND($S102="no",OR($F102="yes",$BH102=TRUE)),"RETAIN FOR DISCOVERY / REFERENCE",IF($S102="no","RESOLVE EVIDENCE",IF(AND($E102="no",$H102="yes",$BF102=TRUE,$I102="full",$BI102=""),"RESOLVE EVIDENCE",IF(AND($E102="no",$H102="yes",$BF102=TRUE,$I102="full",$BG102=TRUE,OR($BB102&lt;&gt;"two_plus",$BC102&lt;&gt;"current",$S102&lt;&gt;"yes")),"RESOLVE EVIDENCE",IF(AND($E102="no",$H102="yes",$BF102=TRUE,$I102="full"),"ADD",IF(AND($BI102&lt;&gt;"",$E102="yes",$H102="yes",$I102="full",$L102&lt;&gt;$BI102),"RECLASSIFY",IF(AND($BB102="shared",$BH102=TRUE),"RETAIN FOR DISCOVERY / REFERENCE",IF(AND($BH102=TRUE,$F102="yes",OR($H102="no",$G102="none")),"RETAIN FOR DISCOVERY / REFERENCE",IF(AND($E102="yes",$H102="no",$U102="yes",$BB102="two_plus",$I102="full",$BC102="current"),"EXCLUDE FROM THIS COMMERCIAL VIEW",IF(AND($E102="yes",$H102="yes",$BF102=TRUE,$I102="full",$BB102="two_plus",$BC102="current",$BI102=""),"RESOLVE EVIDENCE",IF(AND($E102="yes",$H102="yes",$BF102=TRUE,$I102="full",$BB102="two_plus",$BC102="current",$BG102=TRUE,$S102&lt;&gt;"yes"),"RESOLVE EVIDENCE",IF(AND($E102="yes",$H102="yes",$BF102=TRUE,$I102="full",$BB102="two_plus",$BC102="current",$L102&lt;&gt;$BI102),"RECLASSIFY",IF(AND($E102="yes",$H102="yes",$BF102=TRUE,$I102="full",$BB102="two_plus",$BC102="current"),"CONFIRM","RESOLVE EVIDENCE")))))))))))))))))))))))))))</x:f>
      </x:c>
      <x:c r="BO102">
        <x:f>IF($AY102=0,"EMPTY",IF($AZ102=TRUE,"CONTROLLED_INPUT_INVALID",IF($BA102=TRUE,"REQUIRED_FIELDS_MISSING",IF(OR(NOT(ISTEXT($C102)),LEN(TRIM($C102&amp;""))&lt;2),"IDENTITY_MALFORMED",IF(OR($Q102="review_due",$Q102="new_evidence",$R102="yes"),"LIFECYCLE_TRIGGER",IF(OR($BD102="material",$BD102="unknown"),"MATERIAL_CONTRADICTION",IF(OR($I102="unknown",$H102="unknown"),"SCOPE_OR_EVENT_UNRESOLVED",IF(AND($BG102=TRUE,OR($S102="",$S102="unknown")),"SERVICEABILITY_UNRESOLVED",IF(AND($E102="no",OR($K102="",$K102="unknown")),"MISSING_ALTERNATIVE_ROLE_UNRESOLVED",IF(AND($E102="yes",OR($L102="",$L102="unknown")),"CURRENT_ROLE_UNRESOLVED",IF(AND($E102="yes",OR($I102="partial",$I102="mismatch",$BC102="stale")),"SCOPE_OR_FRESHNESS_LIMIT",IF(AND($BG102=TRUE,$BK102=TRUE),"COMMERCIAL_EVIDENCE_LIMITED",IF(AND($S102="no",$E102="yes",$H102="no",$U102="yes",$BB102="two_plus",$I102="full",$BC102="current"),"SCOPED_NON_SERVICEABILITY",IF(AND($S102="no",$E102="yes",$H102="yes"),"SERVICEABILITY_LIMIT",IF(AND($S102="no",OR($F102="yes",$BH102=TRUE)),"NOT_SERVICEABLE_FOR_COMMERCIAL_VIEW",IF($S102="no","SERVICEABILITY_NEGATIVE_ROLE_EFFECT_UNRESOLVED",IF(AND($E102="no",$H102="yes",$BF102=TRUE,$I102="full",$BI102=""),"MISSING_ALTERNATIVE_ROLE_UNRESOLVED",IF(AND($E102="no",$H102="yes",$BF102=TRUE,$I102="full",$BG102=TRUE,OR($BB102&lt;&gt;"two_plus",$BC102&lt;&gt;"current",$S102&lt;&gt;"yes")),"MISSING_ALTERNATIVE_EVIDENCE_LIMITED",IF(AND($E102="no",$H102="yes",$BF102=TRUE,$I102="full"),"COMMERCIAL_ALTERNATIVE_MISSING",IF(AND($BI102&lt;&gt;"",$E102="yes",$H102="yes",$I102="full",$L102&lt;&gt;$BI102),"ROLE_MISMATCH",IF(AND($BB102="shared",$BH102=TRUE),"PUBLIC_SIGNAL_SHARED_PROVENANCE",IF(AND($BH102=TRUE,$F102="yes",OR($H102="no",$G102="none")),"DISCOVERY_ONLY_RELATIONSHIP",IF(AND($E102="yes",$H102="no",$U102="yes",$BB102="two_plus",$I102="full",$BC102="current"),"SCOPED_NON_PARTICIPATION",IF(AND($E102="yes",$H102="yes",$BF102=TRUE,$I102="full",$BB102="two_plus",$BC102="current",$BI102=""),"ALTERNATIVE_TYPE_UNRESOLVED",IF(AND($E102="yes",$H102="yes",$BF102=TRUE,$I102="full",$BB102="two_plus",$BC102="current",$BG102=TRUE,$S102&lt;&gt;"yes"),"SERVICEABILITY_UNRESOLVED",IF(AND($E102="yes",$H102="yes",$BF102=TRUE,$I102="full",$BB102="two_plus",$BC102="current",$L102&lt;&gt;$BI102),"ROLE_MISMATCH",IF(AND($E102="yes",$H102="yes",$BF102=TRUE,$I102="full",$BB102="two_plus",$BC102="current"),"SCOPED_COMMERCIAL_RELEVANCE","DEFAULT_EVIDENCE_GAP")))))))))))))))))))))))))))</x:f>
      </x:c>
    </x:row>
    <x:row r="103">
      <x:c r="A103" s="71" t="str">
        <x:v>F098</x:v>
      </x:c>
      <x:c r="B103" s="71" t="str">
        <x:v>Unsupported controlled value: freshness</x:v>
      </x:c>
      <x:c r="C103" s="71" t="str">
        <x:v>Atlas Cloud</x:v>
      </x:c>
      <x:c r="D103" s="71" t="str">
        <x:v>shortlist</x:v>
      </x:c>
      <x:c r="E103" s="71" t="str">
        <x:v>yes</x:v>
      </x:c>
      <x:c r="F103" s="71" t="str">
        <x:v>yes</x:v>
      </x:c>
      <x:c r="G103" s="71" t="str">
        <x:v>mixed</x:v>
      </x:c>
      <x:c r="H103" s="71" t="str">
        <x:v>yes</x:v>
      </x:c>
      <x:c r="I103" s="71" t="str">
        <x:v>full</x:v>
      </x:c>
      <x:c r="J103" s="71" t="str">
        <x:v>independent_current</x:v>
      </x:c>
      <x:c r="K103" s="71" t="str">
        <x:v>vendor</x:v>
      </x:c>
      <x:c r="L103" s="71" t="str">
        <x:v>direct</x:v>
      </x:c>
      <x:c r="M103" s="71" t="str">
        <x:v>obsolete_code</x:v>
      </x:c>
      <x:c r="N103" s="71" t="str">
        <x:v>none</x:v>
      </x:c>
      <x:c r="O103" s="71" t="str">
        <x:v>two_plus</x:v>
      </x:c>
      <x:c r="P103" s="71" t="str">
        <x:v>balanced</x:v>
      </x:c>
      <x:c r="Q103" s="71" t="str">
        <x:v>none</x:v>
      </x:c>
      <x:c r="R103" s="71" t="str">
        <x:v>no</x:v>
      </x:c>
      <x:c r="S103" s="71" t="str">
        <x:v>yes</x:v>
      </x:c>
      <x:c r="T103" s="71" t="str">
        <x:v>no</x:v>
      </x:c>
      <x:c r="U103" s="71" t="str">
        <x:v>no</x:v>
      </x:c>
      <x:c r="V103" s="71" t="str">
        <x:v>INVALID INPUT</x:v>
      </x:c>
      <x:c r="W103" s="71" t="str">
        <x:v>CONTROLLED_INPUT_INVALID</x:v>
      </x:c>
      <x:c r="X103" s="71" t="str">
        <x:v>INVALID</x:v>
      </x:c>
      <x:c r="Y103" s="61">
        <x:f>IF($BN103="EMPTY","EMPTY",$BN103)</x:f>
      </x:c>
      <x:c r="Z103" s="61">
        <x:f>$BO103</x:f>
      </x:c>
      <x:c r="AA103" s="61">
        <x:f>IF($BN103="EMPTY","EMPTY",IF($AZ103=TRUE,"INVALID",IF($BA103=TRUE,"INCOMPLETE",IF(OR(NOT(ISTEXT($C103)),LEN(TRIM($C103&amp;""))&lt;2),"INVALID","VALID"))))</x:f>
      </x:c>
      <x:c r="AB103" s="61">
        <x:f>IF(Y103=V103,"PASS","FAIL")</x:f>
      </x:c>
      <x:c r="AC103" s="61">
        <x:f>IF(Z103=W103,"PASS","FAIL")</x:f>
      </x:c>
      <x:c r="AD103" s="61">
        <x:f>IF(AA103=X103,"PASS","FAIL")</x:f>
      </x:c>
      <x:c r="AE103" s="61">
        <x:f>IF(AND(AB103="PASS",AC103="PASS",AD103="PASS"),"PASS","FAIL")</x:f>
      </x:c>
      <x:c r="AF103" s="71" t="str">
        <x:v>One or more controlled inputs are not recognized.</x:v>
      </x:c>
      <x:c r="AG103" s="61">
        <x:f>IF($BN103="EMPTY","EMPTY",IFERROR(VLOOKUP($BO103,'Method Notes'!$AN$5:$AW$50,2,FALSE),""))</x:f>
      </x:c>
      <x:c r="AH103" s="71" t="str">
        <x:v>Unsupported values were supplied for: freshness. The engine does not convert them to a safe default.</x:v>
      </x:c>
      <x:c r="AI103" s="61">
        <x:f>IF($BN103="EMPTY","EMPTY",IF($BO103="CONTROLLED_INPUT_INVALID","Unsupported values were supplied for: "&amp;LEFT($BL103,MAX(0,LEN($BL103)-2))&amp;". The engine does not convert them to a safe default.",IF($BO103="REQUIRED_FIELDS_MISSING","Required information is missing: "&amp;LEFT($BM103,MAX(0,LEN($BM103)-2))&amp;".",IFERROR(VLOOKUP($BO103,'Method Notes'!$AN$5:$AW$50,3,FALSE),""))))</x:f>
      </x:c>
      <x:c r="AJ103" s="71" t="str">
        <x:v>No role change.</x:v>
      </x:c>
      <x:c r="AK103" s="61">
        <x:f>IF($BN103="EMPTY","EMPTY",IF($BO103="COMMERCIAL_ALTERNATIVE_MISSING","Add as "&amp;$BJ103&amp;" in this scoped view.",IF($BO103="ROLE_MISMATCH","Reclassify as "&amp;$BJ103&amp;" for this view.",IFERROR(VLOOKUP($BO103,'Method Notes'!$AN$5:$AW$50,4,FALSE),""))))</x:f>
      </x:c>
      <x:c r="AL103" s="71" t="str">
        <x:v>Input correction only.</x:v>
      </x:c>
      <x:c r="AM103" s="61">
        <x:f>IF($BN103="EMPTY","EMPTY",IFERROR(VLOOKUP($BO103,'Method Notes'!$AN$5:$AW$50,5,FALSE),""))</x:f>
      </x:c>
      <x:c r="AN103" s="71" t="str">
        <x:v>Any competitor-set conclusion.</x:v>
      </x:c>
      <x:c r="AO103" s="61">
        <x:f>IF($BN103="EMPTY","EMPTY",IFERROR(VLOOKUP($BO103,'Method Notes'!$AN$5:$AW$50,6,FALSE),""))</x:f>
      </x:c>
      <x:c r="AP103" s="71" t="str">
        <x:v>Replace each invalid value with an accepted controlled value.</x:v>
      </x:c>
      <x:c r="AQ103" s="61">
        <x:f>IF($BN103="EMPTY","EMPTY",IF($BO103="COMMERCIAL_EVIDENCE_LIMITED",IF($BF103=TRUE,"Add independent decisions and missing segments.","Collect direct buyer or recorded commercial-event evidence tied to the same scope."),IFERROR(VLOOKUP($BO103,'Method Notes'!$AN$5:$AW$50,7,FALSE),"")))</x:f>
      </x:c>
      <x:c r="AR103" s="71" t="str">
        <x:v>Run the check again after correction.</x:v>
      </x:c>
      <x:c r="AS103" s="61">
        <x:f>IF($BN103="EMPTY","EMPTY",IFERROR(VLOOKUP($BO103,'Method Notes'!$AN$5:$AW$50,8,FALSE),""))</x:f>
      </x:c>
      <x:c r="AT103" s="71" t="str">
        <x:v>CONTROLLED INPUT INVALID</x:v>
      </x:c>
      <x:c r="AU103" s="61">
        <x:f>IF($BN103="EMPTY","EMPTY",IF(OR($BO103="COMMERCIAL_EVIDENCE_LIMITED",$BO103="COMMERCIAL_ALTERNATIVE_MISSING",$BO103="ROLE_MISMATCH",$BO103="SCOPE_OR_FRESHNESS_LIMIT"),IF($BB103="shared","PROVENANCE NOT INDEPENDENT",IF($BB103="one","ONE INDEPENDENT DECISION ONLY",IF($BE103="incomplete_crm","CRM CAPTURE INCOMPLETE",IF(OR($BE103="only_wins",$BE103="only_losses",$BE103="one_segment",$BE103="limited"),"SAMPLE COVERAGE LIMITED",IF($T103="yes","HISTORICAL BACKFILL UNRELIABLE",IF($BC103="stale","EVIDENCE STALE","Evidence is scoped to the tested view.")))))),IFERROR(VLOOKUP($BO103,'Method Notes'!$AN$5:$AW$50,9,FALSE),"")))</x:f>
      </x:c>
      <x:c r="AV103" s="71" t="str">
        <x:v>Correct the named fields before using the result.</x:v>
      </x:c>
      <x:c r="AW103" s="61">
        <x:f>IF($BN103="EMPTY","EMPTY",IFERROR(VLOOKUP($BO103,'Method Notes'!$AN$5:$AW$50,10,FALSE),""))</x:f>
      </x:c>
      <x:c r="AX103" s="61">
        <x:f>IF(AND(AG103=AF103,AI103=AH103,AK103=AJ103,AM103=AL103,AO103=AN103,AQ103=AP103,AS103=AR103,AU103=AT103,AW103=AV103),"PASS","FAIL")</x:f>
      </x:c>
      <x:c r="AY103">
        <x:f>IF(COUNTA($C103:$U103)&gt;0,1,0)</x:f>
      </x:c>
      <x:c r="AZ103">
        <x:f>OR(ISFORMULA($C103),ISFORMULA($D103),AND($D103&lt;&gt;"",NOT(OR(EXACT($D103,"seo"),EXACT($D103,"content"),EXACT($D103,"paid_search"),EXACT($D103,"market_monitoring"),EXACT($D103,"battlecard"),EXACT($D103,"product_comparison"),EXACT($D103,"shortlist"),EXACT($D103,"procurement"),EXACT($D103,"pricing"),EXACT($D103,"renewal"),EXACT($D103,"strategy")))),ISFORMULA($E103),AND($E103&lt;&gt;"",NOT(OR(EXACT($E103,"yes"),EXACT($E103,"no")))),ISFORMULA($F103),AND($F103&lt;&gt;"",NOT(OR(EXACT($F103,"yes"),EXACT($F103,"no")))),ISFORMULA($G103),AND($G103&lt;&gt;"",NOT(OR(EXACT($G103,"none"),EXACT($G103,"seller_only"),EXACT($G103,"buyer_event"),EXACT($G103,"mixed")))),ISFORMULA($H103),AND($H103&lt;&gt;"",NOT(OR(EXACT($H103,"yes"),EXACT($H103,"no"),EXACT($H103,"unknown")))),ISFORMULA($I103),AND($I103&lt;&gt;"",NOT(OR(EXACT($I103,"full"),EXACT($I103,"partial"),EXACT($I103,"mismatch"),EXACT($I103,"unknown")))),ISFORMULA($J103),AND($J103&lt;&gt;"",NOT(OR(EXACT($J103,"independent_current"),EXACT($J103,"one_decision"),EXACT($J103,"shared_records"),EXACT($J103,"contradictory"),EXACT($J103,"incomplete_capture"),EXACT($J103,"stale")))),ISFORMULA($K103),AND($K103&lt;&gt;"",NOT(OR(EXACT($K103,"vendor"),EXACT($K103,"product"),EXACT($K103,"consultancy"),EXACT($K103,"agency"),EXACT($K103,"internal_build"),EXACT($K103,"spreadsheet"),EXACT($K103,"incumbent"),EXACT($K103,"open_source"),EXACT($K103,"free_tool"),EXACT($K103,"no_decision"),EXACT($K103,"status_quo"),EXACT($K103,"unknown")))),ISFORMULA($L103),AND($L103&lt;&gt;"",NOT(OR(EXACT($L103,"direct"),EXACT($L103,"indirect"),EXACT($L103,"substitute"),EXACT($L103,"reference"),EXACT($L103,"unknown")))),ISFORMULA($M103),AND($M103&lt;&gt;"",NOT(OR(EXACT($M103,"current"),EXACT($M103,"stale"),EXACT($M103,"unknown")))),ISFORMULA($N103),AND($N103&lt;&gt;"",NOT(OR(EXACT($N103,"none"),EXACT($N103,"material"),EXACT($N103,"unknown")))),ISFORMULA($O103),AND($O103&lt;&gt;"",NOT(OR(EXACT($O103,"two_plus"),EXACT($O103,"one"),EXACT($O103,"shared"),EXACT($O103,"unknown")))),ISFORMULA($P103),AND($P103&lt;&gt;"",NOT(OR(EXACT($P103,"balanced"),EXACT($P103,"only_wins"),EXACT($P103,"only_losses"),EXACT($P103,"one_segment"),EXACT($P103,"incomplete_crm"),EXACT($P103,"limited")))),ISFORMULA($Q103),AND($Q103&lt;&gt;"",NOT(OR(EXACT($Q103,"none"),EXACT($Q103,"review_due"),EXACT($Q103,"new_evidence")))),ISFORMULA($R103),AND($R103&lt;&gt;"",NOT(OR(EXACT($R103,"yes"),EXACT($R103,"no")))),ISFORMULA($S103),AND($S103&lt;&gt;"",NOT(OR(EXACT($S103,"yes"),EXACT($S103,"no"),EXACT($S103,"unknown")))),ISFORMULA($T103),AND($T103&lt;&gt;"",NOT(OR(EXACT($T103,"yes"),EXACT($T103,"no")))),ISFORMULA($U103),AND($U103&lt;&gt;"",NOT(OR(EXACT($U103,"yes"),EXACT($U103,"no"),EXACT($U103,"unknown")))))</x:f>
      </x:c>
      <x:c r="BA103">
        <x:f>OR(LEN(TRIM($C103&amp;""))=0,LEN(TRIM($D103&amp;""))=0,LEN(TRIM($E103&amp;""))=0,LEN(TRIM($F103&amp;""))=0,LEN(TRIM($G103&amp;""))=0,LEN(TRIM($H103&amp;""))=0,LEN(TRIM($I103&amp;""))=0,LEN(TRIM($J103&amp;""))=0)</x:f>
      </x:c>
      <x:c r="BB103">
        <x:f>IF($O103&lt;&gt;"",$O103,IF($J103="independent_current","two_plus",IF($J103="one_decision","one",IF($J103="shared_records","shared","unknown"))))</x:f>
      </x:c>
      <x:c r="BC103">
        <x:f>IF($M103&lt;&gt;"",$M103,IF($J103="stale","stale",IF($J103="incomplete_capture","unknown",IF($J103&lt;&gt;"","current",""))))</x:f>
      </x:c>
      <x:c r="BD103">
        <x:f>IF($N103&lt;&gt;"",$N103,IF($J103="contradictory","material",IF($J103&lt;&gt;"","none","")))</x:f>
      </x:c>
      <x:c r="BE103">
        <x:f>IF($P103&lt;&gt;"",$P103,IF($J103="incomplete_capture","incomplete_crm",IF($J103="independent_current","balanced",IF($J103&lt;&gt;"","limited",""))))</x:f>
      </x:c>
      <x:c r="BF103">
        <x:f>OR($G103="buyer_event",$G103="mixed")</x:f>
      </x:c>
      <x:c r="BG103">
        <x:f>OR($D103="battlecard",$D103="shortlist",$D103="procurement",$D103="pricing",$D103="renewal",$D103="strategy",$D103="product_comparison")</x:f>
      </x:c>
      <x:c r="BH103">
        <x:f>OR($D103="seo",$D103="content",$D103="paid_search",$D103="market_monitoring")</x:f>
      </x:c>
      <x:c r="BI103">
        <x:f>IF(OR($K103="vendor",$K103="product"),"direct",IF(OR($K103="consultancy",$K103="agency"),"indirect",IF(OR($K103="internal_build",$K103="spreadsheet",$K103="incumbent",$K103="open_source",$K103="free_tool",$K103="no_decision",$K103="status_quo"),"substitute","")))</x:f>
      </x:c>
      <x:c r="BJ103">
        <x:f>IF(OR($K103="vendor",$K103="product"),"Direct competitor",IF(OR($K103="consultancy",$K103="agency"),"Service alternative",IF($K103="incumbent","Incumbent / substitute",IF($K103="no_decision","No-decision alternative",IF($K103="status_quo","Status-quo alternative",IF(OR($K103="internal_build",$K103="spreadsheet",$K103="open_source",$K103="free_tool"),"Substitute",""))))))</x:f>
      </x:c>
      <x:c r="BK103">
        <x:f>OR($G103="none",$G103="seller_only",$BB103&lt;&gt;"two_plus",$BE103="only_wins",$BE103="only_losses",$BE103="one_segment",$BE103="incomplete_crm",$BE103="limited",$T103="yes",$BC103&lt;&gt;"current")</x:f>
      </x:c>
      <x:c r="BL103">
        <x:f>IF(ISFORMULA($C103),"candidateName, ","")&amp;IF(OR(ISFORMULA($D103),AND($D103&lt;&gt;"",NOT(OR(EXACT($D103,"seo"),EXACT($D103,"content"),EXACT($D103,"paid_search"),EXACT($D103,"market_monitoring"),EXACT($D103,"battlecard"),EXACT($D103,"product_comparison"),EXACT($D103,"shortlist"),EXACT($D103,"procurement"),EXACT($D103,"pricing"),EXACT($D103,"renewal"),EXACT($D103,"strategy"))))),"decisionUse, ","")&amp;IF(OR(ISFORMULA($E103),AND($E103&lt;&gt;"",NOT(OR(EXACT($E103,"yes"),EXACT($E103,"no"))))),"candidateInSet, ","")&amp;IF(OR(ISFORMULA($F103),AND($F103&lt;&gt;"",NOT(OR(EXACT($F103,"yes"),EXACT($F103,"no"))))),"publicEvidence, ","")&amp;IF(OR(ISFORMULA($G103),AND($G103&lt;&gt;"",NOT(OR(EXACT($G103,"none"),EXACT($G103,"seller_only"),EXACT($G103,"buyer_event"),EXACT($G103,"mixed"))))),"firstPartyEvidence, ","")&amp;IF(OR(ISFORMULA($H103),AND($H103&lt;&gt;"",NOT(OR(EXACT($H103,"yes"),EXACT($H103,"no"),EXACT($H103,"unknown"))))),"realDecision, ","")&amp;IF(OR(ISFORMULA($I103),AND($I103&lt;&gt;"",NOT(OR(EXACT($I103,"full"),EXACT($I103,"partial"),EXACT($I103,"mismatch"),EXACT($I103,"unknown"))))),"scopeMatch, ","")&amp;IF(OR(ISFORMULA($J103),AND($J103&lt;&gt;"",NOT(OR(EXACT($J103,"independent_current"),EXACT($J103,"one_decision"),EXACT($J103,"shared_records"),EXACT($J103,"contradictory"),EXACT($J103,"incomplete_capture"),EXACT($J103,"stale"))))),"evidenceQuality, ","")&amp;IF(OR(ISFORMULA($K103),AND($K103&lt;&gt;"",NOT(OR(EXACT($K103,"vendor"),EXACT($K103,"product"),EXACT($K103,"consultancy"),EXACT($K103,"agency"),EXACT($K103,"internal_build"),EXACT($K103,"spreadsheet"),EXACT($K103,"incumbent"),EXACT($K103,"open_source"),EXACT($K103,"free_tool"),EXACT($K103,"no_decision"),EXACT($K103,"status_quo"),EXACT($K103,"unknown"))))),"alternativeType, ","")&amp;IF(OR(ISFORMULA($L103),AND($L103&lt;&gt;"",NOT(OR(EXACT($L103,"direct"),EXACT($L103,"indirect"),EXACT($L103,"substitute"),EXACT($L103,"reference"),EXACT($L103,"unknown"))))),"currentRole, ","")&amp;IF(OR(ISFORMULA($M103),AND($M103&lt;&gt;"",NOT(OR(EXACT($M103,"current"),EXACT($M103,"stale"),EXACT($M103,"unknown"))))),"freshness, ","")&amp;IF(OR(ISFORMULA($N103),AND($N103&lt;&gt;"",NOT(OR(EXACT($N103,"none"),EXACT($N103,"material"),EXACT($N103,"unknown"))))),"contradiction, ","")&amp;IF(OR(ISFORMULA($O103),AND($O103&lt;&gt;"",NOT(OR(EXACT($O103,"two_plus"),EXACT($O103,"one"),EXACT($O103,"shared"),EXACT($O103,"unknown"))))),"provenance, ","")&amp;IF(OR(ISFORMULA($P103),AND($P103&lt;&gt;"",NOT(OR(EXACT($P103,"balanced"),EXACT($P103,"only_wins"),EXACT($P103,"only_losses"),EXACT($P103,"one_segment"),EXACT($P103,"incomplete_crm"),EXACT($P103,"limited"))))),"sampleCoverage, ","")&amp;IF(OR(ISFORMULA($Q103),AND($Q103&lt;&gt;"",NOT(OR(EXACT($Q103,"none"),EXACT($Q103,"review_due"),EXACT($Q103,"new_evidence"))))),"previousValidation, ","")&amp;IF(OR(ISFORMULA($R103),AND($R103&lt;&gt;"",NOT(OR(EXACT($R103,"yes"),EXACT($R103,"no"))))),"newMaterialEvidence, ","")&amp;IF(OR(ISFORMULA($S103),AND($S103&lt;&gt;"",NOT(OR(EXACT($S103,"yes"),EXACT($S103,"no"),EXACT($S103,"unknown"))))),"serviceability, ","")&amp;IF(OR(ISFORMULA($T103),AND($T103&lt;&gt;"",NOT(OR(EXACT($T103,"yes"),EXACT($T103,"no"))))),"historicalBackfill, ","")&amp;IF(OR(ISFORMULA($U103),AND($U103&lt;&gt;"",NOT(OR(EXACT($U103,"yes"),EXACT($U103,"no"),EXACT($U103,"unknown"))))),"commercialNonParticipation, ","")</x:f>
      </x:c>
      <x:c r="BM103">
        <x:f>IF(LEN(TRIM($C103&amp;""))=0,"candidateName, ","")&amp;IF(LEN(TRIM($D103&amp;""))=0,"decisionUse, ","")&amp;IF(LEN(TRIM($E103&amp;""))=0,"candidateInSet, ","")&amp;IF(LEN(TRIM($F103&amp;""))=0,"publicEvidence, ","")&amp;IF(LEN(TRIM($G103&amp;""))=0,"firstPartyEvidence, ","")&amp;IF(LEN(TRIM($H103&amp;""))=0,"realDecision, ","")&amp;IF(LEN(TRIM($I103&amp;""))=0,"scopeMatch, ","")&amp;IF(LEN(TRIM($J103&amp;""))=0,"evidenceQuality, ","")</x:f>
      </x:c>
      <x:c r="BN103">
        <x:f>IF($AY103=0,"EMPTY",IF($AZ103=TRUE,"INVALID INPUT",IF($BA103=TRUE,"INVALID INPUT",IF(OR(NOT(ISTEXT($C103)),LEN(TRIM($C103&amp;""))&lt;2),"INVALID INPUT",IF(OR($Q103="review_due",$Q103="new_evidence",$R103="yes"),"REOPEN",IF(OR($BD103="material",$BD103="unknown"),"RESOLVE EVIDENCE",IF(OR($I103="unknown",$H103="unknown"),"RESOLVE EVIDENCE",IF(AND($BG103=TRUE,OR($S103="",$S103="unknown")),"RESOLVE EVIDENCE",IF(AND($E103="no",OR($K103="",$K103="unknown")),"RESOLVE EVIDENCE",IF(AND($E103="yes",OR($L103="",$L103="unknown")),"RESOLVE EVIDENCE",IF(AND($E103="yes",OR($I103="partial",$I103="mismatch",$BC103="stale")),"DOWNGRADE",IF(AND($BG103=TRUE,$BK103=TRUE),"RESOLVE EVIDENCE",IF(AND($S103="no",$E103="yes",$H103="no",$U103="yes",$BB103="two_plus",$I103="full",$BC103="current"),"EXCLUDE FROM THIS COMMERCIAL VIEW",IF(AND($S103="no",$E103="yes",$H103="yes"),"DOWNGRADE",IF(AND($S103="no",OR($F103="yes",$BH103=TRUE)),"RETAIN FOR DISCOVERY / REFERENCE",IF($S103="no","RESOLVE EVIDENCE",IF(AND($E103="no",$H103="yes",$BF103=TRUE,$I103="full",$BI103=""),"RESOLVE EVIDENCE",IF(AND($E103="no",$H103="yes",$BF103=TRUE,$I103="full",$BG103=TRUE,OR($BB103&lt;&gt;"two_plus",$BC103&lt;&gt;"current",$S103&lt;&gt;"yes")),"RESOLVE EVIDENCE",IF(AND($E103="no",$H103="yes",$BF103=TRUE,$I103="full"),"ADD",IF(AND($BI103&lt;&gt;"",$E103="yes",$H103="yes",$I103="full",$L103&lt;&gt;$BI103),"RECLASSIFY",IF(AND($BB103="shared",$BH103=TRUE),"RETAIN FOR DISCOVERY / REFERENCE",IF(AND($BH103=TRUE,$F103="yes",OR($H103="no",$G103="none")),"RETAIN FOR DISCOVERY / REFERENCE",IF(AND($E103="yes",$H103="no",$U103="yes",$BB103="two_plus",$I103="full",$BC103="current"),"EXCLUDE FROM THIS COMMERCIAL VIEW",IF(AND($E103="yes",$H103="yes",$BF103=TRUE,$I103="full",$BB103="two_plus",$BC103="current",$BI103=""),"RESOLVE EVIDENCE",IF(AND($E103="yes",$H103="yes",$BF103=TRUE,$I103="full",$BB103="two_plus",$BC103="current",$BG103=TRUE,$S103&lt;&gt;"yes"),"RESOLVE EVIDENCE",IF(AND($E103="yes",$H103="yes",$BF103=TRUE,$I103="full",$BB103="two_plus",$BC103="current",$L103&lt;&gt;$BI103),"RECLASSIFY",IF(AND($E103="yes",$H103="yes",$BF103=TRUE,$I103="full",$BB103="two_plus",$BC103="current"),"CONFIRM","RESOLVE EVIDENCE")))))))))))))))))))))))))))</x:f>
      </x:c>
      <x:c r="BO103">
        <x:f>IF($AY103=0,"EMPTY",IF($AZ103=TRUE,"CONTROLLED_INPUT_INVALID",IF($BA103=TRUE,"REQUIRED_FIELDS_MISSING",IF(OR(NOT(ISTEXT($C103)),LEN(TRIM($C103&amp;""))&lt;2),"IDENTITY_MALFORMED",IF(OR($Q103="review_due",$Q103="new_evidence",$R103="yes"),"LIFECYCLE_TRIGGER",IF(OR($BD103="material",$BD103="unknown"),"MATERIAL_CONTRADICTION",IF(OR($I103="unknown",$H103="unknown"),"SCOPE_OR_EVENT_UNRESOLVED",IF(AND($BG103=TRUE,OR($S103="",$S103="unknown")),"SERVICEABILITY_UNRESOLVED",IF(AND($E103="no",OR($K103="",$K103="unknown")),"MISSING_ALTERNATIVE_ROLE_UNRESOLVED",IF(AND($E103="yes",OR($L103="",$L103="unknown")),"CURRENT_ROLE_UNRESOLVED",IF(AND($E103="yes",OR($I103="partial",$I103="mismatch",$BC103="stale")),"SCOPE_OR_FRESHNESS_LIMIT",IF(AND($BG103=TRUE,$BK103=TRUE),"COMMERCIAL_EVIDENCE_LIMITED",IF(AND($S103="no",$E103="yes",$H103="no",$U103="yes",$BB103="two_plus",$I103="full",$BC103="current"),"SCOPED_NON_SERVICEABILITY",IF(AND($S103="no",$E103="yes",$H103="yes"),"SERVICEABILITY_LIMIT",IF(AND($S103="no",OR($F103="yes",$BH103=TRUE)),"NOT_SERVICEABLE_FOR_COMMERCIAL_VIEW",IF($S103="no","SERVICEABILITY_NEGATIVE_ROLE_EFFECT_UNRESOLVED",IF(AND($E103="no",$H103="yes",$BF103=TRUE,$I103="full",$BI103=""),"MISSING_ALTERNATIVE_ROLE_UNRESOLVED",IF(AND($E103="no",$H103="yes",$BF103=TRUE,$I103="full",$BG103=TRUE,OR($BB103&lt;&gt;"two_plus",$BC103&lt;&gt;"current",$S103&lt;&gt;"yes")),"MISSING_ALTERNATIVE_EVIDENCE_LIMITED",IF(AND($E103="no",$H103="yes",$BF103=TRUE,$I103="full"),"COMMERCIAL_ALTERNATIVE_MISSING",IF(AND($BI103&lt;&gt;"",$E103="yes",$H103="yes",$I103="full",$L103&lt;&gt;$BI103),"ROLE_MISMATCH",IF(AND($BB103="shared",$BH103=TRUE),"PUBLIC_SIGNAL_SHARED_PROVENANCE",IF(AND($BH103=TRUE,$F103="yes",OR($H103="no",$G103="none")),"DISCOVERY_ONLY_RELATIONSHIP",IF(AND($E103="yes",$H103="no",$U103="yes",$BB103="two_plus",$I103="full",$BC103="current"),"SCOPED_NON_PARTICIPATION",IF(AND($E103="yes",$H103="yes",$BF103=TRUE,$I103="full",$BB103="two_plus",$BC103="current",$BI103=""),"ALTERNATIVE_TYPE_UNRESOLVED",IF(AND($E103="yes",$H103="yes",$BF103=TRUE,$I103="full",$BB103="two_plus",$BC103="current",$BG103=TRUE,$S103&lt;&gt;"yes"),"SERVICEABILITY_UNRESOLVED",IF(AND($E103="yes",$H103="yes",$BF103=TRUE,$I103="full",$BB103="two_plus",$BC103="current",$L103&lt;&gt;$BI103),"ROLE_MISMATCH",IF(AND($E103="yes",$H103="yes",$BF103=TRUE,$I103="full",$BB103="two_plus",$BC103="current"),"SCOPED_COMMERCIAL_RELEVANCE","DEFAULT_EVIDENCE_GAP")))))))))))))))))))))))))))</x:f>
      </x:c>
    </x:row>
    <x:row r="104">
      <x:c r="A104" s="71" t="str">
        <x:v>F099</x:v>
      </x:c>
      <x:c r="B104" s="71" t="str">
        <x:v>Unsupported controlled value: contradiction</x:v>
      </x:c>
      <x:c r="C104" s="71" t="str">
        <x:v>Atlas Cloud</x:v>
      </x:c>
      <x:c r="D104" s="71" t="str">
        <x:v>shortlist</x:v>
      </x:c>
      <x:c r="E104" s="71" t="str">
        <x:v>yes</x:v>
      </x:c>
      <x:c r="F104" s="71" t="str">
        <x:v>yes</x:v>
      </x:c>
      <x:c r="G104" s="71" t="str">
        <x:v>mixed</x:v>
      </x:c>
      <x:c r="H104" s="71" t="str">
        <x:v>yes</x:v>
      </x:c>
      <x:c r="I104" s="71" t="str">
        <x:v>full</x:v>
      </x:c>
      <x:c r="J104" s="71" t="str">
        <x:v>independent_current</x:v>
      </x:c>
      <x:c r="K104" s="71" t="str">
        <x:v>vendor</x:v>
      </x:c>
      <x:c r="L104" s="71" t="str">
        <x:v>direct</x:v>
      </x:c>
      <x:c r="M104" s="71" t="str">
        <x:v>current</x:v>
      </x:c>
      <x:c r="N104" s="71" t="str">
        <x:v>obsolete_code</x:v>
      </x:c>
      <x:c r="O104" s="71" t="str">
        <x:v>two_plus</x:v>
      </x:c>
      <x:c r="P104" s="71" t="str">
        <x:v>balanced</x:v>
      </x:c>
      <x:c r="Q104" s="71" t="str">
        <x:v>none</x:v>
      </x:c>
      <x:c r="R104" s="71" t="str">
        <x:v>no</x:v>
      </x:c>
      <x:c r="S104" s="71" t="str">
        <x:v>yes</x:v>
      </x:c>
      <x:c r="T104" s="71" t="str">
        <x:v>no</x:v>
      </x:c>
      <x:c r="U104" s="71" t="str">
        <x:v>no</x:v>
      </x:c>
      <x:c r="V104" s="71" t="str">
        <x:v>INVALID INPUT</x:v>
      </x:c>
      <x:c r="W104" s="71" t="str">
        <x:v>CONTROLLED_INPUT_INVALID</x:v>
      </x:c>
      <x:c r="X104" s="71" t="str">
        <x:v>INVALID</x:v>
      </x:c>
      <x:c r="Y104" s="61">
        <x:f>IF($BN104="EMPTY","EMPTY",$BN104)</x:f>
      </x:c>
      <x:c r="Z104" s="61">
        <x:f>$BO104</x:f>
      </x:c>
      <x:c r="AA104" s="61">
        <x:f>IF($BN104="EMPTY","EMPTY",IF($AZ104=TRUE,"INVALID",IF($BA104=TRUE,"INCOMPLETE",IF(OR(NOT(ISTEXT($C104)),LEN(TRIM($C104&amp;""))&lt;2),"INVALID","VALID"))))</x:f>
      </x:c>
      <x:c r="AB104" s="61">
        <x:f>IF(Y104=V104,"PASS","FAIL")</x:f>
      </x:c>
      <x:c r="AC104" s="61">
        <x:f>IF(Z104=W104,"PASS","FAIL")</x:f>
      </x:c>
      <x:c r="AD104" s="61">
        <x:f>IF(AA104=X104,"PASS","FAIL")</x:f>
      </x:c>
      <x:c r="AE104" s="61">
        <x:f>IF(AND(AB104="PASS",AC104="PASS",AD104="PASS"),"PASS","FAIL")</x:f>
      </x:c>
      <x:c r="AF104" s="71" t="str">
        <x:v>One or more controlled inputs are not recognized.</x:v>
      </x:c>
      <x:c r="AG104" s="61">
        <x:f>IF($BN104="EMPTY","EMPTY",IFERROR(VLOOKUP($BO104,'Method Notes'!$AN$5:$AW$50,2,FALSE),""))</x:f>
      </x:c>
      <x:c r="AH104" s="71" t="str">
        <x:v>Unsupported values were supplied for: contradiction. The engine does not convert them to a safe default.</x:v>
      </x:c>
      <x:c r="AI104" s="61">
        <x:f>IF($BN104="EMPTY","EMPTY",IF($BO104="CONTROLLED_INPUT_INVALID","Unsupported values were supplied for: "&amp;LEFT($BL104,MAX(0,LEN($BL104)-2))&amp;". The engine does not convert them to a safe default.",IF($BO104="REQUIRED_FIELDS_MISSING","Required information is missing: "&amp;LEFT($BM104,MAX(0,LEN($BM104)-2))&amp;".",IFERROR(VLOOKUP($BO104,'Method Notes'!$AN$5:$AW$50,3,FALSE),""))))</x:f>
      </x:c>
      <x:c r="AJ104" s="71" t="str">
        <x:v>No role change.</x:v>
      </x:c>
      <x:c r="AK104" s="61">
        <x:f>IF($BN104="EMPTY","EMPTY",IF($BO104="COMMERCIAL_ALTERNATIVE_MISSING","Add as "&amp;$BJ104&amp;" in this scoped view.",IF($BO104="ROLE_MISMATCH","Reclassify as "&amp;$BJ104&amp;" for this view.",IFERROR(VLOOKUP($BO104,'Method Notes'!$AN$5:$AW$50,4,FALSE),""))))</x:f>
      </x:c>
      <x:c r="AL104" s="71" t="str">
        <x:v>Input correction only.</x:v>
      </x:c>
      <x:c r="AM104" s="61">
        <x:f>IF($BN104="EMPTY","EMPTY",IFERROR(VLOOKUP($BO104,'Method Notes'!$AN$5:$AW$50,5,FALSE),""))</x:f>
      </x:c>
      <x:c r="AN104" s="71" t="str">
        <x:v>Any competitor-set conclusion.</x:v>
      </x:c>
      <x:c r="AO104" s="61">
        <x:f>IF($BN104="EMPTY","EMPTY",IFERROR(VLOOKUP($BO104,'Method Notes'!$AN$5:$AW$50,6,FALSE),""))</x:f>
      </x:c>
      <x:c r="AP104" s="71" t="str">
        <x:v>Replace each invalid value with an accepted controlled value.</x:v>
      </x:c>
      <x:c r="AQ104" s="61">
        <x:f>IF($BN104="EMPTY","EMPTY",IF($BO104="COMMERCIAL_EVIDENCE_LIMITED",IF($BF104=TRUE,"Add independent decisions and missing segments.","Collect direct buyer or recorded commercial-event evidence tied to the same scope."),IFERROR(VLOOKUP($BO104,'Method Notes'!$AN$5:$AW$50,7,FALSE),"")))</x:f>
      </x:c>
      <x:c r="AR104" s="71" t="str">
        <x:v>Run the check again after correction.</x:v>
      </x:c>
      <x:c r="AS104" s="61">
        <x:f>IF($BN104="EMPTY","EMPTY",IFERROR(VLOOKUP($BO104,'Method Notes'!$AN$5:$AW$50,8,FALSE),""))</x:f>
      </x:c>
      <x:c r="AT104" s="71" t="str">
        <x:v>CONTROLLED INPUT INVALID</x:v>
      </x:c>
      <x:c r="AU104" s="61">
        <x:f>IF($BN104="EMPTY","EMPTY",IF(OR($BO104="COMMERCIAL_EVIDENCE_LIMITED",$BO104="COMMERCIAL_ALTERNATIVE_MISSING",$BO104="ROLE_MISMATCH",$BO104="SCOPE_OR_FRESHNESS_LIMIT"),IF($BB104="shared","PROVENANCE NOT INDEPENDENT",IF($BB104="one","ONE INDEPENDENT DECISION ONLY",IF($BE104="incomplete_crm","CRM CAPTURE INCOMPLETE",IF(OR($BE104="only_wins",$BE104="only_losses",$BE104="one_segment",$BE104="limited"),"SAMPLE COVERAGE LIMITED",IF($T104="yes","HISTORICAL BACKFILL UNRELIABLE",IF($BC104="stale","EVIDENCE STALE","Evidence is scoped to the tested view.")))))),IFERROR(VLOOKUP($BO104,'Method Notes'!$AN$5:$AW$50,9,FALSE),"")))</x:f>
      </x:c>
      <x:c r="AV104" s="71" t="str">
        <x:v>Correct the named fields before using the result.</x:v>
      </x:c>
      <x:c r="AW104" s="61">
        <x:f>IF($BN104="EMPTY","EMPTY",IFERROR(VLOOKUP($BO104,'Method Notes'!$AN$5:$AW$50,10,FALSE),""))</x:f>
      </x:c>
      <x:c r="AX104" s="61">
        <x:f>IF(AND(AG104=AF104,AI104=AH104,AK104=AJ104,AM104=AL104,AO104=AN104,AQ104=AP104,AS104=AR104,AU104=AT104,AW104=AV104),"PASS","FAIL")</x:f>
      </x:c>
      <x:c r="AY104">
        <x:f>IF(COUNTA($C104:$U104)&gt;0,1,0)</x:f>
      </x:c>
      <x:c r="AZ104">
        <x:f>OR(ISFORMULA($C104),ISFORMULA($D104),AND($D104&lt;&gt;"",NOT(OR(EXACT($D104,"seo"),EXACT($D104,"content"),EXACT($D104,"paid_search"),EXACT($D104,"market_monitoring"),EXACT($D104,"battlecard"),EXACT($D104,"product_comparison"),EXACT($D104,"shortlist"),EXACT($D104,"procurement"),EXACT($D104,"pricing"),EXACT($D104,"renewal"),EXACT($D104,"strategy")))),ISFORMULA($E104),AND($E104&lt;&gt;"",NOT(OR(EXACT($E104,"yes"),EXACT($E104,"no")))),ISFORMULA($F104),AND($F104&lt;&gt;"",NOT(OR(EXACT($F104,"yes"),EXACT($F104,"no")))),ISFORMULA($G104),AND($G104&lt;&gt;"",NOT(OR(EXACT($G104,"none"),EXACT($G104,"seller_only"),EXACT($G104,"buyer_event"),EXACT($G104,"mixed")))),ISFORMULA($H104),AND($H104&lt;&gt;"",NOT(OR(EXACT($H104,"yes"),EXACT($H104,"no"),EXACT($H104,"unknown")))),ISFORMULA($I104),AND($I104&lt;&gt;"",NOT(OR(EXACT($I104,"full"),EXACT($I104,"partial"),EXACT($I104,"mismatch"),EXACT($I104,"unknown")))),ISFORMULA($J104),AND($J104&lt;&gt;"",NOT(OR(EXACT($J104,"independent_current"),EXACT($J104,"one_decision"),EXACT($J104,"shared_records"),EXACT($J104,"contradictory"),EXACT($J104,"incomplete_capture"),EXACT($J104,"stale")))),ISFORMULA($K104),AND($K104&lt;&gt;"",NOT(OR(EXACT($K104,"vendor"),EXACT($K104,"product"),EXACT($K104,"consultancy"),EXACT($K104,"agency"),EXACT($K104,"internal_build"),EXACT($K104,"spreadsheet"),EXACT($K104,"incumbent"),EXACT($K104,"open_source"),EXACT($K104,"free_tool"),EXACT($K104,"no_decision"),EXACT($K104,"status_quo"),EXACT($K104,"unknown")))),ISFORMULA($L104),AND($L104&lt;&gt;"",NOT(OR(EXACT($L104,"direct"),EXACT($L104,"indirect"),EXACT($L104,"substitute"),EXACT($L104,"reference"),EXACT($L104,"unknown")))),ISFORMULA($M104),AND($M104&lt;&gt;"",NOT(OR(EXACT($M104,"current"),EXACT($M104,"stale"),EXACT($M104,"unknown")))),ISFORMULA($N104),AND($N104&lt;&gt;"",NOT(OR(EXACT($N104,"none"),EXACT($N104,"material"),EXACT($N104,"unknown")))),ISFORMULA($O104),AND($O104&lt;&gt;"",NOT(OR(EXACT($O104,"two_plus"),EXACT($O104,"one"),EXACT($O104,"shared"),EXACT($O104,"unknown")))),ISFORMULA($P104),AND($P104&lt;&gt;"",NOT(OR(EXACT($P104,"balanced"),EXACT($P104,"only_wins"),EXACT($P104,"only_losses"),EXACT($P104,"one_segment"),EXACT($P104,"incomplete_crm"),EXACT($P104,"limited")))),ISFORMULA($Q104),AND($Q104&lt;&gt;"",NOT(OR(EXACT($Q104,"none"),EXACT($Q104,"review_due"),EXACT($Q104,"new_evidence")))),ISFORMULA($R104),AND($R104&lt;&gt;"",NOT(OR(EXACT($R104,"yes"),EXACT($R104,"no")))),ISFORMULA($S104),AND($S104&lt;&gt;"",NOT(OR(EXACT($S104,"yes"),EXACT($S104,"no"),EXACT($S104,"unknown")))),ISFORMULA($T104),AND($T104&lt;&gt;"",NOT(OR(EXACT($T104,"yes"),EXACT($T104,"no")))),ISFORMULA($U104),AND($U104&lt;&gt;"",NOT(OR(EXACT($U104,"yes"),EXACT($U104,"no"),EXACT($U104,"unknown")))))</x:f>
      </x:c>
      <x:c r="BA104">
        <x:f>OR(LEN(TRIM($C104&amp;""))=0,LEN(TRIM($D104&amp;""))=0,LEN(TRIM($E104&amp;""))=0,LEN(TRIM($F104&amp;""))=0,LEN(TRIM($G104&amp;""))=0,LEN(TRIM($H104&amp;""))=0,LEN(TRIM($I104&amp;""))=0,LEN(TRIM($J104&amp;""))=0)</x:f>
      </x:c>
      <x:c r="BB104">
        <x:f>IF($O104&lt;&gt;"",$O104,IF($J104="independent_current","two_plus",IF($J104="one_decision","one",IF($J104="shared_records","shared","unknown"))))</x:f>
      </x:c>
      <x:c r="BC104">
        <x:f>IF($M104&lt;&gt;"",$M104,IF($J104="stale","stale",IF($J104="incomplete_capture","unknown",IF($J104&lt;&gt;"","current",""))))</x:f>
      </x:c>
      <x:c r="BD104">
        <x:f>IF($N104&lt;&gt;"",$N104,IF($J104="contradictory","material",IF($J104&lt;&gt;"","none","")))</x:f>
      </x:c>
      <x:c r="BE104">
        <x:f>IF($P104&lt;&gt;"",$P104,IF($J104="incomplete_capture","incomplete_crm",IF($J104="independent_current","balanced",IF($J104&lt;&gt;"","limited",""))))</x:f>
      </x:c>
      <x:c r="BF104">
        <x:f>OR($G104="buyer_event",$G104="mixed")</x:f>
      </x:c>
      <x:c r="BG104">
        <x:f>OR($D104="battlecard",$D104="shortlist",$D104="procurement",$D104="pricing",$D104="renewal",$D104="strategy",$D104="product_comparison")</x:f>
      </x:c>
      <x:c r="BH104">
        <x:f>OR($D104="seo",$D104="content",$D104="paid_search",$D104="market_monitoring")</x:f>
      </x:c>
      <x:c r="BI104">
        <x:f>IF(OR($K104="vendor",$K104="product"),"direct",IF(OR($K104="consultancy",$K104="agency"),"indirect",IF(OR($K104="internal_build",$K104="spreadsheet",$K104="incumbent",$K104="open_source",$K104="free_tool",$K104="no_decision",$K104="status_quo"),"substitute","")))</x:f>
      </x:c>
      <x:c r="BJ104">
        <x:f>IF(OR($K104="vendor",$K104="product"),"Direct competitor",IF(OR($K104="consultancy",$K104="agency"),"Service alternative",IF($K104="incumbent","Incumbent / substitute",IF($K104="no_decision","No-decision alternative",IF($K104="status_quo","Status-quo alternative",IF(OR($K104="internal_build",$K104="spreadsheet",$K104="open_source",$K104="free_tool"),"Substitute",""))))))</x:f>
      </x:c>
      <x:c r="BK104">
        <x:f>OR($G104="none",$G104="seller_only",$BB104&lt;&gt;"two_plus",$BE104="only_wins",$BE104="only_losses",$BE104="one_segment",$BE104="incomplete_crm",$BE104="limited",$T104="yes",$BC104&lt;&gt;"current")</x:f>
      </x:c>
      <x:c r="BL104">
        <x:f>IF(ISFORMULA($C104),"candidateName, ","")&amp;IF(OR(ISFORMULA($D104),AND($D104&lt;&gt;"",NOT(OR(EXACT($D104,"seo"),EXACT($D104,"content"),EXACT($D104,"paid_search"),EXACT($D104,"market_monitoring"),EXACT($D104,"battlecard"),EXACT($D104,"product_comparison"),EXACT($D104,"shortlist"),EXACT($D104,"procurement"),EXACT($D104,"pricing"),EXACT($D104,"renewal"),EXACT($D104,"strategy"))))),"decisionUse, ","")&amp;IF(OR(ISFORMULA($E104),AND($E104&lt;&gt;"",NOT(OR(EXACT($E104,"yes"),EXACT($E104,"no"))))),"candidateInSet, ","")&amp;IF(OR(ISFORMULA($F104),AND($F104&lt;&gt;"",NOT(OR(EXACT($F104,"yes"),EXACT($F104,"no"))))),"publicEvidence, ","")&amp;IF(OR(ISFORMULA($G104),AND($G104&lt;&gt;"",NOT(OR(EXACT($G104,"none"),EXACT($G104,"seller_only"),EXACT($G104,"buyer_event"),EXACT($G104,"mixed"))))),"firstPartyEvidence, ","")&amp;IF(OR(ISFORMULA($H104),AND($H104&lt;&gt;"",NOT(OR(EXACT($H104,"yes"),EXACT($H104,"no"),EXACT($H104,"unknown"))))),"realDecision, ","")&amp;IF(OR(ISFORMULA($I104),AND($I104&lt;&gt;"",NOT(OR(EXACT($I104,"full"),EXACT($I104,"partial"),EXACT($I104,"mismatch"),EXACT($I104,"unknown"))))),"scopeMatch, ","")&amp;IF(OR(ISFORMULA($J104),AND($J104&lt;&gt;"",NOT(OR(EXACT($J104,"independent_current"),EXACT($J104,"one_decision"),EXACT($J104,"shared_records"),EXACT($J104,"contradictory"),EXACT($J104,"incomplete_capture"),EXACT($J104,"stale"))))),"evidenceQuality, ","")&amp;IF(OR(ISFORMULA($K104),AND($K104&lt;&gt;"",NOT(OR(EXACT($K104,"vendor"),EXACT($K104,"product"),EXACT($K104,"consultancy"),EXACT($K104,"agency"),EXACT($K104,"internal_build"),EXACT($K104,"spreadsheet"),EXACT($K104,"incumbent"),EXACT($K104,"open_source"),EXACT($K104,"free_tool"),EXACT($K104,"no_decision"),EXACT($K104,"status_quo"),EXACT($K104,"unknown"))))),"alternativeType, ","")&amp;IF(OR(ISFORMULA($L104),AND($L104&lt;&gt;"",NOT(OR(EXACT($L104,"direct"),EXACT($L104,"indirect"),EXACT($L104,"substitute"),EXACT($L104,"reference"),EXACT($L104,"unknown"))))),"currentRole, ","")&amp;IF(OR(ISFORMULA($M104),AND($M104&lt;&gt;"",NOT(OR(EXACT($M104,"current"),EXACT($M104,"stale"),EXACT($M104,"unknown"))))),"freshness, ","")&amp;IF(OR(ISFORMULA($N104),AND($N104&lt;&gt;"",NOT(OR(EXACT($N104,"none"),EXACT($N104,"material"),EXACT($N104,"unknown"))))),"contradiction, ","")&amp;IF(OR(ISFORMULA($O104),AND($O104&lt;&gt;"",NOT(OR(EXACT($O104,"two_plus"),EXACT($O104,"one"),EXACT($O104,"shared"),EXACT($O104,"unknown"))))),"provenance, ","")&amp;IF(OR(ISFORMULA($P104),AND($P104&lt;&gt;"",NOT(OR(EXACT($P104,"balanced"),EXACT($P104,"only_wins"),EXACT($P104,"only_losses"),EXACT($P104,"one_segment"),EXACT($P104,"incomplete_crm"),EXACT($P104,"limited"))))),"sampleCoverage, ","")&amp;IF(OR(ISFORMULA($Q104),AND($Q104&lt;&gt;"",NOT(OR(EXACT($Q104,"none"),EXACT($Q104,"review_due"),EXACT($Q104,"new_evidence"))))),"previousValidation, ","")&amp;IF(OR(ISFORMULA($R104),AND($R104&lt;&gt;"",NOT(OR(EXACT($R104,"yes"),EXACT($R104,"no"))))),"newMaterialEvidence, ","")&amp;IF(OR(ISFORMULA($S104),AND($S104&lt;&gt;"",NOT(OR(EXACT($S104,"yes"),EXACT($S104,"no"),EXACT($S104,"unknown"))))),"serviceability, ","")&amp;IF(OR(ISFORMULA($T104),AND($T104&lt;&gt;"",NOT(OR(EXACT($T104,"yes"),EXACT($T104,"no"))))),"historicalBackfill, ","")&amp;IF(OR(ISFORMULA($U104),AND($U104&lt;&gt;"",NOT(OR(EXACT($U104,"yes"),EXACT($U104,"no"),EXACT($U104,"unknown"))))),"commercialNonParticipation, ","")</x:f>
      </x:c>
      <x:c r="BM104">
        <x:f>IF(LEN(TRIM($C104&amp;""))=0,"candidateName, ","")&amp;IF(LEN(TRIM($D104&amp;""))=0,"decisionUse, ","")&amp;IF(LEN(TRIM($E104&amp;""))=0,"candidateInSet, ","")&amp;IF(LEN(TRIM($F104&amp;""))=0,"publicEvidence, ","")&amp;IF(LEN(TRIM($G104&amp;""))=0,"firstPartyEvidence, ","")&amp;IF(LEN(TRIM($H104&amp;""))=0,"realDecision, ","")&amp;IF(LEN(TRIM($I104&amp;""))=0,"scopeMatch, ","")&amp;IF(LEN(TRIM($J104&amp;""))=0,"evidenceQuality, ","")</x:f>
      </x:c>
      <x:c r="BN104">
        <x:f>IF($AY104=0,"EMPTY",IF($AZ104=TRUE,"INVALID INPUT",IF($BA104=TRUE,"INVALID INPUT",IF(OR(NOT(ISTEXT($C104)),LEN(TRIM($C104&amp;""))&lt;2),"INVALID INPUT",IF(OR($Q104="review_due",$Q104="new_evidence",$R104="yes"),"REOPEN",IF(OR($BD104="material",$BD104="unknown"),"RESOLVE EVIDENCE",IF(OR($I104="unknown",$H104="unknown"),"RESOLVE EVIDENCE",IF(AND($BG104=TRUE,OR($S104="",$S104="unknown")),"RESOLVE EVIDENCE",IF(AND($E104="no",OR($K104="",$K104="unknown")),"RESOLVE EVIDENCE",IF(AND($E104="yes",OR($L104="",$L104="unknown")),"RESOLVE EVIDENCE",IF(AND($E104="yes",OR($I104="partial",$I104="mismatch",$BC104="stale")),"DOWNGRADE",IF(AND($BG104=TRUE,$BK104=TRUE),"RESOLVE EVIDENCE",IF(AND($S104="no",$E104="yes",$H104="no",$U104="yes",$BB104="two_plus",$I104="full",$BC104="current"),"EXCLUDE FROM THIS COMMERCIAL VIEW",IF(AND($S104="no",$E104="yes",$H104="yes"),"DOWNGRADE",IF(AND($S104="no",OR($F104="yes",$BH104=TRUE)),"RETAIN FOR DISCOVERY / REFERENCE",IF($S104="no","RESOLVE EVIDENCE",IF(AND($E104="no",$H104="yes",$BF104=TRUE,$I104="full",$BI104=""),"RESOLVE EVIDENCE",IF(AND($E104="no",$H104="yes",$BF104=TRUE,$I104="full",$BG104=TRUE,OR($BB104&lt;&gt;"two_plus",$BC104&lt;&gt;"current",$S104&lt;&gt;"yes")),"RESOLVE EVIDENCE",IF(AND($E104="no",$H104="yes",$BF104=TRUE,$I104="full"),"ADD",IF(AND($BI104&lt;&gt;"",$E104="yes",$H104="yes",$I104="full",$L104&lt;&gt;$BI104),"RECLASSIFY",IF(AND($BB104="shared",$BH104=TRUE),"RETAIN FOR DISCOVERY / REFERENCE",IF(AND($BH104=TRUE,$F104="yes",OR($H104="no",$G104="none")),"RETAIN FOR DISCOVERY / REFERENCE",IF(AND($E104="yes",$H104="no",$U104="yes",$BB104="two_plus",$I104="full",$BC104="current"),"EXCLUDE FROM THIS COMMERCIAL VIEW",IF(AND($E104="yes",$H104="yes",$BF104=TRUE,$I104="full",$BB104="two_plus",$BC104="current",$BI104=""),"RESOLVE EVIDENCE",IF(AND($E104="yes",$H104="yes",$BF104=TRUE,$I104="full",$BB104="two_plus",$BC104="current",$BG104=TRUE,$S104&lt;&gt;"yes"),"RESOLVE EVIDENCE",IF(AND($E104="yes",$H104="yes",$BF104=TRUE,$I104="full",$BB104="two_plus",$BC104="current",$L104&lt;&gt;$BI104),"RECLASSIFY",IF(AND($E104="yes",$H104="yes",$BF104=TRUE,$I104="full",$BB104="two_plus",$BC104="current"),"CONFIRM","RESOLVE EVIDENCE")))))))))))))))))))))))))))</x:f>
      </x:c>
      <x:c r="BO104">
        <x:f>IF($AY104=0,"EMPTY",IF($AZ104=TRUE,"CONTROLLED_INPUT_INVALID",IF($BA104=TRUE,"REQUIRED_FIELDS_MISSING",IF(OR(NOT(ISTEXT($C104)),LEN(TRIM($C104&amp;""))&lt;2),"IDENTITY_MALFORMED",IF(OR($Q104="review_due",$Q104="new_evidence",$R104="yes"),"LIFECYCLE_TRIGGER",IF(OR($BD104="material",$BD104="unknown"),"MATERIAL_CONTRADICTION",IF(OR($I104="unknown",$H104="unknown"),"SCOPE_OR_EVENT_UNRESOLVED",IF(AND($BG104=TRUE,OR($S104="",$S104="unknown")),"SERVICEABILITY_UNRESOLVED",IF(AND($E104="no",OR($K104="",$K104="unknown")),"MISSING_ALTERNATIVE_ROLE_UNRESOLVED",IF(AND($E104="yes",OR($L104="",$L104="unknown")),"CURRENT_ROLE_UNRESOLVED",IF(AND($E104="yes",OR($I104="partial",$I104="mismatch",$BC104="stale")),"SCOPE_OR_FRESHNESS_LIMIT",IF(AND($BG104=TRUE,$BK104=TRUE),"COMMERCIAL_EVIDENCE_LIMITED",IF(AND($S104="no",$E104="yes",$H104="no",$U104="yes",$BB104="two_plus",$I104="full",$BC104="current"),"SCOPED_NON_SERVICEABILITY",IF(AND($S104="no",$E104="yes",$H104="yes"),"SERVICEABILITY_LIMIT",IF(AND($S104="no",OR($F104="yes",$BH104=TRUE)),"NOT_SERVICEABLE_FOR_COMMERCIAL_VIEW",IF($S104="no","SERVICEABILITY_NEGATIVE_ROLE_EFFECT_UNRESOLVED",IF(AND($E104="no",$H104="yes",$BF104=TRUE,$I104="full",$BI104=""),"MISSING_ALTERNATIVE_ROLE_UNRESOLVED",IF(AND($E104="no",$H104="yes",$BF104=TRUE,$I104="full",$BG104=TRUE,OR($BB104&lt;&gt;"two_plus",$BC104&lt;&gt;"current",$S104&lt;&gt;"yes")),"MISSING_ALTERNATIVE_EVIDENCE_LIMITED",IF(AND($E104="no",$H104="yes",$BF104=TRUE,$I104="full"),"COMMERCIAL_ALTERNATIVE_MISSING",IF(AND($BI104&lt;&gt;"",$E104="yes",$H104="yes",$I104="full",$L104&lt;&gt;$BI104),"ROLE_MISMATCH",IF(AND($BB104="shared",$BH104=TRUE),"PUBLIC_SIGNAL_SHARED_PROVENANCE",IF(AND($BH104=TRUE,$F104="yes",OR($H104="no",$G104="none")),"DISCOVERY_ONLY_RELATIONSHIP",IF(AND($E104="yes",$H104="no",$U104="yes",$BB104="two_plus",$I104="full",$BC104="current"),"SCOPED_NON_PARTICIPATION",IF(AND($E104="yes",$H104="yes",$BF104=TRUE,$I104="full",$BB104="two_plus",$BC104="current",$BI104=""),"ALTERNATIVE_TYPE_UNRESOLVED",IF(AND($E104="yes",$H104="yes",$BF104=TRUE,$I104="full",$BB104="two_plus",$BC104="current",$BG104=TRUE,$S104&lt;&gt;"yes"),"SERVICEABILITY_UNRESOLVED",IF(AND($E104="yes",$H104="yes",$BF104=TRUE,$I104="full",$BB104="two_plus",$BC104="current",$L104&lt;&gt;$BI104),"ROLE_MISMATCH",IF(AND($E104="yes",$H104="yes",$BF104=TRUE,$I104="full",$BB104="two_plus",$BC104="current"),"SCOPED_COMMERCIAL_RELEVANCE","DEFAULT_EVIDENCE_GAP")))))))))))))))))))))))))))</x:f>
      </x:c>
    </x:row>
    <x:row r="105">
      <x:c r="A105" s="71" t="str">
        <x:v>F100</x:v>
      </x:c>
      <x:c r="B105" s="71" t="str">
        <x:v>Unsupported controlled value: provenance</x:v>
      </x:c>
      <x:c r="C105" s="71" t="str">
        <x:v>Atlas Cloud</x:v>
      </x:c>
      <x:c r="D105" s="71" t="str">
        <x:v>shortlist</x:v>
      </x:c>
      <x:c r="E105" s="71" t="str">
        <x:v>yes</x:v>
      </x:c>
      <x:c r="F105" s="71" t="str">
        <x:v>yes</x:v>
      </x:c>
      <x:c r="G105" s="71" t="str">
        <x:v>mixed</x:v>
      </x:c>
      <x:c r="H105" s="71" t="str">
        <x:v>yes</x:v>
      </x:c>
      <x:c r="I105" s="71" t="str">
        <x:v>full</x:v>
      </x:c>
      <x:c r="J105" s="71" t="str">
        <x:v>independent_current</x:v>
      </x:c>
      <x:c r="K105" s="71" t="str">
        <x:v>vendor</x:v>
      </x:c>
      <x:c r="L105" s="71" t="str">
        <x:v>direct</x:v>
      </x:c>
      <x:c r="M105" s="71" t="str">
        <x:v>current</x:v>
      </x:c>
      <x:c r="N105" s="71" t="str">
        <x:v>none</x:v>
      </x:c>
      <x:c r="O105" s="71" t="str">
        <x:v>obsolete_code</x:v>
      </x:c>
      <x:c r="P105" s="71" t="str">
        <x:v>balanced</x:v>
      </x:c>
      <x:c r="Q105" s="71" t="str">
        <x:v>none</x:v>
      </x:c>
      <x:c r="R105" s="71" t="str">
        <x:v>no</x:v>
      </x:c>
      <x:c r="S105" s="71" t="str">
        <x:v>yes</x:v>
      </x:c>
      <x:c r="T105" s="71" t="str">
        <x:v>no</x:v>
      </x:c>
      <x:c r="U105" s="71" t="str">
        <x:v>no</x:v>
      </x:c>
      <x:c r="V105" s="71" t="str">
        <x:v>INVALID INPUT</x:v>
      </x:c>
      <x:c r="W105" s="71" t="str">
        <x:v>CONTROLLED_INPUT_INVALID</x:v>
      </x:c>
      <x:c r="X105" s="71" t="str">
        <x:v>INVALID</x:v>
      </x:c>
      <x:c r="Y105" s="61">
        <x:f>IF($BN105="EMPTY","EMPTY",$BN105)</x:f>
      </x:c>
      <x:c r="Z105" s="61">
        <x:f>$BO105</x:f>
      </x:c>
      <x:c r="AA105" s="61">
        <x:f>IF($BN105="EMPTY","EMPTY",IF($AZ105=TRUE,"INVALID",IF($BA105=TRUE,"INCOMPLETE",IF(OR(NOT(ISTEXT($C105)),LEN(TRIM($C105&amp;""))&lt;2),"INVALID","VALID"))))</x:f>
      </x:c>
      <x:c r="AB105" s="61">
        <x:f>IF(Y105=V105,"PASS","FAIL")</x:f>
      </x:c>
      <x:c r="AC105" s="61">
        <x:f>IF(Z105=W105,"PASS","FAIL")</x:f>
      </x:c>
      <x:c r="AD105" s="61">
        <x:f>IF(AA105=X105,"PASS","FAIL")</x:f>
      </x:c>
      <x:c r="AE105" s="61">
        <x:f>IF(AND(AB105="PASS",AC105="PASS",AD105="PASS"),"PASS","FAIL")</x:f>
      </x:c>
      <x:c r="AF105" s="71" t="str">
        <x:v>One or more controlled inputs are not recognized.</x:v>
      </x:c>
      <x:c r="AG105" s="61">
        <x:f>IF($BN105="EMPTY","EMPTY",IFERROR(VLOOKUP($BO105,'Method Notes'!$AN$5:$AW$50,2,FALSE),""))</x:f>
      </x:c>
      <x:c r="AH105" s="71" t="str">
        <x:v>Unsupported values were supplied for: provenance. The engine does not convert them to a safe default.</x:v>
      </x:c>
      <x:c r="AI105" s="61">
        <x:f>IF($BN105="EMPTY","EMPTY",IF($BO105="CONTROLLED_INPUT_INVALID","Unsupported values were supplied for: "&amp;LEFT($BL105,MAX(0,LEN($BL105)-2))&amp;". The engine does not convert them to a safe default.",IF($BO105="REQUIRED_FIELDS_MISSING","Required information is missing: "&amp;LEFT($BM105,MAX(0,LEN($BM105)-2))&amp;".",IFERROR(VLOOKUP($BO105,'Method Notes'!$AN$5:$AW$50,3,FALSE),""))))</x:f>
      </x:c>
      <x:c r="AJ105" s="71" t="str">
        <x:v>No role change.</x:v>
      </x:c>
      <x:c r="AK105" s="61">
        <x:f>IF($BN105="EMPTY","EMPTY",IF($BO105="COMMERCIAL_ALTERNATIVE_MISSING","Add as "&amp;$BJ105&amp;" in this scoped view.",IF($BO105="ROLE_MISMATCH","Reclassify as "&amp;$BJ105&amp;" for this view.",IFERROR(VLOOKUP($BO105,'Method Notes'!$AN$5:$AW$50,4,FALSE),""))))</x:f>
      </x:c>
      <x:c r="AL105" s="71" t="str">
        <x:v>Input correction only.</x:v>
      </x:c>
      <x:c r="AM105" s="61">
        <x:f>IF($BN105="EMPTY","EMPTY",IFERROR(VLOOKUP($BO105,'Method Notes'!$AN$5:$AW$50,5,FALSE),""))</x:f>
      </x:c>
      <x:c r="AN105" s="71" t="str">
        <x:v>Any competitor-set conclusion.</x:v>
      </x:c>
      <x:c r="AO105" s="61">
        <x:f>IF($BN105="EMPTY","EMPTY",IFERROR(VLOOKUP($BO105,'Method Notes'!$AN$5:$AW$50,6,FALSE),""))</x:f>
      </x:c>
      <x:c r="AP105" s="71" t="str">
        <x:v>Replace each invalid value with an accepted controlled value.</x:v>
      </x:c>
      <x:c r="AQ105" s="61">
        <x:f>IF($BN105="EMPTY","EMPTY",IF($BO105="COMMERCIAL_EVIDENCE_LIMITED",IF($BF105=TRUE,"Add independent decisions and missing segments.","Collect direct buyer or recorded commercial-event evidence tied to the same scope."),IFERROR(VLOOKUP($BO105,'Method Notes'!$AN$5:$AW$50,7,FALSE),"")))</x:f>
      </x:c>
      <x:c r="AR105" s="71" t="str">
        <x:v>Run the check again after correction.</x:v>
      </x:c>
      <x:c r="AS105" s="61">
        <x:f>IF($BN105="EMPTY","EMPTY",IFERROR(VLOOKUP($BO105,'Method Notes'!$AN$5:$AW$50,8,FALSE),""))</x:f>
      </x:c>
      <x:c r="AT105" s="71" t="str">
        <x:v>CONTROLLED INPUT INVALID</x:v>
      </x:c>
      <x:c r="AU105" s="61">
        <x:f>IF($BN105="EMPTY","EMPTY",IF(OR($BO105="COMMERCIAL_EVIDENCE_LIMITED",$BO105="COMMERCIAL_ALTERNATIVE_MISSING",$BO105="ROLE_MISMATCH",$BO105="SCOPE_OR_FRESHNESS_LIMIT"),IF($BB105="shared","PROVENANCE NOT INDEPENDENT",IF($BB105="one","ONE INDEPENDENT DECISION ONLY",IF($BE105="incomplete_crm","CRM CAPTURE INCOMPLETE",IF(OR($BE105="only_wins",$BE105="only_losses",$BE105="one_segment",$BE105="limited"),"SAMPLE COVERAGE LIMITED",IF($T105="yes","HISTORICAL BACKFILL UNRELIABLE",IF($BC105="stale","EVIDENCE STALE","Evidence is scoped to the tested view.")))))),IFERROR(VLOOKUP($BO105,'Method Notes'!$AN$5:$AW$50,9,FALSE),"")))</x:f>
      </x:c>
      <x:c r="AV105" s="71" t="str">
        <x:v>Correct the named fields before using the result.</x:v>
      </x:c>
      <x:c r="AW105" s="61">
        <x:f>IF($BN105="EMPTY","EMPTY",IFERROR(VLOOKUP($BO105,'Method Notes'!$AN$5:$AW$50,10,FALSE),""))</x:f>
      </x:c>
      <x:c r="AX105" s="61">
        <x:f>IF(AND(AG105=AF105,AI105=AH105,AK105=AJ105,AM105=AL105,AO105=AN105,AQ105=AP105,AS105=AR105,AU105=AT105,AW105=AV105),"PASS","FAIL")</x:f>
      </x:c>
      <x:c r="AY105">
        <x:f>IF(COUNTA($C105:$U105)&gt;0,1,0)</x:f>
      </x:c>
      <x:c r="AZ105">
        <x:f>OR(ISFORMULA($C105),ISFORMULA($D105),AND($D105&lt;&gt;"",NOT(OR(EXACT($D105,"seo"),EXACT($D105,"content"),EXACT($D105,"paid_search"),EXACT($D105,"market_monitoring"),EXACT($D105,"battlecard"),EXACT($D105,"product_comparison"),EXACT($D105,"shortlist"),EXACT($D105,"procurement"),EXACT($D105,"pricing"),EXACT($D105,"renewal"),EXACT($D105,"strategy")))),ISFORMULA($E105),AND($E105&lt;&gt;"",NOT(OR(EXACT($E105,"yes"),EXACT($E105,"no")))),ISFORMULA($F105),AND($F105&lt;&gt;"",NOT(OR(EXACT($F105,"yes"),EXACT($F105,"no")))),ISFORMULA($G105),AND($G105&lt;&gt;"",NOT(OR(EXACT($G105,"none"),EXACT($G105,"seller_only"),EXACT($G105,"buyer_event"),EXACT($G105,"mixed")))),ISFORMULA($H105),AND($H105&lt;&gt;"",NOT(OR(EXACT($H105,"yes"),EXACT($H105,"no"),EXACT($H105,"unknown")))),ISFORMULA($I105),AND($I105&lt;&gt;"",NOT(OR(EXACT($I105,"full"),EXACT($I105,"partial"),EXACT($I105,"mismatch"),EXACT($I105,"unknown")))),ISFORMULA($J105),AND($J105&lt;&gt;"",NOT(OR(EXACT($J105,"independent_current"),EXACT($J105,"one_decision"),EXACT($J105,"shared_records"),EXACT($J105,"contradictory"),EXACT($J105,"incomplete_capture"),EXACT($J105,"stale")))),ISFORMULA($K105),AND($K105&lt;&gt;"",NOT(OR(EXACT($K105,"vendor"),EXACT($K105,"product"),EXACT($K105,"consultancy"),EXACT($K105,"agency"),EXACT($K105,"internal_build"),EXACT($K105,"spreadsheet"),EXACT($K105,"incumbent"),EXACT($K105,"open_source"),EXACT($K105,"free_tool"),EXACT($K105,"no_decision"),EXACT($K105,"status_quo"),EXACT($K105,"unknown")))),ISFORMULA($L105),AND($L105&lt;&gt;"",NOT(OR(EXACT($L105,"direct"),EXACT($L105,"indirect"),EXACT($L105,"substitute"),EXACT($L105,"reference"),EXACT($L105,"unknown")))),ISFORMULA($M105),AND($M105&lt;&gt;"",NOT(OR(EXACT($M105,"current"),EXACT($M105,"stale"),EXACT($M105,"unknown")))),ISFORMULA($N105),AND($N105&lt;&gt;"",NOT(OR(EXACT($N105,"none"),EXACT($N105,"material"),EXACT($N105,"unknown")))),ISFORMULA($O105),AND($O105&lt;&gt;"",NOT(OR(EXACT($O105,"two_plus"),EXACT($O105,"one"),EXACT($O105,"shared"),EXACT($O105,"unknown")))),ISFORMULA($P105),AND($P105&lt;&gt;"",NOT(OR(EXACT($P105,"balanced"),EXACT($P105,"only_wins"),EXACT($P105,"only_losses"),EXACT($P105,"one_segment"),EXACT($P105,"incomplete_crm"),EXACT($P105,"limited")))),ISFORMULA($Q105),AND($Q105&lt;&gt;"",NOT(OR(EXACT($Q105,"none"),EXACT($Q105,"review_due"),EXACT($Q105,"new_evidence")))),ISFORMULA($R105),AND($R105&lt;&gt;"",NOT(OR(EXACT($R105,"yes"),EXACT($R105,"no")))),ISFORMULA($S105),AND($S105&lt;&gt;"",NOT(OR(EXACT($S105,"yes"),EXACT($S105,"no"),EXACT($S105,"unknown")))),ISFORMULA($T105),AND($T105&lt;&gt;"",NOT(OR(EXACT($T105,"yes"),EXACT($T105,"no")))),ISFORMULA($U105),AND($U105&lt;&gt;"",NOT(OR(EXACT($U105,"yes"),EXACT($U105,"no"),EXACT($U105,"unknown")))))</x:f>
      </x:c>
      <x:c r="BA105">
        <x:f>OR(LEN(TRIM($C105&amp;""))=0,LEN(TRIM($D105&amp;""))=0,LEN(TRIM($E105&amp;""))=0,LEN(TRIM($F105&amp;""))=0,LEN(TRIM($G105&amp;""))=0,LEN(TRIM($H105&amp;""))=0,LEN(TRIM($I105&amp;""))=0,LEN(TRIM($J105&amp;""))=0)</x:f>
      </x:c>
      <x:c r="BB105">
        <x:f>IF($O105&lt;&gt;"",$O105,IF($J105="independent_current","two_plus",IF($J105="one_decision","one",IF($J105="shared_records","shared","unknown"))))</x:f>
      </x:c>
      <x:c r="BC105">
        <x:f>IF($M105&lt;&gt;"",$M105,IF($J105="stale","stale",IF($J105="incomplete_capture","unknown",IF($J105&lt;&gt;"","current",""))))</x:f>
      </x:c>
      <x:c r="BD105">
        <x:f>IF($N105&lt;&gt;"",$N105,IF($J105="contradictory","material",IF($J105&lt;&gt;"","none","")))</x:f>
      </x:c>
      <x:c r="BE105">
        <x:f>IF($P105&lt;&gt;"",$P105,IF($J105="incomplete_capture","incomplete_crm",IF($J105="independent_current","balanced",IF($J105&lt;&gt;"","limited",""))))</x:f>
      </x:c>
      <x:c r="BF105">
        <x:f>OR($G105="buyer_event",$G105="mixed")</x:f>
      </x:c>
      <x:c r="BG105">
        <x:f>OR($D105="battlecard",$D105="shortlist",$D105="procurement",$D105="pricing",$D105="renewal",$D105="strategy",$D105="product_comparison")</x:f>
      </x:c>
      <x:c r="BH105">
        <x:f>OR($D105="seo",$D105="content",$D105="paid_search",$D105="market_monitoring")</x:f>
      </x:c>
      <x:c r="BI105">
        <x:f>IF(OR($K105="vendor",$K105="product"),"direct",IF(OR($K105="consultancy",$K105="agency"),"indirect",IF(OR($K105="internal_build",$K105="spreadsheet",$K105="incumbent",$K105="open_source",$K105="free_tool",$K105="no_decision",$K105="status_quo"),"substitute","")))</x:f>
      </x:c>
      <x:c r="BJ105">
        <x:f>IF(OR($K105="vendor",$K105="product"),"Direct competitor",IF(OR($K105="consultancy",$K105="agency"),"Service alternative",IF($K105="incumbent","Incumbent / substitute",IF($K105="no_decision","No-decision alternative",IF($K105="status_quo","Status-quo alternative",IF(OR($K105="internal_build",$K105="spreadsheet",$K105="open_source",$K105="free_tool"),"Substitute",""))))))</x:f>
      </x:c>
      <x:c r="BK105">
        <x:f>OR($G105="none",$G105="seller_only",$BB105&lt;&gt;"two_plus",$BE105="only_wins",$BE105="only_losses",$BE105="one_segment",$BE105="incomplete_crm",$BE105="limited",$T105="yes",$BC105&lt;&gt;"current")</x:f>
      </x:c>
      <x:c r="BL105">
        <x:f>IF(ISFORMULA($C105),"candidateName, ","")&amp;IF(OR(ISFORMULA($D105),AND($D105&lt;&gt;"",NOT(OR(EXACT($D105,"seo"),EXACT($D105,"content"),EXACT($D105,"paid_search"),EXACT($D105,"market_monitoring"),EXACT($D105,"battlecard"),EXACT($D105,"product_comparison"),EXACT($D105,"shortlist"),EXACT($D105,"procurement"),EXACT($D105,"pricing"),EXACT($D105,"renewal"),EXACT($D105,"strategy"))))),"decisionUse, ","")&amp;IF(OR(ISFORMULA($E105),AND($E105&lt;&gt;"",NOT(OR(EXACT($E105,"yes"),EXACT($E105,"no"))))),"candidateInSet, ","")&amp;IF(OR(ISFORMULA($F105),AND($F105&lt;&gt;"",NOT(OR(EXACT($F105,"yes"),EXACT($F105,"no"))))),"publicEvidence, ","")&amp;IF(OR(ISFORMULA($G105),AND($G105&lt;&gt;"",NOT(OR(EXACT($G105,"none"),EXACT($G105,"seller_only"),EXACT($G105,"buyer_event"),EXACT($G105,"mixed"))))),"firstPartyEvidence, ","")&amp;IF(OR(ISFORMULA($H105),AND($H105&lt;&gt;"",NOT(OR(EXACT($H105,"yes"),EXACT($H105,"no"),EXACT($H105,"unknown"))))),"realDecision, ","")&amp;IF(OR(ISFORMULA($I105),AND($I105&lt;&gt;"",NOT(OR(EXACT($I105,"full"),EXACT($I105,"partial"),EXACT($I105,"mismatch"),EXACT($I105,"unknown"))))),"scopeMatch, ","")&amp;IF(OR(ISFORMULA($J105),AND($J105&lt;&gt;"",NOT(OR(EXACT($J105,"independent_current"),EXACT($J105,"one_decision"),EXACT($J105,"shared_records"),EXACT($J105,"contradictory"),EXACT($J105,"incomplete_capture"),EXACT($J105,"stale"))))),"evidenceQuality, ","")&amp;IF(OR(ISFORMULA($K105),AND($K105&lt;&gt;"",NOT(OR(EXACT($K105,"vendor"),EXACT($K105,"product"),EXACT($K105,"consultancy"),EXACT($K105,"agency"),EXACT($K105,"internal_build"),EXACT($K105,"spreadsheet"),EXACT($K105,"incumbent"),EXACT($K105,"open_source"),EXACT($K105,"free_tool"),EXACT($K105,"no_decision"),EXACT($K105,"status_quo"),EXACT($K105,"unknown"))))),"alternativeType, ","")&amp;IF(OR(ISFORMULA($L105),AND($L105&lt;&gt;"",NOT(OR(EXACT($L105,"direct"),EXACT($L105,"indirect"),EXACT($L105,"substitute"),EXACT($L105,"reference"),EXACT($L105,"unknown"))))),"currentRole, ","")&amp;IF(OR(ISFORMULA($M105),AND($M105&lt;&gt;"",NOT(OR(EXACT($M105,"current"),EXACT($M105,"stale"),EXACT($M105,"unknown"))))),"freshness, ","")&amp;IF(OR(ISFORMULA($N105),AND($N105&lt;&gt;"",NOT(OR(EXACT($N105,"none"),EXACT($N105,"material"),EXACT($N105,"unknown"))))),"contradiction, ","")&amp;IF(OR(ISFORMULA($O105),AND($O105&lt;&gt;"",NOT(OR(EXACT($O105,"two_plus"),EXACT($O105,"one"),EXACT($O105,"shared"),EXACT($O105,"unknown"))))),"provenance, ","")&amp;IF(OR(ISFORMULA($P105),AND($P105&lt;&gt;"",NOT(OR(EXACT($P105,"balanced"),EXACT($P105,"only_wins"),EXACT($P105,"only_losses"),EXACT($P105,"one_segment"),EXACT($P105,"incomplete_crm"),EXACT($P105,"limited"))))),"sampleCoverage, ","")&amp;IF(OR(ISFORMULA($Q105),AND($Q105&lt;&gt;"",NOT(OR(EXACT($Q105,"none"),EXACT($Q105,"review_due"),EXACT($Q105,"new_evidence"))))),"previousValidation, ","")&amp;IF(OR(ISFORMULA($R105),AND($R105&lt;&gt;"",NOT(OR(EXACT($R105,"yes"),EXACT($R105,"no"))))),"newMaterialEvidence, ","")&amp;IF(OR(ISFORMULA($S105),AND($S105&lt;&gt;"",NOT(OR(EXACT($S105,"yes"),EXACT($S105,"no"),EXACT($S105,"unknown"))))),"serviceability, ","")&amp;IF(OR(ISFORMULA($T105),AND($T105&lt;&gt;"",NOT(OR(EXACT($T105,"yes"),EXACT($T105,"no"))))),"historicalBackfill, ","")&amp;IF(OR(ISFORMULA($U105),AND($U105&lt;&gt;"",NOT(OR(EXACT($U105,"yes"),EXACT($U105,"no"),EXACT($U105,"unknown"))))),"commercialNonParticipation, ","")</x:f>
      </x:c>
      <x:c r="BM105">
        <x:f>IF(LEN(TRIM($C105&amp;""))=0,"candidateName, ","")&amp;IF(LEN(TRIM($D105&amp;""))=0,"decisionUse, ","")&amp;IF(LEN(TRIM($E105&amp;""))=0,"candidateInSet, ","")&amp;IF(LEN(TRIM($F105&amp;""))=0,"publicEvidence, ","")&amp;IF(LEN(TRIM($G105&amp;""))=0,"firstPartyEvidence, ","")&amp;IF(LEN(TRIM($H105&amp;""))=0,"realDecision, ","")&amp;IF(LEN(TRIM($I105&amp;""))=0,"scopeMatch, ","")&amp;IF(LEN(TRIM($J105&amp;""))=0,"evidenceQuality, ","")</x:f>
      </x:c>
      <x:c r="BN105">
        <x:f>IF($AY105=0,"EMPTY",IF($AZ105=TRUE,"INVALID INPUT",IF($BA105=TRUE,"INVALID INPUT",IF(OR(NOT(ISTEXT($C105)),LEN(TRIM($C105&amp;""))&lt;2),"INVALID INPUT",IF(OR($Q105="review_due",$Q105="new_evidence",$R105="yes"),"REOPEN",IF(OR($BD105="material",$BD105="unknown"),"RESOLVE EVIDENCE",IF(OR($I105="unknown",$H105="unknown"),"RESOLVE EVIDENCE",IF(AND($BG105=TRUE,OR($S105="",$S105="unknown")),"RESOLVE EVIDENCE",IF(AND($E105="no",OR($K105="",$K105="unknown")),"RESOLVE EVIDENCE",IF(AND($E105="yes",OR($L105="",$L105="unknown")),"RESOLVE EVIDENCE",IF(AND($E105="yes",OR($I105="partial",$I105="mismatch",$BC105="stale")),"DOWNGRADE",IF(AND($BG105=TRUE,$BK105=TRUE),"RESOLVE EVIDENCE",IF(AND($S105="no",$E105="yes",$H105="no",$U105="yes",$BB105="two_plus",$I105="full",$BC105="current"),"EXCLUDE FROM THIS COMMERCIAL VIEW",IF(AND($S105="no",$E105="yes",$H105="yes"),"DOWNGRADE",IF(AND($S105="no",OR($F105="yes",$BH105=TRUE)),"RETAIN FOR DISCOVERY / REFERENCE",IF($S105="no","RESOLVE EVIDENCE",IF(AND($E105="no",$H105="yes",$BF105=TRUE,$I105="full",$BI105=""),"RESOLVE EVIDENCE",IF(AND($E105="no",$H105="yes",$BF105=TRUE,$I105="full",$BG105=TRUE,OR($BB105&lt;&gt;"two_plus",$BC105&lt;&gt;"current",$S105&lt;&gt;"yes")),"RESOLVE EVIDENCE",IF(AND($E105="no",$H105="yes",$BF105=TRUE,$I105="full"),"ADD",IF(AND($BI105&lt;&gt;"",$E105="yes",$H105="yes",$I105="full",$L105&lt;&gt;$BI105),"RECLASSIFY",IF(AND($BB105="shared",$BH105=TRUE),"RETAIN FOR DISCOVERY / REFERENCE",IF(AND($BH105=TRUE,$F105="yes",OR($H105="no",$G105="none")),"RETAIN FOR DISCOVERY / REFERENCE",IF(AND($E105="yes",$H105="no",$U105="yes",$BB105="two_plus",$I105="full",$BC105="current"),"EXCLUDE FROM THIS COMMERCIAL VIEW",IF(AND($E105="yes",$H105="yes",$BF105=TRUE,$I105="full",$BB105="two_plus",$BC105="current",$BI105=""),"RESOLVE EVIDENCE",IF(AND($E105="yes",$H105="yes",$BF105=TRUE,$I105="full",$BB105="two_plus",$BC105="current",$BG105=TRUE,$S105&lt;&gt;"yes"),"RESOLVE EVIDENCE",IF(AND($E105="yes",$H105="yes",$BF105=TRUE,$I105="full",$BB105="two_plus",$BC105="current",$L105&lt;&gt;$BI105),"RECLASSIFY",IF(AND($E105="yes",$H105="yes",$BF105=TRUE,$I105="full",$BB105="two_plus",$BC105="current"),"CONFIRM","RESOLVE EVIDENCE")))))))))))))))))))))))))))</x:f>
      </x:c>
      <x:c r="BO105">
        <x:f>IF($AY105=0,"EMPTY",IF($AZ105=TRUE,"CONTROLLED_INPUT_INVALID",IF($BA105=TRUE,"REQUIRED_FIELDS_MISSING",IF(OR(NOT(ISTEXT($C105)),LEN(TRIM($C105&amp;""))&lt;2),"IDENTITY_MALFORMED",IF(OR($Q105="review_due",$Q105="new_evidence",$R105="yes"),"LIFECYCLE_TRIGGER",IF(OR($BD105="material",$BD105="unknown"),"MATERIAL_CONTRADICTION",IF(OR($I105="unknown",$H105="unknown"),"SCOPE_OR_EVENT_UNRESOLVED",IF(AND($BG105=TRUE,OR($S105="",$S105="unknown")),"SERVICEABILITY_UNRESOLVED",IF(AND($E105="no",OR($K105="",$K105="unknown")),"MISSING_ALTERNATIVE_ROLE_UNRESOLVED",IF(AND($E105="yes",OR($L105="",$L105="unknown")),"CURRENT_ROLE_UNRESOLVED",IF(AND($E105="yes",OR($I105="partial",$I105="mismatch",$BC105="stale")),"SCOPE_OR_FRESHNESS_LIMIT",IF(AND($BG105=TRUE,$BK105=TRUE),"COMMERCIAL_EVIDENCE_LIMITED",IF(AND($S105="no",$E105="yes",$H105="no",$U105="yes",$BB105="two_plus",$I105="full",$BC105="current"),"SCOPED_NON_SERVICEABILITY",IF(AND($S105="no",$E105="yes",$H105="yes"),"SERVICEABILITY_LIMIT",IF(AND($S105="no",OR($F105="yes",$BH105=TRUE)),"NOT_SERVICEABLE_FOR_COMMERCIAL_VIEW",IF($S105="no","SERVICEABILITY_NEGATIVE_ROLE_EFFECT_UNRESOLVED",IF(AND($E105="no",$H105="yes",$BF105=TRUE,$I105="full",$BI105=""),"MISSING_ALTERNATIVE_ROLE_UNRESOLVED",IF(AND($E105="no",$H105="yes",$BF105=TRUE,$I105="full",$BG105=TRUE,OR($BB105&lt;&gt;"two_plus",$BC105&lt;&gt;"current",$S105&lt;&gt;"yes")),"MISSING_ALTERNATIVE_EVIDENCE_LIMITED",IF(AND($E105="no",$H105="yes",$BF105=TRUE,$I105="full"),"COMMERCIAL_ALTERNATIVE_MISSING",IF(AND($BI105&lt;&gt;"",$E105="yes",$H105="yes",$I105="full",$L105&lt;&gt;$BI105),"ROLE_MISMATCH",IF(AND($BB105="shared",$BH105=TRUE),"PUBLIC_SIGNAL_SHARED_PROVENANCE",IF(AND($BH105=TRUE,$F105="yes",OR($H105="no",$G105="none")),"DISCOVERY_ONLY_RELATIONSHIP",IF(AND($E105="yes",$H105="no",$U105="yes",$BB105="two_plus",$I105="full",$BC105="current"),"SCOPED_NON_PARTICIPATION",IF(AND($E105="yes",$H105="yes",$BF105=TRUE,$I105="full",$BB105="two_plus",$BC105="current",$BI105=""),"ALTERNATIVE_TYPE_UNRESOLVED",IF(AND($E105="yes",$H105="yes",$BF105=TRUE,$I105="full",$BB105="two_plus",$BC105="current",$BG105=TRUE,$S105&lt;&gt;"yes"),"SERVICEABILITY_UNRESOLVED",IF(AND($E105="yes",$H105="yes",$BF105=TRUE,$I105="full",$BB105="two_plus",$BC105="current",$L105&lt;&gt;$BI105),"ROLE_MISMATCH",IF(AND($E105="yes",$H105="yes",$BF105=TRUE,$I105="full",$BB105="two_plus",$BC105="current"),"SCOPED_COMMERCIAL_RELEVANCE","DEFAULT_EVIDENCE_GAP")))))))))))))))))))))))))))</x:f>
      </x:c>
    </x:row>
    <x:row r="106">
      <x:c r="A106" s="71" t="str">
        <x:v>F101</x:v>
      </x:c>
      <x:c r="B106" s="71" t="str">
        <x:v>Unsupported controlled value: sampleCoverage</x:v>
      </x:c>
      <x:c r="C106" s="71" t="str">
        <x:v>Atlas Cloud</x:v>
      </x:c>
      <x:c r="D106" s="71" t="str">
        <x:v>shortlist</x:v>
      </x:c>
      <x:c r="E106" s="71" t="str">
        <x:v>yes</x:v>
      </x:c>
      <x:c r="F106" s="71" t="str">
        <x:v>yes</x:v>
      </x:c>
      <x:c r="G106" s="71" t="str">
        <x:v>mixed</x:v>
      </x:c>
      <x:c r="H106" s="71" t="str">
        <x:v>yes</x:v>
      </x:c>
      <x:c r="I106" s="71" t="str">
        <x:v>full</x:v>
      </x:c>
      <x:c r="J106" s="71" t="str">
        <x:v>independent_current</x:v>
      </x:c>
      <x:c r="K106" s="71" t="str">
        <x:v>vendor</x:v>
      </x:c>
      <x:c r="L106" s="71" t="str">
        <x:v>direct</x:v>
      </x:c>
      <x:c r="M106" s="71" t="str">
        <x:v>current</x:v>
      </x:c>
      <x:c r="N106" s="71" t="str">
        <x:v>none</x:v>
      </x:c>
      <x:c r="O106" s="71" t="str">
        <x:v>two_plus</x:v>
      </x:c>
      <x:c r="P106" s="71" t="str">
        <x:v>obsolete_code</x:v>
      </x:c>
      <x:c r="Q106" s="71" t="str">
        <x:v>none</x:v>
      </x:c>
      <x:c r="R106" s="71" t="str">
        <x:v>no</x:v>
      </x:c>
      <x:c r="S106" s="71" t="str">
        <x:v>yes</x:v>
      </x:c>
      <x:c r="T106" s="71" t="str">
        <x:v>no</x:v>
      </x:c>
      <x:c r="U106" s="71" t="str">
        <x:v>no</x:v>
      </x:c>
      <x:c r="V106" s="71" t="str">
        <x:v>INVALID INPUT</x:v>
      </x:c>
      <x:c r="W106" s="71" t="str">
        <x:v>CONTROLLED_INPUT_INVALID</x:v>
      </x:c>
      <x:c r="X106" s="71" t="str">
        <x:v>INVALID</x:v>
      </x:c>
      <x:c r="Y106" s="61">
        <x:f>IF($BN106="EMPTY","EMPTY",$BN106)</x:f>
      </x:c>
      <x:c r="Z106" s="61">
        <x:f>$BO106</x:f>
      </x:c>
      <x:c r="AA106" s="61">
        <x:f>IF($BN106="EMPTY","EMPTY",IF($AZ106=TRUE,"INVALID",IF($BA106=TRUE,"INCOMPLETE",IF(OR(NOT(ISTEXT($C106)),LEN(TRIM($C106&amp;""))&lt;2),"INVALID","VALID"))))</x:f>
      </x:c>
      <x:c r="AB106" s="61">
        <x:f>IF(Y106=V106,"PASS","FAIL")</x:f>
      </x:c>
      <x:c r="AC106" s="61">
        <x:f>IF(Z106=W106,"PASS","FAIL")</x:f>
      </x:c>
      <x:c r="AD106" s="61">
        <x:f>IF(AA106=X106,"PASS","FAIL")</x:f>
      </x:c>
      <x:c r="AE106" s="61">
        <x:f>IF(AND(AB106="PASS",AC106="PASS",AD106="PASS"),"PASS","FAIL")</x:f>
      </x:c>
      <x:c r="AF106" s="71" t="str">
        <x:v>One or more controlled inputs are not recognized.</x:v>
      </x:c>
      <x:c r="AG106" s="61">
        <x:f>IF($BN106="EMPTY","EMPTY",IFERROR(VLOOKUP($BO106,'Method Notes'!$AN$5:$AW$50,2,FALSE),""))</x:f>
      </x:c>
      <x:c r="AH106" s="71" t="str">
        <x:v>Unsupported values were supplied for: sampleCoverage. The engine does not convert them to a safe default.</x:v>
      </x:c>
      <x:c r="AI106" s="61">
        <x:f>IF($BN106="EMPTY","EMPTY",IF($BO106="CONTROLLED_INPUT_INVALID","Unsupported values were supplied for: "&amp;LEFT($BL106,MAX(0,LEN($BL106)-2))&amp;". The engine does not convert them to a safe default.",IF($BO106="REQUIRED_FIELDS_MISSING","Required information is missing: "&amp;LEFT($BM106,MAX(0,LEN($BM106)-2))&amp;".",IFERROR(VLOOKUP($BO106,'Method Notes'!$AN$5:$AW$50,3,FALSE),""))))</x:f>
      </x:c>
      <x:c r="AJ106" s="71" t="str">
        <x:v>No role change.</x:v>
      </x:c>
      <x:c r="AK106" s="61">
        <x:f>IF($BN106="EMPTY","EMPTY",IF($BO106="COMMERCIAL_ALTERNATIVE_MISSING","Add as "&amp;$BJ106&amp;" in this scoped view.",IF($BO106="ROLE_MISMATCH","Reclassify as "&amp;$BJ106&amp;" for this view.",IFERROR(VLOOKUP($BO106,'Method Notes'!$AN$5:$AW$50,4,FALSE),""))))</x:f>
      </x:c>
      <x:c r="AL106" s="71" t="str">
        <x:v>Input correction only.</x:v>
      </x:c>
      <x:c r="AM106" s="61">
        <x:f>IF($BN106="EMPTY","EMPTY",IFERROR(VLOOKUP($BO106,'Method Notes'!$AN$5:$AW$50,5,FALSE),""))</x:f>
      </x:c>
      <x:c r="AN106" s="71" t="str">
        <x:v>Any competitor-set conclusion.</x:v>
      </x:c>
      <x:c r="AO106" s="61">
        <x:f>IF($BN106="EMPTY","EMPTY",IFERROR(VLOOKUP($BO106,'Method Notes'!$AN$5:$AW$50,6,FALSE),""))</x:f>
      </x:c>
      <x:c r="AP106" s="71" t="str">
        <x:v>Replace each invalid value with an accepted controlled value.</x:v>
      </x:c>
      <x:c r="AQ106" s="61">
        <x:f>IF($BN106="EMPTY","EMPTY",IF($BO106="COMMERCIAL_EVIDENCE_LIMITED",IF($BF106=TRUE,"Add independent decisions and missing segments.","Collect direct buyer or recorded commercial-event evidence tied to the same scope."),IFERROR(VLOOKUP($BO106,'Method Notes'!$AN$5:$AW$50,7,FALSE),"")))</x:f>
      </x:c>
      <x:c r="AR106" s="71" t="str">
        <x:v>Run the check again after correction.</x:v>
      </x:c>
      <x:c r="AS106" s="61">
        <x:f>IF($BN106="EMPTY","EMPTY",IFERROR(VLOOKUP($BO106,'Method Notes'!$AN$5:$AW$50,8,FALSE),""))</x:f>
      </x:c>
      <x:c r="AT106" s="71" t="str">
        <x:v>CONTROLLED INPUT INVALID</x:v>
      </x:c>
      <x:c r="AU106" s="61">
        <x:f>IF($BN106="EMPTY","EMPTY",IF(OR($BO106="COMMERCIAL_EVIDENCE_LIMITED",$BO106="COMMERCIAL_ALTERNATIVE_MISSING",$BO106="ROLE_MISMATCH",$BO106="SCOPE_OR_FRESHNESS_LIMIT"),IF($BB106="shared","PROVENANCE NOT INDEPENDENT",IF($BB106="one","ONE INDEPENDENT DECISION ONLY",IF($BE106="incomplete_crm","CRM CAPTURE INCOMPLETE",IF(OR($BE106="only_wins",$BE106="only_losses",$BE106="one_segment",$BE106="limited"),"SAMPLE COVERAGE LIMITED",IF($T106="yes","HISTORICAL BACKFILL UNRELIABLE",IF($BC106="stale","EVIDENCE STALE","Evidence is scoped to the tested view.")))))),IFERROR(VLOOKUP($BO106,'Method Notes'!$AN$5:$AW$50,9,FALSE),"")))</x:f>
      </x:c>
      <x:c r="AV106" s="71" t="str">
        <x:v>Correct the named fields before using the result.</x:v>
      </x:c>
      <x:c r="AW106" s="61">
        <x:f>IF($BN106="EMPTY","EMPTY",IFERROR(VLOOKUP($BO106,'Method Notes'!$AN$5:$AW$50,10,FALSE),""))</x:f>
      </x:c>
      <x:c r="AX106" s="61">
        <x:f>IF(AND(AG106=AF106,AI106=AH106,AK106=AJ106,AM106=AL106,AO106=AN106,AQ106=AP106,AS106=AR106,AU106=AT106,AW106=AV106),"PASS","FAIL")</x:f>
      </x:c>
      <x:c r="AY106">
        <x:f>IF(COUNTA($C106:$U106)&gt;0,1,0)</x:f>
      </x:c>
      <x:c r="AZ106">
        <x:f>OR(ISFORMULA($C106),ISFORMULA($D106),AND($D106&lt;&gt;"",NOT(OR(EXACT($D106,"seo"),EXACT($D106,"content"),EXACT($D106,"paid_search"),EXACT($D106,"market_monitoring"),EXACT($D106,"battlecard"),EXACT($D106,"product_comparison"),EXACT($D106,"shortlist"),EXACT($D106,"procurement"),EXACT($D106,"pricing"),EXACT($D106,"renewal"),EXACT($D106,"strategy")))),ISFORMULA($E106),AND($E106&lt;&gt;"",NOT(OR(EXACT($E106,"yes"),EXACT($E106,"no")))),ISFORMULA($F106),AND($F106&lt;&gt;"",NOT(OR(EXACT($F106,"yes"),EXACT($F106,"no")))),ISFORMULA($G106),AND($G106&lt;&gt;"",NOT(OR(EXACT($G106,"none"),EXACT($G106,"seller_only"),EXACT($G106,"buyer_event"),EXACT($G106,"mixed")))),ISFORMULA($H106),AND($H106&lt;&gt;"",NOT(OR(EXACT($H106,"yes"),EXACT($H106,"no"),EXACT($H106,"unknown")))),ISFORMULA($I106),AND($I106&lt;&gt;"",NOT(OR(EXACT($I106,"full"),EXACT($I106,"partial"),EXACT($I106,"mismatch"),EXACT($I106,"unknown")))),ISFORMULA($J106),AND($J106&lt;&gt;"",NOT(OR(EXACT($J106,"independent_current"),EXACT($J106,"one_decision"),EXACT($J106,"shared_records"),EXACT($J106,"contradictory"),EXACT($J106,"incomplete_capture"),EXACT($J106,"stale")))),ISFORMULA($K106),AND($K106&lt;&gt;"",NOT(OR(EXACT($K106,"vendor"),EXACT($K106,"product"),EXACT($K106,"consultancy"),EXACT($K106,"agency"),EXACT($K106,"internal_build"),EXACT($K106,"spreadsheet"),EXACT($K106,"incumbent"),EXACT($K106,"open_source"),EXACT($K106,"free_tool"),EXACT($K106,"no_decision"),EXACT($K106,"status_quo"),EXACT($K106,"unknown")))),ISFORMULA($L106),AND($L106&lt;&gt;"",NOT(OR(EXACT($L106,"direct"),EXACT($L106,"indirect"),EXACT($L106,"substitute"),EXACT($L106,"reference"),EXACT($L106,"unknown")))),ISFORMULA($M106),AND($M106&lt;&gt;"",NOT(OR(EXACT($M106,"current"),EXACT($M106,"stale"),EXACT($M106,"unknown")))),ISFORMULA($N106),AND($N106&lt;&gt;"",NOT(OR(EXACT($N106,"none"),EXACT($N106,"material"),EXACT($N106,"unknown")))),ISFORMULA($O106),AND($O106&lt;&gt;"",NOT(OR(EXACT($O106,"two_plus"),EXACT($O106,"one"),EXACT($O106,"shared"),EXACT($O106,"unknown")))),ISFORMULA($P106),AND($P106&lt;&gt;"",NOT(OR(EXACT($P106,"balanced"),EXACT($P106,"only_wins"),EXACT($P106,"only_losses"),EXACT($P106,"one_segment"),EXACT($P106,"incomplete_crm"),EXACT($P106,"limited")))),ISFORMULA($Q106),AND($Q106&lt;&gt;"",NOT(OR(EXACT($Q106,"none"),EXACT($Q106,"review_due"),EXACT($Q106,"new_evidence")))),ISFORMULA($R106),AND($R106&lt;&gt;"",NOT(OR(EXACT($R106,"yes"),EXACT($R106,"no")))),ISFORMULA($S106),AND($S106&lt;&gt;"",NOT(OR(EXACT($S106,"yes"),EXACT($S106,"no"),EXACT($S106,"unknown")))),ISFORMULA($T106),AND($T106&lt;&gt;"",NOT(OR(EXACT($T106,"yes"),EXACT($T106,"no")))),ISFORMULA($U106),AND($U106&lt;&gt;"",NOT(OR(EXACT($U106,"yes"),EXACT($U106,"no"),EXACT($U106,"unknown")))))</x:f>
      </x:c>
      <x:c r="BA106">
        <x:f>OR(LEN(TRIM($C106&amp;""))=0,LEN(TRIM($D106&amp;""))=0,LEN(TRIM($E106&amp;""))=0,LEN(TRIM($F106&amp;""))=0,LEN(TRIM($G106&amp;""))=0,LEN(TRIM($H106&amp;""))=0,LEN(TRIM($I106&amp;""))=0,LEN(TRIM($J106&amp;""))=0)</x:f>
      </x:c>
      <x:c r="BB106">
        <x:f>IF($O106&lt;&gt;"",$O106,IF($J106="independent_current","two_plus",IF($J106="one_decision","one",IF($J106="shared_records","shared","unknown"))))</x:f>
      </x:c>
      <x:c r="BC106">
        <x:f>IF($M106&lt;&gt;"",$M106,IF($J106="stale","stale",IF($J106="incomplete_capture","unknown",IF($J106&lt;&gt;"","current",""))))</x:f>
      </x:c>
      <x:c r="BD106">
        <x:f>IF($N106&lt;&gt;"",$N106,IF($J106="contradictory","material",IF($J106&lt;&gt;"","none","")))</x:f>
      </x:c>
      <x:c r="BE106">
        <x:f>IF($P106&lt;&gt;"",$P106,IF($J106="incomplete_capture","incomplete_crm",IF($J106="independent_current","balanced",IF($J106&lt;&gt;"","limited",""))))</x:f>
      </x:c>
      <x:c r="BF106">
        <x:f>OR($G106="buyer_event",$G106="mixed")</x:f>
      </x:c>
      <x:c r="BG106">
        <x:f>OR($D106="battlecard",$D106="shortlist",$D106="procurement",$D106="pricing",$D106="renewal",$D106="strategy",$D106="product_comparison")</x:f>
      </x:c>
      <x:c r="BH106">
        <x:f>OR($D106="seo",$D106="content",$D106="paid_search",$D106="market_monitoring")</x:f>
      </x:c>
      <x:c r="BI106">
        <x:f>IF(OR($K106="vendor",$K106="product"),"direct",IF(OR($K106="consultancy",$K106="agency"),"indirect",IF(OR($K106="internal_build",$K106="spreadsheet",$K106="incumbent",$K106="open_source",$K106="free_tool",$K106="no_decision",$K106="status_quo"),"substitute","")))</x:f>
      </x:c>
      <x:c r="BJ106">
        <x:f>IF(OR($K106="vendor",$K106="product"),"Direct competitor",IF(OR($K106="consultancy",$K106="agency"),"Service alternative",IF($K106="incumbent","Incumbent / substitute",IF($K106="no_decision","No-decision alternative",IF($K106="status_quo","Status-quo alternative",IF(OR($K106="internal_build",$K106="spreadsheet",$K106="open_source",$K106="free_tool"),"Substitute",""))))))</x:f>
      </x:c>
      <x:c r="BK106">
        <x:f>OR($G106="none",$G106="seller_only",$BB106&lt;&gt;"two_plus",$BE106="only_wins",$BE106="only_losses",$BE106="one_segment",$BE106="incomplete_crm",$BE106="limited",$T106="yes",$BC106&lt;&gt;"current")</x:f>
      </x:c>
      <x:c r="BL106">
        <x:f>IF(ISFORMULA($C106),"candidateName, ","")&amp;IF(OR(ISFORMULA($D106),AND($D106&lt;&gt;"",NOT(OR(EXACT($D106,"seo"),EXACT($D106,"content"),EXACT($D106,"paid_search"),EXACT($D106,"market_monitoring"),EXACT($D106,"battlecard"),EXACT($D106,"product_comparison"),EXACT($D106,"shortlist"),EXACT($D106,"procurement"),EXACT($D106,"pricing"),EXACT($D106,"renewal"),EXACT($D106,"strategy"))))),"decisionUse, ","")&amp;IF(OR(ISFORMULA($E106),AND($E106&lt;&gt;"",NOT(OR(EXACT($E106,"yes"),EXACT($E106,"no"))))),"candidateInSet, ","")&amp;IF(OR(ISFORMULA($F106),AND($F106&lt;&gt;"",NOT(OR(EXACT($F106,"yes"),EXACT($F106,"no"))))),"publicEvidence, ","")&amp;IF(OR(ISFORMULA($G106),AND($G106&lt;&gt;"",NOT(OR(EXACT($G106,"none"),EXACT($G106,"seller_only"),EXACT($G106,"buyer_event"),EXACT($G106,"mixed"))))),"firstPartyEvidence, ","")&amp;IF(OR(ISFORMULA($H106),AND($H106&lt;&gt;"",NOT(OR(EXACT($H106,"yes"),EXACT($H106,"no"),EXACT($H106,"unknown"))))),"realDecision, ","")&amp;IF(OR(ISFORMULA($I106),AND($I106&lt;&gt;"",NOT(OR(EXACT($I106,"full"),EXACT($I106,"partial"),EXACT($I106,"mismatch"),EXACT($I106,"unknown"))))),"scopeMatch, ","")&amp;IF(OR(ISFORMULA($J106),AND($J106&lt;&gt;"",NOT(OR(EXACT($J106,"independent_current"),EXACT($J106,"one_decision"),EXACT($J106,"shared_records"),EXACT($J106,"contradictory"),EXACT($J106,"incomplete_capture"),EXACT($J106,"stale"))))),"evidenceQuality, ","")&amp;IF(OR(ISFORMULA($K106),AND($K106&lt;&gt;"",NOT(OR(EXACT($K106,"vendor"),EXACT($K106,"product"),EXACT($K106,"consultancy"),EXACT($K106,"agency"),EXACT($K106,"internal_build"),EXACT($K106,"spreadsheet"),EXACT($K106,"incumbent"),EXACT($K106,"open_source"),EXACT($K106,"free_tool"),EXACT($K106,"no_decision"),EXACT($K106,"status_quo"),EXACT($K106,"unknown"))))),"alternativeType, ","")&amp;IF(OR(ISFORMULA($L106),AND($L106&lt;&gt;"",NOT(OR(EXACT($L106,"direct"),EXACT($L106,"indirect"),EXACT($L106,"substitute"),EXACT($L106,"reference"),EXACT($L106,"unknown"))))),"currentRole, ","")&amp;IF(OR(ISFORMULA($M106),AND($M106&lt;&gt;"",NOT(OR(EXACT($M106,"current"),EXACT($M106,"stale"),EXACT($M106,"unknown"))))),"freshness, ","")&amp;IF(OR(ISFORMULA($N106),AND($N106&lt;&gt;"",NOT(OR(EXACT($N106,"none"),EXACT($N106,"material"),EXACT($N106,"unknown"))))),"contradiction, ","")&amp;IF(OR(ISFORMULA($O106),AND($O106&lt;&gt;"",NOT(OR(EXACT($O106,"two_plus"),EXACT($O106,"one"),EXACT($O106,"shared"),EXACT($O106,"unknown"))))),"provenance, ","")&amp;IF(OR(ISFORMULA($P106),AND($P106&lt;&gt;"",NOT(OR(EXACT($P106,"balanced"),EXACT($P106,"only_wins"),EXACT($P106,"only_losses"),EXACT($P106,"one_segment"),EXACT($P106,"incomplete_crm"),EXACT($P106,"limited"))))),"sampleCoverage, ","")&amp;IF(OR(ISFORMULA($Q106),AND($Q106&lt;&gt;"",NOT(OR(EXACT($Q106,"none"),EXACT($Q106,"review_due"),EXACT($Q106,"new_evidence"))))),"previousValidation, ","")&amp;IF(OR(ISFORMULA($R106),AND($R106&lt;&gt;"",NOT(OR(EXACT($R106,"yes"),EXACT($R106,"no"))))),"newMaterialEvidence, ","")&amp;IF(OR(ISFORMULA($S106),AND($S106&lt;&gt;"",NOT(OR(EXACT($S106,"yes"),EXACT($S106,"no"),EXACT($S106,"unknown"))))),"serviceability, ","")&amp;IF(OR(ISFORMULA($T106),AND($T106&lt;&gt;"",NOT(OR(EXACT($T106,"yes"),EXACT($T106,"no"))))),"historicalBackfill, ","")&amp;IF(OR(ISFORMULA($U106),AND($U106&lt;&gt;"",NOT(OR(EXACT($U106,"yes"),EXACT($U106,"no"),EXACT($U106,"unknown"))))),"commercialNonParticipation, ","")</x:f>
      </x:c>
      <x:c r="BM106">
        <x:f>IF(LEN(TRIM($C106&amp;""))=0,"candidateName, ","")&amp;IF(LEN(TRIM($D106&amp;""))=0,"decisionUse, ","")&amp;IF(LEN(TRIM($E106&amp;""))=0,"candidateInSet, ","")&amp;IF(LEN(TRIM($F106&amp;""))=0,"publicEvidence, ","")&amp;IF(LEN(TRIM($G106&amp;""))=0,"firstPartyEvidence, ","")&amp;IF(LEN(TRIM($H106&amp;""))=0,"realDecision, ","")&amp;IF(LEN(TRIM($I106&amp;""))=0,"scopeMatch, ","")&amp;IF(LEN(TRIM($J106&amp;""))=0,"evidenceQuality, ","")</x:f>
      </x:c>
      <x:c r="BN106">
        <x:f>IF($AY106=0,"EMPTY",IF($AZ106=TRUE,"INVALID INPUT",IF($BA106=TRUE,"INVALID INPUT",IF(OR(NOT(ISTEXT($C106)),LEN(TRIM($C106&amp;""))&lt;2),"INVALID INPUT",IF(OR($Q106="review_due",$Q106="new_evidence",$R106="yes"),"REOPEN",IF(OR($BD106="material",$BD106="unknown"),"RESOLVE EVIDENCE",IF(OR($I106="unknown",$H106="unknown"),"RESOLVE EVIDENCE",IF(AND($BG106=TRUE,OR($S106="",$S106="unknown")),"RESOLVE EVIDENCE",IF(AND($E106="no",OR($K106="",$K106="unknown")),"RESOLVE EVIDENCE",IF(AND($E106="yes",OR($L106="",$L106="unknown")),"RESOLVE EVIDENCE",IF(AND($E106="yes",OR($I106="partial",$I106="mismatch",$BC106="stale")),"DOWNGRADE",IF(AND($BG106=TRUE,$BK106=TRUE),"RESOLVE EVIDENCE",IF(AND($S106="no",$E106="yes",$H106="no",$U106="yes",$BB106="two_plus",$I106="full",$BC106="current"),"EXCLUDE FROM THIS COMMERCIAL VIEW",IF(AND($S106="no",$E106="yes",$H106="yes"),"DOWNGRADE",IF(AND($S106="no",OR($F106="yes",$BH106=TRUE)),"RETAIN FOR DISCOVERY / REFERENCE",IF($S106="no","RESOLVE EVIDENCE",IF(AND($E106="no",$H106="yes",$BF106=TRUE,$I106="full",$BI106=""),"RESOLVE EVIDENCE",IF(AND($E106="no",$H106="yes",$BF106=TRUE,$I106="full",$BG106=TRUE,OR($BB106&lt;&gt;"two_plus",$BC106&lt;&gt;"current",$S106&lt;&gt;"yes")),"RESOLVE EVIDENCE",IF(AND($E106="no",$H106="yes",$BF106=TRUE,$I106="full"),"ADD",IF(AND($BI106&lt;&gt;"",$E106="yes",$H106="yes",$I106="full",$L106&lt;&gt;$BI106),"RECLASSIFY",IF(AND($BB106="shared",$BH106=TRUE),"RETAIN FOR DISCOVERY / REFERENCE",IF(AND($BH106=TRUE,$F106="yes",OR($H106="no",$G106="none")),"RETAIN FOR DISCOVERY / REFERENCE",IF(AND($E106="yes",$H106="no",$U106="yes",$BB106="two_plus",$I106="full",$BC106="current"),"EXCLUDE FROM THIS COMMERCIAL VIEW",IF(AND($E106="yes",$H106="yes",$BF106=TRUE,$I106="full",$BB106="two_plus",$BC106="current",$BI106=""),"RESOLVE EVIDENCE",IF(AND($E106="yes",$H106="yes",$BF106=TRUE,$I106="full",$BB106="two_plus",$BC106="current",$BG106=TRUE,$S106&lt;&gt;"yes"),"RESOLVE EVIDENCE",IF(AND($E106="yes",$H106="yes",$BF106=TRUE,$I106="full",$BB106="two_plus",$BC106="current",$L106&lt;&gt;$BI106),"RECLASSIFY",IF(AND($E106="yes",$H106="yes",$BF106=TRUE,$I106="full",$BB106="two_plus",$BC106="current"),"CONFIRM","RESOLVE EVIDENCE")))))))))))))))))))))))))))</x:f>
      </x:c>
      <x:c r="BO106">
        <x:f>IF($AY106=0,"EMPTY",IF($AZ106=TRUE,"CONTROLLED_INPUT_INVALID",IF($BA106=TRUE,"REQUIRED_FIELDS_MISSING",IF(OR(NOT(ISTEXT($C106)),LEN(TRIM($C106&amp;""))&lt;2),"IDENTITY_MALFORMED",IF(OR($Q106="review_due",$Q106="new_evidence",$R106="yes"),"LIFECYCLE_TRIGGER",IF(OR($BD106="material",$BD106="unknown"),"MATERIAL_CONTRADICTION",IF(OR($I106="unknown",$H106="unknown"),"SCOPE_OR_EVENT_UNRESOLVED",IF(AND($BG106=TRUE,OR($S106="",$S106="unknown")),"SERVICEABILITY_UNRESOLVED",IF(AND($E106="no",OR($K106="",$K106="unknown")),"MISSING_ALTERNATIVE_ROLE_UNRESOLVED",IF(AND($E106="yes",OR($L106="",$L106="unknown")),"CURRENT_ROLE_UNRESOLVED",IF(AND($E106="yes",OR($I106="partial",$I106="mismatch",$BC106="stale")),"SCOPE_OR_FRESHNESS_LIMIT",IF(AND($BG106=TRUE,$BK106=TRUE),"COMMERCIAL_EVIDENCE_LIMITED",IF(AND($S106="no",$E106="yes",$H106="no",$U106="yes",$BB106="two_plus",$I106="full",$BC106="current"),"SCOPED_NON_SERVICEABILITY",IF(AND($S106="no",$E106="yes",$H106="yes"),"SERVICEABILITY_LIMIT",IF(AND($S106="no",OR($F106="yes",$BH106=TRUE)),"NOT_SERVICEABLE_FOR_COMMERCIAL_VIEW",IF($S106="no","SERVICEABILITY_NEGATIVE_ROLE_EFFECT_UNRESOLVED",IF(AND($E106="no",$H106="yes",$BF106=TRUE,$I106="full",$BI106=""),"MISSING_ALTERNATIVE_ROLE_UNRESOLVED",IF(AND($E106="no",$H106="yes",$BF106=TRUE,$I106="full",$BG106=TRUE,OR($BB106&lt;&gt;"two_plus",$BC106&lt;&gt;"current",$S106&lt;&gt;"yes")),"MISSING_ALTERNATIVE_EVIDENCE_LIMITED",IF(AND($E106="no",$H106="yes",$BF106=TRUE,$I106="full"),"COMMERCIAL_ALTERNATIVE_MISSING",IF(AND($BI106&lt;&gt;"",$E106="yes",$H106="yes",$I106="full",$L106&lt;&gt;$BI106),"ROLE_MISMATCH",IF(AND($BB106="shared",$BH106=TRUE),"PUBLIC_SIGNAL_SHARED_PROVENANCE",IF(AND($BH106=TRUE,$F106="yes",OR($H106="no",$G106="none")),"DISCOVERY_ONLY_RELATIONSHIP",IF(AND($E106="yes",$H106="no",$U106="yes",$BB106="two_plus",$I106="full",$BC106="current"),"SCOPED_NON_PARTICIPATION",IF(AND($E106="yes",$H106="yes",$BF106=TRUE,$I106="full",$BB106="two_plus",$BC106="current",$BI106=""),"ALTERNATIVE_TYPE_UNRESOLVED",IF(AND($E106="yes",$H106="yes",$BF106=TRUE,$I106="full",$BB106="two_plus",$BC106="current",$BG106=TRUE,$S106&lt;&gt;"yes"),"SERVICEABILITY_UNRESOLVED",IF(AND($E106="yes",$H106="yes",$BF106=TRUE,$I106="full",$BB106="two_plus",$BC106="current",$L106&lt;&gt;$BI106),"ROLE_MISMATCH",IF(AND($E106="yes",$H106="yes",$BF106=TRUE,$I106="full",$BB106="two_plus",$BC106="current"),"SCOPED_COMMERCIAL_RELEVANCE","DEFAULT_EVIDENCE_GAP")))))))))))))))))))))))))))</x:f>
      </x:c>
    </x:row>
    <x:row r="107">
      <x:c r="A107" s="71" t="str">
        <x:v>F102</x:v>
      </x:c>
      <x:c r="B107" s="71" t="str">
        <x:v>Unsupported controlled value: previousValidation</x:v>
      </x:c>
      <x:c r="C107" s="71" t="str">
        <x:v>Atlas Cloud</x:v>
      </x:c>
      <x:c r="D107" s="71" t="str">
        <x:v>shortlist</x:v>
      </x:c>
      <x:c r="E107" s="71" t="str">
        <x:v>yes</x:v>
      </x:c>
      <x:c r="F107" s="71" t="str">
        <x:v>yes</x:v>
      </x:c>
      <x:c r="G107" s="71" t="str">
        <x:v>mixed</x:v>
      </x:c>
      <x:c r="H107" s="71" t="str">
        <x:v>yes</x:v>
      </x:c>
      <x:c r="I107" s="71" t="str">
        <x:v>full</x:v>
      </x:c>
      <x:c r="J107" s="71" t="str">
        <x:v>independent_current</x:v>
      </x:c>
      <x:c r="K107" s="71" t="str">
        <x:v>vendor</x:v>
      </x:c>
      <x:c r="L107" s="71" t="str">
        <x:v>direct</x:v>
      </x:c>
      <x:c r="M107" s="71" t="str">
        <x:v>current</x:v>
      </x:c>
      <x:c r="N107" s="71" t="str">
        <x:v>none</x:v>
      </x:c>
      <x:c r="O107" s="71" t="str">
        <x:v>two_plus</x:v>
      </x:c>
      <x:c r="P107" s="71" t="str">
        <x:v>balanced</x:v>
      </x:c>
      <x:c r="Q107" s="71" t="str">
        <x:v>obsolete_code</x:v>
      </x:c>
      <x:c r="R107" s="71" t="str">
        <x:v>no</x:v>
      </x:c>
      <x:c r="S107" s="71" t="str">
        <x:v>yes</x:v>
      </x:c>
      <x:c r="T107" s="71" t="str">
        <x:v>no</x:v>
      </x:c>
      <x:c r="U107" s="71" t="str">
        <x:v>no</x:v>
      </x:c>
      <x:c r="V107" s="71" t="str">
        <x:v>INVALID INPUT</x:v>
      </x:c>
      <x:c r="W107" s="71" t="str">
        <x:v>CONTROLLED_INPUT_INVALID</x:v>
      </x:c>
      <x:c r="X107" s="71" t="str">
        <x:v>INVALID</x:v>
      </x:c>
      <x:c r="Y107" s="61">
        <x:f>IF($BN107="EMPTY","EMPTY",$BN107)</x:f>
      </x:c>
      <x:c r="Z107" s="61">
        <x:f>$BO107</x:f>
      </x:c>
      <x:c r="AA107" s="61">
        <x:f>IF($BN107="EMPTY","EMPTY",IF($AZ107=TRUE,"INVALID",IF($BA107=TRUE,"INCOMPLETE",IF(OR(NOT(ISTEXT($C107)),LEN(TRIM($C107&amp;""))&lt;2),"INVALID","VALID"))))</x:f>
      </x:c>
      <x:c r="AB107" s="61">
        <x:f>IF(Y107=V107,"PASS","FAIL")</x:f>
      </x:c>
      <x:c r="AC107" s="61">
        <x:f>IF(Z107=W107,"PASS","FAIL")</x:f>
      </x:c>
      <x:c r="AD107" s="61">
        <x:f>IF(AA107=X107,"PASS","FAIL")</x:f>
      </x:c>
      <x:c r="AE107" s="61">
        <x:f>IF(AND(AB107="PASS",AC107="PASS",AD107="PASS"),"PASS","FAIL")</x:f>
      </x:c>
      <x:c r="AF107" s="71" t="str">
        <x:v>One or more controlled inputs are not recognized.</x:v>
      </x:c>
      <x:c r="AG107" s="61">
        <x:f>IF($BN107="EMPTY","EMPTY",IFERROR(VLOOKUP($BO107,'Method Notes'!$AN$5:$AW$50,2,FALSE),""))</x:f>
      </x:c>
      <x:c r="AH107" s="71" t="str">
        <x:v>Unsupported values were supplied for: previousValidation. The engine does not convert them to a safe default.</x:v>
      </x:c>
      <x:c r="AI107" s="61">
        <x:f>IF($BN107="EMPTY","EMPTY",IF($BO107="CONTROLLED_INPUT_INVALID","Unsupported values were supplied for: "&amp;LEFT($BL107,MAX(0,LEN($BL107)-2))&amp;". The engine does not convert them to a safe default.",IF($BO107="REQUIRED_FIELDS_MISSING","Required information is missing: "&amp;LEFT($BM107,MAX(0,LEN($BM107)-2))&amp;".",IFERROR(VLOOKUP($BO107,'Method Notes'!$AN$5:$AW$50,3,FALSE),""))))</x:f>
      </x:c>
      <x:c r="AJ107" s="71" t="str">
        <x:v>No role change.</x:v>
      </x:c>
      <x:c r="AK107" s="61">
        <x:f>IF($BN107="EMPTY","EMPTY",IF($BO107="COMMERCIAL_ALTERNATIVE_MISSING","Add as "&amp;$BJ107&amp;" in this scoped view.",IF($BO107="ROLE_MISMATCH","Reclassify as "&amp;$BJ107&amp;" for this view.",IFERROR(VLOOKUP($BO107,'Method Notes'!$AN$5:$AW$50,4,FALSE),""))))</x:f>
      </x:c>
      <x:c r="AL107" s="71" t="str">
        <x:v>Input correction only.</x:v>
      </x:c>
      <x:c r="AM107" s="61">
        <x:f>IF($BN107="EMPTY","EMPTY",IFERROR(VLOOKUP($BO107,'Method Notes'!$AN$5:$AW$50,5,FALSE),""))</x:f>
      </x:c>
      <x:c r="AN107" s="71" t="str">
        <x:v>Any competitor-set conclusion.</x:v>
      </x:c>
      <x:c r="AO107" s="61">
        <x:f>IF($BN107="EMPTY","EMPTY",IFERROR(VLOOKUP($BO107,'Method Notes'!$AN$5:$AW$50,6,FALSE),""))</x:f>
      </x:c>
      <x:c r="AP107" s="71" t="str">
        <x:v>Replace each invalid value with an accepted controlled value.</x:v>
      </x:c>
      <x:c r="AQ107" s="61">
        <x:f>IF($BN107="EMPTY","EMPTY",IF($BO107="COMMERCIAL_EVIDENCE_LIMITED",IF($BF107=TRUE,"Add independent decisions and missing segments.","Collect direct buyer or recorded commercial-event evidence tied to the same scope."),IFERROR(VLOOKUP($BO107,'Method Notes'!$AN$5:$AW$50,7,FALSE),"")))</x:f>
      </x:c>
      <x:c r="AR107" s="71" t="str">
        <x:v>Run the check again after correction.</x:v>
      </x:c>
      <x:c r="AS107" s="61">
        <x:f>IF($BN107="EMPTY","EMPTY",IFERROR(VLOOKUP($BO107,'Method Notes'!$AN$5:$AW$50,8,FALSE),""))</x:f>
      </x:c>
      <x:c r="AT107" s="71" t="str">
        <x:v>CONTROLLED INPUT INVALID</x:v>
      </x:c>
      <x:c r="AU107" s="61">
        <x:f>IF($BN107="EMPTY","EMPTY",IF(OR($BO107="COMMERCIAL_EVIDENCE_LIMITED",$BO107="COMMERCIAL_ALTERNATIVE_MISSING",$BO107="ROLE_MISMATCH",$BO107="SCOPE_OR_FRESHNESS_LIMIT"),IF($BB107="shared","PROVENANCE NOT INDEPENDENT",IF($BB107="one","ONE INDEPENDENT DECISION ONLY",IF($BE107="incomplete_crm","CRM CAPTURE INCOMPLETE",IF(OR($BE107="only_wins",$BE107="only_losses",$BE107="one_segment",$BE107="limited"),"SAMPLE COVERAGE LIMITED",IF($T107="yes","HISTORICAL BACKFILL UNRELIABLE",IF($BC107="stale","EVIDENCE STALE","Evidence is scoped to the tested view.")))))),IFERROR(VLOOKUP($BO107,'Method Notes'!$AN$5:$AW$50,9,FALSE),"")))</x:f>
      </x:c>
      <x:c r="AV107" s="71" t="str">
        <x:v>Correct the named fields before using the result.</x:v>
      </x:c>
      <x:c r="AW107" s="61">
        <x:f>IF($BN107="EMPTY","EMPTY",IFERROR(VLOOKUP($BO107,'Method Notes'!$AN$5:$AW$50,10,FALSE),""))</x:f>
      </x:c>
      <x:c r="AX107" s="61">
        <x:f>IF(AND(AG107=AF107,AI107=AH107,AK107=AJ107,AM107=AL107,AO107=AN107,AQ107=AP107,AS107=AR107,AU107=AT107,AW107=AV107),"PASS","FAIL")</x:f>
      </x:c>
      <x:c r="AY107">
        <x:f>IF(COUNTA($C107:$U107)&gt;0,1,0)</x:f>
      </x:c>
      <x:c r="AZ107">
        <x:f>OR(ISFORMULA($C107),ISFORMULA($D107),AND($D107&lt;&gt;"",NOT(OR(EXACT($D107,"seo"),EXACT($D107,"content"),EXACT($D107,"paid_search"),EXACT($D107,"market_monitoring"),EXACT($D107,"battlecard"),EXACT($D107,"product_comparison"),EXACT($D107,"shortlist"),EXACT($D107,"procurement"),EXACT($D107,"pricing"),EXACT($D107,"renewal"),EXACT($D107,"strategy")))),ISFORMULA($E107),AND($E107&lt;&gt;"",NOT(OR(EXACT($E107,"yes"),EXACT($E107,"no")))),ISFORMULA($F107),AND($F107&lt;&gt;"",NOT(OR(EXACT($F107,"yes"),EXACT($F107,"no")))),ISFORMULA($G107),AND($G107&lt;&gt;"",NOT(OR(EXACT($G107,"none"),EXACT($G107,"seller_only"),EXACT($G107,"buyer_event"),EXACT($G107,"mixed")))),ISFORMULA($H107),AND($H107&lt;&gt;"",NOT(OR(EXACT($H107,"yes"),EXACT($H107,"no"),EXACT($H107,"unknown")))),ISFORMULA($I107),AND($I107&lt;&gt;"",NOT(OR(EXACT($I107,"full"),EXACT($I107,"partial"),EXACT($I107,"mismatch"),EXACT($I107,"unknown")))),ISFORMULA($J107),AND($J107&lt;&gt;"",NOT(OR(EXACT($J107,"independent_current"),EXACT($J107,"one_decision"),EXACT($J107,"shared_records"),EXACT($J107,"contradictory"),EXACT($J107,"incomplete_capture"),EXACT($J107,"stale")))),ISFORMULA($K107),AND($K107&lt;&gt;"",NOT(OR(EXACT($K107,"vendor"),EXACT($K107,"product"),EXACT($K107,"consultancy"),EXACT($K107,"agency"),EXACT($K107,"internal_build"),EXACT($K107,"spreadsheet"),EXACT($K107,"incumbent"),EXACT($K107,"open_source"),EXACT($K107,"free_tool"),EXACT($K107,"no_decision"),EXACT($K107,"status_quo"),EXACT($K107,"unknown")))),ISFORMULA($L107),AND($L107&lt;&gt;"",NOT(OR(EXACT($L107,"direct"),EXACT($L107,"indirect"),EXACT($L107,"substitute"),EXACT($L107,"reference"),EXACT($L107,"unknown")))),ISFORMULA($M107),AND($M107&lt;&gt;"",NOT(OR(EXACT($M107,"current"),EXACT($M107,"stale"),EXACT($M107,"unknown")))),ISFORMULA($N107),AND($N107&lt;&gt;"",NOT(OR(EXACT($N107,"none"),EXACT($N107,"material"),EXACT($N107,"unknown")))),ISFORMULA($O107),AND($O107&lt;&gt;"",NOT(OR(EXACT($O107,"two_plus"),EXACT($O107,"one"),EXACT($O107,"shared"),EXACT($O107,"unknown")))),ISFORMULA($P107),AND($P107&lt;&gt;"",NOT(OR(EXACT($P107,"balanced"),EXACT($P107,"only_wins"),EXACT($P107,"only_losses"),EXACT($P107,"one_segment"),EXACT($P107,"incomplete_crm"),EXACT($P107,"limited")))),ISFORMULA($Q107),AND($Q107&lt;&gt;"",NOT(OR(EXACT($Q107,"none"),EXACT($Q107,"review_due"),EXACT($Q107,"new_evidence")))),ISFORMULA($R107),AND($R107&lt;&gt;"",NOT(OR(EXACT($R107,"yes"),EXACT($R107,"no")))),ISFORMULA($S107),AND($S107&lt;&gt;"",NOT(OR(EXACT($S107,"yes"),EXACT($S107,"no"),EXACT($S107,"unknown")))),ISFORMULA($T107),AND($T107&lt;&gt;"",NOT(OR(EXACT($T107,"yes"),EXACT($T107,"no")))),ISFORMULA($U107),AND($U107&lt;&gt;"",NOT(OR(EXACT($U107,"yes"),EXACT($U107,"no"),EXACT($U107,"unknown")))))</x:f>
      </x:c>
      <x:c r="BA107">
        <x:f>OR(LEN(TRIM($C107&amp;""))=0,LEN(TRIM($D107&amp;""))=0,LEN(TRIM($E107&amp;""))=0,LEN(TRIM($F107&amp;""))=0,LEN(TRIM($G107&amp;""))=0,LEN(TRIM($H107&amp;""))=0,LEN(TRIM($I107&amp;""))=0,LEN(TRIM($J107&amp;""))=0)</x:f>
      </x:c>
      <x:c r="BB107">
        <x:f>IF($O107&lt;&gt;"",$O107,IF($J107="independent_current","two_plus",IF($J107="one_decision","one",IF($J107="shared_records","shared","unknown"))))</x:f>
      </x:c>
      <x:c r="BC107">
        <x:f>IF($M107&lt;&gt;"",$M107,IF($J107="stale","stale",IF($J107="incomplete_capture","unknown",IF($J107&lt;&gt;"","current",""))))</x:f>
      </x:c>
      <x:c r="BD107">
        <x:f>IF($N107&lt;&gt;"",$N107,IF($J107="contradictory","material",IF($J107&lt;&gt;"","none","")))</x:f>
      </x:c>
      <x:c r="BE107">
        <x:f>IF($P107&lt;&gt;"",$P107,IF($J107="incomplete_capture","incomplete_crm",IF($J107="independent_current","balanced",IF($J107&lt;&gt;"","limited",""))))</x:f>
      </x:c>
      <x:c r="BF107">
        <x:f>OR($G107="buyer_event",$G107="mixed")</x:f>
      </x:c>
      <x:c r="BG107">
        <x:f>OR($D107="battlecard",$D107="shortlist",$D107="procurement",$D107="pricing",$D107="renewal",$D107="strategy",$D107="product_comparison")</x:f>
      </x:c>
      <x:c r="BH107">
        <x:f>OR($D107="seo",$D107="content",$D107="paid_search",$D107="market_monitoring")</x:f>
      </x:c>
      <x:c r="BI107">
        <x:f>IF(OR($K107="vendor",$K107="product"),"direct",IF(OR($K107="consultancy",$K107="agency"),"indirect",IF(OR($K107="internal_build",$K107="spreadsheet",$K107="incumbent",$K107="open_source",$K107="free_tool",$K107="no_decision",$K107="status_quo"),"substitute","")))</x:f>
      </x:c>
      <x:c r="BJ107">
        <x:f>IF(OR($K107="vendor",$K107="product"),"Direct competitor",IF(OR($K107="consultancy",$K107="agency"),"Service alternative",IF($K107="incumbent","Incumbent / substitute",IF($K107="no_decision","No-decision alternative",IF($K107="status_quo","Status-quo alternative",IF(OR($K107="internal_build",$K107="spreadsheet",$K107="open_source",$K107="free_tool"),"Substitute",""))))))</x:f>
      </x:c>
      <x:c r="BK107">
        <x:f>OR($G107="none",$G107="seller_only",$BB107&lt;&gt;"two_plus",$BE107="only_wins",$BE107="only_losses",$BE107="one_segment",$BE107="incomplete_crm",$BE107="limited",$T107="yes",$BC107&lt;&gt;"current")</x:f>
      </x:c>
      <x:c r="BL107">
        <x:f>IF(ISFORMULA($C107),"candidateName, ","")&amp;IF(OR(ISFORMULA($D107),AND($D107&lt;&gt;"",NOT(OR(EXACT($D107,"seo"),EXACT($D107,"content"),EXACT($D107,"paid_search"),EXACT($D107,"market_monitoring"),EXACT($D107,"battlecard"),EXACT($D107,"product_comparison"),EXACT($D107,"shortlist"),EXACT($D107,"procurement"),EXACT($D107,"pricing"),EXACT($D107,"renewal"),EXACT($D107,"strategy"))))),"decisionUse, ","")&amp;IF(OR(ISFORMULA($E107),AND($E107&lt;&gt;"",NOT(OR(EXACT($E107,"yes"),EXACT($E107,"no"))))),"candidateInSet, ","")&amp;IF(OR(ISFORMULA($F107),AND($F107&lt;&gt;"",NOT(OR(EXACT($F107,"yes"),EXACT($F107,"no"))))),"publicEvidence, ","")&amp;IF(OR(ISFORMULA($G107),AND($G107&lt;&gt;"",NOT(OR(EXACT($G107,"none"),EXACT($G107,"seller_only"),EXACT($G107,"buyer_event"),EXACT($G107,"mixed"))))),"firstPartyEvidence, ","")&amp;IF(OR(ISFORMULA($H107),AND($H107&lt;&gt;"",NOT(OR(EXACT($H107,"yes"),EXACT($H107,"no"),EXACT($H107,"unknown"))))),"realDecision, ","")&amp;IF(OR(ISFORMULA($I107),AND($I107&lt;&gt;"",NOT(OR(EXACT($I107,"full"),EXACT($I107,"partial"),EXACT($I107,"mismatch"),EXACT($I107,"unknown"))))),"scopeMatch, ","")&amp;IF(OR(ISFORMULA($J107),AND($J107&lt;&gt;"",NOT(OR(EXACT($J107,"independent_current"),EXACT($J107,"one_decision"),EXACT($J107,"shared_records"),EXACT($J107,"contradictory"),EXACT($J107,"incomplete_capture"),EXACT($J107,"stale"))))),"evidenceQuality, ","")&amp;IF(OR(ISFORMULA($K107),AND($K107&lt;&gt;"",NOT(OR(EXACT($K107,"vendor"),EXACT($K107,"product"),EXACT($K107,"consultancy"),EXACT($K107,"agency"),EXACT($K107,"internal_build"),EXACT($K107,"spreadsheet"),EXACT($K107,"incumbent"),EXACT($K107,"open_source"),EXACT($K107,"free_tool"),EXACT($K107,"no_decision"),EXACT($K107,"status_quo"),EXACT($K107,"unknown"))))),"alternativeType, ","")&amp;IF(OR(ISFORMULA($L107),AND($L107&lt;&gt;"",NOT(OR(EXACT($L107,"direct"),EXACT($L107,"indirect"),EXACT($L107,"substitute"),EXACT($L107,"reference"),EXACT($L107,"unknown"))))),"currentRole, ","")&amp;IF(OR(ISFORMULA($M107),AND($M107&lt;&gt;"",NOT(OR(EXACT($M107,"current"),EXACT($M107,"stale"),EXACT($M107,"unknown"))))),"freshness, ","")&amp;IF(OR(ISFORMULA($N107),AND($N107&lt;&gt;"",NOT(OR(EXACT($N107,"none"),EXACT($N107,"material"),EXACT($N107,"unknown"))))),"contradiction, ","")&amp;IF(OR(ISFORMULA($O107),AND($O107&lt;&gt;"",NOT(OR(EXACT($O107,"two_plus"),EXACT($O107,"one"),EXACT($O107,"shared"),EXACT($O107,"unknown"))))),"provenance, ","")&amp;IF(OR(ISFORMULA($P107),AND($P107&lt;&gt;"",NOT(OR(EXACT($P107,"balanced"),EXACT($P107,"only_wins"),EXACT($P107,"only_losses"),EXACT($P107,"one_segment"),EXACT($P107,"incomplete_crm"),EXACT($P107,"limited"))))),"sampleCoverage, ","")&amp;IF(OR(ISFORMULA($Q107),AND($Q107&lt;&gt;"",NOT(OR(EXACT($Q107,"none"),EXACT($Q107,"review_due"),EXACT($Q107,"new_evidence"))))),"previousValidation, ","")&amp;IF(OR(ISFORMULA($R107),AND($R107&lt;&gt;"",NOT(OR(EXACT($R107,"yes"),EXACT($R107,"no"))))),"newMaterialEvidence, ","")&amp;IF(OR(ISFORMULA($S107),AND($S107&lt;&gt;"",NOT(OR(EXACT($S107,"yes"),EXACT($S107,"no"),EXACT($S107,"unknown"))))),"serviceability, ","")&amp;IF(OR(ISFORMULA($T107),AND($T107&lt;&gt;"",NOT(OR(EXACT($T107,"yes"),EXACT($T107,"no"))))),"historicalBackfill, ","")&amp;IF(OR(ISFORMULA($U107),AND($U107&lt;&gt;"",NOT(OR(EXACT($U107,"yes"),EXACT($U107,"no"),EXACT($U107,"unknown"))))),"commercialNonParticipation, ","")</x:f>
      </x:c>
      <x:c r="BM107">
        <x:f>IF(LEN(TRIM($C107&amp;""))=0,"candidateName, ","")&amp;IF(LEN(TRIM($D107&amp;""))=0,"decisionUse, ","")&amp;IF(LEN(TRIM($E107&amp;""))=0,"candidateInSet, ","")&amp;IF(LEN(TRIM($F107&amp;""))=0,"publicEvidence, ","")&amp;IF(LEN(TRIM($G107&amp;""))=0,"firstPartyEvidence, ","")&amp;IF(LEN(TRIM($H107&amp;""))=0,"realDecision, ","")&amp;IF(LEN(TRIM($I107&amp;""))=0,"scopeMatch, ","")&amp;IF(LEN(TRIM($J107&amp;""))=0,"evidenceQuality, ","")</x:f>
      </x:c>
      <x:c r="BN107">
        <x:f>IF($AY107=0,"EMPTY",IF($AZ107=TRUE,"INVALID INPUT",IF($BA107=TRUE,"INVALID INPUT",IF(OR(NOT(ISTEXT($C107)),LEN(TRIM($C107&amp;""))&lt;2),"INVALID INPUT",IF(OR($Q107="review_due",$Q107="new_evidence",$R107="yes"),"REOPEN",IF(OR($BD107="material",$BD107="unknown"),"RESOLVE EVIDENCE",IF(OR($I107="unknown",$H107="unknown"),"RESOLVE EVIDENCE",IF(AND($BG107=TRUE,OR($S107="",$S107="unknown")),"RESOLVE EVIDENCE",IF(AND($E107="no",OR($K107="",$K107="unknown")),"RESOLVE EVIDENCE",IF(AND($E107="yes",OR($L107="",$L107="unknown")),"RESOLVE EVIDENCE",IF(AND($E107="yes",OR($I107="partial",$I107="mismatch",$BC107="stale")),"DOWNGRADE",IF(AND($BG107=TRUE,$BK107=TRUE),"RESOLVE EVIDENCE",IF(AND($S107="no",$E107="yes",$H107="no",$U107="yes",$BB107="two_plus",$I107="full",$BC107="current"),"EXCLUDE FROM THIS COMMERCIAL VIEW",IF(AND($S107="no",$E107="yes",$H107="yes"),"DOWNGRADE",IF(AND($S107="no",OR($F107="yes",$BH107=TRUE)),"RETAIN FOR DISCOVERY / REFERENCE",IF($S107="no","RESOLVE EVIDENCE",IF(AND($E107="no",$H107="yes",$BF107=TRUE,$I107="full",$BI107=""),"RESOLVE EVIDENCE",IF(AND($E107="no",$H107="yes",$BF107=TRUE,$I107="full",$BG107=TRUE,OR($BB107&lt;&gt;"two_plus",$BC107&lt;&gt;"current",$S107&lt;&gt;"yes")),"RESOLVE EVIDENCE",IF(AND($E107="no",$H107="yes",$BF107=TRUE,$I107="full"),"ADD",IF(AND($BI107&lt;&gt;"",$E107="yes",$H107="yes",$I107="full",$L107&lt;&gt;$BI107),"RECLASSIFY",IF(AND($BB107="shared",$BH107=TRUE),"RETAIN FOR DISCOVERY / REFERENCE",IF(AND($BH107=TRUE,$F107="yes",OR($H107="no",$G107="none")),"RETAIN FOR DISCOVERY / REFERENCE",IF(AND($E107="yes",$H107="no",$U107="yes",$BB107="two_plus",$I107="full",$BC107="current"),"EXCLUDE FROM THIS COMMERCIAL VIEW",IF(AND($E107="yes",$H107="yes",$BF107=TRUE,$I107="full",$BB107="two_plus",$BC107="current",$BI107=""),"RESOLVE EVIDENCE",IF(AND($E107="yes",$H107="yes",$BF107=TRUE,$I107="full",$BB107="two_plus",$BC107="current",$BG107=TRUE,$S107&lt;&gt;"yes"),"RESOLVE EVIDENCE",IF(AND($E107="yes",$H107="yes",$BF107=TRUE,$I107="full",$BB107="two_plus",$BC107="current",$L107&lt;&gt;$BI107),"RECLASSIFY",IF(AND($E107="yes",$H107="yes",$BF107=TRUE,$I107="full",$BB107="two_plus",$BC107="current"),"CONFIRM","RESOLVE EVIDENCE")))))))))))))))))))))))))))</x:f>
      </x:c>
      <x:c r="BO107">
        <x:f>IF($AY107=0,"EMPTY",IF($AZ107=TRUE,"CONTROLLED_INPUT_INVALID",IF($BA107=TRUE,"REQUIRED_FIELDS_MISSING",IF(OR(NOT(ISTEXT($C107)),LEN(TRIM($C107&amp;""))&lt;2),"IDENTITY_MALFORMED",IF(OR($Q107="review_due",$Q107="new_evidence",$R107="yes"),"LIFECYCLE_TRIGGER",IF(OR($BD107="material",$BD107="unknown"),"MATERIAL_CONTRADICTION",IF(OR($I107="unknown",$H107="unknown"),"SCOPE_OR_EVENT_UNRESOLVED",IF(AND($BG107=TRUE,OR($S107="",$S107="unknown")),"SERVICEABILITY_UNRESOLVED",IF(AND($E107="no",OR($K107="",$K107="unknown")),"MISSING_ALTERNATIVE_ROLE_UNRESOLVED",IF(AND($E107="yes",OR($L107="",$L107="unknown")),"CURRENT_ROLE_UNRESOLVED",IF(AND($E107="yes",OR($I107="partial",$I107="mismatch",$BC107="stale")),"SCOPE_OR_FRESHNESS_LIMIT",IF(AND($BG107=TRUE,$BK107=TRUE),"COMMERCIAL_EVIDENCE_LIMITED",IF(AND($S107="no",$E107="yes",$H107="no",$U107="yes",$BB107="two_plus",$I107="full",$BC107="current"),"SCOPED_NON_SERVICEABILITY",IF(AND($S107="no",$E107="yes",$H107="yes"),"SERVICEABILITY_LIMIT",IF(AND($S107="no",OR($F107="yes",$BH107=TRUE)),"NOT_SERVICEABLE_FOR_COMMERCIAL_VIEW",IF($S107="no","SERVICEABILITY_NEGATIVE_ROLE_EFFECT_UNRESOLVED",IF(AND($E107="no",$H107="yes",$BF107=TRUE,$I107="full",$BI107=""),"MISSING_ALTERNATIVE_ROLE_UNRESOLVED",IF(AND($E107="no",$H107="yes",$BF107=TRUE,$I107="full",$BG107=TRUE,OR($BB107&lt;&gt;"two_plus",$BC107&lt;&gt;"current",$S107&lt;&gt;"yes")),"MISSING_ALTERNATIVE_EVIDENCE_LIMITED",IF(AND($E107="no",$H107="yes",$BF107=TRUE,$I107="full"),"COMMERCIAL_ALTERNATIVE_MISSING",IF(AND($BI107&lt;&gt;"",$E107="yes",$H107="yes",$I107="full",$L107&lt;&gt;$BI107),"ROLE_MISMATCH",IF(AND($BB107="shared",$BH107=TRUE),"PUBLIC_SIGNAL_SHARED_PROVENANCE",IF(AND($BH107=TRUE,$F107="yes",OR($H107="no",$G107="none")),"DISCOVERY_ONLY_RELATIONSHIP",IF(AND($E107="yes",$H107="no",$U107="yes",$BB107="two_plus",$I107="full",$BC107="current"),"SCOPED_NON_PARTICIPATION",IF(AND($E107="yes",$H107="yes",$BF107=TRUE,$I107="full",$BB107="two_plus",$BC107="current",$BI107=""),"ALTERNATIVE_TYPE_UNRESOLVED",IF(AND($E107="yes",$H107="yes",$BF107=TRUE,$I107="full",$BB107="two_plus",$BC107="current",$BG107=TRUE,$S107&lt;&gt;"yes"),"SERVICEABILITY_UNRESOLVED",IF(AND($E107="yes",$H107="yes",$BF107=TRUE,$I107="full",$BB107="two_plus",$BC107="current",$L107&lt;&gt;$BI107),"ROLE_MISMATCH",IF(AND($E107="yes",$H107="yes",$BF107=TRUE,$I107="full",$BB107="two_plus",$BC107="current"),"SCOPED_COMMERCIAL_RELEVANCE","DEFAULT_EVIDENCE_GAP")))))))))))))))))))))))))))</x:f>
      </x:c>
    </x:row>
    <x:row r="108">
      <x:c r="A108" s="71" t="str">
        <x:v>F103</x:v>
      </x:c>
      <x:c r="B108" s="71" t="str">
        <x:v>Unsupported controlled value: commercialNonParticipation</x:v>
      </x:c>
      <x:c r="C108" s="71" t="str">
        <x:v>Atlas Cloud</x:v>
      </x:c>
      <x:c r="D108" s="71" t="str">
        <x:v>shortlist</x:v>
      </x:c>
      <x:c r="E108" s="71" t="str">
        <x:v>yes</x:v>
      </x:c>
      <x:c r="F108" s="71" t="str">
        <x:v>yes</x:v>
      </x:c>
      <x:c r="G108" s="71" t="str">
        <x:v>mixed</x:v>
      </x:c>
      <x:c r="H108" s="71" t="str">
        <x:v>yes</x:v>
      </x:c>
      <x:c r="I108" s="71" t="str">
        <x:v>full</x:v>
      </x:c>
      <x:c r="J108" s="71" t="str">
        <x:v>independent_current</x:v>
      </x:c>
      <x:c r="K108" s="71" t="str">
        <x:v>vendor</x:v>
      </x:c>
      <x:c r="L108" s="71" t="str">
        <x:v>direct</x:v>
      </x:c>
      <x:c r="M108" s="71" t="str">
        <x:v>current</x:v>
      </x:c>
      <x:c r="N108" s="71" t="str">
        <x:v>none</x:v>
      </x:c>
      <x:c r="O108" s="71" t="str">
        <x:v>two_plus</x:v>
      </x:c>
      <x:c r="P108" s="71" t="str">
        <x:v>balanced</x:v>
      </x:c>
      <x:c r="Q108" s="71" t="str">
        <x:v>none</x:v>
      </x:c>
      <x:c r="R108" s="71" t="str">
        <x:v>no</x:v>
      </x:c>
      <x:c r="S108" s="71" t="str">
        <x:v>yes</x:v>
      </x:c>
      <x:c r="T108" s="71" t="str">
        <x:v>no</x:v>
      </x:c>
      <x:c r="U108" s="71" t="str">
        <x:v>obsolete_code</x:v>
      </x:c>
      <x:c r="V108" s="71" t="str">
        <x:v>INVALID INPUT</x:v>
      </x:c>
      <x:c r="W108" s="71" t="str">
        <x:v>CONTROLLED_INPUT_INVALID</x:v>
      </x:c>
      <x:c r="X108" s="71" t="str">
        <x:v>INVALID</x:v>
      </x:c>
      <x:c r="Y108" s="61">
        <x:f>IF($BN108="EMPTY","EMPTY",$BN108)</x:f>
      </x:c>
      <x:c r="Z108" s="61">
        <x:f>$BO108</x:f>
      </x:c>
      <x:c r="AA108" s="61">
        <x:f>IF($BN108="EMPTY","EMPTY",IF($AZ108=TRUE,"INVALID",IF($BA108=TRUE,"INCOMPLETE",IF(OR(NOT(ISTEXT($C108)),LEN(TRIM($C108&amp;""))&lt;2),"INVALID","VALID"))))</x:f>
      </x:c>
      <x:c r="AB108" s="61">
        <x:f>IF(Y108=V108,"PASS","FAIL")</x:f>
      </x:c>
      <x:c r="AC108" s="61">
        <x:f>IF(Z108=W108,"PASS","FAIL")</x:f>
      </x:c>
      <x:c r="AD108" s="61">
        <x:f>IF(AA108=X108,"PASS","FAIL")</x:f>
      </x:c>
      <x:c r="AE108" s="61">
        <x:f>IF(AND(AB108="PASS",AC108="PASS",AD108="PASS"),"PASS","FAIL")</x:f>
      </x:c>
      <x:c r="AF108" s="71" t="str">
        <x:v>One or more controlled inputs are not recognized.</x:v>
      </x:c>
      <x:c r="AG108" s="61">
        <x:f>IF($BN108="EMPTY","EMPTY",IFERROR(VLOOKUP($BO108,'Method Notes'!$AN$5:$AW$50,2,FALSE),""))</x:f>
      </x:c>
      <x:c r="AH108" s="71" t="str">
        <x:v>Unsupported values were supplied for: commercialNonParticipation. The engine does not convert them to a safe default.</x:v>
      </x:c>
      <x:c r="AI108" s="61">
        <x:f>IF($BN108="EMPTY","EMPTY",IF($BO108="CONTROLLED_INPUT_INVALID","Unsupported values were supplied for: "&amp;LEFT($BL108,MAX(0,LEN($BL108)-2))&amp;". The engine does not convert them to a safe default.",IF($BO108="REQUIRED_FIELDS_MISSING","Required information is missing: "&amp;LEFT($BM108,MAX(0,LEN($BM108)-2))&amp;".",IFERROR(VLOOKUP($BO108,'Method Notes'!$AN$5:$AW$50,3,FALSE),""))))</x:f>
      </x:c>
      <x:c r="AJ108" s="71" t="str">
        <x:v>No role change.</x:v>
      </x:c>
      <x:c r="AK108" s="61">
        <x:f>IF($BN108="EMPTY","EMPTY",IF($BO108="COMMERCIAL_ALTERNATIVE_MISSING","Add as "&amp;$BJ108&amp;" in this scoped view.",IF($BO108="ROLE_MISMATCH","Reclassify as "&amp;$BJ108&amp;" for this view.",IFERROR(VLOOKUP($BO108,'Method Notes'!$AN$5:$AW$50,4,FALSE),""))))</x:f>
      </x:c>
      <x:c r="AL108" s="71" t="str">
        <x:v>Input correction only.</x:v>
      </x:c>
      <x:c r="AM108" s="61">
        <x:f>IF($BN108="EMPTY","EMPTY",IFERROR(VLOOKUP($BO108,'Method Notes'!$AN$5:$AW$50,5,FALSE),""))</x:f>
      </x:c>
      <x:c r="AN108" s="71" t="str">
        <x:v>Any competitor-set conclusion.</x:v>
      </x:c>
      <x:c r="AO108" s="61">
        <x:f>IF($BN108="EMPTY","EMPTY",IFERROR(VLOOKUP($BO108,'Method Notes'!$AN$5:$AW$50,6,FALSE),""))</x:f>
      </x:c>
      <x:c r="AP108" s="71" t="str">
        <x:v>Replace each invalid value with an accepted controlled value.</x:v>
      </x:c>
      <x:c r="AQ108" s="61">
        <x:f>IF($BN108="EMPTY","EMPTY",IF($BO108="COMMERCIAL_EVIDENCE_LIMITED",IF($BF108=TRUE,"Add independent decisions and missing segments.","Collect direct buyer or recorded commercial-event evidence tied to the same scope."),IFERROR(VLOOKUP($BO108,'Method Notes'!$AN$5:$AW$50,7,FALSE),"")))</x:f>
      </x:c>
      <x:c r="AR108" s="71" t="str">
        <x:v>Run the check again after correction.</x:v>
      </x:c>
      <x:c r="AS108" s="61">
        <x:f>IF($BN108="EMPTY","EMPTY",IFERROR(VLOOKUP($BO108,'Method Notes'!$AN$5:$AW$50,8,FALSE),""))</x:f>
      </x:c>
      <x:c r="AT108" s="71" t="str">
        <x:v>CONTROLLED INPUT INVALID</x:v>
      </x:c>
      <x:c r="AU108" s="61">
        <x:f>IF($BN108="EMPTY","EMPTY",IF(OR($BO108="COMMERCIAL_EVIDENCE_LIMITED",$BO108="COMMERCIAL_ALTERNATIVE_MISSING",$BO108="ROLE_MISMATCH",$BO108="SCOPE_OR_FRESHNESS_LIMIT"),IF($BB108="shared","PROVENANCE NOT INDEPENDENT",IF($BB108="one","ONE INDEPENDENT DECISION ONLY",IF($BE108="incomplete_crm","CRM CAPTURE INCOMPLETE",IF(OR($BE108="only_wins",$BE108="only_losses",$BE108="one_segment",$BE108="limited"),"SAMPLE COVERAGE LIMITED",IF($T108="yes","HISTORICAL BACKFILL UNRELIABLE",IF($BC108="stale","EVIDENCE STALE","Evidence is scoped to the tested view.")))))),IFERROR(VLOOKUP($BO108,'Method Notes'!$AN$5:$AW$50,9,FALSE),"")))</x:f>
      </x:c>
      <x:c r="AV108" s="71" t="str">
        <x:v>Correct the named fields before using the result.</x:v>
      </x:c>
      <x:c r="AW108" s="61">
        <x:f>IF($BN108="EMPTY","EMPTY",IFERROR(VLOOKUP($BO108,'Method Notes'!$AN$5:$AW$50,10,FALSE),""))</x:f>
      </x:c>
      <x:c r="AX108" s="61">
        <x:f>IF(AND(AG108=AF108,AI108=AH108,AK108=AJ108,AM108=AL108,AO108=AN108,AQ108=AP108,AS108=AR108,AU108=AT108,AW108=AV108),"PASS","FAIL")</x:f>
      </x:c>
      <x:c r="AY108">
        <x:f>IF(COUNTA($C108:$U108)&gt;0,1,0)</x:f>
      </x:c>
      <x:c r="AZ108">
        <x:f>OR(ISFORMULA($C108),ISFORMULA($D108),AND($D108&lt;&gt;"",NOT(OR(EXACT($D108,"seo"),EXACT($D108,"content"),EXACT($D108,"paid_search"),EXACT($D108,"market_monitoring"),EXACT($D108,"battlecard"),EXACT($D108,"product_comparison"),EXACT($D108,"shortlist"),EXACT($D108,"procurement"),EXACT($D108,"pricing"),EXACT($D108,"renewal"),EXACT($D108,"strategy")))),ISFORMULA($E108),AND($E108&lt;&gt;"",NOT(OR(EXACT($E108,"yes"),EXACT($E108,"no")))),ISFORMULA($F108),AND($F108&lt;&gt;"",NOT(OR(EXACT($F108,"yes"),EXACT($F108,"no")))),ISFORMULA($G108),AND($G108&lt;&gt;"",NOT(OR(EXACT($G108,"none"),EXACT($G108,"seller_only"),EXACT($G108,"buyer_event"),EXACT($G108,"mixed")))),ISFORMULA($H108),AND($H108&lt;&gt;"",NOT(OR(EXACT($H108,"yes"),EXACT($H108,"no"),EXACT($H108,"unknown")))),ISFORMULA($I108),AND($I108&lt;&gt;"",NOT(OR(EXACT($I108,"full"),EXACT($I108,"partial"),EXACT($I108,"mismatch"),EXACT($I108,"unknown")))),ISFORMULA($J108),AND($J108&lt;&gt;"",NOT(OR(EXACT($J108,"independent_current"),EXACT($J108,"one_decision"),EXACT($J108,"shared_records"),EXACT($J108,"contradictory"),EXACT($J108,"incomplete_capture"),EXACT($J108,"stale")))),ISFORMULA($K108),AND($K108&lt;&gt;"",NOT(OR(EXACT($K108,"vendor"),EXACT($K108,"product"),EXACT($K108,"consultancy"),EXACT($K108,"agency"),EXACT($K108,"internal_build"),EXACT($K108,"spreadsheet"),EXACT($K108,"incumbent"),EXACT($K108,"open_source"),EXACT($K108,"free_tool"),EXACT($K108,"no_decision"),EXACT($K108,"status_quo"),EXACT($K108,"unknown")))),ISFORMULA($L108),AND($L108&lt;&gt;"",NOT(OR(EXACT($L108,"direct"),EXACT($L108,"indirect"),EXACT($L108,"substitute"),EXACT($L108,"reference"),EXACT($L108,"unknown")))),ISFORMULA($M108),AND($M108&lt;&gt;"",NOT(OR(EXACT($M108,"current"),EXACT($M108,"stale"),EXACT($M108,"unknown")))),ISFORMULA($N108),AND($N108&lt;&gt;"",NOT(OR(EXACT($N108,"none"),EXACT($N108,"material"),EXACT($N108,"unknown")))),ISFORMULA($O108),AND($O108&lt;&gt;"",NOT(OR(EXACT($O108,"two_plus"),EXACT($O108,"one"),EXACT($O108,"shared"),EXACT($O108,"unknown")))),ISFORMULA($P108),AND($P108&lt;&gt;"",NOT(OR(EXACT($P108,"balanced"),EXACT($P108,"only_wins"),EXACT($P108,"only_losses"),EXACT($P108,"one_segment"),EXACT($P108,"incomplete_crm"),EXACT($P108,"limited")))),ISFORMULA($Q108),AND($Q108&lt;&gt;"",NOT(OR(EXACT($Q108,"none"),EXACT($Q108,"review_due"),EXACT($Q108,"new_evidence")))),ISFORMULA($R108),AND($R108&lt;&gt;"",NOT(OR(EXACT($R108,"yes"),EXACT($R108,"no")))),ISFORMULA($S108),AND($S108&lt;&gt;"",NOT(OR(EXACT($S108,"yes"),EXACT($S108,"no"),EXACT($S108,"unknown")))),ISFORMULA($T108),AND($T108&lt;&gt;"",NOT(OR(EXACT($T108,"yes"),EXACT($T108,"no")))),ISFORMULA($U108),AND($U108&lt;&gt;"",NOT(OR(EXACT($U108,"yes"),EXACT($U108,"no"),EXACT($U108,"unknown")))))</x:f>
      </x:c>
      <x:c r="BA108">
        <x:f>OR(LEN(TRIM($C108&amp;""))=0,LEN(TRIM($D108&amp;""))=0,LEN(TRIM($E108&amp;""))=0,LEN(TRIM($F108&amp;""))=0,LEN(TRIM($G108&amp;""))=0,LEN(TRIM($H108&amp;""))=0,LEN(TRIM($I108&amp;""))=0,LEN(TRIM($J108&amp;""))=0)</x:f>
      </x:c>
      <x:c r="BB108">
        <x:f>IF($O108&lt;&gt;"",$O108,IF($J108="independent_current","two_plus",IF($J108="one_decision","one",IF($J108="shared_records","shared","unknown"))))</x:f>
      </x:c>
      <x:c r="BC108">
        <x:f>IF($M108&lt;&gt;"",$M108,IF($J108="stale","stale",IF($J108="incomplete_capture","unknown",IF($J108&lt;&gt;"","current",""))))</x:f>
      </x:c>
      <x:c r="BD108">
        <x:f>IF($N108&lt;&gt;"",$N108,IF($J108="contradictory","material",IF($J108&lt;&gt;"","none","")))</x:f>
      </x:c>
      <x:c r="BE108">
        <x:f>IF($P108&lt;&gt;"",$P108,IF($J108="incomplete_capture","incomplete_crm",IF($J108="independent_current","balanced",IF($J108&lt;&gt;"","limited",""))))</x:f>
      </x:c>
      <x:c r="BF108">
        <x:f>OR($G108="buyer_event",$G108="mixed")</x:f>
      </x:c>
      <x:c r="BG108">
        <x:f>OR($D108="battlecard",$D108="shortlist",$D108="procurement",$D108="pricing",$D108="renewal",$D108="strategy",$D108="product_comparison")</x:f>
      </x:c>
      <x:c r="BH108">
        <x:f>OR($D108="seo",$D108="content",$D108="paid_search",$D108="market_monitoring")</x:f>
      </x:c>
      <x:c r="BI108">
        <x:f>IF(OR($K108="vendor",$K108="product"),"direct",IF(OR($K108="consultancy",$K108="agency"),"indirect",IF(OR($K108="internal_build",$K108="spreadsheet",$K108="incumbent",$K108="open_source",$K108="free_tool",$K108="no_decision",$K108="status_quo"),"substitute","")))</x:f>
      </x:c>
      <x:c r="BJ108">
        <x:f>IF(OR($K108="vendor",$K108="product"),"Direct competitor",IF(OR($K108="consultancy",$K108="agency"),"Service alternative",IF($K108="incumbent","Incumbent / substitute",IF($K108="no_decision","No-decision alternative",IF($K108="status_quo","Status-quo alternative",IF(OR($K108="internal_build",$K108="spreadsheet",$K108="open_source",$K108="free_tool"),"Substitute",""))))))</x:f>
      </x:c>
      <x:c r="BK108">
        <x:f>OR($G108="none",$G108="seller_only",$BB108&lt;&gt;"two_plus",$BE108="only_wins",$BE108="only_losses",$BE108="one_segment",$BE108="incomplete_crm",$BE108="limited",$T108="yes",$BC108&lt;&gt;"current")</x:f>
      </x:c>
      <x:c r="BL108">
        <x:f>IF(ISFORMULA($C108),"candidateName, ","")&amp;IF(OR(ISFORMULA($D108),AND($D108&lt;&gt;"",NOT(OR(EXACT($D108,"seo"),EXACT($D108,"content"),EXACT($D108,"paid_search"),EXACT($D108,"market_monitoring"),EXACT($D108,"battlecard"),EXACT($D108,"product_comparison"),EXACT($D108,"shortlist"),EXACT($D108,"procurement"),EXACT($D108,"pricing"),EXACT($D108,"renewal"),EXACT($D108,"strategy"))))),"decisionUse, ","")&amp;IF(OR(ISFORMULA($E108),AND($E108&lt;&gt;"",NOT(OR(EXACT($E108,"yes"),EXACT($E108,"no"))))),"candidateInSet, ","")&amp;IF(OR(ISFORMULA($F108),AND($F108&lt;&gt;"",NOT(OR(EXACT($F108,"yes"),EXACT($F108,"no"))))),"publicEvidence, ","")&amp;IF(OR(ISFORMULA($G108),AND($G108&lt;&gt;"",NOT(OR(EXACT($G108,"none"),EXACT($G108,"seller_only"),EXACT($G108,"buyer_event"),EXACT($G108,"mixed"))))),"firstPartyEvidence, ","")&amp;IF(OR(ISFORMULA($H108),AND($H108&lt;&gt;"",NOT(OR(EXACT($H108,"yes"),EXACT($H108,"no"),EXACT($H108,"unknown"))))),"realDecision, ","")&amp;IF(OR(ISFORMULA($I108),AND($I108&lt;&gt;"",NOT(OR(EXACT($I108,"full"),EXACT($I108,"partial"),EXACT($I108,"mismatch"),EXACT($I108,"unknown"))))),"scopeMatch, ","")&amp;IF(OR(ISFORMULA($J108),AND($J108&lt;&gt;"",NOT(OR(EXACT($J108,"independent_current"),EXACT($J108,"one_decision"),EXACT($J108,"shared_records"),EXACT($J108,"contradictory"),EXACT($J108,"incomplete_capture"),EXACT($J108,"stale"))))),"evidenceQuality, ","")&amp;IF(OR(ISFORMULA($K108),AND($K108&lt;&gt;"",NOT(OR(EXACT($K108,"vendor"),EXACT($K108,"product"),EXACT($K108,"consultancy"),EXACT($K108,"agency"),EXACT($K108,"internal_build"),EXACT($K108,"spreadsheet"),EXACT($K108,"incumbent"),EXACT($K108,"open_source"),EXACT($K108,"free_tool"),EXACT($K108,"no_decision"),EXACT($K108,"status_quo"),EXACT($K108,"unknown"))))),"alternativeType, ","")&amp;IF(OR(ISFORMULA($L108),AND($L108&lt;&gt;"",NOT(OR(EXACT($L108,"direct"),EXACT($L108,"indirect"),EXACT($L108,"substitute"),EXACT($L108,"reference"),EXACT($L108,"unknown"))))),"currentRole, ","")&amp;IF(OR(ISFORMULA($M108),AND($M108&lt;&gt;"",NOT(OR(EXACT($M108,"current"),EXACT($M108,"stale"),EXACT($M108,"unknown"))))),"freshness, ","")&amp;IF(OR(ISFORMULA($N108),AND($N108&lt;&gt;"",NOT(OR(EXACT($N108,"none"),EXACT($N108,"material"),EXACT($N108,"unknown"))))),"contradiction, ","")&amp;IF(OR(ISFORMULA($O108),AND($O108&lt;&gt;"",NOT(OR(EXACT($O108,"two_plus"),EXACT($O108,"one"),EXACT($O108,"shared"),EXACT($O108,"unknown"))))),"provenance, ","")&amp;IF(OR(ISFORMULA($P108),AND($P108&lt;&gt;"",NOT(OR(EXACT($P108,"balanced"),EXACT($P108,"only_wins"),EXACT($P108,"only_losses"),EXACT($P108,"one_segment"),EXACT($P108,"incomplete_crm"),EXACT($P108,"limited"))))),"sampleCoverage, ","")&amp;IF(OR(ISFORMULA($Q108),AND($Q108&lt;&gt;"",NOT(OR(EXACT($Q108,"none"),EXACT($Q108,"review_due"),EXACT($Q108,"new_evidence"))))),"previousValidation, ","")&amp;IF(OR(ISFORMULA($R108),AND($R108&lt;&gt;"",NOT(OR(EXACT($R108,"yes"),EXACT($R108,"no"))))),"newMaterialEvidence, ","")&amp;IF(OR(ISFORMULA($S108),AND($S108&lt;&gt;"",NOT(OR(EXACT($S108,"yes"),EXACT($S108,"no"),EXACT($S108,"unknown"))))),"serviceability, ","")&amp;IF(OR(ISFORMULA($T108),AND($T108&lt;&gt;"",NOT(OR(EXACT($T108,"yes"),EXACT($T108,"no"))))),"historicalBackfill, ","")&amp;IF(OR(ISFORMULA($U108),AND($U108&lt;&gt;"",NOT(OR(EXACT($U108,"yes"),EXACT($U108,"no"),EXACT($U108,"unknown"))))),"commercialNonParticipation, ","")</x:f>
      </x:c>
      <x:c r="BM108">
        <x:f>IF(LEN(TRIM($C108&amp;""))=0,"candidateName, ","")&amp;IF(LEN(TRIM($D108&amp;""))=0,"decisionUse, ","")&amp;IF(LEN(TRIM($E108&amp;""))=0,"candidateInSet, ","")&amp;IF(LEN(TRIM($F108&amp;""))=0,"publicEvidence, ","")&amp;IF(LEN(TRIM($G108&amp;""))=0,"firstPartyEvidence, ","")&amp;IF(LEN(TRIM($H108&amp;""))=0,"realDecision, ","")&amp;IF(LEN(TRIM($I108&amp;""))=0,"scopeMatch, ","")&amp;IF(LEN(TRIM($J108&amp;""))=0,"evidenceQuality, ","")</x:f>
      </x:c>
      <x:c r="BN108">
        <x:f>IF($AY108=0,"EMPTY",IF($AZ108=TRUE,"INVALID INPUT",IF($BA108=TRUE,"INVALID INPUT",IF(OR(NOT(ISTEXT($C108)),LEN(TRIM($C108&amp;""))&lt;2),"INVALID INPUT",IF(OR($Q108="review_due",$Q108="new_evidence",$R108="yes"),"REOPEN",IF(OR($BD108="material",$BD108="unknown"),"RESOLVE EVIDENCE",IF(OR($I108="unknown",$H108="unknown"),"RESOLVE EVIDENCE",IF(AND($BG108=TRUE,OR($S108="",$S108="unknown")),"RESOLVE EVIDENCE",IF(AND($E108="no",OR($K108="",$K108="unknown")),"RESOLVE EVIDENCE",IF(AND($E108="yes",OR($L108="",$L108="unknown")),"RESOLVE EVIDENCE",IF(AND($E108="yes",OR($I108="partial",$I108="mismatch",$BC108="stale")),"DOWNGRADE",IF(AND($BG108=TRUE,$BK108=TRUE),"RESOLVE EVIDENCE",IF(AND($S108="no",$E108="yes",$H108="no",$U108="yes",$BB108="two_plus",$I108="full",$BC108="current"),"EXCLUDE FROM THIS COMMERCIAL VIEW",IF(AND($S108="no",$E108="yes",$H108="yes"),"DOWNGRADE",IF(AND($S108="no",OR($F108="yes",$BH108=TRUE)),"RETAIN FOR DISCOVERY / REFERENCE",IF($S108="no","RESOLVE EVIDENCE",IF(AND($E108="no",$H108="yes",$BF108=TRUE,$I108="full",$BI108=""),"RESOLVE EVIDENCE",IF(AND($E108="no",$H108="yes",$BF108=TRUE,$I108="full",$BG108=TRUE,OR($BB108&lt;&gt;"two_plus",$BC108&lt;&gt;"current",$S108&lt;&gt;"yes")),"RESOLVE EVIDENCE",IF(AND($E108="no",$H108="yes",$BF108=TRUE,$I108="full"),"ADD",IF(AND($BI108&lt;&gt;"",$E108="yes",$H108="yes",$I108="full",$L108&lt;&gt;$BI108),"RECLASSIFY",IF(AND($BB108="shared",$BH108=TRUE),"RETAIN FOR DISCOVERY / REFERENCE",IF(AND($BH108=TRUE,$F108="yes",OR($H108="no",$G108="none")),"RETAIN FOR DISCOVERY / REFERENCE",IF(AND($E108="yes",$H108="no",$U108="yes",$BB108="two_plus",$I108="full",$BC108="current"),"EXCLUDE FROM THIS COMMERCIAL VIEW",IF(AND($E108="yes",$H108="yes",$BF108=TRUE,$I108="full",$BB108="two_plus",$BC108="current",$BI108=""),"RESOLVE EVIDENCE",IF(AND($E108="yes",$H108="yes",$BF108=TRUE,$I108="full",$BB108="two_plus",$BC108="current",$BG108=TRUE,$S108&lt;&gt;"yes"),"RESOLVE EVIDENCE",IF(AND($E108="yes",$H108="yes",$BF108=TRUE,$I108="full",$BB108="two_plus",$BC108="current",$L108&lt;&gt;$BI108),"RECLASSIFY",IF(AND($E108="yes",$H108="yes",$BF108=TRUE,$I108="full",$BB108="two_plus",$BC108="current"),"CONFIRM","RESOLVE EVIDENCE")))))))))))))))))))))))))))</x:f>
      </x:c>
      <x:c r="BO108">
        <x:f>IF($AY108=0,"EMPTY",IF($AZ108=TRUE,"CONTROLLED_INPUT_INVALID",IF($BA108=TRUE,"REQUIRED_FIELDS_MISSING",IF(OR(NOT(ISTEXT($C108)),LEN(TRIM($C108&amp;""))&lt;2),"IDENTITY_MALFORMED",IF(OR($Q108="review_due",$Q108="new_evidence",$R108="yes"),"LIFECYCLE_TRIGGER",IF(OR($BD108="material",$BD108="unknown"),"MATERIAL_CONTRADICTION",IF(OR($I108="unknown",$H108="unknown"),"SCOPE_OR_EVENT_UNRESOLVED",IF(AND($BG108=TRUE,OR($S108="",$S108="unknown")),"SERVICEABILITY_UNRESOLVED",IF(AND($E108="no",OR($K108="",$K108="unknown")),"MISSING_ALTERNATIVE_ROLE_UNRESOLVED",IF(AND($E108="yes",OR($L108="",$L108="unknown")),"CURRENT_ROLE_UNRESOLVED",IF(AND($E108="yes",OR($I108="partial",$I108="mismatch",$BC108="stale")),"SCOPE_OR_FRESHNESS_LIMIT",IF(AND($BG108=TRUE,$BK108=TRUE),"COMMERCIAL_EVIDENCE_LIMITED",IF(AND($S108="no",$E108="yes",$H108="no",$U108="yes",$BB108="two_plus",$I108="full",$BC108="current"),"SCOPED_NON_SERVICEABILITY",IF(AND($S108="no",$E108="yes",$H108="yes"),"SERVICEABILITY_LIMIT",IF(AND($S108="no",OR($F108="yes",$BH108=TRUE)),"NOT_SERVICEABLE_FOR_COMMERCIAL_VIEW",IF($S108="no","SERVICEABILITY_NEGATIVE_ROLE_EFFECT_UNRESOLVED",IF(AND($E108="no",$H108="yes",$BF108=TRUE,$I108="full",$BI108=""),"MISSING_ALTERNATIVE_ROLE_UNRESOLVED",IF(AND($E108="no",$H108="yes",$BF108=TRUE,$I108="full",$BG108=TRUE,OR($BB108&lt;&gt;"two_plus",$BC108&lt;&gt;"current",$S108&lt;&gt;"yes")),"MISSING_ALTERNATIVE_EVIDENCE_LIMITED",IF(AND($E108="no",$H108="yes",$BF108=TRUE,$I108="full"),"COMMERCIAL_ALTERNATIVE_MISSING",IF(AND($BI108&lt;&gt;"",$E108="yes",$H108="yes",$I108="full",$L108&lt;&gt;$BI108),"ROLE_MISMATCH",IF(AND($BB108="shared",$BH108=TRUE),"PUBLIC_SIGNAL_SHARED_PROVENANCE",IF(AND($BH108=TRUE,$F108="yes",OR($H108="no",$G108="none")),"DISCOVERY_ONLY_RELATIONSHIP",IF(AND($E108="yes",$H108="no",$U108="yes",$BB108="two_plus",$I108="full",$BC108="current"),"SCOPED_NON_PARTICIPATION",IF(AND($E108="yes",$H108="yes",$BF108=TRUE,$I108="full",$BB108="two_plus",$BC108="current",$BI108=""),"ALTERNATIVE_TYPE_UNRESOLVED",IF(AND($E108="yes",$H108="yes",$BF108=TRUE,$I108="full",$BB108="two_plus",$BC108="current",$BG108=TRUE,$S108&lt;&gt;"yes"),"SERVICEABILITY_UNRESOLVED",IF(AND($E108="yes",$H108="yes",$BF108=TRUE,$I108="full",$BB108="two_plus",$BC108="current",$L108&lt;&gt;$BI108),"ROLE_MISMATCH",IF(AND($E108="yes",$H108="yes",$BF108=TRUE,$I108="full",$BB108="two_plus",$BC108="current"),"SCOPED_COMMERCIAL_RELEVANCE","DEFAULT_EVIDENCE_GAP")))))))))))))))))))))))))))</x:f>
      </x:c>
    </x:row>
    <x:row r="109">
      <x:c r="A109" s="71" t="str">
        <x:v>F104</x:v>
      </x:c>
      <x:c r="B109" s="71" t="str">
        <x:v>Unsupported controlled value: newMaterialEvidence</x:v>
      </x:c>
      <x:c r="C109" s="71" t="str">
        <x:v>Atlas Cloud</x:v>
      </x:c>
      <x:c r="D109" s="71" t="str">
        <x:v>shortlist</x:v>
      </x:c>
      <x:c r="E109" s="71" t="str">
        <x:v>yes</x:v>
      </x:c>
      <x:c r="F109" s="71" t="str">
        <x:v>yes</x:v>
      </x:c>
      <x:c r="G109" s="71" t="str">
        <x:v>mixed</x:v>
      </x:c>
      <x:c r="H109" s="71" t="str">
        <x:v>yes</x:v>
      </x:c>
      <x:c r="I109" s="71" t="str">
        <x:v>full</x:v>
      </x:c>
      <x:c r="J109" s="71" t="str">
        <x:v>independent_current</x:v>
      </x:c>
      <x:c r="K109" s="71" t="str">
        <x:v>vendor</x:v>
      </x:c>
      <x:c r="L109" s="71" t="str">
        <x:v>direct</x:v>
      </x:c>
      <x:c r="M109" s="71" t="str">
        <x:v>current</x:v>
      </x:c>
      <x:c r="N109" s="71" t="str">
        <x:v>none</x:v>
      </x:c>
      <x:c r="O109" s="71" t="str">
        <x:v>two_plus</x:v>
      </x:c>
      <x:c r="P109" s="71" t="str">
        <x:v>balanced</x:v>
      </x:c>
      <x:c r="Q109" s="71" t="str">
        <x:v>none</x:v>
      </x:c>
      <x:c r="R109" s="71" t="str">
        <x:v>obsolete_code</x:v>
      </x:c>
      <x:c r="S109" s="71" t="str">
        <x:v>yes</x:v>
      </x:c>
      <x:c r="T109" s="71" t="str">
        <x:v>no</x:v>
      </x:c>
      <x:c r="U109" s="71" t="str">
        <x:v>no</x:v>
      </x:c>
      <x:c r="V109" s="71" t="str">
        <x:v>INVALID INPUT</x:v>
      </x:c>
      <x:c r="W109" s="71" t="str">
        <x:v>CONTROLLED_INPUT_INVALID</x:v>
      </x:c>
      <x:c r="X109" s="71" t="str">
        <x:v>INVALID</x:v>
      </x:c>
      <x:c r="Y109" s="61">
        <x:f>IF($BN109="EMPTY","EMPTY",$BN109)</x:f>
      </x:c>
      <x:c r="Z109" s="61">
        <x:f>$BO109</x:f>
      </x:c>
      <x:c r="AA109" s="61">
        <x:f>IF($BN109="EMPTY","EMPTY",IF($AZ109=TRUE,"INVALID",IF($BA109=TRUE,"INCOMPLETE",IF(OR(NOT(ISTEXT($C109)),LEN(TRIM($C109&amp;""))&lt;2),"INVALID","VALID"))))</x:f>
      </x:c>
      <x:c r="AB109" s="61">
        <x:f>IF(Y109=V109,"PASS","FAIL")</x:f>
      </x:c>
      <x:c r="AC109" s="61">
        <x:f>IF(Z109=W109,"PASS","FAIL")</x:f>
      </x:c>
      <x:c r="AD109" s="61">
        <x:f>IF(AA109=X109,"PASS","FAIL")</x:f>
      </x:c>
      <x:c r="AE109" s="61">
        <x:f>IF(AND(AB109="PASS",AC109="PASS",AD109="PASS"),"PASS","FAIL")</x:f>
      </x:c>
      <x:c r="AF109" s="71" t="str">
        <x:v>One or more controlled inputs are not recognized.</x:v>
      </x:c>
      <x:c r="AG109" s="61">
        <x:f>IF($BN109="EMPTY","EMPTY",IFERROR(VLOOKUP($BO109,'Method Notes'!$AN$5:$AW$50,2,FALSE),""))</x:f>
      </x:c>
      <x:c r="AH109" s="71" t="str">
        <x:v>Unsupported values were supplied for: newMaterialEvidence. The engine does not convert them to a safe default.</x:v>
      </x:c>
      <x:c r="AI109" s="61">
        <x:f>IF($BN109="EMPTY","EMPTY",IF($BO109="CONTROLLED_INPUT_INVALID","Unsupported values were supplied for: "&amp;LEFT($BL109,MAX(0,LEN($BL109)-2))&amp;". The engine does not convert them to a safe default.",IF($BO109="REQUIRED_FIELDS_MISSING","Required information is missing: "&amp;LEFT($BM109,MAX(0,LEN($BM109)-2))&amp;".",IFERROR(VLOOKUP($BO109,'Method Notes'!$AN$5:$AW$50,3,FALSE),""))))</x:f>
      </x:c>
      <x:c r="AJ109" s="71" t="str">
        <x:v>No role change.</x:v>
      </x:c>
      <x:c r="AK109" s="61">
        <x:f>IF($BN109="EMPTY","EMPTY",IF($BO109="COMMERCIAL_ALTERNATIVE_MISSING","Add as "&amp;$BJ109&amp;" in this scoped view.",IF($BO109="ROLE_MISMATCH","Reclassify as "&amp;$BJ109&amp;" for this view.",IFERROR(VLOOKUP($BO109,'Method Notes'!$AN$5:$AW$50,4,FALSE),""))))</x:f>
      </x:c>
      <x:c r="AL109" s="71" t="str">
        <x:v>Input correction only.</x:v>
      </x:c>
      <x:c r="AM109" s="61">
        <x:f>IF($BN109="EMPTY","EMPTY",IFERROR(VLOOKUP($BO109,'Method Notes'!$AN$5:$AW$50,5,FALSE),""))</x:f>
      </x:c>
      <x:c r="AN109" s="71" t="str">
        <x:v>Any competitor-set conclusion.</x:v>
      </x:c>
      <x:c r="AO109" s="61">
        <x:f>IF($BN109="EMPTY","EMPTY",IFERROR(VLOOKUP($BO109,'Method Notes'!$AN$5:$AW$50,6,FALSE),""))</x:f>
      </x:c>
      <x:c r="AP109" s="71" t="str">
        <x:v>Replace each invalid value with an accepted controlled value.</x:v>
      </x:c>
      <x:c r="AQ109" s="61">
        <x:f>IF($BN109="EMPTY","EMPTY",IF($BO109="COMMERCIAL_EVIDENCE_LIMITED",IF($BF109=TRUE,"Add independent decisions and missing segments.","Collect direct buyer or recorded commercial-event evidence tied to the same scope."),IFERROR(VLOOKUP($BO109,'Method Notes'!$AN$5:$AW$50,7,FALSE),"")))</x:f>
      </x:c>
      <x:c r="AR109" s="71" t="str">
        <x:v>Run the check again after correction.</x:v>
      </x:c>
      <x:c r="AS109" s="61">
        <x:f>IF($BN109="EMPTY","EMPTY",IFERROR(VLOOKUP($BO109,'Method Notes'!$AN$5:$AW$50,8,FALSE),""))</x:f>
      </x:c>
      <x:c r="AT109" s="71" t="str">
        <x:v>CONTROLLED INPUT INVALID</x:v>
      </x:c>
      <x:c r="AU109" s="61">
        <x:f>IF($BN109="EMPTY","EMPTY",IF(OR($BO109="COMMERCIAL_EVIDENCE_LIMITED",$BO109="COMMERCIAL_ALTERNATIVE_MISSING",$BO109="ROLE_MISMATCH",$BO109="SCOPE_OR_FRESHNESS_LIMIT"),IF($BB109="shared","PROVENANCE NOT INDEPENDENT",IF($BB109="one","ONE INDEPENDENT DECISION ONLY",IF($BE109="incomplete_crm","CRM CAPTURE INCOMPLETE",IF(OR($BE109="only_wins",$BE109="only_losses",$BE109="one_segment",$BE109="limited"),"SAMPLE COVERAGE LIMITED",IF($T109="yes","HISTORICAL BACKFILL UNRELIABLE",IF($BC109="stale","EVIDENCE STALE","Evidence is scoped to the tested view.")))))),IFERROR(VLOOKUP($BO109,'Method Notes'!$AN$5:$AW$50,9,FALSE),"")))</x:f>
      </x:c>
      <x:c r="AV109" s="71" t="str">
        <x:v>Correct the named fields before using the result.</x:v>
      </x:c>
      <x:c r="AW109" s="61">
        <x:f>IF($BN109="EMPTY","EMPTY",IFERROR(VLOOKUP($BO109,'Method Notes'!$AN$5:$AW$50,10,FALSE),""))</x:f>
      </x:c>
      <x:c r="AX109" s="61">
        <x:f>IF(AND(AG109=AF109,AI109=AH109,AK109=AJ109,AM109=AL109,AO109=AN109,AQ109=AP109,AS109=AR109,AU109=AT109,AW109=AV109),"PASS","FAIL")</x:f>
      </x:c>
      <x:c r="AY109">
        <x:f>IF(COUNTA($C109:$U109)&gt;0,1,0)</x:f>
      </x:c>
      <x:c r="AZ109">
        <x:f>OR(ISFORMULA($C109),ISFORMULA($D109),AND($D109&lt;&gt;"",NOT(OR(EXACT($D109,"seo"),EXACT($D109,"content"),EXACT($D109,"paid_search"),EXACT($D109,"market_monitoring"),EXACT($D109,"battlecard"),EXACT($D109,"product_comparison"),EXACT($D109,"shortlist"),EXACT($D109,"procurement"),EXACT($D109,"pricing"),EXACT($D109,"renewal"),EXACT($D109,"strategy")))),ISFORMULA($E109),AND($E109&lt;&gt;"",NOT(OR(EXACT($E109,"yes"),EXACT($E109,"no")))),ISFORMULA($F109),AND($F109&lt;&gt;"",NOT(OR(EXACT($F109,"yes"),EXACT($F109,"no")))),ISFORMULA($G109),AND($G109&lt;&gt;"",NOT(OR(EXACT($G109,"none"),EXACT($G109,"seller_only"),EXACT($G109,"buyer_event"),EXACT($G109,"mixed")))),ISFORMULA($H109),AND($H109&lt;&gt;"",NOT(OR(EXACT($H109,"yes"),EXACT($H109,"no"),EXACT($H109,"unknown")))),ISFORMULA($I109),AND($I109&lt;&gt;"",NOT(OR(EXACT($I109,"full"),EXACT($I109,"partial"),EXACT($I109,"mismatch"),EXACT($I109,"unknown")))),ISFORMULA($J109),AND($J109&lt;&gt;"",NOT(OR(EXACT($J109,"independent_current"),EXACT($J109,"one_decision"),EXACT($J109,"shared_records"),EXACT($J109,"contradictory"),EXACT($J109,"incomplete_capture"),EXACT($J109,"stale")))),ISFORMULA($K109),AND($K109&lt;&gt;"",NOT(OR(EXACT($K109,"vendor"),EXACT($K109,"product"),EXACT($K109,"consultancy"),EXACT($K109,"agency"),EXACT($K109,"internal_build"),EXACT($K109,"spreadsheet"),EXACT($K109,"incumbent"),EXACT($K109,"open_source"),EXACT($K109,"free_tool"),EXACT($K109,"no_decision"),EXACT($K109,"status_quo"),EXACT($K109,"unknown")))),ISFORMULA($L109),AND($L109&lt;&gt;"",NOT(OR(EXACT($L109,"direct"),EXACT($L109,"indirect"),EXACT($L109,"substitute"),EXACT($L109,"reference"),EXACT($L109,"unknown")))),ISFORMULA($M109),AND($M109&lt;&gt;"",NOT(OR(EXACT($M109,"current"),EXACT($M109,"stale"),EXACT($M109,"unknown")))),ISFORMULA($N109),AND($N109&lt;&gt;"",NOT(OR(EXACT($N109,"none"),EXACT($N109,"material"),EXACT($N109,"unknown")))),ISFORMULA($O109),AND($O109&lt;&gt;"",NOT(OR(EXACT($O109,"two_plus"),EXACT($O109,"one"),EXACT($O109,"shared"),EXACT($O109,"unknown")))),ISFORMULA($P109),AND($P109&lt;&gt;"",NOT(OR(EXACT($P109,"balanced"),EXACT($P109,"only_wins"),EXACT($P109,"only_losses"),EXACT($P109,"one_segment"),EXACT($P109,"incomplete_crm"),EXACT($P109,"limited")))),ISFORMULA($Q109),AND($Q109&lt;&gt;"",NOT(OR(EXACT($Q109,"none"),EXACT($Q109,"review_due"),EXACT($Q109,"new_evidence")))),ISFORMULA($R109),AND($R109&lt;&gt;"",NOT(OR(EXACT($R109,"yes"),EXACT($R109,"no")))),ISFORMULA($S109),AND($S109&lt;&gt;"",NOT(OR(EXACT($S109,"yes"),EXACT($S109,"no"),EXACT($S109,"unknown")))),ISFORMULA($T109),AND($T109&lt;&gt;"",NOT(OR(EXACT($T109,"yes"),EXACT($T109,"no")))),ISFORMULA($U109),AND($U109&lt;&gt;"",NOT(OR(EXACT($U109,"yes"),EXACT($U109,"no"),EXACT($U109,"unknown")))))</x:f>
      </x:c>
      <x:c r="BA109">
        <x:f>OR(LEN(TRIM($C109&amp;""))=0,LEN(TRIM($D109&amp;""))=0,LEN(TRIM($E109&amp;""))=0,LEN(TRIM($F109&amp;""))=0,LEN(TRIM($G109&amp;""))=0,LEN(TRIM($H109&amp;""))=0,LEN(TRIM($I109&amp;""))=0,LEN(TRIM($J109&amp;""))=0)</x:f>
      </x:c>
      <x:c r="BB109">
        <x:f>IF($O109&lt;&gt;"",$O109,IF($J109="independent_current","two_plus",IF($J109="one_decision","one",IF($J109="shared_records","shared","unknown"))))</x:f>
      </x:c>
      <x:c r="BC109">
        <x:f>IF($M109&lt;&gt;"",$M109,IF($J109="stale","stale",IF($J109="incomplete_capture","unknown",IF($J109&lt;&gt;"","current",""))))</x:f>
      </x:c>
      <x:c r="BD109">
        <x:f>IF($N109&lt;&gt;"",$N109,IF($J109="contradictory","material",IF($J109&lt;&gt;"","none","")))</x:f>
      </x:c>
      <x:c r="BE109">
        <x:f>IF($P109&lt;&gt;"",$P109,IF($J109="incomplete_capture","incomplete_crm",IF($J109="independent_current","balanced",IF($J109&lt;&gt;"","limited",""))))</x:f>
      </x:c>
      <x:c r="BF109">
        <x:f>OR($G109="buyer_event",$G109="mixed")</x:f>
      </x:c>
      <x:c r="BG109">
        <x:f>OR($D109="battlecard",$D109="shortlist",$D109="procurement",$D109="pricing",$D109="renewal",$D109="strategy",$D109="product_comparison")</x:f>
      </x:c>
      <x:c r="BH109">
        <x:f>OR($D109="seo",$D109="content",$D109="paid_search",$D109="market_monitoring")</x:f>
      </x:c>
      <x:c r="BI109">
        <x:f>IF(OR($K109="vendor",$K109="product"),"direct",IF(OR($K109="consultancy",$K109="agency"),"indirect",IF(OR($K109="internal_build",$K109="spreadsheet",$K109="incumbent",$K109="open_source",$K109="free_tool",$K109="no_decision",$K109="status_quo"),"substitute","")))</x:f>
      </x:c>
      <x:c r="BJ109">
        <x:f>IF(OR($K109="vendor",$K109="product"),"Direct competitor",IF(OR($K109="consultancy",$K109="agency"),"Service alternative",IF($K109="incumbent","Incumbent / substitute",IF($K109="no_decision","No-decision alternative",IF($K109="status_quo","Status-quo alternative",IF(OR($K109="internal_build",$K109="spreadsheet",$K109="open_source",$K109="free_tool"),"Substitute",""))))))</x:f>
      </x:c>
      <x:c r="BK109">
        <x:f>OR($G109="none",$G109="seller_only",$BB109&lt;&gt;"two_plus",$BE109="only_wins",$BE109="only_losses",$BE109="one_segment",$BE109="incomplete_crm",$BE109="limited",$T109="yes",$BC109&lt;&gt;"current")</x:f>
      </x:c>
      <x:c r="BL109">
        <x:f>IF(ISFORMULA($C109),"candidateName, ","")&amp;IF(OR(ISFORMULA($D109),AND($D109&lt;&gt;"",NOT(OR(EXACT($D109,"seo"),EXACT($D109,"content"),EXACT($D109,"paid_search"),EXACT($D109,"market_monitoring"),EXACT($D109,"battlecard"),EXACT($D109,"product_comparison"),EXACT($D109,"shortlist"),EXACT($D109,"procurement"),EXACT($D109,"pricing"),EXACT($D109,"renewal"),EXACT($D109,"strategy"))))),"decisionUse, ","")&amp;IF(OR(ISFORMULA($E109),AND($E109&lt;&gt;"",NOT(OR(EXACT($E109,"yes"),EXACT($E109,"no"))))),"candidateInSet, ","")&amp;IF(OR(ISFORMULA($F109),AND($F109&lt;&gt;"",NOT(OR(EXACT($F109,"yes"),EXACT($F109,"no"))))),"publicEvidence, ","")&amp;IF(OR(ISFORMULA($G109),AND($G109&lt;&gt;"",NOT(OR(EXACT($G109,"none"),EXACT($G109,"seller_only"),EXACT($G109,"buyer_event"),EXACT($G109,"mixed"))))),"firstPartyEvidence, ","")&amp;IF(OR(ISFORMULA($H109),AND($H109&lt;&gt;"",NOT(OR(EXACT($H109,"yes"),EXACT($H109,"no"),EXACT($H109,"unknown"))))),"realDecision, ","")&amp;IF(OR(ISFORMULA($I109),AND($I109&lt;&gt;"",NOT(OR(EXACT($I109,"full"),EXACT($I109,"partial"),EXACT($I109,"mismatch"),EXACT($I109,"unknown"))))),"scopeMatch, ","")&amp;IF(OR(ISFORMULA($J109),AND($J109&lt;&gt;"",NOT(OR(EXACT($J109,"independent_current"),EXACT($J109,"one_decision"),EXACT($J109,"shared_records"),EXACT($J109,"contradictory"),EXACT($J109,"incomplete_capture"),EXACT($J109,"stale"))))),"evidenceQuality, ","")&amp;IF(OR(ISFORMULA($K109),AND($K109&lt;&gt;"",NOT(OR(EXACT($K109,"vendor"),EXACT($K109,"product"),EXACT($K109,"consultancy"),EXACT($K109,"agency"),EXACT($K109,"internal_build"),EXACT($K109,"spreadsheet"),EXACT($K109,"incumbent"),EXACT($K109,"open_source"),EXACT($K109,"free_tool"),EXACT($K109,"no_decision"),EXACT($K109,"status_quo"),EXACT($K109,"unknown"))))),"alternativeType, ","")&amp;IF(OR(ISFORMULA($L109),AND($L109&lt;&gt;"",NOT(OR(EXACT($L109,"direct"),EXACT($L109,"indirect"),EXACT($L109,"substitute"),EXACT($L109,"reference"),EXACT($L109,"unknown"))))),"currentRole, ","")&amp;IF(OR(ISFORMULA($M109),AND($M109&lt;&gt;"",NOT(OR(EXACT($M109,"current"),EXACT($M109,"stale"),EXACT($M109,"unknown"))))),"freshness, ","")&amp;IF(OR(ISFORMULA($N109),AND($N109&lt;&gt;"",NOT(OR(EXACT($N109,"none"),EXACT($N109,"material"),EXACT($N109,"unknown"))))),"contradiction, ","")&amp;IF(OR(ISFORMULA($O109),AND($O109&lt;&gt;"",NOT(OR(EXACT($O109,"two_plus"),EXACT($O109,"one"),EXACT($O109,"shared"),EXACT($O109,"unknown"))))),"provenance, ","")&amp;IF(OR(ISFORMULA($P109),AND($P109&lt;&gt;"",NOT(OR(EXACT($P109,"balanced"),EXACT($P109,"only_wins"),EXACT($P109,"only_losses"),EXACT($P109,"one_segment"),EXACT($P109,"incomplete_crm"),EXACT($P109,"limited"))))),"sampleCoverage, ","")&amp;IF(OR(ISFORMULA($Q109),AND($Q109&lt;&gt;"",NOT(OR(EXACT($Q109,"none"),EXACT($Q109,"review_due"),EXACT($Q109,"new_evidence"))))),"previousValidation, ","")&amp;IF(OR(ISFORMULA($R109),AND($R109&lt;&gt;"",NOT(OR(EXACT($R109,"yes"),EXACT($R109,"no"))))),"newMaterialEvidence, ","")&amp;IF(OR(ISFORMULA($S109),AND($S109&lt;&gt;"",NOT(OR(EXACT($S109,"yes"),EXACT($S109,"no"),EXACT($S109,"unknown"))))),"serviceability, ","")&amp;IF(OR(ISFORMULA($T109),AND($T109&lt;&gt;"",NOT(OR(EXACT($T109,"yes"),EXACT($T109,"no"))))),"historicalBackfill, ","")&amp;IF(OR(ISFORMULA($U109),AND($U109&lt;&gt;"",NOT(OR(EXACT($U109,"yes"),EXACT($U109,"no"),EXACT($U109,"unknown"))))),"commercialNonParticipation, ","")</x:f>
      </x:c>
      <x:c r="BM109">
        <x:f>IF(LEN(TRIM($C109&amp;""))=0,"candidateName, ","")&amp;IF(LEN(TRIM($D109&amp;""))=0,"decisionUse, ","")&amp;IF(LEN(TRIM($E109&amp;""))=0,"candidateInSet, ","")&amp;IF(LEN(TRIM($F109&amp;""))=0,"publicEvidence, ","")&amp;IF(LEN(TRIM($G109&amp;""))=0,"firstPartyEvidence, ","")&amp;IF(LEN(TRIM($H109&amp;""))=0,"realDecision, ","")&amp;IF(LEN(TRIM($I109&amp;""))=0,"scopeMatch, ","")&amp;IF(LEN(TRIM($J109&amp;""))=0,"evidenceQuality, ","")</x:f>
      </x:c>
      <x:c r="BN109">
        <x:f>IF($AY109=0,"EMPTY",IF($AZ109=TRUE,"INVALID INPUT",IF($BA109=TRUE,"INVALID INPUT",IF(OR(NOT(ISTEXT($C109)),LEN(TRIM($C109&amp;""))&lt;2),"INVALID INPUT",IF(OR($Q109="review_due",$Q109="new_evidence",$R109="yes"),"REOPEN",IF(OR($BD109="material",$BD109="unknown"),"RESOLVE EVIDENCE",IF(OR($I109="unknown",$H109="unknown"),"RESOLVE EVIDENCE",IF(AND($BG109=TRUE,OR($S109="",$S109="unknown")),"RESOLVE EVIDENCE",IF(AND($E109="no",OR($K109="",$K109="unknown")),"RESOLVE EVIDENCE",IF(AND($E109="yes",OR($L109="",$L109="unknown")),"RESOLVE EVIDENCE",IF(AND($E109="yes",OR($I109="partial",$I109="mismatch",$BC109="stale")),"DOWNGRADE",IF(AND($BG109=TRUE,$BK109=TRUE),"RESOLVE EVIDENCE",IF(AND($S109="no",$E109="yes",$H109="no",$U109="yes",$BB109="two_plus",$I109="full",$BC109="current"),"EXCLUDE FROM THIS COMMERCIAL VIEW",IF(AND($S109="no",$E109="yes",$H109="yes"),"DOWNGRADE",IF(AND($S109="no",OR($F109="yes",$BH109=TRUE)),"RETAIN FOR DISCOVERY / REFERENCE",IF($S109="no","RESOLVE EVIDENCE",IF(AND($E109="no",$H109="yes",$BF109=TRUE,$I109="full",$BI109=""),"RESOLVE EVIDENCE",IF(AND($E109="no",$H109="yes",$BF109=TRUE,$I109="full",$BG109=TRUE,OR($BB109&lt;&gt;"two_plus",$BC109&lt;&gt;"current",$S109&lt;&gt;"yes")),"RESOLVE EVIDENCE",IF(AND($E109="no",$H109="yes",$BF109=TRUE,$I109="full"),"ADD",IF(AND($BI109&lt;&gt;"",$E109="yes",$H109="yes",$I109="full",$L109&lt;&gt;$BI109),"RECLASSIFY",IF(AND($BB109="shared",$BH109=TRUE),"RETAIN FOR DISCOVERY / REFERENCE",IF(AND($BH109=TRUE,$F109="yes",OR($H109="no",$G109="none")),"RETAIN FOR DISCOVERY / REFERENCE",IF(AND($E109="yes",$H109="no",$U109="yes",$BB109="two_plus",$I109="full",$BC109="current"),"EXCLUDE FROM THIS COMMERCIAL VIEW",IF(AND($E109="yes",$H109="yes",$BF109=TRUE,$I109="full",$BB109="two_plus",$BC109="current",$BI109=""),"RESOLVE EVIDENCE",IF(AND($E109="yes",$H109="yes",$BF109=TRUE,$I109="full",$BB109="two_plus",$BC109="current",$BG109=TRUE,$S109&lt;&gt;"yes"),"RESOLVE EVIDENCE",IF(AND($E109="yes",$H109="yes",$BF109=TRUE,$I109="full",$BB109="two_plus",$BC109="current",$L109&lt;&gt;$BI109),"RECLASSIFY",IF(AND($E109="yes",$H109="yes",$BF109=TRUE,$I109="full",$BB109="two_plus",$BC109="current"),"CONFIRM","RESOLVE EVIDENCE")))))))))))))))))))))))))))</x:f>
      </x:c>
      <x:c r="BO109">
        <x:f>IF($AY109=0,"EMPTY",IF($AZ109=TRUE,"CONTROLLED_INPUT_INVALID",IF($BA109=TRUE,"REQUIRED_FIELDS_MISSING",IF(OR(NOT(ISTEXT($C109)),LEN(TRIM($C109&amp;""))&lt;2),"IDENTITY_MALFORMED",IF(OR($Q109="review_due",$Q109="new_evidence",$R109="yes"),"LIFECYCLE_TRIGGER",IF(OR($BD109="material",$BD109="unknown"),"MATERIAL_CONTRADICTION",IF(OR($I109="unknown",$H109="unknown"),"SCOPE_OR_EVENT_UNRESOLVED",IF(AND($BG109=TRUE,OR($S109="",$S109="unknown")),"SERVICEABILITY_UNRESOLVED",IF(AND($E109="no",OR($K109="",$K109="unknown")),"MISSING_ALTERNATIVE_ROLE_UNRESOLVED",IF(AND($E109="yes",OR($L109="",$L109="unknown")),"CURRENT_ROLE_UNRESOLVED",IF(AND($E109="yes",OR($I109="partial",$I109="mismatch",$BC109="stale")),"SCOPE_OR_FRESHNESS_LIMIT",IF(AND($BG109=TRUE,$BK109=TRUE),"COMMERCIAL_EVIDENCE_LIMITED",IF(AND($S109="no",$E109="yes",$H109="no",$U109="yes",$BB109="two_plus",$I109="full",$BC109="current"),"SCOPED_NON_SERVICEABILITY",IF(AND($S109="no",$E109="yes",$H109="yes"),"SERVICEABILITY_LIMIT",IF(AND($S109="no",OR($F109="yes",$BH109=TRUE)),"NOT_SERVICEABLE_FOR_COMMERCIAL_VIEW",IF($S109="no","SERVICEABILITY_NEGATIVE_ROLE_EFFECT_UNRESOLVED",IF(AND($E109="no",$H109="yes",$BF109=TRUE,$I109="full",$BI109=""),"MISSING_ALTERNATIVE_ROLE_UNRESOLVED",IF(AND($E109="no",$H109="yes",$BF109=TRUE,$I109="full",$BG109=TRUE,OR($BB109&lt;&gt;"two_plus",$BC109&lt;&gt;"current",$S109&lt;&gt;"yes")),"MISSING_ALTERNATIVE_EVIDENCE_LIMITED",IF(AND($E109="no",$H109="yes",$BF109=TRUE,$I109="full"),"COMMERCIAL_ALTERNATIVE_MISSING",IF(AND($BI109&lt;&gt;"",$E109="yes",$H109="yes",$I109="full",$L109&lt;&gt;$BI109),"ROLE_MISMATCH",IF(AND($BB109="shared",$BH109=TRUE),"PUBLIC_SIGNAL_SHARED_PROVENANCE",IF(AND($BH109=TRUE,$F109="yes",OR($H109="no",$G109="none")),"DISCOVERY_ONLY_RELATIONSHIP",IF(AND($E109="yes",$H109="no",$U109="yes",$BB109="two_plus",$I109="full",$BC109="current"),"SCOPED_NON_PARTICIPATION",IF(AND($E109="yes",$H109="yes",$BF109=TRUE,$I109="full",$BB109="two_plus",$BC109="current",$BI109=""),"ALTERNATIVE_TYPE_UNRESOLVED",IF(AND($E109="yes",$H109="yes",$BF109=TRUE,$I109="full",$BB109="two_plus",$BC109="current",$BG109=TRUE,$S109&lt;&gt;"yes"),"SERVICEABILITY_UNRESOLVED",IF(AND($E109="yes",$H109="yes",$BF109=TRUE,$I109="full",$BB109="two_plus",$BC109="current",$L109&lt;&gt;$BI109),"ROLE_MISMATCH",IF(AND($E109="yes",$H109="yes",$BF109=TRUE,$I109="full",$BB109="two_plus",$BC109="current"),"SCOPED_COMMERCIAL_RELEVANCE","DEFAULT_EVIDENCE_GAP")))))))))))))))))))))))))))</x:f>
      </x:c>
    </x:row>
    <x:row r="110">
      <x:c r="A110" s="71" t="str">
        <x:v>F105</x:v>
      </x:c>
      <x:c r="B110" s="71" t="str">
        <x:v>Unsupported controlled value: serviceability</x:v>
      </x:c>
      <x:c r="C110" s="71" t="str">
        <x:v>Atlas Cloud</x:v>
      </x:c>
      <x:c r="D110" s="71" t="str">
        <x:v>shortlist</x:v>
      </x:c>
      <x:c r="E110" s="71" t="str">
        <x:v>yes</x:v>
      </x:c>
      <x:c r="F110" s="71" t="str">
        <x:v>yes</x:v>
      </x:c>
      <x:c r="G110" s="71" t="str">
        <x:v>mixed</x:v>
      </x:c>
      <x:c r="H110" s="71" t="str">
        <x:v>yes</x:v>
      </x:c>
      <x:c r="I110" s="71" t="str">
        <x:v>full</x:v>
      </x:c>
      <x:c r="J110" s="71" t="str">
        <x:v>independent_current</x:v>
      </x:c>
      <x:c r="K110" s="71" t="str">
        <x:v>vendor</x:v>
      </x:c>
      <x:c r="L110" s="71" t="str">
        <x:v>direct</x:v>
      </x:c>
      <x:c r="M110" s="71" t="str">
        <x:v>current</x:v>
      </x:c>
      <x:c r="N110" s="71" t="str">
        <x:v>none</x:v>
      </x:c>
      <x:c r="O110" s="71" t="str">
        <x:v>two_plus</x:v>
      </x:c>
      <x:c r="P110" s="71" t="str">
        <x:v>balanced</x:v>
      </x:c>
      <x:c r="Q110" s="71" t="str">
        <x:v>none</x:v>
      </x:c>
      <x:c r="R110" s="71" t="str">
        <x:v>no</x:v>
      </x:c>
      <x:c r="S110" s="71" t="str">
        <x:v>obsolete_code</x:v>
      </x:c>
      <x:c r="T110" s="71" t="str">
        <x:v>no</x:v>
      </x:c>
      <x:c r="U110" s="71" t="str">
        <x:v>no</x:v>
      </x:c>
      <x:c r="V110" s="71" t="str">
        <x:v>INVALID INPUT</x:v>
      </x:c>
      <x:c r="W110" s="71" t="str">
        <x:v>CONTROLLED_INPUT_INVALID</x:v>
      </x:c>
      <x:c r="X110" s="71" t="str">
        <x:v>INVALID</x:v>
      </x:c>
      <x:c r="Y110" s="61">
        <x:f>IF($BN110="EMPTY","EMPTY",$BN110)</x:f>
      </x:c>
      <x:c r="Z110" s="61">
        <x:f>$BO110</x:f>
      </x:c>
      <x:c r="AA110" s="61">
        <x:f>IF($BN110="EMPTY","EMPTY",IF($AZ110=TRUE,"INVALID",IF($BA110=TRUE,"INCOMPLETE",IF(OR(NOT(ISTEXT($C110)),LEN(TRIM($C110&amp;""))&lt;2),"INVALID","VALID"))))</x:f>
      </x:c>
      <x:c r="AB110" s="61">
        <x:f>IF(Y110=V110,"PASS","FAIL")</x:f>
      </x:c>
      <x:c r="AC110" s="61">
        <x:f>IF(Z110=W110,"PASS","FAIL")</x:f>
      </x:c>
      <x:c r="AD110" s="61">
        <x:f>IF(AA110=X110,"PASS","FAIL")</x:f>
      </x:c>
      <x:c r="AE110" s="61">
        <x:f>IF(AND(AB110="PASS",AC110="PASS",AD110="PASS"),"PASS","FAIL")</x:f>
      </x:c>
      <x:c r="AF110" s="71" t="str">
        <x:v>One or more controlled inputs are not recognized.</x:v>
      </x:c>
      <x:c r="AG110" s="61">
        <x:f>IF($BN110="EMPTY","EMPTY",IFERROR(VLOOKUP($BO110,'Method Notes'!$AN$5:$AW$50,2,FALSE),""))</x:f>
      </x:c>
      <x:c r="AH110" s="71" t="str">
        <x:v>Unsupported values were supplied for: serviceability. The engine does not convert them to a safe default.</x:v>
      </x:c>
      <x:c r="AI110" s="61">
        <x:f>IF($BN110="EMPTY","EMPTY",IF($BO110="CONTROLLED_INPUT_INVALID","Unsupported values were supplied for: "&amp;LEFT($BL110,MAX(0,LEN($BL110)-2))&amp;". The engine does not convert them to a safe default.",IF($BO110="REQUIRED_FIELDS_MISSING","Required information is missing: "&amp;LEFT($BM110,MAX(0,LEN($BM110)-2))&amp;".",IFERROR(VLOOKUP($BO110,'Method Notes'!$AN$5:$AW$50,3,FALSE),""))))</x:f>
      </x:c>
      <x:c r="AJ110" s="71" t="str">
        <x:v>No role change.</x:v>
      </x:c>
      <x:c r="AK110" s="61">
        <x:f>IF($BN110="EMPTY","EMPTY",IF($BO110="COMMERCIAL_ALTERNATIVE_MISSING","Add as "&amp;$BJ110&amp;" in this scoped view.",IF($BO110="ROLE_MISMATCH","Reclassify as "&amp;$BJ110&amp;" for this view.",IFERROR(VLOOKUP($BO110,'Method Notes'!$AN$5:$AW$50,4,FALSE),""))))</x:f>
      </x:c>
      <x:c r="AL110" s="71" t="str">
        <x:v>Input correction only.</x:v>
      </x:c>
      <x:c r="AM110" s="61">
        <x:f>IF($BN110="EMPTY","EMPTY",IFERROR(VLOOKUP($BO110,'Method Notes'!$AN$5:$AW$50,5,FALSE),""))</x:f>
      </x:c>
      <x:c r="AN110" s="71" t="str">
        <x:v>Any competitor-set conclusion.</x:v>
      </x:c>
      <x:c r="AO110" s="61">
        <x:f>IF($BN110="EMPTY","EMPTY",IFERROR(VLOOKUP($BO110,'Method Notes'!$AN$5:$AW$50,6,FALSE),""))</x:f>
      </x:c>
      <x:c r="AP110" s="71" t="str">
        <x:v>Replace each invalid value with an accepted controlled value.</x:v>
      </x:c>
      <x:c r="AQ110" s="61">
        <x:f>IF($BN110="EMPTY","EMPTY",IF($BO110="COMMERCIAL_EVIDENCE_LIMITED",IF($BF110=TRUE,"Add independent decisions and missing segments.","Collect direct buyer or recorded commercial-event evidence tied to the same scope."),IFERROR(VLOOKUP($BO110,'Method Notes'!$AN$5:$AW$50,7,FALSE),"")))</x:f>
      </x:c>
      <x:c r="AR110" s="71" t="str">
        <x:v>Run the check again after correction.</x:v>
      </x:c>
      <x:c r="AS110" s="61">
        <x:f>IF($BN110="EMPTY","EMPTY",IFERROR(VLOOKUP($BO110,'Method Notes'!$AN$5:$AW$50,8,FALSE),""))</x:f>
      </x:c>
      <x:c r="AT110" s="71" t="str">
        <x:v>CONTROLLED INPUT INVALID</x:v>
      </x:c>
      <x:c r="AU110" s="61">
        <x:f>IF($BN110="EMPTY","EMPTY",IF(OR($BO110="COMMERCIAL_EVIDENCE_LIMITED",$BO110="COMMERCIAL_ALTERNATIVE_MISSING",$BO110="ROLE_MISMATCH",$BO110="SCOPE_OR_FRESHNESS_LIMIT"),IF($BB110="shared","PROVENANCE NOT INDEPENDENT",IF($BB110="one","ONE INDEPENDENT DECISION ONLY",IF($BE110="incomplete_crm","CRM CAPTURE INCOMPLETE",IF(OR($BE110="only_wins",$BE110="only_losses",$BE110="one_segment",$BE110="limited"),"SAMPLE COVERAGE LIMITED",IF($T110="yes","HISTORICAL BACKFILL UNRELIABLE",IF($BC110="stale","EVIDENCE STALE","Evidence is scoped to the tested view.")))))),IFERROR(VLOOKUP($BO110,'Method Notes'!$AN$5:$AW$50,9,FALSE),"")))</x:f>
      </x:c>
      <x:c r="AV110" s="71" t="str">
        <x:v>Correct the named fields before using the result.</x:v>
      </x:c>
      <x:c r="AW110" s="61">
        <x:f>IF($BN110="EMPTY","EMPTY",IFERROR(VLOOKUP($BO110,'Method Notes'!$AN$5:$AW$50,10,FALSE),""))</x:f>
      </x:c>
      <x:c r="AX110" s="61">
        <x:f>IF(AND(AG110=AF110,AI110=AH110,AK110=AJ110,AM110=AL110,AO110=AN110,AQ110=AP110,AS110=AR110,AU110=AT110,AW110=AV110),"PASS","FAIL")</x:f>
      </x:c>
      <x:c r="AY110">
        <x:f>IF(COUNTA($C110:$U110)&gt;0,1,0)</x:f>
      </x:c>
      <x:c r="AZ110">
        <x:f>OR(ISFORMULA($C110),ISFORMULA($D110),AND($D110&lt;&gt;"",NOT(OR(EXACT($D110,"seo"),EXACT($D110,"content"),EXACT($D110,"paid_search"),EXACT($D110,"market_monitoring"),EXACT($D110,"battlecard"),EXACT($D110,"product_comparison"),EXACT($D110,"shortlist"),EXACT($D110,"procurement"),EXACT($D110,"pricing"),EXACT($D110,"renewal"),EXACT($D110,"strategy")))),ISFORMULA($E110),AND($E110&lt;&gt;"",NOT(OR(EXACT($E110,"yes"),EXACT($E110,"no")))),ISFORMULA($F110),AND($F110&lt;&gt;"",NOT(OR(EXACT($F110,"yes"),EXACT($F110,"no")))),ISFORMULA($G110),AND($G110&lt;&gt;"",NOT(OR(EXACT($G110,"none"),EXACT($G110,"seller_only"),EXACT($G110,"buyer_event"),EXACT($G110,"mixed")))),ISFORMULA($H110),AND($H110&lt;&gt;"",NOT(OR(EXACT($H110,"yes"),EXACT($H110,"no"),EXACT($H110,"unknown")))),ISFORMULA($I110),AND($I110&lt;&gt;"",NOT(OR(EXACT($I110,"full"),EXACT($I110,"partial"),EXACT($I110,"mismatch"),EXACT($I110,"unknown")))),ISFORMULA($J110),AND($J110&lt;&gt;"",NOT(OR(EXACT($J110,"independent_current"),EXACT($J110,"one_decision"),EXACT($J110,"shared_records"),EXACT($J110,"contradictory"),EXACT($J110,"incomplete_capture"),EXACT($J110,"stale")))),ISFORMULA($K110),AND($K110&lt;&gt;"",NOT(OR(EXACT($K110,"vendor"),EXACT($K110,"product"),EXACT($K110,"consultancy"),EXACT($K110,"agency"),EXACT($K110,"internal_build"),EXACT($K110,"spreadsheet"),EXACT($K110,"incumbent"),EXACT($K110,"open_source"),EXACT($K110,"free_tool"),EXACT($K110,"no_decision"),EXACT($K110,"status_quo"),EXACT($K110,"unknown")))),ISFORMULA($L110),AND($L110&lt;&gt;"",NOT(OR(EXACT($L110,"direct"),EXACT($L110,"indirect"),EXACT($L110,"substitute"),EXACT($L110,"reference"),EXACT($L110,"unknown")))),ISFORMULA($M110),AND($M110&lt;&gt;"",NOT(OR(EXACT($M110,"current"),EXACT($M110,"stale"),EXACT($M110,"unknown")))),ISFORMULA($N110),AND($N110&lt;&gt;"",NOT(OR(EXACT($N110,"none"),EXACT($N110,"material"),EXACT($N110,"unknown")))),ISFORMULA($O110),AND($O110&lt;&gt;"",NOT(OR(EXACT($O110,"two_plus"),EXACT($O110,"one"),EXACT($O110,"shared"),EXACT($O110,"unknown")))),ISFORMULA($P110),AND($P110&lt;&gt;"",NOT(OR(EXACT($P110,"balanced"),EXACT($P110,"only_wins"),EXACT($P110,"only_losses"),EXACT($P110,"one_segment"),EXACT($P110,"incomplete_crm"),EXACT($P110,"limited")))),ISFORMULA($Q110),AND($Q110&lt;&gt;"",NOT(OR(EXACT($Q110,"none"),EXACT($Q110,"review_due"),EXACT($Q110,"new_evidence")))),ISFORMULA($R110),AND($R110&lt;&gt;"",NOT(OR(EXACT($R110,"yes"),EXACT($R110,"no")))),ISFORMULA($S110),AND($S110&lt;&gt;"",NOT(OR(EXACT($S110,"yes"),EXACT($S110,"no"),EXACT($S110,"unknown")))),ISFORMULA($T110),AND($T110&lt;&gt;"",NOT(OR(EXACT($T110,"yes"),EXACT($T110,"no")))),ISFORMULA($U110),AND($U110&lt;&gt;"",NOT(OR(EXACT($U110,"yes"),EXACT($U110,"no"),EXACT($U110,"unknown")))))</x:f>
      </x:c>
      <x:c r="BA110">
        <x:f>OR(LEN(TRIM($C110&amp;""))=0,LEN(TRIM($D110&amp;""))=0,LEN(TRIM($E110&amp;""))=0,LEN(TRIM($F110&amp;""))=0,LEN(TRIM($G110&amp;""))=0,LEN(TRIM($H110&amp;""))=0,LEN(TRIM($I110&amp;""))=0,LEN(TRIM($J110&amp;""))=0)</x:f>
      </x:c>
      <x:c r="BB110">
        <x:f>IF($O110&lt;&gt;"",$O110,IF($J110="independent_current","two_plus",IF($J110="one_decision","one",IF($J110="shared_records","shared","unknown"))))</x:f>
      </x:c>
      <x:c r="BC110">
        <x:f>IF($M110&lt;&gt;"",$M110,IF($J110="stale","stale",IF($J110="incomplete_capture","unknown",IF($J110&lt;&gt;"","current",""))))</x:f>
      </x:c>
      <x:c r="BD110">
        <x:f>IF($N110&lt;&gt;"",$N110,IF($J110="contradictory","material",IF($J110&lt;&gt;"","none","")))</x:f>
      </x:c>
      <x:c r="BE110">
        <x:f>IF($P110&lt;&gt;"",$P110,IF($J110="incomplete_capture","incomplete_crm",IF($J110="independent_current","balanced",IF($J110&lt;&gt;"","limited",""))))</x:f>
      </x:c>
      <x:c r="BF110">
        <x:f>OR($G110="buyer_event",$G110="mixed")</x:f>
      </x:c>
      <x:c r="BG110">
        <x:f>OR($D110="battlecard",$D110="shortlist",$D110="procurement",$D110="pricing",$D110="renewal",$D110="strategy",$D110="product_comparison")</x:f>
      </x:c>
      <x:c r="BH110">
        <x:f>OR($D110="seo",$D110="content",$D110="paid_search",$D110="market_monitoring")</x:f>
      </x:c>
      <x:c r="BI110">
        <x:f>IF(OR($K110="vendor",$K110="product"),"direct",IF(OR($K110="consultancy",$K110="agency"),"indirect",IF(OR($K110="internal_build",$K110="spreadsheet",$K110="incumbent",$K110="open_source",$K110="free_tool",$K110="no_decision",$K110="status_quo"),"substitute","")))</x:f>
      </x:c>
      <x:c r="BJ110">
        <x:f>IF(OR($K110="vendor",$K110="product"),"Direct competitor",IF(OR($K110="consultancy",$K110="agency"),"Service alternative",IF($K110="incumbent","Incumbent / substitute",IF($K110="no_decision","No-decision alternative",IF($K110="status_quo","Status-quo alternative",IF(OR($K110="internal_build",$K110="spreadsheet",$K110="open_source",$K110="free_tool"),"Substitute",""))))))</x:f>
      </x:c>
      <x:c r="BK110">
        <x:f>OR($G110="none",$G110="seller_only",$BB110&lt;&gt;"two_plus",$BE110="only_wins",$BE110="only_losses",$BE110="one_segment",$BE110="incomplete_crm",$BE110="limited",$T110="yes",$BC110&lt;&gt;"current")</x:f>
      </x:c>
      <x:c r="BL110">
        <x:f>IF(ISFORMULA($C110),"candidateName, ","")&amp;IF(OR(ISFORMULA($D110),AND($D110&lt;&gt;"",NOT(OR(EXACT($D110,"seo"),EXACT($D110,"content"),EXACT($D110,"paid_search"),EXACT($D110,"market_monitoring"),EXACT($D110,"battlecard"),EXACT($D110,"product_comparison"),EXACT($D110,"shortlist"),EXACT($D110,"procurement"),EXACT($D110,"pricing"),EXACT($D110,"renewal"),EXACT($D110,"strategy"))))),"decisionUse, ","")&amp;IF(OR(ISFORMULA($E110),AND($E110&lt;&gt;"",NOT(OR(EXACT($E110,"yes"),EXACT($E110,"no"))))),"candidateInSet, ","")&amp;IF(OR(ISFORMULA($F110),AND($F110&lt;&gt;"",NOT(OR(EXACT($F110,"yes"),EXACT($F110,"no"))))),"publicEvidence, ","")&amp;IF(OR(ISFORMULA($G110),AND($G110&lt;&gt;"",NOT(OR(EXACT($G110,"none"),EXACT($G110,"seller_only"),EXACT($G110,"buyer_event"),EXACT($G110,"mixed"))))),"firstPartyEvidence, ","")&amp;IF(OR(ISFORMULA($H110),AND($H110&lt;&gt;"",NOT(OR(EXACT($H110,"yes"),EXACT($H110,"no"),EXACT($H110,"unknown"))))),"realDecision, ","")&amp;IF(OR(ISFORMULA($I110),AND($I110&lt;&gt;"",NOT(OR(EXACT($I110,"full"),EXACT($I110,"partial"),EXACT($I110,"mismatch"),EXACT($I110,"unknown"))))),"scopeMatch, ","")&amp;IF(OR(ISFORMULA($J110),AND($J110&lt;&gt;"",NOT(OR(EXACT($J110,"independent_current"),EXACT($J110,"one_decision"),EXACT($J110,"shared_records"),EXACT($J110,"contradictory"),EXACT($J110,"incomplete_capture"),EXACT($J110,"stale"))))),"evidenceQuality, ","")&amp;IF(OR(ISFORMULA($K110),AND($K110&lt;&gt;"",NOT(OR(EXACT($K110,"vendor"),EXACT($K110,"product"),EXACT($K110,"consultancy"),EXACT($K110,"agency"),EXACT($K110,"internal_build"),EXACT($K110,"spreadsheet"),EXACT($K110,"incumbent"),EXACT($K110,"open_source"),EXACT($K110,"free_tool"),EXACT($K110,"no_decision"),EXACT($K110,"status_quo"),EXACT($K110,"unknown"))))),"alternativeType, ","")&amp;IF(OR(ISFORMULA($L110),AND($L110&lt;&gt;"",NOT(OR(EXACT($L110,"direct"),EXACT($L110,"indirect"),EXACT($L110,"substitute"),EXACT($L110,"reference"),EXACT($L110,"unknown"))))),"currentRole, ","")&amp;IF(OR(ISFORMULA($M110),AND($M110&lt;&gt;"",NOT(OR(EXACT($M110,"current"),EXACT($M110,"stale"),EXACT($M110,"unknown"))))),"freshness, ","")&amp;IF(OR(ISFORMULA($N110),AND($N110&lt;&gt;"",NOT(OR(EXACT($N110,"none"),EXACT($N110,"material"),EXACT($N110,"unknown"))))),"contradiction, ","")&amp;IF(OR(ISFORMULA($O110),AND($O110&lt;&gt;"",NOT(OR(EXACT($O110,"two_plus"),EXACT($O110,"one"),EXACT($O110,"shared"),EXACT($O110,"unknown"))))),"provenance, ","")&amp;IF(OR(ISFORMULA($P110),AND($P110&lt;&gt;"",NOT(OR(EXACT($P110,"balanced"),EXACT($P110,"only_wins"),EXACT($P110,"only_losses"),EXACT($P110,"one_segment"),EXACT($P110,"incomplete_crm"),EXACT($P110,"limited"))))),"sampleCoverage, ","")&amp;IF(OR(ISFORMULA($Q110),AND($Q110&lt;&gt;"",NOT(OR(EXACT($Q110,"none"),EXACT($Q110,"review_due"),EXACT($Q110,"new_evidence"))))),"previousValidation, ","")&amp;IF(OR(ISFORMULA($R110),AND($R110&lt;&gt;"",NOT(OR(EXACT($R110,"yes"),EXACT($R110,"no"))))),"newMaterialEvidence, ","")&amp;IF(OR(ISFORMULA($S110),AND($S110&lt;&gt;"",NOT(OR(EXACT($S110,"yes"),EXACT($S110,"no"),EXACT($S110,"unknown"))))),"serviceability, ","")&amp;IF(OR(ISFORMULA($T110),AND($T110&lt;&gt;"",NOT(OR(EXACT($T110,"yes"),EXACT($T110,"no"))))),"historicalBackfill, ","")&amp;IF(OR(ISFORMULA($U110),AND($U110&lt;&gt;"",NOT(OR(EXACT($U110,"yes"),EXACT($U110,"no"),EXACT($U110,"unknown"))))),"commercialNonParticipation, ","")</x:f>
      </x:c>
      <x:c r="BM110">
        <x:f>IF(LEN(TRIM($C110&amp;""))=0,"candidateName, ","")&amp;IF(LEN(TRIM($D110&amp;""))=0,"decisionUse, ","")&amp;IF(LEN(TRIM($E110&amp;""))=0,"candidateInSet, ","")&amp;IF(LEN(TRIM($F110&amp;""))=0,"publicEvidence, ","")&amp;IF(LEN(TRIM($G110&amp;""))=0,"firstPartyEvidence, ","")&amp;IF(LEN(TRIM($H110&amp;""))=0,"realDecision, ","")&amp;IF(LEN(TRIM($I110&amp;""))=0,"scopeMatch, ","")&amp;IF(LEN(TRIM($J110&amp;""))=0,"evidenceQuality, ","")</x:f>
      </x:c>
      <x:c r="BN110">
        <x:f>IF($AY110=0,"EMPTY",IF($AZ110=TRUE,"INVALID INPUT",IF($BA110=TRUE,"INVALID INPUT",IF(OR(NOT(ISTEXT($C110)),LEN(TRIM($C110&amp;""))&lt;2),"INVALID INPUT",IF(OR($Q110="review_due",$Q110="new_evidence",$R110="yes"),"REOPEN",IF(OR($BD110="material",$BD110="unknown"),"RESOLVE EVIDENCE",IF(OR($I110="unknown",$H110="unknown"),"RESOLVE EVIDENCE",IF(AND($BG110=TRUE,OR($S110="",$S110="unknown")),"RESOLVE EVIDENCE",IF(AND($E110="no",OR($K110="",$K110="unknown")),"RESOLVE EVIDENCE",IF(AND($E110="yes",OR($L110="",$L110="unknown")),"RESOLVE EVIDENCE",IF(AND($E110="yes",OR($I110="partial",$I110="mismatch",$BC110="stale")),"DOWNGRADE",IF(AND($BG110=TRUE,$BK110=TRUE),"RESOLVE EVIDENCE",IF(AND($S110="no",$E110="yes",$H110="no",$U110="yes",$BB110="two_plus",$I110="full",$BC110="current"),"EXCLUDE FROM THIS COMMERCIAL VIEW",IF(AND($S110="no",$E110="yes",$H110="yes"),"DOWNGRADE",IF(AND($S110="no",OR($F110="yes",$BH110=TRUE)),"RETAIN FOR DISCOVERY / REFERENCE",IF($S110="no","RESOLVE EVIDENCE",IF(AND($E110="no",$H110="yes",$BF110=TRUE,$I110="full",$BI110=""),"RESOLVE EVIDENCE",IF(AND($E110="no",$H110="yes",$BF110=TRUE,$I110="full",$BG110=TRUE,OR($BB110&lt;&gt;"two_plus",$BC110&lt;&gt;"current",$S110&lt;&gt;"yes")),"RESOLVE EVIDENCE",IF(AND($E110="no",$H110="yes",$BF110=TRUE,$I110="full"),"ADD",IF(AND($BI110&lt;&gt;"",$E110="yes",$H110="yes",$I110="full",$L110&lt;&gt;$BI110),"RECLASSIFY",IF(AND($BB110="shared",$BH110=TRUE),"RETAIN FOR DISCOVERY / REFERENCE",IF(AND($BH110=TRUE,$F110="yes",OR($H110="no",$G110="none")),"RETAIN FOR DISCOVERY / REFERENCE",IF(AND($E110="yes",$H110="no",$U110="yes",$BB110="two_plus",$I110="full",$BC110="current"),"EXCLUDE FROM THIS COMMERCIAL VIEW",IF(AND($E110="yes",$H110="yes",$BF110=TRUE,$I110="full",$BB110="two_plus",$BC110="current",$BI110=""),"RESOLVE EVIDENCE",IF(AND($E110="yes",$H110="yes",$BF110=TRUE,$I110="full",$BB110="two_plus",$BC110="current",$BG110=TRUE,$S110&lt;&gt;"yes"),"RESOLVE EVIDENCE",IF(AND($E110="yes",$H110="yes",$BF110=TRUE,$I110="full",$BB110="two_plus",$BC110="current",$L110&lt;&gt;$BI110),"RECLASSIFY",IF(AND($E110="yes",$H110="yes",$BF110=TRUE,$I110="full",$BB110="two_plus",$BC110="current"),"CONFIRM","RESOLVE EVIDENCE")))))))))))))))))))))))))))</x:f>
      </x:c>
      <x:c r="BO110">
        <x:f>IF($AY110=0,"EMPTY",IF($AZ110=TRUE,"CONTROLLED_INPUT_INVALID",IF($BA110=TRUE,"REQUIRED_FIELDS_MISSING",IF(OR(NOT(ISTEXT($C110)),LEN(TRIM($C110&amp;""))&lt;2),"IDENTITY_MALFORMED",IF(OR($Q110="review_due",$Q110="new_evidence",$R110="yes"),"LIFECYCLE_TRIGGER",IF(OR($BD110="material",$BD110="unknown"),"MATERIAL_CONTRADICTION",IF(OR($I110="unknown",$H110="unknown"),"SCOPE_OR_EVENT_UNRESOLVED",IF(AND($BG110=TRUE,OR($S110="",$S110="unknown")),"SERVICEABILITY_UNRESOLVED",IF(AND($E110="no",OR($K110="",$K110="unknown")),"MISSING_ALTERNATIVE_ROLE_UNRESOLVED",IF(AND($E110="yes",OR($L110="",$L110="unknown")),"CURRENT_ROLE_UNRESOLVED",IF(AND($E110="yes",OR($I110="partial",$I110="mismatch",$BC110="stale")),"SCOPE_OR_FRESHNESS_LIMIT",IF(AND($BG110=TRUE,$BK110=TRUE),"COMMERCIAL_EVIDENCE_LIMITED",IF(AND($S110="no",$E110="yes",$H110="no",$U110="yes",$BB110="two_plus",$I110="full",$BC110="current"),"SCOPED_NON_SERVICEABILITY",IF(AND($S110="no",$E110="yes",$H110="yes"),"SERVICEABILITY_LIMIT",IF(AND($S110="no",OR($F110="yes",$BH110=TRUE)),"NOT_SERVICEABLE_FOR_COMMERCIAL_VIEW",IF($S110="no","SERVICEABILITY_NEGATIVE_ROLE_EFFECT_UNRESOLVED",IF(AND($E110="no",$H110="yes",$BF110=TRUE,$I110="full",$BI110=""),"MISSING_ALTERNATIVE_ROLE_UNRESOLVED",IF(AND($E110="no",$H110="yes",$BF110=TRUE,$I110="full",$BG110=TRUE,OR($BB110&lt;&gt;"two_plus",$BC110&lt;&gt;"current",$S110&lt;&gt;"yes")),"MISSING_ALTERNATIVE_EVIDENCE_LIMITED",IF(AND($E110="no",$H110="yes",$BF110=TRUE,$I110="full"),"COMMERCIAL_ALTERNATIVE_MISSING",IF(AND($BI110&lt;&gt;"",$E110="yes",$H110="yes",$I110="full",$L110&lt;&gt;$BI110),"ROLE_MISMATCH",IF(AND($BB110="shared",$BH110=TRUE),"PUBLIC_SIGNAL_SHARED_PROVENANCE",IF(AND($BH110=TRUE,$F110="yes",OR($H110="no",$G110="none")),"DISCOVERY_ONLY_RELATIONSHIP",IF(AND($E110="yes",$H110="no",$U110="yes",$BB110="two_plus",$I110="full",$BC110="current"),"SCOPED_NON_PARTICIPATION",IF(AND($E110="yes",$H110="yes",$BF110=TRUE,$I110="full",$BB110="two_plus",$BC110="current",$BI110=""),"ALTERNATIVE_TYPE_UNRESOLVED",IF(AND($E110="yes",$H110="yes",$BF110=TRUE,$I110="full",$BB110="two_plus",$BC110="current",$BG110=TRUE,$S110&lt;&gt;"yes"),"SERVICEABILITY_UNRESOLVED",IF(AND($E110="yes",$H110="yes",$BF110=TRUE,$I110="full",$BB110="two_plus",$BC110="current",$L110&lt;&gt;$BI110),"ROLE_MISMATCH",IF(AND($E110="yes",$H110="yes",$BF110=TRUE,$I110="full",$BB110="two_plus",$BC110="current"),"SCOPED_COMMERCIAL_RELEVANCE","DEFAULT_EVIDENCE_GAP")))))))))))))))))))))))))))</x:f>
      </x:c>
    </x:row>
    <x:row r="111">
      <x:c r="A111" s="71" t="str">
        <x:v>F106</x:v>
      </x:c>
      <x:c r="B111" s="71" t="str">
        <x:v>Unsupported controlled value: historicalBackfill</x:v>
      </x:c>
      <x:c r="C111" s="71" t="str">
        <x:v>Atlas Cloud</x:v>
      </x:c>
      <x:c r="D111" s="71" t="str">
        <x:v>shortlist</x:v>
      </x:c>
      <x:c r="E111" s="71" t="str">
        <x:v>yes</x:v>
      </x:c>
      <x:c r="F111" s="71" t="str">
        <x:v>yes</x:v>
      </x:c>
      <x:c r="G111" s="71" t="str">
        <x:v>mixed</x:v>
      </x:c>
      <x:c r="H111" s="71" t="str">
        <x:v>yes</x:v>
      </x:c>
      <x:c r="I111" s="71" t="str">
        <x:v>full</x:v>
      </x:c>
      <x:c r="J111" s="71" t="str">
        <x:v>independent_current</x:v>
      </x:c>
      <x:c r="K111" s="71" t="str">
        <x:v>vendor</x:v>
      </x:c>
      <x:c r="L111" s="71" t="str">
        <x:v>direct</x:v>
      </x:c>
      <x:c r="M111" s="71" t="str">
        <x:v>current</x:v>
      </x:c>
      <x:c r="N111" s="71" t="str">
        <x:v>none</x:v>
      </x:c>
      <x:c r="O111" s="71" t="str">
        <x:v>two_plus</x:v>
      </x:c>
      <x:c r="P111" s="71" t="str">
        <x:v>balanced</x:v>
      </x:c>
      <x:c r="Q111" s="71" t="str">
        <x:v>none</x:v>
      </x:c>
      <x:c r="R111" s="71" t="str">
        <x:v>no</x:v>
      </x:c>
      <x:c r="S111" s="71" t="str">
        <x:v>yes</x:v>
      </x:c>
      <x:c r="T111" s="71" t="str">
        <x:v>obsolete_code</x:v>
      </x:c>
      <x:c r="U111" s="71" t="str">
        <x:v>no</x:v>
      </x:c>
      <x:c r="V111" s="71" t="str">
        <x:v>INVALID INPUT</x:v>
      </x:c>
      <x:c r="W111" s="71" t="str">
        <x:v>CONTROLLED_INPUT_INVALID</x:v>
      </x:c>
      <x:c r="X111" s="71" t="str">
        <x:v>INVALID</x:v>
      </x:c>
      <x:c r="Y111" s="61">
        <x:f>IF($BN111="EMPTY","EMPTY",$BN111)</x:f>
      </x:c>
      <x:c r="Z111" s="61">
        <x:f>$BO111</x:f>
      </x:c>
      <x:c r="AA111" s="61">
        <x:f>IF($BN111="EMPTY","EMPTY",IF($AZ111=TRUE,"INVALID",IF($BA111=TRUE,"INCOMPLETE",IF(OR(NOT(ISTEXT($C111)),LEN(TRIM($C111&amp;""))&lt;2),"INVALID","VALID"))))</x:f>
      </x:c>
      <x:c r="AB111" s="61">
        <x:f>IF(Y111=V111,"PASS","FAIL")</x:f>
      </x:c>
      <x:c r="AC111" s="61">
        <x:f>IF(Z111=W111,"PASS","FAIL")</x:f>
      </x:c>
      <x:c r="AD111" s="61">
        <x:f>IF(AA111=X111,"PASS","FAIL")</x:f>
      </x:c>
      <x:c r="AE111" s="61">
        <x:f>IF(AND(AB111="PASS",AC111="PASS",AD111="PASS"),"PASS","FAIL")</x:f>
      </x:c>
      <x:c r="AF111" s="71" t="str">
        <x:v>One or more controlled inputs are not recognized.</x:v>
      </x:c>
      <x:c r="AG111" s="61">
        <x:f>IF($BN111="EMPTY","EMPTY",IFERROR(VLOOKUP($BO111,'Method Notes'!$AN$5:$AW$50,2,FALSE),""))</x:f>
      </x:c>
      <x:c r="AH111" s="71" t="str">
        <x:v>Unsupported values were supplied for: historicalBackfill. The engine does not convert them to a safe default.</x:v>
      </x:c>
      <x:c r="AI111" s="61">
        <x:f>IF($BN111="EMPTY","EMPTY",IF($BO111="CONTROLLED_INPUT_INVALID","Unsupported values were supplied for: "&amp;LEFT($BL111,MAX(0,LEN($BL111)-2))&amp;". The engine does not convert them to a safe default.",IF($BO111="REQUIRED_FIELDS_MISSING","Required information is missing: "&amp;LEFT($BM111,MAX(0,LEN($BM111)-2))&amp;".",IFERROR(VLOOKUP($BO111,'Method Notes'!$AN$5:$AW$50,3,FALSE),""))))</x:f>
      </x:c>
      <x:c r="AJ111" s="71" t="str">
        <x:v>No role change.</x:v>
      </x:c>
      <x:c r="AK111" s="61">
        <x:f>IF($BN111="EMPTY","EMPTY",IF($BO111="COMMERCIAL_ALTERNATIVE_MISSING","Add as "&amp;$BJ111&amp;" in this scoped view.",IF($BO111="ROLE_MISMATCH","Reclassify as "&amp;$BJ111&amp;" for this view.",IFERROR(VLOOKUP($BO111,'Method Notes'!$AN$5:$AW$50,4,FALSE),""))))</x:f>
      </x:c>
      <x:c r="AL111" s="71" t="str">
        <x:v>Input correction only.</x:v>
      </x:c>
      <x:c r="AM111" s="61">
        <x:f>IF($BN111="EMPTY","EMPTY",IFERROR(VLOOKUP($BO111,'Method Notes'!$AN$5:$AW$50,5,FALSE),""))</x:f>
      </x:c>
      <x:c r="AN111" s="71" t="str">
        <x:v>Any competitor-set conclusion.</x:v>
      </x:c>
      <x:c r="AO111" s="61">
        <x:f>IF($BN111="EMPTY","EMPTY",IFERROR(VLOOKUP($BO111,'Method Notes'!$AN$5:$AW$50,6,FALSE),""))</x:f>
      </x:c>
      <x:c r="AP111" s="71" t="str">
        <x:v>Replace each invalid value with an accepted controlled value.</x:v>
      </x:c>
      <x:c r="AQ111" s="61">
        <x:f>IF($BN111="EMPTY","EMPTY",IF($BO111="COMMERCIAL_EVIDENCE_LIMITED",IF($BF111=TRUE,"Add independent decisions and missing segments.","Collect direct buyer or recorded commercial-event evidence tied to the same scope."),IFERROR(VLOOKUP($BO111,'Method Notes'!$AN$5:$AW$50,7,FALSE),"")))</x:f>
      </x:c>
      <x:c r="AR111" s="71" t="str">
        <x:v>Run the check again after correction.</x:v>
      </x:c>
      <x:c r="AS111" s="61">
        <x:f>IF($BN111="EMPTY","EMPTY",IFERROR(VLOOKUP($BO111,'Method Notes'!$AN$5:$AW$50,8,FALSE),""))</x:f>
      </x:c>
      <x:c r="AT111" s="71" t="str">
        <x:v>CONTROLLED INPUT INVALID</x:v>
      </x:c>
      <x:c r="AU111" s="61">
        <x:f>IF($BN111="EMPTY","EMPTY",IF(OR($BO111="COMMERCIAL_EVIDENCE_LIMITED",$BO111="COMMERCIAL_ALTERNATIVE_MISSING",$BO111="ROLE_MISMATCH",$BO111="SCOPE_OR_FRESHNESS_LIMIT"),IF($BB111="shared","PROVENANCE NOT INDEPENDENT",IF($BB111="one","ONE INDEPENDENT DECISION ONLY",IF($BE111="incomplete_crm","CRM CAPTURE INCOMPLETE",IF(OR($BE111="only_wins",$BE111="only_losses",$BE111="one_segment",$BE111="limited"),"SAMPLE COVERAGE LIMITED",IF($T111="yes","HISTORICAL BACKFILL UNRELIABLE",IF($BC111="stale","EVIDENCE STALE","Evidence is scoped to the tested view.")))))),IFERROR(VLOOKUP($BO111,'Method Notes'!$AN$5:$AW$50,9,FALSE),"")))</x:f>
      </x:c>
      <x:c r="AV111" s="71" t="str">
        <x:v>Correct the named fields before using the result.</x:v>
      </x:c>
      <x:c r="AW111" s="61">
        <x:f>IF($BN111="EMPTY","EMPTY",IFERROR(VLOOKUP($BO111,'Method Notes'!$AN$5:$AW$50,10,FALSE),""))</x:f>
      </x:c>
      <x:c r="AX111" s="61">
        <x:f>IF(AND(AG111=AF111,AI111=AH111,AK111=AJ111,AM111=AL111,AO111=AN111,AQ111=AP111,AS111=AR111,AU111=AT111,AW111=AV111),"PASS","FAIL")</x:f>
      </x:c>
      <x:c r="AY111">
        <x:f>IF(COUNTA($C111:$U111)&gt;0,1,0)</x:f>
      </x:c>
      <x:c r="AZ111">
        <x:f>OR(ISFORMULA($C111),ISFORMULA($D111),AND($D111&lt;&gt;"",NOT(OR(EXACT($D111,"seo"),EXACT($D111,"content"),EXACT($D111,"paid_search"),EXACT($D111,"market_monitoring"),EXACT($D111,"battlecard"),EXACT($D111,"product_comparison"),EXACT($D111,"shortlist"),EXACT($D111,"procurement"),EXACT($D111,"pricing"),EXACT($D111,"renewal"),EXACT($D111,"strategy")))),ISFORMULA($E111),AND($E111&lt;&gt;"",NOT(OR(EXACT($E111,"yes"),EXACT($E111,"no")))),ISFORMULA($F111),AND($F111&lt;&gt;"",NOT(OR(EXACT($F111,"yes"),EXACT($F111,"no")))),ISFORMULA($G111),AND($G111&lt;&gt;"",NOT(OR(EXACT($G111,"none"),EXACT($G111,"seller_only"),EXACT($G111,"buyer_event"),EXACT($G111,"mixed")))),ISFORMULA($H111),AND($H111&lt;&gt;"",NOT(OR(EXACT($H111,"yes"),EXACT($H111,"no"),EXACT($H111,"unknown")))),ISFORMULA($I111),AND($I111&lt;&gt;"",NOT(OR(EXACT($I111,"full"),EXACT($I111,"partial"),EXACT($I111,"mismatch"),EXACT($I111,"unknown")))),ISFORMULA($J111),AND($J111&lt;&gt;"",NOT(OR(EXACT($J111,"independent_current"),EXACT($J111,"one_decision"),EXACT($J111,"shared_records"),EXACT($J111,"contradictory"),EXACT($J111,"incomplete_capture"),EXACT($J111,"stale")))),ISFORMULA($K111),AND($K111&lt;&gt;"",NOT(OR(EXACT($K111,"vendor"),EXACT($K111,"product"),EXACT($K111,"consultancy"),EXACT($K111,"agency"),EXACT($K111,"internal_build"),EXACT($K111,"spreadsheet"),EXACT($K111,"incumbent"),EXACT($K111,"open_source"),EXACT($K111,"free_tool"),EXACT($K111,"no_decision"),EXACT($K111,"status_quo"),EXACT($K111,"unknown")))),ISFORMULA($L111),AND($L111&lt;&gt;"",NOT(OR(EXACT($L111,"direct"),EXACT($L111,"indirect"),EXACT($L111,"substitute"),EXACT($L111,"reference"),EXACT($L111,"unknown")))),ISFORMULA($M111),AND($M111&lt;&gt;"",NOT(OR(EXACT($M111,"current"),EXACT($M111,"stale"),EXACT($M111,"unknown")))),ISFORMULA($N111),AND($N111&lt;&gt;"",NOT(OR(EXACT($N111,"none"),EXACT($N111,"material"),EXACT($N111,"unknown")))),ISFORMULA($O111),AND($O111&lt;&gt;"",NOT(OR(EXACT($O111,"two_plus"),EXACT($O111,"one"),EXACT($O111,"shared"),EXACT($O111,"unknown")))),ISFORMULA($P111),AND($P111&lt;&gt;"",NOT(OR(EXACT($P111,"balanced"),EXACT($P111,"only_wins"),EXACT($P111,"only_losses"),EXACT($P111,"one_segment"),EXACT($P111,"incomplete_crm"),EXACT($P111,"limited")))),ISFORMULA($Q111),AND($Q111&lt;&gt;"",NOT(OR(EXACT($Q111,"none"),EXACT($Q111,"review_due"),EXACT($Q111,"new_evidence")))),ISFORMULA($R111),AND($R111&lt;&gt;"",NOT(OR(EXACT($R111,"yes"),EXACT($R111,"no")))),ISFORMULA($S111),AND($S111&lt;&gt;"",NOT(OR(EXACT($S111,"yes"),EXACT($S111,"no"),EXACT($S111,"unknown")))),ISFORMULA($T111),AND($T111&lt;&gt;"",NOT(OR(EXACT($T111,"yes"),EXACT($T111,"no")))),ISFORMULA($U111),AND($U111&lt;&gt;"",NOT(OR(EXACT($U111,"yes"),EXACT($U111,"no"),EXACT($U111,"unknown")))))</x:f>
      </x:c>
      <x:c r="BA111">
        <x:f>OR(LEN(TRIM($C111&amp;""))=0,LEN(TRIM($D111&amp;""))=0,LEN(TRIM($E111&amp;""))=0,LEN(TRIM($F111&amp;""))=0,LEN(TRIM($G111&amp;""))=0,LEN(TRIM($H111&amp;""))=0,LEN(TRIM($I111&amp;""))=0,LEN(TRIM($J111&amp;""))=0)</x:f>
      </x:c>
      <x:c r="BB111">
        <x:f>IF($O111&lt;&gt;"",$O111,IF($J111="independent_current","two_plus",IF($J111="one_decision","one",IF($J111="shared_records","shared","unknown"))))</x:f>
      </x:c>
      <x:c r="BC111">
        <x:f>IF($M111&lt;&gt;"",$M111,IF($J111="stale","stale",IF($J111="incomplete_capture","unknown",IF($J111&lt;&gt;"","current",""))))</x:f>
      </x:c>
      <x:c r="BD111">
        <x:f>IF($N111&lt;&gt;"",$N111,IF($J111="contradictory","material",IF($J111&lt;&gt;"","none","")))</x:f>
      </x:c>
      <x:c r="BE111">
        <x:f>IF($P111&lt;&gt;"",$P111,IF($J111="incomplete_capture","incomplete_crm",IF($J111="independent_current","balanced",IF($J111&lt;&gt;"","limited",""))))</x:f>
      </x:c>
      <x:c r="BF111">
        <x:f>OR($G111="buyer_event",$G111="mixed")</x:f>
      </x:c>
      <x:c r="BG111">
        <x:f>OR($D111="battlecard",$D111="shortlist",$D111="procurement",$D111="pricing",$D111="renewal",$D111="strategy",$D111="product_comparison")</x:f>
      </x:c>
      <x:c r="BH111">
        <x:f>OR($D111="seo",$D111="content",$D111="paid_search",$D111="market_monitoring")</x:f>
      </x:c>
      <x:c r="BI111">
        <x:f>IF(OR($K111="vendor",$K111="product"),"direct",IF(OR($K111="consultancy",$K111="agency"),"indirect",IF(OR($K111="internal_build",$K111="spreadsheet",$K111="incumbent",$K111="open_source",$K111="free_tool",$K111="no_decision",$K111="status_quo"),"substitute","")))</x:f>
      </x:c>
      <x:c r="BJ111">
        <x:f>IF(OR($K111="vendor",$K111="product"),"Direct competitor",IF(OR($K111="consultancy",$K111="agency"),"Service alternative",IF($K111="incumbent","Incumbent / substitute",IF($K111="no_decision","No-decision alternative",IF($K111="status_quo","Status-quo alternative",IF(OR($K111="internal_build",$K111="spreadsheet",$K111="open_source",$K111="free_tool"),"Substitute",""))))))</x:f>
      </x:c>
      <x:c r="BK111">
        <x:f>OR($G111="none",$G111="seller_only",$BB111&lt;&gt;"two_plus",$BE111="only_wins",$BE111="only_losses",$BE111="one_segment",$BE111="incomplete_crm",$BE111="limited",$T111="yes",$BC111&lt;&gt;"current")</x:f>
      </x:c>
      <x:c r="BL111">
        <x:f>IF(ISFORMULA($C111),"candidateName, ","")&amp;IF(OR(ISFORMULA($D111),AND($D111&lt;&gt;"",NOT(OR(EXACT($D111,"seo"),EXACT($D111,"content"),EXACT($D111,"paid_search"),EXACT($D111,"market_monitoring"),EXACT($D111,"battlecard"),EXACT($D111,"product_comparison"),EXACT($D111,"shortlist"),EXACT($D111,"procurement"),EXACT($D111,"pricing"),EXACT($D111,"renewal"),EXACT($D111,"strategy"))))),"decisionUse, ","")&amp;IF(OR(ISFORMULA($E111),AND($E111&lt;&gt;"",NOT(OR(EXACT($E111,"yes"),EXACT($E111,"no"))))),"candidateInSet, ","")&amp;IF(OR(ISFORMULA($F111),AND($F111&lt;&gt;"",NOT(OR(EXACT($F111,"yes"),EXACT($F111,"no"))))),"publicEvidence, ","")&amp;IF(OR(ISFORMULA($G111),AND($G111&lt;&gt;"",NOT(OR(EXACT($G111,"none"),EXACT($G111,"seller_only"),EXACT($G111,"buyer_event"),EXACT($G111,"mixed"))))),"firstPartyEvidence, ","")&amp;IF(OR(ISFORMULA($H111),AND($H111&lt;&gt;"",NOT(OR(EXACT($H111,"yes"),EXACT($H111,"no"),EXACT($H111,"unknown"))))),"realDecision, ","")&amp;IF(OR(ISFORMULA($I111),AND($I111&lt;&gt;"",NOT(OR(EXACT($I111,"full"),EXACT($I111,"partial"),EXACT($I111,"mismatch"),EXACT($I111,"unknown"))))),"scopeMatch, ","")&amp;IF(OR(ISFORMULA($J111),AND($J111&lt;&gt;"",NOT(OR(EXACT($J111,"independent_current"),EXACT($J111,"one_decision"),EXACT($J111,"shared_records"),EXACT($J111,"contradictory"),EXACT($J111,"incomplete_capture"),EXACT($J111,"stale"))))),"evidenceQuality, ","")&amp;IF(OR(ISFORMULA($K111),AND($K111&lt;&gt;"",NOT(OR(EXACT($K111,"vendor"),EXACT($K111,"product"),EXACT($K111,"consultancy"),EXACT($K111,"agency"),EXACT($K111,"internal_build"),EXACT($K111,"spreadsheet"),EXACT($K111,"incumbent"),EXACT($K111,"open_source"),EXACT($K111,"free_tool"),EXACT($K111,"no_decision"),EXACT($K111,"status_quo"),EXACT($K111,"unknown"))))),"alternativeType, ","")&amp;IF(OR(ISFORMULA($L111),AND($L111&lt;&gt;"",NOT(OR(EXACT($L111,"direct"),EXACT($L111,"indirect"),EXACT($L111,"substitute"),EXACT($L111,"reference"),EXACT($L111,"unknown"))))),"currentRole, ","")&amp;IF(OR(ISFORMULA($M111),AND($M111&lt;&gt;"",NOT(OR(EXACT($M111,"current"),EXACT($M111,"stale"),EXACT($M111,"unknown"))))),"freshness, ","")&amp;IF(OR(ISFORMULA($N111),AND($N111&lt;&gt;"",NOT(OR(EXACT($N111,"none"),EXACT($N111,"material"),EXACT($N111,"unknown"))))),"contradiction, ","")&amp;IF(OR(ISFORMULA($O111),AND($O111&lt;&gt;"",NOT(OR(EXACT($O111,"two_plus"),EXACT($O111,"one"),EXACT($O111,"shared"),EXACT($O111,"unknown"))))),"provenance, ","")&amp;IF(OR(ISFORMULA($P111),AND($P111&lt;&gt;"",NOT(OR(EXACT($P111,"balanced"),EXACT($P111,"only_wins"),EXACT($P111,"only_losses"),EXACT($P111,"one_segment"),EXACT($P111,"incomplete_crm"),EXACT($P111,"limited"))))),"sampleCoverage, ","")&amp;IF(OR(ISFORMULA($Q111),AND($Q111&lt;&gt;"",NOT(OR(EXACT($Q111,"none"),EXACT($Q111,"review_due"),EXACT($Q111,"new_evidence"))))),"previousValidation, ","")&amp;IF(OR(ISFORMULA($R111),AND($R111&lt;&gt;"",NOT(OR(EXACT($R111,"yes"),EXACT($R111,"no"))))),"newMaterialEvidence, ","")&amp;IF(OR(ISFORMULA($S111),AND($S111&lt;&gt;"",NOT(OR(EXACT($S111,"yes"),EXACT($S111,"no"),EXACT($S111,"unknown"))))),"serviceability, ","")&amp;IF(OR(ISFORMULA($T111),AND($T111&lt;&gt;"",NOT(OR(EXACT($T111,"yes"),EXACT($T111,"no"))))),"historicalBackfill, ","")&amp;IF(OR(ISFORMULA($U111),AND($U111&lt;&gt;"",NOT(OR(EXACT($U111,"yes"),EXACT($U111,"no"),EXACT($U111,"unknown"))))),"commercialNonParticipation, ","")</x:f>
      </x:c>
      <x:c r="BM111">
        <x:f>IF(LEN(TRIM($C111&amp;""))=0,"candidateName, ","")&amp;IF(LEN(TRIM($D111&amp;""))=0,"decisionUse, ","")&amp;IF(LEN(TRIM($E111&amp;""))=0,"candidateInSet, ","")&amp;IF(LEN(TRIM($F111&amp;""))=0,"publicEvidence, ","")&amp;IF(LEN(TRIM($G111&amp;""))=0,"firstPartyEvidence, ","")&amp;IF(LEN(TRIM($H111&amp;""))=0,"realDecision, ","")&amp;IF(LEN(TRIM($I111&amp;""))=0,"scopeMatch, ","")&amp;IF(LEN(TRIM($J111&amp;""))=0,"evidenceQuality, ","")</x:f>
      </x:c>
      <x:c r="BN111">
        <x:f>IF($AY111=0,"EMPTY",IF($AZ111=TRUE,"INVALID INPUT",IF($BA111=TRUE,"INVALID INPUT",IF(OR(NOT(ISTEXT($C111)),LEN(TRIM($C111&amp;""))&lt;2),"INVALID INPUT",IF(OR($Q111="review_due",$Q111="new_evidence",$R111="yes"),"REOPEN",IF(OR($BD111="material",$BD111="unknown"),"RESOLVE EVIDENCE",IF(OR($I111="unknown",$H111="unknown"),"RESOLVE EVIDENCE",IF(AND($BG111=TRUE,OR($S111="",$S111="unknown")),"RESOLVE EVIDENCE",IF(AND($E111="no",OR($K111="",$K111="unknown")),"RESOLVE EVIDENCE",IF(AND($E111="yes",OR($L111="",$L111="unknown")),"RESOLVE EVIDENCE",IF(AND($E111="yes",OR($I111="partial",$I111="mismatch",$BC111="stale")),"DOWNGRADE",IF(AND($BG111=TRUE,$BK111=TRUE),"RESOLVE EVIDENCE",IF(AND($S111="no",$E111="yes",$H111="no",$U111="yes",$BB111="two_plus",$I111="full",$BC111="current"),"EXCLUDE FROM THIS COMMERCIAL VIEW",IF(AND($S111="no",$E111="yes",$H111="yes"),"DOWNGRADE",IF(AND($S111="no",OR($F111="yes",$BH111=TRUE)),"RETAIN FOR DISCOVERY / REFERENCE",IF($S111="no","RESOLVE EVIDENCE",IF(AND($E111="no",$H111="yes",$BF111=TRUE,$I111="full",$BI111=""),"RESOLVE EVIDENCE",IF(AND($E111="no",$H111="yes",$BF111=TRUE,$I111="full",$BG111=TRUE,OR($BB111&lt;&gt;"two_plus",$BC111&lt;&gt;"current",$S111&lt;&gt;"yes")),"RESOLVE EVIDENCE",IF(AND($E111="no",$H111="yes",$BF111=TRUE,$I111="full"),"ADD",IF(AND($BI111&lt;&gt;"",$E111="yes",$H111="yes",$I111="full",$L111&lt;&gt;$BI111),"RECLASSIFY",IF(AND($BB111="shared",$BH111=TRUE),"RETAIN FOR DISCOVERY / REFERENCE",IF(AND($BH111=TRUE,$F111="yes",OR($H111="no",$G111="none")),"RETAIN FOR DISCOVERY / REFERENCE",IF(AND($E111="yes",$H111="no",$U111="yes",$BB111="two_plus",$I111="full",$BC111="current"),"EXCLUDE FROM THIS COMMERCIAL VIEW",IF(AND($E111="yes",$H111="yes",$BF111=TRUE,$I111="full",$BB111="two_plus",$BC111="current",$BI111=""),"RESOLVE EVIDENCE",IF(AND($E111="yes",$H111="yes",$BF111=TRUE,$I111="full",$BB111="two_plus",$BC111="current",$BG111=TRUE,$S111&lt;&gt;"yes"),"RESOLVE EVIDENCE",IF(AND($E111="yes",$H111="yes",$BF111=TRUE,$I111="full",$BB111="two_plus",$BC111="current",$L111&lt;&gt;$BI111),"RECLASSIFY",IF(AND($E111="yes",$H111="yes",$BF111=TRUE,$I111="full",$BB111="two_plus",$BC111="current"),"CONFIRM","RESOLVE EVIDENCE")))))))))))))))))))))))))))</x:f>
      </x:c>
      <x:c r="BO111">
        <x:f>IF($AY111=0,"EMPTY",IF($AZ111=TRUE,"CONTROLLED_INPUT_INVALID",IF($BA111=TRUE,"REQUIRED_FIELDS_MISSING",IF(OR(NOT(ISTEXT($C111)),LEN(TRIM($C111&amp;""))&lt;2),"IDENTITY_MALFORMED",IF(OR($Q111="review_due",$Q111="new_evidence",$R111="yes"),"LIFECYCLE_TRIGGER",IF(OR($BD111="material",$BD111="unknown"),"MATERIAL_CONTRADICTION",IF(OR($I111="unknown",$H111="unknown"),"SCOPE_OR_EVENT_UNRESOLVED",IF(AND($BG111=TRUE,OR($S111="",$S111="unknown")),"SERVICEABILITY_UNRESOLVED",IF(AND($E111="no",OR($K111="",$K111="unknown")),"MISSING_ALTERNATIVE_ROLE_UNRESOLVED",IF(AND($E111="yes",OR($L111="",$L111="unknown")),"CURRENT_ROLE_UNRESOLVED",IF(AND($E111="yes",OR($I111="partial",$I111="mismatch",$BC111="stale")),"SCOPE_OR_FRESHNESS_LIMIT",IF(AND($BG111=TRUE,$BK111=TRUE),"COMMERCIAL_EVIDENCE_LIMITED",IF(AND($S111="no",$E111="yes",$H111="no",$U111="yes",$BB111="two_plus",$I111="full",$BC111="current"),"SCOPED_NON_SERVICEABILITY",IF(AND($S111="no",$E111="yes",$H111="yes"),"SERVICEABILITY_LIMIT",IF(AND($S111="no",OR($F111="yes",$BH111=TRUE)),"NOT_SERVICEABLE_FOR_COMMERCIAL_VIEW",IF($S111="no","SERVICEABILITY_NEGATIVE_ROLE_EFFECT_UNRESOLVED",IF(AND($E111="no",$H111="yes",$BF111=TRUE,$I111="full",$BI111=""),"MISSING_ALTERNATIVE_ROLE_UNRESOLVED",IF(AND($E111="no",$H111="yes",$BF111=TRUE,$I111="full",$BG111=TRUE,OR($BB111&lt;&gt;"two_plus",$BC111&lt;&gt;"current",$S111&lt;&gt;"yes")),"MISSING_ALTERNATIVE_EVIDENCE_LIMITED",IF(AND($E111="no",$H111="yes",$BF111=TRUE,$I111="full"),"COMMERCIAL_ALTERNATIVE_MISSING",IF(AND($BI111&lt;&gt;"",$E111="yes",$H111="yes",$I111="full",$L111&lt;&gt;$BI111),"ROLE_MISMATCH",IF(AND($BB111="shared",$BH111=TRUE),"PUBLIC_SIGNAL_SHARED_PROVENANCE",IF(AND($BH111=TRUE,$F111="yes",OR($H111="no",$G111="none")),"DISCOVERY_ONLY_RELATIONSHIP",IF(AND($E111="yes",$H111="no",$U111="yes",$BB111="two_plus",$I111="full",$BC111="current"),"SCOPED_NON_PARTICIPATION",IF(AND($E111="yes",$H111="yes",$BF111=TRUE,$I111="full",$BB111="two_plus",$BC111="current",$BI111=""),"ALTERNATIVE_TYPE_UNRESOLVED",IF(AND($E111="yes",$H111="yes",$BF111=TRUE,$I111="full",$BB111="two_plus",$BC111="current",$BG111=TRUE,$S111&lt;&gt;"yes"),"SERVICEABILITY_UNRESOLVED",IF(AND($E111="yes",$H111="yes",$BF111=TRUE,$I111="full",$BB111="two_plus",$BC111="current",$L111&lt;&gt;$BI111),"ROLE_MISMATCH",IF(AND($E111="yes",$H111="yes",$BF111=TRUE,$I111="full",$BB111="two_plus",$BC111="current"),"SCOPED_COMMERCIAL_RELEVANCE","DEFAULT_EVIDENCE_GAP")))))))))))))))))))))))))))</x:f>
      </x:c>
    </x:row>
    <x:row r="112">
      <x:c r="A112" s="71" t="str">
        <x:v>F107</x:v>
      </x:c>
      <x:c r="B112" s="71" t="str">
        <x:v>Controlled value wrong case: decisionUse</x:v>
      </x:c>
      <x:c r="C112" s="71" t="str">
        <x:v>Atlas Cloud</x:v>
      </x:c>
      <x:c r="D112" s="71" t="str">
        <x:v>SHORTLIST</x:v>
      </x:c>
      <x:c r="E112" s="71" t="str">
        <x:v>yes</x:v>
      </x:c>
      <x:c r="F112" s="71" t="str">
        <x:v>yes</x:v>
      </x:c>
      <x:c r="G112" s="71" t="str">
        <x:v>mixed</x:v>
      </x:c>
      <x:c r="H112" s="71" t="str">
        <x:v>yes</x:v>
      </x:c>
      <x:c r="I112" s="71" t="str">
        <x:v>full</x:v>
      </x:c>
      <x:c r="J112" s="71" t="str">
        <x:v>independent_current</x:v>
      </x:c>
      <x:c r="K112" s="71" t="str">
        <x:v>vendor</x:v>
      </x:c>
      <x:c r="L112" s="71" t="str">
        <x:v>direct</x:v>
      </x:c>
      <x:c r="M112" s="71" t="str">
        <x:v>current</x:v>
      </x:c>
      <x:c r="N112" s="71" t="str">
        <x:v>none</x:v>
      </x:c>
      <x:c r="O112" s="71" t="str">
        <x:v>two_plus</x:v>
      </x:c>
      <x:c r="P112" s="71" t="str">
        <x:v>balanced</x:v>
      </x:c>
      <x:c r="Q112" s="71" t="str">
        <x:v>none</x:v>
      </x:c>
      <x:c r="R112" s="71" t="str">
        <x:v>no</x:v>
      </x:c>
      <x:c r="S112" s="71" t="str">
        <x:v>yes</x:v>
      </x:c>
      <x:c r="T112" s="71" t="str">
        <x:v>no</x:v>
      </x:c>
      <x:c r="U112" s="71" t="str">
        <x:v>no</x:v>
      </x:c>
      <x:c r="V112" s="71" t="str">
        <x:v>INVALID INPUT</x:v>
      </x:c>
      <x:c r="W112" s="71" t="str">
        <x:v>CONTROLLED_INPUT_INVALID</x:v>
      </x:c>
      <x:c r="X112" s="71" t="str">
        <x:v>INVALID</x:v>
      </x:c>
      <x:c r="Y112" s="61">
        <x:f>IF($BN112="EMPTY","EMPTY",$BN112)</x:f>
      </x:c>
      <x:c r="Z112" s="61">
        <x:f>$BO112</x:f>
      </x:c>
      <x:c r="AA112" s="61">
        <x:f>IF($BN112="EMPTY","EMPTY",IF($AZ112=TRUE,"INVALID",IF($BA112=TRUE,"INCOMPLETE",IF(OR(NOT(ISTEXT($C112)),LEN(TRIM($C112&amp;""))&lt;2),"INVALID","VALID"))))</x:f>
      </x:c>
      <x:c r="AB112" s="61">
        <x:f>IF(Y112=V112,"PASS","FAIL")</x:f>
      </x:c>
      <x:c r="AC112" s="61">
        <x:f>IF(Z112=W112,"PASS","FAIL")</x:f>
      </x:c>
      <x:c r="AD112" s="61">
        <x:f>IF(AA112=X112,"PASS","FAIL")</x:f>
      </x:c>
      <x:c r="AE112" s="61">
        <x:f>IF(AND(AB112="PASS",AC112="PASS",AD112="PASS"),"PASS","FAIL")</x:f>
      </x:c>
      <x:c r="AF112" s="71" t="str">
        <x:v>One or more controlled inputs are not recognized.</x:v>
      </x:c>
      <x:c r="AG112" s="61">
        <x:f>IF($BN112="EMPTY","EMPTY",IFERROR(VLOOKUP($BO112,'Method Notes'!$AN$5:$AW$50,2,FALSE),""))</x:f>
      </x:c>
      <x:c r="AH112" s="71" t="str">
        <x:v>Unsupported values were supplied for: decisionUse. The engine does not convert them to a safe default.</x:v>
      </x:c>
      <x:c r="AI112" s="61">
        <x:f>IF($BN112="EMPTY","EMPTY",IF($BO112="CONTROLLED_INPUT_INVALID","Unsupported values were supplied for: "&amp;LEFT($BL112,MAX(0,LEN($BL112)-2))&amp;". The engine does not convert them to a safe default.",IF($BO112="REQUIRED_FIELDS_MISSING","Required information is missing: "&amp;LEFT($BM112,MAX(0,LEN($BM112)-2))&amp;".",IFERROR(VLOOKUP($BO112,'Method Notes'!$AN$5:$AW$50,3,FALSE),""))))</x:f>
      </x:c>
      <x:c r="AJ112" s="71" t="str">
        <x:v>No role change.</x:v>
      </x:c>
      <x:c r="AK112" s="61">
        <x:f>IF($BN112="EMPTY","EMPTY",IF($BO112="COMMERCIAL_ALTERNATIVE_MISSING","Add as "&amp;$BJ112&amp;" in this scoped view.",IF($BO112="ROLE_MISMATCH","Reclassify as "&amp;$BJ112&amp;" for this view.",IFERROR(VLOOKUP($BO112,'Method Notes'!$AN$5:$AW$50,4,FALSE),""))))</x:f>
      </x:c>
      <x:c r="AL112" s="71" t="str">
        <x:v>Input correction only.</x:v>
      </x:c>
      <x:c r="AM112" s="61">
        <x:f>IF($BN112="EMPTY","EMPTY",IFERROR(VLOOKUP($BO112,'Method Notes'!$AN$5:$AW$50,5,FALSE),""))</x:f>
      </x:c>
      <x:c r="AN112" s="71" t="str">
        <x:v>Any competitor-set conclusion.</x:v>
      </x:c>
      <x:c r="AO112" s="61">
        <x:f>IF($BN112="EMPTY","EMPTY",IFERROR(VLOOKUP($BO112,'Method Notes'!$AN$5:$AW$50,6,FALSE),""))</x:f>
      </x:c>
      <x:c r="AP112" s="71" t="str">
        <x:v>Replace each invalid value with an accepted controlled value.</x:v>
      </x:c>
      <x:c r="AQ112" s="61">
        <x:f>IF($BN112="EMPTY","EMPTY",IF($BO112="COMMERCIAL_EVIDENCE_LIMITED",IF($BF112=TRUE,"Add independent decisions and missing segments.","Collect direct buyer or recorded commercial-event evidence tied to the same scope."),IFERROR(VLOOKUP($BO112,'Method Notes'!$AN$5:$AW$50,7,FALSE),"")))</x:f>
      </x:c>
      <x:c r="AR112" s="71" t="str">
        <x:v>Run the check again after correction.</x:v>
      </x:c>
      <x:c r="AS112" s="61">
        <x:f>IF($BN112="EMPTY","EMPTY",IFERROR(VLOOKUP($BO112,'Method Notes'!$AN$5:$AW$50,8,FALSE),""))</x:f>
      </x:c>
      <x:c r="AT112" s="71" t="str">
        <x:v>CONTROLLED INPUT INVALID</x:v>
      </x:c>
      <x:c r="AU112" s="61">
        <x:f>IF($BN112="EMPTY","EMPTY",IF(OR($BO112="COMMERCIAL_EVIDENCE_LIMITED",$BO112="COMMERCIAL_ALTERNATIVE_MISSING",$BO112="ROLE_MISMATCH",$BO112="SCOPE_OR_FRESHNESS_LIMIT"),IF($BB112="shared","PROVENANCE NOT INDEPENDENT",IF($BB112="one","ONE INDEPENDENT DECISION ONLY",IF($BE112="incomplete_crm","CRM CAPTURE INCOMPLETE",IF(OR($BE112="only_wins",$BE112="only_losses",$BE112="one_segment",$BE112="limited"),"SAMPLE COVERAGE LIMITED",IF($T112="yes","HISTORICAL BACKFILL UNRELIABLE",IF($BC112="stale","EVIDENCE STALE","Evidence is scoped to the tested view.")))))),IFERROR(VLOOKUP($BO112,'Method Notes'!$AN$5:$AW$50,9,FALSE),"")))</x:f>
      </x:c>
      <x:c r="AV112" s="71" t="str">
        <x:v>Correct the named fields before using the result.</x:v>
      </x:c>
      <x:c r="AW112" s="61">
        <x:f>IF($BN112="EMPTY","EMPTY",IFERROR(VLOOKUP($BO112,'Method Notes'!$AN$5:$AW$50,10,FALSE),""))</x:f>
      </x:c>
      <x:c r="AX112" s="61">
        <x:f>IF(AND(AG112=AF112,AI112=AH112,AK112=AJ112,AM112=AL112,AO112=AN112,AQ112=AP112,AS112=AR112,AU112=AT112,AW112=AV112),"PASS","FAIL")</x:f>
      </x:c>
      <x:c r="AY112">
        <x:f>IF(COUNTA($C112:$U112)&gt;0,1,0)</x:f>
      </x:c>
      <x:c r="AZ112">
        <x:f>OR(ISFORMULA($C112),ISFORMULA($D112),AND($D112&lt;&gt;"",NOT(OR(EXACT($D112,"seo"),EXACT($D112,"content"),EXACT($D112,"paid_search"),EXACT($D112,"market_monitoring"),EXACT($D112,"battlecard"),EXACT($D112,"product_comparison"),EXACT($D112,"shortlist"),EXACT($D112,"procurement"),EXACT($D112,"pricing"),EXACT($D112,"renewal"),EXACT($D112,"strategy")))),ISFORMULA($E112),AND($E112&lt;&gt;"",NOT(OR(EXACT($E112,"yes"),EXACT($E112,"no")))),ISFORMULA($F112),AND($F112&lt;&gt;"",NOT(OR(EXACT($F112,"yes"),EXACT($F112,"no")))),ISFORMULA($G112),AND($G112&lt;&gt;"",NOT(OR(EXACT($G112,"none"),EXACT($G112,"seller_only"),EXACT($G112,"buyer_event"),EXACT($G112,"mixed")))),ISFORMULA($H112),AND($H112&lt;&gt;"",NOT(OR(EXACT($H112,"yes"),EXACT($H112,"no"),EXACT($H112,"unknown")))),ISFORMULA($I112),AND($I112&lt;&gt;"",NOT(OR(EXACT($I112,"full"),EXACT($I112,"partial"),EXACT($I112,"mismatch"),EXACT($I112,"unknown")))),ISFORMULA($J112),AND($J112&lt;&gt;"",NOT(OR(EXACT($J112,"independent_current"),EXACT($J112,"one_decision"),EXACT($J112,"shared_records"),EXACT($J112,"contradictory"),EXACT($J112,"incomplete_capture"),EXACT($J112,"stale")))),ISFORMULA($K112),AND($K112&lt;&gt;"",NOT(OR(EXACT($K112,"vendor"),EXACT($K112,"product"),EXACT($K112,"consultancy"),EXACT($K112,"agency"),EXACT($K112,"internal_build"),EXACT($K112,"spreadsheet"),EXACT($K112,"incumbent"),EXACT($K112,"open_source"),EXACT($K112,"free_tool"),EXACT($K112,"no_decision"),EXACT($K112,"status_quo"),EXACT($K112,"unknown")))),ISFORMULA($L112),AND($L112&lt;&gt;"",NOT(OR(EXACT($L112,"direct"),EXACT($L112,"indirect"),EXACT($L112,"substitute"),EXACT($L112,"reference"),EXACT($L112,"unknown")))),ISFORMULA($M112),AND($M112&lt;&gt;"",NOT(OR(EXACT($M112,"current"),EXACT($M112,"stale"),EXACT($M112,"unknown")))),ISFORMULA($N112),AND($N112&lt;&gt;"",NOT(OR(EXACT($N112,"none"),EXACT($N112,"material"),EXACT($N112,"unknown")))),ISFORMULA($O112),AND($O112&lt;&gt;"",NOT(OR(EXACT($O112,"two_plus"),EXACT($O112,"one"),EXACT($O112,"shared"),EXACT($O112,"unknown")))),ISFORMULA($P112),AND($P112&lt;&gt;"",NOT(OR(EXACT($P112,"balanced"),EXACT($P112,"only_wins"),EXACT($P112,"only_losses"),EXACT($P112,"one_segment"),EXACT($P112,"incomplete_crm"),EXACT($P112,"limited")))),ISFORMULA($Q112),AND($Q112&lt;&gt;"",NOT(OR(EXACT($Q112,"none"),EXACT($Q112,"review_due"),EXACT($Q112,"new_evidence")))),ISFORMULA($R112),AND($R112&lt;&gt;"",NOT(OR(EXACT($R112,"yes"),EXACT($R112,"no")))),ISFORMULA($S112),AND($S112&lt;&gt;"",NOT(OR(EXACT($S112,"yes"),EXACT($S112,"no"),EXACT($S112,"unknown")))),ISFORMULA($T112),AND($T112&lt;&gt;"",NOT(OR(EXACT($T112,"yes"),EXACT($T112,"no")))),ISFORMULA($U112),AND($U112&lt;&gt;"",NOT(OR(EXACT($U112,"yes"),EXACT($U112,"no"),EXACT($U112,"unknown")))))</x:f>
      </x:c>
      <x:c r="BA112">
        <x:f>OR(LEN(TRIM($C112&amp;""))=0,LEN(TRIM($D112&amp;""))=0,LEN(TRIM($E112&amp;""))=0,LEN(TRIM($F112&amp;""))=0,LEN(TRIM($G112&amp;""))=0,LEN(TRIM($H112&amp;""))=0,LEN(TRIM($I112&amp;""))=0,LEN(TRIM($J112&amp;""))=0)</x:f>
      </x:c>
      <x:c r="BB112">
        <x:f>IF($O112&lt;&gt;"",$O112,IF($J112="independent_current","two_plus",IF($J112="one_decision","one",IF($J112="shared_records","shared","unknown"))))</x:f>
      </x:c>
      <x:c r="BC112">
        <x:f>IF($M112&lt;&gt;"",$M112,IF($J112="stale","stale",IF($J112="incomplete_capture","unknown",IF($J112&lt;&gt;"","current",""))))</x:f>
      </x:c>
      <x:c r="BD112">
        <x:f>IF($N112&lt;&gt;"",$N112,IF($J112="contradictory","material",IF($J112&lt;&gt;"","none","")))</x:f>
      </x:c>
      <x:c r="BE112">
        <x:f>IF($P112&lt;&gt;"",$P112,IF($J112="incomplete_capture","incomplete_crm",IF($J112="independent_current","balanced",IF($J112&lt;&gt;"","limited",""))))</x:f>
      </x:c>
      <x:c r="BF112">
        <x:f>OR($G112="buyer_event",$G112="mixed")</x:f>
      </x:c>
      <x:c r="BG112">
        <x:f>OR($D112="battlecard",$D112="shortlist",$D112="procurement",$D112="pricing",$D112="renewal",$D112="strategy",$D112="product_comparison")</x:f>
      </x:c>
      <x:c r="BH112">
        <x:f>OR($D112="seo",$D112="content",$D112="paid_search",$D112="market_monitoring")</x:f>
      </x:c>
      <x:c r="BI112">
        <x:f>IF(OR($K112="vendor",$K112="product"),"direct",IF(OR($K112="consultancy",$K112="agency"),"indirect",IF(OR($K112="internal_build",$K112="spreadsheet",$K112="incumbent",$K112="open_source",$K112="free_tool",$K112="no_decision",$K112="status_quo"),"substitute","")))</x:f>
      </x:c>
      <x:c r="BJ112">
        <x:f>IF(OR($K112="vendor",$K112="product"),"Direct competitor",IF(OR($K112="consultancy",$K112="agency"),"Service alternative",IF($K112="incumbent","Incumbent / substitute",IF($K112="no_decision","No-decision alternative",IF($K112="status_quo","Status-quo alternative",IF(OR($K112="internal_build",$K112="spreadsheet",$K112="open_source",$K112="free_tool"),"Substitute",""))))))</x:f>
      </x:c>
      <x:c r="BK112">
        <x:f>OR($G112="none",$G112="seller_only",$BB112&lt;&gt;"two_plus",$BE112="only_wins",$BE112="only_losses",$BE112="one_segment",$BE112="incomplete_crm",$BE112="limited",$T112="yes",$BC112&lt;&gt;"current")</x:f>
      </x:c>
      <x:c r="BL112">
        <x:f>IF(ISFORMULA($C112),"candidateName, ","")&amp;IF(OR(ISFORMULA($D112),AND($D112&lt;&gt;"",NOT(OR(EXACT($D112,"seo"),EXACT($D112,"content"),EXACT($D112,"paid_search"),EXACT($D112,"market_monitoring"),EXACT($D112,"battlecard"),EXACT($D112,"product_comparison"),EXACT($D112,"shortlist"),EXACT($D112,"procurement"),EXACT($D112,"pricing"),EXACT($D112,"renewal"),EXACT($D112,"strategy"))))),"decisionUse, ","")&amp;IF(OR(ISFORMULA($E112),AND($E112&lt;&gt;"",NOT(OR(EXACT($E112,"yes"),EXACT($E112,"no"))))),"candidateInSet, ","")&amp;IF(OR(ISFORMULA($F112),AND($F112&lt;&gt;"",NOT(OR(EXACT($F112,"yes"),EXACT($F112,"no"))))),"publicEvidence, ","")&amp;IF(OR(ISFORMULA($G112),AND($G112&lt;&gt;"",NOT(OR(EXACT($G112,"none"),EXACT($G112,"seller_only"),EXACT($G112,"buyer_event"),EXACT($G112,"mixed"))))),"firstPartyEvidence, ","")&amp;IF(OR(ISFORMULA($H112),AND($H112&lt;&gt;"",NOT(OR(EXACT($H112,"yes"),EXACT($H112,"no"),EXACT($H112,"unknown"))))),"realDecision, ","")&amp;IF(OR(ISFORMULA($I112),AND($I112&lt;&gt;"",NOT(OR(EXACT($I112,"full"),EXACT($I112,"partial"),EXACT($I112,"mismatch"),EXACT($I112,"unknown"))))),"scopeMatch, ","")&amp;IF(OR(ISFORMULA($J112),AND($J112&lt;&gt;"",NOT(OR(EXACT($J112,"independent_current"),EXACT($J112,"one_decision"),EXACT($J112,"shared_records"),EXACT($J112,"contradictory"),EXACT($J112,"incomplete_capture"),EXACT($J112,"stale"))))),"evidenceQuality, ","")&amp;IF(OR(ISFORMULA($K112),AND($K112&lt;&gt;"",NOT(OR(EXACT($K112,"vendor"),EXACT($K112,"product"),EXACT($K112,"consultancy"),EXACT($K112,"agency"),EXACT($K112,"internal_build"),EXACT($K112,"spreadsheet"),EXACT($K112,"incumbent"),EXACT($K112,"open_source"),EXACT($K112,"free_tool"),EXACT($K112,"no_decision"),EXACT($K112,"status_quo"),EXACT($K112,"unknown"))))),"alternativeType, ","")&amp;IF(OR(ISFORMULA($L112),AND($L112&lt;&gt;"",NOT(OR(EXACT($L112,"direct"),EXACT($L112,"indirect"),EXACT($L112,"substitute"),EXACT($L112,"reference"),EXACT($L112,"unknown"))))),"currentRole, ","")&amp;IF(OR(ISFORMULA($M112),AND($M112&lt;&gt;"",NOT(OR(EXACT($M112,"current"),EXACT($M112,"stale"),EXACT($M112,"unknown"))))),"freshness, ","")&amp;IF(OR(ISFORMULA($N112),AND($N112&lt;&gt;"",NOT(OR(EXACT($N112,"none"),EXACT($N112,"material"),EXACT($N112,"unknown"))))),"contradiction, ","")&amp;IF(OR(ISFORMULA($O112),AND($O112&lt;&gt;"",NOT(OR(EXACT($O112,"two_plus"),EXACT($O112,"one"),EXACT($O112,"shared"),EXACT($O112,"unknown"))))),"provenance, ","")&amp;IF(OR(ISFORMULA($P112),AND($P112&lt;&gt;"",NOT(OR(EXACT($P112,"balanced"),EXACT($P112,"only_wins"),EXACT($P112,"only_losses"),EXACT($P112,"one_segment"),EXACT($P112,"incomplete_crm"),EXACT($P112,"limited"))))),"sampleCoverage, ","")&amp;IF(OR(ISFORMULA($Q112),AND($Q112&lt;&gt;"",NOT(OR(EXACT($Q112,"none"),EXACT($Q112,"review_due"),EXACT($Q112,"new_evidence"))))),"previousValidation, ","")&amp;IF(OR(ISFORMULA($R112),AND($R112&lt;&gt;"",NOT(OR(EXACT($R112,"yes"),EXACT($R112,"no"))))),"newMaterialEvidence, ","")&amp;IF(OR(ISFORMULA($S112),AND($S112&lt;&gt;"",NOT(OR(EXACT($S112,"yes"),EXACT($S112,"no"),EXACT($S112,"unknown"))))),"serviceability, ","")&amp;IF(OR(ISFORMULA($T112),AND($T112&lt;&gt;"",NOT(OR(EXACT($T112,"yes"),EXACT($T112,"no"))))),"historicalBackfill, ","")&amp;IF(OR(ISFORMULA($U112),AND($U112&lt;&gt;"",NOT(OR(EXACT($U112,"yes"),EXACT($U112,"no"),EXACT($U112,"unknown"))))),"commercialNonParticipation, ","")</x:f>
      </x:c>
      <x:c r="BM112">
        <x:f>IF(LEN(TRIM($C112&amp;""))=0,"candidateName, ","")&amp;IF(LEN(TRIM($D112&amp;""))=0,"decisionUse, ","")&amp;IF(LEN(TRIM($E112&amp;""))=0,"candidateInSet, ","")&amp;IF(LEN(TRIM($F112&amp;""))=0,"publicEvidence, ","")&amp;IF(LEN(TRIM($G112&amp;""))=0,"firstPartyEvidence, ","")&amp;IF(LEN(TRIM($H112&amp;""))=0,"realDecision, ","")&amp;IF(LEN(TRIM($I112&amp;""))=0,"scopeMatch, ","")&amp;IF(LEN(TRIM($J112&amp;""))=0,"evidenceQuality, ","")</x:f>
      </x:c>
      <x:c r="BN112">
        <x:f>IF($AY112=0,"EMPTY",IF($AZ112=TRUE,"INVALID INPUT",IF($BA112=TRUE,"INVALID INPUT",IF(OR(NOT(ISTEXT($C112)),LEN(TRIM($C112&amp;""))&lt;2),"INVALID INPUT",IF(OR($Q112="review_due",$Q112="new_evidence",$R112="yes"),"REOPEN",IF(OR($BD112="material",$BD112="unknown"),"RESOLVE EVIDENCE",IF(OR($I112="unknown",$H112="unknown"),"RESOLVE EVIDENCE",IF(AND($BG112=TRUE,OR($S112="",$S112="unknown")),"RESOLVE EVIDENCE",IF(AND($E112="no",OR($K112="",$K112="unknown")),"RESOLVE EVIDENCE",IF(AND($E112="yes",OR($L112="",$L112="unknown")),"RESOLVE EVIDENCE",IF(AND($E112="yes",OR($I112="partial",$I112="mismatch",$BC112="stale")),"DOWNGRADE",IF(AND($BG112=TRUE,$BK112=TRUE),"RESOLVE EVIDENCE",IF(AND($S112="no",$E112="yes",$H112="no",$U112="yes",$BB112="two_plus",$I112="full",$BC112="current"),"EXCLUDE FROM THIS COMMERCIAL VIEW",IF(AND($S112="no",$E112="yes",$H112="yes"),"DOWNGRADE",IF(AND($S112="no",OR($F112="yes",$BH112=TRUE)),"RETAIN FOR DISCOVERY / REFERENCE",IF($S112="no","RESOLVE EVIDENCE",IF(AND($E112="no",$H112="yes",$BF112=TRUE,$I112="full",$BI112=""),"RESOLVE EVIDENCE",IF(AND($E112="no",$H112="yes",$BF112=TRUE,$I112="full",$BG112=TRUE,OR($BB112&lt;&gt;"two_plus",$BC112&lt;&gt;"current",$S112&lt;&gt;"yes")),"RESOLVE EVIDENCE",IF(AND($E112="no",$H112="yes",$BF112=TRUE,$I112="full"),"ADD",IF(AND($BI112&lt;&gt;"",$E112="yes",$H112="yes",$I112="full",$L112&lt;&gt;$BI112),"RECLASSIFY",IF(AND($BB112="shared",$BH112=TRUE),"RETAIN FOR DISCOVERY / REFERENCE",IF(AND($BH112=TRUE,$F112="yes",OR($H112="no",$G112="none")),"RETAIN FOR DISCOVERY / REFERENCE",IF(AND($E112="yes",$H112="no",$U112="yes",$BB112="two_plus",$I112="full",$BC112="current"),"EXCLUDE FROM THIS COMMERCIAL VIEW",IF(AND($E112="yes",$H112="yes",$BF112=TRUE,$I112="full",$BB112="two_plus",$BC112="current",$BI112=""),"RESOLVE EVIDENCE",IF(AND($E112="yes",$H112="yes",$BF112=TRUE,$I112="full",$BB112="two_plus",$BC112="current",$BG112=TRUE,$S112&lt;&gt;"yes"),"RESOLVE EVIDENCE",IF(AND($E112="yes",$H112="yes",$BF112=TRUE,$I112="full",$BB112="two_plus",$BC112="current",$L112&lt;&gt;$BI112),"RECLASSIFY",IF(AND($E112="yes",$H112="yes",$BF112=TRUE,$I112="full",$BB112="two_plus",$BC112="current"),"CONFIRM","RESOLVE EVIDENCE")))))))))))))))))))))))))))</x:f>
      </x:c>
      <x:c r="BO112">
        <x:f>IF($AY112=0,"EMPTY",IF($AZ112=TRUE,"CONTROLLED_INPUT_INVALID",IF($BA112=TRUE,"REQUIRED_FIELDS_MISSING",IF(OR(NOT(ISTEXT($C112)),LEN(TRIM($C112&amp;""))&lt;2),"IDENTITY_MALFORMED",IF(OR($Q112="review_due",$Q112="new_evidence",$R112="yes"),"LIFECYCLE_TRIGGER",IF(OR($BD112="material",$BD112="unknown"),"MATERIAL_CONTRADICTION",IF(OR($I112="unknown",$H112="unknown"),"SCOPE_OR_EVENT_UNRESOLVED",IF(AND($BG112=TRUE,OR($S112="",$S112="unknown")),"SERVICEABILITY_UNRESOLVED",IF(AND($E112="no",OR($K112="",$K112="unknown")),"MISSING_ALTERNATIVE_ROLE_UNRESOLVED",IF(AND($E112="yes",OR($L112="",$L112="unknown")),"CURRENT_ROLE_UNRESOLVED",IF(AND($E112="yes",OR($I112="partial",$I112="mismatch",$BC112="stale")),"SCOPE_OR_FRESHNESS_LIMIT",IF(AND($BG112=TRUE,$BK112=TRUE),"COMMERCIAL_EVIDENCE_LIMITED",IF(AND($S112="no",$E112="yes",$H112="no",$U112="yes",$BB112="two_plus",$I112="full",$BC112="current"),"SCOPED_NON_SERVICEABILITY",IF(AND($S112="no",$E112="yes",$H112="yes"),"SERVICEABILITY_LIMIT",IF(AND($S112="no",OR($F112="yes",$BH112=TRUE)),"NOT_SERVICEABLE_FOR_COMMERCIAL_VIEW",IF($S112="no","SERVICEABILITY_NEGATIVE_ROLE_EFFECT_UNRESOLVED",IF(AND($E112="no",$H112="yes",$BF112=TRUE,$I112="full",$BI112=""),"MISSING_ALTERNATIVE_ROLE_UNRESOLVED",IF(AND($E112="no",$H112="yes",$BF112=TRUE,$I112="full",$BG112=TRUE,OR($BB112&lt;&gt;"two_plus",$BC112&lt;&gt;"current",$S112&lt;&gt;"yes")),"MISSING_ALTERNATIVE_EVIDENCE_LIMITED",IF(AND($E112="no",$H112="yes",$BF112=TRUE,$I112="full"),"COMMERCIAL_ALTERNATIVE_MISSING",IF(AND($BI112&lt;&gt;"",$E112="yes",$H112="yes",$I112="full",$L112&lt;&gt;$BI112),"ROLE_MISMATCH",IF(AND($BB112="shared",$BH112=TRUE),"PUBLIC_SIGNAL_SHARED_PROVENANCE",IF(AND($BH112=TRUE,$F112="yes",OR($H112="no",$G112="none")),"DISCOVERY_ONLY_RELATIONSHIP",IF(AND($E112="yes",$H112="no",$U112="yes",$BB112="two_plus",$I112="full",$BC112="current"),"SCOPED_NON_PARTICIPATION",IF(AND($E112="yes",$H112="yes",$BF112=TRUE,$I112="full",$BB112="two_plus",$BC112="current",$BI112=""),"ALTERNATIVE_TYPE_UNRESOLVED",IF(AND($E112="yes",$H112="yes",$BF112=TRUE,$I112="full",$BB112="two_plus",$BC112="current",$BG112=TRUE,$S112&lt;&gt;"yes"),"SERVICEABILITY_UNRESOLVED",IF(AND($E112="yes",$H112="yes",$BF112=TRUE,$I112="full",$BB112="two_plus",$BC112="current",$L112&lt;&gt;$BI112),"ROLE_MISMATCH",IF(AND($E112="yes",$H112="yes",$BF112=TRUE,$I112="full",$BB112="two_plus",$BC112="current"),"SCOPED_COMMERCIAL_RELEVANCE","DEFAULT_EVIDENCE_GAP")))))))))))))))))))))))))))</x:f>
      </x:c>
    </x:row>
    <x:row r="113">
      <x:c r="A113" s="71" t="str">
        <x:v>F108</x:v>
      </x:c>
      <x:c r="B113" s="71" t="str">
        <x:v>Controlled value numeric paste: candidateInSet</x:v>
      </x:c>
      <x:c r="C113" s="71" t="str">
        <x:v>Atlas Cloud</x:v>
      </x:c>
      <x:c r="D113" s="71" t="str">
        <x:v>shortlist</x:v>
      </x:c>
      <x:c r="E113" s="71" t="n">
        <x:v>1</x:v>
      </x:c>
      <x:c r="F113" s="71" t="str">
        <x:v>yes</x:v>
      </x:c>
      <x:c r="G113" s="71" t="str">
        <x:v>mixed</x:v>
      </x:c>
      <x:c r="H113" s="71" t="str">
        <x:v>yes</x:v>
      </x:c>
      <x:c r="I113" s="71" t="str">
        <x:v>full</x:v>
      </x:c>
      <x:c r="J113" s="71" t="str">
        <x:v>independent_current</x:v>
      </x:c>
      <x:c r="K113" s="71" t="str">
        <x:v>vendor</x:v>
      </x:c>
      <x:c r="L113" s="71" t="str">
        <x:v>direct</x:v>
      </x:c>
      <x:c r="M113" s="71" t="str">
        <x:v>current</x:v>
      </x:c>
      <x:c r="N113" s="71" t="str">
        <x:v>none</x:v>
      </x:c>
      <x:c r="O113" s="71" t="str">
        <x:v>two_plus</x:v>
      </x:c>
      <x:c r="P113" s="71" t="str">
        <x:v>balanced</x:v>
      </x:c>
      <x:c r="Q113" s="71" t="str">
        <x:v>none</x:v>
      </x:c>
      <x:c r="R113" s="71" t="str">
        <x:v>no</x:v>
      </x:c>
      <x:c r="S113" s="71" t="str">
        <x:v>yes</x:v>
      </x:c>
      <x:c r="T113" s="71" t="str">
        <x:v>no</x:v>
      </x:c>
      <x:c r="U113" s="71" t="str">
        <x:v>no</x:v>
      </x:c>
      <x:c r="V113" s="71" t="str">
        <x:v>INVALID INPUT</x:v>
      </x:c>
      <x:c r="W113" s="71" t="str">
        <x:v>CONTROLLED_INPUT_INVALID</x:v>
      </x:c>
      <x:c r="X113" s="71" t="str">
        <x:v>INVALID</x:v>
      </x:c>
      <x:c r="Y113" s="61">
        <x:f>IF($BN113="EMPTY","EMPTY",$BN113)</x:f>
      </x:c>
      <x:c r="Z113" s="61">
        <x:f>$BO113</x:f>
      </x:c>
      <x:c r="AA113" s="61">
        <x:f>IF($BN113="EMPTY","EMPTY",IF($AZ113=TRUE,"INVALID",IF($BA113=TRUE,"INCOMPLETE",IF(OR(NOT(ISTEXT($C113)),LEN(TRIM($C113&amp;""))&lt;2),"INVALID","VALID"))))</x:f>
      </x:c>
      <x:c r="AB113" s="61">
        <x:f>IF(Y113=V113,"PASS","FAIL")</x:f>
      </x:c>
      <x:c r="AC113" s="61">
        <x:f>IF(Z113=W113,"PASS","FAIL")</x:f>
      </x:c>
      <x:c r="AD113" s="61">
        <x:f>IF(AA113=X113,"PASS","FAIL")</x:f>
      </x:c>
      <x:c r="AE113" s="61">
        <x:f>IF(AND(AB113="PASS",AC113="PASS",AD113="PASS"),"PASS","FAIL")</x:f>
      </x:c>
      <x:c r="AF113" s="71" t="str">
        <x:v>One or more controlled inputs are not recognized.</x:v>
      </x:c>
      <x:c r="AG113" s="61">
        <x:f>IF($BN113="EMPTY","EMPTY",IFERROR(VLOOKUP($BO113,'Method Notes'!$AN$5:$AW$50,2,FALSE),""))</x:f>
      </x:c>
      <x:c r="AH113" s="71" t="str">
        <x:v>Unsupported values were supplied for: candidateInSet. The engine does not convert them to a safe default.</x:v>
      </x:c>
      <x:c r="AI113" s="61">
        <x:f>IF($BN113="EMPTY","EMPTY",IF($BO113="CONTROLLED_INPUT_INVALID","Unsupported values were supplied for: "&amp;LEFT($BL113,MAX(0,LEN($BL113)-2))&amp;". The engine does not convert them to a safe default.",IF($BO113="REQUIRED_FIELDS_MISSING","Required information is missing: "&amp;LEFT($BM113,MAX(0,LEN($BM113)-2))&amp;".",IFERROR(VLOOKUP($BO113,'Method Notes'!$AN$5:$AW$50,3,FALSE),""))))</x:f>
      </x:c>
      <x:c r="AJ113" s="71" t="str">
        <x:v>No role change.</x:v>
      </x:c>
      <x:c r="AK113" s="61">
        <x:f>IF($BN113="EMPTY","EMPTY",IF($BO113="COMMERCIAL_ALTERNATIVE_MISSING","Add as "&amp;$BJ113&amp;" in this scoped view.",IF($BO113="ROLE_MISMATCH","Reclassify as "&amp;$BJ113&amp;" for this view.",IFERROR(VLOOKUP($BO113,'Method Notes'!$AN$5:$AW$50,4,FALSE),""))))</x:f>
      </x:c>
      <x:c r="AL113" s="71" t="str">
        <x:v>Input correction only.</x:v>
      </x:c>
      <x:c r="AM113" s="61">
        <x:f>IF($BN113="EMPTY","EMPTY",IFERROR(VLOOKUP($BO113,'Method Notes'!$AN$5:$AW$50,5,FALSE),""))</x:f>
      </x:c>
      <x:c r="AN113" s="71" t="str">
        <x:v>Any competitor-set conclusion.</x:v>
      </x:c>
      <x:c r="AO113" s="61">
        <x:f>IF($BN113="EMPTY","EMPTY",IFERROR(VLOOKUP($BO113,'Method Notes'!$AN$5:$AW$50,6,FALSE),""))</x:f>
      </x:c>
      <x:c r="AP113" s="71" t="str">
        <x:v>Replace each invalid value with an accepted controlled value.</x:v>
      </x:c>
      <x:c r="AQ113" s="61">
        <x:f>IF($BN113="EMPTY","EMPTY",IF($BO113="COMMERCIAL_EVIDENCE_LIMITED",IF($BF113=TRUE,"Add independent decisions and missing segments.","Collect direct buyer or recorded commercial-event evidence tied to the same scope."),IFERROR(VLOOKUP($BO113,'Method Notes'!$AN$5:$AW$50,7,FALSE),"")))</x:f>
      </x:c>
      <x:c r="AR113" s="71" t="str">
        <x:v>Run the check again after correction.</x:v>
      </x:c>
      <x:c r="AS113" s="61">
        <x:f>IF($BN113="EMPTY","EMPTY",IFERROR(VLOOKUP($BO113,'Method Notes'!$AN$5:$AW$50,8,FALSE),""))</x:f>
      </x:c>
      <x:c r="AT113" s="71" t="str">
        <x:v>CONTROLLED INPUT INVALID</x:v>
      </x:c>
      <x:c r="AU113" s="61">
        <x:f>IF($BN113="EMPTY","EMPTY",IF(OR($BO113="COMMERCIAL_EVIDENCE_LIMITED",$BO113="COMMERCIAL_ALTERNATIVE_MISSING",$BO113="ROLE_MISMATCH",$BO113="SCOPE_OR_FRESHNESS_LIMIT"),IF($BB113="shared","PROVENANCE NOT INDEPENDENT",IF($BB113="one","ONE INDEPENDENT DECISION ONLY",IF($BE113="incomplete_crm","CRM CAPTURE INCOMPLETE",IF(OR($BE113="only_wins",$BE113="only_losses",$BE113="one_segment",$BE113="limited"),"SAMPLE COVERAGE LIMITED",IF($T113="yes","HISTORICAL BACKFILL UNRELIABLE",IF($BC113="stale","EVIDENCE STALE","Evidence is scoped to the tested view.")))))),IFERROR(VLOOKUP($BO113,'Method Notes'!$AN$5:$AW$50,9,FALSE),"")))</x:f>
      </x:c>
      <x:c r="AV113" s="71" t="str">
        <x:v>Correct the named fields before using the result.</x:v>
      </x:c>
      <x:c r="AW113" s="61">
        <x:f>IF($BN113="EMPTY","EMPTY",IFERROR(VLOOKUP($BO113,'Method Notes'!$AN$5:$AW$50,10,FALSE),""))</x:f>
      </x:c>
      <x:c r="AX113" s="61">
        <x:f>IF(AND(AG113=AF113,AI113=AH113,AK113=AJ113,AM113=AL113,AO113=AN113,AQ113=AP113,AS113=AR113,AU113=AT113,AW113=AV113),"PASS","FAIL")</x:f>
      </x:c>
      <x:c r="AY113">
        <x:f>IF(COUNTA($C113:$U113)&gt;0,1,0)</x:f>
      </x:c>
      <x:c r="AZ113">
        <x:f>OR(ISFORMULA($C113),ISFORMULA($D113),AND($D113&lt;&gt;"",NOT(OR(EXACT($D113,"seo"),EXACT($D113,"content"),EXACT($D113,"paid_search"),EXACT($D113,"market_monitoring"),EXACT($D113,"battlecard"),EXACT($D113,"product_comparison"),EXACT($D113,"shortlist"),EXACT($D113,"procurement"),EXACT($D113,"pricing"),EXACT($D113,"renewal"),EXACT($D113,"strategy")))),ISFORMULA($E113),AND($E113&lt;&gt;"",NOT(OR(EXACT($E113,"yes"),EXACT($E113,"no")))),ISFORMULA($F113),AND($F113&lt;&gt;"",NOT(OR(EXACT($F113,"yes"),EXACT($F113,"no")))),ISFORMULA($G113),AND($G113&lt;&gt;"",NOT(OR(EXACT($G113,"none"),EXACT($G113,"seller_only"),EXACT($G113,"buyer_event"),EXACT($G113,"mixed")))),ISFORMULA($H113),AND($H113&lt;&gt;"",NOT(OR(EXACT($H113,"yes"),EXACT($H113,"no"),EXACT($H113,"unknown")))),ISFORMULA($I113),AND($I113&lt;&gt;"",NOT(OR(EXACT($I113,"full"),EXACT($I113,"partial"),EXACT($I113,"mismatch"),EXACT($I113,"unknown")))),ISFORMULA($J113),AND($J113&lt;&gt;"",NOT(OR(EXACT($J113,"independent_current"),EXACT($J113,"one_decision"),EXACT($J113,"shared_records"),EXACT($J113,"contradictory"),EXACT($J113,"incomplete_capture"),EXACT($J113,"stale")))),ISFORMULA($K113),AND($K113&lt;&gt;"",NOT(OR(EXACT($K113,"vendor"),EXACT($K113,"product"),EXACT($K113,"consultancy"),EXACT($K113,"agency"),EXACT($K113,"internal_build"),EXACT($K113,"spreadsheet"),EXACT($K113,"incumbent"),EXACT($K113,"open_source"),EXACT($K113,"free_tool"),EXACT($K113,"no_decision"),EXACT($K113,"status_quo"),EXACT($K113,"unknown")))),ISFORMULA($L113),AND($L113&lt;&gt;"",NOT(OR(EXACT($L113,"direct"),EXACT($L113,"indirect"),EXACT($L113,"substitute"),EXACT($L113,"reference"),EXACT($L113,"unknown")))),ISFORMULA($M113),AND($M113&lt;&gt;"",NOT(OR(EXACT($M113,"current"),EXACT($M113,"stale"),EXACT($M113,"unknown")))),ISFORMULA($N113),AND($N113&lt;&gt;"",NOT(OR(EXACT($N113,"none"),EXACT($N113,"material"),EXACT($N113,"unknown")))),ISFORMULA($O113),AND($O113&lt;&gt;"",NOT(OR(EXACT($O113,"two_plus"),EXACT($O113,"one"),EXACT($O113,"shared"),EXACT($O113,"unknown")))),ISFORMULA($P113),AND($P113&lt;&gt;"",NOT(OR(EXACT($P113,"balanced"),EXACT($P113,"only_wins"),EXACT($P113,"only_losses"),EXACT($P113,"one_segment"),EXACT($P113,"incomplete_crm"),EXACT($P113,"limited")))),ISFORMULA($Q113),AND($Q113&lt;&gt;"",NOT(OR(EXACT($Q113,"none"),EXACT($Q113,"review_due"),EXACT($Q113,"new_evidence")))),ISFORMULA($R113),AND($R113&lt;&gt;"",NOT(OR(EXACT($R113,"yes"),EXACT($R113,"no")))),ISFORMULA($S113),AND($S113&lt;&gt;"",NOT(OR(EXACT($S113,"yes"),EXACT($S113,"no"),EXACT($S113,"unknown")))),ISFORMULA($T113),AND($T113&lt;&gt;"",NOT(OR(EXACT($T113,"yes"),EXACT($T113,"no")))),ISFORMULA($U113),AND($U113&lt;&gt;"",NOT(OR(EXACT($U113,"yes"),EXACT($U113,"no"),EXACT($U113,"unknown")))))</x:f>
      </x:c>
      <x:c r="BA113">
        <x:f>OR(LEN(TRIM($C113&amp;""))=0,LEN(TRIM($D113&amp;""))=0,LEN(TRIM($E113&amp;""))=0,LEN(TRIM($F113&amp;""))=0,LEN(TRIM($G113&amp;""))=0,LEN(TRIM($H113&amp;""))=0,LEN(TRIM($I113&amp;""))=0,LEN(TRIM($J113&amp;""))=0)</x:f>
      </x:c>
      <x:c r="BB113">
        <x:f>IF($O113&lt;&gt;"",$O113,IF($J113="independent_current","two_plus",IF($J113="one_decision","one",IF($J113="shared_records","shared","unknown"))))</x:f>
      </x:c>
      <x:c r="BC113">
        <x:f>IF($M113&lt;&gt;"",$M113,IF($J113="stale","stale",IF($J113="incomplete_capture","unknown",IF($J113&lt;&gt;"","current",""))))</x:f>
      </x:c>
      <x:c r="BD113">
        <x:f>IF($N113&lt;&gt;"",$N113,IF($J113="contradictory","material",IF($J113&lt;&gt;"","none","")))</x:f>
      </x:c>
      <x:c r="BE113">
        <x:f>IF($P113&lt;&gt;"",$P113,IF($J113="incomplete_capture","incomplete_crm",IF($J113="independent_current","balanced",IF($J113&lt;&gt;"","limited",""))))</x:f>
      </x:c>
      <x:c r="BF113">
        <x:f>OR($G113="buyer_event",$G113="mixed")</x:f>
      </x:c>
      <x:c r="BG113">
        <x:f>OR($D113="battlecard",$D113="shortlist",$D113="procurement",$D113="pricing",$D113="renewal",$D113="strategy",$D113="product_comparison")</x:f>
      </x:c>
      <x:c r="BH113">
        <x:f>OR($D113="seo",$D113="content",$D113="paid_search",$D113="market_monitoring")</x:f>
      </x:c>
      <x:c r="BI113">
        <x:f>IF(OR($K113="vendor",$K113="product"),"direct",IF(OR($K113="consultancy",$K113="agency"),"indirect",IF(OR($K113="internal_build",$K113="spreadsheet",$K113="incumbent",$K113="open_source",$K113="free_tool",$K113="no_decision",$K113="status_quo"),"substitute","")))</x:f>
      </x:c>
      <x:c r="BJ113">
        <x:f>IF(OR($K113="vendor",$K113="product"),"Direct competitor",IF(OR($K113="consultancy",$K113="agency"),"Service alternative",IF($K113="incumbent","Incumbent / substitute",IF($K113="no_decision","No-decision alternative",IF($K113="status_quo","Status-quo alternative",IF(OR($K113="internal_build",$K113="spreadsheet",$K113="open_source",$K113="free_tool"),"Substitute",""))))))</x:f>
      </x:c>
      <x:c r="BK113">
        <x:f>OR($G113="none",$G113="seller_only",$BB113&lt;&gt;"two_plus",$BE113="only_wins",$BE113="only_losses",$BE113="one_segment",$BE113="incomplete_crm",$BE113="limited",$T113="yes",$BC113&lt;&gt;"current")</x:f>
      </x:c>
      <x:c r="BL113">
        <x:f>IF(ISFORMULA($C113),"candidateName, ","")&amp;IF(OR(ISFORMULA($D113),AND($D113&lt;&gt;"",NOT(OR(EXACT($D113,"seo"),EXACT($D113,"content"),EXACT($D113,"paid_search"),EXACT($D113,"market_monitoring"),EXACT($D113,"battlecard"),EXACT($D113,"product_comparison"),EXACT($D113,"shortlist"),EXACT($D113,"procurement"),EXACT($D113,"pricing"),EXACT($D113,"renewal"),EXACT($D113,"strategy"))))),"decisionUse, ","")&amp;IF(OR(ISFORMULA($E113),AND($E113&lt;&gt;"",NOT(OR(EXACT($E113,"yes"),EXACT($E113,"no"))))),"candidateInSet, ","")&amp;IF(OR(ISFORMULA($F113),AND($F113&lt;&gt;"",NOT(OR(EXACT($F113,"yes"),EXACT($F113,"no"))))),"publicEvidence, ","")&amp;IF(OR(ISFORMULA($G113),AND($G113&lt;&gt;"",NOT(OR(EXACT($G113,"none"),EXACT($G113,"seller_only"),EXACT($G113,"buyer_event"),EXACT($G113,"mixed"))))),"firstPartyEvidence, ","")&amp;IF(OR(ISFORMULA($H113),AND($H113&lt;&gt;"",NOT(OR(EXACT($H113,"yes"),EXACT($H113,"no"),EXACT($H113,"unknown"))))),"realDecision, ","")&amp;IF(OR(ISFORMULA($I113),AND($I113&lt;&gt;"",NOT(OR(EXACT($I113,"full"),EXACT($I113,"partial"),EXACT($I113,"mismatch"),EXACT($I113,"unknown"))))),"scopeMatch, ","")&amp;IF(OR(ISFORMULA($J113),AND($J113&lt;&gt;"",NOT(OR(EXACT($J113,"independent_current"),EXACT($J113,"one_decision"),EXACT($J113,"shared_records"),EXACT($J113,"contradictory"),EXACT($J113,"incomplete_capture"),EXACT($J113,"stale"))))),"evidenceQuality, ","")&amp;IF(OR(ISFORMULA($K113),AND($K113&lt;&gt;"",NOT(OR(EXACT($K113,"vendor"),EXACT($K113,"product"),EXACT($K113,"consultancy"),EXACT($K113,"agency"),EXACT($K113,"internal_build"),EXACT($K113,"spreadsheet"),EXACT($K113,"incumbent"),EXACT($K113,"open_source"),EXACT($K113,"free_tool"),EXACT($K113,"no_decision"),EXACT($K113,"status_quo"),EXACT($K113,"unknown"))))),"alternativeType, ","")&amp;IF(OR(ISFORMULA($L113),AND($L113&lt;&gt;"",NOT(OR(EXACT($L113,"direct"),EXACT($L113,"indirect"),EXACT($L113,"substitute"),EXACT($L113,"reference"),EXACT($L113,"unknown"))))),"currentRole, ","")&amp;IF(OR(ISFORMULA($M113),AND($M113&lt;&gt;"",NOT(OR(EXACT($M113,"current"),EXACT($M113,"stale"),EXACT($M113,"unknown"))))),"freshness, ","")&amp;IF(OR(ISFORMULA($N113),AND($N113&lt;&gt;"",NOT(OR(EXACT($N113,"none"),EXACT($N113,"material"),EXACT($N113,"unknown"))))),"contradiction, ","")&amp;IF(OR(ISFORMULA($O113),AND($O113&lt;&gt;"",NOT(OR(EXACT($O113,"two_plus"),EXACT($O113,"one"),EXACT($O113,"shared"),EXACT($O113,"unknown"))))),"provenance, ","")&amp;IF(OR(ISFORMULA($P113),AND($P113&lt;&gt;"",NOT(OR(EXACT($P113,"balanced"),EXACT($P113,"only_wins"),EXACT($P113,"only_losses"),EXACT($P113,"one_segment"),EXACT($P113,"incomplete_crm"),EXACT($P113,"limited"))))),"sampleCoverage, ","")&amp;IF(OR(ISFORMULA($Q113),AND($Q113&lt;&gt;"",NOT(OR(EXACT($Q113,"none"),EXACT($Q113,"review_due"),EXACT($Q113,"new_evidence"))))),"previousValidation, ","")&amp;IF(OR(ISFORMULA($R113),AND($R113&lt;&gt;"",NOT(OR(EXACT($R113,"yes"),EXACT($R113,"no"))))),"newMaterialEvidence, ","")&amp;IF(OR(ISFORMULA($S113),AND($S113&lt;&gt;"",NOT(OR(EXACT($S113,"yes"),EXACT($S113,"no"),EXACT($S113,"unknown"))))),"serviceability, ","")&amp;IF(OR(ISFORMULA($T113),AND($T113&lt;&gt;"",NOT(OR(EXACT($T113,"yes"),EXACT($T113,"no"))))),"historicalBackfill, ","")&amp;IF(OR(ISFORMULA($U113),AND($U113&lt;&gt;"",NOT(OR(EXACT($U113,"yes"),EXACT($U113,"no"),EXACT($U113,"unknown"))))),"commercialNonParticipation, ","")</x:f>
      </x:c>
      <x:c r="BM113">
        <x:f>IF(LEN(TRIM($C113&amp;""))=0,"candidateName, ","")&amp;IF(LEN(TRIM($D113&amp;""))=0,"decisionUse, ","")&amp;IF(LEN(TRIM($E113&amp;""))=0,"candidateInSet, ","")&amp;IF(LEN(TRIM($F113&amp;""))=0,"publicEvidence, ","")&amp;IF(LEN(TRIM($G113&amp;""))=0,"firstPartyEvidence, ","")&amp;IF(LEN(TRIM($H113&amp;""))=0,"realDecision, ","")&amp;IF(LEN(TRIM($I113&amp;""))=0,"scopeMatch, ","")&amp;IF(LEN(TRIM($J113&amp;""))=0,"evidenceQuality, ","")</x:f>
      </x:c>
      <x:c r="BN113">
        <x:f>IF($AY113=0,"EMPTY",IF($AZ113=TRUE,"INVALID INPUT",IF($BA113=TRUE,"INVALID INPUT",IF(OR(NOT(ISTEXT($C113)),LEN(TRIM($C113&amp;""))&lt;2),"INVALID INPUT",IF(OR($Q113="review_due",$Q113="new_evidence",$R113="yes"),"REOPEN",IF(OR($BD113="material",$BD113="unknown"),"RESOLVE EVIDENCE",IF(OR($I113="unknown",$H113="unknown"),"RESOLVE EVIDENCE",IF(AND($BG113=TRUE,OR($S113="",$S113="unknown")),"RESOLVE EVIDENCE",IF(AND($E113="no",OR($K113="",$K113="unknown")),"RESOLVE EVIDENCE",IF(AND($E113="yes",OR($L113="",$L113="unknown")),"RESOLVE EVIDENCE",IF(AND($E113="yes",OR($I113="partial",$I113="mismatch",$BC113="stale")),"DOWNGRADE",IF(AND($BG113=TRUE,$BK113=TRUE),"RESOLVE EVIDENCE",IF(AND($S113="no",$E113="yes",$H113="no",$U113="yes",$BB113="two_plus",$I113="full",$BC113="current"),"EXCLUDE FROM THIS COMMERCIAL VIEW",IF(AND($S113="no",$E113="yes",$H113="yes"),"DOWNGRADE",IF(AND($S113="no",OR($F113="yes",$BH113=TRUE)),"RETAIN FOR DISCOVERY / REFERENCE",IF($S113="no","RESOLVE EVIDENCE",IF(AND($E113="no",$H113="yes",$BF113=TRUE,$I113="full",$BI113=""),"RESOLVE EVIDENCE",IF(AND($E113="no",$H113="yes",$BF113=TRUE,$I113="full",$BG113=TRUE,OR($BB113&lt;&gt;"two_plus",$BC113&lt;&gt;"current",$S113&lt;&gt;"yes")),"RESOLVE EVIDENCE",IF(AND($E113="no",$H113="yes",$BF113=TRUE,$I113="full"),"ADD",IF(AND($BI113&lt;&gt;"",$E113="yes",$H113="yes",$I113="full",$L113&lt;&gt;$BI113),"RECLASSIFY",IF(AND($BB113="shared",$BH113=TRUE),"RETAIN FOR DISCOVERY / REFERENCE",IF(AND($BH113=TRUE,$F113="yes",OR($H113="no",$G113="none")),"RETAIN FOR DISCOVERY / REFERENCE",IF(AND($E113="yes",$H113="no",$U113="yes",$BB113="two_plus",$I113="full",$BC113="current"),"EXCLUDE FROM THIS COMMERCIAL VIEW",IF(AND($E113="yes",$H113="yes",$BF113=TRUE,$I113="full",$BB113="two_plus",$BC113="current",$BI113=""),"RESOLVE EVIDENCE",IF(AND($E113="yes",$H113="yes",$BF113=TRUE,$I113="full",$BB113="two_plus",$BC113="current",$BG113=TRUE,$S113&lt;&gt;"yes"),"RESOLVE EVIDENCE",IF(AND($E113="yes",$H113="yes",$BF113=TRUE,$I113="full",$BB113="two_plus",$BC113="current",$L113&lt;&gt;$BI113),"RECLASSIFY",IF(AND($E113="yes",$H113="yes",$BF113=TRUE,$I113="full",$BB113="two_plus",$BC113="current"),"CONFIRM","RESOLVE EVIDENCE")))))))))))))))))))))))))))</x:f>
      </x:c>
      <x:c r="BO113">
        <x:f>IF($AY113=0,"EMPTY",IF($AZ113=TRUE,"CONTROLLED_INPUT_INVALID",IF($BA113=TRUE,"REQUIRED_FIELDS_MISSING",IF(OR(NOT(ISTEXT($C113)),LEN(TRIM($C113&amp;""))&lt;2),"IDENTITY_MALFORMED",IF(OR($Q113="review_due",$Q113="new_evidence",$R113="yes"),"LIFECYCLE_TRIGGER",IF(OR($BD113="material",$BD113="unknown"),"MATERIAL_CONTRADICTION",IF(OR($I113="unknown",$H113="unknown"),"SCOPE_OR_EVENT_UNRESOLVED",IF(AND($BG113=TRUE,OR($S113="",$S113="unknown")),"SERVICEABILITY_UNRESOLVED",IF(AND($E113="no",OR($K113="",$K113="unknown")),"MISSING_ALTERNATIVE_ROLE_UNRESOLVED",IF(AND($E113="yes",OR($L113="",$L113="unknown")),"CURRENT_ROLE_UNRESOLVED",IF(AND($E113="yes",OR($I113="partial",$I113="mismatch",$BC113="stale")),"SCOPE_OR_FRESHNESS_LIMIT",IF(AND($BG113=TRUE,$BK113=TRUE),"COMMERCIAL_EVIDENCE_LIMITED",IF(AND($S113="no",$E113="yes",$H113="no",$U113="yes",$BB113="two_plus",$I113="full",$BC113="current"),"SCOPED_NON_SERVICEABILITY",IF(AND($S113="no",$E113="yes",$H113="yes"),"SERVICEABILITY_LIMIT",IF(AND($S113="no",OR($F113="yes",$BH113=TRUE)),"NOT_SERVICEABLE_FOR_COMMERCIAL_VIEW",IF($S113="no","SERVICEABILITY_NEGATIVE_ROLE_EFFECT_UNRESOLVED",IF(AND($E113="no",$H113="yes",$BF113=TRUE,$I113="full",$BI113=""),"MISSING_ALTERNATIVE_ROLE_UNRESOLVED",IF(AND($E113="no",$H113="yes",$BF113=TRUE,$I113="full",$BG113=TRUE,OR($BB113&lt;&gt;"two_plus",$BC113&lt;&gt;"current",$S113&lt;&gt;"yes")),"MISSING_ALTERNATIVE_EVIDENCE_LIMITED",IF(AND($E113="no",$H113="yes",$BF113=TRUE,$I113="full"),"COMMERCIAL_ALTERNATIVE_MISSING",IF(AND($BI113&lt;&gt;"",$E113="yes",$H113="yes",$I113="full",$L113&lt;&gt;$BI113),"ROLE_MISMATCH",IF(AND($BB113="shared",$BH113=TRUE),"PUBLIC_SIGNAL_SHARED_PROVENANCE",IF(AND($BH113=TRUE,$F113="yes",OR($H113="no",$G113="none")),"DISCOVERY_ONLY_RELATIONSHIP",IF(AND($E113="yes",$H113="no",$U113="yes",$BB113="two_plus",$I113="full",$BC113="current"),"SCOPED_NON_PARTICIPATION",IF(AND($E113="yes",$H113="yes",$BF113=TRUE,$I113="full",$BB113="two_plus",$BC113="current",$BI113=""),"ALTERNATIVE_TYPE_UNRESOLVED",IF(AND($E113="yes",$H113="yes",$BF113=TRUE,$I113="full",$BB113="two_plus",$BC113="current",$BG113=TRUE,$S113&lt;&gt;"yes"),"SERVICEABILITY_UNRESOLVED",IF(AND($E113="yes",$H113="yes",$BF113=TRUE,$I113="full",$BB113="two_plus",$BC113="current",$L113&lt;&gt;$BI113),"ROLE_MISMATCH",IF(AND($E113="yes",$H113="yes",$BF113=TRUE,$I113="full",$BB113="two_plus",$BC113="current"),"SCOPED_COMMERCIAL_RELEVANCE","DEFAULT_EVIDENCE_GAP")))))))))))))))))))))))))))</x:f>
      </x:c>
    </x:row>
    <x:row r="114">
      <x:c r="A114" s="71" t="str">
        <x:v>F109</x:v>
      </x:c>
      <x:c r="B114" s="71" t="str">
        <x:v>Controlled value whitespace-only: evidenceQuality</x:v>
      </x:c>
      <x:c r="C114" s="71" t="str">
        <x:v>Atlas Cloud</x:v>
      </x:c>
      <x:c r="D114" s="71" t="str">
        <x:v>shortlist</x:v>
      </x:c>
      <x:c r="E114" s="71" t="str">
        <x:v>yes</x:v>
      </x:c>
      <x:c r="F114" s="71" t="str">
        <x:v>yes</x:v>
      </x:c>
      <x:c r="G114" s="71" t="str">
        <x:v>mixed</x:v>
      </x:c>
      <x:c r="H114" s="71" t="str">
        <x:v>yes</x:v>
      </x:c>
      <x:c r="I114" s="71" t="str">
        <x:v>full</x:v>
      </x:c>
      <x:c r="J114" s="71" t="str">
        <x:v>   </x:v>
      </x:c>
      <x:c r="K114" s="71" t="str">
        <x:v>vendor</x:v>
      </x:c>
      <x:c r="L114" s="71" t="str">
        <x:v>direct</x:v>
      </x:c>
      <x:c r="M114" s="71" t="str">
        <x:v>current</x:v>
      </x:c>
      <x:c r="N114" s="71" t="str">
        <x:v>none</x:v>
      </x:c>
      <x:c r="O114" s="71" t="str">
        <x:v>two_plus</x:v>
      </x:c>
      <x:c r="P114" s="71" t="str">
        <x:v>balanced</x:v>
      </x:c>
      <x:c r="Q114" s="71" t="str">
        <x:v>none</x:v>
      </x:c>
      <x:c r="R114" s="71" t="str">
        <x:v>no</x:v>
      </x:c>
      <x:c r="S114" s="71" t="str">
        <x:v>yes</x:v>
      </x:c>
      <x:c r="T114" s="71" t="str">
        <x:v>no</x:v>
      </x:c>
      <x:c r="U114" s="71" t="str">
        <x:v>no</x:v>
      </x:c>
      <x:c r="V114" s="71" t="str">
        <x:v>INVALID INPUT</x:v>
      </x:c>
      <x:c r="W114" s="71" t="str">
        <x:v>CONTROLLED_INPUT_INVALID</x:v>
      </x:c>
      <x:c r="X114" s="71" t="str">
        <x:v>INVALID</x:v>
      </x:c>
      <x:c r="Y114" s="61">
        <x:f>IF($BN114="EMPTY","EMPTY",$BN114)</x:f>
      </x:c>
      <x:c r="Z114" s="61">
        <x:f>$BO114</x:f>
      </x:c>
      <x:c r="AA114" s="61">
        <x:f>IF($BN114="EMPTY","EMPTY",IF($AZ114=TRUE,"INVALID",IF($BA114=TRUE,"INCOMPLETE",IF(OR(NOT(ISTEXT($C114)),LEN(TRIM($C114&amp;""))&lt;2),"INVALID","VALID"))))</x:f>
      </x:c>
      <x:c r="AB114" s="61">
        <x:f>IF(Y114=V114,"PASS","FAIL")</x:f>
      </x:c>
      <x:c r="AC114" s="61">
        <x:f>IF(Z114=W114,"PASS","FAIL")</x:f>
      </x:c>
      <x:c r="AD114" s="61">
        <x:f>IF(AA114=X114,"PASS","FAIL")</x:f>
      </x:c>
      <x:c r="AE114" s="61">
        <x:f>IF(AND(AB114="PASS",AC114="PASS",AD114="PASS"),"PASS","FAIL")</x:f>
      </x:c>
      <x:c r="AF114" s="71" t="str">
        <x:v>One or more controlled inputs are not recognized.</x:v>
      </x:c>
      <x:c r="AG114" s="61">
        <x:f>IF($BN114="EMPTY","EMPTY",IFERROR(VLOOKUP($BO114,'Method Notes'!$AN$5:$AW$50,2,FALSE),""))</x:f>
      </x:c>
      <x:c r="AH114" s="71" t="str">
        <x:v>Unsupported values were supplied for: evidenceQuality. The engine does not convert them to a safe default.</x:v>
      </x:c>
      <x:c r="AI114" s="61">
        <x:f>IF($BN114="EMPTY","EMPTY",IF($BO114="CONTROLLED_INPUT_INVALID","Unsupported values were supplied for: "&amp;LEFT($BL114,MAX(0,LEN($BL114)-2))&amp;". The engine does not convert them to a safe default.",IF($BO114="REQUIRED_FIELDS_MISSING","Required information is missing: "&amp;LEFT($BM114,MAX(0,LEN($BM114)-2))&amp;".",IFERROR(VLOOKUP($BO114,'Method Notes'!$AN$5:$AW$50,3,FALSE),""))))</x:f>
      </x:c>
      <x:c r="AJ114" s="71" t="str">
        <x:v>No role change.</x:v>
      </x:c>
      <x:c r="AK114" s="61">
        <x:f>IF($BN114="EMPTY","EMPTY",IF($BO114="COMMERCIAL_ALTERNATIVE_MISSING","Add as "&amp;$BJ114&amp;" in this scoped view.",IF($BO114="ROLE_MISMATCH","Reclassify as "&amp;$BJ114&amp;" for this view.",IFERROR(VLOOKUP($BO114,'Method Notes'!$AN$5:$AW$50,4,FALSE),""))))</x:f>
      </x:c>
      <x:c r="AL114" s="71" t="str">
        <x:v>Input correction only.</x:v>
      </x:c>
      <x:c r="AM114" s="61">
        <x:f>IF($BN114="EMPTY","EMPTY",IFERROR(VLOOKUP($BO114,'Method Notes'!$AN$5:$AW$50,5,FALSE),""))</x:f>
      </x:c>
      <x:c r="AN114" s="71" t="str">
        <x:v>Any competitor-set conclusion.</x:v>
      </x:c>
      <x:c r="AO114" s="61">
        <x:f>IF($BN114="EMPTY","EMPTY",IFERROR(VLOOKUP($BO114,'Method Notes'!$AN$5:$AW$50,6,FALSE),""))</x:f>
      </x:c>
      <x:c r="AP114" s="71" t="str">
        <x:v>Replace each invalid value with an accepted controlled value.</x:v>
      </x:c>
      <x:c r="AQ114" s="61">
        <x:f>IF($BN114="EMPTY","EMPTY",IF($BO114="COMMERCIAL_EVIDENCE_LIMITED",IF($BF114=TRUE,"Add independent decisions and missing segments.","Collect direct buyer or recorded commercial-event evidence tied to the same scope."),IFERROR(VLOOKUP($BO114,'Method Notes'!$AN$5:$AW$50,7,FALSE),"")))</x:f>
      </x:c>
      <x:c r="AR114" s="71" t="str">
        <x:v>Run the check again after correction.</x:v>
      </x:c>
      <x:c r="AS114" s="61">
        <x:f>IF($BN114="EMPTY","EMPTY",IFERROR(VLOOKUP($BO114,'Method Notes'!$AN$5:$AW$50,8,FALSE),""))</x:f>
      </x:c>
      <x:c r="AT114" s="71" t="str">
        <x:v>CONTROLLED INPUT INVALID</x:v>
      </x:c>
      <x:c r="AU114" s="61">
        <x:f>IF($BN114="EMPTY","EMPTY",IF(OR($BO114="COMMERCIAL_EVIDENCE_LIMITED",$BO114="COMMERCIAL_ALTERNATIVE_MISSING",$BO114="ROLE_MISMATCH",$BO114="SCOPE_OR_FRESHNESS_LIMIT"),IF($BB114="shared","PROVENANCE NOT INDEPENDENT",IF($BB114="one","ONE INDEPENDENT DECISION ONLY",IF($BE114="incomplete_crm","CRM CAPTURE INCOMPLETE",IF(OR($BE114="only_wins",$BE114="only_losses",$BE114="one_segment",$BE114="limited"),"SAMPLE COVERAGE LIMITED",IF($T114="yes","HISTORICAL BACKFILL UNRELIABLE",IF($BC114="stale","EVIDENCE STALE","Evidence is scoped to the tested view.")))))),IFERROR(VLOOKUP($BO114,'Method Notes'!$AN$5:$AW$50,9,FALSE),"")))</x:f>
      </x:c>
      <x:c r="AV114" s="71" t="str">
        <x:v>Correct the named fields before using the result.</x:v>
      </x:c>
      <x:c r="AW114" s="61">
        <x:f>IF($BN114="EMPTY","EMPTY",IFERROR(VLOOKUP($BO114,'Method Notes'!$AN$5:$AW$50,10,FALSE),""))</x:f>
      </x:c>
      <x:c r="AX114" s="61">
        <x:f>IF(AND(AG114=AF114,AI114=AH114,AK114=AJ114,AM114=AL114,AO114=AN114,AQ114=AP114,AS114=AR114,AU114=AT114,AW114=AV114),"PASS","FAIL")</x:f>
      </x:c>
      <x:c r="AY114">
        <x:f>IF(COUNTA($C114:$U114)&gt;0,1,0)</x:f>
      </x:c>
      <x:c r="AZ114">
        <x:f>OR(ISFORMULA($C114),ISFORMULA($D114),AND($D114&lt;&gt;"",NOT(OR(EXACT($D114,"seo"),EXACT($D114,"content"),EXACT($D114,"paid_search"),EXACT($D114,"market_monitoring"),EXACT($D114,"battlecard"),EXACT($D114,"product_comparison"),EXACT($D114,"shortlist"),EXACT($D114,"procurement"),EXACT($D114,"pricing"),EXACT($D114,"renewal"),EXACT($D114,"strategy")))),ISFORMULA($E114),AND($E114&lt;&gt;"",NOT(OR(EXACT($E114,"yes"),EXACT($E114,"no")))),ISFORMULA($F114),AND($F114&lt;&gt;"",NOT(OR(EXACT($F114,"yes"),EXACT($F114,"no")))),ISFORMULA($G114),AND($G114&lt;&gt;"",NOT(OR(EXACT($G114,"none"),EXACT($G114,"seller_only"),EXACT($G114,"buyer_event"),EXACT($G114,"mixed")))),ISFORMULA($H114),AND($H114&lt;&gt;"",NOT(OR(EXACT($H114,"yes"),EXACT($H114,"no"),EXACT($H114,"unknown")))),ISFORMULA($I114),AND($I114&lt;&gt;"",NOT(OR(EXACT($I114,"full"),EXACT($I114,"partial"),EXACT($I114,"mismatch"),EXACT($I114,"unknown")))),ISFORMULA($J114),AND($J114&lt;&gt;"",NOT(OR(EXACT($J114,"independent_current"),EXACT($J114,"one_decision"),EXACT($J114,"shared_records"),EXACT($J114,"contradictory"),EXACT($J114,"incomplete_capture"),EXACT($J114,"stale")))),ISFORMULA($K114),AND($K114&lt;&gt;"",NOT(OR(EXACT($K114,"vendor"),EXACT($K114,"product"),EXACT($K114,"consultancy"),EXACT($K114,"agency"),EXACT($K114,"internal_build"),EXACT($K114,"spreadsheet"),EXACT($K114,"incumbent"),EXACT($K114,"open_source"),EXACT($K114,"free_tool"),EXACT($K114,"no_decision"),EXACT($K114,"status_quo"),EXACT($K114,"unknown")))),ISFORMULA($L114),AND($L114&lt;&gt;"",NOT(OR(EXACT($L114,"direct"),EXACT($L114,"indirect"),EXACT($L114,"substitute"),EXACT($L114,"reference"),EXACT($L114,"unknown")))),ISFORMULA($M114),AND($M114&lt;&gt;"",NOT(OR(EXACT($M114,"current"),EXACT($M114,"stale"),EXACT($M114,"unknown")))),ISFORMULA($N114),AND($N114&lt;&gt;"",NOT(OR(EXACT($N114,"none"),EXACT($N114,"material"),EXACT($N114,"unknown")))),ISFORMULA($O114),AND($O114&lt;&gt;"",NOT(OR(EXACT($O114,"two_plus"),EXACT($O114,"one"),EXACT($O114,"shared"),EXACT($O114,"unknown")))),ISFORMULA($P114),AND($P114&lt;&gt;"",NOT(OR(EXACT($P114,"balanced"),EXACT($P114,"only_wins"),EXACT($P114,"only_losses"),EXACT($P114,"one_segment"),EXACT($P114,"incomplete_crm"),EXACT($P114,"limited")))),ISFORMULA($Q114),AND($Q114&lt;&gt;"",NOT(OR(EXACT($Q114,"none"),EXACT($Q114,"review_due"),EXACT($Q114,"new_evidence")))),ISFORMULA($R114),AND($R114&lt;&gt;"",NOT(OR(EXACT($R114,"yes"),EXACT($R114,"no")))),ISFORMULA($S114),AND($S114&lt;&gt;"",NOT(OR(EXACT($S114,"yes"),EXACT($S114,"no"),EXACT($S114,"unknown")))),ISFORMULA($T114),AND($T114&lt;&gt;"",NOT(OR(EXACT($T114,"yes"),EXACT($T114,"no")))),ISFORMULA($U114),AND($U114&lt;&gt;"",NOT(OR(EXACT($U114,"yes"),EXACT($U114,"no"),EXACT($U114,"unknown")))))</x:f>
      </x:c>
      <x:c r="BA114">
        <x:f>OR(LEN(TRIM($C114&amp;""))=0,LEN(TRIM($D114&amp;""))=0,LEN(TRIM($E114&amp;""))=0,LEN(TRIM($F114&amp;""))=0,LEN(TRIM($G114&amp;""))=0,LEN(TRIM($H114&amp;""))=0,LEN(TRIM($I114&amp;""))=0,LEN(TRIM($J114&amp;""))=0)</x:f>
      </x:c>
      <x:c r="BB114">
        <x:f>IF($O114&lt;&gt;"",$O114,IF($J114="independent_current","two_plus",IF($J114="one_decision","one",IF($J114="shared_records","shared","unknown"))))</x:f>
      </x:c>
      <x:c r="BC114">
        <x:f>IF($M114&lt;&gt;"",$M114,IF($J114="stale","stale",IF($J114="incomplete_capture","unknown",IF($J114&lt;&gt;"","current",""))))</x:f>
      </x:c>
      <x:c r="BD114">
        <x:f>IF($N114&lt;&gt;"",$N114,IF($J114="contradictory","material",IF($J114&lt;&gt;"","none","")))</x:f>
      </x:c>
      <x:c r="BE114">
        <x:f>IF($P114&lt;&gt;"",$P114,IF($J114="incomplete_capture","incomplete_crm",IF($J114="independent_current","balanced",IF($J114&lt;&gt;"","limited",""))))</x:f>
      </x:c>
      <x:c r="BF114">
        <x:f>OR($G114="buyer_event",$G114="mixed")</x:f>
      </x:c>
      <x:c r="BG114">
        <x:f>OR($D114="battlecard",$D114="shortlist",$D114="procurement",$D114="pricing",$D114="renewal",$D114="strategy",$D114="product_comparison")</x:f>
      </x:c>
      <x:c r="BH114">
        <x:f>OR($D114="seo",$D114="content",$D114="paid_search",$D114="market_monitoring")</x:f>
      </x:c>
      <x:c r="BI114">
        <x:f>IF(OR($K114="vendor",$K114="product"),"direct",IF(OR($K114="consultancy",$K114="agency"),"indirect",IF(OR($K114="internal_build",$K114="spreadsheet",$K114="incumbent",$K114="open_source",$K114="free_tool",$K114="no_decision",$K114="status_quo"),"substitute","")))</x:f>
      </x:c>
      <x:c r="BJ114">
        <x:f>IF(OR($K114="vendor",$K114="product"),"Direct competitor",IF(OR($K114="consultancy",$K114="agency"),"Service alternative",IF($K114="incumbent","Incumbent / substitute",IF($K114="no_decision","No-decision alternative",IF($K114="status_quo","Status-quo alternative",IF(OR($K114="internal_build",$K114="spreadsheet",$K114="open_source",$K114="free_tool"),"Substitute",""))))))</x:f>
      </x:c>
      <x:c r="BK114">
        <x:f>OR($G114="none",$G114="seller_only",$BB114&lt;&gt;"two_plus",$BE114="only_wins",$BE114="only_losses",$BE114="one_segment",$BE114="incomplete_crm",$BE114="limited",$T114="yes",$BC114&lt;&gt;"current")</x:f>
      </x:c>
      <x:c r="BL114">
        <x:f>IF(ISFORMULA($C114),"candidateName, ","")&amp;IF(OR(ISFORMULA($D114),AND($D114&lt;&gt;"",NOT(OR(EXACT($D114,"seo"),EXACT($D114,"content"),EXACT($D114,"paid_search"),EXACT($D114,"market_monitoring"),EXACT($D114,"battlecard"),EXACT($D114,"product_comparison"),EXACT($D114,"shortlist"),EXACT($D114,"procurement"),EXACT($D114,"pricing"),EXACT($D114,"renewal"),EXACT($D114,"strategy"))))),"decisionUse, ","")&amp;IF(OR(ISFORMULA($E114),AND($E114&lt;&gt;"",NOT(OR(EXACT($E114,"yes"),EXACT($E114,"no"))))),"candidateInSet, ","")&amp;IF(OR(ISFORMULA($F114),AND($F114&lt;&gt;"",NOT(OR(EXACT($F114,"yes"),EXACT($F114,"no"))))),"publicEvidence, ","")&amp;IF(OR(ISFORMULA($G114),AND($G114&lt;&gt;"",NOT(OR(EXACT($G114,"none"),EXACT($G114,"seller_only"),EXACT($G114,"buyer_event"),EXACT($G114,"mixed"))))),"firstPartyEvidence, ","")&amp;IF(OR(ISFORMULA($H114),AND($H114&lt;&gt;"",NOT(OR(EXACT($H114,"yes"),EXACT($H114,"no"),EXACT($H114,"unknown"))))),"realDecision, ","")&amp;IF(OR(ISFORMULA($I114),AND($I114&lt;&gt;"",NOT(OR(EXACT($I114,"full"),EXACT($I114,"partial"),EXACT($I114,"mismatch"),EXACT($I114,"unknown"))))),"scopeMatch, ","")&amp;IF(OR(ISFORMULA($J114),AND($J114&lt;&gt;"",NOT(OR(EXACT($J114,"independent_current"),EXACT($J114,"one_decision"),EXACT($J114,"shared_records"),EXACT($J114,"contradictory"),EXACT($J114,"incomplete_capture"),EXACT($J114,"stale"))))),"evidenceQuality, ","")&amp;IF(OR(ISFORMULA($K114),AND($K114&lt;&gt;"",NOT(OR(EXACT($K114,"vendor"),EXACT($K114,"product"),EXACT($K114,"consultancy"),EXACT($K114,"agency"),EXACT($K114,"internal_build"),EXACT($K114,"spreadsheet"),EXACT($K114,"incumbent"),EXACT($K114,"open_source"),EXACT($K114,"free_tool"),EXACT($K114,"no_decision"),EXACT($K114,"status_quo"),EXACT($K114,"unknown"))))),"alternativeType, ","")&amp;IF(OR(ISFORMULA($L114),AND($L114&lt;&gt;"",NOT(OR(EXACT($L114,"direct"),EXACT($L114,"indirect"),EXACT($L114,"substitute"),EXACT($L114,"reference"),EXACT($L114,"unknown"))))),"currentRole, ","")&amp;IF(OR(ISFORMULA($M114),AND($M114&lt;&gt;"",NOT(OR(EXACT($M114,"current"),EXACT($M114,"stale"),EXACT($M114,"unknown"))))),"freshness, ","")&amp;IF(OR(ISFORMULA($N114),AND($N114&lt;&gt;"",NOT(OR(EXACT($N114,"none"),EXACT($N114,"material"),EXACT($N114,"unknown"))))),"contradiction, ","")&amp;IF(OR(ISFORMULA($O114),AND($O114&lt;&gt;"",NOT(OR(EXACT($O114,"two_plus"),EXACT($O114,"one"),EXACT($O114,"shared"),EXACT($O114,"unknown"))))),"provenance, ","")&amp;IF(OR(ISFORMULA($P114),AND($P114&lt;&gt;"",NOT(OR(EXACT($P114,"balanced"),EXACT($P114,"only_wins"),EXACT($P114,"only_losses"),EXACT($P114,"one_segment"),EXACT($P114,"incomplete_crm"),EXACT($P114,"limited"))))),"sampleCoverage, ","")&amp;IF(OR(ISFORMULA($Q114),AND($Q114&lt;&gt;"",NOT(OR(EXACT($Q114,"none"),EXACT($Q114,"review_due"),EXACT($Q114,"new_evidence"))))),"previousValidation, ","")&amp;IF(OR(ISFORMULA($R114),AND($R114&lt;&gt;"",NOT(OR(EXACT($R114,"yes"),EXACT($R114,"no"))))),"newMaterialEvidence, ","")&amp;IF(OR(ISFORMULA($S114),AND($S114&lt;&gt;"",NOT(OR(EXACT($S114,"yes"),EXACT($S114,"no"),EXACT($S114,"unknown"))))),"serviceability, ","")&amp;IF(OR(ISFORMULA($T114),AND($T114&lt;&gt;"",NOT(OR(EXACT($T114,"yes"),EXACT($T114,"no"))))),"historicalBackfill, ","")&amp;IF(OR(ISFORMULA($U114),AND($U114&lt;&gt;"",NOT(OR(EXACT($U114,"yes"),EXACT($U114,"no"),EXACT($U114,"unknown"))))),"commercialNonParticipation, ","")</x:f>
      </x:c>
      <x:c r="BM114">
        <x:f>IF(LEN(TRIM($C114&amp;""))=0,"candidateName, ","")&amp;IF(LEN(TRIM($D114&amp;""))=0,"decisionUse, ","")&amp;IF(LEN(TRIM($E114&amp;""))=0,"candidateInSet, ","")&amp;IF(LEN(TRIM($F114&amp;""))=0,"publicEvidence, ","")&amp;IF(LEN(TRIM($G114&amp;""))=0,"firstPartyEvidence, ","")&amp;IF(LEN(TRIM($H114&amp;""))=0,"realDecision, ","")&amp;IF(LEN(TRIM($I114&amp;""))=0,"scopeMatch, ","")&amp;IF(LEN(TRIM($J114&amp;""))=0,"evidenceQuality, ","")</x:f>
      </x:c>
      <x:c r="BN114">
        <x:f>IF($AY114=0,"EMPTY",IF($AZ114=TRUE,"INVALID INPUT",IF($BA114=TRUE,"INVALID INPUT",IF(OR(NOT(ISTEXT($C114)),LEN(TRIM($C114&amp;""))&lt;2),"INVALID INPUT",IF(OR($Q114="review_due",$Q114="new_evidence",$R114="yes"),"REOPEN",IF(OR($BD114="material",$BD114="unknown"),"RESOLVE EVIDENCE",IF(OR($I114="unknown",$H114="unknown"),"RESOLVE EVIDENCE",IF(AND($BG114=TRUE,OR($S114="",$S114="unknown")),"RESOLVE EVIDENCE",IF(AND($E114="no",OR($K114="",$K114="unknown")),"RESOLVE EVIDENCE",IF(AND($E114="yes",OR($L114="",$L114="unknown")),"RESOLVE EVIDENCE",IF(AND($E114="yes",OR($I114="partial",$I114="mismatch",$BC114="stale")),"DOWNGRADE",IF(AND($BG114=TRUE,$BK114=TRUE),"RESOLVE EVIDENCE",IF(AND($S114="no",$E114="yes",$H114="no",$U114="yes",$BB114="two_plus",$I114="full",$BC114="current"),"EXCLUDE FROM THIS COMMERCIAL VIEW",IF(AND($S114="no",$E114="yes",$H114="yes"),"DOWNGRADE",IF(AND($S114="no",OR($F114="yes",$BH114=TRUE)),"RETAIN FOR DISCOVERY / REFERENCE",IF($S114="no","RESOLVE EVIDENCE",IF(AND($E114="no",$H114="yes",$BF114=TRUE,$I114="full",$BI114=""),"RESOLVE EVIDENCE",IF(AND($E114="no",$H114="yes",$BF114=TRUE,$I114="full",$BG114=TRUE,OR($BB114&lt;&gt;"two_plus",$BC114&lt;&gt;"current",$S114&lt;&gt;"yes")),"RESOLVE EVIDENCE",IF(AND($E114="no",$H114="yes",$BF114=TRUE,$I114="full"),"ADD",IF(AND($BI114&lt;&gt;"",$E114="yes",$H114="yes",$I114="full",$L114&lt;&gt;$BI114),"RECLASSIFY",IF(AND($BB114="shared",$BH114=TRUE),"RETAIN FOR DISCOVERY / REFERENCE",IF(AND($BH114=TRUE,$F114="yes",OR($H114="no",$G114="none")),"RETAIN FOR DISCOVERY / REFERENCE",IF(AND($E114="yes",$H114="no",$U114="yes",$BB114="two_plus",$I114="full",$BC114="current"),"EXCLUDE FROM THIS COMMERCIAL VIEW",IF(AND($E114="yes",$H114="yes",$BF114=TRUE,$I114="full",$BB114="two_plus",$BC114="current",$BI114=""),"RESOLVE EVIDENCE",IF(AND($E114="yes",$H114="yes",$BF114=TRUE,$I114="full",$BB114="two_plus",$BC114="current",$BG114=TRUE,$S114&lt;&gt;"yes"),"RESOLVE EVIDENCE",IF(AND($E114="yes",$H114="yes",$BF114=TRUE,$I114="full",$BB114="two_plus",$BC114="current",$L114&lt;&gt;$BI114),"RECLASSIFY",IF(AND($E114="yes",$H114="yes",$BF114=TRUE,$I114="full",$BB114="two_plus",$BC114="current"),"CONFIRM","RESOLVE EVIDENCE")))))))))))))))))))))))))))</x:f>
      </x:c>
      <x:c r="BO114">
        <x:f>IF($AY114=0,"EMPTY",IF($AZ114=TRUE,"CONTROLLED_INPUT_INVALID",IF($BA114=TRUE,"REQUIRED_FIELDS_MISSING",IF(OR(NOT(ISTEXT($C114)),LEN(TRIM($C114&amp;""))&lt;2),"IDENTITY_MALFORMED",IF(OR($Q114="review_due",$Q114="new_evidence",$R114="yes"),"LIFECYCLE_TRIGGER",IF(OR($BD114="material",$BD114="unknown"),"MATERIAL_CONTRADICTION",IF(OR($I114="unknown",$H114="unknown"),"SCOPE_OR_EVENT_UNRESOLVED",IF(AND($BG114=TRUE,OR($S114="",$S114="unknown")),"SERVICEABILITY_UNRESOLVED",IF(AND($E114="no",OR($K114="",$K114="unknown")),"MISSING_ALTERNATIVE_ROLE_UNRESOLVED",IF(AND($E114="yes",OR($L114="",$L114="unknown")),"CURRENT_ROLE_UNRESOLVED",IF(AND($E114="yes",OR($I114="partial",$I114="mismatch",$BC114="stale")),"SCOPE_OR_FRESHNESS_LIMIT",IF(AND($BG114=TRUE,$BK114=TRUE),"COMMERCIAL_EVIDENCE_LIMITED",IF(AND($S114="no",$E114="yes",$H114="no",$U114="yes",$BB114="two_plus",$I114="full",$BC114="current"),"SCOPED_NON_SERVICEABILITY",IF(AND($S114="no",$E114="yes",$H114="yes"),"SERVICEABILITY_LIMIT",IF(AND($S114="no",OR($F114="yes",$BH114=TRUE)),"NOT_SERVICEABLE_FOR_COMMERCIAL_VIEW",IF($S114="no","SERVICEABILITY_NEGATIVE_ROLE_EFFECT_UNRESOLVED",IF(AND($E114="no",$H114="yes",$BF114=TRUE,$I114="full",$BI114=""),"MISSING_ALTERNATIVE_ROLE_UNRESOLVED",IF(AND($E114="no",$H114="yes",$BF114=TRUE,$I114="full",$BG114=TRUE,OR($BB114&lt;&gt;"two_plus",$BC114&lt;&gt;"current",$S114&lt;&gt;"yes")),"MISSING_ALTERNATIVE_EVIDENCE_LIMITED",IF(AND($E114="no",$H114="yes",$BF114=TRUE,$I114="full"),"COMMERCIAL_ALTERNATIVE_MISSING",IF(AND($BI114&lt;&gt;"",$E114="yes",$H114="yes",$I114="full",$L114&lt;&gt;$BI114),"ROLE_MISMATCH",IF(AND($BB114="shared",$BH114=TRUE),"PUBLIC_SIGNAL_SHARED_PROVENANCE",IF(AND($BH114=TRUE,$F114="yes",OR($H114="no",$G114="none")),"DISCOVERY_ONLY_RELATIONSHIP",IF(AND($E114="yes",$H114="no",$U114="yes",$BB114="two_plus",$I114="full",$BC114="current"),"SCOPED_NON_PARTICIPATION",IF(AND($E114="yes",$H114="yes",$BF114=TRUE,$I114="full",$BB114="two_plus",$BC114="current",$BI114=""),"ALTERNATIVE_TYPE_UNRESOLVED",IF(AND($E114="yes",$H114="yes",$BF114=TRUE,$I114="full",$BB114="two_plus",$BC114="current",$BG114=TRUE,$S114&lt;&gt;"yes"),"SERVICEABILITY_UNRESOLVED",IF(AND($E114="yes",$H114="yes",$BF114=TRUE,$I114="full",$BB114="two_plus",$BC114="current",$L114&lt;&gt;$BI114),"ROLE_MISMATCH",IF(AND($E114="yes",$H114="yes",$BF114=TRUE,$I114="full",$BB114="two_plus",$BC114="current"),"SCOPED_COMMERCIAL_RELEVANCE","DEFAULT_EVIDENCE_GAP")))))))))))))))))))))))))))</x:f>
      </x:c>
    </x:row>
    <x:row r="115">
      <x:c r="A115" s="71" t="str">
        <x:v>F110</x:v>
      </x:c>
      <x:c r="B115" s="71" t="str">
        <x:v>Controlled value formula-like text: serviceability</x:v>
      </x:c>
      <x:c r="C115" s="71" t="str">
        <x:v>Atlas Cloud</x:v>
      </x:c>
      <x:c r="D115" s="71" t="str">
        <x:v>shortlist</x:v>
      </x:c>
      <x:c r="E115" s="71" t="str">
        <x:v>yes</x:v>
      </x:c>
      <x:c r="F115" s="71" t="str">
        <x:v>yes</x:v>
      </x:c>
      <x:c r="G115" s="71" t="str">
        <x:v>mixed</x:v>
      </x:c>
      <x:c r="H115" s="71" t="str">
        <x:v>yes</x:v>
      </x:c>
      <x:c r="I115" s="71" t="str">
        <x:v>full</x:v>
      </x:c>
      <x:c r="J115" s="71" t="str">
        <x:v>independent_current</x:v>
      </x:c>
      <x:c r="K115" s="71" t="str">
        <x:v>vendor</x:v>
      </x:c>
      <x:c r="L115" s="71" t="str">
        <x:v>direct</x:v>
      </x:c>
      <x:c r="M115" s="71" t="str">
        <x:v>current</x:v>
      </x:c>
      <x:c r="N115" s="71" t="str">
        <x:v>none</x:v>
      </x:c>
      <x:c r="O115" s="71" t="str">
        <x:v>two_plus</x:v>
      </x:c>
      <x:c r="P115" s="71" t="str">
        <x:v>balanced</x:v>
      </x:c>
      <x:c r="Q115" s="71" t="str">
        <x:v>none</x:v>
      </x:c>
      <x:c r="R115" s="71" t="str">
        <x:v>no</x:v>
      </x:c>
      <x:c r="S115" s="71" t="inlineStr">
        <x:is>
          <x:t xml:space="preserve">=yes</x:t>
        </x:is>
      </x:c>
      <x:c r="T115" s="71" t="str">
        <x:v>no</x:v>
      </x:c>
      <x:c r="U115" s="71" t="str">
        <x:v>no</x:v>
      </x:c>
      <x:c r="V115" s="71" t="str">
        <x:v>INVALID INPUT</x:v>
      </x:c>
      <x:c r="W115" s="71" t="str">
        <x:v>CONTROLLED_INPUT_INVALID</x:v>
      </x:c>
      <x:c r="X115" s="71" t="str">
        <x:v>INVALID</x:v>
      </x:c>
      <x:c r="Y115" s="61">
        <x:f>IF($BN115="EMPTY","EMPTY",$BN115)</x:f>
      </x:c>
      <x:c r="Z115" s="61">
        <x:f>$BO115</x:f>
      </x:c>
      <x:c r="AA115" s="61">
        <x:f>IF($BN115="EMPTY","EMPTY",IF($AZ115=TRUE,"INVALID",IF($BA115=TRUE,"INCOMPLETE",IF(OR(NOT(ISTEXT($C115)),LEN(TRIM($C115&amp;""))&lt;2),"INVALID","VALID"))))</x:f>
      </x:c>
      <x:c r="AB115" s="61">
        <x:f>IF(Y115=V115,"PASS","FAIL")</x:f>
      </x:c>
      <x:c r="AC115" s="61">
        <x:f>IF(Z115=W115,"PASS","FAIL")</x:f>
      </x:c>
      <x:c r="AD115" s="61">
        <x:f>IF(AA115=X115,"PASS","FAIL")</x:f>
      </x:c>
      <x:c r="AE115" s="61">
        <x:f>IF(AND(AB115="PASS",AC115="PASS",AD115="PASS"),"PASS","FAIL")</x:f>
      </x:c>
      <x:c r="AF115" s="71" t="str">
        <x:v>One or more controlled inputs are not recognized.</x:v>
      </x:c>
      <x:c r="AG115" s="61">
        <x:f>IF($BN115="EMPTY","EMPTY",IFERROR(VLOOKUP($BO115,'Method Notes'!$AN$5:$AW$50,2,FALSE),""))</x:f>
      </x:c>
      <x:c r="AH115" s="71" t="str">
        <x:v>Unsupported values were supplied for: serviceability. The engine does not convert them to a safe default.</x:v>
      </x:c>
      <x:c r="AI115" s="61">
        <x:f>IF($BN115="EMPTY","EMPTY",IF($BO115="CONTROLLED_INPUT_INVALID","Unsupported values were supplied for: "&amp;LEFT($BL115,MAX(0,LEN($BL115)-2))&amp;". The engine does not convert them to a safe default.",IF($BO115="REQUIRED_FIELDS_MISSING","Required information is missing: "&amp;LEFT($BM115,MAX(0,LEN($BM115)-2))&amp;".",IFERROR(VLOOKUP($BO115,'Method Notes'!$AN$5:$AW$50,3,FALSE),""))))</x:f>
      </x:c>
      <x:c r="AJ115" s="71" t="str">
        <x:v>No role change.</x:v>
      </x:c>
      <x:c r="AK115" s="61">
        <x:f>IF($BN115="EMPTY","EMPTY",IF($BO115="COMMERCIAL_ALTERNATIVE_MISSING","Add as "&amp;$BJ115&amp;" in this scoped view.",IF($BO115="ROLE_MISMATCH","Reclassify as "&amp;$BJ115&amp;" for this view.",IFERROR(VLOOKUP($BO115,'Method Notes'!$AN$5:$AW$50,4,FALSE),""))))</x:f>
      </x:c>
      <x:c r="AL115" s="71" t="str">
        <x:v>Input correction only.</x:v>
      </x:c>
      <x:c r="AM115" s="61">
        <x:f>IF($BN115="EMPTY","EMPTY",IFERROR(VLOOKUP($BO115,'Method Notes'!$AN$5:$AW$50,5,FALSE),""))</x:f>
      </x:c>
      <x:c r="AN115" s="71" t="str">
        <x:v>Any competitor-set conclusion.</x:v>
      </x:c>
      <x:c r="AO115" s="61">
        <x:f>IF($BN115="EMPTY","EMPTY",IFERROR(VLOOKUP($BO115,'Method Notes'!$AN$5:$AW$50,6,FALSE),""))</x:f>
      </x:c>
      <x:c r="AP115" s="71" t="str">
        <x:v>Replace each invalid value with an accepted controlled value.</x:v>
      </x:c>
      <x:c r="AQ115" s="61">
        <x:f>IF($BN115="EMPTY","EMPTY",IF($BO115="COMMERCIAL_EVIDENCE_LIMITED",IF($BF115=TRUE,"Add independent decisions and missing segments.","Collect direct buyer or recorded commercial-event evidence tied to the same scope."),IFERROR(VLOOKUP($BO115,'Method Notes'!$AN$5:$AW$50,7,FALSE),"")))</x:f>
      </x:c>
      <x:c r="AR115" s="71" t="str">
        <x:v>Run the check again after correction.</x:v>
      </x:c>
      <x:c r="AS115" s="61">
        <x:f>IF($BN115="EMPTY","EMPTY",IFERROR(VLOOKUP($BO115,'Method Notes'!$AN$5:$AW$50,8,FALSE),""))</x:f>
      </x:c>
      <x:c r="AT115" s="71" t="str">
        <x:v>CONTROLLED INPUT INVALID</x:v>
      </x:c>
      <x:c r="AU115" s="61">
        <x:f>IF($BN115="EMPTY","EMPTY",IF(OR($BO115="COMMERCIAL_EVIDENCE_LIMITED",$BO115="COMMERCIAL_ALTERNATIVE_MISSING",$BO115="ROLE_MISMATCH",$BO115="SCOPE_OR_FRESHNESS_LIMIT"),IF($BB115="shared","PROVENANCE NOT INDEPENDENT",IF($BB115="one","ONE INDEPENDENT DECISION ONLY",IF($BE115="incomplete_crm","CRM CAPTURE INCOMPLETE",IF(OR($BE115="only_wins",$BE115="only_losses",$BE115="one_segment",$BE115="limited"),"SAMPLE COVERAGE LIMITED",IF($T115="yes","HISTORICAL BACKFILL UNRELIABLE",IF($BC115="stale","EVIDENCE STALE","Evidence is scoped to the tested view.")))))),IFERROR(VLOOKUP($BO115,'Method Notes'!$AN$5:$AW$50,9,FALSE),"")))</x:f>
      </x:c>
      <x:c r="AV115" s="71" t="str">
        <x:v>Correct the named fields before using the result.</x:v>
      </x:c>
      <x:c r="AW115" s="61">
        <x:f>IF($BN115="EMPTY","EMPTY",IFERROR(VLOOKUP($BO115,'Method Notes'!$AN$5:$AW$50,10,FALSE),""))</x:f>
      </x:c>
      <x:c r="AX115" s="61">
        <x:f>IF(AND(AG115=AF115,AI115=AH115,AK115=AJ115,AM115=AL115,AO115=AN115,AQ115=AP115,AS115=AR115,AU115=AT115,AW115=AV115),"PASS","FAIL")</x:f>
      </x:c>
      <x:c r="AY115">
        <x:f>IF(COUNTA($C115:$U115)&gt;0,1,0)</x:f>
      </x:c>
      <x:c r="AZ115">
        <x:f>OR(ISFORMULA($C115),ISFORMULA($D115),AND($D115&lt;&gt;"",NOT(OR(EXACT($D115,"seo"),EXACT($D115,"content"),EXACT($D115,"paid_search"),EXACT($D115,"market_monitoring"),EXACT($D115,"battlecard"),EXACT($D115,"product_comparison"),EXACT($D115,"shortlist"),EXACT($D115,"procurement"),EXACT($D115,"pricing"),EXACT($D115,"renewal"),EXACT($D115,"strategy")))),ISFORMULA($E115),AND($E115&lt;&gt;"",NOT(OR(EXACT($E115,"yes"),EXACT($E115,"no")))),ISFORMULA($F115),AND($F115&lt;&gt;"",NOT(OR(EXACT($F115,"yes"),EXACT($F115,"no")))),ISFORMULA($G115),AND($G115&lt;&gt;"",NOT(OR(EXACT($G115,"none"),EXACT($G115,"seller_only"),EXACT($G115,"buyer_event"),EXACT($G115,"mixed")))),ISFORMULA($H115),AND($H115&lt;&gt;"",NOT(OR(EXACT($H115,"yes"),EXACT($H115,"no"),EXACT($H115,"unknown")))),ISFORMULA($I115),AND($I115&lt;&gt;"",NOT(OR(EXACT($I115,"full"),EXACT($I115,"partial"),EXACT($I115,"mismatch"),EXACT($I115,"unknown")))),ISFORMULA($J115),AND($J115&lt;&gt;"",NOT(OR(EXACT($J115,"independent_current"),EXACT($J115,"one_decision"),EXACT($J115,"shared_records"),EXACT($J115,"contradictory"),EXACT($J115,"incomplete_capture"),EXACT($J115,"stale")))),ISFORMULA($K115),AND($K115&lt;&gt;"",NOT(OR(EXACT($K115,"vendor"),EXACT($K115,"product"),EXACT($K115,"consultancy"),EXACT($K115,"agency"),EXACT($K115,"internal_build"),EXACT($K115,"spreadsheet"),EXACT($K115,"incumbent"),EXACT($K115,"open_source"),EXACT($K115,"free_tool"),EXACT($K115,"no_decision"),EXACT($K115,"status_quo"),EXACT($K115,"unknown")))),ISFORMULA($L115),AND($L115&lt;&gt;"",NOT(OR(EXACT($L115,"direct"),EXACT($L115,"indirect"),EXACT($L115,"substitute"),EXACT($L115,"reference"),EXACT($L115,"unknown")))),ISFORMULA($M115),AND($M115&lt;&gt;"",NOT(OR(EXACT($M115,"current"),EXACT($M115,"stale"),EXACT($M115,"unknown")))),ISFORMULA($N115),AND($N115&lt;&gt;"",NOT(OR(EXACT($N115,"none"),EXACT($N115,"material"),EXACT($N115,"unknown")))),ISFORMULA($O115),AND($O115&lt;&gt;"",NOT(OR(EXACT($O115,"two_plus"),EXACT($O115,"one"),EXACT($O115,"shared"),EXACT($O115,"unknown")))),ISFORMULA($P115),AND($P115&lt;&gt;"",NOT(OR(EXACT($P115,"balanced"),EXACT($P115,"only_wins"),EXACT($P115,"only_losses"),EXACT($P115,"one_segment"),EXACT($P115,"incomplete_crm"),EXACT($P115,"limited")))),ISFORMULA($Q115),AND($Q115&lt;&gt;"",NOT(OR(EXACT($Q115,"none"),EXACT($Q115,"review_due"),EXACT($Q115,"new_evidence")))),ISFORMULA($R115),AND($R115&lt;&gt;"",NOT(OR(EXACT($R115,"yes"),EXACT($R115,"no")))),ISFORMULA($S115),AND($S115&lt;&gt;"",NOT(OR(EXACT($S115,"yes"),EXACT($S115,"no"),EXACT($S115,"unknown")))),ISFORMULA($T115),AND($T115&lt;&gt;"",NOT(OR(EXACT($T115,"yes"),EXACT($T115,"no")))),ISFORMULA($U115),AND($U115&lt;&gt;"",NOT(OR(EXACT($U115,"yes"),EXACT($U115,"no"),EXACT($U115,"unknown")))))</x:f>
      </x:c>
      <x:c r="BA115">
        <x:f>OR(LEN(TRIM($C115&amp;""))=0,LEN(TRIM($D115&amp;""))=0,LEN(TRIM($E115&amp;""))=0,LEN(TRIM($F115&amp;""))=0,LEN(TRIM($G115&amp;""))=0,LEN(TRIM($H115&amp;""))=0,LEN(TRIM($I115&amp;""))=0,LEN(TRIM($J115&amp;""))=0)</x:f>
      </x:c>
      <x:c r="BB115">
        <x:f>IF($O115&lt;&gt;"",$O115,IF($J115="independent_current","two_plus",IF($J115="one_decision","one",IF($J115="shared_records","shared","unknown"))))</x:f>
      </x:c>
      <x:c r="BC115">
        <x:f>IF($M115&lt;&gt;"",$M115,IF($J115="stale","stale",IF($J115="incomplete_capture","unknown",IF($J115&lt;&gt;"","current",""))))</x:f>
      </x:c>
      <x:c r="BD115">
        <x:f>IF($N115&lt;&gt;"",$N115,IF($J115="contradictory","material",IF($J115&lt;&gt;"","none","")))</x:f>
      </x:c>
      <x:c r="BE115">
        <x:f>IF($P115&lt;&gt;"",$P115,IF($J115="incomplete_capture","incomplete_crm",IF($J115="independent_current","balanced",IF($J115&lt;&gt;"","limited",""))))</x:f>
      </x:c>
      <x:c r="BF115">
        <x:f>OR($G115="buyer_event",$G115="mixed")</x:f>
      </x:c>
      <x:c r="BG115">
        <x:f>OR($D115="battlecard",$D115="shortlist",$D115="procurement",$D115="pricing",$D115="renewal",$D115="strategy",$D115="product_comparison")</x:f>
      </x:c>
      <x:c r="BH115">
        <x:f>OR($D115="seo",$D115="content",$D115="paid_search",$D115="market_monitoring")</x:f>
      </x:c>
      <x:c r="BI115">
        <x:f>IF(OR($K115="vendor",$K115="product"),"direct",IF(OR($K115="consultancy",$K115="agency"),"indirect",IF(OR($K115="internal_build",$K115="spreadsheet",$K115="incumbent",$K115="open_source",$K115="free_tool",$K115="no_decision",$K115="status_quo"),"substitute","")))</x:f>
      </x:c>
      <x:c r="BJ115">
        <x:f>IF(OR($K115="vendor",$K115="product"),"Direct competitor",IF(OR($K115="consultancy",$K115="agency"),"Service alternative",IF($K115="incumbent","Incumbent / substitute",IF($K115="no_decision","No-decision alternative",IF($K115="status_quo","Status-quo alternative",IF(OR($K115="internal_build",$K115="spreadsheet",$K115="open_source",$K115="free_tool"),"Substitute",""))))))</x:f>
      </x:c>
      <x:c r="BK115">
        <x:f>OR($G115="none",$G115="seller_only",$BB115&lt;&gt;"two_plus",$BE115="only_wins",$BE115="only_losses",$BE115="one_segment",$BE115="incomplete_crm",$BE115="limited",$T115="yes",$BC115&lt;&gt;"current")</x:f>
      </x:c>
      <x:c r="BL115">
        <x:f>IF(ISFORMULA($C115),"candidateName, ","")&amp;IF(OR(ISFORMULA($D115),AND($D115&lt;&gt;"",NOT(OR(EXACT($D115,"seo"),EXACT($D115,"content"),EXACT($D115,"paid_search"),EXACT($D115,"market_monitoring"),EXACT($D115,"battlecard"),EXACT($D115,"product_comparison"),EXACT($D115,"shortlist"),EXACT($D115,"procurement"),EXACT($D115,"pricing"),EXACT($D115,"renewal"),EXACT($D115,"strategy"))))),"decisionUse, ","")&amp;IF(OR(ISFORMULA($E115),AND($E115&lt;&gt;"",NOT(OR(EXACT($E115,"yes"),EXACT($E115,"no"))))),"candidateInSet, ","")&amp;IF(OR(ISFORMULA($F115),AND($F115&lt;&gt;"",NOT(OR(EXACT($F115,"yes"),EXACT($F115,"no"))))),"publicEvidence, ","")&amp;IF(OR(ISFORMULA($G115),AND($G115&lt;&gt;"",NOT(OR(EXACT($G115,"none"),EXACT($G115,"seller_only"),EXACT($G115,"buyer_event"),EXACT($G115,"mixed"))))),"firstPartyEvidence, ","")&amp;IF(OR(ISFORMULA($H115),AND($H115&lt;&gt;"",NOT(OR(EXACT($H115,"yes"),EXACT($H115,"no"),EXACT($H115,"unknown"))))),"realDecision, ","")&amp;IF(OR(ISFORMULA($I115),AND($I115&lt;&gt;"",NOT(OR(EXACT($I115,"full"),EXACT($I115,"partial"),EXACT($I115,"mismatch"),EXACT($I115,"unknown"))))),"scopeMatch, ","")&amp;IF(OR(ISFORMULA($J115),AND($J115&lt;&gt;"",NOT(OR(EXACT($J115,"independent_current"),EXACT($J115,"one_decision"),EXACT($J115,"shared_records"),EXACT($J115,"contradictory"),EXACT($J115,"incomplete_capture"),EXACT($J115,"stale"))))),"evidenceQuality, ","")&amp;IF(OR(ISFORMULA($K115),AND($K115&lt;&gt;"",NOT(OR(EXACT($K115,"vendor"),EXACT($K115,"product"),EXACT($K115,"consultancy"),EXACT($K115,"agency"),EXACT($K115,"internal_build"),EXACT($K115,"spreadsheet"),EXACT($K115,"incumbent"),EXACT($K115,"open_source"),EXACT($K115,"free_tool"),EXACT($K115,"no_decision"),EXACT($K115,"status_quo"),EXACT($K115,"unknown"))))),"alternativeType, ","")&amp;IF(OR(ISFORMULA($L115),AND($L115&lt;&gt;"",NOT(OR(EXACT($L115,"direct"),EXACT($L115,"indirect"),EXACT($L115,"substitute"),EXACT($L115,"reference"),EXACT($L115,"unknown"))))),"currentRole, ","")&amp;IF(OR(ISFORMULA($M115),AND($M115&lt;&gt;"",NOT(OR(EXACT($M115,"current"),EXACT($M115,"stale"),EXACT($M115,"unknown"))))),"freshness, ","")&amp;IF(OR(ISFORMULA($N115),AND($N115&lt;&gt;"",NOT(OR(EXACT($N115,"none"),EXACT($N115,"material"),EXACT($N115,"unknown"))))),"contradiction, ","")&amp;IF(OR(ISFORMULA($O115),AND($O115&lt;&gt;"",NOT(OR(EXACT($O115,"two_plus"),EXACT($O115,"one"),EXACT($O115,"shared"),EXACT($O115,"unknown"))))),"provenance, ","")&amp;IF(OR(ISFORMULA($P115),AND($P115&lt;&gt;"",NOT(OR(EXACT($P115,"balanced"),EXACT($P115,"only_wins"),EXACT($P115,"only_losses"),EXACT($P115,"one_segment"),EXACT($P115,"incomplete_crm"),EXACT($P115,"limited"))))),"sampleCoverage, ","")&amp;IF(OR(ISFORMULA($Q115),AND($Q115&lt;&gt;"",NOT(OR(EXACT($Q115,"none"),EXACT($Q115,"review_due"),EXACT($Q115,"new_evidence"))))),"previousValidation, ","")&amp;IF(OR(ISFORMULA($R115),AND($R115&lt;&gt;"",NOT(OR(EXACT($R115,"yes"),EXACT($R115,"no"))))),"newMaterialEvidence, ","")&amp;IF(OR(ISFORMULA($S115),AND($S115&lt;&gt;"",NOT(OR(EXACT($S115,"yes"),EXACT($S115,"no"),EXACT($S115,"unknown"))))),"serviceability, ","")&amp;IF(OR(ISFORMULA($T115),AND($T115&lt;&gt;"",NOT(OR(EXACT($T115,"yes"),EXACT($T115,"no"))))),"historicalBackfill, ","")&amp;IF(OR(ISFORMULA($U115),AND($U115&lt;&gt;"",NOT(OR(EXACT($U115,"yes"),EXACT($U115,"no"),EXACT($U115,"unknown"))))),"commercialNonParticipation, ","")</x:f>
      </x:c>
      <x:c r="BM115">
        <x:f>IF(LEN(TRIM($C115&amp;""))=0,"candidateName, ","")&amp;IF(LEN(TRIM($D115&amp;""))=0,"decisionUse, ","")&amp;IF(LEN(TRIM($E115&amp;""))=0,"candidateInSet, ","")&amp;IF(LEN(TRIM($F115&amp;""))=0,"publicEvidence, ","")&amp;IF(LEN(TRIM($G115&amp;""))=0,"firstPartyEvidence, ","")&amp;IF(LEN(TRIM($H115&amp;""))=0,"realDecision, ","")&amp;IF(LEN(TRIM($I115&amp;""))=0,"scopeMatch, ","")&amp;IF(LEN(TRIM($J115&amp;""))=0,"evidenceQuality, ","")</x:f>
      </x:c>
      <x:c r="BN115">
        <x:f>IF($AY115=0,"EMPTY",IF($AZ115=TRUE,"INVALID INPUT",IF($BA115=TRUE,"INVALID INPUT",IF(OR(NOT(ISTEXT($C115)),LEN(TRIM($C115&amp;""))&lt;2),"INVALID INPUT",IF(OR($Q115="review_due",$Q115="new_evidence",$R115="yes"),"REOPEN",IF(OR($BD115="material",$BD115="unknown"),"RESOLVE EVIDENCE",IF(OR($I115="unknown",$H115="unknown"),"RESOLVE EVIDENCE",IF(AND($BG115=TRUE,OR($S115="",$S115="unknown")),"RESOLVE EVIDENCE",IF(AND($E115="no",OR($K115="",$K115="unknown")),"RESOLVE EVIDENCE",IF(AND($E115="yes",OR($L115="",$L115="unknown")),"RESOLVE EVIDENCE",IF(AND($E115="yes",OR($I115="partial",$I115="mismatch",$BC115="stale")),"DOWNGRADE",IF(AND($BG115=TRUE,$BK115=TRUE),"RESOLVE EVIDENCE",IF(AND($S115="no",$E115="yes",$H115="no",$U115="yes",$BB115="two_plus",$I115="full",$BC115="current"),"EXCLUDE FROM THIS COMMERCIAL VIEW",IF(AND($S115="no",$E115="yes",$H115="yes"),"DOWNGRADE",IF(AND($S115="no",OR($F115="yes",$BH115=TRUE)),"RETAIN FOR DISCOVERY / REFERENCE",IF($S115="no","RESOLVE EVIDENCE",IF(AND($E115="no",$H115="yes",$BF115=TRUE,$I115="full",$BI115=""),"RESOLVE EVIDENCE",IF(AND($E115="no",$H115="yes",$BF115=TRUE,$I115="full",$BG115=TRUE,OR($BB115&lt;&gt;"two_plus",$BC115&lt;&gt;"current",$S115&lt;&gt;"yes")),"RESOLVE EVIDENCE",IF(AND($E115="no",$H115="yes",$BF115=TRUE,$I115="full"),"ADD",IF(AND($BI115&lt;&gt;"",$E115="yes",$H115="yes",$I115="full",$L115&lt;&gt;$BI115),"RECLASSIFY",IF(AND($BB115="shared",$BH115=TRUE),"RETAIN FOR DISCOVERY / REFERENCE",IF(AND($BH115=TRUE,$F115="yes",OR($H115="no",$G115="none")),"RETAIN FOR DISCOVERY / REFERENCE",IF(AND($E115="yes",$H115="no",$U115="yes",$BB115="two_plus",$I115="full",$BC115="current"),"EXCLUDE FROM THIS COMMERCIAL VIEW",IF(AND($E115="yes",$H115="yes",$BF115=TRUE,$I115="full",$BB115="two_plus",$BC115="current",$BI115=""),"RESOLVE EVIDENCE",IF(AND($E115="yes",$H115="yes",$BF115=TRUE,$I115="full",$BB115="two_plus",$BC115="current",$BG115=TRUE,$S115&lt;&gt;"yes"),"RESOLVE EVIDENCE",IF(AND($E115="yes",$H115="yes",$BF115=TRUE,$I115="full",$BB115="two_plus",$BC115="current",$L115&lt;&gt;$BI115),"RECLASSIFY",IF(AND($E115="yes",$H115="yes",$BF115=TRUE,$I115="full",$BB115="two_plus",$BC115="current"),"CONFIRM","RESOLVE EVIDENCE")))))))))))))))))))))))))))</x:f>
      </x:c>
      <x:c r="BO115">
        <x:f>IF($AY115=0,"EMPTY",IF($AZ115=TRUE,"CONTROLLED_INPUT_INVALID",IF($BA115=TRUE,"REQUIRED_FIELDS_MISSING",IF(OR(NOT(ISTEXT($C115)),LEN(TRIM($C115&amp;""))&lt;2),"IDENTITY_MALFORMED",IF(OR($Q115="review_due",$Q115="new_evidence",$R115="yes"),"LIFECYCLE_TRIGGER",IF(OR($BD115="material",$BD115="unknown"),"MATERIAL_CONTRADICTION",IF(OR($I115="unknown",$H115="unknown"),"SCOPE_OR_EVENT_UNRESOLVED",IF(AND($BG115=TRUE,OR($S115="",$S115="unknown")),"SERVICEABILITY_UNRESOLVED",IF(AND($E115="no",OR($K115="",$K115="unknown")),"MISSING_ALTERNATIVE_ROLE_UNRESOLVED",IF(AND($E115="yes",OR($L115="",$L115="unknown")),"CURRENT_ROLE_UNRESOLVED",IF(AND($E115="yes",OR($I115="partial",$I115="mismatch",$BC115="stale")),"SCOPE_OR_FRESHNESS_LIMIT",IF(AND($BG115=TRUE,$BK115=TRUE),"COMMERCIAL_EVIDENCE_LIMITED",IF(AND($S115="no",$E115="yes",$H115="no",$U115="yes",$BB115="two_plus",$I115="full",$BC115="current"),"SCOPED_NON_SERVICEABILITY",IF(AND($S115="no",$E115="yes",$H115="yes"),"SERVICEABILITY_LIMIT",IF(AND($S115="no",OR($F115="yes",$BH115=TRUE)),"NOT_SERVICEABLE_FOR_COMMERCIAL_VIEW",IF($S115="no","SERVICEABILITY_NEGATIVE_ROLE_EFFECT_UNRESOLVED",IF(AND($E115="no",$H115="yes",$BF115=TRUE,$I115="full",$BI115=""),"MISSING_ALTERNATIVE_ROLE_UNRESOLVED",IF(AND($E115="no",$H115="yes",$BF115=TRUE,$I115="full",$BG115=TRUE,OR($BB115&lt;&gt;"two_plus",$BC115&lt;&gt;"current",$S115&lt;&gt;"yes")),"MISSING_ALTERNATIVE_EVIDENCE_LIMITED",IF(AND($E115="no",$H115="yes",$BF115=TRUE,$I115="full"),"COMMERCIAL_ALTERNATIVE_MISSING",IF(AND($BI115&lt;&gt;"",$E115="yes",$H115="yes",$I115="full",$L115&lt;&gt;$BI115),"ROLE_MISMATCH",IF(AND($BB115="shared",$BH115=TRUE),"PUBLIC_SIGNAL_SHARED_PROVENANCE",IF(AND($BH115=TRUE,$F115="yes",OR($H115="no",$G115="none")),"DISCOVERY_ONLY_RELATIONSHIP",IF(AND($E115="yes",$H115="no",$U115="yes",$BB115="two_plus",$I115="full",$BC115="current"),"SCOPED_NON_PARTICIPATION",IF(AND($E115="yes",$H115="yes",$BF115=TRUE,$I115="full",$BB115="two_plus",$BC115="current",$BI115=""),"ALTERNATIVE_TYPE_UNRESOLVED",IF(AND($E115="yes",$H115="yes",$BF115=TRUE,$I115="full",$BB115="two_plus",$BC115="current",$BG115=TRUE,$S115&lt;&gt;"yes"),"SERVICEABILITY_UNRESOLVED",IF(AND($E115="yes",$H115="yes",$BF115=TRUE,$I115="full",$BB115="two_plus",$BC115="current",$L115&lt;&gt;$BI115),"ROLE_MISMATCH",IF(AND($E115="yes",$H115="yes",$BF115=TRUE,$I115="full",$BB115="two_plus",$BC115="current"),"SCOPED_COMMERCIAL_RELEVANCE","DEFAULT_EVIDENCE_GAP")))))))))))))))))))))))))))</x:f>
      </x:c>
    </x:row>
    <x:row r="116">
      <x:c r="A116" s="71" t="str">
        <x:v>F111</x:v>
      </x:c>
      <x:c r="B116" s="71" t="str">
        <x:v>Quick confirm path with all advanced defaults untouched</x:v>
      </x:c>
      <x:c r="C116" s="71" t="str">
        <x:v>Atlas Cloud</x:v>
      </x:c>
      <x:c r="D116" s="71" t="str">
        <x:v>shortlist</x:v>
      </x:c>
      <x:c r="E116" s="71" t="str">
        <x:v>yes</x:v>
      </x:c>
      <x:c r="F116" s="71" t="str">
        <x:v>yes</x:v>
      </x:c>
      <x:c r="G116" s="71" t="str">
        <x:v>mixed</x:v>
      </x:c>
      <x:c r="H116" s="71" t="str">
        <x:v>yes</x:v>
      </x:c>
      <x:c r="I116" s="71" t="str">
        <x:v>full</x:v>
      </x:c>
      <x:c r="J116" s="71" t="str">
        <x:v>independent_current</x:v>
      </x:c>
      <x:c r="K116" s="71" t="str"/>
      <x:c r="L116" s="71" t="str"/>
      <x:c r="M116" s="71" t="str"/>
      <x:c r="N116" s="71" t="str"/>
      <x:c r="O116" s="71" t="str"/>
      <x:c r="P116" s="71" t="str"/>
      <x:c r="Q116" s="71" t="str"/>
      <x:c r="R116" s="71" t="str"/>
      <x:c r="S116" s="71" t="str"/>
      <x:c r="T116" s="71" t="str"/>
      <x:c r="U116" s="71" t="str"/>
      <x:c r="V116" s="71" t="str">
        <x:v>RESOLVE EVIDENCE</x:v>
      </x:c>
      <x:c r="W116" s="71" t="str">
        <x:v>SERVICEABILITY_UNRESOLVED</x:v>
      </x:c>
      <x:c r="X116" s="71" t="str">
        <x:v>VALID</x:v>
      </x:c>
      <x:c r="Y116" s="61">
        <x:f>IF($BN116="EMPTY","EMPTY",$BN116)</x:f>
      </x:c>
      <x:c r="Z116" s="61">
        <x:f>$BO116</x:f>
      </x:c>
      <x:c r="AA116" s="61">
        <x:f>IF($BN116="EMPTY","EMPTY",IF($AZ116=TRUE,"INVALID",IF($BA116=TRUE,"INCOMPLETE",IF(OR(NOT(ISTEXT($C116)),LEN(TRIM($C116&amp;""))&lt;2),"INVALID","VALID"))))</x:f>
      </x:c>
      <x:c r="AB116" s="61">
        <x:f>IF(Y116=V116,"PASS","FAIL")</x:f>
      </x:c>
      <x:c r="AC116" s="61">
        <x:f>IF(Z116=W116,"PASS","FAIL")</x:f>
      </x:c>
      <x:c r="AD116" s="61">
        <x:f>IF(AA116=X116,"PASS","FAIL")</x:f>
      </x:c>
      <x:c r="AE116" s="61">
        <x:f>IF(AND(AB116="PASS",AC116="PASS",AD116="PASS"),"PASS","FAIL")</x:f>
      </x:c>
      <x:c r="AF116" s="71" t="str">
        <x:v>Serviceability is unresolved for the selected commercial use.</x:v>
      </x:c>
      <x:c r="AG116" s="61">
        <x:f>IF($BN116="EMPTY","EMPTY",IFERROR(VLOOKUP($BO116,'Method Notes'!$AN$5:$AW$50,2,FALSE),""))</x:f>
      </x:c>
      <x:c r="AH116" s="71" t="str">
        <x:v>A candidate cannot be confirmed or added commercially until it can actually serve the scoped buyer, geography and requirement.</x:v>
      </x:c>
      <x:c r="AI116" s="61">
        <x:f>IF($BN116="EMPTY","EMPTY",IF($BO116="CONTROLLED_INPUT_INVALID","Unsupported values were supplied for: "&amp;LEFT($BL116,MAX(0,LEN($BL116)-2))&amp;". The engine does not convert them to a safe default.",IF($BO116="REQUIRED_FIELDS_MISSING","Required information is missing: "&amp;LEFT($BM116,MAX(0,LEN($BM116)-2))&amp;".",IFERROR(VLOOKUP($BO116,'Method Notes'!$AN$5:$AW$50,3,FALSE),""))))</x:f>
      </x:c>
      <x:c r="AJ116" s="71" t="str">
        <x:v>No final role change.</x:v>
      </x:c>
      <x:c r="AK116" s="61">
        <x:f>IF($BN116="EMPTY","EMPTY",IF($BO116="COMMERCIAL_ALTERNATIVE_MISSING","Add as "&amp;$BJ116&amp;" in this scoped view.",IF($BO116="ROLE_MISMATCH","Reclassify as "&amp;$BJ116&amp;" for this view.",IFERROR(VLOOKUP($BO116,'Method Notes'!$AN$5:$AW$50,4,FALSE),""))))</x:f>
      </x:c>
      <x:c r="AL116" s="71" t="str">
        <x:v>Evidence collection and controlled review.</x:v>
      </x:c>
      <x:c r="AM116" s="61">
        <x:f>IF($BN116="EMPTY","EMPTY",IFERROR(VLOOKUP($BO116,'Method Notes'!$AN$5:$AW$50,5,FALSE),""))</x:f>
      </x:c>
      <x:c r="AN116" s="71" t="str">
        <x:v>High-impact downstream use until the named gap is closed.</x:v>
      </x:c>
      <x:c r="AO116" s="61">
        <x:f>IF($BN116="EMPTY","EMPTY",IFERROR(VLOOKUP($BO116,'Method Notes'!$AN$5:$AW$50,6,FALSE),""))</x:f>
      </x:c>
      <x:c r="AP116" s="71" t="str">
        <x:v>Verify current product availability, geography, tier, procurement eligibility and material service constraints.</x:v>
      </x:c>
      <x:c r="AQ116" s="61">
        <x:f>IF($BN116="EMPTY","EMPTY",IF($BO116="COMMERCIAL_EVIDENCE_LIMITED",IF($BF116=TRUE,"Add independent decisions and missing segments.","Collect direct buyer or recorded commercial-event evidence tied to the same scope."),IFERROR(VLOOKUP($BO116,'Method Notes'!$AN$5:$AW$50,7,FALSE),"")))</x:f>
      </x:c>
      <x:c r="AR116" s="71" t="str">
        <x:v>Review when the named evidence is available.</x:v>
      </x:c>
      <x:c r="AS116" s="61">
        <x:f>IF($BN116="EMPTY","EMPTY",IFERROR(VLOOKUP($BO116,'Method Notes'!$AN$5:$AW$50,8,FALSE),""))</x:f>
      </x:c>
      <x:c r="AT116" s="71" t="str">
        <x:v>SERVICEABILITY UNKNOWN</x:v>
      </x:c>
      <x:c r="AU116" s="61">
        <x:f>IF($BN116="EMPTY","EMPTY",IF(OR($BO116="COMMERCIAL_EVIDENCE_LIMITED",$BO116="COMMERCIAL_ALTERNATIVE_MISSING",$BO116="ROLE_MISMATCH",$BO116="SCOPE_OR_FRESHNESS_LIMIT"),IF($BB116="shared","PROVENANCE NOT INDEPENDENT",IF($BB116="one","ONE INDEPENDENT DECISION ONLY",IF($BE116="incomplete_crm","CRM CAPTURE INCOMPLETE",IF(OR($BE116="only_wins",$BE116="only_losses",$BE116="one_segment",$BE116="limited"),"SAMPLE COVERAGE LIMITED",IF($T116="yes","HISTORICAL BACKFILL UNRELIABLE",IF($BC116="stale","EVIDENCE STALE","Evidence is scoped to the tested view.")))))),IFERROR(VLOOKUP($BO116,'Method Notes'!$AN$5:$AW$50,9,FALSE),"")))</x:f>
      </x:c>
      <x:c r="AV116" s="71" t="str">
        <x:v>Resolve serviceability before publishing a commercial role.</x:v>
      </x:c>
      <x:c r="AW116" s="61">
        <x:f>IF($BN116="EMPTY","EMPTY",IFERROR(VLOOKUP($BO116,'Method Notes'!$AN$5:$AW$50,10,FALSE),""))</x:f>
      </x:c>
      <x:c r="AX116" s="61">
        <x:f>IF(AND(AG116=AF116,AI116=AH116,AK116=AJ116,AM116=AL116,AO116=AN116,AQ116=AP116,AS116=AR116,AU116=AT116,AW116=AV116),"PASS","FAIL")</x:f>
      </x:c>
      <x:c r="AY116">
        <x:f>IF(COUNTA($C116:$U116)&gt;0,1,0)</x:f>
      </x:c>
      <x:c r="AZ116">
        <x:f>OR(ISFORMULA($C116),ISFORMULA($D116),AND($D116&lt;&gt;"",NOT(OR(EXACT($D116,"seo"),EXACT($D116,"content"),EXACT($D116,"paid_search"),EXACT($D116,"market_monitoring"),EXACT($D116,"battlecard"),EXACT($D116,"product_comparison"),EXACT($D116,"shortlist"),EXACT($D116,"procurement"),EXACT($D116,"pricing"),EXACT($D116,"renewal"),EXACT($D116,"strategy")))),ISFORMULA($E116),AND($E116&lt;&gt;"",NOT(OR(EXACT($E116,"yes"),EXACT($E116,"no")))),ISFORMULA($F116),AND($F116&lt;&gt;"",NOT(OR(EXACT($F116,"yes"),EXACT($F116,"no")))),ISFORMULA($G116),AND($G116&lt;&gt;"",NOT(OR(EXACT($G116,"none"),EXACT($G116,"seller_only"),EXACT($G116,"buyer_event"),EXACT($G116,"mixed")))),ISFORMULA($H116),AND($H116&lt;&gt;"",NOT(OR(EXACT($H116,"yes"),EXACT($H116,"no"),EXACT($H116,"unknown")))),ISFORMULA($I116),AND($I116&lt;&gt;"",NOT(OR(EXACT($I116,"full"),EXACT($I116,"partial"),EXACT($I116,"mismatch"),EXACT($I116,"unknown")))),ISFORMULA($J116),AND($J116&lt;&gt;"",NOT(OR(EXACT($J116,"independent_current"),EXACT($J116,"one_decision"),EXACT($J116,"shared_records"),EXACT($J116,"contradictory"),EXACT($J116,"incomplete_capture"),EXACT($J116,"stale")))),ISFORMULA($K116),AND($K116&lt;&gt;"",NOT(OR(EXACT($K116,"vendor"),EXACT($K116,"product"),EXACT($K116,"consultancy"),EXACT($K116,"agency"),EXACT($K116,"internal_build"),EXACT($K116,"spreadsheet"),EXACT($K116,"incumbent"),EXACT($K116,"open_source"),EXACT($K116,"free_tool"),EXACT($K116,"no_decision"),EXACT($K116,"status_quo"),EXACT($K116,"unknown")))),ISFORMULA($L116),AND($L116&lt;&gt;"",NOT(OR(EXACT($L116,"direct"),EXACT($L116,"indirect"),EXACT($L116,"substitute"),EXACT($L116,"reference"),EXACT($L116,"unknown")))),ISFORMULA($M116),AND($M116&lt;&gt;"",NOT(OR(EXACT($M116,"current"),EXACT($M116,"stale"),EXACT($M116,"unknown")))),ISFORMULA($N116),AND($N116&lt;&gt;"",NOT(OR(EXACT($N116,"none"),EXACT($N116,"material"),EXACT($N116,"unknown")))),ISFORMULA($O116),AND($O116&lt;&gt;"",NOT(OR(EXACT($O116,"two_plus"),EXACT($O116,"one"),EXACT($O116,"shared"),EXACT($O116,"unknown")))),ISFORMULA($P116),AND($P116&lt;&gt;"",NOT(OR(EXACT($P116,"balanced"),EXACT($P116,"only_wins"),EXACT($P116,"only_losses"),EXACT($P116,"one_segment"),EXACT($P116,"incomplete_crm"),EXACT($P116,"limited")))),ISFORMULA($Q116),AND($Q116&lt;&gt;"",NOT(OR(EXACT($Q116,"none"),EXACT($Q116,"review_due"),EXACT($Q116,"new_evidence")))),ISFORMULA($R116),AND($R116&lt;&gt;"",NOT(OR(EXACT($R116,"yes"),EXACT($R116,"no")))),ISFORMULA($S116),AND($S116&lt;&gt;"",NOT(OR(EXACT($S116,"yes"),EXACT($S116,"no"),EXACT($S116,"unknown")))),ISFORMULA($T116),AND($T116&lt;&gt;"",NOT(OR(EXACT($T116,"yes"),EXACT($T116,"no")))),ISFORMULA($U116),AND($U116&lt;&gt;"",NOT(OR(EXACT($U116,"yes"),EXACT($U116,"no"),EXACT($U116,"unknown")))))</x:f>
      </x:c>
      <x:c r="BA116">
        <x:f>OR(LEN(TRIM($C116&amp;""))=0,LEN(TRIM($D116&amp;""))=0,LEN(TRIM($E116&amp;""))=0,LEN(TRIM($F116&amp;""))=0,LEN(TRIM($G116&amp;""))=0,LEN(TRIM($H116&amp;""))=0,LEN(TRIM($I116&amp;""))=0,LEN(TRIM($J116&amp;""))=0)</x:f>
      </x:c>
      <x:c r="BB116">
        <x:f>IF($O116&lt;&gt;"",$O116,IF($J116="independent_current","two_plus",IF($J116="one_decision","one",IF($J116="shared_records","shared","unknown"))))</x:f>
      </x:c>
      <x:c r="BC116">
        <x:f>IF($M116&lt;&gt;"",$M116,IF($J116="stale","stale",IF($J116="incomplete_capture","unknown",IF($J116&lt;&gt;"","current",""))))</x:f>
      </x:c>
      <x:c r="BD116">
        <x:f>IF($N116&lt;&gt;"",$N116,IF($J116="contradictory","material",IF($J116&lt;&gt;"","none","")))</x:f>
      </x:c>
      <x:c r="BE116">
        <x:f>IF($P116&lt;&gt;"",$P116,IF($J116="incomplete_capture","incomplete_crm",IF($J116="independent_current","balanced",IF($J116&lt;&gt;"","limited",""))))</x:f>
      </x:c>
      <x:c r="BF116">
        <x:f>OR($G116="buyer_event",$G116="mixed")</x:f>
      </x:c>
      <x:c r="BG116">
        <x:f>OR($D116="battlecard",$D116="shortlist",$D116="procurement",$D116="pricing",$D116="renewal",$D116="strategy",$D116="product_comparison")</x:f>
      </x:c>
      <x:c r="BH116">
        <x:f>OR($D116="seo",$D116="content",$D116="paid_search",$D116="market_monitoring")</x:f>
      </x:c>
      <x:c r="BI116">
        <x:f>IF(OR($K116="vendor",$K116="product"),"direct",IF(OR($K116="consultancy",$K116="agency"),"indirect",IF(OR($K116="internal_build",$K116="spreadsheet",$K116="incumbent",$K116="open_source",$K116="free_tool",$K116="no_decision",$K116="status_quo"),"substitute","")))</x:f>
      </x:c>
      <x:c r="BJ116">
        <x:f>IF(OR($K116="vendor",$K116="product"),"Direct competitor",IF(OR($K116="consultancy",$K116="agency"),"Service alternative",IF($K116="incumbent","Incumbent / substitute",IF($K116="no_decision","No-decision alternative",IF($K116="status_quo","Status-quo alternative",IF(OR($K116="internal_build",$K116="spreadsheet",$K116="open_source",$K116="free_tool"),"Substitute",""))))))</x:f>
      </x:c>
      <x:c r="BK116">
        <x:f>OR($G116="none",$G116="seller_only",$BB116&lt;&gt;"two_plus",$BE116="only_wins",$BE116="only_losses",$BE116="one_segment",$BE116="incomplete_crm",$BE116="limited",$T116="yes",$BC116&lt;&gt;"current")</x:f>
      </x:c>
      <x:c r="BL116">
        <x:f>IF(ISFORMULA($C116),"candidateName, ","")&amp;IF(OR(ISFORMULA($D116),AND($D116&lt;&gt;"",NOT(OR(EXACT($D116,"seo"),EXACT($D116,"content"),EXACT($D116,"paid_search"),EXACT($D116,"market_monitoring"),EXACT($D116,"battlecard"),EXACT($D116,"product_comparison"),EXACT($D116,"shortlist"),EXACT($D116,"procurement"),EXACT($D116,"pricing"),EXACT($D116,"renewal"),EXACT($D116,"strategy"))))),"decisionUse, ","")&amp;IF(OR(ISFORMULA($E116),AND($E116&lt;&gt;"",NOT(OR(EXACT($E116,"yes"),EXACT($E116,"no"))))),"candidateInSet, ","")&amp;IF(OR(ISFORMULA($F116),AND($F116&lt;&gt;"",NOT(OR(EXACT($F116,"yes"),EXACT($F116,"no"))))),"publicEvidence, ","")&amp;IF(OR(ISFORMULA($G116),AND($G116&lt;&gt;"",NOT(OR(EXACT($G116,"none"),EXACT($G116,"seller_only"),EXACT($G116,"buyer_event"),EXACT($G116,"mixed"))))),"firstPartyEvidence, ","")&amp;IF(OR(ISFORMULA($H116),AND($H116&lt;&gt;"",NOT(OR(EXACT($H116,"yes"),EXACT($H116,"no"),EXACT($H116,"unknown"))))),"realDecision, ","")&amp;IF(OR(ISFORMULA($I116),AND($I116&lt;&gt;"",NOT(OR(EXACT($I116,"full"),EXACT($I116,"partial"),EXACT($I116,"mismatch"),EXACT($I116,"unknown"))))),"scopeMatch, ","")&amp;IF(OR(ISFORMULA($J116),AND($J116&lt;&gt;"",NOT(OR(EXACT($J116,"independent_current"),EXACT($J116,"one_decision"),EXACT($J116,"shared_records"),EXACT($J116,"contradictory"),EXACT($J116,"incomplete_capture"),EXACT($J116,"stale"))))),"evidenceQuality, ","")&amp;IF(OR(ISFORMULA($K116),AND($K116&lt;&gt;"",NOT(OR(EXACT($K116,"vendor"),EXACT($K116,"product"),EXACT($K116,"consultancy"),EXACT($K116,"agency"),EXACT($K116,"internal_build"),EXACT($K116,"spreadsheet"),EXACT($K116,"incumbent"),EXACT($K116,"open_source"),EXACT($K116,"free_tool"),EXACT($K116,"no_decision"),EXACT($K116,"status_quo"),EXACT($K116,"unknown"))))),"alternativeType, ","")&amp;IF(OR(ISFORMULA($L116),AND($L116&lt;&gt;"",NOT(OR(EXACT($L116,"direct"),EXACT($L116,"indirect"),EXACT($L116,"substitute"),EXACT($L116,"reference"),EXACT($L116,"unknown"))))),"currentRole, ","")&amp;IF(OR(ISFORMULA($M116),AND($M116&lt;&gt;"",NOT(OR(EXACT($M116,"current"),EXACT($M116,"stale"),EXACT($M116,"unknown"))))),"freshness, ","")&amp;IF(OR(ISFORMULA($N116),AND($N116&lt;&gt;"",NOT(OR(EXACT($N116,"none"),EXACT($N116,"material"),EXACT($N116,"unknown"))))),"contradiction, ","")&amp;IF(OR(ISFORMULA($O116),AND($O116&lt;&gt;"",NOT(OR(EXACT($O116,"two_plus"),EXACT($O116,"one"),EXACT($O116,"shared"),EXACT($O116,"unknown"))))),"provenance, ","")&amp;IF(OR(ISFORMULA($P116),AND($P116&lt;&gt;"",NOT(OR(EXACT($P116,"balanced"),EXACT($P116,"only_wins"),EXACT($P116,"only_losses"),EXACT($P116,"one_segment"),EXACT($P116,"incomplete_crm"),EXACT($P116,"limited"))))),"sampleCoverage, ","")&amp;IF(OR(ISFORMULA($Q116),AND($Q116&lt;&gt;"",NOT(OR(EXACT($Q116,"none"),EXACT($Q116,"review_due"),EXACT($Q116,"new_evidence"))))),"previousValidation, ","")&amp;IF(OR(ISFORMULA($R116),AND($R116&lt;&gt;"",NOT(OR(EXACT($R116,"yes"),EXACT($R116,"no"))))),"newMaterialEvidence, ","")&amp;IF(OR(ISFORMULA($S116),AND($S116&lt;&gt;"",NOT(OR(EXACT($S116,"yes"),EXACT($S116,"no"),EXACT($S116,"unknown"))))),"serviceability, ","")&amp;IF(OR(ISFORMULA($T116),AND($T116&lt;&gt;"",NOT(OR(EXACT($T116,"yes"),EXACT($T116,"no"))))),"historicalBackfill, ","")&amp;IF(OR(ISFORMULA($U116),AND($U116&lt;&gt;"",NOT(OR(EXACT($U116,"yes"),EXACT($U116,"no"),EXACT($U116,"unknown"))))),"commercialNonParticipation, ","")</x:f>
      </x:c>
      <x:c r="BM116">
        <x:f>IF(LEN(TRIM($C116&amp;""))=0,"candidateName, ","")&amp;IF(LEN(TRIM($D116&amp;""))=0,"decisionUse, ","")&amp;IF(LEN(TRIM($E116&amp;""))=0,"candidateInSet, ","")&amp;IF(LEN(TRIM($F116&amp;""))=0,"publicEvidence, ","")&amp;IF(LEN(TRIM($G116&amp;""))=0,"firstPartyEvidence, ","")&amp;IF(LEN(TRIM($H116&amp;""))=0,"realDecision, ","")&amp;IF(LEN(TRIM($I116&amp;""))=0,"scopeMatch, ","")&amp;IF(LEN(TRIM($J116&amp;""))=0,"evidenceQuality, ","")</x:f>
      </x:c>
      <x:c r="BN116">
        <x:f>IF($AY116=0,"EMPTY",IF($AZ116=TRUE,"INVALID INPUT",IF($BA116=TRUE,"INVALID INPUT",IF(OR(NOT(ISTEXT($C116)),LEN(TRIM($C116&amp;""))&lt;2),"INVALID INPUT",IF(OR($Q116="review_due",$Q116="new_evidence",$R116="yes"),"REOPEN",IF(OR($BD116="material",$BD116="unknown"),"RESOLVE EVIDENCE",IF(OR($I116="unknown",$H116="unknown"),"RESOLVE EVIDENCE",IF(AND($BG116=TRUE,OR($S116="",$S116="unknown")),"RESOLVE EVIDENCE",IF(AND($E116="no",OR($K116="",$K116="unknown")),"RESOLVE EVIDENCE",IF(AND($E116="yes",OR($L116="",$L116="unknown")),"RESOLVE EVIDENCE",IF(AND($E116="yes",OR($I116="partial",$I116="mismatch",$BC116="stale")),"DOWNGRADE",IF(AND($BG116=TRUE,$BK116=TRUE),"RESOLVE EVIDENCE",IF(AND($S116="no",$E116="yes",$H116="no",$U116="yes",$BB116="two_plus",$I116="full",$BC116="current"),"EXCLUDE FROM THIS COMMERCIAL VIEW",IF(AND($S116="no",$E116="yes",$H116="yes"),"DOWNGRADE",IF(AND($S116="no",OR($F116="yes",$BH116=TRUE)),"RETAIN FOR DISCOVERY / REFERENCE",IF($S116="no","RESOLVE EVIDENCE",IF(AND($E116="no",$H116="yes",$BF116=TRUE,$I116="full",$BI116=""),"RESOLVE EVIDENCE",IF(AND($E116="no",$H116="yes",$BF116=TRUE,$I116="full",$BG116=TRUE,OR($BB116&lt;&gt;"two_plus",$BC116&lt;&gt;"current",$S116&lt;&gt;"yes")),"RESOLVE EVIDENCE",IF(AND($E116="no",$H116="yes",$BF116=TRUE,$I116="full"),"ADD",IF(AND($BI116&lt;&gt;"",$E116="yes",$H116="yes",$I116="full",$L116&lt;&gt;$BI116),"RECLASSIFY",IF(AND($BB116="shared",$BH116=TRUE),"RETAIN FOR DISCOVERY / REFERENCE",IF(AND($BH116=TRUE,$F116="yes",OR($H116="no",$G116="none")),"RETAIN FOR DISCOVERY / REFERENCE",IF(AND($E116="yes",$H116="no",$U116="yes",$BB116="two_plus",$I116="full",$BC116="current"),"EXCLUDE FROM THIS COMMERCIAL VIEW",IF(AND($E116="yes",$H116="yes",$BF116=TRUE,$I116="full",$BB116="two_plus",$BC116="current",$BI116=""),"RESOLVE EVIDENCE",IF(AND($E116="yes",$H116="yes",$BF116=TRUE,$I116="full",$BB116="two_plus",$BC116="current",$BG116=TRUE,$S116&lt;&gt;"yes"),"RESOLVE EVIDENCE",IF(AND($E116="yes",$H116="yes",$BF116=TRUE,$I116="full",$BB116="two_plus",$BC116="current",$L116&lt;&gt;$BI116),"RECLASSIFY",IF(AND($E116="yes",$H116="yes",$BF116=TRUE,$I116="full",$BB116="two_plus",$BC116="current"),"CONFIRM","RESOLVE EVIDENCE")))))))))))))))))))))))))))</x:f>
      </x:c>
      <x:c r="BO116">
        <x:f>IF($AY116=0,"EMPTY",IF($AZ116=TRUE,"CONTROLLED_INPUT_INVALID",IF($BA116=TRUE,"REQUIRED_FIELDS_MISSING",IF(OR(NOT(ISTEXT($C116)),LEN(TRIM($C116&amp;""))&lt;2),"IDENTITY_MALFORMED",IF(OR($Q116="review_due",$Q116="new_evidence",$R116="yes"),"LIFECYCLE_TRIGGER",IF(OR($BD116="material",$BD116="unknown"),"MATERIAL_CONTRADICTION",IF(OR($I116="unknown",$H116="unknown"),"SCOPE_OR_EVENT_UNRESOLVED",IF(AND($BG116=TRUE,OR($S116="",$S116="unknown")),"SERVICEABILITY_UNRESOLVED",IF(AND($E116="no",OR($K116="",$K116="unknown")),"MISSING_ALTERNATIVE_ROLE_UNRESOLVED",IF(AND($E116="yes",OR($L116="",$L116="unknown")),"CURRENT_ROLE_UNRESOLVED",IF(AND($E116="yes",OR($I116="partial",$I116="mismatch",$BC116="stale")),"SCOPE_OR_FRESHNESS_LIMIT",IF(AND($BG116=TRUE,$BK116=TRUE),"COMMERCIAL_EVIDENCE_LIMITED",IF(AND($S116="no",$E116="yes",$H116="no",$U116="yes",$BB116="two_plus",$I116="full",$BC116="current"),"SCOPED_NON_SERVICEABILITY",IF(AND($S116="no",$E116="yes",$H116="yes"),"SERVICEABILITY_LIMIT",IF(AND($S116="no",OR($F116="yes",$BH116=TRUE)),"NOT_SERVICEABLE_FOR_COMMERCIAL_VIEW",IF($S116="no","SERVICEABILITY_NEGATIVE_ROLE_EFFECT_UNRESOLVED",IF(AND($E116="no",$H116="yes",$BF116=TRUE,$I116="full",$BI116=""),"MISSING_ALTERNATIVE_ROLE_UNRESOLVED",IF(AND($E116="no",$H116="yes",$BF116=TRUE,$I116="full",$BG116=TRUE,OR($BB116&lt;&gt;"two_plus",$BC116&lt;&gt;"current",$S116&lt;&gt;"yes")),"MISSING_ALTERNATIVE_EVIDENCE_LIMITED",IF(AND($E116="no",$H116="yes",$BF116=TRUE,$I116="full"),"COMMERCIAL_ALTERNATIVE_MISSING",IF(AND($BI116&lt;&gt;"",$E116="yes",$H116="yes",$I116="full",$L116&lt;&gt;$BI116),"ROLE_MISMATCH",IF(AND($BB116="shared",$BH116=TRUE),"PUBLIC_SIGNAL_SHARED_PROVENANCE",IF(AND($BH116=TRUE,$F116="yes",OR($H116="no",$G116="none")),"DISCOVERY_ONLY_RELATIONSHIP",IF(AND($E116="yes",$H116="no",$U116="yes",$BB116="two_plus",$I116="full",$BC116="current"),"SCOPED_NON_PARTICIPATION",IF(AND($E116="yes",$H116="yes",$BF116=TRUE,$I116="full",$BB116="two_plus",$BC116="current",$BI116=""),"ALTERNATIVE_TYPE_UNRESOLVED",IF(AND($E116="yes",$H116="yes",$BF116=TRUE,$I116="full",$BB116="two_plus",$BC116="current",$BG116=TRUE,$S116&lt;&gt;"yes"),"SERVICEABILITY_UNRESOLVED",IF(AND($E116="yes",$H116="yes",$BF116=TRUE,$I116="full",$BB116="two_plus",$BC116="current",$L116&lt;&gt;$BI116),"ROLE_MISMATCH",IF(AND($E116="yes",$H116="yes",$BF116=TRUE,$I116="full",$BB116="two_plus",$BC116="current"),"SCOPED_COMMERCIAL_RELEVANCE","DEFAULT_EVIDENCE_GAP")))))))))))))))))))))))))))</x:f>
      </x:c>
    </x:row>
    <x:row r="117">
      <x:c r="A117" s="71" t="str">
        <x:v>F112</x:v>
      </x:c>
      <x:c r="B117" s="71" t="str">
        <x:v>Quick confirm with current role unresolved</x:v>
      </x:c>
      <x:c r="C117" s="71" t="str">
        <x:v>Atlas Cloud</x:v>
      </x:c>
      <x:c r="D117" s="71" t="str">
        <x:v>shortlist</x:v>
      </x:c>
      <x:c r="E117" s="71" t="str">
        <x:v>yes</x:v>
      </x:c>
      <x:c r="F117" s="71" t="str">
        <x:v>yes</x:v>
      </x:c>
      <x:c r="G117" s="71" t="str">
        <x:v>mixed</x:v>
      </x:c>
      <x:c r="H117" s="71" t="str">
        <x:v>yes</x:v>
      </x:c>
      <x:c r="I117" s="71" t="str">
        <x:v>full</x:v>
      </x:c>
      <x:c r="J117" s="71" t="str">
        <x:v>independent_current</x:v>
      </x:c>
      <x:c r="K117" s="71" t="str"/>
      <x:c r="L117" s="71" t="str"/>
      <x:c r="M117" s="71" t="str"/>
      <x:c r="N117" s="71" t="str"/>
      <x:c r="O117" s="71" t="str"/>
      <x:c r="P117" s="71" t="str"/>
      <x:c r="Q117" s="71" t="str"/>
      <x:c r="R117" s="71" t="str"/>
      <x:c r="S117" s="71" t="str">
        <x:v>yes</x:v>
      </x:c>
      <x:c r="T117" s="71" t="str"/>
      <x:c r="U117" s="71" t="str"/>
      <x:c r="V117" s="71" t="str">
        <x:v>RESOLVE EVIDENCE</x:v>
      </x:c>
      <x:c r="W117" s="71" t="str">
        <x:v>CURRENT_ROLE_UNRESOLVED</x:v>
      </x:c>
      <x:c r="X117" s="71" t="str">
        <x:v>VALID</x:v>
      </x:c>
      <x:c r="Y117" s="61">
        <x:f>IF($BN117="EMPTY","EMPTY",$BN117)</x:f>
      </x:c>
      <x:c r="Z117" s="61">
        <x:f>$BO117</x:f>
      </x:c>
      <x:c r="AA117" s="61">
        <x:f>IF($BN117="EMPTY","EMPTY",IF($AZ117=TRUE,"INVALID",IF($BA117=TRUE,"INCOMPLETE",IF(OR(NOT(ISTEXT($C117)),LEN(TRIM($C117&amp;""))&lt;2),"INVALID","VALID"))))</x:f>
      </x:c>
      <x:c r="AB117" s="61">
        <x:f>IF(Y117=V117,"PASS","FAIL")</x:f>
      </x:c>
      <x:c r="AC117" s="61">
        <x:f>IF(Z117=W117,"PASS","FAIL")</x:f>
      </x:c>
      <x:c r="AD117" s="61">
        <x:f>IF(AA117=X117,"PASS","FAIL")</x:f>
      </x:c>
      <x:c r="AE117" s="61">
        <x:f>IF(AND(AB117="PASS",AC117="PASS",AD117="PASS"),"PASS","FAIL")</x:f>
      </x:c>
      <x:c r="AF117" s="71" t="str">
        <x:v>The candidate is in the set, but its current scoped role is unresolved.</x:v>
      </x:c>
      <x:c r="AG117" s="61">
        <x:f>IF($BN117="EMPTY","EMPTY",IFERROR(VLOOKUP($BO117,'Method Notes'!$AN$5:$AW$50,2,FALSE),""))</x:f>
      </x:c>
      <x:c r="AH117" s="71" t="str">
        <x:v>CONFIRM requires a known role that is compatible with the evidence and alternative type.</x:v>
      </x:c>
      <x:c r="AI117" s="61">
        <x:f>IF($BN117="EMPTY","EMPTY",IF($BO117="CONTROLLED_INPUT_INVALID","Unsupported values were supplied for: "&amp;LEFT($BL117,MAX(0,LEN($BL117)-2))&amp;". The engine does not convert them to a safe default.",IF($BO117="REQUIRED_FIELDS_MISSING","Required information is missing: "&amp;LEFT($BM117,MAX(0,LEN($BM117)-2))&amp;".",IFERROR(VLOOKUP($BO117,'Method Notes'!$AN$5:$AW$50,3,FALSE),""))))</x:f>
      </x:c>
      <x:c r="AJ117" s="71" t="str">
        <x:v>No final role change.</x:v>
      </x:c>
      <x:c r="AK117" s="61">
        <x:f>IF($BN117="EMPTY","EMPTY",IF($BO117="COMMERCIAL_ALTERNATIVE_MISSING","Add as "&amp;$BJ117&amp;" in this scoped view.",IF($BO117="ROLE_MISMATCH","Reclassify as "&amp;$BJ117&amp;" for this view.",IFERROR(VLOOKUP($BO117,'Method Notes'!$AN$5:$AW$50,4,FALSE),""))))</x:f>
      </x:c>
      <x:c r="AL117" s="71" t="str">
        <x:v>Evidence collection and controlled review.</x:v>
      </x:c>
      <x:c r="AM117" s="61">
        <x:f>IF($BN117="EMPTY","EMPTY",IFERROR(VLOOKUP($BO117,'Method Notes'!$AN$5:$AW$50,5,FALSE),""))</x:f>
      </x:c>
      <x:c r="AN117" s="71" t="str">
        <x:v>High-impact downstream use until the named gap is closed.</x:v>
      </x:c>
      <x:c r="AO117" s="61">
        <x:f>IF($BN117="EMPTY","EMPTY",IFERROR(VLOOKUP($BO117,'Method Notes'!$AN$5:$AW$50,6,FALSE),""))</x:f>
      </x:c>
      <x:c r="AP117" s="71" t="str">
        <x:v>Inspect the current set and record the actual scoped role.</x:v>
      </x:c>
      <x:c r="AQ117" s="61">
        <x:f>IF($BN117="EMPTY","EMPTY",IF($BO117="COMMERCIAL_EVIDENCE_LIMITED",IF($BF117=TRUE,"Add independent decisions and missing segments.","Collect direct buyer or recorded commercial-event evidence tied to the same scope."),IFERROR(VLOOKUP($BO117,'Method Notes'!$AN$5:$AW$50,7,FALSE),"")))</x:f>
      </x:c>
      <x:c r="AR117" s="71" t="str">
        <x:v>Review when the named evidence is available.</x:v>
      </x:c>
      <x:c r="AS117" s="61">
        <x:f>IF($BN117="EMPTY","EMPTY",IFERROR(VLOOKUP($BO117,'Method Notes'!$AN$5:$AW$50,8,FALSE),""))</x:f>
      </x:c>
      <x:c r="AT117" s="71" t="str">
        <x:v>CURRENT ROLE UNKNOWN</x:v>
      </x:c>
      <x:c r="AU117" s="61">
        <x:f>IF($BN117="EMPTY","EMPTY",IF(OR($BO117="COMMERCIAL_EVIDENCE_LIMITED",$BO117="COMMERCIAL_ALTERNATIVE_MISSING",$BO117="ROLE_MISMATCH",$BO117="SCOPE_OR_FRESHNESS_LIMIT"),IF($BB117="shared","PROVENANCE NOT INDEPENDENT",IF($BB117="one","ONE INDEPENDENT DECISION ONLY",IF($BE117="incomplete_crm","CRM CAPTURE INCOMPLETE",IF(OR($BE117="only_wins",$BE117="only_losses",$BE117="one_segment",$BE117="limited"),"SAMPLE COVERAGE LIMITED",IF($T117="yes","HISTORICAL BACKFILL UNRELIABLE",IF($BC117="stale","EVIDENCE STALE","Evidence is scoped to the tested view.")))))),IFERROR(VLOOKUP($BO117,'Method Notes'!$AN$5:$AW$50,9,FALSE),"")))</x:f>
      </x:c>
      <x:c r="AV117" s="71" t="str">
        <x:v>Resolve the existing role before confirming or reclassifying it.</x:v>
      </x:c>
      <x:c r="AW117" s="61">
        <x:f>IF($BN117="EMPTY","EMPTY",IFERROR(VLOOKUP($BO117,'Method Notes'!$AN$5:$AW$50,10,FALSE),""))</x:f>
      </x:c>
      <x:c r="AX117" s="61">
        <x:f>IF(AND(AG117=AF117,AI117=AH117,AK117=AJ117,AM117=AL117,AO117=AN117,AQ117=AP117,AS117=AR117,AU117=AT117,AW117=AV117),"PASS","FAIL")</x:f>
      </x:c>
      <x:c r="AY117">
        <x:f>IF(COUNTA($C117:$U117)&gt;0,1,0)</x:f>
      </x:c>
      <x:c r="AZ117">
        <x:f>OR(ISFORMULA($C117),ISFORMULA($D117),AND($D117&lt;&gt;"",NOT(OR(EXACT($D117,"seo"),EXACT($D117,"content"),EXACT($D117,"paid_search"),EXACT($D117,"market_monitoring"),EXACT($D117,"battlecard"),EXACT($D117,"product_comparison"),EXACT($D117,"shortlist"),EXACT($D117,"procurement"),EXACT($D117,"pricing"),EXACT($D117,"renewal"),EXACT($D117,"strategy")))),ISFORMULA($E117),AND($E117&lt;&gt;"",NOT(OR(EXACT($E117,"yes"),EXACT($E117,"no")))),ISFORMULA($F117),AND($F117&lt;&gt;"",NOT(OR(EXACT($F117,"yes"),EXACT($F117,"no")))),ISFORMULA($G117),AND($G117&lt;&gt;"",NOT(OR(EXACT($G117,"none"),EXACT($G117,"seller_only"),EXACT($G117,"buyer_event"),EXACT($G117,"mixed")))),ISFORMULA($H117),AND($H117&lt;&gt;"",NOT(OR(EXACT($H117,"yes"),EXACT($H117,"no"),EXACT($H117,"unknown")))),ISFORMULA($I117),AND($I117&lt;&gt;"",NOT(OR(EXACT($I117,"full"),EXACT($I117,"partial"),EXACT($I117,"mismatch"),EXACT($I117,"unknown")))),ISFORMULA($J117),AND($J117&lt;&gt;"",NOT(OR(EXACT($J117,"independent_current"),EXACT($J117,"one_decision"),EXACT($J117,"shared_records"),EXACT($J117,"contradictory"),EXACT($J117,"incomplete_capture"),EXACT($J117,"stale")))),ISFORMULA($K117),AND($K117&lt;&gt;"",NOT(OR(EXACT($K117,"vendor"),EXACT($K117,"product"),EXACT($K117,"consultancy"),EXACT($K117,"agency"),EXACT($K117,"internal_build"),EXACT($K117,"spreadsheet"),EXACT($K117,"incumbent"),EXACT($K117,"open_source"),EXACT($K117,"free_tool"),EXACT($K117,"no_decision"),EXACT($K117,"status_quo"),EXACT($K117,"unknown")))),ISFORMULA($L117),AND($L117&lt;&gt;"",NOT(OR(EXACT($L117,"direct"),EXACT($L117,"indirect"),EXACT($L117,"substitute"),EXACT($L117,"reference"),EXACT($L117,"unknown")))),ISFORMULA($M117),AND($M117&lt;&gt;"",NOT(OR(EXACT($M117,"current"),EXACT($M117,"stale"),EXACT($M117,"unknown")))),ISFORMULA($N117),AND($N117&lt;&gt;"",NOT(OR(EXACT($N117,"none"),EXACT($N117,"material"),EXACT($N117,"unknown")))),ISFORMULA($O117),AND($O117&lt;&gt;"",NOT(OR(EXACT($O117,"two_plus"),EXACT($O117,"one"),EXACT($O117,"shared"),EXACT($O117,"unknown")))),ISFORMULA($P117),AND($P117&lt;&gt;"",NOT(OR(EXACT($P117,"balanced"),EXACT($P117,"only_wins"),EXACT($P117,"only_losses"),EXACT($P117,"one_segment"),EXACT($P117,"incomplete_crm"),EXACT($P117,"limited")))),ISFORMULA($Q117),AND($Q117&lt;&gt;"",NOT(OR(EXACT($Q117,"none"),EXACT($Q117,"review_due"),EXACT($Q117,"new_evidence")))),ISFORMULA($R117),AND($R117&lt;&gt;"",NOT(OR(EXACT($R117,"yes"),EXACT($R117,"no")))),ISFORMULA($S117),AND($S117&lt;&gt;"",NOT(OR(EXACT($S117,"yes"),EXACT($S117,"no"),EXACT($S117,"unknown")))),ISFORMULA($T117),AND($T117&lt;&gt;"",NOT(OR(EXACT($T117,"yes"),EXACT($T117,"no")))),ISFORMULA($U117),AND($U117&lt;&gt;"",NOT(OR(EXACT($U117,"yes"),EXACT($U117,"no"),EXACT($U117,"unknown")))))</x:f>
      </x:c>
      <x:c r="BA117">
        <x:f>OR(LEN(TRIM($C117&amp;""))=0,LEN(TRIM($D117&amp;""))=0,LEN(TRIM($E117&amp;""))=0,LEN(TRIM($F117&amp;""))=0,LEN(TRIM($G117&amp;""))=0,LEN(TRIM($H117&amp;""))=0,LEN(TRIM($I117&amp;""))=0,LEN(TRIM($J117&amp;""))=0)</x:f>
      </x:c>
      <x:c r="BB117">
        <x:f>IF($O117&lt;&gt;"",$O117,IF($J117="independent_current","two_plus",IF($J117="one_decision","one",IF($J117="shared_records","shared","unknown"))))</x:f>
      </x:c>
      <x:c r="BC117">
        <x:f>IF($M117&lt;&gt;"",$M117,IF($J117="stale","stale",IF($J117="incomplete_capture","unknown",IF($J117&lt;&gt;"","current",""))))</x:f>
      </x:c>
      <x:c r="BD117">
        <x:f>IF($N117&lt;&gt;"",$N117,IF($J117="contradictory","material",IF($J117&lt;&gt;"","none","")))</x:f>
      </x:c>
      <x:c r="BE117">
        <x:f>IF($P117&lt;&gt;"",$P117,IF($J117="incomplete_capture","incomplete_crm",IF($J117="independent_current","balanced",IF($J117&lt;&gt;"","limited",""))))</x:f>
      </x:c>
      <x:c r="BF117">
        <x:f>OR($G117="buyer_event",$G117="mixed")</x:f>
      </x:c>
      <x:c r="BG117">
        <x:f>OR($D117="battlecard",$D117="shortlist",$D117="procurement",$D117="pricing",$D117="renewal",$D117="strategy",$D117="product_comparison")</x:f>
      </x:c>
      <x:c r="BH117">
        <x:f>OR($D117="seo",$D117="content",$D117="paid_search",$D117="market_monitoring")</x:f>
      </x:c>
      <x:c r="BI117">
        <x:f>IF(OR($K117="vendor",$K117="product"),"direct",IF(OR($K117="consultancy",$K117="agency"),"indirect",IF(OR($K117="internal_build",$K117="spreadsheet",$K117="incumbent",$K117="open_source",$K117="free_tool",$K117="no_decision",$K117="status_quo"),"substitute","")))</x:f>
      </x:c>
      <x:c r="BJ117">
        <x:f>IF(OR($K117="vendor",$K117="product"),"Direct competitor",IF(OR($K117="consultancy",$K117="agency"),"Service alternative",IF($K117="incumbent","Incumbent / substitute",IF($K117="no_decision","No-decision alternative",IF($K117="status_quo","Status-quo alternative",IF(OR($K117="internal_build",$K117="spreadsheet",$K117="open_source",$K117="free_tool"),"Substitute",""))))))</x:f>
      </x:c>
      <x:c r="BK117">
        <x:f>OR($G117="none",$G117="seller_only",$BB117&lt;&gt;"two_plus",$BE117="only_wins",$BE117="only_losses",$BE117="one_segment",$BE117="incomplete_crm",$BE117="limited",$T117="yes",$BC117&lt;&gt;"current")</x:f>
      </x:c>
      <x:c r="BL117">
        <x:f>IF(ISFORMULA($C117),"candidateName, ","")&amp;IF(OR(ISFORMULA($D117),AND($D117&lt;&gt;"",NOT(OR(EXACT($D117,"seo"),EXACT($D117,"content"),EXACT($D117,"paid_search"),EXACT($D117,"market_monitoring"),EXACT($D117,"battlecard"),EXACT($D117,"product_comparison"),EXACT($D117,"shortlist"),EXACT($D117,"procurement"),EXACT($D117,"pricing"),EXACT($D117,"renewal"),EXACT($D117,"strategy"))))),"decisionUse, ","")&amp;IF(OR(ISFORMULA($E117),AND($E117&lt;&gt;"",NOT(OR(EXACT($E117,"yes"),EXACT($E117,"no"))))),"candidateInSet, ","")&amp;IF(OR(ISFORMULA($F117),AND($F117&lt;&gt;"",NOT(OR(EXACT($F117,"yes"),EXACT($F117,"no"))))),"publicEvidence, ","")&amp;IF(OR(ISFORMULA($G117),AND($G117&lt;&gt;"",NOT(OR(EXACT($G117,"none"),EXACT($G117,"seller_only"),EXACT($G117,"buyer_event"),EXACT($G117,"mixed"))))),"firstPartyEvidence, ","")&amp;IF(OR(ISFORMULA($H117),AND($H117&lt;&gt;"",NOT(OR(EXACT($H117,"yes"),EXACT($H117,"no"),EXACT($H117,"unknown"))))),"realDecision, ","")&amp;IF(OR(ISFORMULA($I117),AND($I117&lt;&gt;"",NOT(OR(EXACT($I117,"full"),EXACT($I117,"partial"),EXACT($I117,"mismatch"),EXACT($I117,"unknown"))))),"scopeMatch, ","")&amp;IF(OR(ISFORMULA($J117),AND($J117&lt;&gt;"",NOT(OR(EXACT($J117,"independent_current"),EXACT($J117,"one_decision"),EXACT($J117,"shared_records"),EXACT($J117,"contradictory"),EXACT($J117,"incomplete_capture"),EXACT($J117,"stale"))))),"evidenceQuality, ","")&amp;IF(OR(ISFORMULA($K117),AND($K117&lt;&gt;"",NOT(OR(EXACT($K117,"vendor"),EXACT($K117,"product"),EXACT($K117,"consultancy"),EXACT($K117,"agency"),EXACT($K117,"internal_build"),EXACT($K117,"spreadsheet"),EXACT($K117,"incumbent"),EXACT($K117,"open_source"),EXACT($K117,"free_tool"),EXACT($K117,"no_decision"),EXACT($K117,"status_quo"),EXACT($K117,"unknown"))))),"alternativeType, ","")&amp;IF(OR(ISFORMULA($L117),AND($L117&lt;&gt;"",NOT(OR(EXACT($L117,"direct"),EXACT($L117,"indirect"),EXACT($L117,"substitute"),EXACT($L117,"reference"),EXACT($L117,"unknown"))))),"currentRole, ","")&amp;IF(OR(ISFORMULA($M117),AND($M117&lt;&gt;"",NOT(OR(EXACT($M117,"current"),EXACT($M117,"stale"),EXACT($M117,"unknown"))))),"freshness, ","")&amp;IF(OR(ISFORMULA($N117),AND($N117&lt;&gt;"",NOT(OR(EXACT($N117,"none"),EXACT($N117,"material"),EXACT($N117,"unknown"))))),"contradiction, ","")&amp;IF(OR(ISFORMULA($O117),AND($O117&lt;&gt;"",NOT(OR(EXACT($O117,"two_plus"),EXACT($O117,"one"),EXACT($O117,"shared"),EXACT($O117,"unknown"))))),"provenance, ","")&amp;IF(OR(ISFORMULA($P117),AND($P117&lt;&gt;"",NOT(OR(EXACT($P117,"balanced"),EXACT($P117,"only_wins"),EXACT($P117,"only_losses"),EXACT($P117,"one_segment"),EXACT($P117,"incomplete_crm"),EXACT($P117,"limited"))))),"sampleCoverage, ","")&amp;IF(OR(ISFORMULA($Q117),AND($Q117&lt;&gt;"",NOT(OR(EXACT($Q117,"none"),EXACT($Q117,"review_due"),EXACT($Q117,"new_evidence"))))),"previousValidation, ","")&amp;IF(OR(ISFORMULA($R117),AND($R117&lt;&gt;"",NOT(OR(EXACT($R117,"yes"),EXACT($R117,"no"))))),"newMaterialEvidence, ","")&amp;IF(OR(ISFORMULA($S117),AND($S117&lt;&gt;"",NOT(OR(EXACT($S117,"yes"),EXACT($S117,"no"),EXACT($S117,"unknown"))))),"serviceability, ","")&amp;IF(OR(ISFORMULA($T117),AND($T117&lt;&gt;"",NOT(OR(EXACT($T117,"yes"),EXACT($T117,"no"))))),"historicalBackfill, ","")&amp;IF(OR(ISFORMULA($U117),AND($U117&lt;&gt;"",NOT(OR(EXACT($U117,"yes"),EXACT($U117,"no"),EXACT($U117,"unknown"))))),"commercialNonParticipation, ","")</x:f>
      </x:c>
      <x:c r="BM117">
        <x:f>IF(LEN(TRIM($C117&amp;""))=0,"candidateName, ","")&amp;IF(LEN(TRIM($D117&amp;""))=0,"decisionUse, ","")&amp;IF(LEN(TRIM($E117&amp;""))=0,"candidateInSet, ","")&amp;IF(LEN(TRIM($F117&amp;""))=0,"publicEvidence, ","")&amp;IF(LEN(TRIM($G117&amp;""))=0,"firstPartyEvidence, ","")&amp;IF(LEN(TRIM($H117&amp;""))=0,"realDecision, ","")&amp;IF(LEN(TRIM($I117&amp;""))=0,"scopeMatch, ","")&amp;IF(LEN(TRIM($J117&amp;""))=0,"evidenceQuality, ","")</x:f>
      </x:c>
      <x:c r="BN117">
        <x:f>IF($AY117=0,"EMPTY",IF($AZ117=TRUE,"INVALID INPUT",IF($BA117=TRUE,"INVALID INPUT",IF(OR(NOT(ISTEXT($C117)),LEN(TRIM($C117&amp;""))&lt;2),"INVALID INPUT",IF(OR($Q117="review_due",$Q117="new_evidence",$R117="yes"),"REOPEN",IF(OR($BD117="material",$BD117="unknown"),"RESOLVE EVIDENCE",IF(OR($I117="unknown",$H117="unknown"),"RESOLVE EVIDENCE",IF(AND($BG117=TRUE,OR($S117="",$S117="unknown")),"RESOLVE EVIDENCE",IF(AND($E117="no",OR($K117="",$K117="unknown")),"RESOLVE EVIDENCE",IF(AND($E117="yes",OR($L117="",$L117="unknown")),"RESOLVE EVIDENCE",IF(AND($E117="yes",OR($I117="partial",$I117="mismatch",$BC117="stale")),"DOWNGRADE",IF(AND($BG117=TRUE,$BK117=TRUE),"RESOLVE EVIDENCE",IF(AND($S117="no",$E117="yes",$H117="no",$U117="yes",$BB117="two_plus",$I117="full",$BC117="current"),"EXCLUDE FROM THIS COMMERCIAL VIEW",IF(AND($S117="no",$E117="yes",$H117="yes"),"DOWNGRADE",IF(AND($S117="no",OR($F117="yes",$BH117=TRUE)),"RETAIN FOR DISCOVERY / REFERENCE",IF($S117="no","RESOLVE EVIDENCE",IF(AND($E117="no",$H117="yes",$BF117=TRUE,$I117="full",$BI117=""),"RESOLVE EVIDENCE",IF(AND($E117="no",$H117="yes",$BF117=TRUE,$I117="full",$BG117=TRUE,OR($BB117&lt;&gt;"two_plus",$BC117&lt;&gt;"current",$S117&lt;&gt;"yes")),"RESOLVE EVIDENCE",IF(AND($E117="no",$H117="yes",$BF117=TRUE,$I117="full"),"ADD",IF(AND($BI117&lt;&gt;"",$E117="yes",$H117="yes",$I117="full",$L117&lt;&gt;$BI117),"RECLASSIFY",IF(AND($BB117="shared",$BH117=TRUE),"RETAIN FOR DISCOVERY / REFERENCE",IF(AND($BH117=TRUE,$F117="yes",OR($H117="no",$G117="none")),"RETAIN FOR DISCOVERY / REFERENCE",IF(AND($E117="yes",$H117="no",$U117="yes",$BB117="two_plus",$I117="full",$BC117="current"),"EXCLUDE FROM THIS COMMERCIAL VIEW",IF(AND($E117="yes",$H117="yes",$BF117=TRUE,$I117="full",$BB117="two_plus",$BC117="current",$BI117=""),"RESOLVE EVIDENCE",IF(AND($E117="yes",$H117="yes",$BF117=TRUE,$I117="full",$BB117="two_plus",$BC117="current",$BG117=TRUE,$S117&lt;&gt;"yes"),"RESOLVE EVIDENCE",IF(AND($E117="yes",$H117="yes",$BF117=TRUE,$I117="full",$BB117="two_plus",$BC117="current",$L117&lt;&gt;$BI117),"RECLASSIFY",IF(AND($E117="yes",$H117="yes",$BF117=TRUE,$I117="full",$BB117="two_plus",$BC117="current"),"CONFIRM","RESOLVE EVIDENCE")))))))))))))))))))))))))))</x:f>
      </x:c>
      <x:c r="BO117">
        <x:f>IF($AY117=0,"EMPTY",IF($AZ117=TRUE,"CONTROLLED_INPUT_INVALID",IF($BA117=TRUE,"REQUIRED_FIELDS_MISSING",IF(OR(NOT(ISTEXT($C117)),LEN(TRIM($C117&amp;""))&lt;2),"IDENTITY_MALFORMED",IF(OR($Q117="review_due",$Q117="new_evidence",$R117="yes"),"LIFECYCLE_TRIGGER",IF(OR($BD117="material",$BD117="unknown"),"MATERIAL_CONTRADICTION",IF(OR($I117="unknown",$H117="unknown"),"SCOPE_OR_EVENT_UNRESOLVED",IF(AND($BG117=TRUE,OR($S117="",$S117="unknown")),"SERVICEABILITY_UNRESOLVED",IF(AND($E117="no",OR($K117="",$K117="unknown")),"MISSING_ALTERNATIVE_ROLE_UNRESOLVED",IF(AND($E117="yes",OR($L117="",$L117="unknown")),"CURRENT_ROLE_UNRESOLVED",IF(AND($E117="yes",OR($I117="partial",$I117="mismatch",$BC117="stale")),"SCOPE_OR_FRESHNESS_LIMIT",IF(AND($BG117=TRUE,$BK117=TRUE),"COMMERCIAL_EVIDENCE_LIMITED",IF(AND($S117="no",$E117="yes",$H117="no",$U117="yes",$BB117="two_plus",$I117="full",$BC117="current"),"SCOPED_NON_SERVICEABILITY",IF(AND($S117="no",$E117="yes",$H117="yes"),"SERVICEABILITY_LIMIT",IF(AND($S117="no",OR($F117="yes",$BH117=TRUE)),"NOT_SERVICEABLE_FOR_COMMERCIAL_VIEW",IF($S117="no","SERVICEABILITY_NEGATIVE_ROLE_EFFECT_UNRESOLVED",IF(AND($E117="no",$H117="yes",$BF117=TRUE,$I117="full",$BI117=""),"MISSING_ALTERNATIVE_ROLE_UNRESOLVED",IF(AND($E117="no",$H117="yes",$BF117=TRUE,$I117="full",$BG117=TRUE,OR($BB117&lt;&gt;"two_plus",$BC117&lt;&gt;"current",$S117&lt;&gt;"yes")),"MISSING_ALTERNATIVE_EVIDENCE_LIMITED",IF(AND($E117="no",$H117="yes",$BF117=TRUE,$I117="full"),"COMMERCIAL_ALTERNATIVE_MISSING",IF(AND($BI117&lt;&gt;"",$E117="yes",$H117="yes",$I117="full",$L117&lt;&gt;$BI117),"ROLE_MISMATCH",IF(AND($BB117="shared",$BH117=TRUE),"PUBLIC_SIGNAL_SHARED_PROVENANCE",IF(AND($BH117=TRUE,$F117="yes",OR($H117="no",$G117="none")),"DISCOVERY_ONLY_RELATIONSHIP",IF(AND($E117="yes",$H117="no",$U117="yes",$BB117="two_plus",$I117="full",$BC117="current"),"SCOPED_NON_PARTICIPATION",IF(AND($E117="yes",$H117="yes",$BF117=TRUE,$I117="full",$BB117="two_plus",$BC117="current",$BI117=""),"ALTERNATIVE_TYPE_UNRESOLVED",IF(AND($E117="yes",$H117="yes",$BF117=TRUE,$I117="full",$BB117="two_plus",$BC117="current",$BG117=TRUE,$S117&lt;&gt;"yes"),"SERVICEABILITY_UNRESOLVED",IF(AND($E117="yes",$H117="yes",$BF117=TRUE,$I117="full",$BB117="two_plus",$BC117="current",$L117&lt;&gt;$BI117),"ROLE_MISMATCH",IF(AND($E117="yes",$H117="yes",$BF117=TRUE,$I117="full",$BB117="two_plus",$BC117="current"),"SCOPED_COMMERCIAL_RELEVANCE","DEFAULT_EVIDENCE_GAP")))))))))))))))))))))))))))</x:f>
      </x:c>
    </x:row>
    <x:row r="118">
      <x:c r="A118" s="71" t="str">
        <x:v>F113</x:v>
      </x:c>
      <x:c r="B118" s="71" t="str">
        <x:v>Quick confirm with alternative type unresolved</x:v>
      </x:c>
      <x:c r="C118" s="71" t="str">
        <x:v>Atlas Cloud</x:v>
      </x:c>
      <x:c r="D118" s="71" t="str">
        <x:v>shortlist</x:v>
      </x:c>
      <x:c r="E118" s="71" t="str">
        <x:v>yes</x:v>
      </x:c>
      <x:c r="F118" s="71" t="str">
        <x:v>yes</x:v>
      </x:c>
      <x:c r="G118" s="71" t="str">
        <x:v>mixed</x:v>
      </x:c>
      <x:c r="H118" s="71" t="str">
        <x:v>yes</x:v>
      </x:c>
      <x:c r="I118" s="71" t="str">
        <x:v>full</x:v>
      </x:c>
      <x:c r="J118" s="71" t="str">
        <x:v>independent_current</x:v>
      </x:c>
      <x:c r="K118" s="71" t="str"/>
      <x:c r="L118" s="71" t="str">
        <x:v>direct</x:v>
      </x:c>
      <x:c r="M118" s="71" t="str"/>
      <x:c r="N118" s="71" t="str"/>
      <x:c r="O118" s="71" t="str"/>
      <x:c r="P118" s="71" t="str"/>
      <x:c r="Q118" s="71" t="str"/>
      <x:c r="R118" s="71" t="str"/>
      <x:c r="S118" s="71" t="str">
        <x:v>yes</x:v>
      </x:c>
      <x:c r="T118" s="71" t="str"/>
      <x:c r="U118" s="71" t="str"/>
      <x:c r="V118" s="71" t="str">
        <x:v>RESOLVE EVIDENCE</x:v>
      </x:c>
      <x:c r="W118" s="71" t="str">
        <x:v>ALTERNATIVE_TYPE_UNRESOLVED</x:v>
      </x:c>
      <x:c r="X118" s="71" t="str">
        <x:v>VALID</x:v>
      </x:c>
      <x:c r="Y118" s="61">
        <x:f>IF($BN118="EMPTY","EMPTY",$BN118)</x:f>
      </x:c>
      <x:c r="Z118" s="61">
        <x:f>$BO118</x:f>
      </x:c>
      <x:c r="AA118" s="61">
        <x:f>IF($BN118="EMPTY","EMPTY",IF($AZ118=TRUE,"INVALID",IF($BA118=TRUE,"INCOMPLETE",IF(OR(NOT(ISTEXT($C118)),LEN(TRIM($C118&amp;""))&lt;2),"INVALID","VALID"))))</x:f>
      </x:c>
      <x:c r="AB118" s="61">
        <x:f>IF(Y118=V118,"PASS","FAIL")</x:f>
      </x:c>
      <x:c r="AC118" s="61">
        <x:f>IF(Z118=W118,"PASS","FAIL")</x:f>
      </x:c>
      <x:c r="AD118" s="61">
        <x:f>IF(AA118=X118,"PASS","FAIL")</x:f>
      </x:c>
      <x:c r="AE118" s="61">
        <x:f>IF(AND(AB118="PASS",AC118="PASS",AD118="PASS"),"PASS","FAIL")</x:f>
      </x:c>
      <x:c r="AF118" s="71" t="str">
        <x:v>The evidence supports relevance, but the alternative type is unresolved.</x:v>
      </x:c>
      <x:c r="AG118" s="61">
        <x:f>IF($BN118="EMPTY","EMPTY",IFERROR(VLOOKUP($BO118,'Method Notes'!$AN$5:$AW$50,2,FALSE),""))</x:f>
      </x:c>
      <x:c r="AH118" s="71" t="str">
        <x:v>CONFIRM requires a known alternative type so the current role can be checked for compatibility.</x:v>
      </x:c>
      <x:c r="AI118" s="61">
        <x:f>IF($BN118="EMPTY","EMPTY",IF($BO118="CONTROLLED_INPUT_INVALID","Unsupported values were supplied for: "&amp;LEFT($BL118,MAX(0,LEN($BL118)-2))&amp;". The engine does not convert them to a safe default.",IF($BO118="REQUIRED_FIELDS_MISSING","Required information is missing: "&amp;LEFT($BM118,MAX(0,LEN($BM118)-2))&amp;".",IFERROR(VLOOKUP($BO118,'Method Notes'!$AN$5:$AW$50,3,FALSE),""))))</x:f>
      </x:c>
      <x:c r="AJ118" s="71" t="str">
        <x:v>No final role change.</x:v>
      </x:c>
      <x:c r="AK118" s="61">
        <x:f>IF($BN118="EMPTY","EMPTY",IF($BO118="COMMERCIAL_ALTERNATIVE_MISSING","Add as "&amp;$BJ118&amp;" in this scoped view.",IF($BO118="ROLE_MISMATCH","Reclassify as "&amp;$BJ118&amp;" for this view.",IFERROR(VLOOKUP($BO118,'Method Notes'!$AN$5:$AW$50,4,FALSE),""))))</x:f>
      </x:c>
      <x:c r="AL118" s="71" t="str">
        <x:v>Evidence collection and controlled review.</x:v>
      </x:c>
      <x:c r="AM118" s="61">
        <x:f>IF($BN118="EMPTY","EMPTY",IFERROR(VLOOKUP($BO118,'Method Notes'!$AN$5:$AW$50,5,FALSE),""))</x:f>
      </x:c>
      <x:c r="AN118" s="71" t="str">
        <x:v>High-impact downstream use until the named gap is closed.</x:v>
      </x:c>
      <x:c r="AO118" s="61">
        <x:f>IF($BN118="EMPTY","EMPTY",IFERROR(VLOOKUP($BO118,'Method Notes'!$AN$5:$AW$50,6,FALSE),""))</x:f>
      </x:c>
      <x:c r="AP118" s="71" t="str">
        <x:v>Resolve the alternative type and compare it with the current scoped role.</x:v>
      </x:c>
      <x:c r="AQ118" s="61">
        <x:f>IF($BN118="EMPTY","EMPTY",IF($BO118="COMMERCIAL_EVIDENCE_LIMITED",IF($BF118=TRUE,"Add independent decisions and missing segments.","Collect direct buyer or recorded commercial-event evidence tied to the same scope."),IFERROR(VLOOKUP($BO118,'Method Notes'!$AN$5:$AW$50,7,FALSE),"")))</x:f>
      </x:c>
      <x:c r="AR118" s="71" t="str">
        <x:v>Review when the named evidence is available.</x:v>
      </x:c>
      <x:c r="AS118" s="61">
        <x:f>IF($BN118="EMPTY","EMPTY",IFERROR(VLOOKUP($BO118,'Method Notes'!$AN$5:$AW$50,8,FALSE),""))</x:f>
      </x:c>
      <x:c r="AT118" s="71" t="str">
        <x:v>ALTERNATIVE TYPE UNKNOWN</x:v>
      </x:c>
      <x:c r="AU118" s="61">
        <x:f>IF($BN118="EMPTY","EMPTY",IF(OR($BO118="COMMERCIAL_EVIDENCE_LIMITED",$BO118="COMMERCIAL_ALTERNATIVE_MISSING",$BO118="ROLE_MISMATCH",$BO118="SCOPE_OR_FRESHNESS_LIMIT"),IF($BB118="shared","PROVENANCE NOT INDEPENDENT",IF($BB118="one","ONE INDEPENDENT DECISION ONLY",IF($BE118="incomplete_crm","CRM CAPTURE INCOMPLETE",IF(OR($BE118="only_wins",$BE118="only_losses",$BE118="one_segment",$BE118="limited"),"SAMPLE COVERAGE LIMITED",IF($T118="yes","HISTORICAL BACKFILL UNRELIABLE",IF($BC118="stale","EVIDENCE STALE","Evidence is scoped to the tested view.")))))),IFERROR(VLOOKUP($BO118,'Method Notes'!$AN$5:$AW$50,9,FALSE),"")))</x:f>
      </x:c>
      <x:c r="AV118" s="71" t="str">
        <x:v>Do not confirm the current role until compatibility is explicit.</x:v>
      </x:c>
      <x:c r="AW118" s="61">
        <x:f>IF($BN118="EMPTY","EMPTY",IFERROR(VLOOKUP($BO118,'Method Notes'!$AN$5:$AW$50,10,FALSE),""))</x:f>
      </x:c>
      <x:c r="AX118" s="61">
        <x:f>IF(AND(AG118=AF118,AI118=AH118,AK118=AJ118,AM118=AL118,AO118=AN118,AQ118=AP118,AS118=AR118,AU118=AT118,AW118=AV118),"PASS","FAIL")</x:f>
      </x:c>
      <x:c r="AY118">
        <x:f>IF(COUNTA($C118:$U118)&gt;0,1,0)</x:f>
      </x:c>
      <x:c r="AZ118">
        <x:f>OR(ISFORMULA($C118),ISFORMULA($D118),AND($D118&lt;&gt;"",NOT(OR(EXACT($D118,"seo"),EXACT($D118,"content"),EXACT($D118,"paid_search"),EXACT($D118,"market_monitoring"),EXACT($D118,"battlecard"),EXACT($D118,"product_comparison"),EXACT($D118,"shortlist"),EXACT($D118,"procurement"),EXACT($D118,"pricing"),EXACT($D118,"renewal"),EXACT($D118,"strategy")))),ISFORMULA($E118),AND($E118&lt;&gt;"",NOT(OR(EXACT($E118,"yes"),EXACT($E118,"no")))),ISFORMULA($F118),AND($F118&lt;&gt;"",NOT(OR(EXACT($F118,"yes"),EXACT($F118,"no")))),ISFORMULA($G118),AND($G118&lt;&gt;"",NOT(OR(EXACT($G118,"none"),EXACT($G118,"seller_only"),EXACT($G118,"buyer_event"),EXACT($G118,"mixed")))),ISFORMULA($H118),AND($H118&lt;&gt;"",NOT(OR(EXACT($H118,"yes"),EXACT($H118,"no"),EXACT($H118,"unknown")))),ISFORMULA($I118),AND($I118&lt;&gt;"",NOT(OR(EXACT($I118,"full"),EXACT($I118,"partial"),EXACT($I118,"mismatch"),EXACT($I118,"unknown")))),ISFORMULA($J118),AND($J118&lt;&gt;"",NOT(OR(EXACT($J118,"independent_current"),EXACT($J118,"one_decision"),EXACT($J118,"shared_records"),EXACT($J118,"contradictory"),EXACT($J118,"incomplete_capture"),EXACT($J118,"stale")))),ISFORMULA($K118),AND($K118&lt;&gt;"",NOT(OR(EXACT($K118,"vendor"),EXACT($K118,"product"),EXACT($K118,"consultancy"),EXACT($K118,"agency"),EXACT($K118,"internal_build"),EXACT($K118,"spreadsheet"),EXACT($K118,"incumbent"),EXACT($K118,"open_source"),EXACT($K118,"free_tool"),EXACT($K118,"no_decision"),EXACT($K118,"status_quo"),EXACT($K118,"unknown")))),ISFORMULA($L118),AND($L118&lt;&gt;"",NOT(OR(EXACT($L118,"direct"),EXACT($L118,"indirect"),EXACT($L118,"substitute"),EXACT($L118,"reference"),EXACT($L118,"unknown")))),ISFORMULA($M118),AND($M118&lt;&gt;"",NOT(OR(EXACT($M118,"current"),EXACT($M118,"stale"),EXACT($M118,"unknown")))),ISFORMULA($N118),AND($N118&lt;&gt;"",NOT(OR(EXACT($N118,"none"),EXACT($N118,"material"),EXACT($N118,"unknown")))),ISFORMULA($O118),AND($O118&lt;&gt;"",NOT(OR(EXACT($O118,"two_plus"),EXACT($O118,"one"),EXACT($O118,"shared"),EXACT($O118,"unknown")))),ISFORMULA($P118),AND($P118&lt;&gt;"",NOT(OR(EXACT($P118,"balanced"),EXACT($P118,"only_wins"),EXACT($P118,"only_losses"),EXACT($P118,"one_segment"),EXACT($P118,"incomplete_crm"),EXACT($P118,"limited")))),ISFORMULA($Q118),AND($Q118&lt;&gt;"",NOT(OR(EXACT($Q118,"none"),EXACT($Q118,"review_due"),EXACT($Q118,"new_evidence")))),ISFORMULA($R118),AND($R118&lt;&gt;"",NOT(OR(EXACT($R118,"yes"),EXACT($R118,"no")))),ISFORMULA($S118),AND($S118&lt;&gt;"",NOT(OR(EXACT($S118,"yes"),EXACT($S118,"no"),EXACT($S118,"unknown")))),ISFORMULA($T118),AND($T118&lt;&gt;"",NOT(OR(EXACT($T118,"yes"),EXACT($T118,"no")))),ISFORMULA($U118),AND($U118&lt;&gt;"",NOT(OR(EXACT($U118,"yes"),EXACT($U118,"no"),EXACT($U118,"unknown")))))</x:f>
      </x:c>
      <x:c r="BA118">
        <x:f>OR(LEN(TRIM($C118&amp;""))=0,LEN(TRIM($D118&amp;""))=0,LEN(TRIM($E118&amp;""))=0,LEN(TRIM($F118&amp;""))=0,LEN(TRIM($G118&amp;""))=0,LEN(TRIM($H118&amp;""))=0,LEN(TRIM($I118&amp;""))=0,LEN(TRIM($J118&amp;""))=0)</x:f>
      </x:c>
      <x:c r="BB118">
        <x:f>IF($O118&lt;&gt;"",$O118,IF($J118="independent_current","two_plus",IF($J118="one_decision","one",IF($J118="shared_records","shared","unknown"))))</x:f>
      </x:c>
      <x:c r="BC118">
        <x:f>IF($M118&lt;&gt;"",$M118,IF($J118="stale","stale",IF($J118="incomplete_capture","unknown",IF($J118&lt;&gt;"","current",""))))</x:f>
      </x:c>
      <x:c r="BD118">
        <x:f>IF($N118&lt;&gt;"",$N118,IF($J118="contradictory","material",IF($J118&lt;&gt;"","none","")))</x:f>
      </x:c>
      <x:c r="BE118">
        <x:f>IF($P118&lt;&gt;"",$P118,IF($J118="incomplete_capture","incomplete_crm",IF($J118="independent_current","balanced",IF($J118&lt;&gt;"","limited",""))))</x:f>
      </x:c>
      <x:c r="BF118">
        <x:f>OR($G118="buyer_event",$G118="mixed")</x:f>
      </x:c>
      <x:c r="BG118">
        <x:f>OR($D118="battlecard",$D118="shortlist",$D118="procurement",$D118="pricing",$D118="renewal",$D118="strategy",$D118="product_comparison")</x:f>
      </x:c>
      <x:c r="BH118">
        <x:f>OR($D118="seo",$D118="content",$D118="paid_search",$D118="market_monitoring")</x:f>
      </x:c>
      <x:c r="BI118">
        <x:f>IF(OR($K118="vendor",$K118="product"),"direct",IF(OR($K118="consultancy",$K118="agency"),"indirect",IF(OR($K118="internal_build",$K118="spreadsheet",$K118="incumbent",$K118="open_source",$K118="free_tool",$K118="no_decision",$K118="status_quo"),"substitute","")))</x:f>
      </x:c>
      <x:c r="BJ118">
        <x:f>IF(OR($K118="vendor",$K118="product"),"Direct competitor",IF(OR($K118="consultancy",$K118="agency"),"Service alternative",IF($K118="incumbent","Incumbent / substitute",IF($K118="no_decision","No-decision alternative",IF($K118="status_quo","Status-quo alternative",IF(OR($K118="internal_build",$K118="spreadsheet",$K118="open_source",$K118="free_tool"),"Substitute",""))))))</x:f>
      </x:c>
      <x:c r="BK118">
        <x:f>OR($G118="none",$G118="seller_only",$BB118&lt;&gt;"two_plus",$BE118="only_wins",$BE118="only_losses",$BE118="one_segment",$BE118="incomplete_crm",$BE118="limited",$T118="yes",$BC118&lt;&gt;"current")</x:f>
      </x:c>
      <x:c r="BL118">
        <x:f>IF(ISFORMULA($C118),"candidateName, ","")&amp;IF(OR(ISFORMULA($D118),AND($D118&lt;&gt;"",NOT(OR(EXACT($D118,"seo"),EXACT($D118,"content"),EXACT($D118,"paid_search"),EXACT($D118,"market_monitoring"),EXACT($D118,"battlecard"),EXACT($D118,"product_comparison"),EXACT($D118,"shortlist"),EXACT($D118,"procurement"),EXACT($D118,"pricing"),EXACT($D118,"renewal"),EXACT($D118,"strategy"))))),"decisionUse, ","")&amp;IF(OR(ISFORMULA($E118),AND($E118&lt;&gt;"",NOT(OR(EXACT($E118,"yes"),EXACT($E118,"no"))))),"candidateInSet, ","")&amp;IF(OR(ISFORMULA($F118),AND($F118&lt;&gt;"",NOT(OR(EXACT($F118,"yes"),EXACT($F118,"no"))))),"publicEvidence, ","")&amp;IF(OR(ISFORMULA($G118),AND($G118&lt;&gt;"",NOT(OR(EXACT($G118,"none"),EXACT($G118,"seller_only"),EXACT($G118,"buyer_event"),EXACT($G118,"mixed"))))),"firstPartyEvidence, ","")&amp;IF(OR(ISFORMULA($H118),AND($H118&lt;&gt;"",NOT(OR(EXACT($H118,"yes"),EXACT($H118,"no"),EXACT($H118,"unknown"))))),"realDecision, ","")&amp;IF(OR(ISFORMULA($I118),AND($I118&lt;&gt;"",NOT(OR(EXACT($I118,"full"),EXACT($I118,"partial"),EXACT($I118,"mismatch"),EXACT($I118,"unknown"))))),"scopeMatch, ","")&amp;IF(OR(ISFORMULA($J118),AND($J118&lt;&gt;"",NOT(OR(EXACT($J118,"independent_current"),EXACT($J118,"one_decision"),EXACT($J118,"shared_records"),EXACT($J118,"contradictory"),EXACT($J118,"incomplete_capture"),EXACT($J118,"stale"))))),"evidenceQuality, ","")&amp;IF(OR(ISFORMULA($K118),AND($K118&lt;&gt;"",NOT(OR(EXACT($K118,"vendor"),EXACT($K118,"product"),EXACT($K118,"consultancy"),EXACT($K118,"agency"),EXACT($K118,"internal_build"),EXACT($K118,"spreadsheet"),EXACT($K118,"incumbent"),EXACT($K118,"open_source"),EXACT($K118,"free_tool"),EXACT($K118,"no_decision"),EXACT($K118,"status_quo"),EXACT($K118,"unknown"))))),"alternativeType, ","")&amp;IF(OR(ISFORMULA($L118),AND($L118&lt;&gt;"",NOT(OR(EXACT($L118,"direct"),EXACT($L118,"indirect"),EXACT($L118,"substitute"),EXACT($L118,"reference"),EXACT($L118,"unknown"))))),"currentRole, ","")&amp;IF(OR(ISFORMULA($M118),AND($M118&lt;&gt;"",NOT(OR(EXACT($M118,"current"),EXACT($M118,"stale"),EXACT($M118,"unknown"))))),"freshness, ","")&amp;IF(OR(ISFORMULA($N118),AND($N118&lt;&gt;"",NOT(OR(EXACT($N118,"none"),EXACT($N118,"material"),EXACT($N118,"unknown"))))),"contradiction, ","")&amp;IF(OR(ISFORMULA($O118),AND($O118&lt;&gt;"",NOT(OR(EXACT($O118,"two_plus"),EXACT($O118,"one"),EXACT($O118,"shared"),EXACT($O118,"unknown"))))),"provenance, ","")&amp;IF(OR(ISFORMULA($P118),AND($P118&lt;&gt;"",NOT(OR(EXACT($P118,"balanced"),EXACT($P118,"only_wins"),EXACT($P118,"only_losses"),EXACT($P118,"one_segment"),EXACT($P118,"incomplete_crm"),EXACT($P118,"limited"))))),"sampleCoverage, ","")&amp;IF(OR(ISFORMULA($Q118),AND($Q118&lt;&gt;"",NOT(OR(EXACT($Q118,"none"),EXACT($Q118,"review_due"),EXACT($Q118,"new_evidence"))))),"previousValidation, ","")&amp;IF(OR(ISFORMULA($R118),AND($R118&lt;&gt;"",NOT(OR(EXACT($R118,"yes"),EXACT($R118,"no"))))),"newMaterialEvidence, ","")&amp;IF(OR(ISFORMULA($S118),AND($S118&lt;&gt;"",NOT(OR(EXACT($S118,"yes"),EXACT($S118,"no"),EXACT($S118,"unknown"))))),"serviceability, ","")&amp;IF(OR(ISFORMULA($T118),AND($T118&lt;&gt;"",NOT(OR(EXACT($T118,"yes"),EXACT($T118,"no"))))),"historicalBackfill, ","")&amp;IF(OR(ISFORMULA($U118),AND($U118&lt;&gt;"",NOT(OR(EXACT($U118,"yes"),EXACT($U118,"no"),EXACT($U118,"unknown"))))),"commercialNonParticipation, ","")</x:f>
      </x:c>
      <x:c r="BM118">
        <x:f>IF(LEN(TRIM($C118&amp;""))=0,"candidateName, ","")&amp;IF(LEN(TRIM($D118&amp;""))=0,"decisionUse, ","")&amp;IF(LEN(TRIM($E118&amp;""))=0,"candidateInSet, ","")&amp;IF(LEN(TRIM($F118&amp;""))=0,"publicEvidence, ","")&amp;IF(LEN(TRIM($G118&amp;""))=0,"firstPartyEvidence, ","")&amp;IF(LEN(TRIM($H118&amp;""))=0,"realDecision, ","")&amp;IF(LEN(TRIM($I118&amp;""))=0,"scopeMatch, ","")&amp;IF(LEN(TRIM($J118&amp;""))=0,"evidenceQuality, ","")</x:f>
      </x:c>
      <x:c r="BN118">
        <x:f>IF($AY118=0,"EMPTY",IF($AZ118=TRUE,"INVALID INPUT",IF($BA118=TRUE,"INVALID INPUT",IF(OR(NOT(ISTEXT($C118)),LEN(TRIM($C118&amp;""))&lt;2),"INVALID INPUT",IF(OR($Q118="review_due",$Q118="new_evidence",$R118="yes"),"REOPEN",IF(OR($BD118="material",$BD118="unknown"),"RESOLVE EVIDENCE",IF(OR($I118="unknown",$H118="unknown"),"RESOLVE EVIDENCE",IF(AND($BG118=TRUE,OR($S118="",$S118="unknown")),"RESOLVE EVIDENCE",IF(AND($E118="no",OR($K118="",$K118="unknown")),"RESOLVE EVIDENCE",IF(AND($E118="yes",OR($L118="",$L118="unknown")),"RESOLVE EVIDENCE",IF(AND($E118="yes",OR($I118="partial",$I118="mismatch",$BC118="stale")),"DOWNGRADE",IF(AND($BG118=TRUE,$BK118=TRUE),"RESOLVE EVIDENCE",IF(AND($S118="no",$E118="yes",$H118="no",$U118="yes",$BB118="two_plus",$I118="full",$BC118="current"),"EXCLUDE FROM THIS COMMERCIAL VIEW",IF(AND($S118="no",$E118="yes",$H118="yes"),"DOWNGRADE",IF(AND($S118="no",OR($F118="yes",$BH118=TRUE)),"RETAIN FOR DISCOVERY / REFERENCE",IF($S118="no","RESOLVE EVIDENCE",IF(AND($E118="no",$H118="yes",$BF118=TRUE,$I118="full",$BI118=""),"RESOLVE EVIDENCE",IF(AND($E118="no",$H118="yes",$BF118=TRUE,$I118="full",$BG118=TRUE,OR($BB118&lt;&gt;"two_plus",$BC118&lt;&gt;"current",$S118&lt;&gt;"yes")),"RESOLVE EVIDENCE",IF(AND($E118="no",$H118="yes",$BF118=TRUE,$I118="full"),"ADD",IF(AND($BI118&lt;&gt;"",$E118="yes",$H118="yes",$I118="full",$L118&lt;&gt;$BI118),"RECLASSIFY",IF(AND($BB118="shared",$BH118=TRUE),"RETAIN FOR DISCOVERY / REFERENCE",IF(AND($BH118=TRUE,$F118="yes",OR($H118="no",$G118="none")),"RETAIN FOR DISCOVERY / REFERENCE",IF(AND($E118="yes",$H118="no",$U118="yes",$BB118="two_plus",$I118="full",$BC118="current"),"EXCLUDE FROM THIS COMMERCIAL VIEW",IF(AND($E118="yes",$H118="yes",$BF118=TRUE,$I118="full",$BB118="two_plus",$BC118="current",$BI118=""),"RESOLVE EVIDENCE",IF(AND($E118="yes",$H118="yes",$BF118=TRUE,$I118="full",$BB118="two_plus",$BC118="current",$BG118=TRUE,$S118&lt;&gt;"yes"),"RESOLVE EVIDENCE",IF(AND($E118="yes",$H118="yes",$BF118=TRUE,$I118="full",$BB118="two_plus",$BC118="current",$L118&lt;&gt;$BI118),"RECLASSIFY",IF(AND($E118="yes",$H118="yes",$BF118=TRUE,$I118="full",$BB118="two_plus",$BC118="current"),"CONFIRM","RESOLVE EVIDENCE")))))))))))))))))))))))))))</x:f>
      </x:c>
      <x:c r="BO118">
        <x:f>IF($AY118=0,"EMPTY",IF($AZ118=TRUE,"CONTROLLED_INPUT_INVALID",IF($BA118=TRUE,"REQUIRED_FIELDS_MISSING",IF(OR(NOT(ISTEXT($C118)),LEN(TRIM($C118&amp;""))&lt;2),"IDENTITY_MALFORMED",IF(OR($Q118="review_due",$Q118="new_evidence",$R118="yes"),"LIFECYCLE_TRIGGER",IF(OR($BD118="material",$BD118="unknown"),"MATERIAL_CONTRADICTION",IF(OR($I118="unknown",$H118="unknown"),"SCOPE_OR_EVENT_UNRESOLVED",IF(AND($BG118=TRUE,OR($S118="",$S118="unknown")),"SERVICEABILITY_UNRESOLVED",IF(AND($E118="no",OR($K118="",$K118="unknown")),"MISSING_ALTERNATIVE_ROLE_UNRESOLVED",IF(AND($E118="yes",OR($L118="",$L118="unknown")),"CURRENT_ROLE_UNRESOLVED",IF(AND($E118="yes",OR($I118="partial",$I118="mismatch",$BC118="stale")),"SCOPE_OR_FRESHNESS_LIMIT",IF(AND($BG118=TRUE,$BK118=TRUE),"COMMERCIAL_EVIDENCE_LIMITED",IF(AND($S118="no",$E118="yes",$H118="no",$U118="yes",$BB118="two_plus",$I118="full",$BC118="current"),"SCOPED_NON_SERVICEABILITY",IF(AND($S118="no",$E118="yes",$H118="yes"),"SERVICEABILITY_LIMIT",IF(AND($S118="no",OR($F118="yes",$BH118=TRUE)),"NOT_SERVICEABLE_FOR_COMMERCIAL_VIEW",IF($S118="no","SERVICEABILITY_NEGATIVE_ROLE_EFFECT_UNRESOLVED",IF(AND($E118="no",$H118="yes",$BF118=TRUE,$I118="full",$BI118=""),"MISSING_ALTERNATIVE_ROLE_UNRESOLVED",IF(AND($E118="no",$H118="yes",$BF118=TRUE,$I118="full",$BG118=TRUE,OR($BB118&lt;&gt;"two_plus",$BC118&lt;&gt;"current",$S118&lt;&gt;"yes")),"MISSING_ALTERNATIVE_EVIDENCE_LIMITED",IF(AND($E118="no",$H118="yes",$BF118=TRUE,$I118="full"),"COMMERCIAL_ALTERNATIVE_MISSING",IF(AND($BI118&lt;&gt;"",$E118="yes",$H118="yes",$I118="full",$L118&lt;&gt;$BI118),"ROLE_MISMATCH",IF(AND($BB118="shared",$BH118=TRUE),"PUBLIC_SIGNAL_SHARED_PROVENANCE",IF(AND($BH118=TRUE,$F118="yes",OR($H118="no",$G118="none")),"DISCOVERY_ONLY_RELATIONSHIP",IF(AND($E118="yes",$H118="no",$U118="yes",$BB118="two_plus",$I118="full",$BC118="current"),"SCOPED_NON_PARTICIPATION",IF(AND($E118="yes",$H118="yes",$BF118=TRUE,$I118="full",$BB118="two_plus",$BC118="current",$BI118=""),"ALTERNATIVE_TYPE_UNRESOLVED",IF(AND($E118="yes",$H118="yes",$BF118=TRUE,$I118="full",$BB118="two_plus",$BC118="current",$BG118=TRUE,$S118&lt;&gt;"yes"),"SERVICEABILITY_UNRESOLVED",IF(AND($E118="yes",$H118="yes",$BF118=TRUE,$I118="full",$BB118="two_plus",$BC118="current",$L118&lt;&gt;$BI118),"ROLE_MISMATCH",IF(AND($E118="yes",$H118="yes",$BF118=TRUE,$I118="full",$BB118="two_plus",$BC118="current"),"SCOPED_COMMERCIAL_RELEVANCE","DEFAULT_EVIDENCE_GAP")))))))))))))))))))))))))))</x:f>
      </x:c>
    </x:row>
    <x:row r="119">
      <x:c r="A119" s="71" t="str">
        <x:v>F114</x:v>
      </x:c>
      <x:c r="B119" s="71" t="str">
        <x:v>Quick add path with all advanced defaults untouched</x:v>
      </x:c>
      <x:c r="C119" s="71" t="str">
        <x:v>Atlas Cloud</x:v>
      </x:c>
      <x:c r="D119" s="71" t="str">
        <x:v>shortlist</x:v>
      </x:c>
      <x:c r="E119" s="71" t="str">
        <x:v>no</x:v>
      </x:c>
      <x:c r="F119" s="71" t="str">
        <x:v>no</x:v>
      </x:c>
      <x:c r="G119" s="71" t="str">
        <x:v>mixed</x:v>
      </x:c>
      <x:c r="H119" s="71" t="str">
        <x:v>yes</x:v>
      </x:c>
      <x:c r="I119" s="71" t="str">
        <x:v>full</x:v>
      </x:c>
      <x:c r="J119" s="71" t="str">
        <x:v>independent_current</x:v>
      </x:c>
      <x:c r="K119" s="71" t="str"/>
      <x:c r="L119" s="71" t="str"/>
      <x:c r="M119" s="71" t="str"/>
      <x:c r="N119" s="71" t="str"/>
      <x:c r="O119" s="71" t="str"/>
      <x:c r="P119" s="71" t="str"/>
      <x:c r="Q119" s="71" t="str"/>
      <x:c r="R119" s="71" t="str"/>
      <x:c r="S119" s="71" t="str"/>
      <x:c r="T119" s="71" t="str"/>
      <x:c r="U119" s="71" t="str"/>
      <x:c r="V119" s="71" t="str">
        <x:v>RESOLVE EVIDENCE</x:v>
      </x:c>
      <x:c r="W119" s="71" t="str">
        <x:v>SERVICEABILITY_UNRESOLVED</x:v>
      </x:c>
      <x:c r="X119" s="71" t="str">
        <x:v>VALID</x:v>
      </x:c>
      <x:c r="Y119" s="61">
        <x:f>IF($BN119="EMPTY","EMPTY",$BN119)</x:f>
      </x:c>
      <x:c r="Z119" s="61">
        <x:f>$BO119</x:f>
      </x:c>
      <x:c r="AA119" s="61">
        <x:f>IF($BN119="EMPTY","EMPTY",IF($AZ119=TRUE,"INVALID",IF($BA119=TRUE,"INCOMPLETE",IF(OR(NOT(ISTEXT($C119)),LEN(TRIM($C119&amp;""))&lt;2),"INVALID","VALID"))))</x:f>
      </x:c>
      <x:c r="AB119" s="61">
        <x:f>IF(Y119=V119,"PASS","FAIL")</x:f>
      </x:c>
      <x:c r="AC119" s="61">
        <x:f>IF(Z119=W119,"PASS","FAIL")</x:f>
      </x:c>
      <x:c r="AD119" s="61">
        <x:f>IF(AA119=X119,"PASS","FAIL")</x:f>
      </x:c>
      <x:c r="AE119" s="61">
        <x:f>IF(AND(AB119="PASS",AC119="PASS",AD119="PASS"),"PASS","FAIL")</x:f>
      </x:c>
      <x:c r="AF119" s="71" t="str">
        <x:v>Serviceability is unresolved for the selected commercial use.</x:v>
      </x:c>
      <x:c r="AG119" s="61">
        <x:f>IF($BN119="EMPTY","EMPTY",IFERROR(VLOOKUP($BO119,'Method Notes'!$AN$5:$AW$50,2,FALSE),""))</x:f>
      </x:c>
      <x:c r="AH119" s="71" t="str">
        <x:v>A candidate cannot be confirmed or added commercially until it can actually serve the scoped buyer, geography and requirement.</x:v>
      </x:c>
      <x:c r="AI119" s="61">
        <x:f>IF($BN119="EMPTY","EMPTY",IF($BO119="CONTROLLED_INPUT_INVALID","Unsupported values were supplied for: "&amp;LEFT($BL119,MAX(0,LEN($BL119)-2))&amp;". The engine does not convert them to a safe default.",IF($BO119="REQUIRED_FIELDS_MISSING","Required information is missing: "&amp;LEFT($BM119,MAX(0,LEN($BM119)-2))&amp;".",IFERROR(VLOOKUP($BO119,'Method Notes'!$AN$5:$AW$50,3,FALSE),""))))</x:f>
      </x:c>
      <x:c r="AJ119" s="71" t="str">
        <x:v>No final role change.</x:v>
      </x:c>
      <x:c r="AK119" s="61">
        <x:f>IF($BN119="EMPTY","EMPTY",IF($BO119="COMMERCIAL_ALTERNATIVE_MISSING","Add as "&amp;$BJ119&amp;" in this scoped view.",IF($BO119="ROLE_MISMATCH","Reclassify as "&amp;$BJ119&amp;" for this view.",IFERROR(VLOOKUP($BO119,'Method Notes'!$AN$5:$AW$50,4,FALSE),""))))</x:f>
      </x:c>
      <x:c r="AL119" s="71" t="str">
        <x:v>Evidence collection and controlled review.</x:v>
      </x:c>
      <x:c r="AM119" s="61">
        <x:f>IF($BN119="EMPTY","EMPTY",IFERROR(VLOOKUP($BO119,'Method Notes'!$AN$5:$AW$50,5,FALSE),""))</x:f>
      </x:c>
      <x:c r="AN119" s="71" t="str">
        <x:v>High-impact downstream use until the named gap is closed.</x:v>
      </x:c>
      <x:c r="AO119" s="61">
        <x:f>IF($BN119="EMPTY","EMPTY",IFERROR(VLOOKUP($BO119,'Method Notes'!$AN$5:$AW$50,6,FALSE),""))</x:f>
      </x:c>
      <x:c r="AP119" s="71" t="str">
        <x:v>Verify current product availability, geography, tier, procurement eligibility and material service constraints.</x:v>
      </x:c>
      <x:c r="AQ119" s="61">
        <x:f>IF($BN119="EMPTY","EMPTY",IF($BO119="COMMERCIAL_EVIDENCE_LIMITED",IF($BF119=TRUE,"Add independent decisions and missing segments.","Collect direct buyer or recorded commercial-event evidence tied to the same scope."),IFERROR(VLOOKUP($BO119,'Method Notes'!$AN$5:$AW$50,7,FALSE),"")))</x:f>
      </x:c>
      <x:c r="AR119" s="71" t="str">
        <x:v>Review when the named evidence is available.</x:v>
      </x:c>
      <x:c r="AS119" s="61">
        <x:f>IF($BN119="EMPTY","EMPTY",IFERROR(VLOOKUP($BO119,'Method Notes'!$AN$5:$AW$50,8,FALSE),""))</x:f>
      </x:c>
      <x:c r="AT119" s="71" t="str">
        <x:v>SERVICEABILITY UNKNOWN</x:v>
      </x:c>
      <x:c r="AU119" s="61">
        <x:f>IF($BN119="EMPTY","EMPTY",IF(OR($BO119="COMMERCIAL_EVIDENCE_LIMITED",$BO119="COMMERCIAL_ALTERNATIVE_MISSING",$BO119="ROLE_MISMATCH",$BO119="SCOPE_OR_FRESHNESS_LIMIT"),IF($BB119="shared","PROVENANCE NOT INDEPENDENT",IF($BB119="one","ONE INDEPENDENT DECISION ONLY",IF($BE119="incomplete_crm","CRM CAPTURE INCOMPLETE",IF(OR($BE119="only_wins",$BE119="only_losses",$BE119="one_segment",$BE119="limited"),"SAMPLE COVERAGE LIMITED",IF($T119="yes","HISTORICAL BACKFILL UNRELIABLE",IF($BC119="stale","EVIDENCE STALE","Evidence is scoped to the tested view.")))))),IFERROR(VLOOKUP($BO119,'Method Notes'!$AN$5:$AW$50,9,FALSE),"")))</x:f>
      </x:c>
      <x:c r="AV119" s="71" t="str">
        <x:v>Resolve serviceability before publishing a commercial role.</x:v>
      </x:c>
      <x:c r="AW119" s="61">
        <x:f>IF($BN119="EMPTY","EMPTY",IFERROR(VLOOKUP($BO119,'Method Notes'!$AN$5:$AW$50,10,FALSE),""))</x:f>
      </x:c>
      <x:c r="AX119" s="61">
        <x:f>IF(AND(AG119=AF119,AI119=AH119,AK119=AJ119,AM119=AL119,AO119=AN119,AQ119=AP119,AS119=AR119,AU119=AT119,AW119=AV119),"PASS","FAIL")</x:f>
      </x:c>
      <x:c r="AY119">
        <x:f>IF(COUNTA($C119:$U119)&gt;0,1,0)</x:f>
      </x:c>
      <x:c r="AZ119">
        <x:f>OR(ISFORMULA($C119),ISFORMULA($D119),AND($D119&lt;&gt;"",NOT(OR(EXACT($D119,"seo"),EXACT($D119,"content"),EXACT($D119,"paid_search"),EXACT($D119,"market_monitoring"),EXACT($D119,"battlecard"),EXACT($D119,"product_comparison"),EXACT($D119,"shortlist"),EXACT($D119,"procurement"),EXACT($D119,"pricing"),EXACT($D119,"renewal"),EXACT($D119,"strategy")))),ISFORMULA($E119),AND($E119&lt;&gt;"",NOT(OR(EXACT($E119,"yes"),EXACT($E119,"no")))),ISFORMULA($F119),AND($F119&lt;&gt;"",NOT(OR(EXACT($F119,"yes"),EXACT($F119,"no")))),ISFORMULA($G119),AND($G119&lt;&gt;"",NOT(OR(EXACT($G119,"none"),EXACT($G119,"seller_only"),EXACT($G119,"buyer_event"),EXACT($G119,"mixed")))),ISFORMULA($H119),AND($H119&lt;&gt;"",NOT(OR(EXACT($H119,"yes"),EXACT($H119,"no"),EXACT($H119,"unknown")))),ISFORMULA($I119),AND($I119&lt;&gt;"",NOT(OR(EXACT($I119,"full"),EXACT($I119,"partial"),EXACT($I119,"mismatch"),EXACT($I119,"unknown")))),ISFORMULA($J119),AND($J119&lt;&gt;"",NOT(OR(EXACT($J119,"independent_current"),EXACT($J119,"one_decision"),EXACT($J119,"shared_records"),EXACT($J119,"contradictory"),EXACT($J119,"incomplete_capture"),EXACT($J119,"stale")))),ISFORMULA($K119),AND($K119&lt;&gt;"",NOT(OR(EXACT($K119,"vendor"),EXACT($K119,"product"),EXACT($K119,"consultancy"),EXACT($K119,"agency"),EXACT($K119,"internal_build"),EXACT($K119,"spreadsheet"),EXACT($K119,"incumbent"),EXACT($K119,"open_source"),EXACT($K119,"free_tool"),EXACT($K119,"no_decision"),EXACT($K119,"status_quo"),EXACT($K119,"unknown")))),ISFORMULA($L119),AND($L119&lt;&gt;"",NOT(OR(EXACT($L119,"direct"),EXACT($L119,"indirect"),EXACT($L119,"substitute"),EXACT($L119,"reference"),EXACT($L119,"unknown")))),ISFORMULA($M119),AND($M119&lt;&gt;"",NOT(OR(EXACT($M119,"current"),EXACT($M119,"stale"),EXACT($M119,"unknown")))),ISFORMULA($N119),AND($N119&lt;&gt;"",NOT(OR(EXACT($N119,"none"),EXACT($N119,"material"),EXACT($N119,"unknown")))),ISFORMULA($O119),AND($O119&lt;&gt;"",NOT(OR(EXACT($O119,"two_plus"),EXACT($O119,"one"),EXACT($O119,"shared"),EXACT($O119,"unknown")))),ISFORMULA($P119),AND($P119&lt;&gt;"",NOT(OR(EXACT($P119,"balanced"),EXACT($P119,"only_wins"),EXACT($P119,"only_losses"),EXACT($P119,"one_segment"),EXACT($P119,"incomplete_crm"),EXACT($P119,"limited")))),ISFORMULA($Q119),AND($Q119&lt;&gt;"",NOT(OR(EXACT($Q119,"none"),EXACT($Q119,"review_due"),EXACT($Q119,"new_evidence")))),ISFORMULA($R119),AND($R119&lt;&gt;"",NOT(OR(EXACT($R119,"yes"),EXACT($R119,"no")))),ISFORMULA($S119),AND($S119&lt;&gt;"",NOT(OR(EXACT($S119,"yes"),EXACT($S119,"no"),EXACT($S119,"unknown")))),ISFORMULA($T119),AND($T119&lt;&gt;"",NOT(OR(EXACT($T119,"yes"),EXACT($T119,"no")))),ISFORMULA($U119),AND($U119&lt;&gt;"",NOT(OR(EXACT($U119,"yes"),EXACT($U119,"no"),EXACT($U119,"unknown")))))</x:f>
      </x:c>
      <x:c r="BA119">
        <x:f>OR(LEN(TRIM($C119&amp;""))=0,LEN(TRIM($D119&amp;""))=0,LEN(TRIM($E119&amp;""))=0,LEN(TRIM($F119&amp;""))=0,LEN(TRIM($G119&amp;""))=0,LEN(TRIM($H119&amp;""))=0,LEN(TRIM($I119&amp;""))=0,LEN(TRIM($J119&amp;""))=0)</x:f>
      </x:c>
      <x:c r="BB119">
        <x:f>IF($O119&lt;&gt;"",$O119,IF($J119="independent_current","two_plus",IF($J119="one_decision","one",IF($J119="shared_records","shared","unknown"))))</x:f>
      </x:c>
      <x:c r="BC119">
        <x:f>IF($M119&lt;&gt;"",$M119,IF($J119="stale","stale",IF($J119="incomplete_capture","unknown",IF($J119&lt;&gt;"","current",""))))</x:f>
      </x:c>
      <x:c r="BD119">
        <x:f>IF($N119&lt;&gt;"",$N119,IF($J119="contradictory","material",IF($J119&lt;&gt;"","none","")))</x:f>
      </x:c>
      <x:c r="BE119">
        <x:f>IF($P119&lt;&gt;"",$P119,IF($J119="incomplete_capture","incomplete_crm",IF($J119="independent_current","balanced",IF($J119&lt;&gt;"","limited",""))))</x:f>
      </x:c>
      <x:c r="BF119">
        <x:f>OR($G119="buyer_event",$G119="mixed")</x:f>
      </x:c>
      <x:c r="BG119">
        <x:f>OR($D119="battlecard",$D119="shortlist",$D119="procurement",$D119="pricing",$D119="renewal",$D119="strategy",$D119="product_comparison")</x:f>
      </x:c>
      <x:c r="BH119">
        <x:f>OR($D119="seo",$D119="content",$D119="paid_search",$D119="market_monitoring")</x:f>
      </x:c>
      <x:c r="BI119">
        <x:f>IF(OR($K119="vendor",$K119="product"),"direct",IF(OR($K119="consultancy",$K119="agency"),"indirect",IF(OR($K119="internal_build",$K119="spreadsheet",$K119="incumbent",$K119="open_source",$K119="free_tool",$K119="no_decision",$K119="status_quo"),"substitute","")))</x:f>
      </x:c>
      <x:c r="BJ119">
        <x:f>IF(OR($K119="vendor",$K119="product"),"Direct competitor",IF(OR($K119="consultancy",$K119="agency"),"Service alternative",IF($K119="incumbent","Incumbent / substitute",IF($K119="no_decision","No-decision alternative",IF($K119="status_quo","Status-quo alternative",IF(OR($K119="internal_build",$K119="spreadsheet",$K119="open_source",$K119="free_tool"),"Substitute",""))))))</x:f>
      </x:c>
      <x:c r="BK119">
        <x:f>OR($G119="none",$G119="seller_only",$BB119&lt;&gt;"two_plus",$BE119="only_wins",$BE119="only_losses",$BE119="one_segment",$BE119="incomplete_crm",$BE119="limited",$T119="yes",$BC119&lt;&gt;"current")</x:f>
      </x:c>
      <x:c r="BL119">
        <x:f>IF(ISFORMULA($C119),"candidateName, ","")&amp;IF(OR(ISFORMULA($D119),AND($D119&lt;&gt;"",NOT(OR(EXACT($D119,"seo"),EXACT($D119,"content"),EXACT($D119,"paid_search"),EXACT($D119,"market_monitoring"),EXACT($D119,"battlecard"),EXACT($D119,"product_comparison"),EXACT($D119,"shortlist"),EXACT($D119,"procurement"),EXACT($D119,"pricing"),EXACT($D119,"renewal"),EXACT($D119,"strategy"))))),"decisionUse, ","")&amp;IF(OR(ISFORMULA($E119),AND($E119&lt;&gt;"",NOT(OR(EXACT($E119,"yes"),EXACT($E119,"no"))))),"candidateInSet, ","")&amp;IF(OR(ISFORMULA($F119),AND($F119&lt;&gt;"",NOT(OR(EXACT($F119,"yes"),EXACT($F119,"no"))))),"publicEvidence, ","")&amp;IF(OR(ISFORMULA($G119),AND($G119&lt;&gt;"",NOT(OR(EXACT($G119,"none"),EXACT($G119,"seller_only"),EXACT($G119,"buyer_event"),EXACT($G119,"mixed"))))),"firstPartyEvidence, ","")&amp;IF(OR(ISFORMULA($H119),AND($H119&lt;&gt;"",NOT(OR(EXACT($H119,"yes"),EXACT($H119,"no"),EXACT($H119,"unknown"))))),"realDecision, ","")&amp;IF(OR(ISFORMULA($I119),AND($I119&lt;&gt;"",NOT(OR(EXACT($I119,"full"),EXACT($I119,"partial"),EXACT($I119,"mismatch"),EXACT($I119,"unknown"))))),"scopeMatch, ","")&amp;IF(OR(ISFORMULA($J119),AND($J119&lt;&gt;"",NOT(OR(EXACT($J119,"independent_current"),EXACT($J119,"one_decision"),EXACT($J119,"shared_records"),EXACT($J119,"contradictory"),EXACT($J119,"incomplete_capture"),EXACT($J119,"stale"))))),"evidenceQuality, ","")&amp;IF(OR(ISFORMULA($K119),AND($K119&lt;&gt;"",NOT(OR(EXACT($K119,"vendor"),EXACT($K119,"product"),EXACT($K119,"consultancy"),EXACT($K119,"agency"),EXACT($K119,"internal_build"),EXACT($K119,"spreadsheet"),EXACT($K119,"incumbent"),EXACT($K119,"open_source"),EXACT($K119,"free_tool"),EXACT($K119,"no_decision"),EXACT($K119,"status_quo"),EXACT($K119,"unknown"))))),"alternativeType, ","")&amp;IF(OR(ISFORMULA($L119),AND($L119&lt;&gt;"",NOT(OR(EXACT($L119,"direct"),EXACT($L119,"indirect"),EXACT($L119,"substitute"),EXACT($L119,"reference"),EXACT($L119,"unknown"))))),"currentRole, ","")&amp;IF(OR(ISFORMULA($M119),AND($M119&lt;&gt;"",NOT(OR(EXACT($M119,"current"),EXACT($M119,"stale"),EXACT($M119,"unknown"))))),"freshness, ","")&amp;IF(OR(ISFORMULA($N119),AND($N119&lt;&gt;"",NOT(OR(EXACT($N119,"none"),EXACT($N119,"material"),EXACT($N119,"unknown"))))),"contradiction, ","")&amp;IF(OR(ISFORMULA($O119),AND($O119&lt;&gt;"",NOT(OR(EXACT($O119,"two_plus"),EXACT($O119,"one"),EXACT($O119,"shared"),EXACT($O119,"unknown"))))),"provenance, ","")&amp;IF(OR(ISFORMULA($P119),AND($P119&lt;&gt;"",NOT(OR(EXACT($P119,"balanced"),EXACT($P119,"only_wins"),EXACT($P119,"only_losses"),EXACT($P119,"one_segment"),EXACT($P119,"incomplete_crm"),EXACT($P119,"limited"))))),"sampleCoverage, ","")&amp;IF(OR(ISFORMULA($Q119),AND($Q119&lt;&gt;"",NOT(OR(EXACT($Q119,"none"),EXACT($Q119,"review_due"),EXACT($Q119,"new_evidence"))))),"previousValidation, ","")&amp;IF(OR(ISFORMULA($R119),AND($R119&lt;&gt;"",NOT(OR(EXACT($R119,"yes"),EXACT($R119,"no"))))),"newMaterialEvidence, ","")&amp;IF(OR(ISFORMULA($S119),AND($S119&lt;&gt;"",NOT(OR(EXACT($S119,"yes"),EXACT($S119,"no"),EXACT($S119,"unknown"))))),"serviceability, ","")&amp;IF(OR(ISFORMULA($T119),AND($T119&lt;&gt;"",NOT(OR(EXACT($T119,"yes"),EXACT($T119,"no"))))),"historicalBackfill, ","")&amp;IF(OR(ISFORMULA($U119),AND($U119&lt;&gt;"",NOT(OR(EXACT($U119,"yes"),EXACT($U119,"no"),EXACT($U119,"unknown"))))),"commercialNonParticipation, ","")</x:f>
      </x:c>
      <x:c r="BM119">
        <x:f>IF(LEN(TRIM($C119&amp;""))=0,"candidateName, ","")&amp;IF(LEN(TRIM($D119&amp;""))=0,"decisionUse, ","")&amp;IF(LEN(TRIM($E119&amp;""))=0,"candidateInSet, ","")&amp;IF(LEN(TRIM($F119&amp;""))=0,"publicEvidence, ","")&amp;IF(LEN(TRIM($G119&amp;""))=0,"firstPartyEvidence, ","")&amp;IF(LEN(TRIM($H119&amp;""))=0,"realDecision, ","")&amp;IF(LEN(TRIM($I119&amp;""))=0,"scopeMatch, ","")&amp;IF(LEN(TRIM($J119&amp;""))=0,"evidenceQuality, ","")</x:f>
      </x:c>
      <x:c r="BN119">
        <x:f>IF($AY119=0,"EMPTY",IF($AZ119=TRUE,"INVALID INPUT",IF($BA119=TRUE,"INVALID INPUT",IF(OR(NOT(ISTEXT($C119)),LEN(TRIM($C119&amp;""))&lt;2),"INVALID INPUT",IF(OR($Q119="review_due",$Q119="new_evidence",$R119="yes"),"REOPEN",IF(OR($BD119="material",$BD119="unknown"),"RESOLVE EVIDENCE",IF(OR($I119="unknown",$H119="unknown"),"RESOLVE EVIDENCE",IF(AND($BG119=TRUE,OR($S119="",$S119="unknown")),"RESOLVE EVIDENCE",IF(AND($E119="no",OR($K119="",$K119="unknown")),"RESOLVE EVIDENCE",IF(AND($E119="yes",OR($L119="",$L119="unknown")),"RESOLVE EVIDENCE",IF(AND($E119="yes",OR($I119="partial",$I119="mismatch",$BC119="stale")),"DOWNGRADE",IF(AND($BG119=TRUE,$BK119=TRUE),"RESOLVE EVIDENCE",IF(AND($S119="no",$E119="yes",$H119="no",$U119="yes",$BB119="two_plus",$I119="full",$BC119="current"),"EXCLUDE FROM THIS COMMERCIAL VIEW",IF(AND($S119="no",$E119="yes",$H119="yes"),"DOWNGRADE",IF(AND($S119="no",OR($F119="yes",$BH119=TRUE)),"RETAIN FOR DISCOVERY / REFERENCE",IF($S119="no","RESOLVE EVIDENCE",IF(AND($E119="no",$H119="yes",$BF119=TRUE,$I119="full",$BI119=""),"RESOLVE EVIDENCE",IF(AND($E119="no",$H119="yes",$BF119=TRUE,$I119="full",$BG119=TRUE,OR($BB119&lt;&gt;"two_plus",$BC119&lt;&gt;"current",$S119&lt;&gt;"yes")),"RESOLVE EVIDENCE",IF(AND($E119="no",$H119="yes",$BF119=TRUE,$I119="full"),"ADD",IF(AND($BI119&lt;&gt;"",$E119="yes",$H119="yes",$I119="full",$L119&lt;&gt;$BI119),"RECLASSIFY",IF(AND($BB119="shared",$BH119=TRUE),"RETAIN FOR DISCOVERY / REFERENCE",IF(AND($BH119=TRUE,$F119="yes",OR($H119="no",$G119="none")),"RETAIN FOR DISCOVERY / REFERENCE",IF(AND($E119="yes",$H119="no",$U119="yes",$BB119="two_plus",$I119="full",$BC119="current"),"EXCLUDE FROM THIS COMMERCIAL VIEW",IF(AND($E119="yes",$H119="yes",$BF119=TRUE,$I119="full",$BB119="two_plus",$BC119="current",$BI119=""),"RESOLVE EVIDENCE",IF(AND($E119="yes",$H119="yes",$BF119=TRUE,$I119="full",$BB119="two_plus",$BC119="current",$BG119=TRUE,$S119&lt;&gt;"yes"),"RESOLVE EVIDENCE",IF(AND($E119="yes",$H119="yes",$BF119=TRUE,$I119="full",$BB119="two_plus",$BC119="current",$L119&lt;&gt;$BI119),"RECLASSIFY",IF(AND($E119="yes",$H119="yes",$BF119=TRUE,$I119="full",$BB119="two_plus",$BC119="current"),"CONFIRM","RESOLVE EVIDENCE")))))))))))))))))))))))))))</x:f>
      </x:c>
      <x:c r="BO119">
        <x:f>IF($AY119=0,"EMPTY",IF($AZ119=TRUE,"CONTROLLED_INPUT_INVALID",IF($BA119=TRUE,"REQUIRED_FIELDS_MISSING",IF(OR(NOT(ISTEXT($C119)),LEN(TRIM($C119&amp;""))&lt;2),"IDENTITY_MALFORMED",IF(OR($Q119="review_due",$Q119="new_evidence",$R119="yes"),"LIFECYCLE_TRIGGER",IF(OR($BD119="material",$BD119="unknown"),"MATERIAL_CONTRADICTION",IF(OR($I119="unknown",$H119="unknown"),"SCOPE_OR_EVENT_UNRESOLVED",IF(AND($BG119=TRUE,OR($S119="",$S119="unknown")),"SERVICEABILITY_UNRESOLVED",IF(AND($E119="no",OR($K119="",$K119="unknown")),"MISSING_ALTERNATIVE_ROLE_UNRESOLVED",IF(AND($E119="yes",OR($L119="",$L119="unknown")),"CURRENT_ROLE_UNRESOLVED",IF(AND($E119="yes",OR($I119="partial",$I119="mismatch",$BC119="stale")),"SCOPE_OR_FRESHNESS_LIMIT",IF(AND($BG119=TRUE,$BK119=TRUE),"COMMERCIAL_EVIDENCE_LIMITED",IF(AND($S119="no",$E119="yes",$H119="no",$U119="yes",$BB119="two_plus",$I119="full",$BC119="current"),"SCOPED_NON_SERVICEABILITY",IF(AND($S119="no",$E119="yes",$H119="yes"),"SERVICEABILITY_LIMIT",IF(AND($S119="no",OR($F119="yes",$BH119=TRUE)),"NOT_SERVICEABLE_FOR_COMMERCIAL_VIEW",IF($S119="no","SERVICEABILITY_NEGATIVE_ROLE_EFFECT_UNRESOLVED",IF(AND($E119="no",$H119="yes",$BF119=TRUE,$I119="full",$BI119=""),"MISSING_ALTERNATIVE_ROLE_UNRESOLVED",IF(AND($E119="no",$H119="yes",$BF119=TRUE,$I119="full",$BG119=TRUE,OR($BB119&lt;&gt;"two_plus",$BC119&lt;&gt;"current",$S119&lt;&gt;"yes")),"MISSING_ALTERNATIVE_EVIDENCE_LIMITED",IF(AND($E119="no",$H119="yes",$BF119=TRUE,$I119="full"),"COMMERCIAL_ALTERNATIVE_MISSING",IF(AND($BI119&lt;&gt;"",$E119="yes",$H119="yes",$I119="full",$L119&lt;&gt;$BI119),"ROLE_MISMATCH",IF(AND($BB119="shared",$BH119=TRUE),"PUBLIC_SIGNAL_SHARED_PROVENANCE",IF(AND($BH119=TRUE,$F119="yes",OR($H119="no",$G119="none")),"DISCOVERY_ONLY_RELATIONSHIP",IF(AND($E119="yes",$H119="no",$U119="yes",$BB119="two_plus",$I119="full",$BC119="current"),"SCOPED_NON_PARTICIPATION",IF(AND($E119="yes",$H119="yes",$BF119=TRUE,$I119="full",$BB119="two_plus",$BC119="current",$BI119=""),"ALTERNATIVE_TYPE_UNRESOLVED",IF(AND($E119="yes",$H119="yes",$BF119=TRUE,$I119="full",$BB119="two_plus",$BC119="current",$BG119=TRUE,$S119&lt;&gt;"yes"),"SERVICEABILITY_UNRESOLVED",IF(AND($E119="yes",$H119="yes",$BF119=TRUE,$I119="full",$BB119="two_plus",$BC119="current",$L119&lt;&gt;$BI119),"ROLE_MISMATCH",IF(AND($E119="yes",$H119="yes",$BF119=TRUE,$I119="full",$BB119="two_plus",$BC119="current"),"SCOPED_COMMERCIAL_RELEVANCE","DEFAULT_EVIDENCE_GAP")))))))))))))))))))))))))))</x:f>
      </x:c>
    </x:row>
    <x:row r="120">
      <x:c r="A120" s="71" t="str">
        <x:v>F115</x:v>
      </x:c>
      <x:c r="B120" s="71" t="str">
        <x:v>Discovery path with advanced defaults untouched</x:v>
      </x:c>
      <x:c r="C120" s="71" t="str">
        <x:v>Atlas Cloud</x:v>
      </x:c>
      <x:c r="D120" s="71" t="str">
        <x:v>seo</x:v>
      </x:c>
      <x:c r="E120" s="71" t="str">
        <x:v>yes</x:v>
      </x:c>
      <x:c r="F120" s="71" t="str">
        <x:v>yes</x:v>
      </x:c>
      <x:c r="G120" s="71" t="str">
        <x:v>none</x:v>
      </x:c>
      <x:c r="H120" s="71" t="str">
        <x:v>no</x:v>
      </x:c>
      <x:c r="I120" s="71" t="str">
        <x:v>full</x:v>
      </x:c>
      <x:c r="J120" s="71" t="str">
        <x:v>independent_current</x:v>
      </x:c>
      <x:c r="K120" s="71" t="str"/>
      <x:c r="L120" s="71" t="str"/>
      <x:c r="M120" s="71" t="str"/>
      <x:c r="N120" s="71" t="str"/>
      <x:c r="O120" s="71" t="str"/>
      <x:c r="P120" s="71" t="str"/>
      <x:c r="Q120" s="71" t="str"/>
      <x:c r="R120" s="71" t="str"/>
      <x:c r="S120" s="71" t="str"/>
      <x:c r="T120" s="71" t="str"/>
      <x:c r="U120" s="71" t="str"/>
      <x:c r="V120" s="71" t="str">
        <x:v>RESOLVE EVIDENCE</x:v>
      </x:c>
      <x:c r="W120" s="71" t="str">
        <x:v>CURRENT_ROLE_UNRESOLVED</x:v>
      </x:c>
      <x:c r="X120" s="71" t="str">
        <x:v>VALID</x:v>
      </x:c>
      <x:c r="Y120" s="61">
        <x:f>IF($BN120="EMPTY","EMPTY",$BN120)</x:f>
      </x:c>
      <x:c r="Z120" s="61">
        <x:f>$BO120</x:f>
      </x:c>
      <x:c r="AA120" s="61">
        <x:f>IF($BN120="EMPTY","EMPTY",IF($AZ120=TRUE,"INVALID",IF($BA120=TRUE,"INCOMPLETE",IF(OR(NOT(ISTEXT($C120)),LEN(TRIM($C120&amp;""))&lt;2),"INVALID","VALID"))))</x:f>
      </x:c>
      <x:c r="AB120" s="61">
        <x:f>IF(Y120=V120,"PASS","FAIL")</x:f>
      </x:c>
      <x:c r="AC120" s="61">
        <x:f>IF(Z120=W120,"PASS","FAIL")</x:f>
      </x:c>
      <x:c r="AD120" s="61">
        <x:f>IF(AA120=X120,"PASS","FAIL")</x:f>
      </x:c>
      <x:c r="AE120" s="61">
        <x:f>IF(AND(AB120="PASS",AC120="PASS",AD120="PASS"),"PASS","FAIL")</x:f>
      </x:c>
      <x:c r="AF120" s="71" t="str">
        <x:v>The candidate is in the set, but its current scoped role is unresolved.</x:v>
      </x:c>
      <x:c r="AG120" s="61">
        <x:f>IF($BN120="EMPTY","EMPTY",IFERROR(VLOOKUP($BO120,'Method Notes'!$AN$5:$AW$50,2,FALSE),""))</x:f>
      </x:c>
      <x:c r="AH120" s="71" t="str">
        <x:v>CONFIRM requires a known role that is compatible with the evidence and alternative type.</x:v>
      </x:c>
      <x:c r="AI120" s="61">
        <x:f>IF($BN120="EMPTY","EMPTY",IF($BO120="CONTROLLED_INPUT_INVALID","Unsupported values were supplied for: "&amp;LEFT($BL120,MAX(0,LEN($BL120)-2))&amp;". The engine does not convert them to a safe default.",IF($BO120="REQUIRED_FIELDS_MISSING","Required information is missing: "&amp;LEFT($BM120,MAX(0,LEN($BM120)-2))&amp;".",IFERROR(VLOOKUP($BO120,'Method Notes'!$AN$5:$AW$50,3,FALSE),""))))</x:f>
      </x:c>
      <x:c r="AJ120" s="71" t="str">
        <x:v>No final role change.</x:v>
      </x:c>
      <x:c r="AK120" s="61">
        <x:f>IF($BN120="EMPTY","EMPTY",IF($BO120="COMMERCIAL_ALTERNATIVE_MISSING","Add as "&amp;$BJ120&amp;" in this scoped view.",IF($BO120="ROLE_MISMATCH","Reclassify as "&amp;$BJ120&amp;" for this view.",IFERROR(VLOOKUP($BO120,'Method Notes'!$AN$5:$AW$50,4,FALSE),""))))</x:f>
      </x:c>
      <x:c r="AL120" s="71" t="str">
        <x:v>Evidence collection and controlled review.</x:v>
      </x:c>
      <x:c r="AM120" s="61">
        <x:f>IF($BN120="EMPTY","EMPTY",IFERROR(VLOOKUP($BO120,'Method Notes'!$AN$5:$AW$50,5,FALSE),""))</x:f>
      </x:c>
      <x:c r="AN120" s="71" t="str">
        <x:v>High-impact downstream use until the named gap is closed.</x:v>
      </x:c>
      <x:c r="AO120" s="61">
        <x:f>IF($BN120="EMPTY","EMPTY",IFERROR(VLOOKUP($BO120,'Method Notes'!$AN$5:$AW$50,6,FALSE),""))</x:f>
      </x:c>
      <x:c r="AP120" s="71" t="str">
        <x:v>Inspect the current set and record the actual scoped role.</x:v>
      </x:c>
      <x:c r="AQ120" s="61">
        <x:f>IF($BN120="EMPTY","EMPTY",IF($BO120="COMMERCIAL_EVIDENCE_LIMITED",IF($BF120=TRUE,"Add independent decisions and missing segments.","Collect direct buyer or recorded commercial-event evidence tied to the same scope."),IFERROR(VLOOKUP($BO120,'Method Notes'!$AN$5:$AW$50,7,FALSE),"")))</x:f>
      </x:c>
      <x:c r="AR120" s="71" t="str">
        <x:v>Review when the named evidence is available.</x:v>
      </x:c>
      <x:c r="AS120" s="61">
        <x:f>IF($BN120="EMPTY","EMPTY",IFERROR(VLOOKUP($BO120,'Method Notes'!$AN$5:$AW$50,8,FALSE),""))</x:f>
      </x:c>
      <x:c r="AT120" s="71" t="str">
        <x:v>CURRENT ROLE UNKNOWN</x:v>
      </x:c>
      <x:c r="AU120" s="61">
        <x:f>IF($BN120="EMPTY","EMPTY",IF(OR($BO120="COMMERCIAL_EVIDENCE_LIMITED",$BO120="COMMERCIAL_ALTERNATIVE_MISSING",$BO120="ROLE_MISMATCH",$BO120="SCOPE_OR_FRESHNESS_LIMIT"),IF($BB120="shared","PROVENANCE NOT INDEPENDENT",IF($BB120="one","ONE INDEPENDENT DECISION ONLY",IF($BE120="incomplete_crm","CRM CAPTURE INCOMPLETE",IF(OR($BE120="only_wins",$BE120="only_losses",$BE120="one_segment",$BE120="limited"),"SAMPLE COVERAGE LIMITED",IF($T120="yes","HISTORICAL BACKFILL UNRELIABLE",IF($BC120="stale","EVIDENCE STALE","Evidence is scoped to the tested view.")))))),IFERROR(VLOOKUP($BO120,'Method Notes'!$AN$5:$AW$50,9,FALSE),"")))</x:f>
      </x:c>
      <x:c r="AV120" s="71" t="str">
        <x:v>Resolve the existing role before confirming or reclassifying it.</x:v>
      </x:c>
      <x:c r="AW120" s="61">
        <x:f>IF($BN120="EMPTY","EMPTY",IFERROR(VLOOKUP($BO120,'Method Notes'!$AN$5:$AW$50,10,FALSE),""))</x:f>
      </x:c>
      <x:c r="AX120" s="61">
        <x:f>IF(AND(AG120=AF120,AI120=AH120,AK120=AJ120,AM120=AL120,AO120=AN120,AQ120=AP120,AS120=AR120,AU120=AT120,AW120=AV120),"PASS","FAIL")</x:f>
      </x:c>
      <x:c r="AY120">
        <x:f>IF(COUNTA($C120:$U120)&gt;0,1,0)</x:f>
      </x:c>
      <x:c r="AZ120">
        <x:f>OR(ISFORMULA($C120),ISFORMULA($D120),AND($D120&lt;&gt;"",NOT(OR(EXACT($D120,"seo"),EXACT($D120,"content"),EXACT($D120,"paid_search"),EXACT($D120,"market_monitoring"),EXACT($D120,"battlecard"),EXACT($D120,"product_comparison"),EXACT($D120,"shortlist"),EXACT($D120,"procurement"),EXACT($D120,"pricing"),EXACT($D120,"renewal"),EXACT($D120,"strategy")))),ISFORMULA($E120),AND($E120&lt;&gt;"",NOT(OR(EXACT($E120,"yes"),EXACT($E120,"no")))),ISFORMULA($F120),AND($F120&lt;&gt;"",NOT(OR(EXACT($F120,"yes"),EXACT($F120,"no")))),ISFORMULA($G120),AND($G120&lt;&gt;"",NOT(OR(EXACT($G120,"none"),EXACT($G120,"seller_only"),EXACT($G120,"buyer_event"),EXACT($G120,"mixed")))),ISFORMULA($H120),AND($H120&lt;&gt;"",NOT(OR(EXACT($H120,"yes"),EXACT($H120,"no"),EXACT($H120,"unknown")))),ISFORMULA($I120),AND($I120&lt;&gt;"",NOT(OR(EXACT($I120,"full"),EXACT($I120,"partial"),EXACT($I120,"mismatch"),EXACT($I120,"unknown")))),ISFORMULA($J120),AND($J120&lt;&gt;"",NOT(OR(EXACT($J120,"independent_current"),EXACT($J120,"one_decision"),EXACT($J120,"shared_records"),EXACT($J120,"contradictory"),EXACT($J120,"incomplete_capture"),EXACT($J120,"stale")))),ISFORMULA($K120),AND($K120&lt;&gt;"",NOT(OR(EXACT($K120,"vendor"),EXACT($K120,"product"),EXACT($K120,"consultancy"),EXACT($K120,"agency"),EXACT($K120,"internal_build"),EXACT($K120,"spreadsheet"),EXACT($K120,"incumbent"),EXACT($K120,"open_source"),EXACT($K120,"free_tool"),EXACT($K120,"no_decision"),EXACT($K120,"status_quo"),EXACT($K120,"unknown")))),ISFORMULA($L120),AND($L120&lt;&gt;"",NOT(OR(EXACT($L120,"direct"),EXACT($L120,"indirect"),EXACT($L120,"substitute"),EXACT($L120,"reference"),EXACT($L120,"unknown")))),ISFORMULA($M120),AND($M120&lt;&gt;"",NOT(OR(EXACT($M120,"current"),EXACT($M120,"stale"),EXACT($M120,"unknown")))),ISFORMULA($N120),AND($N120&lt;&gt;"",NOT(OR(EXACT($N120,"none"),EXACT($N120,"material"),EXACT($N120,"unknown")))),ISFORMULA($O120),AND($O120&lt;&gt;"",NOT(OR(EXACT($O120,"two_plus"),EXACT($O120,"one"),EXACT($O120,"shared"),EXACT($O120,"unknown")))),ISFORMULA($P120),AND($P120&lt;&gt;"",NOT(OR(EXACT($P120,"balanced"),EXACT($P120,"only_wins"),EXACT($P120,"only_losses"),EXACT($P120,"one_segment"),EXACT($P120,"incomplete_crm"),EXACT($P120,"limited")))),ISFORMULA($Q120),AND($Q120&lt;&gt;"",NOT(OR(EXACT($Q120,"none"),EXACT($Q120,"review_due"),EXACT($Q120,"new_evidence")))),ISFORMULA($R120),AND($R120&lt;&gt;"",NOT(OR(EXACT($R120,"yes"),EXACT($R120,"no")))),ISFORMULA($S120),AND($S120&lt;&gt;"",NOT(OR(EXACT($S120,"yes"),EXACT($S120,"no"),EXACT($S120,"unknown")))),ISFORMULA($T120),AND($T120&lt;&gt;"",NOT(OR(EXACT($T120,"yes"),EXACT($T120,"no")))),ISFORMULA($U120),AND($U120&lt;&gt;"",NOT(OR(EXACT($U120,"yes"),EXACT($U120,"no"),EXACT($U120,"unknown")))))</x:f>
      </x:c>
      <x:c r="BA120">
        <x:f>OR(LEN(TRIM($C120&amp;""))=0,LEN(TRIM($D120&amp;""))=0,LEN(TRIM($E120&amp;""))=0,LEN(TRIM($F120&amp;""))=0,LEN(TRIM($G120&amp;""))=0,LEN(TRIM($H120&amp;""))=0,LEN(TRIM($I120&amp;""))=0,LEN(TRIM($J120&amp;""))=0)</x:f>
      </x:c>
      <x:c r="BB120">
        <x:f>IF($O120&lt;&gt;"",$O120,IF($J120="independent_current","two_plus",IF($J120="one_decision","one",IF($J120="shared_records","shared","unknown"))))</x:f>
      </x:c>
      <x:c r="BC120">
        <x:f>IF($M120&lt;&gt;"",$M120,IF($J120="stale","stale",IF($J120="incomplete_capture","unknown",IF($J120&lt;&gt;"","current",""))))</x:f>
      </x:c>
      <x:c r="BD120">
        <x:f>IF($N120&lt;&gt;"",$N120,IF($J120="contradictory","material",IF($J120&lt;&gt;"","none","")))</x:f>
      </x:c>
      <x:c r="BE120">
        <x:f>IF($P120&lt;&gt;"",$P120,IF($J120="incomplete_capture","incomplete_crm",IF($J120="independent_current","balanced",IF($J120&lt;&gt;"","limited",""))))</x:f>
      </x:c>
      <x:c r="BF120">
        <x:f>OR($G120="buyer_event",$G120="mixed")</x:f>
      </x:c>
      <x:c r="BG120">
        <x:f>OR($D120="battlecard",$D120="shortlist",$D120="procurement",$D120="pricing",$D120="renewal",$D120="strategy",$D120="product_comparison")</x:f>
      </x:c>
      <x:c r="BH120">
        <x:f>OR($D120="seo",$D120="content",$D120="paid_search",$D120="market_monitoring")</x:f>
      </x:c>
      <x:c r="BI120">
        <x:f>IF(OR($K120="vendor",$K120="product"),"direct",IF(OR($K120="consultancy",$K120="agency"),"indirect",IF(OR($K120="internal_build",$K120="spreadsheet",$K120="incumbent",$K120="open_source",$K120="free_tool",$K120="no_decision",$K120="status_quo"),"substitute","")))</x:f>
      </x:c>
      <x:c r="BJ120">
        <x:f>IF(OR($K120="vendor",$K120="product"),"Direct competitor",IF(OR($K120="consultancy",$K120="agency"),"Service alternative",IF($K120="incumbent","Incumbent / substitute",IF($K120="no_decision","No-decision alternative",IF($K120="status_quo","Status-quo alternative",IF(OR($K120="internal_build",$K120="spreadsheet",$K120="open_source",$K120="free_tool"),"Substitute",""))))))</x:f>
      </x:c>
      <x:c r="BK120">
        <x:f>OR($G120="none",$G120="seller_only",$BB120&lt;&gt;"two_plus",$BE120="only_wins",$BE120="only_losses",$BE120="one_segment",$BE120="incomplete_crm",$BE120="limited",$T120="yes",$BC120&lt;&gt;"current")</x:f>
      </x:c>
      <x:c r="BL120">
        <x:f>IF(ISFORMULA($C120),"candidateName, ","")&amp;IF(OR(ISFORMULA($D120),AND($D120&lt;&gt;"",NOT(OR(EXACT($D120,"seo"),EXACT($D120,"content"),EXACT($D120,"paid_search"),EXACT($D120,"market_monitoring"),EXACT($D120,"battlecard"),EXACT($D120,"product_comparison"),EXACT($D120,"shortlist"),EXACT($D120,"procurement"),EXACT($D120,"pricing"),EXACT($D120,"renewal"),EXACT($D120,"strategy"))))),"decisionUse, ","")&amp;IF(OR(ISFORMULA($E120),AND($E120&lt;&gt;"",NOT(OR(EXACT($E120,"yes"),EXACT($E120,"no"))))),"candidateInSet, ","")&amp;IF(OR(ISFORMULA($F120),AND($F120&lt;&gt;"",NOT(OR(EXACT($F120,"yes"),EXACT($F120,"no"))))),"publicEvidence, ","")&amp;IF(OR(ISFORMULA($G120),AND($G120&lt;&gt;"",NOT(OR(EXACT($G120,"none"),EXACT($G120,"seller_only"),EXACT($G120,"buyer_event"),EXACT($G120,"mixed"))))),"firstPartyEvidence, ","")&amp;IF(OR(ISFORMULA($H120),AND($H120&lt;&gt;"",NOT(OR(EXACT($H120,"yes"),EXACT($H120,"no"),EXACT($H120,"unknown"))))),"realDecision, ","")&amp;IF(OR(ISFORMULA($I120),AND($I120&lt;&gt;"",NOT(OR(EXACT($I120,"full"),EXACT($I120,"partial"),EXACT($I120,"mismatch"),EXACT($I120,"unknown"))))),"scopeMatch, ","")&amp;IF(OR(ISFORMULA($J120),AND($J120&lt;&gt;"",NOT(OR(EXACT($J120,"independent_current"),EXACT($J120,"one_decision"),EXACT($J120,"shared_records"),EXACT($J120,"contradictory"),EXACT($J120,"incomplete_capture"),EXACT($J120,"stale"))))),"evidenceQuality, ","")&amp;IF(OR(ISFORMULA($K120),AND($K120&lt;&gt;"",NOT(OR(EXACT($K120,"vendor"),EXACT($K120,"product"),EXACT($K120,"consultancy"),EXACT($K120,"agency"),EXACT($K120,"internal_build"),EXACT($K120,"spreadsheet"),EXACT($K120,"incumbent"),EXACT($K120,"open_source"),EXACT($K120,"free_tool"),EXACT($K120,"no_decision"),EXACT($K120,"status_quo"),EXACT($K120,"unknown"))))),"alternativeType, ","")&amp;IF(OR(ISFORMULA($L120),AND($L120&lt;&gt;"",NOT(OR(EXACT($L120,"direct"),EXACT($L120,"indirect"),EXACT($L120,"substitute"),EXACT($L120,"reference"),EXACT($L120,"unknown"))))),"currentRole, ","")&amp;IF(OR(ISFORMULA($M120),AND($M120&lt;&gt;"",NOT(OR(EXACT($M120,"current"),EXACT($M120,"stale"),EXACT($M120,"unknown"))))),"freshness, ","")&amp;IF(OR(ISFORMULA($N120),AND($N120&lt;&gt;"",NOT(OR(EXACT($N120,"none"),EXACT($N120,"material"),EXACT($N120,"unknown"))))),"contradiction, ","")&amp;IF(OR(ISFORMULA($O120),AND($O120&lt;&gt;"",NOT(OR(EXACT($O120,"two_plus"),EXACT($O120,"one"),EXACT($O120,"shared"),EXACT($O120,"unknown"))))),"provenance, ","")&amp;IF(OR(ISFORMULA($P120),AND($P120&lt;&gt;"",NOT(OR(EXACT($P120,"balanced"),EXACT($P120,"only_wins"),EXACT($P120,"only_losses"),EXACT($P120,"one_segment"),EXACT($P120,"incomplete_crm"),EXACT($P120,"limited"))))),"sampleCoverage, ","")&amp;IF(OR(ISFORMULA($Q120),AND($Q120&lt;&gt;"",NOT(OR(EXACT($Q120,"none"),EXACT($Q120,"review_due"),EXACT($Q120,"new_evidence"))))),"previousValidation, ","")&amp;IF(OR(ISFORMULA($R120),AND($R120&lt;&gt;"",NOT(OR(EXACT($R120,"yes"),EXACT($R120,"no"))))),"newMaterialEvidence, ","")&amp;IF(OR(ISFORMULA($S120),AND($S120&lt;&gt;"",NOT(OR(EXACT($S120,"yes"),EXACT($S120,"no"),EXACT($S120,"unknown"))))),"serviceability, ","")&amp;IF(OR(ISFORMULA($T120),AND($T120&lt;&gt;"",NOT(OR(EXACT($T120,"yes"),EXACT($T120,"no"))))),"historicalBackfill, ","")&amp;IF(OR(ISFORMULA($U120),AND($U120&lt;&gt;"",NOT(OR(EXACT($U120,"yes"),EXACT($U120,"no"),EXACT($U120,"unknown"))))),"commercialNonParticipation, ","")</x:f>
      </x:c>
      <x:c r="BM120">
        <x:f>IF(LEN(TRIM($C120&amp;""))=0,"candidateName, ","")&amp;IF(LEN(TRIM($D120&amp;""))=0,"decisionUse, ","")&amp;IF(LEN(TRIM($E120&amp;""))=0,"candidateInSet, ","")&amp;IF(LEN(TRIM($F120&amp;""))=0,"publicEvidence, ","")&amp;IF(LEN(TRIM($G120&amp;""))=0,"firstPartyEvidence, ","")&amp;IF(LEN(TRIM($H120&amp;""))=0,"realDecision, ","")&amp;IF(LEN(TRIM($I120&amp;""))=0,"scopeMatch, ","")&amp;IF(LEN(TRIM($J120&amp;""))=0,"evidenceQuality, ","")</x:f>
      </x:c>
      <x:c r="BN120">
        <x:f>IF($AY120=0,"EMPTY",IF($AZ120=TRUE,"INVALID INPUT",IF($BA120=TRUE,"INVALID INPUT",IF(OR(NOT(ISTEXT($C120)),LEN(TRIM($C120&amp;""))&lt;2),"INVALID INPUT",IF(OR($Q120="review_due",$Q120="new_evidence",$R120="yes"),"REOPEN",IF(OR($BD120="material",$BD120="unknown"),"RESOLVE EVIDENCE",IF(OR($I120="unknown",$H120="unknown"),"RESOLVE EVIDENCE",IF(AND($BG120=TRUE,OR($S120="",$S120="unknown")),"RESOLVE EVIDENCE",IF(AND($E120="no",OR($K120="",$K120="unknown")),"RESOLVE EVIDENCE",IF(AND($E120="yes",OR($L120="",$L120="unknown")),"RESOLVE EVIDENCE",IF(AND($E120="yes",OR($I120="partial",$I120="mismatch",$BC120="stale")),"DOWNGRADE",IF(AND($BG120=TRUE,$BK120=TRUE),"RESOLVE EVIDENCE",IF(AND($S120="no",$E120="yes",$H120="no",$U120="yes",$BB120="two_plus",$I120="full",$BC120="current"),"EXCLUDE FROM THIS COMMERCIAL VIEW",IF(AND($S120="no",$E120="yes",$H120="yes"),"DOWNGRADE",IF(AND($S120="no",OR($F120="yes",$BH120=TRUE)),"RETAIN FOR DISCOVERY / REFERENCE",IF($S120="no","RESOLVE EVIDENCE",IF(AND($E120="no",$H120="yes",$BF120=TRUE,$I120="full",$BI120=""),"RESOLVE EVIDENCE",IF(AND($E120="no",$H120="yes",$BF120=TRUE,$I120="full",$BG120=TRUE,OR($BB120&lt;&gt;"two_plus",$BC120&lt;&gt;"current",$S120&lt;&gt;"yes")),"RESOLVE EVIDENCE",IF(AND($E120="no",$H120="yes",$BF120=TRUE,$I120="full"),"ADD",IF(AND($BI120&lt;&gt;"",$E120="yes",$H120="yes",$I120="full",$L120&lt;&gt;$BI120),"RECLASSIFY",IF(AND($BB120="shared",$BH120=TRUE),"RETAIN FOR DISCOVERY / REFERENCE",IF(AND($BH120=TRUE,$F120="yes",OR($H120="no",$G120="none")),"RETAIN FOR DISCOVERY / REFERENCE",IF(AND($E120="yes",$H120="no",$U120="yes",$BB120="two_plus",$I120="full",$BC120="current"),"EXCLUDE FROM THIS COMMERCIAL VIEW",IF(AND($E120="yes",$H120="yes",$BF120=TRUE,$I120="full",$BB120="two_plus",$BC120="current",$BI120=""),"RESOLVE EVIDENCE",IF(AND($E120="yes",$H120="yes",$BF120=TRUE,$I120="full",$BB120="two_plus",$BC120="current",$BG120=TRUE,$S120&lt;&gt;"yes"),"RESOLVE EVIDENCE",IF(AND($E120="yes",$H120="yes",$BF120=TRUE,$I120="full",$BB120="two_plus",$BC120="current",$L120&lt;&gt;$BI120),"RECLASSIFY",IF(AND($E120="yes",$H120="yes",$BF120=TRUE,$I120="full",$BB120="two_plus",$BC120="current"),"CONFIRM","RESOLVE EVIDENCE")))))))))))))))))))))))))))</x:f>
      </x:c>
      <x:c r="BO120">
        <x:f>IF($AY120=0,"EMPTY",IF($AZ120=TRUE,"CONTROLLED_INPUT_INVALID",IF($BA120=TRUE,"REQUIRED_FIELDS_MISSING",IF(OR(NOT(ISTEXT($C120)),LEN(TRIM($C120&amp;""))&lt;2),"IDENTITY_MALFORMED",IF(OR($Q120="review_due",$Q120="new_evidence",$R120="yes"),"LIFECYCLE_TRIGGER",IF(OR($BD120="material",$BD120="unknown"),"MATERIAL_CONTRADICTION",IF(OR($I120="unknown",$H120="unknown"),"SCOPE_OR_EVENT_UNRESOLVED",IF(AND($BG120=TRUE,OR($S120="",$S120="unknown")),"SERVICEABILITY_UNRESOLVED",IF(AND($E120="no",OR($K120="",$K120="unknown")),"MISSING_ALTERNATIVE_ROLE_UNRESOLVED",IF(AND($E120="yes",OR($L120="",$L120="unknown")),"CURRENT_ROLE_UNRESOLVED",IF(AND($E120="yes",OR($I120="partial",$I120="mismatch",$BC120="stale")),"SCOPE_OR_FRESHNESS_LIMIT",IF(AND($BG120=TRUE,$BK120=TRUE),"COMMERCIAL_EVIDENCE_LIMITED",IF(AND($S120="no",$E120="yes",$H120="no",$U120="yes",$BB120="two_plus",$I120="full",$BC120="current"),"SCOPED_NON_SERVICEABILITY",IF(AND($S120="no",$E120="yes",$H120="yes"),"SERVICEABILITY_LIMIT",IF(AND($S120="no",OR($F120="yes",$BH120=TRUE)),"NOT_SERVICEABLE_FOR_COMMERCIAL_VIEW",IF($S120="no","SERVICEABILITY_NEGATIVE_ROLE_EFFECT_UNRESOLVED",IF(AND($E120="no",$H120="yes",$BF120=TRUE,$I120="full",$BI120=""),"MISSING_ALTERNATIVE_ROLE_UNRESOLVED",IF(AND($E120="no",$H120="yes",$BF120=TRUE,$I120="full",$BG120=TRUE,OR($BB120&lt;&gt;"two_plus",$BC120&lt;&gt;"current",$S120&lt;&gt;"yes")),"MISSING_ALTERNATIVE_EVIDENCE_LIMITED",IF(AND($E120="no",$H120="yes",$BF120=TRUE,$I120="full"),"COMMERCIAL_ALTERNATIVE_MISSING",IF(AND($BI120&lt;&gt;"",$E120="yes",$H120="yes",$I120="full",$L120&lt;&gt;$BI120),"ROLE_MISMATCH",IF(AND($BB120="shared",$BH120=TRUE),"PUBLIC_SIGNAL_SHARED_PROVENANCE",IF(AND($BH120=TRUE,$F120="yes",OR($H120="no",$G120="none")),"DISCOVERY_ONLY_RELATIONSHIP",IF(AND($E120="yes",$H120="no",$U120="yes",$BB120="two_plus",$I120="full",$BC120="current"),"SCOPED_NON_PARTICIPATION",IF(AND($E120="yes",$H120="yes",$BF120=TRUE,$I120="full",$BB120="two_plus",$BC120="current",$BI120=""),"ALTERNATIVE_TYPE_UNRESOLVED",IF(AND($E120="yes",$H120="yes",$BF120=TRUE,$I120="full",$BB120="two_plus",$BC120="current",$BG120=TRUE,$S120&lt;&gt;"yes"),"SERVICEABILITY_UNRESOLVED",IF(AND($E120="yes",$H120="yes",$BF120=TRUE,$I120="full",$BB120="two_plus",$BC120="current",$L120&lt;&gt;$BI120),"ROLE_MISMATCH",IF(AND($E120="yes",$H120="yes",$BF120=TRUE,$I120="full",$BB120="two_plus",$BC120="current"),"SCOPED_COMMERCIAL_RELEVANCE","DEFAULT_EVIDENCE_GAP")))))))))))))))))))))))))))</x:f>
      </x:c>
    </x:row>
    <x:row r="121">
      <x:c r="A121" s="71" t="str">
        <x:v>F116</x:v>
      </x:c>
      <x:c r="B121" s="71" t="str">
        <x:v>Confirm negative: current role unknown</x:v>
      </x:c>
      <x:c r="C121" s="71" t="str">
        <x:v>Atlas Cloud</x:v>
      </x:c>
      <x:c r="D121" s="71" t="str">
        <x:v>shortlist</x:v>
      </x:c>
      <x:c r="E121" s="71" t="str">
        <x:v>yes</x:v>
      </x:c>
      <x:c r="F121" s="71" t="str">
        <x:v>yes</x:v>
      </x:c>
      <x:c r="G121" s="71" t="str">
        <x:v>mixed</x:v>
      </x:c>
      <x:c r="H121" s="71" t="str">
        <x:v>yes</x:v>
      </x:c>
      <x:c r="I121" s="71" t="str">
        <x:v>full</x:v>
      </x:c>
      <x:c r="J121" s="71" t="str">
        <x:v>independent_current</x:v>
      </x:c>
      <x:c r="K121" s="71" t="str">
        <x:v>vendor</x:v>
      </x:c>
      <x:c r="L121" s="71" t="str">
        <x:v>unknown</x:v>
      </x:c>
      <x:c r="M121" s="71" t="str">
        <x:v>current</x:v>
      </x:c>
      <x:c r="N121" s="71" t="str">
        <x:v>none</x:v>
      </x:c>
      <x:c r="O121" s="71" t="str">
        <x:v>two_plus</x:v>
      </x:c>
      <x:c r="P121" s="71" t="str">
        <x:v>balanced</x:v>
      </x:c>
      <x:c r="Q121" s="71" t="str">
        <x:v>none</x:v>
      </x:c>
      <x:c r="R121" s="71" t="str">
        <x:v>no</x:v>
      </x:c>
      <x:c r="S121" s="71" t="str">
        <x:v>yes</x:v>
      </x:c>
      <x:c r="T121" s="71" t="str">
        <x:v>no</x:v>
      </x:c>
      <x:c r="U121" s="71" t="str">
        <x:v>no</x:v>
      </x:c>
      <x:c r="V121" s="71" t="str">
        <x:v>RESOLVE EVIDENCE</x:v>
      </x:c>
      <x:c r="W121" s="71" t="str">
        <x:v>CURRENT_ROLE_UNRESOLVED</x:v>
      </x:c>
      <x:c r="X121" s="71" t="str">
        <x:v>VALID</x:v>
      </x:c>
      <x:c r="Y121" s="61">
        <x:f>IF($BN121="EMPTY","EMPTY",$BN121)</x:f>
      </x:c>
      <x:c r="Z121" s="61">
        <x:f>$BO121</x:f>
      </x:c>
      <x:c r="AA121" s="61">
        <x:f>IF($BN121="EMPTY","EMPTY",IF($AZ121=TRUE,"INVALID",IF($BA121=TRUE,"INCOMPLETE",IF(OR(NOT(ISTEXT($C121)),LEN(TRIM($C121&amp;""))&lt;2),"INVALID","VALID"))))</x:f>
      </x:c>
      <x:c r="AB121" s="61">
        <x:f>IF(Y121=V121,"PASS","FAIL")</x:f>
      </x:c>
      <x:c r="AC121" s="61">
        <x:f>IF(Z121=W121,"PASS","FAIL")</x:f>
      </x:c>
      <x:c r="AD121" s="61">
        <x:f>IF(AA121=X121,"PASS","FAIL")</x:f>
      </x:c>
      <x:c r="AE121" s="61">
        <x:f>IF(AND(AB121="PASS",AC121="PASS",AD121="PASS"),"PASS","FAIL")</x:f>
      </x:c>
      <x:c r="AF121" s="71" t="str">
        <x:v>The candidate is in the set, but its current scoped role is unresolved.</x:v>
      </x:c>
      <x:c r="AG121" s="61">
        <x:f>IF($BN121="EMPTY","EMPTY",IFERROR(VLOOKUP($BO121,'Method Notes'!$AN$5:$AW$50,2,FALSE),""))</x:f>
      </x:c>
      <x:c r="AH121" s="71" t="str">
        <x:v>CONFIRM requires a known role that is compatible with the evidence and alternative type.</x:v>
      </x:c>
      <x:c r="AI121" s="61">
        <x:f>IF($BN121="EMPTY","EMPTY",IF($BO121="CONTROLLED_INPUT_INVALID","Unsupported values were supplied for: "&amp;LEFT($BL121,MAX(0,LEN($BL121)-2))&amp;". The engine does not convert them to a safe default.",IF($BO121="REQUIRED_FIELDS_MISSING","Required information is missing: "&amp;LEFT($BM121,MAX(0,LEN($BM121)-2))&amp;".",IFERROR(VLOOKUP($BO121,'Method Notes'!$AN$5:$AW$50,3,FALSE),""))))</x:f>
      </x:c>
      <x:c r="AJ121" s="71" t="str">
        <x:v>No final role change.</x:v>
      </x:c>
      <x:c r="AK121" s="61">
        <x:f>IF($BN121="EMPTY","EMPTY",IF($BO121="COMMERCIAL_ALTERNATIVE_MISSING","Add as "&amp;$BJ121&amp;" in this scoped view.",IF($BO121="ROLE_MISMATCH","Reclassify as "&amp;$BJ121&amp;" for this view.",IFERROR(VLOOKUP($BO121,'Method Notes'!$AN$5:$AW$50,4,FALSE),""))))</x:f>
      </x:c>
      <x:c r="AL121" s="71" t="str">
        <x:v>Evidence collection and controlled review.</x:v>
      </x:c>
      <x:c r="AM121" s="61">
        <x:f>IF($BN121="EMPTY","EMPTY",IFERROR(VLOOKUP($BO121,'Method Notes'!$AN$5:$AW$50,5,FALSE),""))</x:f>
      </x:c>
      <x:c r="AN121" s="71" t="str">
        <x:v>High-impact downstream use until the named gap is closed.</x:v>
      </x:c>
      <x:c r="AO121" s="61">
        <x:f>IF($BN121="EMPTY","EMPTY",IFERROR(VLOOKUP($BO121,'Method Notes'!$AN$5:$AW$50,6,FALSE),""))</x:f>
      </x:c>
      <x:c r="AP121" s="71" t="str">
        <x:v>Inspect the current set and record the actual scoped role.</x:v>
      </x:c>
      <x:c r="AQ121" s="61">
        <x:f>IF($BN121="EMPTY","EMPTY",IF($BO121="COMMERCIAL_EVIDENCE_LIMITED",IF($BF121=TRUE,"Add independent decisions and missing segments.","Collect direct buyer or recorded commercial-event evidence tied to the same scope."),IFERROR(VLOOKUP($BO121,'Method Notes'!$AN$5:$AW$50,7,FALSE),"")))</x:f>
      </x:c>
      <x:c r="AR121" s="71" t="str">
        <x:v>Review when the named evidence is available.</x:v>
      </x:c>
      <x:c r="AS121" s="61">
        <x:f>IF($BN121="EMPTY","EMPTY",IFERROR(VLOOKUP($BO121,'Method Notes'!$AN$5:$AW$50,8,FALSE),""))</x:f>
      </x:c>
      <x:c r="AT121" s="71" t="str">
        <x:v>CURRENT ROLE UNKNOWN</x:v>
      </x:c>
      <x:c r="AU121" s="61">
        <x:f>IF($BN121="EMPTY","EMPTY",IF(OR($BO121="COMMERCIAL_EVIDENCE_LIMITED",$BO121="COMMERCIAL_ALTERNATIVE_MISSING",$BO121="ROLE_MISMATCH",$BO121="SCOPE_OR_FRESHNESS_LIMIT"),IF($BB121="shared","PROVENANCE NOT INDEPENDENT",IF($BB121="one","ONE INDEPENDENT DECISION ONLY",IF($BE121="incomplete_crm","CRM CAPTURE INCOMPLETE",IF(OR($BE121="only_wins",$BE121="only_losses",$BE121="one_segment",$BE121="limited"),"SAMPLE COVERAGE LIMITED",IF($T121="yes","HISTORICAL BACKFILL UNRELIABLE",IF($BC121="stale","EVIDENCE STALE","Evidence is scoped to the tested view.")))))),IFERROR(VLOOKUP($BO121,'Method Notes'!$AN$5:$AW$50,9,FALSE),"")))</x:f>
      </x:c>
      <x:c r="AV121" s="71" t="str">
        <x:v>Resolve the existing role before confirming or reclassifying it.</x:v>
      </x:c>
      <x:c r="AW121" s="61">
        <x:f>IF($BN121="EMPTY","EMPTY",IFERROR(VLOOKUP($BO121,'Method Notes'!$AN$5:$AW$50,10,FALSE),""))</x:f>
      </x:c>
      <x:c r="AX121" s="61">
        <x:f>IF(AND(AG121=AF121,AI121=AH121,AK121=AJ121,AM121=AL121,AO121=AN121,AQ121=AP121,AS121=AR121,AU121=AT121,AW121=AV121),"PASS","FAIL")</x:f>
      </x:c>
      <x:c r="AY121">
        <x:f>IF(COUNTA($C121:$U121)&gt;0,1,0)</x:f>
      </x:c>
      <x:c r="AZ121">
        <x:f>OR(ISFORMULA($C121),ISFORMULA($D121),AND($D121&lt;&gt;"",NOT(OR(EXACT($D121,"seo"),EXACT($D121,"content"),EXACT($D121,"paid_search"),EXACT($D121,"market_monitoring"),EXACT($D121,"battlecard"),EXACT($D121,"product_comparison"),EXACT($D121,"shortlist"),EXACT($D121,"procurement"),EXACT($D121,"pricing"),EXACT($D121,"renewal"),EXACT($D121,"strategy")))),ISFORMULA($E121),AND($E121&lt;&gt;"",NOT(OR(EXACT($E121,"yes"),EXACT($E121,"no")))),ISFORMULA($F121),AND($F121&lt;&gt;"",NOT(OR(EXACT($F121,"yes"),EXACT($F121,"no")))),ISFORMULA($G121),AND($G121&lt;&gt;"",NOT(OR(EXACT($G121,"none"),EXACT($G121,"seller_only"),EXACT($G121,"buyer_event"),EXACT($G121,"mixed")))),ISFORMULA($H121),AND($H121&lt;&gt;"",NOT(OR(EXACT($H121,"yes"),EXACT($H121,"no"),EXACT($H121,"unknown")))),ISFORMULA($I121),AND($I121&lt;&gt;"",NOT(OR(EXACT($I121,"full"),EXACT($I121,"partial"),EXACT($I121,"mismatch"),EXACT($I121,"unknown")))),ISFORMULA($J121),AND($J121&lt;&gt;"",NOT(OR(EXACT($J121,"independent_current"),EXACT($J121,"one_decision"),EXACT($J121,"shared_records"),EXACT($J121,"contradictory"),EXACT($J121,"incomplete_capture"),EXACT($J121,"stale")))),ISFORMULA($K121),AND($K121&lt;&gt;"",NOT(OR(EXACT($K121,"vendor"),EXACT($K121,"product"),EXACT($K121,"consultancy"),EXACT($K121,"agency"),EXACT($K121,"internal_build"),EXACT($K121,"spreadsheet"),EXACT($K121,"incumbent"),EXACT($K121,"open_source"),EXACT($K121,"free_tool"),EXACT($K121,"no_decision"),EXACT($K121,"status_quo"),EXACT($K121,"unknown")))),ISFORMULA($L121),AND($L121&lt;&gt;"",NOT(OR(EXACT($L121,"direct"),EXACT($L121,"indirect"),EXACT($L121,"substitute"),EXACT($L121,"reference"),EXACT($L121,"unknown")))),ISFORMULA($M121),AND($M121&lt;&gt;"",NOT(OR(EXACT($M121,"current"),EXACT($M121,"stale"),EXACT($M121,"unknown")))),ISFORMULA($N121),AND($N121&lt;&gt;"",NOT(OR(EXACT($N121,"none"),EXACT($N121,"material"),EXACT($N121,"unknown")))),ISFORMULA($O121),AND($O121&lt;&gt;"",NOT(OR(EXACT($O121,"two_plus"),EXACT($O121,"one"),EXACT($O121,"shared"),EXACT($O121,"unknown")))),ISFORMULA($P121),AND($P121&lt;&gt;"",NOT(OR(EXACT($P121,"balanced"),EXACT($P121,"only_wins"),EXACT($P121,"only_losses"),EXACT($P121,"one_segment"),EXACT($P121,"incomplete_crm"),EXACT($P121,"limited")))),ISFORMULA($Q121),AND($Q121&lt;&gt;"",NOT(OR(EXACT($Q121,"none"),EXACT($Q121,"review_due"),EXACT($Q121,"new_evidence")))),ISFORMULA($R121),AND($R121&lt;&gt;"",NOT(OR(EXACT($R121,"yes"),EXACT($R121,"no")))),ISFORMULA($S121),AND($S121&lt;&gt;"",NOT(OR(EXACT($S121,"yes"),EXACT($S121,"no"),EXACT($S121,"unknown")))),ISFORMULA($T121),AND($T121&lt;&gt;"",NOT(OR(EXACT($T121,"yes"),EXACT($T121,"no")))),ISFORMULA($U121),AND($U121&lt;&gt;"",NOT(OR(EXACT($U121,"yes"),EXACT($U121,"no"),EXACT($U121,"unknown")))))</x:f>
      </x:c>
      <x:c r="BA121">
        <x:f>OR(LEN(TRIM($C121&amp;""))=0,LEN(TRIM($D121&amp;""))=0,LEN(TRIM($E121&amp;""))=0,LEN(TRIM($F121&amp;""))=0,LEN(TRIM($G121&amp;""))=0,LEN(TRIM($H121&amp;""))=0,LEN(TRIM($I121&amp;""))=0,LEN(TRIM($J121&amp;""))=0)</x:f>
      </x:c>
      <x:c r="BB121">
        <x:f>IF($O121&lt;&gt;"",$O121,IF($J121="independent_current","two_plus",IF($J121="one_decision","one",IF($J121="shared_records","shared","unknown"))))</x:f>
      </x:c>
      <x:c r="BC121">
        <x:f>IF($M121&lt;&gt;"",$M121,IF($J121="stale","stale",IF($J121="incomplete_capture","unknown",IF($J121&lt;&gt;"","current",""))))</x:f>
      </x:c>
      <x:c r="BD121">
        <x:f>IF($N121&lt;&gt;"",$N121,IF($J121="contradictory","material",IF($J121&lt;&gt;"","none","")))</x:f>
      </x:c>
      <x:c r="BE121">
        <x:f>IF($P121&lt;&gt;"",$P121,IF($J121="incomplete_capture","incomplete_crm",IF($J121="independent_current","balanced",IF($J121&lt;&gt;"","limited",""))))</x:f>
      </x:c>
      <x:c r="BF121">
        <x:f>OR($G121="buyer_event",$G121="mixed")</x:f>
      </x:c>
      <x:c r="BG121">
        <x:f>OR($D121="battlecard",$D121="shortlist",$D121="procurement",$D121="pricing",$D121="renewal",$D121="strategy",$D121="product_comparison")</x:f>
      </x:c>
      <x:c r="BH121">
        <x:f>OR($D121="seo",$D121="content",$D121="paid_search",$D121="market_monitoring")</x:f>
      </x:c>
      <x:c r="BI121">
        <x:f>IF(OR($K121="vendor",$K121="product"),"direct",IF(OR($K121="consultancy",$K121="agency"),"indirect",IF(OR($K121="internal_build",$K121="spreadsheet",$K121="incumbent",$K121="open_source",$K121="free_tool",$K121="no_decision",$K121="status_quo"),"substitute","")))</x:f>
      </x:c>
      <x:c r="BJ121">
        <x:f>IF(OR($K121="vendor",$K121="product"),"Direct competitor",IF(OR($K121="consultancy",$K121="agency"),"Service alternative",IF($K121="incumbent","Incumbent / substitute",IF($K121="no_decision","No-decision alternative",IF($K121="status_quo","Status-quo alternative",IF(OR($K121="internal_build",$K121="spreadsheet",$K121="open_source",$K121="free_tool"),"Substitute",""))))))</x:f>
      </x:c>
      <x:c r="BK121">
        <x:f>OR($G121="none",$G121="seller_only",$BB121&lt;&gt;"two_plus",$BE121="only_wins",$BE121="only_losses",$BE121="one_segment",$BE121="incomplete_crm",$BE121="limited",$T121="yes",$BC121&lt;&gt;"current")</x:f>
      </x:c>
      <x:c r="BL121">
        <x:f>IF(ISFORMULA($C121),"candidateName, ","")&amp;IF(OR(ISFORMULA($D121),AND($D121&lt;&gt;"",NOT(OR(EXACT($D121,"seo"),EXACT($D121,"content"),EXACT($D121,"paid_search"),EXACT($D121,"market_monitoring"),EXACT($D121,"battlecard"),EXACT($D121,"product_comparison"),EXACT($D121,"shortlist"),EXACT($D121,"procurement"),EXACT($D121,"pricing"),EXACT($D121,"renewal"),EXACT($D121,"strategy"))))),"decisionUse, ","")&amp;IF(OR(ISFORMULA($E121),AND($E121&lt;&gt;"",NOT(OR(EXACT($E121,"yes"),EXACT($E121,"no"))))),"candidateInSet, ","")&amp;IF(OR(ISFORMULA($F121),AND($F121&lt;&gt;"",NOT(OR(EXACT($F121,"yes"),EXACT($F121,"no"))))),"publicEvidence, ","")&amp;IF(OR(ISFORMULA($G121),AND($G121&lt;&gt;"",NOT(OR(EXACT($G121,"none"),EXACT($G121,"seller_only"),EXACT($G121,"buyer_event"),EXACT($G121,"mixed"))))),"firstPartyEvidence, ","")&amp;IF(OR(ISFORMULA($H121),AND($H121&lt;&gt;"",NOT(OR(EXACT($H121,"yes"),EXACT($H121,"no"),EXACT($H121,"unknown"))))),"realDecision, ","")&amp;IF(OR(ISFORMULA($I121),AND($I121&lt;&gt;"",NOT(OR(EXACT($I121,"full"),EXACT($I121,"partial"),EXACT($I121,"mismatch"),EXACT($I121,"unknown"))))),"scopeMatch, ","")&amp;IF(OR(ISFORMULA($J121),AND($J121&lt;&gt;"",NOT(OR(EXACT($J121,"independent_current"),EXACT($J121,"one_decision"),EXACT($J121,"shared_records"),EXACT($J121,"contradictory"),EXACT($J121,"incomplete_capture"),EXACT($J121,"stale"))))),"evidenceQuality, ","")&amp;IF(OR(ISFORMULA($K121),AND($K121&lt;&gt;"",NOT(OR(EXACT($K121,"vendor"),EXACT($K121,"product"),EXACT($K121,"consultancy"),EXACT($K121,"agency"),EXACT($K121,"internal_build"),EXACT($K121,"spreadsheet"),EXACT($K121,"incumbent"),EXACT($K121,"open_source"),EXACT($K121,"free_tool"),EXACT($K121,"no_decision"),EXACT($K121,"status_quo"),EXACT($K121,"unknown"))))),"alternativeType, ","")&amp;IF(OR(ISFORMULA($L121),AND($L121&lt;&gt;"",NOT(OR(EXACT($L121,"direct"),EXACT($L121,"indirect"),EXACT($L121,"substitute"),EXACT($L121,"reference"),EXACT($L121,"unknown"))))),"currentRole, ","")&amp;IF(OR(ISFORMULA($M121),AND($M121&lt;&gt;"",NOT(OR(EXACT($M121,"current"),EXACT($M121,"stale"),EXACT($M121,"unknown"))))),"freshness, ","")&amp;IF(OR(ISFORMULA($N121),AND($N121&lt;&gt;"",NOT(OR(EXACT($N121,"none"),EXACT($N121,"material"),EXACT($N121,"unknown"))))),"contradiction, ","")&amp;IF(OR(ISFORMULA($O121),AND($O121&lt;&gt;"",NOT(OR(EXACT($O121,"two_plus"),EXACT($O121,"one"),EXACT($O121,"shared"),EXACT($O121,"unknown"))))),"provenance, ","")&amp;IF(OR(ISFORMULA($P121),AND($P121&lt;&gt;"",NOT(OR(EXACT($P121,"balanced"),EXACT($P121,"only_wins"),EXACT($P121,"only_losses"),EXACT($P121,"one_segment"),EXACT($P121,"incomplete_crm"),EXACT($P121,"limited"))))),"sampleCoverage, ","")&amp;IF(OR(ISFORMULA($Q121),AND($Q121&lt;&gt;"",NOT(OR(EXACT($Q121,"none"),EXACT($Q121,"review_due"),EXACT($Q121,"new_evidence"))))),"previousValidation, ","")&amp;IF(OR(ISFORMULA($R121),AND($R121&lt;&gt;"",NOT(OR(EXACT($R121,"yes"),EXACT($R121,"no"))))),"newMaterialEvidence, ","")&amp;IF(OR(ISFORMULA($S121),AND($S121&lt;&gt;"",NOT(OR(EXACT($S121,"yes"),EXACT($S121,"no"),EXACT($S121,"unknown"))))),"serviceability, ","")&amp;IF(OR(ISFORMULA($T121),AND($T121&lt;&gt;"",NOT(OR(EXACT($T121,"yes"),EXACT($T121,"no"))))),"historicalBackfill, ","")&amp;IF(OR(ISFORMULA($U121),AND($U121&lt;&gt;"",NOT(OR(EXACT($U121,"yes"),EXACT($U121,"no"),EXACT($U121,"unknown"))))),"commercialNonParticipation, ","")</x:f>
      </x:c>
      <x:c r="BM121">
        <x:f>IF(LEN(TRIM($C121&amp;""))=0,"candidateName, ","")&amp;IF(LEN(TRIM($D121&amp;""))=0,"decisionUse, ","")&amp;IF(LEN(TRIM($E121&amp;""))=0,"candidateInSet, ","")&amp;IF(LEN(TRIM($F121&amp;""))=0,"publicEvidence, ","")&amp;IF(LEN(TRIM($G121&amp;""))=0,"firstPartyEvidence, ","")&amp;IF(LEN(TRIM($H121&amp;""))=0,"realDecision, ","")&amp;IF(LEN(TRIM($I121&amp;""))=0,"scopeMatch, ","")&amp;IF(LEN(TRIM($J121&amp;""))=0,"evidenceQuality, ","")</x:f>
      </x:c>
      <x:c r="BN121">
        <x:f>IF($AY121=0,"EMPTY",IF($AZ121=TRUE,"INVALID INPUT",IF($BA121=TRUE,"INVALID INPUT",IF(OR(NOT(ISTEXT($C121)),LEN(TRIM($C121&amp;""))&lt;2),"INVALID INPUT",IF(OR($Q121="review_due",$Q121="new_evidence",$R121="yes"),"REOPEN",IF(OR($BD121="material",$BD121="unknown"),"RESOLVE EVIDENCE",IF(OR($I121="unknown",$H121="unknown"),"RESOLVE EVIDENCE",IF(AND($BG121=TRUE,OR($S121="",$S121="unknown")),"RESOLVE EVIDENCE",IF(AND($E121="no",OR($K121="",$K121="unknown")),"RESOLVE EVIDENCE",IF(AND($E121="yes",OR($L121="",$L121="unknown")),"RESOLVE EVIDENCE",IF(AND($E121="yes",OR($I121="partial",$I121="mismatch",$BC121="stale")),"DOWNGRADE",IF(AND($BG121=TRUE,$BK121=TRUE),"RESOLVE EVIDENCE",IF(AND($S121="no",$E121="yes",$H121="no",$U121="yes",$BB121="two_plus",$I121="full",$BC121="current"),"EXCLUDE FROM THIS COMMERCIAL VIEW",IF(AND($S121="no",$E121="yes",$H121="yes"),"DOWNGRADE",IF(AND($S121="no",OR($F121="yes",$BH121=TRUE)),"RETAIN FOR DISCOVERY / REFERENCE",IF($S121="no","RESOLVE EVIDENCE",IF(AND($E121="no",$H121="yes",$BF121=TRUE,$I121="full",$BI121=""),"RESOLVE EVIDENCE",IF(AND($E121="no",$H121="yes",$BF121=TRUE,$I121="full",$BG121=TRUE,OR($BB121&lt;&gt;"two_plus",$BC121&lt;&gt;"current",$S121&lt;&gt;"yes")),"RESOLVE EVIDENCE",IF(AND($E121="no",$H121="yes",$BF121=TRUE,$I121="full"),"ADD",IF(AND($BI121&lt;&gt;"",$E121="yes",$H121="yes",$I121="full",$L121&lt;&gt;$BI121),"RECLASSIFY",IF(AND($BB121="shared",$BH121=TRUE),"RETAIN FOR DISCOVERY / REFERENCE",IF(AND($BH121=TRUE,$F121="yes",OR($H121="no",$G121="none")),"RETAIN FOR DISCOVERY / REFERENCE",IF(AND($E121="yes",$H121="no",$U121="yes",$BB121="two_plus",$I121="full",$BC121="current"),"EXCLUDE FROM THIS COMMERCIAL VIEW",IF(AND($E121="yes",$H121="yes",$BF121=TRUE,$I121="full",$BB121="two_plus",$BC121="current",$BI121=""),"RESOLVE EVIDENCE",IF(AND($E121="yes",$H121="yes",$BF121=TRUE,$I121="full",$BB121="two_plus",$BC121="current",$BG121=TRUE,$S121&lt;&gt;"yes"),"RESOLVE EVIDENCE",IF(AND($E121="yes",$H121="yes",$BF121=TRUE,$I121="full",$BB121="two_plus",$BC121="current",$L121&lt;&gt;$BI121),"RECLASSIFY",IF(AND($E121="yes",$H121="yes",$BF121=TRUE,$I121="full",$BB121="two_plus",$BC121="current"),"CONFIRM","RESOLVE EVIDENCE")))))))))))))))))))))))))))</x:f>
      </x:c>
      <x:c r="BO121">
        <x:f>IF($AY121=0,"EMPTY",IF($AZ121=TRUE,"CONTROLLED_INPUT_INVALID",IF($BA121=TRUE,"REQUIRED_FIELDS_MISSING",IF(OR(NOT(ISTEXT($C121)),LEN(TRIM($C121&amp;""))&lt;2),"IDENTITY_MALFORMED",IF(OR($Q121="review_due",$Q121="new_evidence",$R121="yes"),"LIFECYCLE_TRIGGER",IF(OR($BD121="material",$BD121="unknown"),"MATERIAL_CONTRADICTION",IF(OR($I121="unknown",$H121="unknown"),"SCOPE_OR_EVENT_UNRESOLVED",IF(AND($BG121=TRUE,OR($S121="",$S121="unknown")),"SERVICEABILITY_UNRESOLVED",IF(AND($E121="no",OR($K121="",$K121="unknown")),"MISSING_ALTERNATIVE_ROLE_UNRESOLVED",IF(AND($E121="yes",OR($L121="",$L121="unknown")),"CURRENT_ROLE_UNRESOLVED",IF(AND($E121="yes",OR($I121="partial",$I121="mismatch",$BC121="stale")),"SCOPE_OR_FRESHNESS_LIMIT",IF(AND($BG121=TRUE,$BK121=TRUE),"COMMERCIAL_EVIDENCE_LIMITED",IF(AND($S121="no",$E121="yes",$H121="no",$U121="yes",$BB121="two_plus",$I121="full",$BC121="current"),"SCOPED_NON_SERVICEABILITY",IF(AND($S121="no",$E121="yes",$H121="yes"),"SERVICEABILITY_LIMIT",IF(AND($S121="no",OR($F121="yes",$BH121=TRUE)),"NOT_SERVICEABLE_FOR_COMMERCIAL_VIEW",IF($S121="no","SERVICEABILITY_NEGATIVE_ROLE_EFFECT_UNRESOLVED",IF(AND($E121="no",$H121="yes",$BF121=TRUE,$I121="full",$BI121=""),"MISSING_ALTERNATIVE_ROLE_UNRESOLVED",IF(AND($E121="no",$H121="yes",$BF121=TRUE,$I121="full",$BG121=TRUE,OR($BB121&lt;&gt;"two_plus",$BC121&lt;&gt;"current",$S121&lt;&gt;"yes")),"MISSING_ALTERNATIVE_EVIDENCE_LIMITED",IF(AND($E121="no",$H121="yes",$BF121=TRUE,$I121="full"),"COMMERCIAL_ALTERNATIVE_MISSING",IF(AND($BI121&lt;&gt;"",$E121="yes",$H121="yes",$I121="full",$L121&lt;&gt;$BI121),"ROLE_MISMATCH",IF(AND($BB121="shared",$BH121=TRUE),"PUBLIC_SIGNAL_SHARED_PROVENANCE",IF(AND($BH121=TRUE,$F121="yes",OR($H121="no",$G121="none")),"DISCOVERY_ONLY_RELATIONSHIP",IF(AND($E121="yes",$H121="no",$U121="yes",$BB121="two_plus",$I121="full",$BC121="current"),"SCOPED_NON_PARTICIPATION",IF(AND($E121="yes",$H121="yes",$BF121=TRUE,$I121="full",$BB121="two_plus",$BC121="current",$BI121=""),"ALTERNATIVE_TYPE_UNRESOLVED",IF(AND($E121="yes",$H121="yes",$BF121=TRUE,$I121="full",$BB121="two_plus",$BC121="current",$BG121=TRUE,$S121&lt;&gt;"yes"),"SERVICEABILITY_UNRESOLVED",IF(AND($E121="yes",$H121="yes",$BF121=TRUE,$I121="full",$BB121="two_plus",$BC121="current",$L121&lt;&gt;$BI121),"ROLE_MISMATCH",IF(AND($E121="yes",$H121="yes",$BF121=TRUE,$I121="full",$BB121="two_plus",$BC121="current"),"SCOPED_COMMERCIAL_RELEVANCE","DEFAULT_EVIDENCE_GAP")))))))))))))))))))))))))))</x:f>
      </x:c>
    </x:row>
    <x:row r="122">
      <x:c r="A122" s="71" t="str">
        <x:v>F117</x:v>
      </x:c>
      <x:c r="B122" s="71" t="str">
        <x:v>Confirm negative: serviceability unknown</x:v>
      </x:c>
      <x:c r="C122" s="71" t="str">
        <x:v>Atlas Cloud</x:v>
      </x:c>
      <x:c r="D122" s="71" t="str">
        <x:v>shortlist</x:v>
      </x:c>
      <x:c r="E122" s="71" t="str">
        <x:v>yes</x:v>
      </x:c>
      <x:c r="F122" s="71" t="str">
        <x:v>yes</x:v>
      </x:c>
      <x:c r="G122" s="71" t="str">
        <x:v>mixed</x:v>
      </x:c>
      <x:c r="H122" s="71" t="str">
        <x:v>yes</x:v>
      </x:c>
      <x:c r="I122" s="71" t="str">
        <x:v>full</x:v>
      </x:c>
      <x:c r="J122" s="71" t="str">
        <x:v>independent_current</x:v>
      </x:c>
      <x:c r="K122" s="71" t="str">
        <x:v>vendor</x:v>
      </x:c>
      <x:c r="L122" s="71" t="str">
        <x:v>direct</x:v>
      </x:c>
      <x:c r="M122" s="71" t="str">
        <x:v>current</x:v>
      </x:c>
      <x:c r="N122" s="71" t="str">
        <x:v>none</x:v>
      </x:c>
      <x:c r="O122" s="71" t="str">
        <x:v>two_plus</x:v>
      </x:c>
      <x:c r="P122" s="71" t="str">
        <x:v>balanced</x:v>
      </x:c>
      <x:c r="Q122" s="71" t="str">
        <x:v>none</x:v>
      </x:c>
      <x:c r="R122" s="71" t="str">
        <x:v>no</x:v>
      </x:c>
      <x:c r="S122" s="71" t="str">
        <x:v>unknown</x:v>
      </x:c>
      <x:c r="T122" s="71" t="str">
        <x:v>no</x:v>
      </x:c>
      <x:c r="U122" s="71" t="str">
        <x:v>no</x:v>
      </x:c>
      <x:c r="V122" s="71" t="str">
        <x:v>RESOLVE EVIDENCE</x:v>
      </x:c>
      <x:c r="W122" s="71" t="str">
        <x:v>SERVICEABILITY_UNRESOLVED</x:v>
      </x:c>
      <x:c r="X122" s="71" t="str">
        <x:v>VALID</x:v>
      </x:c>
      <x:c r="Y122" s="61">
        <x:f>IF($BN122="EMPTY","EMPTY",$BN122)</x:f>
      </x:c>
      <x:c r="Z122" s="61">
        <x:f>$BO122</x:f>
      </x:c>
      <x:c r="AA122" s="61">
        <x:f>IF($BN122="EMPTY","EMPTY",IF($AZ122=TRUE,"INVALID",IF($BA122=TRUE,"INCOMPLETE",IF(OR(NOT(ISTEXT($C122)),LEN(TRIM($C122&amp;""))&lt;2),"INVALID","VALID"))))</x:f>
      </x:c>
      <x:c r="AB122" s="61">
        <x:f>IF(Y122=V122,"PASS","FAIL")</x:f>
      </x:c>
      <x:c r="AC122" s="61">
        <x:f>IF(Z122=W122,"PASS","FAIL")</x:f>
      </x:c>
      <x:c r="AD122" s="61">
        <x:f>IF(AA122=X122,"PASS","FAIL")</x:f>
      </x:c>
      <x:c r="AE122" s="61">
        <x:f>IF(AND(AB122="PASS",AC122="PASS",AD122="PASS"),"PASS","FAIL")</x:f>
      </x:c>
      <x:c r="AF122" s="71" t="str">
        <x:v>Serviceability is unresolved for the selected commercial use.</x:v>
      </x:c>
      <x:c r="AG122" s="61">
        <x:f>IF($BN122="EMPTY","EMPTY",IFERROR(VLOOKUP($BO122,'Method Notes'!$AN$5:$AW$50,2,FALSE),""))</x:f>
      </x:c>
      <x:c r="AH122" s="71" t="str">
        <x:v>A candidate cannot be confirmed or added commercially until it can actually serve the scoped buyer, geography and requirement.</x:v>
      </x:c>
      <x:c r="AI122" s="61">
        <x:f>IF($BN122="EMPTY","EMPTY",IF($BO122="CONTROLLED_INPUT_INVALID","Unsupported values were supplied for: "&amp;LEFT($BL122,MAX(0,LEN($BL122)-2))&amp;". The engine does not convert them to a safe default.",IF($BO122="REQUIRED_FIELDS_MISSING","Required information is missing: "&amp;LEFT($BM122,MAX(0,LEN($BM122)-2))&amp;".",IFERROR(VLOOKUP($BO122,'Method Notes'!$AN$5:$AW$50,3,FALSE),""))))</x:f>
      </x:c>
      <x:c r="AJ122" s="71" t="str">
        <x:v>No final role change.</x:v>
      </x:c>
      <x:c r="AK122" s="61">
        <x:f>IF($BN122="EMPTY","EMPTY",IF($BO122="COMMERCIAL_ALTERNATIVE_MISSING","Add as "&amp;$BJ122&amp;" in this scoped view.",IF($BO122="ROLE_MISMATCH","Reclassify as "&amp;$BJ122&amp;" for this view.",IFERROR(VLOOKUP($BO122,'Method Notes'!$AN$5:$AW$50,4,FALSE),""))))</x:f>
      </x:c>
      <x:c r="AL122" s="71" t="str">
        <x:v>Evidence collection and controlled review.</x:v>
      </x:c>
      <x:c r="AM122" s="61">
        <x:f>IF($BN122="EMPTY","EMPTY",IFERROR(VLOOKUP($BO122,'Method Notes'!$AN$5:$AW$50,5,FALSE),""))</x:f>
      </x:c>
      <x:c r="AN122" s="71" t="str">
        <x:v>High-impact downstream use until the named gap is closed.</x:v>
      </x:c>
      <x:c r="AO122" s="61">
        <x:f>IF($BN122="EMPTY","EMPTY",IFERROR(VLOOKUP($BO122,'Method Notes'!$AN$5:$AW$50,6,FALSE),""))</x:f>
      </x:c>
      <x:c r="AP122" s="71" t="str">
        <x:v>Verify current product availability, geography, tier, procurement eligibility and material service constraints.</x:v>
      </x:c>
      <x:c r="AQ122" s="61">
        <x:f>IF($BN122="EMPTY","EMPTY",IF($BO122="COMMERCIAL_EVIDENCE_LIMITED",IF($BF122=TRUE,"Add independent decisions and missing segments.","Collect direct buyer or recorded commercial-event evidence tied to the same scope."),IFERROR(VLOOKUP($BO122,'Method Notes'!$AN$5:$AW$50,7,FALSE),"")))</x:f>
      </x:c>
      <x:c r="AR122" s="71" t="str">
        <x:v>Review when the named evidence is available.</x:v>
      </x:c>
      <x:c r="AS122" s="61">
        <x:f>IF($BN122="EMPTY","EMPTY",IFERROR(VLOOKUP($BO122,'Method Notes'!$AN$5:$AW$50,8,FALSE),""))</x:f>
      </x:c>
      <x:c r="AT122" s="71" t="str">
        <x:v>SERVICEABILITY UNKNOWN</x:v>
      </x:c>
      <x:c r="AU122" s="61">
        <x:f>IF($BN122="EMPTY","EMPTY",IF(OR($BO122="COMMERCIAL_EVIDENCE_LIMITED",$BO122="COMMERCIAL_ALTERNATIVE_MISSING",$BO122="ROLE_MISMATCH",$BO122="SCOPE_OR_FRESHNESS_LIMIT"),IF($BB122="shared","PROVENANCE NOT INDEPENDENT",IF($BB122="one","ONE INDEPENDENT DECISION ONLY",IF($BE122="incomplete_crm","CRM CAPTURE INCOMPLETE",IF(OR($BE122="only_wins",$BE122="only_losses",$BE122="one_segment",$BE122="limited"),"SAMPLE COVERAGE LIMITED",IF($T122="yes","HISTORICAL BACKFILL UNRELIABLE",IF($BC122="stale","EVIDENCE STALE","Evidence is scoped to the tested view.")))))),IFERROR(VLOOKUP($BO122,'Method Notes'!$AN$5:$AW$50,9,FALSE),"")))</x:f>
      </x:c>
      <x:c r="AV122" s="71" t="str">
        <x:v>Resolve serviceability before publishing a commercial role.</x:v>
      </x:c>
      <x:c r="AW122" s="61">
        <x:f>IF($BN122="EMPTY","EMPTY",IFERROR(VLOOKUP($BO122,'Method Notes'!$AN$5:$AW$50,10,FALSE),""))</x:f>
      </x:c>
      <x:c r="AX122" s="61">
        <x:f>IF(AND(AG122=AF122,AI122=AH122,AK122=AJ122,AM122=AL122,AO122=AN122,AQ122=AP122,AS122=AR122,AU122=AT122,AW122=AV122),"PASS","FAIL")</x:f>
      </x:c>
      <x:c r="AY122">
        <x:f>IF(COUNTA($C122:$U122)&gt;0,1,0)</x:f>
      </x:c>
      <x:c r="AZ122">
        <x:f>OR(ISFORMULA($C122),ISFORMULA($D122),AND($D122&lt;&gt;"",NOT(OR(EXACT($D122,"seo"),EXACT($D122,"content"),EXACT($D122,"paid_search"),EXACT($D122,"market_monitoring"),EXACT($D122,"battlecard"),EXACT($D122,"product_comparison"),EXACT($D122,"shortlist"),EXACT($D122,"procurement"),EXACT($D122,"pricing"),EXACT($D122,"renewal"),EXACT($D122,"strategy")))),ISFORMULA($E122),AND($E122&lt;&gt;"",NOT(OR(EXACT($E122,"yes"),EXACT($E122,"no")))),ISFORMULA($F122),AND($F122&lt;&gt;"",NOT(OR(EXACT($F122,"yes"),EXACT($F122,"no")))),ISFORMULA($G122),AND($G122&lt;&gt;"",NOT(OR(EXACT($G122,"none"),EXACT($G122,"seller_only"),EXACT($G122,"buyer_event"),EXACT($G122,"mixed")))),ISFORMULA($H122),AND($H122&lt;&gt;"",NOT(OR(EXACT($H122,"yes"),EXACT($H122,"no"),EXACT($H122,"unknown")))),ISFORMULA($I122),AND($I122&lt;&gt;"",NOT(OR(EXACT($I122,"full"),EXACT($I122,"partial"),EXACT($I122,"mismatch"),EXACT($I122,"unknown")))),ISFORMULA($J122),AND($J122&lt;&gt;"",NOT(OR(EXACT($J122,"independent_current"),EXACT($J122,"one_decision"),EXACT($J122,"shared_records"),EXACT($J122,"contradictory"),EXACT($J122,"incomplete_capture"),EXACT($J122,"stale")))),ISFORMULA($K122),AND($K122&lt;&gt;"",NOT(OR(EXACT($K122,"vendor"),EXACT($K122,"product"),EXACT($K122,"consultancy"),EXACT($K122,"agency"),EXACT($K122,"internal_build"),EXACT($K122,"spreadsheet"),EXACT($K122,"incumbent"),EXACT($K122,"open_source"),EXACT($K122,"free_tool"),EXACT($K122,"no_decision"),EXACT($K122,"status_quo"),EXACT($K122,"unknown")))),ISFORMULA($L122),AND($L122&lt;&gt;"",NOT(OR(EXACT($L122,"direct"),EXACT($L122,"indirect"),EXACT($L122,"substitute"),EXACT($L122,"reference"),EXACT($L122,"unknown")))),ISFORMULA($M122),AND($M122&lt;&gt;"",NOT(OR(EXACT($M122,"current"),EXACT($M122,"stale"),EXACT($M122,"unknown")))),ISFORMULA($N122),AND($N122&lt;&gt;"",NOT(OR(EXACT($N122,"none"),EXACT($N122,"material"),EXACT($N122,"unknown")))),ISFORMULA($O122),AND($O122&lt;&gt;"",NOT(OR(EXACT($O122,"two_plus"),EXACT($O122,"one"),EXACT($O122,"shared"),EXACT($O122,"unknown")))),ISFORMULA($P122),AND($P122&lt;&gt;"",NOT(OR(EXACT($P122,"balanced"),EXACT($P122,"only_wins"),EXACT($P122,"only_losses"),EXACT($P122,"one_segment"),EXACT($P122,"incomplete_crm"),EXACT($P122,"limited")))),ISFORMULA($Q122),AND($Q122&lt;&gt;"",NOT(OR(EXACT($Q122,"none"),EXACT($Q122,"review_due"),EXACT($Q122,"new_evidence")))),ISFORMULA($R122),AND($R122&lt;&gt;"",NOT(OR(EXACT($R122,"yes"),EXACT($R122,"no")))),ISFORMULA($S122),AND($S122&lt;&gt;"",NOT(OR(EXACT($S122,"yes"),EXACT($S122,"no"),EXACT($S122,"unknown")))),ISFORMULA($T122),AND($T122&lt;&gt;"",NOT(OR(EXACT($T122,"yes"),EXACT($T122,"no")))),ISFORMULA($U122),AND($U122&lt;&gt;"",NOT(OR(EXACT($U122,"yes"),EXACT($U122,"no"),EXACT($U122,"unknown")))))</x:f>
      </x:c>
      <x:c r="BA122">
        <x:f>OR(LEN(TRIM($C122&amp;""))=0,LEN(TRIM($D122&amp;""))=0,LEN(TRIM($E122&amp;""))=0,LEN(TRIM($F122&amp;""))=0,LEN(TRIM($G122&amp;""))=0,LEN(TRIM($H122&amp;""))=0,LEN(TRIM($I122&amp;""))=0,LEN(TRIM($J122&amp;""))=0)</x:f>
      </x:c>
      <x:c r="BB122">
        <x:f>IF($O122&lt;&gt;"",$O122,IF($J122="independent_current","two_plus",IF($J122="one_decision","one",IF($J122="shared_records","shared","unknown"))))</x:f>
      </x:c>
      <x:c r="BC122">
        <x:f>IF($M122&lt;&gt;"",$M122,IF($J122="stale","stale",IF($J122="incomplete_capture","unknown",IF($J122&lt;&gt;"","current",""))))</x:f>
      </x:c>
      <x:c r="BD122">
        <x:f>IF($N122&lt;&gt;"",$N122,IF($J122="contradictory","material",IF($J122&lt;&gt;"","none","")))</x:f>
      </x:c>
      <x:c r="BE122">
        <x:f>IF($P122&lt;&gt;"",$P122,IF($J122="incomplete_capture","incomplete_crm",IF($J122="independent_current","balanced",IF($J122&lt;&gt;"","limited",""))))</x:f>
      </x:c>
      <x:c r="BF122">
        <x:f>OR($G122="buyer_event",$G122="mixed")</x:f>
      </x:c>
      <x:c r="BG122">
        <x:f>OR($D122="battlecard",$D122="shortlist",$D122="procurement",$D122="pricing",$D122="renewal",$D122="strategy",$D122="product_comparison")</x:f>
      </x:c>
      <x:c r="BH122">
        <x:f>OR($D122="seo",$D122="content",$D122="paid_search",$D122="market_monitoring")</x:f>
      </x:c>
      <x:c r="BI122">
        <x:f>IF(OR($K122="vendor",$K122="product"),"direct",IF(OR($K122="consultancy",$K122="agency"),"indirect",IF(OR($K122="internal_build",$K122="spreadsheet",$K122="incumbent",$K122="open_source",$K122="free_tool",$K122="no_decision",$K122="status_quo"),"substitute","")))</x:f>
      </x:c>
      <x:c r="BJ122">
        <x:f>IF(OR($K122="vendor",$K122="product"),"Direct competitor",IF(OR($K122="consultancy",$K122="agency"),"Service alternative",IF($K122="incumbent","Incumbent / substitute",IF($K122="no_decision","No-decision alternative",IF($K122="status_quo","Status-quo alternative",IF(OR($K122="internal_build",$K122="spreadsheet",$K122="open_source",$K122="free_tool"),"Substitute",""))))))</x:f>
      </x:c>
      <x:c r="BK122">
        <x:f>OR($G122="none",$G122="seller_only",$BB122&lt;&gt;"two_plus",$BE122="only_wins",$BE122="only_losses",$BE122="one_segment",$BE122="incomplete_crm",$BE122="limited",$T122="yes",$BC122&lt;&gt;"current")</x:f>
      </x:c>
      <x:c r="BL122">
        <x:f>IF(ISFORMULA($C122),"candidateName, ","")&amp;IF(OR(ISFORMULA($D122),AND($D122&lt;&gt;"",NOT(OR(EXACT($D122,"seo"),EXACT($D122,"content"),EXACT($D122,"paid_search"),EXACT($D122,"market_monitoring"),EXACT($D122,"battlecard"),EXACT($D122,"product_comparison"),EXACT($D122,"shortlist"),EXACT($D122,"procurement"),EXACT($D122,"pricing"),EXACT($D122,"renewal"),EXACT($D122,"strategy"))))),"decisionUse, ","")&amp;IF(OR(ISFORMULA($E122),AND($E122&lt;&gt;"",NOT(OR(EXACT($E122,"yes"),EXACT($E122,"no"))))),"candidateInSet, ","")&amp;IF(OR(ISFORMULA($F122),AND($F122&lt;&gt;"",NOT(OR(EXACT($F122,"yes"),EXACT($F122,"no"))))),"publicEvidence, ","")&amp;IF(OR(ISFORMULA($G122),AND($G122&lt;&gt;"",NOT(OR(EXACT($G122,"none"),EXACT($G122,"seller_only"),EXACT($G122,"buyer_event"),EXACT($G122,"mixed"))))),"firstPartyEvidence, ","")&amp;IF(OR(ISFORMULA($H122),AND($H122&lt;&gt;"",NOT(OR(EXACT($H122,"yes"),EXACT($H122,"no"),EXACT($H122,"unknown"))))),"realDecision, ","")&amp;IF(OR(ISFORMULA($I122),AND($I122&lt;&gt;"",NOT(OR(EXACT($I122,"full"),EXACT($I122,"partial"),EXACT($I122,"mismatch"),EXACT($I122,"unknown"))))),"scopeMatch, ","")&amp;IF(OR(ISFORMULA($J122),AND($J122&lt;&gt;"",NOT(OR(EXACT($J122,"independent_current"),EXACT($J122,"one_decision"),EXACT($J122,"shared_records"),EXACT($J122,"contradictory"),EXACT($J122,"incomplete_capture"),EXACT($J122,"stale"))))),"evidenceQuality, ","")&amp;IF(OR(ISFORMULA($K122),AND($K122&lt;&gt;"",NOT(OR(EXACT($K122,"vendor"),EXACT($K122,"product"),EXACT($K122,"consultancy"),EXACT($K122,"agency"),EXACT($K122,"internal_build"),EXACT($K122,"spreadsheet"),EXACT($K122,"incumbent"),EXACT($K122,"open_source"),EXACT($K122,"free_tool"),EXACT($K122,"no_decision"),EXACT($K122,"status_quo"),EXACT($K122,"unknown"))))),"alternativeType, ","")&amp;IF(OR(ISFORMULA($L122),AND($L122&lt;&gt;"",NOT(OR(EXACT($L122,"direct"),EXACT($L122,"indirect"),EXACT($L122,"substitute"),EXACT($L122,"reference"),EXACT($L122,"unknown"))))),"currentRole, ","")&amp;IF(OR(ISFORMULA($M122),AND($M122&lt;&gt;"",NOT(OR(EXACT($M122,"current"),EXACT($M122,"stale"),EXACT($M122,"unknown"))))),"freshness, ","")&amp;IF(OR(ISFORMULA($N122),AND($N122&lt;&gt;"",NOT(OR(EXACT($N122,"none"),EXACT($N122,"material"),EXACT($N122,"unknown"))))),"contradiction, ","")&amp;IF(OR(ISFORMULA($O122),AND($O122&lt;&gt;"",NOT(OR(EXACT($O122,"two_plus"),EXACT($O122,"one"),EXACT($O122,"shared"),EXACT($O122,"unknown"))))),"provenance, ","")&amp;IF(OR(ISFORMULA($P122),AND($P122&lt;&gt;"",NOT(OR(EXACT($P122,"balanced"),EXACT($P122,"only_wins"),EXACT($P122,"only_losses"),EXACT($P122,"one_segment"),EXACT($P122,"incomplete_crm"),EXACT($P122,"limited"))))),"sampleCoverage, ","")&amp;IF(OR(ISFORMULA($Q122),AND($Q122&lt;&gt;"",NOT(OR(EXACT($Q122,"none"),EXACT($Q122,"review_due"),EXACT($Q122,"new_evidence"))))),"previousValidation, ","")&amp;IF(OR(ISFORMULA($R122),AND($R122&lt;&gt;"",NOT(OR(EXACT($R122,"yes"),EXACT($R122,"no"))))),"newMaterialEvidence, ","")&amp;IF(OR(ISFORMULA($S122),AND($S122&lt;&gt;"",NOT(OR(EXACT($S122,"yes"),EXACT($S122,"no"),EXACT($S122,"unknown"))))),"serviceability, ","")&amp;IF(OR(ISFORMULA($T122),AND($T122&lt;&gt;"",NOT(OR(EXACT($T122,"yes"),EXACT($T122,"no"))))),"historicalBackfill, ","")&amp;IF(OR(ISFORMULA($U122),AND($U122&lt;&gt;"",NOT(OR(EXACT($U122,"yes"),EXACT($U122,"no"),EXACT($U122,"unknown"))))),"commercialNonParticipation, ","")</x:f>
      </x:c>
      <x:c r="BM122">
        <x:f>IF(LEN(TRIM($C122&amp;""))=0,"candidateName, ","")&amp;IF(LEN(TRIM($D122&amp;""))=0,"decisionUse, ","")&amp;IF(LEN(TRIM($E122&amp;""))=0,"candidateInSet, ","")&amp;IF(LEN(TRIM($F122&amp;""))=0,"publicEvidence, ","")&amp;IF(LEN(TRIM($G122&amp;""))=0,"firstPartyEvidence, ","")&amp;IF(LEN(TRIM($H122&amp;""))=0,"realDecision, ","")&amp;IF(LEN(TRIM($I122&amp;""))=0,"scopeMatch, ","")&amp;IF(LEN(TRIM($J122&amp;""))=0,"evidenceQuality, ","")</x:f>
      </x:c>
      <x:c r="BN122">
        <x:f>IF($AY122=0,"EMPTY",IF($AZ122=TRUE,"INVALID INPUT",IF($BA122=TRUE,"INVALID INPUT",IF(OR(NOT(ISTEXT($C122)),LEN(TRIM($C122&amp;""))&lt;2),"INVALID INPUT",IF(OR($Q122="review_due",$Q122="new_evidence",$R122="yes"),"REOPEN",IF(OR($BD122="material",$BD122="unknown"),"RESOLVE EVIDENCE",IF(OR($I122="unknown",$H122="unknown"),"RESOLVE EVIDENCE",IF(AND($BG122=TRUE,OR($S122="",$S122="unknown")),"RESOLVE EVIDENCE",IF(AND($E122="no",OR($K122="",$K122="unknown")),"RESOLVE EVIDENCE",IF(AND($E122="yes",OR($L122="",$L122="unknown")),"RESOLVE EVIDENCE",IF(AND($E122="yes",OR($I122="partial",$I122="mismatch",$BC122="stale")),"DOWNGRADE",IF(AND($BG122=TRUE,$BK122=TRUE),"RESOLVE EVIDENCE",IF(AND($S122="no",$E122="yes",$H122="no",$U122="yes",$BB122="two_plus",$I122="full",$BC122="current"),"EXCLUDE FROM THIS COMMERCIAL VIEW",IF(AND($S122="no",$E122="yes",$H122="yes"),"DOWNGRADE",IF(AND($S122="no",OR($F122="yes",$BH122=TRUE)),"RETAIN FOR DISCOVERY / REFERENCE",IF($S122="no","RESOLVE EVIDENCE",IF(AND($E122="no",$H122="yes",$BF122=TRUE,$I122="full",$BI122=""),"RESOLVE EVIDENCE",IF(AND($E122="no",$H122="yes",$BF122=TRUE,$I122="full",$BG122=TRUE,OR($BB122&lt;&gt;"two_plus",$BC122&lt;&gt;"current",$S122&lt;&gt;"yes")),"RESOLVE EVIDENCE",IF(AND($E122="no",$H122="yes",$BF122=TRUE,$I122="full"),"ADD",IF(AND($BI122&lt;&gt;"",$E122="yes",$H122="yes",$I122="full",$L122&lt;&gt;$BI122),"RECLASSIFY",IF(AND($BB122="shared",$BH122=TRUE),"RETAIN FOR DISCOVERY / REFERENCE",IF(AND($BH122=TRUE,$F122="yes",OR($H122="no",$G122="none")),"RETAIN FOR DISCOVERY / REFERENCE",IF(AND($E122="yes",$H122="no",$U122="yes",$BB122="two_plus",$I122="full",$BC122="current"),"EXCLUDE FROM THIS COMMERCIAL VIEW",IF(AND($E122="yes",$H122="yes",$BF122=TRUE,$I122="full",$BB122="two_plus",$BC122="current",$BI122=""),"RESOLVE EVIDENCE",IF(AND($E122="yes",$H122="yes",$BF122=TRUE,$I122="full",$BB122="two_plus",$BC122="current",$BG122=TRUE,$S122&lt;&gt;"yes"),"RESOLVE EVIDENCE",IF(AND($E122="yes",$H122="yes",$BF122=TRUE,$I122="full",$BB122="two_plus",$BC122="current",$L122&lt;&gt;$BI122),"RECLASSIFY",IF(AND($E122="yes",$H122="yes",$BF122=TRUE,$I122="full",$BB122="two_plus",$BC122="current"),"CONFIRM","RESOLVE EVIDENCE")))))))))))))))))))))))))))</x:f>
      </x:c>
      <x:c r="BO122">
        <x:f>IF($AY122=0,"EMPTY",IF($AZ122=TRUE,"CONTROLLED_INPUT_INVALID",IF($BA122=TRUE,"REQUIRED_FIELDS_MISSING",IF(OR(NOT(ISTEXT($C122)),LEN(TRIM($C122&amp;""))&lt;2),"IDENTITY_MALFORMED",IF(OR($Q122="review_due",$Q122="new_evidence",$R122="yes"),"LIFECYCLE_TRIGGER",IF(OR($BD122="material",$BD122="unknown"),"MATERIAL_CONTRADICTION",IF(OR($I122="unknown",$H122="unknown"),"SCOPE_OR_EVENT_UNRESOLVED",IF(AND($BG122=TRUE,OR($S122="",$S122="unknown")),"SERVICEABILITY_UNRESOLVED",IF(AND($E122="no",OR($K122="",$K122="unknown")),"MISSING_ALTERNATIVE_ROLE_UNRESOLVED",IF(AND($E122="yes",OR($L122="",$L122="unknown")),"CURRENT_ROLE_UNRESOLVED",IF(AND($E122="yes",OR($I122="partial",$I122="mismatch",$BC122="stale")),"SCOPE_OR_FRESHNESS_LIMIT",IF(AND($BG122=TRUE,$BK122=TRUE),"COMMERCIAL_EVIDENCE_LIMITED",IF(AND($S122="no",$E122="yes",$H122="no",$U122="yes",$BB122="two_plus",$I122="full",$BC122="current"),"SCOPED_NON_SERVICEABILITY",IF(AND($S122="no",$E122="yes",$H122="yes"),"SERVICEABILITY_LIMIT",IF(AND($S122="no",OR($F122="yes",$BH122=TRUE)),"NOT_SERVICEABLE_FOR_COMMERCIAL_VIEW",IF($S122="no","SERVICEABILITY_NEGATIVE_ROLE_EFFECT_UNRESOLVED",IF(AND($E122="no",$H122="yes",$BF122=TRUE,$I122="full",$BI122=""),"MISSING_ALTERNATIVE_ROLE_UNRESOLVED",IF(AND($E122="no",$H122="yes",$BF122=TRUE,$I122="full",$BG122=TRUE,OR($BB122&lt;&gt;"two_plus",$BC122&lt;&gt;"current",$S122&lt;&gt;"yes")),"MISSING_ALTERNATIVE_EVIDENCE_LIMITED",IF(AND($E122="no",$H122="yes",$BF122=TRUE,$I122="full"),"COMMERCIAL_ALTERNATIVE_MISSING",IF(AND($BI122&lt;&gt;"",$E122="yes",$H122="yes",$I122="full",$L122&lt;&gt;$BI122),"ROLE_MISMATCH",IF(AND($BB122="shared",$BH122=TRUE),"PUBLIC_SIGNAL_SHARED_PROVENANCE",IF(AND($BH122=TRUE,$F122="yes",OR($H122="no",$G122="none")),"DISCOVERY_ONLY_RELATIONSHIP",IF(AND($E122="yes",$H122="no",$U122="yes",$BB122="two_plus",$I122="full",$BC122="current"),"SCOPED_NON_PARTICIPATION",IF(AND($E122="yes",$H122="yes",$BF122=TRUE,$I122="full",$BB122="two_plus",$BC122="current",$BI122=""),"ALTERNATIVE_TYPE_UNRESOLVED",IF(AND($E122="yes",$H122="yes",$BF122=TRUE,$I122="full",$BB122="two_plus",$BC122="current",$BG122=TRUE,$S122&lt;&gt;"yes"),"SERVICEABILITY_UNRESOLVED",IF(AND($E122="yes",$H122="yes",$BF122=TRUE,$I122="full",$BB122="two_plus",$BC122="current",$L122&lt;&gt;$BI122),"ROLE_MISMATCH",IF(AND($E122="yes",$H122="yes",$BF122=TRUE,$I122="full",$BB122="two_plus",$BC122="current"),"SCOPED_COMMERCIAL_RELEVANCE","DEFAULT_EVIDENCE_GAP")))))))))))))))))))))))))))</x:f>
      </x:c>
    </x:row>
    <x:row r="123">
      <x:c r="A123" s="71" t="str">
        <x:v>F118</x:v>
      </x:c>
      <x:c r="B123" s="71" t="str">
        <x:v>Confirm negative: alternative type unknown</x:v>
      </x:c>
      <x:c r="C123" s="71" t="str">
        <x:v>Atlas Cloud</x:v>
      </x:c>
      <x:c r="D123" s="71" t="str">
        <x:v>shortlist</x:v>
      </x:c>
      <x:c r="E123" s="71" t="str">
        <x:v>yes</x:v>
      </x:c>
      <x:c r="F123" s="71" t="str">
        <x:v>yes</x:v>
      </x:c>
      <x:c r="G123" s="71" t="str">
        <x:v>mixed</x:v>
      </x:c>
      <x:c r="H123" s="71" t="str">
        <x:v>yes</x:v>
      </x:c>
      <x:c r="I123" s="71" t="str">
        <x:v>full</x:v>
      </x:c>
      <x:c r="J123" s="71" t="str">
        <x:v>independent_current</x:v>
      </x:c>
      <x:c r="K123" s="71" t="str">
        <x:v>unknown</x:v>
      </x:c>
      <x:c r="L123" s="71" t="str">
        <x:v>direct</x:v>
      </x:c>
      <x:c r="M123" s="71" t="str">
        <x:v>current</x:v>
      </x:c>
      <x:c r="N123" s="71" t="str">
        <x:v>none</x:v>
      </x:c>
      <x:c r="O123" s="71" t="str">
        <x:v>two_plus</x:v>
      </x:c>
      <x:c r="P123" s="71" t="str">
        <x:v>balanced</x:v>
      </x:c>
      <x:c r="Q123" s="71" t="str">
        <x:v>none</x:v>
      </x:c>
      <x:c r="R123" s="71" t="str">
        <x:v>no</x:v>
      </x:c>
      <x:c r="S123" s="71" t="str">
        <x:v>yes</x:v>
      </x:c>
      <x:c r="T123" s="71" t="str">
        <x:v>no</x:v>
      </x:c>
      <x:c r="U123" s="71" t="str">
        <x:v>no</x:v>
      </x:c>
      <x:c r="V123" s="71" t="str">
        <x:v>RESOLVE EVIDENCE</x:v>
      </x:c>
      <x:c r="W123" s="71" t="str">
        <x:v>ALTERNATIVE_TYPE_UNRESOLVED</x:v>
      </x:c>
      <x:c r="X123" s="71" t="str">
        <x:v>VALID</x:v>
      </x:c>
      <x:c r="Y123" s="61">
        <x:f>IF($BN123="EMPTY","EMPTY",$BN123)</x:f>
      </x:c>
      <x:c r="Z123" s="61">
        <x:f>$BO123</x:f>
      </x:c>
      <x:c r="AA123" s="61">
        <x:f>IF($BN123="EMPTY","EMPTY",IF($AZ123=TRUE,"INVALID",IF($BA123=TRUE,"INCOMPLETE",IF(OR(NOT(ISTEXT($C123)),LEN(TRIM($C123&amp;""))&lt;2),"INVALID","VALID"))))</x:f>
      </x:c>
      <x:c r="AB123" s="61">
        <x:f>IF(Y123=V123,"PASS","FAIL")</x:f>
      </x:c>
      <x:c r="AC123" s="61">
        <x:f>IF(Z123=W123,"PASS","FAIL")</x:f>
      </x:c>
      <x:c r="AD123" s="61">
        <x:f>IF(AA123=X123,"PASS","FAIL")</x:f>
      </x:c>
      <x:c r="AE123" s="61">
        <x:f>IF(AND(AB123="PASS",AC123="PASS",AD123="PASS"),"PASS","FAIL")</x:f>
      </x:c>
      <x:c r="AF123" s="71" t="str">
        <x:v>The evidence supports relevance, but the alternative type is unresolved.</x:v>
      </x:c>
      <x:c r="AG123" s="61">
        <x:f>IF($BN123="EMPTY","EMPTY",IFERROR(VLOOKUP($BO123,'Method Notes'!$AN$5:$AW$50,2,FALSE),""))</x:f>
      </x:c>
      <x:c r="AH123" s="71" t="str">
        <x:v>CONFIRM requires a known alternative type so the current role can be checked for compatibility.</x:v>
      </x:c>
      <x:c r="AI123" s="61">
        <x:f>IF($BN123="EMPTY","EMPTY",IF($BO123="CONTROLLED_INPUT_INVALID","Unsupported values were supplied for: "&amp;LEFT($BL123,MAX(0,LEN($BL123)-2))&amp;". The engine does not convert them to a safe default.",IF($BO123="REQUIRED_FIELDS_MISSING","Required information is missing: "&amp;LEFT($BM123,MAX(0,LEN($BM123)-2))&amp;".",IFERROR(VLOOKUP($BO123,'Method Notes'!$AN$5:$AW$50,3,FALSE),""))))</x:f>
      </x:c>
      <x:c r="AJ123" s="71" t="str">
        <x:v>No final role change.</x:v>
      </x:c>
      <x:c r="AK123" s="61">
        <x:f>IF($BN123="EMPTY","EMPTY",IF($BO123="COMMERCIAL_ALTERNATIVE_MISSING","Add as "&amp;$BJ123&amp;" in this scoped view.",IF($BO123="ROLE_MISMATCH","Reclassify as "&amp;$BJ123&amp;" for this view.",IFERROR(VLOOKUP($BO123,'Method Notes'!$AN$5:$AW$50,4,FALSE),""))))</x:f>
      </x:c>
      <x:c r="AL123" s="71" t="str">
        <x:v>Evidence collection and controlled review.</x:v>
      </x:c>
      <x:c r="AM123" s="61">
        <x:f>IF($BN123="EMPTY","EMPTY",IFERROR(VLOOKUP($BO123,'Method Notes'!$AN$5:$AW$50,5,FALSE),""))</x:f>
      </x:c>
      <x:c r="AN123" s="71" t="str">
        <x:v>High-impact downstream use until the named gap is closed.</x:v>
      </x:c>
      <x:c r="AO123" s="61">
        <x:f>IF($BN123="EMPTY","EMPTY",IFERROR(VLOOKUP($BO123,'Method Notes'!$AN$5:$AW$50,6,FALSE),""))</x:f>
      </x:c>
      <x:c r="AP123" s="71" t="str">
        <x:v>Resolve the alternative type and compare it with the current scoped role.</x:v>
      </x:c>
      <x:c r="AQ123" s="61">
        <x:f>IF($BN123="EMPTY","EMPTY",IF($BO123="COMMERCIAL_EVIDENCE_LIMITED",IF($BF123=TRUE,"Add independent decisions and missing segments.","Collect direct buyer or recorded commercial-event evidence tied to the same scope."),IFERROR(VLOOKUP($BO123,'Method Notes'!$AN$5:$AW$50,7,FALSE),"")))</x:f>
      </x:c>
      <x:c r="AR123" s="71" t="str">
        <x:v>Review when the named evidence is available.</x:v>
      </x:c>
      <x:c r="AS123" s="61">
        <x:f>IF($BN123="EMPTY","EMPTY",IFERROR(VLOOKUP($BO123,'Method Notes'!$AN$5:$AW$50,8,FALSE),""))</x:f>
      </x:c>
      <x:c r="AT123" s="71" t="str">
        <x:v>ALTERNATIVE TYPE UNKNOWN</x:v>
      </x:c>
      <x:c r="AU123" s="61">
        <x:f>IF($BN123="EMPTY","EMPTY",IF(OR($BO123="COMMERCIAL_EVIDENCE_LIMITED",$BO123="COMMERCIAL_ALTERNATIVE_MISSING",$BO123="ROLE_MISMATCH",$BO123="SCOPE_OR_FRESHNESS_LIMIT"),IF($BB123="shared","PROVENANCE NOT INDEPENDENT",IF($BB123="one","ONE INDEPENDENT DECISION ONLY",IF($BE123="incomplete_crm","CRM CAPTURE INCOMPLETE",IF(OR($BE123="only_wins",$BE123="only_losses",$BE123="one_segment",$BE123="limited"),"SAMPLE COVERAGE LIMITED",IF($T123="yes","HISTORICAL BACKFILL UNRELIABLE",IF($BC123="stale","EVIDENCE STALE","Evidence is scoped to the tested view.")))))),IFERROR(VLOOKUP($BO123,'Method Notes'!$AN$5:$AW$50,9,FALSE),"")))</x:f>
      </x:c>
      <x:c r="AV123" s="71" t="str">
        <x:v>Do not confirm the current role until compatibility is explicit.</x:v>
      </x:c>
      <x:c r="AW123" s="61">
        <x:f>IF($BN123="EMPTY","EMPTY",IFERROR(VLOOKUP($BO123,'Method Notes'!$AN$5:$AW$50,10,FALSE),""))</x:f>
      </x:c>
      <x:c r="AX123" s="61">
        <x:f>IF(AND(AG123=AF123,AI123=AH123,AK123=AJ123,AM123=AL123,AO123=AN123,AQ123=AP123,AS123=AR123,AU123=AT123,AW123=AV123),"PASS","FAIL")</x:f>
      </x:c>
      <x:c r="AY123">
        <x:f>IF(COUNTA($C123:$U123)&gt;0,1,0)</x:f>
      </x:c>
      <x:c r="AZ123">
        <x:f>OR(ISFORMULA($C123),ISFORMULA($D123),AND($D123&lt;&gt;"",NOT(OR(EXACT($D123,"seo"),EXACT($D123,"content"),EXACT($D123,"paid_search"),EXACT($D123,"market_monitoring"),EXACT($D123,"battlecard"),EXACT($D123,"product_comparison"),EXACT($D123,"shortlist"),EXACT($D123,"procurement"),EXACT($D123,"pricing"),EXACT($D123,"renewal"),EXACT($D123,"strategy")))),ISFORMULA($E123),AND($E123&lt;&gt;"",NOT(OR(EXACT($E123,"yes"),EXACT($E123,"no")))),ISFORMULA($F123),AND($F123&lt;&gt;"",NOT(OR(EXACT($F123,"yes"),EXACT($F123,"no")))),ISFORMULA($G123),AND($G123&lt;&gt;"",NOT(OR(EXACT($G123,"none"),EXACT($G123,"seller_only"),EXACT($G123,"buyer_event"),EXACT($G123,"mixed")))),ISFORMULA($H123),AND($H123&lt;&gt;"",NOT(OR(EXACT($H123,"yes"),EXACT($H123,"no"),EXACT($H123,"unknown")))),ISFORMULA($I123),AND($I123&lt;&gt;"",NOT(OR(EXACT($I123,"full"),EXACT($I123,"partial"),EXACT($I123,"mismatch"),EXACT($I123,"unknown")))),ISFORMULA($J123),AND($J123&lt;&gt;"",NOT(OR(EXACT($J123,"independent_current"),EXACT($J123,"one_decision"),EXACT($J123,"shared_records"),EXACT($J123,"contradictory"),EXACT($J123,"incomplete_capture"),EXACT($J123,"stale")))),ISFORMULA($K123),AND($K123&lt;&gt;"",NOT(OR(EXACT($K123,"vendor"),EXACT($K123,"product"),EXACT($K123,"consultancy"),EXACT($K123,"agency"),EXACT($K123,"internal_build"),EXACT($K123,"spreadsheet"),EXACT($K123,"incumbent"),EXACT($K123,"open_source"),EXACT($K123,"free_tool"),EXACT($K123,"no_decision"),EXACT($K123,"status_quo"),EXACT($K123,"unknown")))),ISFORMULA($L123),AND($L123&lt;&gt;"",NOT(OR(EXACT($L123,"direct"),EXACT($L123,"indirect"),EXACT($L123,"substitute"),EXACT($L123,"reference"),EXACT($L123,"unknown")))),ISFORMULA($M123),AND($M123&lt;&gt;"",NOT(OR(EXACT($M123,"current"),EXACT($M123,"stale"),EXACT($M123,"unknown")))),ISFORMULA($N123),AND($N123&lt;&gt;"",NOT(OR(EXACT($N123,"none"),EXACT($N123,"material"),EXACT($N123,"unknown")))),ISFORMULA($O123),AND($O123&lt;&gt;"",NOT(OR(EXACT($O123,"two_plus"),EXACT($O123,"one"),EXACT($O123,"shared"),EXACT($O123,"unknown")))),ISFORMULA($P123),AND($P123&lt;&gt;"",NOT(OR(EXACT($P123,"balanced"),EXACT($P123,"only_wins"),EXACT($P123,"only_losses"),EXACT($P123,"one_segment"),EXACT($P123,"incomplete_crm"),EXACT($P123,"limited")))),ISFORMULA($Q123),AND($Q123&lt;&gt;"",NOT(OR(EXACT($Q123,"none"),EXACT($Q123,"review_due"),EXACT($Q123,"new_evidence")))),ISFORMULA($R123),AND($R123&lt;&gt;"",NOT(OR(EXACT($R123,"yes"),EXACT($R123,"no")))),ISFORMULA($S123),AND($S123&lt;&gt;"",NOT(OR(EXACT($S123,"yes"),EXACT($S123,"no"),EXACT($S123,"unknown")))),ISFORMULA($T123),AND($T123&lt;&gt;"",NOT(OR(EXACT($T123,"yes"),EXACT($T123,"no")))),ISFORMULA($U123),AND($U123&lt;&gt;"",NOT(OR(EXACT($U123,"yes"),EXACT($U123,"no"),EXACT($U123,"unknown")))))</x:f>
      </x:c>
      <x:c r="BA123">
        <x:f>OR(LEN(TRIM($C123&amp;""))=0,LEN(TRIM($D123&amp;""))=0,LEN(TRIM($E123&amp;""))=0,LEN(TRIM($F123&amp;""))=0,LEN(TRIM($G123&amp;""))=0,LEN(TRIM($H123&amp;""))=0,LEN(TRIM($I123&amp;""))=0,LEN(TRIM($J123&amp;""))=0)</x:f>
      </x:c>
      <x:c r="BB123">
        <x:f>IF($O123&lt;&gt;"",$O123,IF($J123="independent_current","two_plus",IF($J123="one_decision","one",IF($J123="shared_records","shared","unknown"))))</x:f>
      </x:c>
      <x:c r="BC123">
        <x:f>IF($M123&lt;&gt;"",$M123,IF($J123="stale","stale",IF($J123="incomplete_capture","unknown",IF($J123&lt;&gt;"","current",""))))</x:f>
      </x:c>
      <x:c r="BD123">
        <x:f>IF($N123&lt;&gt;"",$N123,IF($J123="contradictory","material",IF($J123&lt;&gt;"","none","")))</x:f>
      </x:c>
      <x:c r="BE123">
        <x:f>IF($P123&lt;&gt;"",$P123,IF($J123="incomplete_capture","incomplete_crm",IF($J123="independent_current","balanced",IF($J123&lt;&gt;"","limited",""))))</x:f>
      </x:c>
      <x:c r="BF123">
        <x:f>OR($G123="buyer_event",$G123="mixed")</x:f>
      </x:c>
      <x:c r="BG123">
        <x:f>OR($D123="battlecard",$D123="shortlist",$D123="procurement",$D123="pricing",$D123="renewal",$D123="strategy",$D123="product_comparison")</x:f>
      </x:c>
      <x:c r="BH123">
        <x:f>OR($D123="seo",$D123="content",$D123="paid_search",$D123="market_monitoring")</x:f>
      </x:c>
      <x:c r="BI123">
        <x:f>IF(OR($K123="vendor",$K123="product"),"direct",IF(OR($K123="consultancy",$K123="agency"),"indirect",IF(OR($K123="internal_build",$K123="spreadsheet",$K123="incumbent",$K123="open_source",$K123="free_tool",$K123="no_decision",$K123="status_quo"),"substitute","")))</x:f>
      </x:c>
      <x:c r="BJ123">
        <x:f>IF(OR($K123="vendor",$K123="product"),"Direct competitor",IF(OR($K123="consultancy",$K123="agency"),"Service alternative",IF($K123="incumbent","Incumbent / substitute",IF($K123="no_decision","No-decision alternative",IF($K123="status_quo","Status-quo alternative",IF(OR($K123="internal_build",$K123="spreadsheet",$K123="open_source",$K123="free_tool"),"Substitute",""))))))</x:f>
      </x:c>
      <x:c r="BK123">
        <x:f>OR($G123="none",$G123="seller_only",$BB123&lt;&gt;"two_plus",$BE123="only_wins",$BE123="only_losses",$BE123="one_segment",$BE123="incomplete_crm",$BE123="limited",$T123="yes",$BC123&lt;&gt;"current")</x:f>
      </x:c>
      <x:c r="BL123">
        <x:f>IF(ISFORMULA($C123),"candidateName, ","")&amp;IF(OR(ISFORMULA($D123),AND($D123&lt;&gt;"",NOT(OR(EXACT($D123,"seo"),EXACT($D123,"content"),EXACT($D123,"paid_search"),EXACT($D123,"market_monitoring"),EXACT($D123,"battlecard"),EXACT($D123,"product_comparison"),EXACT($D123,"shortlist"),EXACT($D123,"procurement"),EXACT($D123,"pricing"),EXACT($D123,"renewal"),EXACT($D123,"strategy"))))),"decisionUse, ","")&amp;IF(OR(ISFORMULA($E123),AND($E123&lt;&gt;"",NOT(OR(EXACT($E123,"yes"),EXACT($E123,"no"))))),"candidateInSet, ","")&amp;IF(OR(ISFORMULA($F123),AND($F123&lt;&gt;"",NOT(OR(EXACT($F123,"yes"),EXACT($F123,"no"))))),"publicEvidence, ","")&amp;IF(OR(ISFORMULA($G123),AND($G123&lt;&gt;"",NOT(OR(EXACT($G123,"none"),EXACT($G123,"seller_only"),EXACT($G123,"buyer_event"),EXACT($G123,"mixed"))))),"firstPartyEvidence, ","")&amp;IF(OR(ISFORMULA($H123),AND($H123&lt;&gt;"",NOT(OR(EXACT($H123,"yes"),EXACT($H123,"no"),EXACT($H123,"unknown"))))),"realDecision, ","")&amp;IF(OR(ISFORMULA($I123),AND($I123&lt;&gt;"",NOT(OR(EXACT($I123,"full"),EXACT($I123,"partial"),EXACT($I123,"mismatch"),EXACT($I123,"unknown"))))),"scopeMatch, ","")&amp;IF(OR(ISFORMULA($J123),AND($J123&lt;&gt;"",NOT(OR(EXACT($J123,"independent_current"),EXACT($J123,"one_decision"),EXACT($J123,"shared_records"),EXACT($J123,"contradictory"),EXACT($J123,"incomplete_capture"),EXACT($J123,"stale"))))),"evidenceQuality, ","")&amp;IF(OR(ISFORMULA($K123),AND($K123&lt;&gt;"",NOT(OR(EXACT($K123,"vendor"),EXACT($K123,"product"),EXACT($K123,"consultancy"),EXACT($K123,"agency"),EXACT($K123,"internal_build"),EXACT($K123,"spreadsheet"),EXACT($K123,"incumbent"),EXACT($K123,"open_source"),EXACT($K123,"free_tool"),EXACT($K123,"no_decision"),EXACT($K123,"status_quo"),EXACT($K123,"unknown"))))),"alternativeType, ","")&amp;IF(OR(ISFORMULA($L123),AND($L123&lt;&gt;"",NOT(OR(EXACT($L123,"direct"),EXACT($L123,"indirect"),EXACT($L123,"substitute"),EXACT($L123,"reference"),EXACT($L123,"unknown"))))),"currentRole, ","")&amp;IF(OR(ISFORMULA($M123),AND($M123&lt;&gt;"",NOT(OR(EXACT($M123,"current"),EXACT($M123,"stale"),EXACT($M123,"unknown"))))),"freshness, ","")&amp;IF(OR(ISFORMULA($N123),AND($N123&lt;&gt;"",NOT(OR(EXACT($N123,"none"),EXACT($N123,"material"),EXACT($N123,"unknown"))))),"contradiction, ","")&amp;IF(OR(ISFORMULA($O123),AND($O123&lt;&gt;"",NOT(OR(EXACT($O123,"two_plus"),EXACT($O123,"one"),EXACT($O123,"shared"),EXACT($O123,"unknown"))))),"provenance, ","")&amp;IF(OR(ISFORMULA($P123),AND($P123&lt;&gt;"",NOT(OR(EXACT($P123,"balanced"),EXACT($P123,"only_wins"),EXACT($P123,"only_losses"),EXACT($P123,"one_segment"),EXACT($P123,"incomplete_crm"),EXACT($P123,"limited"))))),"sampleCoverage, ","")&amp;IF(OR(ISFORMULA($Q123),AND($Q123&lt;&gt;"",NOT(OR(EXACT($Q123,"none"),EXACT($Q123,"review_due"),EXACT($Q123,"new_evidence"))))),"previousValidation, ","")&amp;IF(OR(ISFORMULA($R123),AND($R123&lt;&gt;"",NOT(OR(EXACT($R123,"yes"),EXACT($R123,"no"))))),"newMaterialEvidence, ","")&amp;IF(OR(ISFORMULA($S123),AND($S123&lt;&gt;"",NOT(OR(EXACT($S123,"yes"),EXACT($S123,"no"),EXACT($S123,"unknown"))))),"serviceability, ","")&amp;IF(OR(ISFORMULA($T123),AND($T123&lt;&gt;"",NOT(OR(EXACT($T123,"yes"),EXACT($T123,"no"))))),"historicalBackfill, ","")&amp;IF(OR(ISFORMULA($U123),AND($U123&lt;&gt;"",NOT(OR(EXACT($U123,"yes"),EXACT($U123,"no"),EXACT($U123,"unknown"))))),"commercialNonParticipation, ","")</x:f>
      </x:c>
      <x:c r="BM123">
        <x:f>IF(LEN(TRIM($C123&amp;""))=0,"candidateName, ","")&amp;IF(LEN(TRIM($D123&amp;""))=0,"decisionUse, ","")&amp;IF(LEN(TRIM($E123&amp;""))=0,"candidateInSet, ","")&amp;IF(LEN(TRIM($F123&amp;""))=0,"publicEvidence, ","")&amp;IF(LEN(TRIM($G123&amp;""))=0,"firstPartyEvidence, ","")&amp;IF(LEN(TRIM($H123&amp;""))=0,"realDecision, ","")&amp;IF(LEN(TRIM($I123&amp;""))=0,"scopeMatch, ","")&amp;IF(LEN(TRIM($J123&amp;""))=0,"evidenceQuality, ","")</x:f>
      </x:c>
      <x:c r="BN123">
        <x:f>IF($AY123=0,"EMPTY",IF($AZ123=TRUE,"INVALID INPUT",IF($BA123=TRUE,"INVALID INPUT",IF(OR(NOT(ISTEXT($C123)),LEN(TRIM($C123&amp;""))&lt;2),"INVALID INPUT",IF(OR($Q123="review_due",$Q123="new_evidence",$R123="yes"),"REOPEN",IF(OR($BD123="material",$BD123="unknown"),"RESOLVE EVIDENCE",IF(OR($I123="unknown",$H123="unknown"),"RESOLVE EVIDENCE",IF(AND($BG123=TRUE,OR($S123="",$S123="unknown")),"RESOLVE EVIDENCE",IF(AND($E123="no",OR($K123="",$K123="unknown")),"RESOLVE EVIDENCE",IF(AND($E123="yes",OR($L123="",$L123="unknown")),"RESOLVE EVIDENCE",IF(AND($E123="yes",OR($I123="partial",$I123="mismatch",$BC123="stale")),"DOWNGRADE",IF(AND($BG123=TRUE,$BK123=TRUE),"RESOLVE EVIDENCE",IF(AND($S123="no",$E123="yes",$H123="no",$U123="yes",$BB123="two_plus",$I123="full",$BC123="current"),"EXCLUDE FROM THIS COMMERCIAL VIEW",IF(AND($S123="no",$E123="yes",$H123="yes"),"DOWNGRADE",IF(AND($S123="no",OR($F123="yes",$BH123=TRUE)),"RETAIN FOR DISCOVERY / REFERENCE",IF($S123="no","RESOLVE EVIDENCE",IF(AND($E123="no",$H123="yes",$BF123=TRUE,$I123="full",$BI123=""),"RESOLVE EVIDENCE",IF(AND($E123="no",$H123="yes",$BF123=TRUE,$I123="full",$BG123=TRUE,OR($BB123&lt;&gt;"two_plus",$BC123&lt;&gt;"current",$S123&lt;&gt;"yes")),"RESOLVE EVIDENCE",IF(AND($E123="no",$H123="yes",$BF123=TRUE,$I123="full"),"ADD",IF(AND($BI123&lt;&gt;"",$E123="yes",$H123="yes",$I123="full",$L123&lt;&gt;$BI123),"RECLASSIFY",IF(AND($BB123="shared",$BH123=TRUE),"RETAIN FOR DISCOVERY / REFERENCE",IF(AND($BH123=TRUE,$F123="yes",OR($H123="no",$G123="none")),"RETAIN FOR DISCOVERY / REFERENCE",IF(AND($E123="yes",$H123="no",$U123="yes",$BB123="two_plus",$I123="full",$BC123="current"),"EXCLUDE FROM THIS COMMERCIAL VIEW",IF(AND($E123="yes",$H123="yes",$BF123=TRUE,$I123="full",$BB123="two_plus",$BC123="current",$BI123=""),"RESOLVE EVIDENCE",IF(AND($E123="yes",$H123="yes",$BF123=TRUE,$I123="full",$BB123="two_plus",$BC123="current",$BG123=TRUE,$S123&lt;&gt;"yes"),"RESOLVE EVIDENCE",IF(AND($E123="yes",$H123="yes",$BF123=TRUE,$I123="full",$BB123="two_plus",$BC123="current",$L123&lt;&gt;$BI123),"RECLASSIFY",IF(AND($E123="yes",$H123="yes",$BF123=TRUE,$I123="full",$BB123="two_plus",$BC123="current"),"CONFIRM","RESOLVE EVIDENCE")))))))))))))))))))))))))))</x:f>
      </x:c>
      <x:c r="BO123">
        <x:f>IF($AY123=0,"EMPTY",IF($AZ123=TRUE,"CONTROLLED_INPUT_INVALID",IF($BA123=TRUE,"REQUIRED_FIELDS_MISSING",IF(OR(NOT(ISTEXT($C123)),LEN(TRIM($C123&amp;""))&lt;2),"IDENTITY_MALFORMED",IF(OR($Q123="review_due",$Q123="new_evidence",$R123="yes"),"LIFECYCLE_TRIGGER",IF(OR($BD123="material",$BD123="unknown"),"MATERIAL_CONTRADICTION",IF(OR($I123="unknown",$H123="unknown"),"SCOPE_OR_EVENT_UNRESOLVED",IF(AND($BG123=TRUE,OR($S123="",$S123="unknown")),"SERVICEABILITY_UNRESOLVED",IF(AND($E123="no",OR($K123="",$K123="unknown")),"MISSING_ALTERNATIVE_ROLE_UNRESOLVED",IF(AND($E123="yes",OR($L123="",$L123="unknown")),"CURRENT_ROLE_UNRESOLVED",IF(AND($E123="yes",OR($I123="partial",$I123="mismatch",$BC123="stale")),"SCOPE_OR_FRESHNESS_LIMIT",IF(AND($BG123=TRUE,$BK123=TRUE),"COMMERCIAL_EVIDENCE_LIMITED",IF(AND($S123="no",$E123="yes",$H123="no",$U123="yes",$BB123="two_plus",$I123="full",$BC123="current"),"SCOPED_NON_SERVICEABILITY",IF(AND($S123="no",$E123="yes",$H123="yes"),"SERVICEABILITY_LIMIT",IF(AND($S123="no",OR($F123="yes",$BH123=TRUE)),"NOT_SERVICEABLE_FOR_COMMERCIAL_VIEW",IF($S123="no","SERVICEABILITY_NEGATIVE_ROLE_EFFECT_UNRESOLVED",IF(AND($E123="no",$H123="yes",$BF123=TRUE,$I123="full",$BI123=""),"MISSING_ALTERNATIVE_ROLE_UNRESOLVED",IF(AND($E123="no",$H123="yes",$BF123=TRUE,$I123="full",$BG123=TRUE,OR($BB123&lt;&gt;"two_plus",$BC123&lt;&gt;"current",$S123&lt;&gt;"yes")),"MISSING_ALTERNATIVE_EVIDENCE_LIMITED",IF(AND($E123="no",$H123="yes",$BF123=TRUE,$I123="full"),"COMMERCIAL_ALTERNATIVE_MISSING",IF(AND($BI123&lt;&gt;"",$E123="yes",$H123="yes",$I123="full",$L123&lt;&gt;$BI123),"ROLE_MISMATCH",IF(AND($BB123="shared",$BH123=TRUE),"PUBLIC_SIGNAL_SHARED_PROVENANCE",IF(AND($BH123=TRUE,$F123="yes",OR($H123="no",$G123="none")),"DISCOVERY_ONLY_RELATIONSHIP",IF(AND($E123="yes",$H123="no",$U123="yes",$BB123="two_plus",$I123="full",$BC123="current"),"SCOPED_NON_PARTICIPATION",IF(AND($E123="yes",$H123="yes",$BF123=TRUE,$I123="full",$BB123="two_plus",$BC123="current",$BI123=""),"ALTERNATIVE_TYPE_UNRESOLVED",IF(AND($E123="yes",$H123="yes",$BF123=TRUE,$I123="full",$BB123="two_plus",$BC123="current",$BG123=TRUE,$S123&lt;&gt;"yes"),"SERVICEABILITY_UNRESOLVED",IF(AND($E123="yes",$H123="yes",$BF123=TRUE,$I123="full",$BB123="two_plus",$BC123="current",$L123&lt;&gt;$BI123),"ROLE_MISMATCH",IF(AND($E123="yes",$H123="yes",$BF123=TRUE,$I123="full",$BB123="two_plus",$BC123="current"),"SCOPED_COMMERCIAL_RELEVANCE","DEFAULT_EVIDENCE_GAP")))))))))))))))))))))))))))</x:f>
      </x:c>
    </x:row>
    <x:row r="124">
      <x:c r="A124" s="71" t="str">
        <x:v>F119</x:v>
      </x:c>
      <x:c r="B124" s="71" t="str">
        <x:v>Confirm negative: shared provenance</x:v>
      </x:c>
      <x:c r="C124" s="71" t="str">
        <x:v>Atlas Cloud</x:v>
      </x:c>
      <x:c r="D124" s="71" t="str">
        <x:v>shortlist</x:v>
      </x:c>
      <x:c r="E124" s="71" t="str">
        <x:v>yes</x:v>
      </x:c>
      <x:c r="F124" s="71" t="str">
        <x:v>yes</x:v>
      </x:c>
      <x:c r="G124" s="71" t="str">
        <x:v>mixed</x:v>
      </x:c>
      <x:c r="H124" s="71" t="str">
        <x:v>yes</x:v>
      </x:c>
      <x:c r="I124" s="71" t="str">
        <x:v>full</x:v>
      </x:c>
      <x:c r="J124" s="71" t="str">
        <x:v>independent_current</x:v>
      </x:c>
      <x:c r="K124" s="71" t="str">
        <x:v>vendor</x:v>
      </x:c>
      <x:c r="L124" s="71" t="str">
        <x:v>direct</x:v>
      </x:c>
      <x:c r="M124" s="71" t="str">
        <x:v>current</x:v>
      </x:c>
      <x:c r="N124" s="71" t="str">
        <x:v>none</x:v>
      </x:c>
      <x:c r="O124" s="71" t="str">
        <x:v>shared</x:v>
      </x:c>
      <x:c r="P124" s="71" t="str">
        <x:v>balanced</x:v>
      </x:c>
      <x:c r="Q124" s="71" t="str">
        <x:v>none</x:v>
      </x:c>
      <x:c r="R124" s="71" t="str">
        <x:v>no</x:v>
      </x:c>
      <x:c r="S124" s="71" t="str">
        <x:v>yes</x:v>
      </x:c>
      <x:c r="T124" s="71" t="str">
        <x:v>no</x:v>
      </x:c>
      <x:c r="U124" s="71" t="str">
        <x:v>no</x:v>
      </x:c>
      <x:c r="V124" s="71" t="str">
        <x:v>RESOLVE EVIDENCE</x:v>
      </x:c>
      <x:c r="W124" s="71" t="str">
        <x:v>COMMERCIAL_EVIDENCE_LIMITED</x:v>
      </x:c>
      <x:c r="X124" s="71" t="str">
        <x:v>VALID</x:v>
      </x:c>
      <x:c r="Y124" s="61">
        <x:f>IF($BN124="EMPTY","EMPTY",$BN124)</x:f>
      </x:c>
      <x:c r="Z124" s="61">
        <x:f>$BO124</x:f>
      </x:c>
      <x:c r="AA124" s="61">
        <x:f>IF($BN124="EMPTY","EMPTY",IF($AZ124=TRUE,"INVALID",IF($BA124=TRUE,"INCOMPLETE",IF(OR(NOT(ISTEXT($C124)),LEN(TRIM($C124&amp;""))&lt;2),"INVALID","VALID"))))</x:f>
      </x:c>
      <x:c r="AB124" s="61">
        <x:f>IF(Y124=V124,"PASS","FAIL")</x:f>
      </x:c>
      <x:c r="AC124" s="61">
        <x:f>IF(Z124=W124,"PASS","FAIL")</x:f>
      </x:c>
      <x:c r="AD124" s="61">
        <x:f>IF(AA124=X124,"PASS","FAIL")</x:f>
      </x:c>
      <x:c r="AE124" s="61">
        <x:f>IF(AND(AB124="PASS",AC124="PASS",AD124="PASS"),"PASS","FAIL")</x:f>
      </x:c>
      <x:c r="AF124" s="71" t="str">
        <x:v>The candidate is not ready for the intended commercial use.</x:v>
      </x:c>
      <x:c r="AG124" s="61">
        <x:f>IF($BN124="EMPTY","EMPTY",IFERROR(VLOOKUP($BO124,'Method Notes'!$AN$5:$AW$50,2,FALSE),""))</x:f>
      </x:c>
      <x:c r="AH124" s="71" t="str">
        <x:v>The evidence is absent, internal-only, non-independent, one-sided, incomplete, stale or historically reconstructed.</x:v>
      </x:c>
      <x:c r="AI124" s="61">
        <x:f>IF($BN124="EMPTY","EMPTY",IF($BO124="CONTROLLED_INPUT_INVALID","Unsupported values were supplied for: "&amp;LEFT($BL124,MAX(0,LEN($BL124)-2))&amp;". The engine does not convert them to a safe default.",IF($BO124="REQUIRED_FIELDS_MISSING","Required information is missing: "&amp;LEFT($BM124,MAX(0,LEN($BM124)-2))&amp;".",IFERROR(VLOOKUP($BO124,'Method Notes'!$AN$5:$AW$50,3,FALSE),""))))</x:f>
      </x:c>
      <x:c r="AJ124" s="71" t="str">
        <x:v>No final role change.</x:v>
      </x:c>
      <x:c r="AK124" s="61">
        <x:f>IF($BN124="EMPTY","EMPTY",IF($BO124="COMMERCIAL_ALTERNATIVE_MISSING","Add as "&amp;$BJ124&amp;" in this scoped view.",IF($BO124="ROLE_MISMATCH","Reclassify as "&amp;$BJ124&amp;" for this view.",IFERROR(VLOOKUP($BO124,'Method Notes'!$AN$5:$AW$50,4,FALSE),""))))</x:f>
      </x:c>
      <x:c r="AL124" s="71" t="str">
        <x:v>Evidence collection and controlled review.</x:v>
      </x:c>
      <x:c r="AM124" s="61">
        <x:f>IF($BN124="EMPTY","EMPTY",IFERROR(VLOOKUP($BO124,'Method Notes'!$AN$5:$AW$50,5,FALSE),""))</x:f>
      </x:c>
      <x:c r="AN124" s="71" t="str">
        <x:v>High-impact downstream use until the named gap is closed.</x:v>
      </x:c>
      <x:c r="AO124" s="61">
        <x:f>IF($BN124="EMPTY","EMPTY",IFERROR(VLOOKUP($BO124,'Method Notes'!$AN$5:$AW$50,6,FALSE),""))</x:f>
      </x:c>
      <x:c r="AP124" s="71" t="str">
        <x:v>Add independent decisions and missing segments.</x:v>
      </x:c>
      <x:c r="AQ124" s="61">
        <x:f>IF($BN124="EMPTY","EMPTY",IF($BO124="COMMERCIAL_EVIDENCE_LIMITED",IF($BF124=TRUE,"Add independent decisions and missing segments.","Collect direct buyer or recorded commercial-event evidence tied to the same scope."),IFERROR(VLOOKUP($BO124,'Method Notes'!$AN$5:$AW$50,7,FALSE),"")))</x:f>
      </x:c>
      <x:c r="AR124" s="71" t="str">
        <x:v>Review when the named evidence is available.</x:v>
      </x:c>
      <x:c r="AS124" s="61">
        <x:f>IF($BN124="EMPTY","EMPTY",IFERROR(VLOOKUP($BO124,'Method Notes'!$AN$5:$AW$50,8,FALSE),""))</x:f>
      </x:c>
      <x:c r="AT124" s="71" t="str">
        <x:v>PROVENANCE NOT INDEPENDENT</x:v>
      </x:c>
      <x:c r="AU124" s="61">
        <x:f>IF($BN124="EMPTY","EMPTY",IF(OR($BO124="COMMERCIAL_EVIDENCE_LIMITED",$BO124="COMMERCIAL_ALTERNATIVE_MISSING",$BO124="ROLE_MISMATCH",$BO124="SCOPE_OR_FRESHNESS_LIMIT"),IF($BB124="shared","PROVENANCE NOT INDEPENDENT",IF($BB124="one","ONE INDEPENDENT DECISION ONLY",IF($BE124="incomplete_crm","CRM CAPTURE INCOMPLETE",IF(OR($BE124="only_wins",$BE124="only_losses",$BE124="one_segment",$BE124="limited"),"SAMPLE COVERAGE LIMITED",IF($T124="yes","HISTORICAL BACKFILL UNRELIABLE",IF($BC124="stale","EVIDENCE STALE","Evidence is scoped to the tested view.")))))),IFERROR(VLOOKUP($BO124,'Method Notes'!$AN$5:$AW$50,9,FALSE),"")))</x:f>
      </x:c>
      <x:c r="AV124" s="71" t="str">
        <x:v>Begin prospective capture rather than inventing historical certainty.</x:v>
      </x:c>
      <x:c r="AW124" s="61">
        <x:f>IF($BN124="EMPTY","EMPTY",IFERROR(VLOOKUP($BO124,'Method Notes'!$AN$5:$AW$50,10,FALSE),""))</x:f>
      </x:c>
      <x:c r="AX124" s="61">
        <x:f>IF(AND(AG124=AF124,AI124=AH124,AK124=AJ124,AM124=AL124,AO124=AN124,AQ124=AP124,AS124=AR124,AU124=AT124,AW124=AV124),"PASS","FAIL")</x:f>
      </x:c>
      <x:c r="AY124">
        <x:f>IF(COUNTA($C124:$U124)&gt;0,1,0)</x:f>
      </x:c>
      <x:c r="AZ124">
        <x:f>OR(ISFORMULA($C124),ISFORMULA($D124),AND($D124&lt;&gt;"",NOT(OR(EXACT($D124,"seo"),EXACT($D124,"content"),EXACT($D124,"paid_search"),EXACT($D124,"market_monitoring"),EXACT($D124,"battlecard"),EXACT($D124,"product_comparison"),EXACT($D124,"shortlist"),EXACT($D124,"procurement"),EXACT($D124,"pricing"),EXACT($D124,"renewal"),EXACT($D124,"strategy")))),ISFORMULA($E124),AND($E124&lt;&gt;"",NOT(OR(EXACT($E124,"yes"),EXACT($E124,"no")))),ISFORMULA($F124),AND($F124&lt;&gt;"",NOT(OR(EXACT($F124,"yes"),EXACT($F124,"no")))),ISFORMULA($G124),AND($G124&lt;&gt;"",NOT(OR(EXACT($G124,"none"),EXACT($G124,"seller_only"),EXACT($G124,"buyer_event"),EXACT($G124,"mixed")))),ISFORMULA($H124),AND($H124&lt;&gt;"",NOT(OR(EXACT($H124,"yes"),EXACT($H124,"no"),EXACT($H124,"unknown")))),ISFORMULA($I124),AND($I124&lt;&gt;"",NOT(OR(EXACT($I124,"full"),EXACT($I124,"partial"),EXACT($I124,"mismatch"),EXACT($I124,"unknown")))),ISFORMULA($J124),AND($J124&lt;&gt;"",NOT(OR(EXACT($J124,"independent_current"),EXACT($J124,"one_decision"),EXACT($J124,"shared_records"),EXACT($J124,"contradictory"),EXACT($J124,"incomplete_capture"),EXACT($J124,"stale")))),ISFORMULA($K124),AND($K124&lt;&gt;"",NOT(OR(EXACT($K124,"vendor"),EXACT($K124,"product"),EXACT($K124,"consultancy"),EXACT($K124,"agency"),EXACT($K124,"internal_build"),EXACT($K124,"spreadsheet"),EXACT($K124,"incumbent"),EXACT($K124,"open_source"),EXACT($K124,"free_tool"),EXACT($K124,"no_decision"),EXACT($K124,"status_quo"),EXACT($K124,"unknown")))),ISFORMULA($L124),AND($L124&lt;&gt;"",NOT(OR(EXACT($L124,"direct"),EXACT($L124,"indirect"),EXACT($L124,"substitute"),EXACT($L124,"reference"),EXACT($L124,"unknown")))),ISFORMULA($M124),AND($M124&lt;&gt;"",NOT(OR(EXACT($M124,"current"),EXACT($M124,"stale"),EXACT($M124,"unknown")))),ISFORMULA($N124),AND($N124&lt;&gt;"",NOT(OR(EXACT($N124,"none"),EXACT($N124,"material"),EXACT($N124,"unknown")))),ISFORMULA($O124),AND($O124&lt;&gt;"",NOT(OR(EXACT($O124,"two_plus"),EXACT($O124,"one"),EXACT($O124,"shared"),EXACT($O124,"unknown")))),ISFORMULA($P124),AND($P124&lt;&gt;"",NOT(OR(EXACT($P124,"balanced"),EXACT($P124,"only_wins"),EXACT($P124,"only_losses"),EXACT($P124,"one_segment"),EXACT($P124,"incomplete_crm"),EXACT($P124,"limited")))),ISFORMULA($Q124),AND($Q124&lt;&gt;"",NOT(OR(EXACT($Q124,"none"),EXACT($Q124,"review_due"),EXACT($Q124,"new_evidence")))),ISFORMULA($R124),AND($R124&lt;&gt;"",NOT(OR(EXACT($R124,"yes"),EXACT($R124,"no")))),ISFORMULA($S124),AND($S124&lt;&gt;"",NOT(OR(EXACT($S124,"yes"),EXACT($S124,"no"),EXACT($S124,"unknown")))),ISFORMULA($T124),AND($T124&lt;&gt;"",NOT(OR(EXACT($T124,"yes"),EXACT($T124,"no")))),ISFORMULA($U124),AND($U124&lt;&gt;"",NOT(OR(EXACT($U124,"yes"),EXACT($U124,"no"),EXACT($U124,"unknown")))))</x:f>
      </x:c>
      <x:c r="BA124">
        <x:f>OR(LEN(TRIM($C124&amp;""))=0,LEN(TRIM($D124&amp;""))=0,LEN(TRIM($E124&amp;""))=0,LEN(TRIM($F124&amp;""))=0,LEN(TRIM($G124&amp;""))=0,LEN(TRIM($H124&amp;""))=0,LEN(TRIM($I124&amp;""))=0,LEN(TRIM($J124&amp;""))=0)</x:f>
      </x:c>
      <x:c r="BB124">
        <x:f>IF($O124&lt;&gt;"",$O124,IF($J124="independent_current","two_plus",IF($J124="one_decision","one",IF($J124="shared_records","shared","unknown"))))</x:f>
      </x:c>
      <x:c r="BC124">
        <x:f>IF($M124&lt;&gt;"",$M124,IF($J124="stale","stale",IF($J124="incomplete_capture","unknown",IF($J124&lt;&gt;"","current",""))))</x:f>
      </x:c>
      <x:c r="BD124">
        <x:f>IF($N124&lt;&gt;"",$N124,IF($J124="contradictory","material",IF($J124&lt;&gt;"","none","")))</x:f>
      </x:c>
      <x:c r="BE124">
        <x:f>IF($P124&lt;&gt;"",$P124,IF($J124="incomplete_capture","incomplete_crm",IF($J124="independent_current","balanced",IF($J124&lt;&gt;"","limited",""))))</x:f>
      </x:c>
      <x:c r="BF124">
        <x:f>OR($G124="buyer_event",$G124="mixed")</x:f>
      </x:c>
      <x:c r="BG124">
        <x:f>OR($D124="battlecard",$D124="shortlist",$D124="procurement",$D124="pricing",$D124="renewal",$D124="strategy",$D124="product_comparison")</x:f>
      </x:c>
      <x:c r="BH124">
        <x:f>OR($D124="seo",$D124="content",$D124="paid_search",$D124="market_monitoring")</x:f>
      </x:c>
      <x:c r="BI124">
        <x:f>IF(OR($K124="vendor",$K124="product"),"direct",IF(OR($K124="consultancy",$K124="agency"),"indirect",IF(OR($K124="internal_build",$K124="spreadsheet",$K124="incumbent",$K124="open_source",$K124="free_tool",$K124="no_decision",$K124="status_quo"),"substitute","")))</x:f>
      </x:c>
      <x:c r="BJ124">
        <x:f>IF(OR($K124="vendor",$K124="product"),"Direct competitor",IF(OR($K124="consultancy",$K124="agency"),"Service alternative",IF($K124="incumbent","Incumbent / substitute",IF($K124="no_decision","No-decision alternative",IF($K124="status_quo","Status-quo alternative",IF(OR($K124="internal_build",$K124="spreadsheet",$K124="open_source",$K124="free_tool"),"Substitute",""))))))</x:f>
      </x:c>
      <x:c r="BK124">
        <x:f>OR($G124="none",$G124="seller_only",$BB124&lt;&gt;"two_plus",$BE124="only_wins",$BE124="only_losses",$BE124="one_segment",$BE124="incomplete_crm",$BE124="limited",$T124="yes",$BC124&lt;&gt;"current")</x:f>
      </x:c>
      <x:c r="BL124">
        <x:f>IF(ISFORMULA($C124),"candidateName, ","")&amp;IF(OR(ISFORMULA($D124),AND($D124&lt;&gt;"",NOT(OR(EXACT($D124,"seo"),EXACT($D124,"content"),EXACT($D124,"paid_search"),EXACT($D124,"market_monitoring"),EXACT($D124,"battlecard"),EXACT($D124,"product_comparison"),EXACT($D124,"shortlist"),EXACT($D124,"procurement"),EXACT($D124,"pricing"),EXACT($D124,"renewal"),EXACT($D124,"strategy"))))),"decisionUse, ","")&amp;IF(OR(ISFORMULA($E124),AND($E124&lt;&gt;"",NOT(OR(EXACT($E124,"yes"),EXACT($E124,"no"))))),"candidateInSet, ","")&amp;IF(OR(ISFORMULA($F124),AND($F124&lt;&gt;"",NOT(OR(EXACT($F124,"yes"),EXACT($F124,"no"))))),"publicEvidence, ","")&amp;IF(OR(ISFORMULA($G124),AND($G124&lt;&gt;"",NOT(OR(EXACT($G124,"none"),EXACT($G124,"seller_only"),EXACT($G124,"buyer_event"),EXACT($G124,"mixed"))))),"firstPartyEvidence, ","")&amp;IF(OR(ISFORMULA($H124),AND($H124&lt;&gt;"",NOT(OR(EXACT($H124,"yes"),EXACT($H124,"no"),EXACT($H124,"unknown"))))),"realDecision, ","")&amp;IF(OR(ISFORMULA($I124),AND($I124&lt;&gt;"",NOT(OR(EXACT($I124,"full"),EXACT($I124,"partial"),EXACT($I124,"mismatch"),EXACT($I124,"unknown"))))),"scopeMatch, ","")&amp;IF(OR(ISFORMULA($J124),AND($J124&lt;&gt;"",NOT(OR(EXACT($J124,"independent_current"),EXACT($J124,"one_decision"),EXACT($J124,"shared_records"),EXACT($J124,"contradictory"),EXACT($J124,"incomplete_capture"),EXACT($J124,"stale"))))),"evidenceQuality, ","")&amp;IF(OR(ISFORMULA($K124),AND($K124&lt;&gt;"",NOT(OR(EXACT($K124,"vendor"),EXACT($K124,"product"),EXACT($K124,"consultancy"),EXACT($K124,"agency"),EXACT($K124,"internal_build"),EXACT($K124,"spreadsheet"),EXACT($K124,"incumbent"),EXACT($K124,"open_source"),EXACT($K124,"free_tool"),EXACT($K124,"no_decision"),EXACT($K124,"status_quo"),EXACT($K124,"unknown"))))),"alternativeType, ","")&amp;IF(OR(ISFORMULA($L124),AND($L124&lt;&gt;"",NOT(OR(EXACT($L124,"direct"),EXACT($L124,"indirect"),EXACT($L124,"substitute"),EXACT($L124,"reference"),EXACT($L124,"unknown"))))),"currentRole, ","")&amp;IF(OR(ISFORMULA($M124),AND($M124&lt;&gt;"",NOT(OR(EXACT($M124,"current"),EXACT($M124,"stale"),EXACT($M124,"unknown"))))),"freshness, ","")&amp;IF(OR(ISFORMULA($N124),AND($N124&lt;&gt;"",NOT(OR(EXACT($N124,"none"),EXACT($N124,"material"),EXACT($N124,"unknown"))))),"contradiction, ","")&amp;IF(OR(ISFORMULA($O124),AND($O124&lt;&gt;"",NOT(OR(EXACT($O124,"two_plus"),EXACT($O124,"one"),EXACT($O124,"shared"),EXACT($O124,"unknown"))))),"provenance, ","")&amp;IF(OR(ISFORMULA($P124),AND($P124&lt;&gt;"",NOT(OR(EXACT($P124,"balanced"),EXACT($P124,"only_wins"),EXACT($P124,"only_losses"),EXACT($P124,"one_segment"),EXACT($P124,"incomplete_crm"),EXACT($P124,"limited"))))),"sampleCoverage, ","")&amp;IF(OR(ISFORMULA($Q124),AND($Q124&lt;&gt;"",NOT(OR(EXACT($Q124,"none"),EXACT($Q124,"review_due"),EXACT($Q124,"new_evidence"))))),"previousValidation, ","")&amp;IF(OR(ISFORMULA($R124),AND($R124&lt;&gt;"",NOT(OR(EXACT($R124,"yes"),EXACT($R124,"no"))))),"newMaterialEvidence, ","")&amp;IF(OR(ISFORMULA($S124),AND($S124&lt;&gt;"",NOT(OR(EXACT($S124,"yes"),EXACT($S124,"no"),EXACT($S124,"unknown"))))),"serviceability, ","")&amp;IF(OR(ISFORMULA($T124),AND($T124&lt;&gt;"",NOT(OR(EXACT($T124,"yes"),EXACT($T124,"no"))))),"historicalBackfill, ","")&amp;IF(OR(ISFORMULA($U124),AND($U124&lt;&gt;"",NOT(OR(EXACT($U124,"yes"),EXACT($U124,"no"),EXACT($U124,"unknown"))))),"commercialNonParticipation, ","")</x:f>
      </x:c>
      <x:c r="BM124">
        <x:f>IF(LEN(TRIM($C124&amp;""))=0,"candidateName, ","")&amp;IF(LEN(TRIM($D124&amp;""))=0,"decisionUse, ","")&amp;IF(LEN(TRIM($E124&amp;""))=0,"candidateInSet, ","")&amp;IF(LEN(TRIM($F124&amp;""))=0,"publicEvidence, ","")&amp;IF(LEN(TRIM($G124&amp;""))=0,"firstPartyEvidence, ","")&amp;IF(LEN(TRIM($H124&amp;""))=0,"realDecision, ","")&amp;IF(LEN(TRIM($I124&amp;""))=0,"scopeMatch, ","")&amp;IF(LEN(TRIM($J124&amp;""))=0,"evidenceQuality, ","")</x:f>
      </x:c>
      <x:c r="BN124">
        <x:f>IF($AY124=0,"EMPTY",IF($AZ124=TRUE,"INVALID INPUT",IF($BA124=TRUE,"INVALID INPUT",IF(OR(NOT(ISTEXT($C124)),LEN(TRIM($C124&amp;""))&lt;2),"INVALID INPUT",IF(OR($Q124="review_due",$Q124="new_evidence",$R124="yes"),"REOPEN",IF(OR($BD124="material",$BD124="unknown"),"RESOLVE EVIDENCE",IF(OR($I124="unknown",$H124="unknown"),"RESOLVE EVIDENCE",IF(AND($BG124=TRUE,OR($S124="",$S124="unknown")),"RESOLVE EVIDENCE",IF(AND($E124="no",OR($K124="",$K124="unknown")),"RESOLVE EVIDENCE",IF(AND($E124="yes",OR($L124="",$L124="unknown")),"RESOLVE EVIDENCE",IF(AND($E124="yes",OR($I124="partial",$I124="mismatch",$BC124="stale")),"DOWNGRADE",IF(AND($BG124=TRUE,$BK124=TRUE),"RESOLVE EVIDENCE",IF(AND($S124="no",$E124="yes",$H124="no",$U124="yes",$BB124="two_plus",$I124="full",$BC124="current"),"EXCLUDE FROM THIS COMMERCIAL VIEW",IF(AND($S124="no",$E124="yes",$H124="yes"),"DOWNGRADE",IF(AND($S124="no",OR($F124="yes",$BH124=TRUE)),"RETAIN FOR DISCOVERY / REFERENCE",IF($S124="no","RESOLVE EVIDENCE",IF(AND($E124="no",$H124="yes",$BF124=TRUE,$I124="full",$BI124=""),"RESOLVE EVIDENCE",IF(AND($E124="no",$H124="yes",$BF124=TRUE,$I124="full",$BG124=TRUE,OR($BB124&lt;&gt;"two_plus",$BC124&lt;&gt;"current",$S124&lt;&gt;"yes")),"RESOLVE EVIDENCE",IF(AND($E124="no",$H124="yes",$BF124=TRUE,$I124="full"),"ADD",IF(AND($BI124&lt;&gt;"",$E124="yes",$H124="yes",$I124="full",$L124&lt;&gt;$BI124),"RECLASSIFY",IF(AND($BB124="shared",$BH124=TRUE),"RETAIN FOR DISCOVERY / REFERENCE",IF(AND($BH124=TRUE,$F124="yes",OR($H124="no",$G124="none")),"RETAIN FOR DISCOVERY / REFERENCE",IF(AND($E124="yes",$H124="no",$U124="yes",$BB124="two_plus",$I124="full",$BC124="current"),"EXCLUDE FROM THIS COMMERCIAL VIEW",IF(AND($E124="yes",$H124="yes",$BF124=TRUE,$I124="full",$BB124="two_plus",$BC124="current",$BI124=""),"RESOLVE EVIDENCE",IF(AND($E124="yes",$H124="yes",$BF124=TRUE,$I124="full",$BB124="two_plus",$BC124="current",$BG124=TRUE,$S124&lt;&gt;"yes"),"RESOLVE EVIDENCE",IF(AND($E124="yes",$H124="yes",$BF124=TRUE,$I124="full",$BB124="two_plus",$BC124="current",$L124&lt;&gt;$BI124),"RECLASSIFY",IF(AND($E124="yes",$H124="yes",$BF124=TRUE,$I124="full",$BB124="two_plus",$BC124="current"),"CONFIRM","RESOLVE EVIDENCE")))))))))))))))))))))))))))</x:f>
      </x:c>
      <x:c r="BO124">
        <x:f>IF($AY124=0,"EMPTY",IF($AZ124=TRUE,"CONTROLLED_INPUT_INVALID",IF($BA124=TRUE,"REQUIRED_FIELDS_MISSING",IF(OR(NOT(ISTEXT($C124)),LEN(TRIM($C124&amp;""))&lt;2),"IDENTITY_MALFORMED",IF(OR($Q124="review_due",$Q124="new_evidence",$R124="yes"),"LIFECYCLE_TRIGGER",IF(OR($BD124="material",$BD124="unknown"),"MATERIAL_CONTRADICTION",IF(OR($I124="unknown",$H124="unknown"),"SCOPE_OR_EVENT_UNRESOLVED",IF(AND($BG124=TRUE,OR($S124="",$S124="unknown")),"SERVICEABILITY_UNRESOLVED",IF(AND($E124="no",OR($K124="",$K124="unknown")),"MISSING_ALTERNATIVE_ROLE_UNRESOLVED",IF(AND($E124="yes",OR($L124="",$L124="unknown")),"CURRENT_ROLE_UNRESOLVED",IF(AND($E124="yes",OR($I124="partial",$I124="mismatch",$BC124="stale")),"SCOPE_OR_FRESHNESS_LIMIT",IF(AND($BG124=TRUE,$BK124=TRUE),"COMMERCIAL_EVIDENCE_LIMITED",IF(AND($S124="no",$E124="yes",$H124="no",$U124="yes",$BB124="two_plus",$I124="full",$BC124="current"),"SCOPED_NON_SERVICEABILITY",IF(AND($S124="no",$E124="yes",$H124="yes"),"SERVICEABILITY_LIMIT",IF(AND($S124="no",OR($F124="yes",$BH124=TRUE)),"NOT_SERVICEABLE_FOR_COMMERCIAL_VIEW",IF($S124="no","SERVICEABILITY_NEGATIVE_ROLE_EFFECT_UNRESOLVED",IF(AND($E124="no",$H124="yes",$BF124=TRUE,$I124="full",$BI124=""),"MISSING_ALTERNATIVE_ROLE_UNRESOLVED",IF(AND($E124="no",$H124="yes",$BF124=TRUE,$I124="full",$BG124=TRUE,OR($BB124&lt;&gt;"two_plus",$BC124&lt;&gt;"current",$S124&lt;&gt;"yes")),"MISSING_ALTERNATIVE_EVIDENCE_LIMITED",IF(AND($E124="no",$H124="yes",$BF124=TRUE,$I124="full"),"COMMERCIAL_ALTERNATIVE_MISSING",IF(AND($BI124&lt;&gt;"",$E124="yes",$H124="yes",$I124="full",$L124&lt;&gt;$BI124),"ROLE_MISMATCH",IF(AND($BB124="shared",$BH124=TRUE),"PUBLIC_SIGNAL_SHARED_PROVENANCE",IF(AND($BH124=TRUE,$F124="yes",OR($H124="no",$G124="none")),"DISCOVERY_ONLY_RELATIONSHIP",IF(AND($E124="yes",$H124="no",$U124="yes",$BB124="two_plus",$I124="full",$BC124="current"),"SCOPED_NON_PARTICIPATION",IF(AND($E124="yes",$H124="yes",$BF124=TRUE,$I124="full",$BB124="two_plus",$BC124="current",$BI124=""),"ALTERNATIVE_TYPE_UNRESOLVED",IF(AND($E124="yes",$H124="yes",$BF124=TRUE,$I124="full",$BB124="two_plus",$BC124="current",$BG124=TRUE,$S124&lt;&gt;"yes"),"SERVICEABILITY_UNRESOLVED",IF(AND($E124="yes",$H124="yes",$BF124=TRUE,$I124="full",$BB124="two_plus",$BC124="current",$L124&lt;&gt;$BI124),"ROLE_MISMATCH",IF(AND($E124="yes",$H124="yes",$BF124=TRUE,$I124="full",$BB124="two_plus",$BC124="current"),"SCOPED_COMMERCIAL_RELEVANCE","DEFAULT_EVIDENCE_GAP")))))))))))))))))))))))))))</x:f>
      </x:c>
    </x:row>
    <x:row r="125">
      <x:c r="A125" s="71" t="str">
        <x:v>F120</x:v>
      </x:c>
      <x:c r="B125" s="71" t="str">
        <x:v>Confirm negative: one decision</x:v>
      </x:c>
      <x:c r="C125" s="71" t="str">
        <x:v>Atlas Cloud</x:v>
      </x:c>
      <x:c r="D125" s="71" t="str">
        <x:v>shortlist</x:v>
      </x:c>
      <x:c r="E125" s="71" t="str">
        <x:v>yes</x:v>
      </x:c>
      <x:c r="F125" s="71" t="str">
        <x:v>yes</x:v>
      </x:c>
      <x:c r="G125" s="71" t="str">
        <x:v>mixed</x:v>
      </x:c>
      <x:c r="H125" s="71" t="str">
        <x:v>yes</x:v>
      </x:c>
      <x:c r="I125" s="71" t="str">
        <x:v>full</x:v>
      </x:c>
      <x:c r="J125" s="71" t="str">
        <x:v>independent_current</x:v>
      </x:c>
      <x:c r="K125" s="71" t="str">
        <x:v>vendor</x:v>
      </x:c>
      <x:c r="L125" s="71" t="str">
        <x:v>direct</x:v>
      </x:c>
      <x:c r="M125" s="71" t="str">
        <x:v>current</x:v>
      </x:c>
      <x:c r="N125" s="71" t="str">
        <x:v>none</x:v>
      </x:c>
      <x:c r="O125" s="71" t="str">
        <x:v>one</x:v>
      </x:c>
      <x:c r="P125" s="71" t="str">
        <x:v>balanced</x:v>
      </x:c>
      <x:c r="Q125" s="71" t="str">
        <x:v>none</x:v>
      </x:c>
      <x:c r="R125" s="71" t="str">
        <x:v>no</x:v>
      </x:c>
      <x:c r="S125" s="71" t="str">
        <x:v>yes</x:v>
      </x:c>
      <x:c r="T125" s="71" t="str">
        <x:v>no</x:v>
      </x:c>
      <x:c r="U125" s="71" t="str">
        <x:v>no</x:v>
      </x:c>
      <x:c r="V125" s="71" t="str">
        <x:v>RESOLVE EVIDENCE</x:v>
      </x:c>
      <x:c r="W125" s="71" t="str">
        <x:v>COMMERCIAL_EVIDENCE_LIMITED</x:v>
      </x:c>
      <x:c r="X125" s="71" t="str">
        <x:v>VALID</x:v>
      </x:c>
      <x:c r="Y125" s="61">
        <x:f>IF($BN125="EMPTY","EMPTY",$BN125)</x:f>
      </x:c>
      <x:c r="Z125" s="61">
        <x:f>$BO125</x:f>
      </x:c>
      <x:c r="AA125" s="61">
        <x:f>IF($BN125="EMPTY","EMPTY",IF($AZ125=TRUE,"INVALID",IF($BA125=TRUE,"INCOMPLETE",IF(OR(NOT(ISTEXT($C125)),LEN(TRIM($C125&amp;""))&lt;2),"INVALID","VALID"))))</x:f>
      </x:c>
      <x:c r="AB125" s="61">
        <x:f>IF(Y125=V125,"PASS","FAIL")</x:f>
      </x:c>
      <x:c r="AC125" s="61">
        <x:f>IF(Z125=W125,"PASS","FAIL")</x:f>
      </x:c>
      <x:c r="AD125" s="61">
        <x:f>IF(AA125=X125,"PASS","FAIL")</x:f>
      </x:c>
      <x:c r="AE125" s="61">
        <x:f>IF(AND(AB125="PASS",AC125="PASS",AD125="PASS"),"PASS","FAIL")</x:f>
      </x:c>
      <x:c r="AF125" s="71" t="str">
        <x:v>The candidate is not ready for the intended commercial use.</x:v>
      </x:c>
      <x:c r="AG125" s="61">
        <x:f>IF($BN125="EMPTY","EMPTY",IFERROR(VLOOKUP($BO125,'Method Notes'!$AN$5:$AW$50,2,FALSE),""))</x:f>
      </x:c>
      <x:c r="AH125" s="71" t="str">
        <x:v>The evidence is absent, internal-only, non-independent, one-sided, incomplete, stale or historically reconstructed.</x:v>
      </x:c>
      <x:c r="AI125" s="61">
        <x:f>IF($BN125="EMPTY","EMPTY",IF($BO125="CONTROLLED_INPUT_INVALID","Unsupported values were supplied for: "&amp;LEFT($BL125,MAX(0,LEN($BL125)-2))&amp;". The engine does not convert them to a safe default.",IF($BO125="REQUIRED_FIELDS_MISSING","Required information is missing: "&amp;LEFT($BM125,MAX(0,LEN($BM125)-2))&amp;".",IFERROR(VLOOKUP($BO125,'Method Notes'!$AN$5:$AW$50,3,FALSE),""))))</x:f>
      </x:c>
      <x:c r="AJ125" s="71" t="str">
        <x:v>No final role change.</x:v>
      </x:c>
      <x:c r="AK125" s="61">
        <x:f>IF($BN125="EMPTY","EMPTY",IF($BO125="COMMERCIAL_ALTERNATIVE_MISSING","Add as "&amp;$BJ125&amp;" in this scoped view.",IF($BO125="ROLE_MISMATCH","Reclassify as "&amp;$BJ125&amp;" for this view.",IFERROR(VLOOKUP($BO125,'Method Notes'!$AN$5:$AW$50,4,FALSE),""))))</x:f>
      </x:c>
      <x:c r="AL125" s="71" t="str">
        <x:v>Evidence collection and controlled review.</x:v>
      </x:c>
      <x:c r="AM125" s="61">
        <x:f>IF($BN125="EMPTY","EMPTY",IFERROR(VLOOKUP($BO125,'Method Notes'!$AN$5:$AW$50,5,FALSE),""))</x:f>
      </x:c>
      <x:c r="AN125" s="71" t="str">
        <x:v>High-impact downstream use until the named gap is closed.</x:v>
      </x:c>
      <x:c r="AO125" s="61">
        <x:f>IF($BN125="EMPTY","EMPTY",IFERROR(VLOOKUP($BO125,'Method Notes'!$AN$5:$AW$50,6,FALSE),""))</x:f>
      </x:c>
      <x:c r="AP125" s="71" t="str">
        <x:v>Add independent decisions and missing segments.</x:v>
      </x:c>
      <x:c r="AQ125" s="61">
        <x:f>IF($BN125="EMPTY","EMPTY",IF($BO125="COMMERCIAL_EVIDENCE_LIMITED",IF($BF125=TRUE,"Add independent decisions and missing segments.","Collect direct buyer or recorded commercial-event evidence tied to the same scope."),IFERROR(VLOOKUP($BO125,'Method Notes'!$AN$5:$AW$50,7,FALSE),"")))</x:f>
      </x:c>
      <x:c r="AR125" s="71" t="str">
        <x:v>Review when the named evidence is available.</x:v>
      </x:c>
      <x:c r="AS125" s="61">
        <x:f>IF($BN125="EMPTY","EMPTY",IFERROR(VLOOKUP($BO125,'Method Notes'!$AN$5:$AW$50,8,FALSE),""))</x:f>
      </x:c>
      <x:c r="AT125" s="71" t="str">
        <x:v>ONE INDEPENDENT DECISION ONLY</x:v>
      </x:c>
      <x:c r="AU125" s="61">
        <x:f>IF($BN125="EMPTY","EMPTY",IF(OR($BO125="COMMERCIAL_EVIDENCE_LIMITED",$BO125="COMMERCIAL_ALTERNATIVE_MISSING",$BO125="ROLE_MISMATCH",$BO125="SCOPE_OR_FRESHNESS_LIMIT"),IF($BB125="shared","PROVENANCE NOT INDEPENDENT",IF($BB125="one","ONE INDEPENDENT DECISION ONLY",IF($BE125="incomplete_crm","CRM CAPTURE INCOMPLETE",IF(OR($BE125="only_wins",$BE125="only_losses",$BE125="one_segment",$BE125="limited"),"SAMPLE COVERAGE LIMITED",IF($T125="yes","HISTORICAL BACKFILL UNRELIABLE",IF($BC125="stale","EVIDENCE STALE","Evidence is scoped to the tested view.")))))),IFERROR(VLOOKUP($BO125,'Method Notes'!$AN$5:$AW$50,9,FALSE),"")))</x:f>
      </x:c>
      <x:c r="AV125" s="71" t="str">
        <x:v>Begin prospective capture rather than inventing historical certainty.</x:v>
      </x:c>
      <x:c r="AW125" s="61">
        <x:f>IF($BN125="EMPTY","EMPTY",IFERROR(VLOOKUP($BO125,'Method Notes'!$AN$5:$AW$50,10,FALSE),""))</x:f>
      </x:c>
      <x:c r="AX125" s="61">
        <x:f>IF(AND(AG125=AF125,AI125=AH125,AK125=AJ125,AM125=AL125,AO125=AN125,AQ125=AP125,AS125=AR125,AU125=AT125,AW125=AV125),"PASS","FAIL")</x:f>
      </x:c>
      <x:c r="AY125">
        <x:f>IF(COUNTA($C125:$U125)&gt;0,1,0)</x:f>
      </x:c>
      <x:c r="AZ125">
        <x:f>OR(ISFORMULA($C125),ISFORMULA($D125),AND($D125&lt;&gt;"",NOT(OR(EXACT($D125,"seo"),EXACT($D125,"content"),EXACT($D125,"paid_search"),EXACT($D125,"market_monitoring"),EXACT($D125,"battlecard"),EXACT($D125,"product_comparison"),EXACT($D125,"shortlist"),EXACT($D125,"procurement"),EXACT($D125,"pricing"),EXACT($D125,"renewal"),EXACT($D125,"strategy")))),ISFORMULA($E125),AND($E125&lt;&gt;"",NOT(OR(EXACT($E125,"yes"),EXACT($E125,"no")))),ISFORMULA($F125),AND($F125&lt;&gt;"",NOT(OR(EXACT($F125,"yes"),EXACT($F125,"no")))),ISFORMULA($G125),AND($G125&lt;&gt;"",NOT(OR(EXACT($G125,"none"),EXACT($G125,"seller_only"),EXACT($G125,"buyer_event"),EXACT($G125,"mixed")))),ISFORMULA($H125),AND($H125&lt;&gt;"",NOT(OR(EXACT($H125,"yes"),EXACT($H125,"no"),EXACT($H125,"unknown")))),ISFORMULA($I125),AND($I125&lt;&gt;"",NOT(OR(EXACT($I125,"full"),EXACT($I125,"partial"),EXACT($I125,"mismatch"),EXACT($I125,"unknown")))),ISFORMULA($J125),AND($J125&lt;&gt;"",NOT(OR(EXACT($J125,"independent_current"),EXACT($J125,"one_decision"),EXACT($J125,"shared_records"),EXACT($J125,"contradictory"),EXACT($J125,"incomplete_capture"),EXACT($J125,"stale")))),ISFORMULA($K125),AND($K125&lt;&gt;"",NOT(OR(EXACT($K125,"vendor"),EXACT($K125,"product"),EXACT($K125,"consultancy"),EXACT($K125,"agency"),EXACT($K125,"internal_build"),EXACT($K125,"spreadsheet"),EXACT($K125,"incumbent"),EXACT($K125,"open_source"),EXACT($K125,"free_tool"),EXACT($K125,"no_decision"),EXACT($K125,"status_quo"),EXACT($K125,"unknown")))),ISFORMULA($L125),AND($L125&lt;&gt;"",NOT(OR(EXACT($L125,"direct"),EXACT($L125,"indirect"),EXACT($L125,"substitute"),EXACT($L125,"reference"),EXACT($L125,"unknown")))),ISFORMULA($M125),AND($M125&lt;&gt;"",NOT(OR(EXACT($M125,"current"),EXACT($M125,"stale"),EXACT($M125,"unknown")))),ISFORMULA($N125),AND($N125&lt;&gt;"",NOT(OR(EXACT($N125,"none"),EXACT($N125,"material"),EXACT($N125,"unknown")))),ISFORMULA($O125),AND($O125&lt;&gt;"",NOT(OR(EXACT($O125,"two_plus"),EXACT($O125,"one"),EXACT($O125,"shared"),EXACT($O125,"unknown")))),ISFORMULA($P125),AND($P125&lt;&gt;"",NOT(OR(EXACT($P125,"balanced"),EXACT($P125,"only_wins"),EXACT($P125,"only_losses"),EXACT($P125,"one_segment"),EXACT($P125,"incomplete_crm"),EXACT($P125,"limited")))),ISFORMULA($Q125),AND($Q125&lt;&gt;"",NOT(OR(EXACT($Q125,"none"),EXACT($Q125,"review_due"),EXACT($Q125,"new_evidence")))),ISFORMULA($R125),AND($R125&lt;&gt;"",NOT(OR(EXACT($R125,"yes"),EXACT($R125,"no")))),ISFORMULA($S125),AND($S125&lt;&gt;"",NOT(OR(EXACT($S125,"yes"),EXACT($S125,"no"),EXACT($S125,"unknown")))),ISFORMULA($T125),AND($T125&lt;&gt;"",NOT(OR(EXACT($T125,"yes"),EXACT($T125,"no")))),ISFORMULA($U125),AND($U125&lt;&gt;"",NOT(OR(EXACT($U125,"yes"),EXACT($U125,"no"),EXACT($U125,"unknown")))))</x:f>
      </x:c>
      <x:c r="BA125">
        <x:f>OR(LEN(TRIM($C125&amp;""))=0,LEN(TRIM($D125&amp;""))=0,LEN(TRIM($E125&amp;""))=0,LEN(TRIM($F125&amp;""))=0,LEN(TRIM($G125&amp;""))=0,LEN(TRIM($H125&amp;""))=0,LEN(TRIM($I125&amp;""))=0,LEN(TRIM($J125&amp;""))=0)</x:f>
      </x:c>
      <x:c r="BB125">
        <x:f>IF($O125&lt;&gt;"",$O125,IF($J125="independent_current","two_plus",IF($J125="one_decision","one",IF($J125="shared_records","shared","unknown"))))</x:f>
      </x:c>
      <x:c r="BC125">
        <x:f>IF($M125&lt;&gt;"",$M125,IF($J125="stale","stale",IF($J125="incomplete_capture","unknown",IF($J125&lt;&gt;"","current",""))))</x:f>
      </x:c>
      <x:c r="BD125">
        <x:f>IF($N125&lt;&gt;"",$N125,IF($J125="contradictory","material",IF($J125&lt;&gt;"","none","")))</x:f>
      </x:c>
      <x:c r="BE125">
        <x:f>IF($P125&lt;&gt;"",$P125,IF($J125="incomplete_capture","incomplete_crm",IF($J125="independent_current","balanced",IF($J125&lt;&gt;"","limited",""))))</x:f>
      </x:c>
      <x:c r="BF125">
        <x:f>OR($G125="buyer_event",$G125="mixed")</x:f>
      </x:c>
      <x:c r="BG125">
        <x:f>OR($D125="battlecard",$D125="shortlist",$D125="procurement",$D125="pricing",$D125="renewal",$D125="strategy",$D125="product_comparison")</x:f>
      </x:c>
      <x:c r="BH125">
        <x:f>OR($D125="seo",$D125="content",$D125="paid_search",$D125="market_monitoring")</x:f>
      </x:c>
      <x:c r="BI125">
        <x:f>IF(OR($K125="vendor",$K125="product"),"direct",IF(OR($K125="consultancy",$K125="agency"),"indirect",IF(OR($K125="internal_build",$K125="spreadsheet",$K125="incumbent",$K125="open_source",$K125="free_tool",$K125="no_decision",$K125="status_quo"),"substitute","")))</x:f>
      </x:c>
      <x:c r="BJ125">
        <x:f>IF(OR($K125="vendor",$K125="product"),"Direct competitor",IF(OR($K125="consultancy",$K125="agency"),"Service alternative",IF($K125="incumbent","Incumbent / substitute",IF($K125="no_decision","No-decision alternative",IF($K125="status_quo","Status-quo alternative",IF(OR($K125="internal_build",$K125="spreadsheet",$K125="open_source",$K125="free_tool"),"Substitute",""))))))</x:f>
      </x:c>
      <x:c r="BK125">
        <x:f>OR($G125="none",$G125="seller_only",$BB125&lt;&gt;"two_plus",$BE125="only_wins",$BE125="only_losses",$BE125="one_segment",$BE125="incomplete_crm",$BE125="limited",$T125="yes",$BC125&lt;&gt;"current")</x:f>
      </x:c>
      <x:c r="BL125">
        <x:f>IF(ISFORMULA($C125),"candidateName, ","")&amp;IF(OR(ISFORMULA($D125),AND($D125&lt;&gt;"",NOT(OR(EXACT($D125,"seo"),EXACT($D125,"content"),EXACT($D125,"paid_search"),EXACT($D125,"market_monitoring"),EXACT($D125,"battlecard"),EXACT($D125,"product_comparison"),EXACT($D125,"shortlist"),EXACT($D125,"procurement"),EXACT($D125,"pricing"),EXACT($D125,"renewal"),EXACT($D125,"strategy"))))),"decisionUse, ","")&amp;IF(OR(ISFORMULA($E125),AND($E125&lt;&gt;"",NOT(OR(EXACT($E125,"yes"),EXACT($E125,"no"))))),"candidateInSet, ","")&amp;IF(OR(ISFORMULA($F125),AND($F125&lt;&gt;"",NOT(OR(EXACT($F125,"yes"),EXACT($F125,"no"))))),"publicEvidence, ","")&amp;IF(OR(ISFORMULA($G125),AND($G125&lt;&gt;"",NOT(OR(EXACT($G125,"none"),EXACT($G125,"seller_only"),EXACT($G125,"buyer_event"),EXACT($G125,"mixed"))))),"firstPartyEvidence, ","")&amp;IF(OR(ISFORMULA($H125),AND($H125&lt;&gt;"",NOT(OR(EXACT($H125,"yes"),EXACT($H125,"no"),EXACT($H125,"unknown"))))),"realDecision, ","")&amp;IF(OR(ISFORMULA($I125),AND($I125&lt;&gt;"",NOT(OR(EXACT($I125,"full"),EXACT($I125,"partial"),EXACT($I125,"mismatch"),EXACT($I125,"unknown"))))),"scopeMatch, ","")&amp;IF(OR(ISFORMULA($J125),AND($J125&lt;&gt;"",NOT(OR(EXACT($J125,"independent_current"),EXACT($J125,"one_decision"),EXACT($J125,"shared_records"),EXACT($J125,"contradictory"),EXACT($J125,"incomplete_capture"),EXACT($J125,"stale"))))),"evidenceQuality, ","")&amp;IF(OR(ISFORMULA($K125),AND($K125&lt;&gt;"",NOT(OR(EXACT($K125,"vendor"),EXACT($K125,"product"),EXACT($K125,"consultancy"),EXACT($K125,"agency"),EXACT($K125,"internal_build"),EXACT($K125,"spreadsheet"),EXACT($K125,"incumbent"),EXACT($K125,"open_source"),EXACT($K125,"free_tool"),EXACT($K125,"no_decision"),EXACT($K125,"status_quo"),EXACT($K125,"unknown"))))),"alternativeType, ","")&amp;IF(OR(ISFORMULA($L125),AND($L125&lt;&gt;"",NOT(OR(EXACT($L125,"direct"),EXACT($L125,"indirect"),EXACT($L125,"substitute"),EXACT($L125,"reference"),EXACT($L125,"unknown"))))),"currentRole, ","")&amp;IF(OR(ISFORMULA($M125),AND($M125&lt;&gt;"",NOT(OR(EXACT($M125,"current"),EXACT($M125,"stale"),EXACT($M125,"unknown"))))),"freshness, ","")&amp;IF(OR(ISFORMULA($N125),AND($N125&lt;&gt;"",NOT(OR(EXACT($N125,"none"),EXACT($N125,"material"),EXACT($N125,"unknown"))))),"contradiction, ","")&amp;IF(OR(ISFORMULA($O125),AND($O125&lt;&gt;"",NOT(OR(EXACT($O125,"two_plus"),EXACT($O125,"one"),EXACT($O125,"shared"),EXACT($O125,"unknown"))))),"provenance, ","")&amp;IF(OR(ISFORMULA($P125),AND($P125&lt;&gt;"",NOT(OR(EXACT($P125,"balanced"),EXACT($P125,"only_wins"),EXACT($P125,"only_losses"),EXACT($P125,"one_segment"),EXACT($P125,"incomplete_crm"),EXACT($P125,"limited"))))),"sampleCoverage, ","")&amp;IF(OR(ISFORMULA($Q125),AND($Q125&lt;&gt;"",NOT(OR(EXACT($Q125,"none"),EXACT($Q125,"review_due"),EXACT($Q125,"new_evidence"))))),"previousValidation, ","")&amp;IF(OR(ISFORMULA($R125),AND($R125&lt;&gt;"",NOT(OR(EXACT($R125,"yes"),EXACT($R125,"no"))))),"newMaterialEvidence, ","")&amp;IF(OR(ISFORMULA($S125),AND($S125&lt;&gt;"",NOT(OR(EXACT($S125,"yes"),EXACT($S125,"no"),EXACT($S125,"unknown"))))),"serviceability, ","")&amp;IF(OR(ISFORMULA($T125),AND($T125&lt;&gt;"",NOT(OR(EXACT($T125,"yes"),EXACT($T125,"no"))))),"historicalBackfill, ","")&amp;IF(OR(ISFORMULA($U125),AND($U125&lt;&gt;"",NOT(OR(EXACT($U125,"yes"),EXACT($U125,"no"),EXACT($U125,"unknown"))))),"commercialNonParticipation, ","")</x:f>
      </x:c>
      <x:c r="BM125">
        <x:f>IF(LEN(TRIM($C125&amp;""))=0,"candidateName, ","")&amp;IF(LEN(TRIM($D125&amp;""))=0,"decisionUse, ","")&amp;IF(LEN(TRIM($E125&amp;""))=0,"candidateInSet, ","")&amp;IF(LEN(TRIM($F125&amp;""))=0,"publicEvidence, ","")&amp;IF(LEN(TRIM($G125&amp;""))=0,"firstPartyEvidence, ","")&amp;IF(LEN(TRIM($H125&amp;""))=0,"realDecision, ","")&amp;IF(LEN(TRIM($I125&amp;""))=0,"scopeMatch, ","")&amp;IF(LEN(TRIM($J125&amp;""))=0,"evidenceQuality, ","")</x:f>
      </x:c>
      <x:c r="BN125">
        <x:f>IF($AY125=0,"EMPTY",IF($AZ125=TRUE,"INVALID INPUT",IF($BA125=TRUE,"INVALID INPUT",IF(OR(NOT(ISTEXT($C125)),LEN(TRIM($C125&amp;""))&lt;2),"INVALID INPUT",IF(OR($Q125="review_due",$Q125="new_evidence",$R125="yes"),"REOPEN",IF(OR($BD125="material",$BD125="unknown"),"RESOLVE EVIDENCE",IF(OR($I125="unknown",$H125="unknown"),"RESOLVE EVIDENCE",IF(AND($BG125=TRUE,OR($S125="",$S125="unknown")),"RESOLVE EVIDENCE",IF(AND($E125="no",OR($K125="",$K125="unknown")),"RESOLVE EVIDENCE",IF(AND($E125="yes",OR($L125="",$L125="unknown")),"RESOLVE EVIDENCE",IF(AND($E125="yes",OR($I125="partial",$I125="mismatch",$BC125="stale")),"DOWNGRADE",IF(AND($BG125=TRUE,$BK125=TRUE),"RESOLVE EVIDENCE",IF(AND($S125="no",$E125="yes",$H125="no",$U125="yes",$BB125="two_plus",$I125="full",$BC125="current"),"EXCLUDE FROM THIS COMMERCIAL VIEW",IF(AND($S125="no",$E125="yes",$H125="yes"),"DOWNGRADE",IF(AND($S125="no",OR($F125="yes",$BH125=TRUE)),"RETAIN FOR DISCOVERY / REFERENCE",IF($S125="no","RESOLVE EVIDENCE",IF(AND($E125="no",$H125="yes",$BF125=TRUE,$I125="full",$BI125=""),"RESOLVE EVIDENCE",IF(AND($E125="no",$H125="yes",$BF125=TRUE,$I125="full",$BG125=TRUE,OR($BB125&lt;&gt;"two_plus",$BC125&lt;&gt;"current",$S125&lt;&gt;"yes")),"RESOLVE EVIDENCE",IF(AND($E125="no",$H125="yes",$BF125=TRUE,$I125="full"),"ADD",IF(AND($BI125&lt;&gt;"",$E125="yes",$H125="yes",$I125="full",$L125&lt;&gt;$BI125),"RECLASSIFY",IF(AND($BB125="shared",$BH125=TRUE),"RETAIN FOR DISCOVERY / REFERENCE",IF(AND($BH125=TRUE,$F125="yes",OR($H125="no",$G125="none")),"RETAIN FOR DISCOVERY / REFERENCE",IF(AND($E125="yes",$H125="no",$U125="yes",$BB125="two_plus",$I125="full",$BC125="current"),"EXCLUDE FROM THIS COMMERCIAL VIEW",IF(AND($E125="yes",$H125="yes",$BF125=TRUE,$I125="full",$BB125="two_plus",$BC125="current",$BI125=""),"RESOLVE EVIDENCE",IF(AND($E125="yes",$H125="yes",$BF125=TRUE,$I125="full",$BB125="two_plus",$BC125="current",$BG125=TRUE,$S125&lt;&gt;"yes"),"RESOLVE EVIDENCE",IF(AND($E125="yes",$H125="yes",$BF125=TRUE,$I125="full",$BB125="two_plus",$BC125="current",$L125&lt;&gt;$BI125),"RECLASSIFY",IF(AND($E125="yes",$H125="yes",$BF125=TRUE,$I125="full",$BB125="two_plus",$BC125="current"),"CONFIRM","RESOLVE EVIDENCE")))))))))))))))))))))))))))</x:f>
      </x:c>
      <x:c r="BO125">
        <x:f>IF($AY125=0,"EMPTY",IF($AZ125=TRUE,"CONTROLLED_INPUT_INVALID",IF($BA125=TRUE,"REQUIRED_FIELDS_MISSING",IF(OR(NOT(ISTEXT($C125)),LEN(TRIM($C125&amp;""))&lt;2),"IDENTITY_MALFORMED",IF(OR($Q125="review_due",$Q125="new_evidence",$R125="yes"),"LIFECYCLE_TRIGGER",IF(OR($BD125="material",$BD125="unknown"),"MATERIAL_CONTRADICTION",IF(OR($I125="unknown",$H125="unknown"),"SCOPE_OR_EVENT_UNRESOLVED",IF(AND($BG125=TRUE,OR($S125="",$S125="unknown")),"SERVICEABILITY_UNRESOLVED",IF(AND($E125="no",OR($K125="",$K125="unknown")),"MISSING_ALTERNATIVE_ROLE_UNRESOLVED",IF(AND($E125="yes",OR($L125="",$L125="unknown")),"CURRENT_ROLE_UNRESOLVED",IF(AND($E125="yes",OR($I125="partial",$I125="mismatch",$BC125="stale")),"SCOPE_OR_FRESHNESS_LIMIT",IF(AND($BG125=TRUE,$BK125=TRUE),"COMMERCIAL_EVIDENCE_LIMITED",IF(AND($S125="no",$E125="yes",$H125="no",$U125="yes",$BB125="two_plus",$I125="full",$BC125="current"),"SCOPED_NON_SERVICEABILITY",IF(AND($S125="no",$E125="yes",$H125="yes"),"SERVICEABILITY_LIMIT",IF(AND($S125="no",OR($F125="yes",$BH125=TRUE)),"NOT_SERVICEABLE_FOR_COMMERCIAL_VIEW",IF($S125="no","SERVICEABILITY_NEGATIVE_ROLE_EFFECT_UNRESOLVED",IF(AND($E125="no",$H125="yes",$BF125=TRUE,$I125="full",$BI125=""),"MISSING_ALTERNATIVE_ROLE_UNRESOLVED",IF(AND($E125="no",$H125="yes",$BF125=TRUE,$I125="full",$BG125=TRUE,OR($BB125&lt;&gt;"two_plus",$BC125&lt;&gt;"current",$S125&lt;&gt;"yes")),"MISSING_ALTERNATIVE_EVIDENCE_LIMITED",IF(AND($E125="no",$H125="yes",$BF125=TRUE,$I125="full"),"COMMERCIAL_ALTERNATIVE_MISSING",IF(AND($BI125&lt;&gt;"",$E125="yes",$H125="yes",$I125="full",$L125&lt;&gt;$BI125),"ROLE_MISMATCH",IF(AND($BB125="shared",$BH125=TRUE),"PUBLIC_SIGNAL_SHARED_PROVENANCE",IF(AND($BH125=TRUE,$F125="yes",OR($H125="no",$G125="none")),"DISCOVERY_ONLY_RELATIONSHIP",IF(AND($E125="yes",$H125="no",$U125="yes",$BB125="two_plus",$I125="full",$BC125="current"),"SCOPED_NON_PARTICIPATION",IF(AND($E125="yes",$H125="yes",$BF125=TRUE,$I125="full",$BB125="two_plus",$BC125="current",$BI125=""),"ALTERNATIVE_TYPE_UNRESOLVED",IF(AND($E125="yes",$H125="yes",$BF125=TRUE,$I125="full",$BB125="two_plus",$BC125="current",$BG125=TRUE,$S125&lt;&gt;"yes"),"SERVICEABILITY_UNRESOLVED",IF(AND($E125="yes",$H125="yes",$BF125=TRUE,$I125="full",$BB125="two_plus",$BC125="current",$L125&lt;&gt;$BI125),"ROLE_MISMATCH",IF(AND($E125="yes",$H125="yes",$BF125=TRUE,$I125="full",$BB125="two_plus",$BC125="current"),"SCOPED_COMMERCIAL_RELEVANCE","DEFAULT_EVIDENCE_GAP")))))))))))))))))))))))))))</x:f>
      </x:c>
    </x:row>
    <x:row r="126">
      <x:c r="A126" s="71" t="str">
        <x:v>F121</x:v>
      </x:c>
      <x:c r="B126" s="71" t="str">
        <x:v>Confirm negative: incomplete CRM</x:v>
      </x:c>
      <x:c r="C126" s="71" t="str">
        <x:v>Atlas Cloud</x:v>
      </x:c>
      <x:c r="D126" s="71" t="str">
        <x:v>shortlist</x:v>
      </x:c>
      <x:c r="E126" s="71" t="str">
        <x:v>yes</x:v>
      </x:c>
      <x:c r="F126" s="71" t="str">
        <x:v>yes</x:v>
      </x:c>
      <x:c r="G126" s="71" t="str">
        <x:v>mixed</x:v>
      </x:c>
      <x:c r="H126" s="71" t="str">
        <x:v>yes</x:v>
      </x:c>
      <x:c r="I126" s="71" t="str">
        <x:v>full</x:v>
      </x:c>
      <x:c r="J126" s="71" t="str">
        <x:v>independent_current</x:v>
      </x:c>
      <x:c r="K126" s="71" t="str">
        <x:v>vendor</x:v>
      </x:c>
      <x:c r="L126" s="71" t="str">
        <x:v>direct</x:v>
      </x:c>
      <x:c r="M126" s="71" t="str">
        <x:v>current</x:v>
      </x:c>
      <x:c r="N126" s="71" t="str">
        <x:v>none</x:v>
      </x:c>
      <x:c r="O126" s="71" t="str">
        <x:v>two_plus</x:v>
      </x:c>
      <x:c r="P126" s="71" t="str">
        <x:v>incomplete_crm</x:v>
      </x:c>
      <x:c r="Q126" s="71" t="str">
        <x:v>none</x:v>
      </x:c>
      <x:c r="R126" s="71" t="str">
        <x:v>no</x:v>
      </x:c>
      <x:c r="S126" s="71" t="str">
        <x:v>yes</x:v>
      </x:c>
      <x:c r="T126" s="71" t="str">
        <x:v>no</x:v>
      </x:c>
      <x:c r="U126" s="71" t="str">
        <x:v>no</x:v>
      </x:c>
      <x:c r="V126" s="71" t="str">
        <x:v>RESOLVE EVIDENCE</x:v>
      </x:c>
      <x:c r="W126" s="71" t="str">
        <x:v>COMMERCIAL_EVIDENCE_LIMITED</x:v>
      </x:c>
      <x:c r="X126" s="71" t="str">
        <x:v>VALID</x:v>
      </x:c>
      <x:c r="Y126" s="61">
        <x:f>IF($BN126="EMPTY","EMPTY",$BN126)</x:f>
      </x:c>
      <x:c r="Z126" s="61">
        <x:f>$BO126</x:f>
      </x:c>
      <x:c r="AA126" s="61">
        <x:f>IF($BN126="EMPTY","EMPTY",IF($AZ126=TRUE,"INVALID",IF($BA126=TRUE,"INCOMPLETE",IF(OR(NOT(ISTEXT($C126)),LEN(TRIM($C126&amp;""))&lt;2),"INVALID","VALID"))))</x:f>
      </x:c>
      <x:c r="AB126" s="61">
        <x:f>IF(Y126=V126,"PASS","FAIL")</x:f>
      </x:c>
      <x:c r="AC126" s="61">
        <x:f>IF(Z126=W126,"PASS","FAIL")</x:f>
      </x:c>
      <x:c r="AD126" s="61">
        <x:f>IF(AA126=X126,"PASS","FAIL")</x:f>
      </x:c>
      <x:c r="AE126" s="61">
        <x:f>IF(AND(AB126="PASS",AC126="PASS",AD126="PASS"),"PASS","FAIL")</x:f>
      </x:c>
      <x:c r="AF126" s="71" t="str">
        <x:v>The candidate is not ready for the intended commercial use.</x:v>
      </x:c>
      <x:c r="AG126" s="61">
        <x:f>IF($BN126="EMPTY","EMPTY",IFERROR(VLOOKUP($BO126,'Method Notes'!$AN$5:$AW$50,2,FALSE),""))</x:f>
      </x:c>
      <x:c r="AH126" s="71" t="str">
        <x:v>The evidence is absent, internal-only, non-independent, one-sided, incomplete, stale or historically reconstructed.</x:v>
      </x:c>
      <x:c r="AI126" s="61">
        <x:f>IF($BN126="EMPTY","EMPTY",IF($BO126="CONTROLLED_INPUT_INVALID","Unsupported values were supplied for: "&amp;LEFT($BL126,MAX(0,LEN($BL126)-2))&amp;". The engine does not convert them to a safe default.",IF($BO126="REQUIRED_FIELDS_MISSING","Required information is missing: "&amp;LEFT($BM126,MAX(0,LEN($BM126)-2))&amp;".",IFERROR(VLOOKUP($BO126,'Method Notes'!$AN$5:$AW$50,3,FALSE),""))))</x:f>
      </x:c>
      <x:c r="AJ126" s="71" t="str">
        <x:v>No final role change.</x:v>
      </x:c>
      <x:c r="AK126" s="61">
        <x:f>IF($BN126="EMPTY","EMPTY",IF($BO126="COMMERCIAL_ALTERNATIVE_MISSING","Add as "&amp;$BJ126&amp;" in this scoped view.",IF($BO126="ROLE_MISMATCH","Reclassify as "&amp;$BJ126&amp;" for this view.",IFERROR(VLOOKUP($BO126,'Method Notes'!$AN$5:$AW$50,4,FALSE),""))))</x:f>
      </x:c>
      <x:c r="AL126" s="71" t="str">
        <x:v>Evidence collection and controlled review.</x:v>
      </x:c>
      <x:c r="AM126" s="61">
        <x:f>IF($BN126="EMPTY","EMPTY",IFERROR(VLOOKUP($BO126,'Method Notes'!$AN$5:$AW$50,5,FALSE),""))</x:f>
      </x:c>
      <x:c r="AN126" s="71" t="str">
        <x:v>High-impact downstream use until the named gap is closed.</x:v>
      </x:c>
      <x:c r="AO126" s="61">
        <x:f>IF($BN126="EMPTY","EMPTY",IFERROR(VLOOKUP($BO126,'Method Notes'!$AN$5:$AW$50,6,FALSE),""))</x:f>
      </x:c>
      <x:c r="AP126" s="71" t="str">
        <x:v>Add independent decisions and missing segments.</x:v>
      </x:c>
      <x:c r="AQ126" s="61">
        <x:f>IF($BN126="EMPTY","EMPTY",IF($BO126="COMMERCIAL_EVIDENCE_LIMITED",IF($BF126=TRUE,"Add independent decisions and missing segments.","Collect direct buyer or recorded commercial-event evidence tied to the same scope."),IFERROR(VLOOKUP($BO126,'Method Notes'!$AN$5:$AW$50,7,FALSE),"")))</x:f>
      </x:c>
      <x:c r="AR126" s="71" t="str">
        <x:v>Review when the named evidence is available.</x:v>
      </x:c>
      <x:c r="AS126" s="61">
        <x:f>IF($BN126="EMPTY","EMPTY",IFERROR(VLOOKUP($BO126,'Method Notes'!$AN$5:$AW$50,8,FALSE),""))</x:f>
      </x:c>
      <x:c r="AT126" s="71" t="str">
        <x:v>CRM CAPTURE INCOMPLETE</x:v>
      </x:c>
      <x:c r="AU126" s="61">
        <x:f>IF($BN126="EMPTY","EMPTY",IF(OR($BO126="COMMERCIAL_EVIDENCE_LIMITED",$BO126="COMMERCIAL_ALTERNATIVE_MISSING",$BO126="ROLE_MISMATCH",$BO126="SCOPE_OR_FRESHNESS_LIMIT"),IF($BB126="shared","PROVENANCE NOT INDEPENDENT",IF($BB126="one","ONE INDEPENDENT DECISION ONLY",IF($BE126="incomplete_crm","CRM CAPTURE INCOMPLETE",IF(OR($BE126="only_wins",$BE126="only_losses",$BE126="one_segment",$BE126="limited"),"SAMPLE COVERAGE LIMITED",IF($T126="yes","HISTORICAL BACKFILL UNRELIABLE",IF($BC126="stale","EVIDENCE STALE","Evidence is scoped to the tested view.")))))),IFERROR(VLOOKUP($BO126,'Method Notes'!$AN$5:$AW$50,9,FALSE),"")))</x:f>
      </x:c>
      <x:c r="AV126" s="71" t="str">
        <x:v>Begin prospective capture rather than inventing historical certainty.</x:v>
      </x:c>
      <x:c r="AW126" s="61">
        <x:f>IF($BN126="EMPTY","EMPTY",IFERROR(VLOOKUP($BO126,'Method Notes'!$AN$5:$AW$50,10,FALSE),""))</x:f>
      </x:c>
      <x:c r="AX126" s="61">
        <x:f>IF(AND(AG126=AF126,AI126=AH126,AK126=AJ126,AM126=AL126,AO126=AN126,AQ126=AP126,AS126=AR126,AU126=AT126,AW126=AV126),"PASS","FAIL")</x:f>
      </x:c>
      <x:c r="AY126">
        <x:f>IF(COUNTA($C126:$U126)&gt;0,1,0)</x:f>
      </x:c>
      <x:c r="AZ126">
        <x:f>OR(ISFORMULA($C126),ISFORMULA($D126),AND($D126&lt;&gt;"",NOT(OR(EXACT($D126,"seo"),EXACT($D126,"content"),EXACT($D126,"paid_search"),EXACT($D126,"market_monitoring"),EXACT($D126,"battlecard"),EXACT($D126,"product_comparison"),EXACT($D126,"shortlist"),EXACT($D126,"procurement"),EXACT($D126,"pricing"),EXACT($D126,"renewal"),EXACT($D126,"strategy")))),ISFORMULA($E126),AND($E126&lt;&gt;"",NOT(OR(EXACT($E126,"yes"),EXACT($E126,"no")))),ISFORMULA($F126),AND($F126&lt;&gt;"",NOT(OR(EXACT($F126,"yes"),EXACT($F126,"no")))),ISFORMULA($G126),AND($G126&lt;&gt;"",NOT(OR(EXACT($G126,"none"),EXACT($G126,"seller_only"),EXACT($G126,"buyer_event"),EXACT($G126,"mixed")))),ISFORMULA($H126),AND($H126&lt;&gt;"",NOT(OR(EXACT($H126,"yes"),EXACT($H126,"no"),EXACT($H126,"unknown")))),ISFORMULA($I126),AND($I126&lt;&gt;"",NOT(OR(EXACT($I126,"full"),EXACT($I126,"partial"),EXACT($I126,"mismatch"),EXACT($I126,"unknown")))),ISFORMULA($J126),AND($J126&lt;&gt;"",NOT(OR(EXACT($J126,"independent_current"),EXACT($J126,"one_decision"),EXACT($J126,"shared_records"),EXACT($J126,"contradictory"),EXACT($J126,"incomplete_capture"),EXACT($J126,"stale")))),ISFORMULA($K126),AND($K126&lt;&gt;"",NOT(OR(EXACT($K126,"vendor"),EXACT($K126,"product"),EXACT($K126,"consultancy"),EXACT($K126,"agency"),EXACT($K126,"internal_build"),EXACT($K126,"spreadsheet"),EXACT($K126,"incumbent"),EXACT($K126,"open_source"),EXACT($K126,"free_tool"),EXACT($K126,"no_decision"),EXACT($K126,"status_quo"),EXACT($K126,"unknown")))),ISFORMULA($L126),AND($L126&lt;&gt;"",NOT(OR(EXACT($L126,"direct"),EXACT($L126,"indirect"),EXACT($L126,"substitute"),EXACT($L126,"reference"),EXACT($L126,"unknown")))),ISFORMULA($M126),AND($M126&lt;&gt;"",NOT(OR(EXACT($M126,"current"),EXACT($M126,"stale"),EXACT($M126,"unknown")))),ISFORMULA($N126),AND($N126&lt;&gt;"",NOT(OR(EXACT($N126,"none"),EXACT($N126,"material"),EXACT($N126,"unknown")))),ISFORMULA($O126),AND($O126&lt;&gt;"",NOT(OR(EXACT($O126,"two_plus"),EXACT($O126,"one"),EXACT($O126,"shared"),EXACT($O126,"unknown")))),ISFORMULA($P126),AND($P126&lt;&gt;"",NOT(OR(EXACT($P126,"balanced"),EXACT($P126,"only_wins"),EXACT($P126,"only_losses"),EXACT($P126,"one_segment"),EXACT($P126,"incomplete_crm"),EXACT($P126,"limited")))),ISFORMULA($Q126),AND($Q126&lt;&gt;"",NOT(OR(EXACT($Q126,"none"),EXACT($Q126,"review_due"),EXACT($Q126,"new_evidence")))),ISFORMULA($R126),AND($R126&lt;&gt;"",NOT(OR(EXACT($R126,"yes"),EXACT($R126,"no")))),ISFORMULA($S126),AND($S126&lt;&gt;"",NOT(OR(EXACT($S126,"yes"),EXACT($S126,"no"),EXACT($S126,"unknown")))),ISFORMULA($T126),AND($T126&lt;&gt;"",NOT(OR(EXACT($T126,"yes"),EXACT($T126,"no")))),ISFORMULA($U126),AND($U126&lt;&gt;"",NOT(OR(EXACT($U126,"yes"),EXACT($U126,"no"),EXACT($U126,"unknown")))))</x:f>
      </x:c>
      <x:c r="BA126">
        <x:f>OR(LEN(TRIM($C126&amp;""))=0,LEN(TRIM($D126&amp;""))=0,LEN(TRIM($E126&amp;""))=0,LEN(TRIM($F126&amp;""))=0,LEN(TRIM($G126&amp;""))=0,LEN(TRIM($H126&amp;""))=0,LEN(TRIM($I126&amp;""))=0,LEN(TRIM($J126&amp;""))=0)</x:f>
      </x:c>
      <x:c r="BB126">
        <x:f>IF($O126&lt;&gt;"",$O126,IF($J126="independent_current","two_plus",IF($J126="one_decision","one",IF($J126="shared_records","shared","unknown"))))</x:f>
      </x:c>
      <x:c r="BC126">
        <x:f>IF($M126&lt;&gt;"",$M126,IF($J126="stale","stale",IF($J126="incomplete_capture","unknown",IF($J126&lt;&gt;"","current",""))))</x:f>
      </x:c>
      <x:c r="BD126">
        <x:f>IF($N126&lt;&gt;"",$N126,IF($J126="contradictory","material",IF($J126&lt;&gt;"","none","")))</x:f>
      </x:c>
      <x:c r="BE126">
        <x:f>IF($P126&lt;&gt;"",$P126,IF($J126="incomplete_capture","incomplete_crm",IF($J126="independent_current","balanced",IF($J126&lt;&gt;"","limited",""))))</x:f>
      </x:c>
      <x:c r="BF126">
        <x:f>OR($G126="buyer_event",$G126="mixed")</x:f>
      </x:c>
      <x:c r="BG126">
        <x:f>OR($D126="battlecard",$D126="shortlist",$D126="procurement",$D126="pricing",$D126="renewal",$D126="strategy",$D126="product_comparison")</x:f>
      </x:c>
      <x:c r="BH126">
        <x:f>OR($D126="seo",$D126="content",$D126="paid_search",$D126="market_monitoring")</x:f>
      </x:c>
      <x:c r="BI126">
        <x:f>IF(OR($K126="vendor",$K126="product"),"direct",IF(OR($K126="consultancy",$K126="agency"),"indirect",IF(OR($K126="internal_build",$K126="spreadsheet",$K126="incumbent",$K126="open_source",$K126="free_tool",$K126="no_decision",$K126="status_quo"),"substitute","")))</x:f>
      </x:c>
      <x:c r="BJ126">
        <x:f>IF(OR($K126="vendor",$K126="product"),"Direct competitor",IF(OR($K126="consultancy",$K126="agency"),"Service alternative",IF($K126="incumbent","Incumbent / substitute",IF($K126="no_decision","No-decision alternative",IF($K126="status_quo","Status-quo alternative",IF(OR($K126="internal_build",$K126="spreadsheet",$K126="open_source",$K126="free_tool"),"Substitute",""))))))</x:f>
      </x:c>
      <x:c r="BK126">
        <x:f>OR($G126="none",$G126="seller_only",$BB126&lt;&gt;"two_plus",$BE126="only_wins",$BE126="only_losses",$BE126="one_segment",$BE126="incomplete_crm",$BE126="limited",$T126="yes",$BC126&lt;&gt;"current")</x:f>
      </x:c>
      <x:c r="BL126">
        <x:f>IF(ISFORMULA($C126),"candidateName, ","")&amp;IF(OR(ISFORMULA($D126),AND($D126&lt;&gt;"",NOT(OR(EXACT($D126,"seo"),EXACT($D126,"content"),EXACT($D126,"paid_search"),EXACT($D126,"market_monitoring"),EXACT($D126,"battlecard"),EXACT($D126,"product_comparison"),EXACT($D126,"shortlist"),EXACT($D126,"procurement"),EXACT($D126,"pricing"),EXACT($D126,"renewal"),EXACT($D126,"strategy"))))),"decisionUse, ","")&amp;IF(OR(ISFORMULA($E126),AND($E126&lt;&gt;"",NOT(OR(EXACT($E126,"yes"),EXACT($E126,"no"))))),"candidateInSet, ","")&amp;IF(OR(ISFORMULA($F126),AND($F126&lt;&gt;"",NOT(OR(EXACT($F126,"yes"),EXACT($F126,"no"))))),"publicEvidence, ","")&amp;IF(OR(ISFORMULA($G126),AND($G126&lt;&gt;"",NOT(OR(EXACT($G126,"none"),EXACT($G126,"seller_only"),EXACT($G126,"buyer_event"),EXACT($G126,"mixed"))))),"firstPartyEvidence, ","")&amp;IF(OR(ISFORMULA($H126),AND($H126&lt;&gt;"",NOT(OR(EXACT($H126,"yes"),EXACT($H126,"no"),EXACT($H126,"unknown"))))),"realDecision, ","")&amp;IF(OR(ISFORMULA($I126),AND($I126&lt;&gt;"",NOT(OR(EXACT($I126,"full"),EXACT($I126,"partial"),EXACT($I126,"mismatch"),EXACT($I126,"unknown"))))),"scopeMatch, ","")&amp;IF(OR(ISFORMULA($J126),AND($J126&lt;&gt;"",NOT(OR(EXACT($J126,"independent_current"),EXACT($J126,"one_decision"),EXACT($J126,"shared_records"),EXACT($J126,"contradictory"),EXACT($J126,"incomplete_capture"),EXACT($J126,"stale"))))),"evidenceQuality, ","")&amp;IF(OR(ISFORMULA($K126),AND($K126&lt;&gt;"",NOT(OR(EXACT($K126,"vendor"),EXACT($K126,"product"),EXACT($K126,"consultancy"),EXACT($K126,"agency"),EXACT($K126,"internal_build"),EXACT($K126,"spreadsheet"),EXACT($K126,"incumbent"),EXACT($K126,"open_source"),EXACT($K126,"free_tool"),EXACT($K126,"no_decision"),EXACT($K126,"status_quo"),EXACT($K126,"unknown"))))),"alternativeType, ","")&amp;IF(OR(ISFORMULA($L126),AND($L126&lt;&gt;"",NOT(OR(EXACT($L126,"direct"),EXACT($L126,"indirect"),EXACT($L126,"substitute"),EXACT($L126,"reference"),EXACT($L126,"unknown"))))),"currentRole, ","")&amp;IF(OR(ISFORMULA($M126),AND($M126&lt;&gt;"",NOT(OR(EXACT($M126,"current"),EXACT($M126,"stale"),EXACT($M126,"unknown"))))),"freshness, ","")&amp;IF(OR(ISFORMULA($N126),AND($N126&lt;&gt;"",NOT(OR(EXACT($N126,"none"),EXACT($N126,"material"),EXACT($N126,"unknown"))))),"contradiction, ","")&amp;IF(OR(ISFORMULA($O126),AND($O126&lt;&gt;"",NOT(OR(EXACT($O126,"two_plus"),EXACT($O126,"one"),EXACT($O126,"shared"),EXACT($O126,"unknown"))))),"provenance, ","")&amp;IF(OR(ISFORMULA($P126),AND($P126&lt;&gt;"",NOT(OR(EXACT($P126,"balanced"),EXACT($P126,"only_wins"),EXACT($P126,"only_losses"),EXACT($P126,"one_segment"),EXACT($P126,"incomplete_crm"),EXACT($P126,"limited"))))),"sampleCoverage, ","")&amp;IF(OR(ISFORMULA($Q126),AND($Q126&lt;&gt;"",NOT(OR(EXACT($Q126,"none"),EXACT($Q126,"review_due"),EXACT($Q126,"new_evidence"))))),"previousValidation, ","")&amp;IF(OR(ISFORMULA($R126),AND($R126&lt;&gt;"",NOT(OR(EXACT($R126,"yes"),EXACT($R126,"no"))))),"newMaterialEvidence, ","")&amp;IF(OR(ISFORMULA($S126),AND($S126&lt;&gt;"",NOT(OR(EXACT($S126,"yes"),EXACT($S126,"no"),EXACT($S126,"unknown"))))),"serviceability, ","")&amp;IF(OR(ISFORMULA($T126),AND($T126&lt;&gt;"",NOT(OR(EXACT($T126,"yes"),EXACT($T126,"no"))))),"historicalBackfill, ","")&amp;IF(OR(ISFORMULA($U126),AND($U126&lt;&gt;"",NOT(OR(EXACT($U126,"yes"),EXACT($U126,"no"),EXACT($U126,"unknown"))))),"commercialNonParticipation, ","")</x:f>
      </x:c>
      <x:c r="BM126">
        <x:f>IF(LEN(TRIM($C126&amp;""))=0,"candidateName, ","")&amp;IF(LEN(TRIM($D126&amp;""))=0,"decisionUse, ","")&amp;IF(LEN(TRIM($E126&amp;""))=0,"candidateInSet, ","")&amp;IF(LEN(TRIM($F126&amp;""))=0,"publicEvidence, ","")&amp;IF(LEN(TRIM($G126&amp;""))=0,"firstPartyEvidence, ","")&amp;IF(LEN(TRIM($H126&amp;""))=0,"realDecision, ","")&amp;IF(LEN(TRIM($I126&amp;""))=0,"scopeMatch, ","")&amp;IF(LEN(TRIM($J126&amp;""))=0,"evidenceQuality, ","")</x:f>
      </x:c>
      <x:c r="BN126">
        <x:f>IF($AY126=0,"EMPTY",IF($AZ126=TRUE,"INVALID INPUT",IF($BA126=TRUE,"INVALID INPUT",IF(OR(NOT(ISTEXT($C126)),LEN(TRIM($C126&amp;""))&lt;2),"INVALID INPUT",IF(OR($Q126="review_due",$Q126="new_evidence",$R126="yes"),"REOPEN",IF(OR($BD126="material",$BD126="unknown"),"RESOLVE EVIDENCE",IF(OR($I126="unknown",$H126="unknown"),"RESOLVE EVIDENCE",IF(AND($BG126=TRUE,OR($S126="",$S126="unknown")),"RESOLVE EVIDENCE",IF(AND($E126="no",OR($K126="",$K126="unknown")),"RESOLVE EVIDENCE",IF(AND($E126="yes",OR($L126="",$L126="unknown")),"RESOLVE EVIDENCE",IF(AND($E126="yes",OR($I126="partial",$I126="mismatch",$BC126="stale")),"DOWNGRADE",IF(AND($BG126=TRUE,$BK126=TRUE),"RESOLVE EVIDENCE",IF(AND($S126="no",$E126="yes",$H126="no",$U126="yes",$BB126="two_plus",$I126="full",$BC126="current"),"EXCLUDE FROM THIS COMMERCIAL VIEW",IF(AND($S126="no",$E126="yes",$H126="yes"),"DOWNGRADE",IF(AND($S126="no",OR($F126="yes",$BH126=TRUE)),"RETAIN FOR DISCOVERY / REFERENCE",IF($S126="no","RESOLVE EVIDENCE",IF(AND($E126="no",$H126="yes",$BF126=TRUE,$I126="full",$BI126=""),"RESOLVE EVIDENCE",IF(AND($E126="no",$H126="yes",$BF126=TRUE,$I126="full",$BG126=TRUE,OR($BB126&lt;&gt;"two_plus",$BC126&lt;&gt;"current",$S126&lt;&gt;"yes")),"RESOLVE EVIDENCE",IF(AND($E126="no",$H126="yes",$BF126=TRUE,$I126="full"),"ADD",IF(AND($BI126&lt;&gt;"",$E126="yes",$H126="yes",$I126="full",$L126&lt;&gt;$BI126),"RECLASSIFY",IF(AND($BB126="shared",$BH126=TRUE),"RETAIN FOR DISCOVERY / REFERENCE",IF(AND($BH126=TRUE,$F126="yes",OR($H126="no",$G126="none")),"RETAIN FOR DISCOVERY / REFERENCE",IF(AND($E126="yes",$H126="no",$U126="yes",$BB126="two_plus",$I126="full",$BC126="current"),"EXCLUDE FROM THIS COMMERCIAL VIEW",IF(AND($E126="yes",$H126="yes",$BF126=TRUE,$I126="full",$BB126="two_plus",$BC126="current",$BI126=""),"RESOLVE EVIDENCE",IF(AND($E126="yes",$H126="yes",$BF126=TRUE,$I126="full",$BB126="two_plus",$BC126="current",$BG126=TRUE,$S126&lt;&gt;"yes"),"RESOLVE EVIDENCE",IF(AND($E126="yes",$H126="yes",$BF126=TRUE,$I126="full",$BB126="two_plus",$BC126="current",$L126&lt;&gt;$BI126),"RECLASSIFY",IF(AND($E126="yes",$H126="yes",$BF126=TRUE,$I126="full",$BB126="two_plus",$BC126="current"),"CONFIRM","RESOLVE EVIDENCE")))))))))))))))))))))))))))</x:f>
      </x:c>
      <x:c r="BO126">
        <x:f>IF($AY126=0,"EMPTY",IF($AZ126=TRUE,"CONTROLLED_INPUT_INVALID",IF($BA126=TRUE,"REQUIRED_FIELDS_MISSING",IF(OR(NOT(ISTEXT($C126)),LEN(TRIM($C126&amp;""))&lt;2),"IDENTITY_MALFORMED",IF(OR($Q126="review_due",$Q126="new_evidence",$R126="yes"),"LIFECYCLE_TRIGGER",IF(OR($BD126="material",$BD126="unknown"),"MATERIAL_CONTRADICTION",IF(OR($I126="unknown",$H126="unknown"),"SCOPE_OR_EVENT_UNRESOLVED",IF(AND($BG126=TRUE,OR($S126="",$S126="unknown")),"SERVICEABILITY_UNRESOLVED",IF(AND($E126="no",OR($K126="",$K126="unknown")),"MISSING_ALTERNATIVE_ROLE_UNRESOLVED",IF(AND($E126="yes",OR($L126="",$L126="unknown")),"CURRENT_ROLE_UNRESOLVED",IF(AND($E126="yes",OR($I126="partial",$I126="mismatch",$BC126="stale")),"SCOPE_OR_FRESHNESS_LIMIT",IF(AND($BG126=TRUE,$BK126=TRUE),"COMMERCIAL_EVIDENCE_LIMITED",IF(AND($S126="no",$E126="yes",$H126="no",$U126="yes",$BB126="two_plus",$I126="full",$BC126="current"),"SCOPED_NON_SERVICEABILITY",IF(AND($S126="no",$E126="yes",$H126="yes"),"SERVICEABILITY_LIMIT",IF(AND($S126="no",OR($F126="yes",$BH126=TRUE)),"NOT_SERVICEABLE_FOR_COMMERCIAL_VIEW",IF($S126="no","SERVICEABILITY_NEGATIVE_ROLE_EFFECT_UNRESOLVED",IF(AND($E126="no",$H126="yes",$BF126=TRUE,$I126="full",$BI126=""),"MISSING_ALTERNATIVE_ROLE_UNRESOLVED",IF(AND($E126="no",$H126="yes",$BF126=TRUE,$I126="full",$BG126=TRUE,OR($BB126&lt;&gt;"two_plus",$BC126&lt;&gt;"current",$S126&lt;&gt;"yes")),"MISSING_ALTERNATIVE_EVIDENCE_LIMITED",IF(AND($E126="no",$H126="yes",$BF126=TRUE,$I126="full"),"COMMERCIAL_ALTERNATIVE_MISSING",IF(AND($BI126&lt;&gt;"",$E126="yes",$H126="yes",$I126="full",$L126&lt;&gt;$BI126),"ROLE_MISMATCH",IF(AND($BB126="shared",$BH126=TRUE),"PUBLIC_SIGNAL_SHARED_PROVENANCE",IF(AND($BH126=TRUE,$F126="yes",OR($H126="no",$G126="none")),"DISCOVERY_ONLY_RELATIONSHIP",IF(AND($E126="yes",$H126="no",$U126="yes",$BB126="two_plus",$I126="full",$BC126="current"),"SCOPED_NON_PARTICIPATION",IF(AND($E126="yes",$H126="yes",$BF126=TRUE,$I126="full",$BB126="two_plus",$BC126="current",$BI126=""),"ALTERNATIVE_TYPE_UNRESOLVED",IF(AND($E126="yes",$H126="yes",$BF126=TRUE,$I126="full",$BB126="two_plus",$BC126="current",$BG126=TRUE,$S126&lt;&gt;"yes"),"SERVICEABILITY_UNRESOLVED",IF(AND($E126="yes",$H126="yes",$BF126=TRUE,$I126="full",$BB126="two_plus",$BC126="current",$L126&lt;&gt;$BI126),"ROLE_MISMATCH",IF(AND($E126="yes",$H126="yes",$BF126=TRUE,$I126="full",$BB126="two_plus",$BC126="current"),"SCOPED_COMMERCIAL_RELEVANCE","DEFAULT_EVIDENCE_GAP")))))))))))))))))))))))))))</x:f>
      </x:c>
    </x:row>
    <x:row r="127">
      <x:c r="A127" s="71" t="str">
        <x:v>F122</x:v>
      </x:c>
      <x:c r="B127" s="71" t="str">
        <x:v>Confirm negative: stale evidence</x:v>
      </x:c>
      <x:c r="C127" s="71" t="str">
        <x:v>Atlas Cloud</x:v>
      </x:c>
      <x:c r="D127" s="71" t="str">
        <x:v>shortlist</x:v>
      </x:c>
      <x:c r="E127" s="71" t="str">
        <x:v>yes</x:v>
      </x:c>
      <x:c r="F127" s="71" t="str">
        <x:v>yes</x:v>
      </x:c>
      <x:c r="G127" s="71" t="str">
        <x:v>mixed</x:v>
      </x:c>
      <x:c r="H127" s="71" t="str">
        <x:v>yes</x:v>
      </x:c>
      <x:c r="I127" s="71" t="str">
        <x:v>full</x:v>
      </x:c>
      <x:c r="J127" s="71" t="str">
        <x:v>independent_current</x:v>
      </x:c>
      <x:c r="K127" s="71" t="str">
        <x:v>vendor</x:v>
      </x:c>
      <x:c r="L127" s="71" t="str">
        <x:v>direct</x:v>
      </x:c>
      <x:c r="M127" s="71" t="str">
        <x:v>stale</x:v>
      </x:c>
      <x:c r="N127" s="71" t="str">
        <x:v>none</x:v>
      </x:c>
      <x:c r="O127" s="71" t="str">
        <x:v>two_plus</x:v>
      </x:c>
      <x:c r="P127" s="71" t="str">
        <x:v>balanced</x:v>
      </x:c>
      <x:c r="Q127" s="71" t="str">
        <x:v>none</x:v>
      </x:c>
      <x:c r="R127" s="71" t="str">
        <x:v>no</x:v>
      </x:c>
      <x:c r="S127" s="71" t="str">
        <x:v>yes</x:v>
      </x:c>
      <x:c r="T127" s="71" t="str">
        <x:v>no</x:v>
      </x:c>
      <x:c r="U127" s="71" t="str">
        <x:v>no</x:v>
      </x:c>
      <x:c r="V127" s="71" t="str">
        <x:v>DOWNGRADE</x:v>
      </x:c>
      <x:c r="W127" s="71" t="str">
        <x:v>SCOPE_OR_FRESHNESS_LIMIT</x:v>
      </x:c>
      <x:c r="X127" s="71" t="str">
        <x:v>VALID</x:v>
      </x:c>
      <x:c r="Y127" s="61">
        <x:f>IF($BN127="EMPTY","EMPTY",$BN127)</x:f>
      </x:c>
      <x:c r="Z127" s="61">
        <x:f>$BO127</x:f>
      </x:c>
      <x:c r="AA127" s="61">
        <x:f>IF($BN127="EMPTY","EMPTY",IF($AZ127=TRUE,"INVALID",IF($BA127=TRUE,"INCOMPLETE",IF(OR(NOT(ISTEXT($C127)),LEN(TRIM($C127&amp;""))&lt;2),"INVALID","VALID"))))</x:f>
      </x:c>
      <x:c r="AB127" s="61">
        <x:f>IF(Y127=V127,"PASS","FAIL")</x:f>
      </x:c>
      <x:c r="AC127" s="61">
        <x:f>IF(Z127=W127,"PASS","FAIL")</x:f>
      </x:c>
      <x:c r="AD127" s="61">
        <x:f>IF(AA127=X127,"PASS","FAIL")</x:f>
      </x:c>
      <x:c r="AE127" s="61">
        <x:f>IF(AND(AB127="PASS",AC127="PASS",AD127="PASS"),"PASS","FAIL")</x:f>
      </x:c>
      <x:c r="AF127" s="71" t="str">
        <x:v>The current role is broader than the evidence supports.</x:v>
      </x:c>
      <x:c r="AG127" s="61">
        <x:f>IF($BN127="EMPTY","EMPTY",IFERROR(VLOOKUP($BO127,'Method Notes'!$AN$5:$AW$50,2,FALSE),""))</x:f>
      </x:c>
      <x:c r="AH127" s="71" t="str">
        <x:v>The evidence is partial, mismatched or stale for the tested view.</x:v>
      </x:c>
      <x:c r="AI127" s="61">
        <x:f>IF($BN127="EMPTY","EMPTY",IF($BO127="CONTROLLED_INPUT_INVALID","Unsupported values were supplied for: "&amp;LEFT($BL127,MAX(0,LEN($BL127)-2))&amp;". The engine does not convert them to a safe default.",IF($BO127="REQUIRED_FIELDS_MISSING","Required information is missing: "&amp;LEFT($BM127,MAX(0,LEN($BM127)-2))&amp;".",IFERROR(VLOOKUP($BO127,'Method Notes'!$AN$5:$AW$50,3,FALSE),""))))</x:f>
      </x:c>
      <x:c r="AJ127" s="71" t="str">
        <x:v>Limit the role to the supported segment, stage or discovery view.</x:v>
      </x:c>
      <x:c r="AK127" s="61">
        <x:f>IF($BN127="EMPTY","EMPTY",IF($BO127="COMMERCIAL_ALTERNATIVE_MISSING","Add as "&amp;$BJ127&amp;" in this scoped view.",IF($BO127="ROLE_MISMATCH","Reclassify as "&amp;$BJ127&amp;" for this view.",IFERROR(VLOOKUP($BO127,'Method Notes'!$AN$5:$AW$50,4,FALSE),""))))</x:f>
      </x:c>
      <x:c r="AL127" s="71" t="str">
        <x:v>Narrow matching use only.</x:v>
      </x:c>
      <x:c r="AM127" s="61">
        <x:f>IF($BN127="EMPTY","EMPTY",IFERROR(VLOOKUP($BO127,'Method Notes'!$AN$5:$AW$50,5,FALSE),""))</x:f>
      </x:c>
      <x:c r="AN127" s="71" t="str">
        <x:v>Broader commercial or procurement use.</x:v>
      </x:c>
      <x:c r="AO127" s="61">
        <x:f>IF($BN127="EMPTY","EMPTY",IFERROR(VLOOKUP($BO127,'Method Notes'!$AN$5:$AW$50,6,FALSE),""))</x:f>
      </x:c>
      <x:c r="AP127" s="71" t="str">
        <x:v>Collect current evidence for the missing scope.</x:v>
      </x:c>
      <x:c r="AQ127" s="61">
        <x:f>IF($BN127="EMPTY","EMPTY",IF($BO127="COMMERCIAL_EVIDENCE_LIMITED",IF($BF127=TRUE,"Add independent decisions and missing segments.","Collect direct buyer or recorded commercial-event evidence tied to the same scope."),IFERROR(VLOOKUP($BO127,'Method Notes'!$AN$5:$AW$50,7,FALSE),"")))</x:f>
      </x:c>
      <x:c r="AR127" s="71" t="str">
        <x:v>Review on current matching evidence or scope change.</x:v>
      </x:c>
      <x:c r="AS127" s="61">
        <x:f>IF($BN127="EMPTY","EMPTY",IFERROR(VLOOKUP($BO127,'Method Notes'!$AN$5:$AW$50,8,FALSE),""))</x:f>
      </x:c>
      <x:c r="AT127" s="71" t="str">
        <x:v>EVIDENCE STALE</x:v>
      </x:c>
      <x:c r="AU127" s="61">
        <x:f>IF($BN127="EMPTY","EMPTY",IF(OR($BO127="COMMERCIAL_EVIDENCE_LIMITED",$BO127="COMMERCIAL_ALTERNATIVE_MISSING",$BO127="ROLE_MISMATCH",$BO127="SCOPE_OR_FRESHNESS_LIMIT"),IF($BB127="shared","PROVENANCE NOT INDEPENDENT",IF($BB127="one","ONE INDEPENDENT DECISION ONLY",IF($BE127="incomplete_crm","CRM CAPTURE INCOMPLETE",IF(OR($BE127="only_wins",$BE127="only_losses",$BE127="one_segment",$BE127="limited"),"SAMPLE COVERAGE LIMITED",IF($T127="yes","HISTORICAL BACKFILL UNRELIABLE",IF($BC127="stale","EVIDENCE STALE","Evidence is scoped to the tested view.")))))),IFERROR(VLOOKUP($BO127,'Method Notes'!$AN$5:$AW$50,9,FALSE),"")))</x:f>
      </x:c>
      <x:c r="AV127" s="71" t="str">
        <x:v>Update the view rather than deleting the stable identity.</x:v>
      </x:c>
      <x:c r="AW127" s="61">
        <x:f>IF($BN127="EMPTY","EMPTY",IFERROR(VLOOKUP($BO127,'Method Notes'!$AN$5:$AW$50,10,FALSE),""))</x:f>
      </x:c>
      <x:c r="AX127" s="61">
        <x:f>IF(AND(AG127=AF127,AI127=AH127,AK127=AJ127,AM127=AL127,AO127=AN127,AQ127=AP127,AS127=AR127,AU127=AT127,AW127=AV127),"PASS","FAIL")</x:f>
      </x:c>
      <x:c r="AY127">
        <x:f>IF(COUNTA($C127:$U127)&gt;0,1,0)</x:f>
      </x:c>
      <x:c r="AZ127">
        <x:f>OR(ISFORMULA($C127),ISFORMULA($D127),AND($D127&lt;&gt;"",NOT(OR(EXACT($D127,"seo"),EXACT($D127,"content"),EXACT($D127,"paid_search"),EXACT($D127,"market_monitoring"),EXACT($D127,"battlecard"),EXACT($D127,"product_comparison"),EXACT($D127,"shortlist"),EXACT($D127,"procurement"),EXACT($D127,"pricing"),EXACT($D127,"renewal"),EXACT($D127,"strategy")))),ISFORMULA($E127),AND($E127&lt;&gt;"",NOT(OR(EXACT($E127,"yes"),EXACT($E127,"no")))),ISFORMULA($F127),AND($F127&lt;&gt;"",NOT(OR(EXACT($F127,"yes"),EXACT($F127,"no")))),ISFORMULA($G127),AND($G127&lt;&gt;"",NOT(OR(EXACT($G127,"none"),EXACT($G127,"seller_only"),EXACT($G127,"buyer_event"),EXACT($G127,"mixed")))),ISFORMULA($H127),AND($H127&lt;&gt;"",NOT(OR(EXACT($H127,"yes"),EXACT($H127,"no"),EXACT($H127,"unknown")))),ISFORMULA($I127),AND($I127&lt;&gt;"",NOT(OR(EXACT($I127,"full"),EXACT($I127,"partial"),EXACT($I127,"mismatch"),EXACT($I127,"unknown")))),ISFORMULA($J127),AND($J127&lt;&gt;"",NOT(OR(EXACT($J127,"independent_current"),EXACT($J127,"one_decision"),EXACT($J127,"shared_records"),EXACT($J127,"contradictory"),EXACT($J127,"incomplete_capture"),EXACT($J127,"stale")))),ISFORMULA($K127),AND($K127&lt;&gt;"",NOT(OR(EXACT($K127,"vendor"),EXACT($K127,"product"),EXACT($K127,"consultancy"),EXACT($K127,"agency"),EXACT($K127,"internal_build"),EXACT($K127,"spreadsheet"),EXACT($K127,"incumbent"),EXACT($K127,"open_source"),EXACT($K127,"free_tool"),EXACT($K127,"no_decision"),EXACT($K127,"status_quo"),EXACT($K127,"unknown")))),ISFORMULA($L127),AND($L127&lt;&gt;"",NOT(OR(EXACT($L127,"direct"),EXACT($L127,"indirect"),EXACT($L127,"substitute"),EXACT($L127,"reference"),EXACT($L127,"unknown")))),ISFORMULA($M127),AND($M127&lt;&gt;"",NOT(OR(EXACT($M127,"current"),EXACT($M127,"stale"),EXACT($M127,"unknown")))),ISFORMULA($N127),AND($N127&lt;&gt;"",NOT(OR(EXACT($N127,"none"),EXACT($N127,"material"),EXACT($N127,"unknown")))),ISFORMULA($O127),AND($O127&lt;&gt;"",NOT(OR(EXACT($O127,"two_plus"),EXACT($O127,"one"),EXACT($O127,"shared"),EXACT($O127,"unknown")))),ISFORMULA($P127),AND($P127&lt;&gt;"",NOT(OR(EXACT($P127,"balanced"),EXACT($P127,"only_wins"),EXACT($P127,"only_losses"),EXACT($P127,"one_segment"),EXACT($P127,"incomplete_crm"),EXACT($P127,"limited")))),ISFORMULA($Q127),AND($Q127&lt;&gt;"",NOT(OR(EXACT($Q127,"none"),EXACT($Q127,"review_due"),EXACT($Q127,"new_evidence")))),ISFORMULA($R127),AND($R127&lt;&gt;"",NOT(OR(EXACT($R127,"yes"),EXACT($R127,"no")))),ISFORMULA($S127),AND($S127&lt;&gt;"",NOT(OR(EXACT($S127,"yes"),EXACT($S127,"no"),EXACT($S127,"unknown")))),ISFORMULA($T127),AND($T127&lt;&gt;"",NOT(OR(EXACT($T127,"yes"),EXACT($T127,"no")))),ISFORMULA($U127),AND($U127&lt;&gt;"",NOT(OR(EXACT($U127,"yes"),EXACT($U127,"no"),EXACT($U127,"unknown")))))</x:f>
      </x:c>
      <x:c r="BA127">
        <x:f>OR(LEN(TRIM($C127&amp;""))=0,LEN(TRIM($D127&amp;""))=0,LEN(TRIM($E127&amp;""))=0,LEN(TRIM($F127&amp;""))=0,LEN(TRIM($G127&amp;""))=0,LEN(TRIM($H127&amp;""))=0,LEN(TRIM($I127&amp;""))=0,LEN(TRIM($J127&amp;""))=0)</x:f>
      </x:c>
      <x:c r="BB127">
        <x:f>IF($O127&lt;&gt;"",$O127,IF($J127="independent_current","two_plus",IF($J127="one_decision","one",IF($J127="shared_records","shared","unknown"))))</x:f>
      </x:c>
      <x:c r="BC127">
        <x:f>IF($M127&lt;&gt;"",$M127,IF($J127="stale","stale",IF($J127="incomplete_capture","unknown",IF($J127&lt;&gt;"","current",""))))</x:f>
      </x:c>
      <x:c r="BD127">
        <x:f>IF($N127&lt;&gt;"",$N127,IF($J127="contradictory","material",IF($J127&lt;&gt;"","none","")))</x:f>
      </x:c>
      <x:c r="BE127">
        <x:f>IF($P127&lt;&gt;"",$P127,IF($J127="incomplete_capture","incomplete_crm",IF($J127="independent_current","balanced",IF($J127&lt;&gt;"","limited",""))))</x:f>
      </x:c>
      <x:c r="BF127">
        <x:f>OR($G127="buyer_event",$G127="mixed")</x:f>
      </x:c>
      <x:c r="BG127">
        <x:f>OR($D127="battlecard",$D127="shortlist",$D127="procurement",$D127="pricing",$D127="renewal",$D127="strategy",$D127="product_comparison")</x:f>
      </x:c>
      <x:c r="BH127">
        <x:f>OR($D127="seo",$D127="content",$D127="paid_search",$D127="market_monitoring")</x:f>
      </x:c>
      <x:c r="BI127">
        <x:f>IF(OR($K127="vendor",$K127="product"),"direct",IF(OR($K127="consultancy",$K127="agency"),"indirect",IF(OR($K127="internal_build",$K127="spreadsheet",$K127="incumbent",$K127="open_source",$K127="free_tool",$K127="no_decision",$K127="status_quo"),"substitute","")))</x:f>
      </x:c>
      <x:c r="BJ127">
        <x:f>IF(OR($K127="vendor",$K127="product"),"Direct competitor",IF(OR($K127="consultancy",$K127="agency"),"Service alternative",IF($K127="incumbent","Incumbent / substitute",IF($K127="no_decision","No-decision alternative",IF($K127="status_quo","Status-quo alternative",IF(OR($K127="internal_build",$K127="spreadsheet",$K127="open_source",$K127="free_tool"),"Substitute",""))))))</x:f>
      </x:c>
      <x:c r="BK127">
        <x:f>OR($G127="none",$G127="seller_only",$BB127&lt;&gt;"two_plus",$BE127="only_wins",$BE127="only_losses",$BE127="one_segment",$BE127="incomplete_crm",$BE127="limited",$T127="yes",$BC127&lt;&gt;"current")</x:f>
      </x:c>
      <x:c r="BL127">
        <x:f>IF(ISFORMULA($C127),"candidateName, ","")&amp;IF(OR(ISFORMULA($D127),AND($D127&lt;&gt;"",NOT(OR(EXACT($D127,"seo"),EXACT($D127,"content"),EXACT($D127,"paid_search"),EXACT($D127,"market_monitoring"),EXACT($D127,"battlecard"),EXACT($D127,"product_comparison"),EXACT($D127,"shortlist"),EXACT($D127,"procurement"),EXACT($D127,"pricing"),EXACT($D127,"renewal"),EXACT($D127,"strategy"))))),"decisionUse, ","")&amp;IF(OR(ISFORMULA($E127),AND($E127&lt;&gt;"",NOT(OR(EXACT($E127,"yes"),EXACT($E127,"no"))))),"candidateInSet, ","")&amp;IF(OR(ISFORMULA($F127),AND($F127&lt;&gt;"",NOT(OR(EXACT($F127,"yes"),EXACT($F127,"no"))))),"publicEvidence, ","")&amp;IF(OR(ISFORMULA($G127),AND($G127&lt;&gt;"",NOT(OR(EXACT($G127,"none"),EXACT($G127,"seller_only"),EXACT($G127,"buyer_event"),EXACT($G127,"mixed"))))),"firstPartyEvidence, ","")&amp;IF(OR(ISFORMULA($H127),AND($H127&lt;&gt;"",NOT(OR(EXACT($H127,"yes"),EXACT($H127,"no"),EXACT($H127,"unknown"))))),"realDecision, ","")&amp;IF(OR(ISFORMULA($I127),AND($I127&lt;&gt;"",NOT(OR(EXACT($I127,"full"),EXACT($I127,"partial"),EXACT($I127,"mismatch"),EXACT($I127,"unknown"))))),"scopeMatch, ","")&amp;IF(OR(ISFORMULA($J127),AND($J127&lt;&gt;"",NOT(OR(EXACT($J127,"independent_current"),EXACT($J127,"one_decision"),EXACT($J127,"shared_records"),EXACT($J127,"contradictory"),EXACT($J127,"incomplete_capture"),EXACT($J127,"stale"))))),"evidenceQuality, ","")&amp;IF(OR(ISFORMULA($K127),AND($K127&lt;&gt;"",NOT(OR(EXACT($K127,"vendor"),EXACT($K127,"product"),EXACT($K127,"consultancy"),EXACT($K127,"agency"),EXACT($K127,"internal_build"),EXACT($K127,"spreadsheet"),EXACT($K127,"incumbent"),EXACT($K127,"open_source"),EXACT($K127,"free_tool"),EXACT($K127,"no_decision"),EXACT($K127,"status_quo"),EXACT($K127,"unknown"))))),"alternativeType, ","")&amp;IF(OR(ISFORMULA($L127),AND($L127&lt;&gt;"",NOT(OR(EXACT($L127,"direct"),EXACT($L127,"indirect"),EXACT($L127,"substitute"),EXACT($L127,"reference"),EXACT($L127,"unknown"))))),"currentRole, ","")&amp;IF(OR(ISFORMULA($M127),AND($M127&lt;&gt;"",NOT(OR(EXACT($M127,"current"),EXACT($M127,"stale"),EXACT($M127,"unknown"))))),"freshness, ","")&amp;IF(OR(ISFORMULA($N127),AND($N127&lt;&gt;"",NOT(OR(EXACT($N127,"none"),EXACT($N127,"material"),EXACT($N127,"unknown"))))),"contradiction, ","")&amp;IF(OR(ISFORMULA($O127),AND($O127&lt;&gt;"",NOT(OR(EXACT($O127,"two_plus"),EXACT($O127,"one"),EXACT($O127,"shared"),EXACT($O127,"unknown"))))),"provenance, ","")&amp;IF(OR(ISFORMULA($P127),AND($P127&lt;&gt;"",NOT(OR(EXACT($P127,"balanced"),EXACT($P127,"only_wins"),EXACT($P127,"only_losses"),EXACT($P127,"one_segment"),EXACT($P127,"incomplete_crm"),EXACT($P127,"limited"))))),"sampleCoverage, ","")&amp;IF(OR(ISFORMULA($Q127),AND($Q127&lt;&gt;"",NOT(OR(EXACT($Q127,"none"),EXACT($Q127,"review_due"),EXACT($Q127,"new_evidence"))))),"previousValidation, ","")&amp;IF(OR(ISFORMULA($R127),AND($R127&lt;&gt;"",NOT(OR(EXACT($R127,"yes"),EXACT($R127,"no"))))),"newMaterialEvidence, ","")&amp;IF(OR(ISFORMULA($S127),AND($S127&lt;&gt;"",NOT(OR(EXACT($S127,"yes"),EXACT($S127,"no"),EXACT($S127,"unknown"))))),"serviceability, ","")&amp;IF(OR(ISFORMULA($T127),AND($T127&lt;&gt;"",NOT(OR(EXACT($T127,"yes"),EXACT($T127,"no"))))),"historicalBackfill, ","")&amp;IF(OR(ISFORMULA($U127),AND($U127&lt;&gt;"",NOT(OR(EXACT($U127,"yes"),EXACT($U127,"no"),EXACT($U127,"unknown"))))),"commercialNonParticipation, ","")</x:f>
      </x:c>
      <x:c r="BM127">
        <x:f>IF(LEN(TRIM($C127&amp;""))=0,"candidateName, ","")&amp;IF(LEN(TRIM($D127&amp;""))=0,"decisionUse, ","")&amp;IF(LEN(TRIM($E127&amp;""))=0,"candidateInSet, ","")&amp;IF(LEN(TRIM($F127&amp;""))=0,"publicEvidence, ","")&amp;IF(LEN(TRIM($G127&amp;""))=0,"firstPartyEvidence, ","")&amp;IF(LEN(TRIM($H127&amp;""))=0,"realDecision, ","")&amp;IF(LEN(TRIM($I127&amp;""))=0,"scopeMatch, ","")&amp;IF(LEN(TRIM($J127&amp;""))=0,"evidenceQuality, ","")</x:f>
      </x:c>
      <x:c r="BN127">
        <x:f>IF($AY127=0,"EMPTY",IF($AZ127=TRUE,"INVALID INPUT",IF($BA127=TRUE,"INVALID INPUT",IF(OR(NOT(ISTEXT($C127)),LEN(TRIM($C127&amp;""))&lt;2),"INVALID INPUT",IF(OR($Q127="review_due",$Q127="new_evidence",$R127="yes"),"REOPEN",IF(OR($BD127="material",$BD127="unknown"),"RESOLVE EVIDENCE",IF(OR($I127="unknown",$H127="unknown"),"RESOLVE EVIDENCE",IF(AND($BG127=TRUE,OR($S127="",$S127="unknown")),"RESOLVE EVIDENCE",IF(AND($E127="no",OR($K127="",$K127="unknown")),"RESOLVE EVIDENCE",IF(AND($E127="yes",OR($L127="",$L127="unknown")),"RESOLVE EVIDENCE",IF(AND($E127="yes",OR($I127="partial",$I127="mismatch",$BC127="stale")),"DOWNGRADE",IF(AND($BG127=TRUE,$BK127=TRUE),"RESOLVE EVIDENCE",IF(AND($S127="no",$E127="yes",$H127="no",$U127="yes",$BB127="two_plus",$I127="full",$BC127="current"),"EXCLUDE FROM THIS COMMERCIAL VIEW",IF(AND($S127="no",$E127="yes",$H127="yes"),"DOWNGRADE",IF(AND($S127="no",OR($F127="yes",$BH127=TRUE)),"RETAIN FOR DISCOVERY / REFERENCE",IF($S127="no","RESOLVE EVIDENCE",IF(AND($E127="no",$H127="yes",$BF127=TRUE,$I127="full",$BI127=""),"RESOLVE EVIDENCE",IF(AND($E127="no",$H127="yes",$BF127=TRUE,$I127="full",$BG127=TRUE,OR($BB127&lt;&gt;"two_plus",$BC127&lt;&gt;"current",$S127&lt;&gt;"yes")),"RESOLVE EVIDENCE",IF(AND($E127="no",$H127="yes",$BF127=TRUE,$I127="full"),"ADD",IF(AND($BI127&lt;&gt;"",$E127="yes",$H127="yes",$I127="full",$L127&lt;&gt;$BI127),"RECLASSIFY",IF(AND($BB127="shared",$BH127=TRUE),"RETAIN FOR DISCOVERY / REFERENCE",IF(AND($BH127=TRUE,$F127="yes",OR($H127="no",$G127="none")),"RETAIN FOR DISCOVERY / REFERENCE",IF(AND($E127="yes",$H127="no",$U127="yes",$BB127="two_plus",$I127="full",$BC127="current"),"EXCLUDE FROM THIS COMMERCIAL VIEW",IF(AND($E127="yes",$H127="yes",$BF127=TRUE,$I127="full",$BB127="two_plus",$BC127="current",$BI127=""),"RESOLVE EVIDENCE",IF(AND($E127="yes",$H127="yes",$BF127=TRUE,$I127="full",$BB127="two_plus",$BC127="current",$BG127=TRUE,$S127&lt;&gt;"yes"),"RESOLVE EVIDENCE",IF(AND($E127="yes",$H127="yes",$BF127=TRUE,$I127="full",$BB127="two_plus",$BC127="current",$L127&lt;&gt;$BI127),"RECLASSIFY",IF(AND($E127="yes",$H127="yes",$BF127=TRUE,$I127="full",$BB127="two_plus",$BC127="current"),"CONFIRM","RESOLVE EVIDENCE")))))))))))))))))))))))))))</x:f>
      </x:c>
      <x:c r="BO127">
        <x:f>IF($AY127=0,"EMPTY",IF($AZ127=TRUE,"CONTROLLED_INPUT_INVALID",IF($BA127=TRUE,"REQUIRED_FIELDS_MISSING",IF(OR(NOT(ISTEXT($C127)),LEN(TRIM($C127&amp;""))&lt;2),"IDENTITY_MALFORMED",IF(OR($Q127="review_due",$Q127="new_evidence",$R127="yes"),"LIFECYCLE_TRIGGER",IF(OR($BD127="material",$BD127="unknown"),"MATERIAL_CONTRADICTION",IF(OR($I127="unknown",$H127="unknown"),"SCOPE_OR_EVENT_UNRESOLVED",IF(AND($BG127=TRUE,OR($S127="",$S127="unknown")),"SERVICEABILITY_UNRESOLVED",IF(AND($E127="no",OR($K127="",$K127="unknown")),"MISSING_ALTERNATIVE_ROLE_UNRESOLVED",IF(AND($E127="yes",OR($L127="",$L127="unknown")),"CURRENT_ROLE_UNRESOLVED",IF(AND($E127="yes",OR($I127="partial",$I127="mismatch",$BC127="stale")),"SCOPE_OR_FRESHNESS_LIMIT",IF(AND($BG127=TRUE,$BK127=TRUE),"COMMERCIAL_EVIDENCE_LIMITED",IF(AND($S127="no",$E127="yes",$H127="no",$U127="yes",$BB127="two_plus",$I127="full",$BC127="current"),"SCOPED_NON_SERVICEABILITY",IF(AND($S127="no",$E127="yes",$H127="yes"),"SERVICEABILITY_LIMIT",IF(AND($S127="no",OR($F127="yes",$BH127=TRUE)),"NOT_SERVICEABLE_FOR_COMMERCIAL_VIEW",IF($S127="no","SERVICEABILITY_NEGATIVE_ROLE_EFFECT_UNRESOLVED",IF(AND($E127="no",$H127="yes",$BF127=TRUE,$I127="full",$BI127=""),"MISSING_ALTERNATIVE_ROLE_UNRESOLVED",IF(AND($E127="no",$H127="yes",$BF127=TRUE,$I127="full",$BG127=TRUE,OR($BB127&lt;&gt;"two_plus",$BC127&lt;&gt;"current",$S127&lt;&gt;"yes")),"MISSING_ALTERNATIVE_EVIDENCE_LIMITED",IF(AND($E127="no",$H127="yes",$BF127=TRUE,$I127="full"),"COMMERCIAL_ALTERNATIVE_MISSING",IF(AND($BI127&lt;&gt;"",$E127="yes",$H127="yes",$I127="full",$L127&lt;&gt;$BI127),"ROLE_MISMATCH",IF(AND($BB127="shared",$BH127=TRUE),"PUBLIC_SIGNAL_SHARED_PROVENANCE",IF(AND($BH127=TRUE,$F127="yes",OR($H127="no",$G127="none")),"DISCOVERY_ONLY_RELATIONSHIP",IF(AND($E127="yes",$H127="no",$U127="yes",$BB127="two_plus",$I127="full",$BC127="current"),"SCOPED_NON_PARTICIPATION",IF(AND($E127="yes",$H127="yes",$BF127=TRUE,$I127="full",$BB127="two_plus",$BC127="current",$BI127=""),"ALTERNATIVE_TYPE_UNRESOLVED",IF(AND($E127="yes",$H127="yes",$BF127=TRUE,$I127="full",$BB127="two_plus",$BC127="current",$BG127=TRUE,$S127&lt;&gt;"yes"),"SERVICEABILITY_UNRESOLVED",IF(AND($E127="yes",$H127="yes",$BF127=TRUE,$I127="full",$BB127="two_plus",$BC127="current",$L127&lt;&gt;$BI127),"ROLE_MISMATCH",IF(AND($E127="yes",$H127="yes",$BF127=TRUE,$I127="full",$BB127="two_plus",$BC127="current"),"SCOPED_COMMERCIAL_RELEVANCE","DEFAULT_EVIDENCE_GAP")))))))))))))))))))))))))))</x:f>
      </x:c>
    </x:row>
    <x:row r="128">
      <x:c r="A128" s="71" t="str">
        <x:v>F123</x:v>
      </x:c>
      <x:c r="B128" s="71" t="str">
        <x:v>Confirm negative: material contradiction</x:v>
      </x:c>
      <x:c r="C128" s="71" t="str">
        <x:v>Atlas Cloud</x:v>
      </x:c>
      <x:c r="D128" s="71" t="str">
        <x:v>shortlist</x:v>
      </x:c>
      <x:c r="E128" s="71" t="str">
        <x:v>yes</x:v>
      </x:c>
      <x:c r="F128" s="71" t="str">
        <x:v>yes</x:v>
      </x:c>
      <x:c r="G128" s="71" t="str">
        <x:v>mixed</x:v>
      </x:c>
      <x:c r="H128" s="71" t="str">
        <x:v>yes</x:v>
      </x:c>
      <x:c r="I128" s="71" t="str">
        <x:v>full</x:v>
      </x:c>
      <x:c r="J128" s="71" t="str">
        <x:v>independent_current</x:v>
      </x:c>
      <x:c r="K128" s="71" t="str">
        <x:v>vendor</x:v>
      </x:c>
      <x:c r="L128" s="71" t="str">
        <x:v>direct</x:v>
      </x:c>
      <x:c r="M128" s="71" t="str">
        <x:v>current</x:v>
      </x:c>
      <x:c r="N128" s="71" t="str">
        <x:v>material</x:v>
      </x:c>
      <x:c r="O128" s="71" t="str">
        <x:v>two_plus</x:v>
      </x:c>
      <x:c r="P128" s="71" t="str">
        <x:v>balanced</x:v>
      </x:c>
      <x:c r="Q128" s="71" t="str">
        <x:v>none</x:v>
      </x:c>
      <x:c r="R128" s="71" t="str">
        <x:v>no</x:v>
      </x:c>
      <x:c r="S128" s="71" t="str">
        <x:v>yes</x:v>
      </x:c>
      <x:c r="T128" s="71" t="str">
        <x:v>no</x:v>
      </x:c>
      <x:c r="U128" s="71" t="str">
        <x:v>no</x:v>
      </x:c>
      <x:c r="V128" s="71" t="str">
        <x:v>RESOLVE EVIDENCE</x:v>
      </x:c>
      <x:c r="W128" s="71" t="str">
        <x:v>MATERIAL_CONTRADICTION</x:v>
      </x:c>
      <x:c r="X128" s="71" t="str">
        <x:v>VALID</x:v>
      </x:c>
      <x:c r="Y128" s="61">
        <x:f>IF($BN128="EMPTY","EMPTY",$BN128)</x:f>
      </x:c>
      <x:c r="Z128" s="61">
        <x:f>$BO128</x:f>
      </x:c>
      <x:c r="AA128" s="61">
        <x:f>IF($BN128="EMPTY","EMPTY",IF($AZ128=TRUE,"INVALID",IF($BA128=TRUE,"INCOMPLETE",IF(OR(NOT(ISTEXT($C128)),LEN(TRIM($C128&amp;""))&lt;2),"INVALID","VALID"))))</x:f>
      </x:c>
      <x:c r="AB128" s="61">
        <x:f>IF(Y128=V128,"PASS","FAIL")</x:f>
      </x:c>
      <x:c r="AC128" s="61">
        <x:f>IF(Z128=W128,"PASS","FAIL")</x:f>
      </x:c>
      <x:c r="AD128" s="61">
        <x:f>IF(AA128=X128,"PASS","FAIL")</x:f>
      </x:c>
      <x:c r="AE128" s="61">
        <x:f>IF(AND(AB128="PASS",AC128="PASS",AD128="PASS"),"PASS","FAIL")</x:f>
      </x:c>
      <x:c r="AF128" s="71" t="str">
        <x:v>Comparable evidence is contradictory or its contradiction state is unresolved.</x:v>
      </x:c>
      <x:c r="AG128" s="61">
        <x:f>IF($BN128="EMPTY","EMPTY",IFERROR(VLOOKUP($BO128,'Method Notes'!$AN$5:$AW$50,2,FALSE),""))</x:f>
      </x:c>
      <x:c r="AH128" s="71" t="str">
        <x:v>A forced confirmation, addition or exclusion would hide a material evidence problem.</x:v>
      </x:c>
      <x:c r="AI128" s="61">
        <x:f>IF($BN128="EMPTY","EMPTY",IF($BO128="CONTROLLED_INPUT_INVALID","Unsupported values were supplied for: "&amp;LEFT($BL128,MAX(0,LEN($BL128)-2))&amp;". The engine does not convert them to a safe default.",IF($BO128="REQUIRED_FIELDS_MISSING","Required information is missing: "&amp;LEFT($BM128,MAX(0,LEN($BM128)-2))&amp;".",IFERROR(VLOOKUP($BO128,'Method Notes'!$AN$5:$AW$50,3,FALSE),""))))</x:f>
      </x:c>
      <x:c r="AJ128" s="71" t="str">
        <x:v>No final role change.</x:v>
      </x:c>
      <x:c r="AK128" s="61">
        <x:f>IF($BN128="EMPTY","EMPTY",IF($BO128="COMMERCIAL_ALTERNATIVE_MISSING","Add as "&amp;$BJ128&amp;" in this scoped view.",IF($BO128="ROLE_MISMATCH","Reclassify as "&amp;$BJ128&amp;" for this view.",IFERROR(VLOOKUP($BO128,'Method Notes'!$AN$5:$AW$50,4,FALSE),""))))</x:f>
      </x:c>
      <x:c r="AL128" s="71" t="str">
        <x:v>Evidence collection and controlled review.</x:v>
      </x:c>
      <x:c r="AM128" s="61">
        <x:f>IF($BN128="EMPTY","EMPTY",IFERROR(VLOOKUP($BO128,'Method Notes'!$AN$5:$AW$50,5,FALSE),""))</x:f>
      </x:c>
      <x:c r="AN128" s="71" t="str">
        <x:v>High-impact downstream use until the named gap is closed.</x:v>
      </x:c>
      <x:c r="AO128" s="61">
        <x:f>IF($BN128="EMPTY","EMPTY",IFERROR(VLOOKUP($BO128,'Method Notes'!$AN$5:$AW$50,6,FALSE),""))</x:f>
      </x:c>
      <x:c r="AP128" s="71" t="str">
        <x:v>Verify identity, scope and the underlying decision; then collect the missing buyer or commercial record.</x:v>
      </x:c>
      <x:c r="AQ128" s="61">
        <x:f>IF($BN128="EMPTY","EMPTY",IF($BO128="COMMERCIAL_EVIDENCE_LIMITED",IF($BF128=TRUE,"Add independent decisions and missing segments.","Collect direct buyer or recorded commercial-event evidence tied to the same scope."),IFERROR(VLOOKUP($BO128,'Method Notes'!$AN$5:$AW$50,7,FALSE),"")))</x:f>
      </x:c>
      <x:c r="AR128" s="71" t="str">
        <x:v>Review when the named evidence is available.</x:v>
      </x:c>
      <x:c r="AS128" s="61">
        <x:f>IF($BN128="EMPTY","EMPTY",IFERROR(VLOOKUP($BO128,'Method Notes'!$AN$5:$AW$50,8,FALSE),""))</x:f>
      </x:c>
      <x:c r="AT128" s="71" t="str">
        <x:v>FIRST-PARTY CONTRADICTION REQUIRES RESOLUTION</x:v>
      </x:c>
      <x:c r="AU128" s="61">
        <x:f>IF($BN128="EMPTY","EMPTY",IF(OR($BO128="COMMERCIAL_EVIDENCE_LIMITED",$BO128="COMMERCIAL_ALTERNATIVE_MISSING",$BO128="ROLE_MISMATCH",$BO128="SCOPE_OR_FRESHNESS_LIMIT"),IF($BB128="shared","PROVENANCE NOT INDEPENDENT",IF($BB128="one","ONE INDEPENDENT DECISION ONLY",IF($BE128="incomplete_crm","CRM CAPTURE INCOMPLETE",IF(OR($BE128="only_wins",$BE128="only_losses",$BE128="one_segment",$BE128="limited"),"SAMPLE COVERAGE LIMITED",IF($T128="yes","HISTORICAL BACKFILL UNRELIABLE",IF($BC128="stale","EVIDENCE STALE","Evidence is scoped to the tested view.")))))),IFERROR(VLOOKUP($BO128,'Method Notes'!$AN$5:$AW$50,9,FALSE),"")))</x:f>
      </x:c>
      <x:c r="AV128" s="71" t="str">
        <x:v>Record both propositions and assign an owner to resolve them.</x:v>
      </x:c>
      <x:c r="AW128" s="61">
        <x:f>IF($BN128="EMPTY","EMPTY",IFERROR(VLOOKUP($BO128,'Method Notes'!$AN$5:$AW$50,10,FALSE),""))</x:f>
      </x:c>
      <x:c r="AX128" s="61">
        <x:f>IF(AND(AG128=AF128,AI128=AH128,AK128=AJ128,AM128=AL128,AO128=AN128,AQ128=AP128,AS128=AR128,AU128=AT128,AW128=AV128),"PASS","FAIL")</x:f>
      </x:c>
      <x:c r="AY128">
        <x:f>IF(COUNTA($C128:$U128)&gt;0,1,0)</x:f>
      </x:c>
      <x:c r="AZ128">
        <x:f>OR(ISFORMULA($C128),ISFORMULA($D128),AND($D128&lt;&gt;"",NOT(OR(EXACT($D128,"seo"),EXACT($D128,"content"),EXACT($D128,"paid_search"),EXACT($D128,"market_monitoring"),EXACT($D128,"battlecard"),EXACT($D128,"product_comparison"),EXACT($D128,"shortlist"),EXACT($D128,"procurement"),EXACT($D128,"pricing"),EXACT($D128,"renewal"),EXACT($D128,"strategy")))),ISFORMULA($E128),AND($E128&lt;&gt;"",NOT(OR(EXACT($E128,"yes"),EXACT($E128,"no")))),ISFORMULA($F128),AND($F128&lt;&gt;"",NOT(OR(EXACT($F128,"yes"),EXACT($F128,"no")))),ISFORMULA($G128),AND($G128&lt;&gt;"",NOT(OR(EXACT($G128,"none"),EXACT($G128,"seller_only"),EXACT($G128,"buyer_event"),EXACT($G128,"mixed")))),ISFORMULA($H128),AND($H128&lt;&gt;"",NOT(OR(EXACT($H128,"yes"),EXACT($H128,"no"),EXACT($H128,"unknown")))),ISFORMULA($I128),AND($I128&lt;&gt;"",NOT(OR(EXACT($I128,"full"),EXACT($I128,"partial"),EXACT($I128,"mismatch"),EXACT($I128,"unknown")))),ISFORMULA($J128),AND($J128&lt;&gt;"",NOT(OR(EXACT($J128,"independent_current"),EXACT($J128,"one_decision"),EXACT($J128,"shared_records"),EXACT($J128,"contradictory"),EXACT($J128,"incomplete_capture"),EXACT($J128,"stale")))),ISFORMULA($K128),AND($K128&lt;&gt;"",NOT(OR(EXACT($K128,"vendor"),EXACT($K128,"product"),EXACT($K128,"consultancy"),EXACT($K128,"agency"),EXACT($K128,"internal_build"),EXACT($K128,"spreadsheet"),EXACT($K128,"incumbent"),EXACT($K128,"open_source"),EXACT($K128,"free_tool"),EXACT($K128,"no_decision"),EXACT($K128,"status_quo"),EXACT($K128,"unknown")))),ISFORMULA($L128),AND($L128&lt;&gt;"",NOT(OR(EXACT($L128,"direct"),EXACT($L128,"indirect"),EXACT($L128,"substitute"),EXACT($L128,"reference"),EXACT($L128,"unknown")))),ISFORMULA($M128),AND($M128&lt;&gt;"",NOT(OR(EXACT($M128,"current"),EXACT($M128,"stale"),EXACT($M128,"unknown")))),ISFORMULA($N128),AND($N128&lt;&gt;"",NOT(OR(EXACT($N128,"none"),EXACT($N128,"material"),EXACT($N128,"unknown")))),ISFORMULA($O128),AND($O128&lt;&gt;"",NOT(OR(EXACT($O128,"two_plus"),EXACT($O128,"one"),EXACT($O128,"shared"),EXACT($O128,"unknown")))),ISFORMULA($P128),AND($P128&lt;&gt;"",NOT(OR(EXACT($P128,"balanced"),EXACT($P128,"only_wins"),EXACT($P128,"only_losses"),EXACT($P128,"one_segment"),EXACT($P128,"incomplete_crm"),EXACT($P128,"limited")))),ISFORMULA($Q128),AND($Q128&lt;&gt;"",NOT(OR(EXACT($Q128,"none"),EXACT($Q128,"review_due"),EXACT($Q128,"new_evidence")))),ISFORMULA($R128),AND($R128&lt;&gt;"",NOT(OR(EXACT($R128,"yes"),EXACT($R128,"no")))),ISFORMULA($S128),AND($S128&lt;&gt;"",NOT(OR(EXACT($S128,"yes"),EXACT($S128,"no"),EXACT($S128,"unknown")))),ISFORMULA($T128),AND($T128&lt;&gt;"",NOT(OR(EXACT($T128,"yes"),EXACT($T128,"no")))),ISFORMULA($U128),AND($U128&lt;&gt;"",NOT(OR(EXACT($U128,"yes"),EXACT($U128,"no"),EXACT($U128,"unknown")))))</x:f>
      </x:c>
      <x:c r="BA128">
        <x:f>OR(LEN(TRIM($C128&amp;""))=0,LEN(TRIM($D128&amp;""))=0,LEN(TRIM($E128&amp;""))=0,LEN(TRIM($F128&amp;""))=0,LEN(TRIM($G128&amp;""))=0,LEN(TRIM($H128&amp;""))=0,LEN(TRIM($I128&amp;""))=0,LEN(TRIM($J128&amp;""))=0)</x:f>
      </x:c>
      <x:c r="BB128">
        <x:f>IF($O128&lt;&gt;"",$O128,IF($J128="independent_current","two_plus",IF($J128="one_decision","one",IF($J128="shared_records","shared","unknown"))))</x:f>
      </x:c>
      <x:c r="BC128">
        <x:f>IF($M128&lt;&gt;"",$M128,IF($J128="stale","stale",IF($J128="incomplete_capture","unknown",IF($J128&lt;&gt;"","current",""))))</x:f>
      </x:c>
      <x:c r="BD128">
        <x:f>IF($N128&lt;&gt;"",$N128,IF($J128="contradictory","material",IF($J128&lt;&gt;"","none","")))</x:f>
      </x:c>
      <x:c r="BE128">
        <x:f>IF($P128&lt;&gt;"",$P128,IF($J128="incomplete_capture","incomplete_crm",IF($J128="independent_current","balanced",IF($J128&lt;&gt;"","limited",""))))</x:f>
      </x:c>
      <x:c r="BF128">
        <x:f>OR($G128="buyer_event",$G128="mixed")</x:f>
      </x:c>
      <x:c r="BG128">
        <x:f>OR($D128="battlecard",$D128="shortlist",$D128="procurement",$D128="pricing",$D128="renewal",$D128="strategy",$D128="product_comparison")</x:f>
      </x:c>
      <x:c r="BH128">
        <x:f>OR($D128="seo",$D128="content",$D128="paid_search",$D128="market_monitoring")</x:f>
      </x:c>
      <x:c r="BI128">
        <x:f>IF(OR($K128="vendor",$K128="product"),"direct",IF(OR($K128="consultancy",$K128="agency"),"indirect",IF(OR($K128="internal_build",$K128="spreadsheet",$K128="incumbent",$K128="open_source",$K128="free_tool",$K128="no_decision",$K128="status_quo"),"substitute","")))</x:f>
      </x:c>
      <x:c r="BJ128">
        <x:f>IF(OR($K128="vendor",$K128="product"),"Direct competitor",IF(OR($K128="consultancy",$K128="agency"),"Service alternative",IF($K128="incumbent","Incumbent / substitute",IF($K128="no_decision","No-decision alternative",IF($K128="status_quo","Status-quo alternative",IF(OR($K128="internal_build",$K128="spreadsheet",$K128="open_source",$K128="free_tool"),"Substitute",""))))))</x:f>
      </x:c>
      <x:c r="BK128">
        <x:f>OR($G128="none",$G128="seller_only",$BB128&lt;&gt;"two_plus",$BE128="only_wins",$BE128="only_losses",$BE128="one_segment",$BE128="incomplete_crm",$BE128="limited",$T128="yes",$BC128&lt;&gt;"current")</x:f>
      </x:c>
      <x:c r="BL128">
        <x:f>IF(ISFORMULA($C128),"candidateName, ","")&amp;IF(OR(ISFORMULA($D128),AND($D128&lt;&gt;"",NOT(OR(EXACT($D128,"seo"),EXACT($D128,"content"),EXACT($D128,"paid_search"),EXACT($D128,"market_monitoring"),EXACT($D128,"battlecard"),EXACT($D128,"product_comparison"),EXACT($D128,"shortlist"),EXACT($D128,"procurement"),EXACT($D128,"pricing"),EXACT($D128,"renewal"),EXACT($D128,"strategy"))))),"decisionUse, ","")&amp;IF(OR(ISFORMULA($E128),AND($E128&lt;&gt;"",NOT(OR(EXACT($E128,"yes"),EXACT($E128,"no"))))),"candidateInSet, ","")&amp;IF(OR(ISFORMULA($F128),AND($F128&lt;&gt;"",NOT(OR(EXACT($F128,"yes"),EXACT($F128,"no"))))),"publicEvidence, ","")&amp;IF(OR(ISFORMULA($G128),AND($G128&lt;&gt;"",NOT(OR(EXACT($G128,"none"),EXACT($G128,"seller_only"),EXACT($G128,"buyer_event"),EXACT($G128,"mixed"))))),"firstPartyEvidence, ","")&amp;IF(OR(ISFORMULA($H128),AND($H128&lt;&gt;"",NOT(OR(EXACT($H128,"yes"),EXACT($H128,"no"),EXACT($H128,"unknown"))))),"realDecision, ","")&amp;IF(OR(ISFORMULA($I128),AND($I128&lt;&gt;"",NOT(OR(EXACT($I128,"full"),EXACT($I128,"partial"),EXACT($I128,"mismatch"),EXACT($I128,"unknown"))))),"scopeMatch, ","")&amp;IF(OR(ISFORMULA($J128),AND($J128&lt;&gt;"",NOT(OR(EXACT($J128,"independent_current"),EXACT($J128,"one_decision"),EXACT($J128,"shared_records"),EXACT($J128,"contradictory"),EXACT($J128,"incomplete_capture"),EXACT($J128,"stale"))))),"evidenceQuality, ","")&amp;IF(OR(ISFORMULA($K128),AND($K128&lt;&gt;"",NOT(OR(EXACT($K128,"vendor"),EXACT($K128,"product"),EXACT($K128,"consultancy"),EXACT($K128,"agency"),EXACT($K128,"internal_build"),EXACT($K128,"spreadsheet"),EXACT($K128,"incumbent"),EXACT($K128,"open_source"),EXACT($K128,"free_tool"),EXACT($K128,"no_decision"),EXACT($K128,"status_quo"),EXACT($K128,"unknown"))))),"alternativeType, ","")&amp;IF(OR(ISFORMULA($L128),AND($L128&lt;&gt;"",NOT(OR(EXACT($L128,"direct"),EXACT($L128,"indirect"),EXACT($L128,"substitute"),EXACT($L128,"reference"),EXACT($L128,"unknown"))))),"currentRole, ","")&amp;IF(OR(ISFORMULA($M128),AND($M128&lt;&gt;"",NOT(OR(EXACT($M128,"current"),EXACT($M128,"stale"),EXACT($M128,"unknown"))))),"freshness, ","")&amp;IF(OR(ISFORMULA($N128),AND($N128&lt;&gt;"",NOT(OR(EXACT($N128,"none"),EXACT($N128,"material"),EXACT($N128,"unknown"))))),"contradiction, ","")&amp;IF(OR(ISFORMULA($O128),AND($O128&lt;&gt;"",NOT(OR(EXACT($O128,"two_plus"),EXACT($O128,"one"),EXACT($O128,"shared"),EXACT($O128,"unknown"))))),"provenance, ","")&amp;IF(OR(ISFORMULA($P128),AND($P128&lt;&gt;"",NOT(OR(EXACT($P128,"balanced"),EXACT($P128,"only_wins"),EXACT($P128,"only_losses"),EXACT($P128,"one_segment"),EXACT($P128,"incomplete_crm"),EXACT($P128,"limited"))))),"sampleCoverage, ","")&amp;IF(OR(ISFORMULA($Q128),AND($Q128&lt;&gt;"",NOT(OR(EXACT($Q128,"none"),EXACT($Q128,"review_due"),EXACT($Q128,"new_evidence"))))),"previousValidation, ","")&amp;IF(OR(ISFORMULA($R128),AND($R128&lt;&gt;"",NOT(OR(EXACT($R128,"yes"),EXACT($R128,"no"))))),"newMaterialEvidence, ","")&amp;IF(OR(ISFORMULA($S128),AND($S128&lt;&gt;"",NOT(OR(EXACT($S128,"yes"),EXACT($S128,"no"),EXACT($S128,"unknown"))))),"serviceability, ","")&amp;IF(OR(ISFORMULA($T128),AND($T128&lt;&gt;"",NOT(OR(EXACT($T128,"yes"),EXACT($T128,"no"))))),"historicalBackfill, ","")&amp;IF(OR(ISFORMULA($U128),AND($U128&lt;&gt;"",NOT(OR(EXACT($U128,"yes"),EXACT($U128,"no"),EXACT($U128,"unknown"))))),"commercialNonParticipation, ","")</x:f>
      </x:c>
      <x:c r="BM128">
        <x:f>IF(LEN(TRIM($C128&amp;""))=0,"candidateName, ","")&amp;IF(LEN(TRIM($D128&amp;""))=0,"decisionUse, ","")&amp;IF(LEN(TRIM($E128&amp;""))=0,"candidateInSet, ","")&amp;IF(LEN(TRIM($F128&amp;""))=0,"publicEvidence, ","")&amp;IF(LEN(TRIM($G128&amp;""))=0,"firstPartyEvidence, ","")&amp;IF(LEN(TRIM($H128&amp;""))=0,"realDecision, ","")&amp;IF(LEN(TRIM($I128&amp;""))=0,"scopeMatch, ","")&amp;IF(LEN(TRIM($J128&amp;""))=0,"evidenceQuality, ","")</x:f>
      </x:c>
      <x:c r="BN128">
        <x:f>IF($AY128=0,"EMPTY",IF($AZ128=TRUE,"INVALID INPUT",IF($BA128=TRUE,"INVALID INPUT",IF(OR(NOT(ISTEXT($C128)),LEN(TRIM($C128&amp;""))&lt;2),"INVALID INPUT",IF(OR($Q128="review_due",$Q128="new_evidence",$R128="yes"),"REOPEN",IF(OR($BD128="material",$BD128="unknown"),"RESOLVE EVIDENCE",IF(OR($I128="unknown",$H128="unknown"),"RESOLVE EVIDENCE",IF(AND($BG128=TRUE,OR($S128="",$S128="unknown")),"RESOLVE EVIDENCE",IF(AND($E128="no",OR($K128="",$K128="unknown")),"RESOLVE EVIDENCE",IF(AND($E128="yes",OR($L128="",$L128="unknown")),"RESOLVE EVIDENCE",IF(AND($E128="yes",OR($I128="partial",$I128="mismatch",$BC128="stale")),"DOWNGRADE",IF(AND($BG128=TRUE,$BK128=TRUE),"RESOLVE EVIDENCE",IF(AND($S128="no",$E128="yes",$H128="no",$U128="yes",$BB128="two_plus",$I128="full",$BC128="current"),"EXCLUDE FROM THIS COMMERCIAL VIEW",IF(AND($S128="no",$E128="yes",$H128="yes"),"DOWNGRADE",IF(AND($S128="no",OR($F128="yes",$BH128=TRUE)),"RETAIN FOR DISCOVERY / REFERENCE",IF($S128="no","RESOLVE EVIDENCE",IF(AND($E128="no",$H128="yes",$BF128=TRUE,$I128="full",$BI128=""),"RESOLVE EVIDENCE",IF(AND($E128="no",$H128="yes",$BF128=TRUE,$I128="full",$BG128=TRUE,OR($BB128&lt;&gt;"two_plus",$BC128&lt;&gt;"current",$S128&lt;&gt;"yes")),"RESOLVE EVIDENCE",IF(AND($E128="no",$H128="yes",$BF128=TRUE,$I128="full"),"ADD",IF(AND($BI128&lt;&gt;"",$E128="yes",$H128="yes",$I128="full",$L128&lt;&gt;$BI128),"RECLASSIFY",IF(AND($BB128="shared",$BH128=TRUE),"RETAIN FOR DISCOVERY / REFERENCE",IF(AND($BH128=TRUE,$F128="yes",OR($H128="no",$G128="none")),"RETAIN FOR DISCOVERY / REFERENCE",IF(AND($E128="yes",$H128="no",$U128="yes",$BB128="two_plus",$I128="full",$BC128="current"),"EXCLUDE FROM THIS COMMERCIAL VIEW",IF(AND($E128="yes",$H128="yes",$BF128=TRUE,$I128="full",$BB128="two_plus",$BC128="current",$BI128=""),"RESOLVE EVIDENCE",IF(AND($E128="yes",$H128="yes",$BF128=TRUE,$I128="full",$BB128="two_plus",$BC128="current",$BG128=TRUE,$S128&lt;&gt;"yes"),"RESOLVE EVIDENCE",IF(AND($E128="yes",$H128="yes",$BF128=TRUE,$I128="full",$BB128="two_plus",$BC128="current",$L128&lt;&gt;$BI128),"RECLASSIFY",IF(AND($E128="yes",$H128="yes",$BF128=TRUE,$I128="full",$BB128="two_plus",$BC128="current"),"CONFIRM","RESOLVE EVIDENCE")))))))))))))))))))))))))))</x:f>
      </x:c>
      <x:c r="BO128">
        <x:f>IF($AY128=0,"EMPTY",IF($AZ128=TRUE,"CONTROLLED_INPUT_INVALID",IF($BA128=TRUE,"REQUIRED_FIELDS_MISSING",IF(OR(NOT(ISTEXT($C128)),LEN(TRIM($C128&amp;""))&lt;2),"IDENTITY_MALFORMED",IF(OR($Q128="review_due",$Q128="new_evidence",$R128="yes"),"LIFECYCLE_TRIGGER",IF(OR($BD128="material",$BD128="unknown"),"MATERIAL_CONTRADICTION",IF(OR($I128="unknown",$H128="unknown"),"SCOPE_OR_EVENT_UNRESOLVED",IF(AND($BG128=TRUE,OR($S128="",$S128="unknown")),"SERVICEABILITY_UNRESOLVED",IF(AND($E128="no",OR($K128="",$K128="unknown")),"MISSING_ALTERNATIVE_ROLE_UNRESOLVED",IF(AND($E128="yes",OR($L128="",$L128="unknown")),"CURRENT_ROLE_UNRESOLVED",IF(AND($E128="yes",OR($I128="partial",$I128="mismatch",$BC128="stale")),"SCOPE_OR_FRESHNESS_LIMIT",IF(AND($BG128=TRUE,$BK128=TRUE),"COMMERCIAL_EVIDENCE_LIMITED",IF(AND($S128="no",$E128="yes",$H128="no",$U128="yes",$BB128="two_plus",$I128="full",$BC128="current"),"SCOPED_NON_SERVICEABILITY",IF(AND($S128="no",$E128="yes",$H128="yes"),"SERVICEABILITY_LIMIT",IF(AND($S128="no",OR($F128="yes",$BH128=TRUE)),"NOT_SERVICEABLE_FOR_COMMERCIAL_VIEW",IF($S128="no","SERVICEABILITY_NEGATIVE_ROLE_EFFECT_UNRESOLVED",IF(AND($E128="no",$H128="yes",$BF128=TRUE,$I128="full",$BI128=""),"MISSING_ALTERNATIVE_ROLE_UNRESOLVED",IF(AND($E128="no",$H128="yes",$BF128=TRUE,$I128="full",$BG128=TRUE,OR($BB128&lt;&gt;"two_plus",$BC128&lt;&gt;"current",$S128&lt;&gt;"yes")),"MISSING_ALTERNATIVE_EVIDENCE_LIMITED",IF(AND($E128="no",$H128="yes",$BF128=TRUE,$I128="full"),"COMMERCIAL_ALTERNATIVE_MISSING",IF(AND($BI128&lt;&gt;"",$E128="yes",$H128="yes",$I128="full",$L128&lt;&gt;$BI128),"ROLE_MISMATCH",IF(AND($BB128="shared",$BH128=TRUE),"PUBLIC_SIGNAL_SHARED_PROVENANCE",IF(AND($BH128=TRUE,$F128="yes",OR($H128="no",$G128="none")),"DISCOVERY_ONLY_RELATIONSHIP",IF(AND($E128="yes",$H128="no",$U128="yes",$BB128="two_plus",$I128="full",$BC128="current"),"SCOPED_NON_PARTICIPATION",IF(AND($E128="yes",$H128="yes",$BF128=TRUE,$I128="full",$BB128="two_plus",$BC128="current",$BI128=""),"ALTERNATIVE_TYPE_UNRESOLVED",IF(AND($E128="yes",$H128="yes",$BF128=TRUE,$I128="full",$BB128="two_plus",$BC128="current",$BG128=TRUE,$S128&lt;&gt;"yes"),"SERVICEABILITY_UNRESOLVED",IF(AND($E128="yes",$H128="yes",$BF128=TRUE,$I128="full",$BB128="two_plus",$BC128="current",$L128&lt;&gt;$BI128),"ROLE_MISMATCH",IF(AND($E128="yes",$H128="yes",$BF128=TRUE,$I128="full",$BB128="two_plus",$BC128="current"),"SCOPED_COMMERCIAL_RELEVANCE","DEFAULT_EVIDENCE_GAP")))))))))))))))))))))))))))</x:f>
      </x:c>
    </x:row>
    <x:row r="129">
      <x:c r="A129" s="71" t="str">
        <x:v>F124</x:v>
      </x:c>
      <x:c r="B129" s="71" t="str">
        <x:v>Confirm negative: partial scope</x:v>
      </x:c>
      <x:c r="C129" s="71" t="str">
        <x:v>Atlas Cloud</x:v>
      </x:c>
      <x:c r="D129" s="71" t="str">
        <x:v>shortlist</x:v>
      </x:c>
      <x:c r="E129" s="71" t="str">
        <x:v>yes</x:v>
      </x:c>
      <x:c r="F129" s="71" t="str">
        <x:v>yes</x:v>
      </x:c>
      <x:c r="G129" s="71" t="str">
        <x:v>mixed</x:v>
      </x:c>
      <x:c r="H129" s="71" t="str">
        <x:v>yes</x:v>
      </x:c>
      <x:c r="I129" s="71" t="str">
        <x:v>partial</x:v>
      </x:c>
      <x:c r="J129" s="71" t="str">
        <x:v>independent_current</x:v>
      </x:c>
      <x:c r="K129" s="71" t="str">
        <x:v>vendor</x:v>
      </x:c>
      <x:c r="L129" s="71" t="str">
        <x:v>direct</x:v>
      </x:c>
      <x:c r="M129" s="71" t="str">
        <x:v>current</x:v>
      </x:c>
      <x:c r="N129" s="71" t="str">
        <x:v>none</x:v>
      </x:c>
      <x:c r="O129" s="71" t="str">
        <x:v>two_plus</x:v>
      </x:c>
      <x:c r="P129" s="71" t="str">
        <x:v>balanced</x:v>
      </x:c>
      <x:c r="Q129" s="71" t="str">
        <x:v>none</x:v>
      </x:c>
      <x:c r="R129" s="71" t="str">
        <x:v>no</x:v>
      </x:c>
      <x:c r="S129" s="71" t="str">
        <x:v>yes</x:v>
      </x:c>
      <x:c r="T129" s="71" t="str">
        <x:v>no</x:v>
      </x:c>
      <x:c r="U129" s="71" t="str">
        <x:v>no</x:v>
      </x:c>
      <x:c r="V129" s="71" t="str">
        <x:v>DOWNGRADE</x:v>
      </x:c>
      <x:c r="W129" s="71" t="str">
        <x:v>SCOPE_OR_FRESHNESS_LIMIT</x:v>
      </x:c>
      <x:c r="X129" s="71" t="str">
        <x:v>VALID</x:v>
      </x:c>
      <x:c r="Y129" s="61">
        <x:f>IF($BN129="EMPTY","EMPTY",$BN129)</x:f>
      </x:c>
      <x:c r="Z129" s="61">
        <x:f>$BO129</x:f>
      </x:c>
      <x:c r="AA129" s="61">
        <x:f>IF($BN129="EMPTY","EMPTY",IF($AZ129=TRUE,"INVALID",IF($BA129=TRUE,"INCOMPLETE",IF(OR(NOT(ISTEXT($C129)),LEN(TRIM($C129&amp;""))&lt;2),"INVALID","VALID"))))</x:f>
      </x:c>
      <x:c r="AB129" s="61">
        <x:f>IF(Y129=V129,"PASS","FAIL")</x:f>
      </x:c>
      <x:c r="AC129" s="61">
        <x:f>IF(Z129=W129,"PASS","FAIL")</x:f>
      </x:c>
      <x:c r="AD129" s="61">
        <x:f>IF(AA129=X129,"PASS","FAIL")</x:f>
      </x:c>
      <x:c r="AE129" s="61">
        <x:f>IF(AND(AB129="PASS",AC129="PASS",AD129="PASS"),"PASS","FAIL")</x:f>
      </x:c>
      <x:c r="AF129" s="71" t="str">
        <x:v>The current role is broader than the evidence supports.</x:v>
      </x:c>
      <x:c r="AG129" s="61">
        <x:f>IF($BN129="EMPTY","EMPTY",IFERROR(VLOOKUP($BO129,'Method Notes'!$AN$5:$AW$50,2,FALSE),""))</x:f>
      </x:c>
      <x:c r="AH129" s="71" t="str">
        <x:v>The evidence is partial, mismatched or stale for the tested view.</x:v>
      </x:c>
      <x:c r="AI129" s="61">
        <x:f>IF($BN129="EMPTY","EMPTY",IF($BO129="CONTROLLED_INPUT_INVALID","Unsupported values were supplied for: "&amp;LEFT($BL129,MAX(0,LEN($BL129)-2))&amp;". The engine does not convert them to a safe default.",IF($BO129="REQUIRED_FIELDS_MISSING","Required information is missing: "&amp;LEFT($BM129,MAX(0,LEN($BM129)-2))&amp;".",IFERROR(VLOOKUP($BO129,'Method Notes'!$AN$5:$AW$50,3,FALSE),""))))</x:f>
      </x:c>
      <x:c r="AJ129" s="71" t="str">
        <x:v>Limit the role to the supported segment, stage or discovery view.</x:v>
      </x:c>
      <x:c r="AK129" s="61">
        <x:f>IF($BN129="EMPTY","EMPTY",IF($BO129="COMMERCIAL_ALTERNATIVE_MISSING","Add as "&amp;$BJ129&amp;" in this scoped view.",IF($BO129="ROLE_MISMATCH","Reclassify as "&amp;$BJ129&amp;" for this view.",IFERROR(VLOOKUP($BO129,'Method Notes'!$AN$5:$AW$50,4,FALSE),""))))</x:f>
      </x:c>
      <x:c r="AL129" s="71" t="str">
        <x:v>Narrow matching use only.</x:v>
      </x:c>
      <x:c r="AM129" s="61">
        <x:f>IF($BN129="EMPTY","EMPTY",IFERROR(VLOOKUP($BO129,'Method Notes'!$AN$5:$AW$50,5,FALSE),""))</x:f>
      </x:c>
      <x:c r="AN129" s="71" t="str">
        <x:v>Broader commercial or procurement use.</x:v>
      </x:c>
      <x:c r="AO129" s="61">
        <x:f>IF($BN129="EMPTY","EMPTY",IFERROR(VLOOKUP($BO129,'Method Notes'!$AN$5:$AW$50,6,FALSE),""))</x:f>
      </x:c>
      <x:c r="AP129" s="71" t="str">
        <x:v>Collect current evidence for the missing scope.</x:v>
      </x:c>
      <x:c r="AQ129" s="61">
        <x:f>IF($BN129="EMPTY","EMPTY",IF($BO129="COMMERCIAL_EVIDENCE_LIMITED",IF($BF129=TRUE,"Add independent decisions and missing segments.","Collect direct buyer or recorded commercial-event evidence tied to the same scope."),IFERROR(VLOOKUP($BO129,'Method Notes'!$AN$5:$AW$50,7,FALSE),"")))</x:f>
      </x:c>
      <x:c r="AR129" s="71" t="str">
        <x:v>Review on current matching evidence or scope change.</x:v>
      </x:c>
      <x:c r="AS129" s="61">
        <x:f>IF($BN129="EMPTY","EMPTY",IFERROR(VLOOKUP($BO129,'Method Notes'!$AN$5:$AW$50,8,FALSE),""))</x:f>
      </x:c>
      <x:c r="AT129" s="71" t="str">
        <x:v>Evidence is scoped to the tested view.</x:v>
      </x:c>
      <x:c r="AU129" s="61">
        <x:f>IF($BN129="EMPTY","EMPTY",IF(OR($BO129="COMMERCIAL_EVIDENCE_LIMITED",$BO129="COMMERCIAL_ALTERNATIVE_MISSING",$BO129="ROLE_MISMATCH",$BO129="SCOPE_OR_FRESHNESS_LIMIT"),IF($BB129="shared","PROVENANCE NOT INDEPENDENT",IF($BB129="one","ONE INDEPENDENT DECISION ONLY",IF($BE129="incomplete_crm","CRM CAPTURE INCOMPLETE",IF(OR($BE129="only_wins",$BE129="only_losses",$BE129="one_segment",$BE129="limited"),"SAMPLE COVERAGE LIMITED",IF($T129="yes","HISTORICAL BACKFILL UNRELIABLE",IF($BC129="stale","EVIDENCE STALE","Evidence is scoped to the tested view.")))))),IFERROR(VLOOKUP($BO129,'Method Notes'!$AN$5:$AW$50,9,FALSE),"")))</x:f>
      </x:c>
      <x:c r="AV129" s="71" t="str">
        <x:v>Update the view rather than deleting the stable identity.</x:v>
      </x:c>
      <x:c r="AW129" s="61">
        <x:f>IF($BN129="EMPTY","EMPTY",IFERROR(VLOOKUP($BO129,'Method Notes'!$AN$5:$AW$50,10,FALSE),""))</x:f>
      </x:c>
      <x:c r="AX129" s="61">
        <x:f>IF(AND(AG129=AF129,AI129=AH129,AK129=AJ129,AM129=AL129,AO129=AN129,AQ129=AP129,AS129=AR129,AU129=AT129,AW129=AV129),"PASS","FAIL")</x:f>
      </x:c>
      <x:c r="AY129">
        <x:f>IF(COUNTA($C129:$U129)&gt;0,1,0)</x:f>
      </x:c>
      <x:c r="AZ129">
        <x:f>OR(ISFORMULA($C129),ISFORMULA($D129),AND($D129&lt;&gt;"",NOT(OR(EXACT($D129,"seo"),EXACT($D129,"content"),EXACT($D129,"paid_search"),EXACT($D129,"market_monitoring"),EXACT($D129,"battlecard"),EXACT($D129,"product_comparison"),EXACT($D129,"shortlist"),EXACT($D129,"procurement"),EXACT($D129,"pricing"),EXACT($D129,"renewal"),EXACT($D129,"strategy")))),ISFORMULA($E129),AND($E129&lt;&gt;"",NOT(OR(EXACT($E129,"yes"),EXACT($E129,"no")))),ISFORMULA($F129),AND($F129&lt;&gt;"",NOT(OR(EXACT($F129,"yes"),EXACT($F129,"no")))),ISFORMULA($G129),AND($G129&lt;&gt;"",NOT(OR(EXACT($G129,"none"),EXACT($G129,"seller_only"),EXACT($G129,"buyer_event"),EXACT($G129,"mixed")))),ISFORMULA($H129),AND($H129&lt;&gt;"",NOT(OR(EXACT($H129,"yes"),EXACT($H129,"no"),EXACT($H129,"unknown")))),ISFORMULA($I129),AND($I129&lt;&gt;"",NOT(OR(EXACT($I129,"full"),EXACT($I129,"partial"),EXACT($I129,"mismatch"),EXACT($I129,"unknown")))),ISFORMULA($J129),AND($J129&lt;&gt;"",NOT(OR(EXACT($J129,"independent_current"),EXACT($J129,"one_decision"),EXACT($J129,"shared_records"),EXACT($J129,"contradictory"),EXACT($J129,"incomplete_capture"),EXACT($J129,"stale")))),ISFORMULA($K129),AND($K129&lt;&gt;"",NOT(OR(EXACT($K129,"vendor"),EXACT($K129,"product"),EXACT($K129,"consultancy"),EXACT($K129,"agency"),EXACT($K129,"internal_build"),EXACT($K129,"spreadsheet"),EXACT($K129,"incumbent"),EXACT($K129,"open_source"),EXACT($K129,"free_tool"),EXACT($K129,"no_decision"),EXACT($K129,"status_quo"),EXACT($K129,"unknown")))),ISFORMULA($L129),AND($L129&lt;&gt;"",NOT(OR(EXACT($L129,"direct"),EXACT($L129,"indirect"),EXACT($L129,"substitute"),EXACT($L129,"reference"),EXACT($L129,"unknown")))),ISFORMULA($M129),AND($M129&lt;&gt;"",NOT(OR(EXACT($M129,"current"),EXACT($M129,"stale"),EXACT($M129,"unknown")))),ISFORMULA($N129),AND($N129&lt;&gt;"",NOT(OR(EXACT($N129,"none"),EXACT($N129,"material"),EXACT($N129,"unknown")))),ISFORMULA($O129),AND($O129&lt;&gt;"",NOT(OR(EXACT($O129,"two_plus"),EXACT($O129,"one"),EXACT($O129,"shared"),EXACT($O129,"unknown")))),ISFORMULA($P129),AND($P129&lt;&gt;"",NOT(OR(EXACT($P129,"balanced"),EXACT($P129,"only_wins"),EXACT($P129,"only_losses"),EXACT($P129,"one_segment"),EXACT($P129,"incomplete_crm"),EXACT($P129,"limited")))),ISFORMULA($Q129),AND($Q129&lt;&gt;"",NOT(OR(EXACT($Q129,"none"),EXACT($Q129,"review_due"),EXACT($Q129,"new_evidence")))),ISFORMULA($R129),AND($R129&lt;&gt;"",NOT(OR(EXACT($R129,"yes"),EXACT($R129,"no")))),ISFORMULA($S129),AND($S129&lt;&gt;"",NOT(OR(EXACT($S129,"yes"),EXACT($S129,"no"),EXACT($S129,"unknown")))),ISFORMULA($T129),AND($T129&lt;&gt;"",NOT(OR(EXACT($T129,"yes"),EXACT($T129,"no")))),ISFORMULA($U129),AND($U129&lt;&gt;"",NOT(OR(EXACT($U129,"yes"),EXACT($U129,"no"),EXACT($U129,"unknown")))))</x:f>
      </x:c>
      <x:c r="BA129">
        <x:f>OR(LEN(TRIM($C129&amp;""))=0,LEN(TRIM($D129&amp;""))=0,LEN(TRIM($E129&amp;""))=0,LEN(TRIM($F129&amp;""))=0,LEN(TRIM($G129&amp;""))=0,LEN(TRIM($H129&amp;""))=0,LEN(TRIM($I129&amp;""))=0,LEN(TRIM($J129&amp;""))=0)</x:f>
      </x:c>
      <x:c r="BB129">
        <x:f>IF($O129&lt;&gt;"",$O129,IF($J129="independent_current","two_plus",IF($J129="one_decision","one",IF($J129="shared_records","shared","unknown"))))</x:f>
      </x:c>
      <x:c r="BC129">
        <x:f>IF($M129&lt;&gt;"",$M129,IF($J129="stale","stale",IF($J129="incomplete_capture","unknown",IF($J129&lt;&gt;"","current",""))))</x:f>
      </x:c>
      <x:c r="BD129">
        <x:f>IF($N129&lt;&gt;"",$N129,IF($J129="contradictory","material",IF($J129&lt;&gt;"","none","")))</x:f>
      </x:c>
      <x:c r="BE129">
        <x:f>IF($P129&lt;&gt;"",$P129,IF($J129="incomplete_capture","incomplete_crm",IF($J129="independent_current","balanced",IF($J129&lt;&gt;"","limited",""))))</x:f>
      </x:c>
      <x:c r="BF129">
        <x:f>OR($G129="buyer_event",$G129="mixed")</x:f>
      </x:c>
      <x:c r="BG129">
        <x:f>OR($D129="battlecard",$D129="shortlist",$D129="procurement",$D129="pricing",$D129="renewal",$D129="strategy",$D129="product_comparison")</x:f>
      </x:c>
      <x:c r="BH129">
        <x:f>OR($D129="seo",$D129="content",$D129="paid_search",$D129="market_monitoring")</x:f>
      </x:c>
      <x:c r="BI129">
        <x:f>IF(OR($K129="vendor",$K129="product"),"direct",IF(OR($K129="consultancy",$K129="agency"),"indirect",IF(OR($K129="internal_build",$K129="spreadsheet",$K129="incumbent",$K129="open_source",$K129="free_tool",$K129="no_decision",$K129="status_quo"),"substitute","")))</x:f>
      </x:c>
      <x:c r="BJ129">
        <x:f>IF(OR($K129="vendor",$K129="product"),"Direct competitor",IF(OR($K129="consultancy",$K129="agency"),"Service alternative",IF($K129="incumbent","Incumbent / substitute",IF($K129="no_decision","No-decision alternative",IF($K129="status_quo","Status-quo alternative",IF(OR($K129="internal_build",$K129="spreadsheet",$K129="open_source",$K129="free_tool"),"Substitute",""))))))</x:f>
      </x:c>
      <x:c r="BK129">
        <x:f>OR($G129="none",$G129="seller_only",$BB129&lt;&gt;"two_plus",$BE129="only_wins",$BE129="only_losses",$BE129="one_segment",$BE129="incomplete_crm",$BE129="limited",$T129="yes",$BC129&lt;&gt;"current")</x:f>
      </x:c>
      <x:c r="BL129">
        <x:f>IF(ISFORMULA($C129),"candidateName, ","")&amp;IF(OR(ISFORMULA($D129),AND($D129&lt;&gt;"",NOT(OR(EXACT($D129,"seo"),EXACT($D129,"content"),EXACT($D129,"paid_search"),EXACT($D129,"market_monitoring"),EXACT($D129,"battlecard"),EXACT($D129,"product_comparison"),EXACT($D129,"shortlist"),EXACT($D129,"procurement"),EXACT($D129,"pricing"),EXACT($D129,"renewal"),EXACT($D129,"strategy"))))),"decisionUse, ","")&amp;IF(OR(ISFORMULA($E129),AND($E129&lt;&gt;"",NOT(OR(EXACT($E129,"yes"),EXACT($E129,"no"))))),"candidateInSet, ","")&amp;IF(OR(ISFORMULA($F129),AND($F129&lt;&gt;"",NOT(OR(EXACT($F129,"yes"),EXACT($F129,"no"))))),"publicEvidence, ","")&amp;IF(OR(ISFORMULA($G129),AND($G129&lt;&gt;"",NOT(OR(EXACT($G129,"none"),EXACT($G129,"seller_only"),EXACT($G129,"buyer_event"),EXACT($G129,"mixed"))))),"firstPartyEvidence, ","")&amp;IF(OR(ISFORMULA($H129),AND($H129&lt;&gt;"",NOT(OR(EXACT($H129,"yes"),EXACT($H129,"no"),EXACT($H129,"unknown"))))),"realDecision, ","")&amp;IF(OR(ISFORMULA($I129),AND($I129&lt;&gt;"",NOT(OR(EXACT($I129,"full"),EXACT($I129,"partial"),EXACT($I129,"mismatch"),EXACT($I129,"unknown"))))),"scopeMatch, ","")&amp;IF(OR(ISFORMULA($J129),AND($J129&lt;&gt;"",NOT(OR(EXACT($J129,"independent_current"),EXACT($J129,"one_decision"),EXACT($J129,"shared_records"),EXACT($J129,"contradictory"),EXACT($J129,"incomplete_capture"),EXACT($J129,"stale"))))),"evidenceQuality, ","")&amp;IF(OR(ISFORMULA($K129),AND($K129&lt;&gt;"",NOT(OR(EXACT($K129,"vendor"),EXACT($K129,"product"),EXACT($K129,"consultancy"),EXACT($K129,"agency"),EXACT($K129,"internal_build"),EXACT($K129,"spreadsheet"),EXACT($K129,"incumbent"),EXACT($K129,"open_source"),EXACT($K129,"free_tool"),EXACT($K129,"no_decision"),EXACT($K129,"status_quo"),EXACT($K129,"unknown"))))),"alternativeType, ","")&amp;IF(OR(ISFORMULA($L129),AND($L129&lt;&gt;"",NOT(OR(EXACT($L129,"direct"),EXACT($L129,"indirect"),EXACT($L129,"substitute"),EXACT($L129,"reference"),EXACT($L129,"unknown"))))),"currentRole, ","")&amp;IF(OR(ISFORMULA($M129),AND($M129&lt;&gt;"",NOT(OR(EXACT($M129,"current"),EXACT($M129,"stale"),EXACT($M129,"unknown"))))),"freshness, ","")&amp;IF(OR(ISFORMULA($N129),AND($N129&lt;&gt;"",NOT(OR(EXACT($N129,"none"),EXACT($N129,"material"),EXACT($N129,"unknown"))))),"contradiction, ","")&amp;IF(OR(ISFORMULA($O129),AND($O129&lt;&gt;"",NOT(OR(EXACT($O129,"two_plus"),EXACT($O129,"one"),EXACT($O129,"shared"),EXACT($O129,"unknown"))))),"provenance, ","")&amp;IF(OR(ISFORMULA($P129),AND($P129&lt;&gt;"",NOT(OR(EXACT($P129,"balanced"),EXACT($P129,"only_wins"),EXACT($P129,"only_losses"),EXACT($P129,"one_segment"),EXACT($P129,"incomplete_crm"),EXACT($P129,"limited"))))),"sampleCoverage, ","")&amp;IF(OR(ISFORMULA($Q129),AND($Q129&lt;&gt;"",NOT(OR(EXACT($Q129,"none"),EXACT($Q129,"review_due"),EXACT($Q129,"new_evidence"))))),"previousValidation, ","")&amp;IF(OR(ISFORMULA($R129),AND($R129&lt;&gt;"",NOT(OR(EXACT($R129,"yes"),EXACT($R129,"no"))))),"newMaterialEvidence, ","")&amp;IF(OR(ISFORMULA($S129),AND($S129&lt;&gt;"",NOT(OR(EXACT($S129,"yes"),EXACT($S129,"no"),EXACT($S129,"unknown"))))),"serviceability, ","")&amp;IF(OR(ISFORMULA($T129),AND($T129&lt;&gt;"",NOT(OR(EXACT($T129,"yes"),EXACT($T129,"no"))))),"historicalBackfill, ","")&amp;IF(OR(ISFORMULA($U129),AND($U129&lt;&gt;"",NOT(OR(EXACT($U129,"yes"),EXACT($U129,"no"),EXACT($U129,"unknown"))))),"commercialNonParticipation, ","")</x:f>
      </x:c>
      <x:c r="BM129">
        <x:f>IF(LEN(TRIM($C129&amp;""))=0,"candidateName, ","")&amp;IF(LEN(TRIM($D129&amp;""))=0,"decisionUse, ","")&amp;IF(LEN(TRIM($E129&amp;""))=0,"candidateInSet, ","")&amp;IF(LEN(TRIM($F129&amp;""))=0,"publicEvidence, ","")&amp;IF(LEN(TRIM($G129&amp;""))=0,"firstPartyEvidence, ","")&amp;IF(LEN(TRIM($H129&amp;""))=0,"realDecision, ","")&amp;IF(LEN(TRIM($I129&amp;""))=0,"scopeMatch, ","")&amp;IF(LEN(TRIM($J129&amp;""))=0,"evidenceQuality, ","")</x:f>
      </x:c>
      <x:c r="BN129">
        <x:f>IF($AY129=0,"EMPTY",IF($AZ129=TRUE,"INVALID INPUT",IF($BA129=TRUE,"INVALID INPUT",IF(OR(NOT(ISTEXT($C129)),LEN(TRIM($C129&amp;""))&lt;2),"INVALID INPUT",IF(OR($Q129="review_due",$Q129="new_evidence",$R129="yes"),"REOPEN",IF(OR($BD129="material",$BD129="unknown"),"RESOLVE EVIDENCE",IF(OR($I129="unknown",$H129="unknown"),"RESOLVE EVIDENCE",IF(AND($BG129=TRUE,OR($S129="",$S129="unknown")),"RESOLVE EVIDENCE",IF(AND($E129="no",OR($K129="",$K129="unknown")),"RESOLVE EVIDENCE",IF(AND($E129="yes",OR($L129="",$L129="unknown")),"RESOLVE EVIDENCE",IF(AND($E129="yes",OR($I129="partial",$I129="mismatch",$BC129="stale")),"DOWNGRADE",IF(AND($BG129=TRUE,$BK129=TRUE),"RESOLVE EVIDENCE",IF(AND($S129="no",$E129="yes",$H129="no",$U129="yes",$BB129="two_plus",$I129="full",$BC129="current"),"EXCLUDE FROM THIS COMMERCIAL VIEW",IF(AND($S129="no",$E129="yes",$H129="yes"),"DOWNGRADE",IF(AND($S129="no",OR($F129="yes",$BH129=TRUE)),"RETAIN FOR DISCOVERY / REFERENCE",IF($S129="no","RESOLVE EVIDENCE",IF(AND($E129="no",$H129="yes",$BF129=TRUE,$I129="full",$BI129=""),"RESOLVE EVIDENCE",IF(AND($E129="no",$H129="yes",$BF129=TRUE,$I129="full",$BG129=TRUE,OR($BB129&lt;&gt;"two_plus",$BC129&lt;&gt;"current",$S129&lt;&gt;"yes")),"RESOLVE EVIDENCE",IF(AND($E129="no",$H129="yes",$BF129=TRUE,$I129="full"),"ADD",IF(AND($BI129&lt;&gt;"",$E129="yes",$H129="yes",$I129="full",$L129&lt;&gt;$BI129),"RECLASSIFY",IF(AND($BB129="shared",$BH129=TRUE),"RETAIN FOR DISCOVERY / REFERENCE",IF(AND($BH129=TRUE,$F129="yes",OR($H129="no",$G129="none")),"RETAIN FOR DISCOVERY / REFERENCE",IF(AND($E129="yes",$H129="no",$U129="yes",$BB129="two_plus",$I129="full",$BC129="current"),"EXCLUDE FROM THIS COMMERCIAL VIEW",IF(AND($E129="yes",$H129="yes",$BF129=TRUE,$I129="full",$BB129="two_plus",$BC129="current",$BI129=""),"RESOLVE EVIDENCE",IF(AND($E129="yes",$H129="yes",$BF129=TRUE,$I129="full",$BB129="two_plus",$BC129="current",$BG129=TRUE,$S129&lt;&gt;"yes"),"RESOLVE EVIDENCE",IF(AND($E129="yes",$H129="yes",$BF129=TRUE,$I129="full",$BB129="two_plus",$BC129="current",$L129&lt;&gt;$BI129),"RECLASSIFY",IF(AND($E129="yes",$H129="yes",$BF129=TRUE,$I129="full",$BB129="two_plus",$BC129="current"),"CONFIRM","RESOLVE EVIDENCE")))))))))))))))))))))))))))</x:f>
      </x:c>
      <x:c r="BO129">
        <x:f>IF($AY129=0,"EMPTY",IF($AZ129=TRUE,"CONTROLLED_INPUT_INVALID",IF($BA129=TRUE,"REQUIRED_FIELDS_MISSING",IF(OR(NOT(ISTEXT($C129)),LEN(TRIM($C129&amp;""))&lt;2),"IDENTITY_MALFORMED",IF(OR($Q129="review_due",$Q129="new_evidence",$R129="yes"),"LIFECYCLE_TRIGGER",IF(OR($BD129="material",$BD129="unknown"),"MATERIAL_CONTRADICTION",IF(OR($I129="unknown",$H129="unknown"),"SCOPE_OR_EVENT_UNRESOLVED",IF(AND($BG129=TRUE,OR($S129="",$S129="unknown")),"SERVICEABILITY_UNRESOLVED",IF(AND($E129="no",OR($K129="",$K129="unknown")),"MISSING_ALTERNATIVE_ROLE_UNRESOLVED",IF(AND($E129="yes",OR($L129="",$L129="unknown")),"CURRENT_ROLE_UNRESOLVED",IF(AND($E129="yes",OR($I129="partial",$I129="mismatch",$BC129="stale")),"SCOPE_OR_FRESHNESS_LIMIT",IF(AND($BG129=TRUE,$BK129=TRUE),"COMMERCIAL_EVIDENCE_LIMITED",IF(AND($S129="no",$E129="yes",$H129="no",$U129="yes",$BB129="two_plus",$I129="full",$BC129="current"),"SCOPED_NON_SERVICEABILITY",IF(AND($S129="no",$E129="yes",$H129="yes"),"SERVICEABILITY_LIMIT",IF(AND($S129="no",OR($F129="yes",$BH129=TRUE)),"NOT_SERVICEABLE_FOR_COMMERCIAL_VIEW",IF($S129="no","SERVICEABILITY_NEGATIVE_ROLE_EFFECT_UNRESOLVED",IF(AND($E129="no",$H129="yes",$BF129=TRUE,$I129="full",$BI129=""),"MISSING_ALTERNATIVE_ROLE_UNRESOLVED",IF(AND($E129="no",$H129="yes",$BF129=TRUE,$I129="full",$BG129=TRUE,OR($BB129&lt;&gt;"two_plus",$BC129&lt;&gt;"current",$S129&lt;&gt;"yes")),"MISSING_ALTERNATIVE_EVIDENCE_LIMITED",IF(AND($E129="no",$H129="yes",$BF129=TRUE,$I129="full"),"COMMERCIAL_ALTERNATIVE_MISSING",IF(AND($BI129&lt;&gt;"",$E129="yes",$H129="yes",$I129="full",$L129&lt;&gt;$BI129),"ROLE_MISMATCH",IF(AND($BB129="shared",$BH129=TRUE),"PUBLIC_SIGNAL_SHARED_PROVENANCE",IF(AND($BH129=TRUE,$F129="yes",OR($H129="no",$G129="none")),"DISCOVERY_ONLY_RELATIONSHIP",IF(AND($E129="yes",$H129="no",$U129="yes",$BB129="two_plus",$I129="full",$BC129="current"),"SCOPED_NON_PARTICIPATION",IF(AND($E129="yes",$H129="yes",$BF129=TRUE,$I129="full",$BB129="two_plus",$BC129="current",$BI129=""),"ALTERNATIVE_TYPE_UNRESOLVED",IF(AND($E129="yes",$H129="yes",$BF129=TRUE,$I129="full",$BB129="two_plus",$BC129="current",$BG129=TRUE,$S129&lt;&gt;"yes"),"SERVICEABILITY_UNRESOLVED",IF(AND($E129="yes",$H129="yes",$BF129=TRUE,$I129="full",$BB129="two_plus",$BC129="current",$L129&lt;&gt;$BI129),"ROLE_MISMATCH",IF(AND($E129="yes",$H129="yes",$BF129=TRUE,$I129="full",$BB129="two_plus",$BC129="current"),"SCOPED_COMMERCIAL_RELEVANCE","DEFAULT_EVIDENCE_GAP")))))))))))))))))))))))))))</x:f>
      </x:c>
    </x:row>
    <x:row r="130">
      <x:c r="A130" s="71" t="str">
        <x:v>F125</x:v>
      </x:c>
      <x:c r="B130" s="71" t="str">
        <x:v>Add negative: alternative type unknown</x:v>
      </x:c>
      <x:c r="C130" s="71" t="str">
        <x:v>Atlas Cloud</x:v>
      </x:c>
      <x:c r="D130" s="71" t="str">
        <x:v>shortlist</x:v>
      </x:c>
      <x:c r="E130" s="71" t="str">
        <x:v>no</x:v>
      </x:c>
      <x:c r="F130" s="71" t="str">
        <x:v>no</x:v>
      </x:c>
      <x:c r="G130" s="71" t="str">
        <x:v>mixed</x:v>
      </x:c>
      <x:c r="H130" s="71" t="str">
        <x:v>yes</x:v>
      </x:c>
      <x:c r="I130" s="71" t="str">
        <x:v>full</x:v>
      </x:c>
      <x:c r="J130" s="71" t="str">
        <x:v>independent_current</x:v>
      </x:c>
      <x:c r="K130" s="71" t="str">
        <x:v>unknown</x:v>
      </x:c>
      <x:c r="L130" s="71" t="str">
        <x:v>unknown</x:v>
      </x:c>
      <x:c r="M130" s="71" t="str">
        <x:v>current</x:v>
      </x:c>
      <x:c r="N130" s="71" t="str">
        <x:v>none</x:v>
      </x:c>
      <x:c r="O130" s="71" t="str">
        <x:v>two_plus</x:v>
      </x:c>
      <x:c r="P130" s="71" t="str">
        <x:v>balanced</x:v>
      </x:c>
      <x:c r="Q130" s="71" t="str">
        <x:v>none</x:v>
      </x:c>
      <x:c r="R130" s="71" t="str">
        <x:v>no</x:v>
      </x:c>
      <x:c r="S130" s="71" t="str">
        <x:v>yes</x:v>
      </x:c>
      <x:c r="T130" s="71" t="str">
        <x:v>no</x:v>
      </x:c>
      <x:c r="U130" s="71" t="str">
        <x:v>no</x:v>
      </x:c>
      <x:c r="V130" s="71" t="str">
        <x:v>RESOLVE EVIDENCE</x:v>
      </x:c>
      <x:c r="W130" s="71" t="str">
        <x:v>MISSING_ALTERNATIVE_ROLE_UNRESOLVED</x:v>
      </x:c>
      <x:c r="X130" s="71" t="str">
        <x:v>VALID</x:v>
      </x:c>
      <x:c r="Y130" s="61">
        <x:f>IF($BN130="EMPTY","EMPTY",$BN130)</x:f>
      </x:c>
      <x:c r="Z130" s="61">
        <x:f>$BO130</x:f>
      </x:c>
      <x:c r="AA130" s="61">
        <x:f>IF($BN130="EMPTY","EMPTY",IF($AZ130=TRUE,"INVALID",IF($BA130=TRUE,"INCOMPLETE",IF(OR(NOT(ISTEXT($C130)),LEN(TRIM($C130&amp;""))&lt;2),"INVALID","VALID"))))</x:f>
      </x:c>
      <x:c r="AB130" s="61">
        <x:f>IF(Y130=V130,"PASS","FAIL")</x:f>
      </x:c>
      <x:c r="AC130" s="61">
        <x:f>IF(Z130=W130,"PASS","FAIL")</x:f>
      </x:c>
      <x:c r="AD130" s="61">
        <x:f>IF(AA130=X130,"PASS","FAIL")</x:f>
      </x:c>
      <x:c r="AE130" s="61">
        <x:f>IF(AND(AB130="PASS",AC130="PASS",AD130="PASS"),"PASS","FAIL")</x:f>
      </x:c>
      <x:c r="AF130" s="71" t="str">
        <x:v>The evidence supports a validation queue entry, not a final addition.</x:v>
      </x:c>
      <x:c r="AG130" s="61">
        <x:f>IF($BN130="EMPTY","EMPTY",IFERROR(VLOOKUP($BO130,'Method Notes'!$AN$5:$AW$50,2,FALSE),""))</x:f>
      </x:c>
      <x:c r="AH130" s="71" t="str">
        <x:v>The alternative type and therefore its proposed scoped role are unresolved.</x:v>
      </x:c>
      <x:c r="AI130" s="61">
        <x:f>IF($BN130="EMPTY","EMPTY",IF($BO130="CONTROLLED_INPUT_INVALID","Unsupported values were supplied for: "&amp;LEFT($BL130,MAX(0,LEN($BL130)-2))&amp;". The engine does not convert them to a safe default.",IF($BO130="REQUIRED_FIELDS_MISSING","Required information is missing: "&amp;LEFT($BM130,MAX(0,LEN($BM130)-2))&amp;".",IFERROR(VLOOKUP($BO130,'Method Notes'!$AN$5:$AW$50,3,FALSE),""))))</x:f>
      </x:c>
      <x:c r="AJ130" s="71" t="str">
        <x:v>No final role change.</x:v>
      </x:c>
      <x:c r="AK130" s="61">
        <x:f>IF($BN130="EMPTY","EMPTY",IF($BO130="COMMERCIAL_ALTERNATIVE_MISSING","Add as "&amp;$BJ130&amp;" in this scoped view.",IF($BO130="ROLE_MISMATCH","Reclassify as "&amp;$BJ130&amp;" for this view.",IFERROR(VLOOKUP($BO130,'Method Notes'!$AN$5:$AW$50,4,FALSE),""))))</x:f>
      </x:c>
      <x:c r="AL130" s="71" t="str">
        <x:v>Evidence collection and controlled review.</x:v>
      </x:c>
      <x:c r="AM130" s="61">
        <x:f>IF($BN130="EMPTY","EMPTY",IFERROR(VLOOKUP($BO130,'Method Notes'!$AN$5:$AW$50,5,FALSE),""))</x:f>
      </x:c>
      <x:c r="AN130" s="71" t="str">
        <x:v>High-impact downstream use until the named gap is closed.</x:v>
      </x:c>
      <x:c r="AO130" s="61">
        <x:f>IF($BN130="EMPTY","EMPTY",IFERROR(VLOOKUP($BO130,'Method Notes'!$AN$5:$AW$50,6,FALSE),""))</x:f>
      </x:c>
      <x:c r="AP130" s="71" t="str">
        <x:v>Resolve whether the alternative is a vendor, product, service, substitute, incumbent, no-decision or status-quo option.</x:v>
      </x:c>
      <x:c r="AQ130" s="61">
        <x:f>IF($BN130="EMPTY","EMPTY",IF($BO130="COMMERCIAL_EVIDENCE_LIMITED",IF($BF130=TRUE,"Add independent decisions and missing segments.","Collect direct buyer or recorded commercial-event evidence tied to the same scope."),IFERROR(VLOOKUP($BO130,'Method Notes'!$AN$5:$AW$50,7,FALSE),"")))</x:f>
      </x:c>
      <x:c r="AR130" s="71" t="str">
        <x:v>Review when the named evidence is available.</x:v>
      </x:c>
      <x:c r="AS130" s="61">
        <x:f>IF($BN130="EMPTY","EMPTY",IFERROR(VLOOKUP($BO130,'Method Notes'!$AN$5:$AW$50,8,FALSE),""))</x:f>
      </x:c>
      <x:c r="AT130" s="71" t="str">
        <x:v>ALTERNATIVE TYPE UNKNOWN</x:v>
      </x:c>
      <x:c r="AU130" s="61">
        <x:f>IF($BN130="EMPTY","EMPTY",IF(OR($BO130="COMMERCIAL_EVIDENCE_LIMITED",$BO130="COMMERCIAL_ALTERNATIVE_MISSING",$BO130="ROLE_MISMATCH",$BO130="SCOPE_OR_FRESHNESS_LIMIT"),IF($BB130="shared","PROVENANCE NOT INDEPENDENT",IF($BB130="one","ONE INDEPENDENT DECISION ONLY",IF($BE130="incomplete_crm","CRM CAPTURE INCOMPLETE",IF(OR($BE130="only_wins",$BE130="only_losses",$BE130="one_segment",$BE130="limited"),"SAMPLE COVERAGE LIMITED",IF($T130="yes","HISTORICAL BACKFILL UNRELIABLE",IF($BC130="stale","EVIDENCE STALE","Evidence is scoped to the tested view.")))))),IFERROR(VLOOKUP($BO130,'Method Notes'!$AN$5:$AW$50,9,FALSE),"")))</x:f>
      </x:c>
      <x:c r="AV130" s="71" t="str">
        <x:v>Keep the candidate in the validation queue until its type and scoped role are resolved.</x:v>
      </x:c>
      <x:c r="AW130" s="61">
        <x:f>IF($BN130="EMPTY","EMPTY",IFERROR(VLOOKUP($BO130,'Method Notes'!$AN$5:$AW$50,10,FALSE),""))</x:f>
      </x:c>
      <x:c r="AX130" s="61">
        <x:f>IF(AND(AG130=AF130,AI130=AH130,AK130=AJ130,AM130=AL130,AO130=AN130,AQ130=AP130,AS130=AR130,AU130=AT130,AW130=AV130),"PASS","FAIL")</x:f>
      </x:c>
      <x:c r="AY130">
        <x:f>IF(COUNTA($C130:$U130)&gt;0,1,0)</x:f>
      </x:c>
      <x:c r="AZ130">
        <x:f>OR(ISFORMULA($C130),ISFORMULA($D130),AND($D130&lt;&gt;"",NOT(OR(EXACT($D130,"seo"),EXACT($D130,"content"),EXACT($D130,"paid_search"),EXACT($D130,"market_monitoring"),EXACT($D130,"battlecard"),EXACT($D130,"product_comparison"),EXACT($D130,"shortlist"),EXACT($D130,"procurement"),EXACT($D130,"pricing"),EXACT($D130,"renewal"),EXACT($D130,"strategy")))),ISFORMULA($E130),AND($E130&lt;&gt;"",NOT(OR(EXACT($E130,"yes"),EXACT($E130,"no")))),ISFORMULA($F130),AND($F130&lt;&gt;"",NOT(OR(EXACT($F130,"yes"),EXACT($F130,"no")))),ISFORMULA($G130),AND($G130&lt;&gt;"",NOT(OR(EXACT($G130,"none"),EXACT($G130,"seller_only"),EXACT($G130,"buyer_event"),EXACT($G130,"mixed")))),ISFORMULA($H130),AND($H130&lt;&gt;"",NOT(OR(EXACT($H130,"yes"),EXACT($H130,"no"),EXACT($H130,"unknown")))),ISFORMULA($I130),AND($I130&lt;&gt;"",NOT(OR(EXACT($I130,"full"),EXACT($I130,"partial"),EXACT($I130,"mismatch"),EXACT($I130,"unknown")))),ISFORMULA($J130),AND($J130&lt;&gt;"",NOT(OR(EXACT($J130,"independent_current"),EXACT($J130,"one_decision"),EXACT($J130,"shared_records"),EXACT($J130,"contradictory"),EXACT($J130,"incomplete_capture"),EXACT($J130,"stale")))),ISFORMULA($K130),AND($K130&lt;&gt;"",NOT(OR(EXACT($K130,"vendor"),EXACT($K130,"product"),EXACT($K130,"consultancy"),EXACT($K130,"agency"),EXACT($K130,"internal_build"),EXACT($K130,"spreadsheet"),EXACT($K130,"incumbent"),EXACT($K130,"open_source"),EXACT($K130,"free_tool"),EXACT($K130,"no_decision"),EXACT($K130,"status_quo"),EXACT($K130,"unknown")))),ISFORMULA($L130),AND($L130&lt;&gt;"",NOT(OR(EXACT($L130,"direct"),EXACT($L130,"indirect"),EXACT($L130,"substitute"),EXACT($L130,"reference"),EXACT($L130,"unknown")))),ISFORMULA($M130),AND($M130&lt;&gt;"",NOT(OR(EXACT($M130,"current"),EXACT($M130,"stale"),EXACT($M130,"unknown")))),ISFORMULA($N130),AND($N130&lt;&gt;"",NOT(OR(EXACT($N130,"none"),EXACT($N130,"material"),EXACT($N130,"unknown")))),ISFORMULA($O130),AND($O130&lt;&gt;"",NOT(OR(EXACT($O130,"two_plus"),EXACT($O130,"one"),EXACT($O130,"shared"),EXACT($O130,"unknown")))),ISFORMULA($P130),AND($P130&lt;&gt;"",NOT(OR(EXACT($P130,"balanced"),EXACT($P130,"only_wins"),EXACT($P130,"only_losses"),EXACT($P130,"one_segment"),EXACT($P130,"incomplete_crm"),EXACT($P130,"limited")))),ISFORMULA($Q130),AND($Q130&lt;&gt;"",NOT(OR(EXACT($Q130,"none"),EXACT($Q130,"review_due"),EXACT($Q130,"new_evidence")))),ISFORMULA($R130),AND($R130&lt;&gt;"",NOT(OR(EXACT($R130,"yes"),EXACT($R130,"no")))),ISFORMULA($S130),AND($S130&lt;&gt;"",NOT(OR(EXACT($S130,"yes"),EXACT($S130,"no"),EXACT($S130,"unknown")))),ISFORMULA($T130),AND($T130&lt;&gt;"",NOT(OR(EXACT($T130,"yes"),EXACT($T130,"no")))),ISFORMULA($U130),AND($U130&lt;&gt;"",NOT(OR(EXACT($U130,"yes"),EXACT($U130,"no"),EXACT($U130,"unknown")))))</x:f>
      </x:c>
      <x:c r="BA130">
        <x:f>OR(LEN(TRIM($C130&amp;""))=0,LEN(TRIM($D130&amp;""))=0,LEN(TRIM($E130&amp;""))=0,LEN(TRIM($F130&amp;""))=0,LEN(TRIM($G130&amp;""))=0,LEN(TRIM($H130&amp;""))=0,LEN(TRIM($I130&amp;""))=0,LEN(TRIM($J130&amp;""))=0)</x:f>
      </x:c>
      <x:c r="BB130">
        <x:f>IF($O130&lt;&gt;"",$O130,IF($J130="independent_current","two_plus",IF($J130="one_decision","one",IF($J130="shared_records","shared","unknown"))))</x:f>
      </x:c>
      <x:c r="BC130">
        <x:f>IF($M130&lt;&gt;"",$M130,IF($J130="stale","stale",IF($J130="incomplete_capture","unknown",IF($J130&lt;&gt;"","current",""))))</x:f>
      </x:c>
      <x:c r="BD130">
        <x:f>IF($N130&lt;&gt;"",$N130,IF($J130="contradictory","material",IF($J130&lt;&gt;"","none","")))</x:f>
      </x:c>
      <x:c r="BE130">
        <x:f>IF($P130&lt;&gt;"",$P130,IF($J130="incomplete_capture","incomplete_crm",IF($J130="independent_current","balanced",IF($J130&lt;&gt;"","limited",""))))</x:f>
      </x:c>
      <x:c r="BF130">
        <x:f>OR($G130="buyer_event",$G130="mixed")</x:f>
      </x:c>
      <x:c r="BG130">
        <x:f>OR($D130="battlecard",$D130="shortlist",$D130="procurement",$D130="pricing",$D130="renewal",$D130="strategy",$D130="product_comparison")</x:f>
      </x:c>
      <x:c r="BH130">
        <x:f>OR($D130="seo",$D130="content",$D130="paid_search",$D130="market_monitoring")</x:f>
      </x:c>
      <x:c r="BI130">
        <x:f>IF(OR($K130="vendor",$K130="product"),"direct",IF(OR($K130="consultancy",$K130="agency"),"indirect",IF(OR($K130="internal_build",$K130="spreadsheet",$K130="incumbent",$K130="open_source",$K130="free_tool",$K130="no_decision",$K130="status_quo"),"substitute","")))</x:f>
      </x:c>
      <x:c r="BJ130">
        <x:f>IF(OR($K130="vendor",$K130="product"),"Direct competitor",IF(OR($K130="consultancy",$K130="agency"),"Service alternative",IF($K130="incumbent","Incumbent / substitute",IF($K130="no_decision","No-decision alternative",IF($K130="status_quo","Status-quo alternative",IF(OR($K130="internal_build",$K130="spreadsheet",$K130="open_source",$K130="free_tool"),"Substitute",""))))))</x:f>
      </x:c>
      <x:c r="BK130">
        <x:f>OR($G130="none",$G130="seller_only",$BB130&lt;&gt;"two_plus",$BE130="only_wins",$BE130="only_losses",$BE130="one_segment",$BE130="incomplete_crm",$BE130="limited",$T130="yes",$BC130&lt;&gt;"current")</x:f>
      </x:c>
      <x:c r="BL130">
        <x:f>IF(ISFORMULA($C130),"candidateName, ","")&amp;IF(OR(ISFORMULA($D130),AND($D130&lt;&gt;"",NOT(OR(EXACT($D130,"seo"),EXACT($D130,"content"),EXACT($D130,"paid_search"),EXACT($D130,"market_monitoring"),EXACT($D130,"battlecard"),EXACT($D130,"product_comparison"),EXACT($D130,"shortlist"),EXACT($D130,"procurement"),EXACT($D130,"pricing"),EXACT($D130,"renewal"),EXACT($D130,"strategy"))))),"decisionUse, ","")&amp;IF(OR(ISFORMULA($E130),AND($E130&lt;&gt;"",NOT(OR(EXACT($E130,"yes"),EXACT($E130,"no"))))),"candidateInSet, ","")&amp;IF(OR(ISFORMULA($F130),AND($F130&lt;&gt;"",NOT(OR(EXACT($F130,"yes"),EXACT($F130,"no"))))),"publicEvidence, ","")&amp;IF(OR(ISFORMULA($G130),AND($G130&lt;&gt;"",NOT(OR(EXACT($G130,"none"),EXACT($G130,"seller_only"),EXACT($G130,"buyer_event"),EXACT($G130,"mixed"))))),"firstPartyEvidence, ","")&amp;IF(OR(ISFORMULA($H130),AND($H130&lt;&gt;"",NOT(OR(EXACT($H130,"yes"),EXACT($H130,"no"),EXACT($H130,"unknown"))))),"realDecision, ","")&amp;IF(OR(ISFORMULA($I130),AND($I130&lt;&gt;"",NOT(OR(EXACT($I130,"full"),EXACT($I130,"partial"),EXACT($I130,"mismatch"),EXACT($I130,"unknown"))))),"scopeMatch, ","")&amp;IF(OR(ISFORMULA($J130),AND($J130&lt;&gt;"",NOT(OR(EXACT($J130,"independent_current"),EXACT($J130,"one_decision"),EXACT($J130,"shared_records"),EXACT($J130,"contradictory"),EXACT($J130,"incomplete_capture"),EXACT($J130,"stale"))))),"evidenceQuality, ","")&amp;IF(OR(ISFORMULA($K130),AND($K130&lt;&gt;"",NOT(OR(EXACT($K130,"vendor"),EXACT($K130,"product"),EXACT($K130,"consultancy"),EXACT($K130,"agency"),EXACT($K130,"internal_build"),EXACT($K130,"spreadsheet"),EXACT($K130,"incumbent"),EXACT($K130,"open_source"),EXACT($K130,"free_tool"),EXACT($K130,"no_decision"),EXACT($K130,"status_quo"),EXACT($K130,"unknown"))))),"alternativeType, ","")&amp;IF(OR(ISFORMULA($L130),AND($L130&lt;&gt;"",NOT(OR(EXACT($L130,"direct"),EXACT($L130,"indirect"),EXACT($L130,"substitute"),EXACT($L130,"reference"),EXACT($L130,"unknown"))))),"currentRole, ","")&amp;IF(OR(ISFORMULA($M130),AND($M130&lt;&gt;"",NOT(OR(EXACT($M130,"current"),EXACT($M130,"stale"),EXACT($M130,"unknown"))))),"freshness, ","")&amp;IF(OR(ISFORMULA($N130),AND($N130&lt;&gt;"",NOT(OR(EXACT($N130,"none"),EXACT($N130,"material"),EXACT($N130,"unknown"))))),"contradiction, ","")&amp;IF(OR(ISFORMULA($O130),AND($O130&lt;&gt;"",NOT(OR(EXACT($O130,"two_plus"),EXACT($O130,"one"),EXACT($O130,"shared"),EXACT($O130,"unknown"))))),"provenance, ","")&amp;IF(OR(ISFORMULA($P130),AND($P130&lt;&gt;"",NOT(OR(EXACT($P130,"balanced"),EXACT($P130,"only_wins"),EXACT($P130,"only_losses"),EXACT($P130,"one_segment"),EXACT($P130,"incomplete_crm"),EXACT($P130,"limited"))))),"sampleCoverage, ","")&amp;IF(OR(ISFORMULA($Q130),AND($Q130&lt;&gt;"",NOT(OR(EXACT($Q130,"none"),EXACT($Q130,"review_due"),EXACT($Q130,"new_evidence"))))),"previousValidation, ","")&amp;IF(OR(ISFORMULA($R130),AND($R130&lt;&gt;"",NOT(OR(EXACT($R130,"yes"),EXACT($R130,"no"))))),"newMaterialEvidence, ","")&amp;IF(OR(ISFORMULA($S130),AND($S130&lt;&gt;"",NOT(OR(EXACT($S130,"yes"),EXACT($S130,"no"),EXACT($S130,"unknown"))))),"serviceability, ","")&amp;IF(OR(ISFORMULA($T130),AND($T130&lt;&gt;"",NOT(OR(EXACT($T130,"yes"),EXACT($T130,"no"))))),"historicalBackfill, ","")&amp;IF(OR(ISFORMULA($U130),AND($U130&lt;&gt;"",NOT(OR(EXACT($U130,"yes"),EXACT($U130,"no"),EXACT($U130,"unknown"))))),"commercialNonParticipation, ","")</x:f>
      </x:c>
      <x:c r="BM130">
        <x:f>IF(LEN(TRIM($C130&amp;""))=0,"candidateName, ","")&amp;IF(LEN(TRIM($D130&amp;""))=0,"decisionUse, ","")&amp;IF(LEN(TRIM($E130&amp;""))=0,"candidateInSet, ","")&amp;IF(LEN(TRIM($F130&amp;""))=0,"publicEvidence, ","")&amp;IF(LEN(TRIM($G130&amp;""))=0,"firstPartyEvidence, ","")&amp;IF(LEN(TRIM($H130&amp;""))=0,"realDecision, ","")&amp;IF(LEN(TRIM($I130&amp;""))=0,"scopeMatch, ","")&amp;IF(LEN(TRIM($J130&amp;""))=0,"evidenceQuality, ","")</x:f>
      </x:c>
      <x:c r="BN130">
        <x:f>IF($AY130=0,"EMPTY",IF($AZ130=TRUE,"INVALID INPUT",IF($BA130=TRUE,"INVALID INPUT",IF(OR(NOT(ISTEXT($C130)),LEN(TRIM($C130&amp;""))&lt;2),"INVALID INPUT",IF(OR($Q130="review_due",$Q130="new_evidence",$R130="yes"),"REOPEN",IF(OR($BD130="material",$BD130="unknown"),"RESOLVE EVIDENCE",IF(OR($I130="unknown",$H130="unknown"),"RESOLVE EVIDENCE",IF(AND($BG130=TRUE,OR($S130="",$S130="unknown")),"RESOLVE EVIDENCE",IF(AND($E130="no",OR($K130="",$K130="unknown")),"RESOLVE EVIDENCE",IF(AND($E130="yes",OR($L130="",$L130="unknown")),"RESOLVE EVIDENCE",IF(AND($E130="yes",OR($I130="partial",$I130="mismatch",$BC130="stale")),"DOWNGRADE",IF(AND($BG130=TRUE,$BK130=TRUE),"RESOLVE EVIDENCE",IF(AND($S130="no",$E130="yes",$H130="no",$U130="yes",$BB130="two_plus",$I130="full",$BC130="current"),"EXCLUDE FROM THIS COMMERCIAL VIEW",IF(AND($S130="no",$E130="yes",$H130="yes"),"DOWNGRADE",IF(AND($S130="no",OR($F130="yes",$BH130=TRUE)),"RETAIN FOR DISCOVERY / REFERENCE",IF($S130="no","RESOLVE EVIDENCE",IF(AND($E130="no",$H130="yes",$BF130=TRUE,$I130="full",$BI130=""),"RESOLVE EVIDENCE",IF(AND($E130="no",$H130="yes",$BF130=TRUE,$I130="full",$BG130=TRUE,OR($BB130&lt;&gt;"two_plus",$BC130&lt;&gt;"current",$S130&lt;&gt;"yes")),"RESOLVE EVIDENCE",IF(AND($E130="no",$H130="yes",$BF130=TRUE,$I130="full"),"ADD",IF(AND($BI130&lt;&gt;"",$E130="yes",$H130="yes",$I130="full",$L130&lt;&gt;$BI130),"RECLASSIFY",IF(AND($BB130="shared",$BH130=TRUE),"RETAIN FOR DISCOVERY / REFERENCE",IF(AND($BH130=TRUE,$F130="yes",OR($H130="no",$G130="none")),"RETAIN FOR DISCOVERY / REFERENCE",IF(AND($E130="yes",$H130="no",$U130="yes",$BB130="two_plus",$I130="full",$BC130="current"),"EXCLUDE FROM THIS COMMERCIAL VIEW",IF(AND($E130="yes",$H130="yes",$BF130=TRUE,$I130="full",$BB130="two_plus",$BC130="current",$BI130=""),"RESOLVE EVIDENCE",IF(AND($E130="yes",$H130="yes",$BF130=TRUE,$I130="full",$BB130="two_plus",$BC130="current",$BG130=TRUE,$S130&lt;&gt;"yes"),"RESOLVE EVIDENCE",IF(AND($E130="yes",$H130="yes",$BF130=TRUE,$I130="full",$BB130="two_plus",$BC130="current",$L130&lt;&gt;$BI130),"RECLASSIFY",IF(AND($E130="yes",$H130="yes",$BF130=TRUE,$I130="full",$BB130="two_plus",$BC130="current"),"CONFIRM","RESOLVE EVIDENCE")))))))))))))))))))))))))))</x:f>
      </x:c>
      <x:c r="BO130">
        <x:f>IF($AY130=0,"EMPTY",IF($AZ130=TRUE,"CONTROLLED_INPUT_INVALID",IF($BA130=TRUE,"REQUIRED_FIELDS_MISSING",IF(OR(NOT(ISTEXT($C130)),LEN(TRIM($C130&amp;""))&lt;2),"IDENTITY_MALFORMED",IF(OR($Q130="review_due",$Q130="new_evidence",$R130="yes"),"LIFECYCLE_TRIGGER",IF(OR($BD130="material",$BD130="unknown"),"MATERIAL_CONTRADICTION",IF(OR($I130="unknown",$H130="unknown"),"SCOPE_OR_EVENT_UNRESOLVED",IF(AND($BG130=TRUE,OR($S130="",$S130="unknown")),"SERVICEABILITY_UNRESOLVED",IF(AND($E130="no",OR($K130="",$K130="unknown")),"MISSING_ALTERNATIVE_ROLE_UNRESOLVED",IF(AND($E130="yes",OR($L130="",$L130="unknown")),"CURRENT_ROLE_UNRESOLVED",IF(AND($E130="yes",OR($I130="partial",$I130="mismatch",$BC130="stale")),"SCOPE_OR_FRESHNESS_LIMIT",IF(AND($BG130=TRUE,$BK130=TRUE),"COMMERCIAL_EVIDENCE_LIMITED",IF(AND($S130="no",$E130="yes",$H130="no",$U130="yes",$BB130="two_plus",$I130="full",$BC130="current"),"SCOPED_NON_SERVICEABILITY",IF(AND($S130="no",$E130="yes",$H130="yes"),"SERVICEABILITY_LIMIT",IF(AND($S130="no",OR($F130="yes",$BH130=TRUE)),"NOT_SERVICEABLE_FOR_COMMERCIAL_VIEW",IF($S130="no","SERVICEABILITY_NEGATIVE_ROLE_EFFECT_UNRESOLVED",IF(AND($E130="no",$H130="yes",$BF130=TRUE,$I130="full",$BI130=""),"MISSING_ALTERNATIVE_ROLE_UNRESOLVED",IF(AND($E130="no",$H130="yes",$BF130=TRUE,$I130="full",$BG130=TRUE,OR($BB130&lt;&gt;"two_plus",$BC130&lt;&gt;"current",$S130&lt;&gt;"yes")),"MISSING_ALTERNATIVE_EVIDENCE_LIMITED",IF(AND($E130="no",$H130="yes",$BF130=TRUE,$I130="full"),"COMMERCIAL_ALTERNATIVE_MISSING",IF(AND($BI130&lt;&gt;"",$E130="yes",$H130="yes",$I130="full",$L130&lt;&gt;$BI130),"ROLE_MISMATCH",IF(AND($BB130="shared",$BH130=TRUE),"PUBLIC_SIGNAL_SHARED_PROVENANCE",IF(AND($BH130=TRUE,$F130="yes",OR($H130="no",$G130="none")),"DISCOVERY_ONLY_RELATIONSHIP",IF(AND($E130="yes",$H130="no",$U130="yes",$BB130="two_plus",$I130="full",$BC130="current"),"SCOPED_NON_PARTICIPATION",IF(AND($E130="yes",$H130="yes",$BF130=TRUE,$I130="full",$BB130="two_plus",$BC130="current",$BI130=""),"ALTERNATIVE_TYPE_UNRESOLVED",IF(AND($E130="yes",$H130="yes",$BF130=TRUE,$I130="full",$BB130="two_plus",$BC130="current",$BG130=TRUE,$S130&lt;&gt;"yes"),"SERVICEABILITY_UNRESOLVED",IF(AND($E130="yes",$H130="yes",$BF130=TRUE,$I130="full",$BB130="two_plus",$BC130="current",$L130&lt;&gt;$BI130),"ROLE_MISMATCH",IF(AND($E130="yes",$H130="yes",$BF130=TRUE,$I130="full",$BB130="two_plus",$BC130="current"),"SCOPED_COMMERCIAL_RELEVANCE","DEFAULT_EVIDENCE_GAP")))))))))))))))))))))))))))</x:f>
      </x:c>
    </x:row>
    <x:row r="131">
      <x:c r="A131" s="71" t="str">
        <x:v>F126</x:v>
      </x:c>
      <x:c r="B131" s="71" t="str">
        <x:v>Add negative: serviceability unknown</x:v>
      </x:c>
      <x:c r="C131" s="71" t="str">
        <x:v>Atlas Cloud</x:v>
      </x:c>
      <x:c r="D131" s="71" t="str">
        <x:v>shortlist</x:v>
      </x:c>
      <x:c r="E131" s="71" t="str">
        <x:v>no</x:v>
      </x:c>
      <x:c r="F131" s="71" t="str">
        <x:v>no</x:v>
      </x:c>
      <x:c r="G131" s="71" t="str">
        <x:v>mixed</x:v>
      </x:c>
      <x:c r="H131" s="71" t="str">
        <x:v>yes</x:v>
      </x:c>
      <x:c r="I131" s="71" t="str">
        <x:v>full</x:v>
      </x:c>
      <x:c r="J131" s="71" t="str">
        <x:v>independent_current</x:v>
      </x:c>
      <x:c r="K131" s="71" t="str">
        <x:v>vendor</x:v>
      </x:c>
      <x:c r="L131" s="71" t="str">
        <x:v>unknown</x:v>
      </x:c>
      <x:c r="M131" s="71" t="str">
        <x:v>current</x:v>
      </x:c>
      <x:c r="N131" s="71" t="str">
        <x:v>none</x:v>
      </x:c>
      <x:c r="O131" s="71" t="str">
        <x:v>two_plus</x:v>
      </x:c>
      <x:c r="P131" s="71" t="str">
        <x:v>balanced</x:v>
      </x:c>
      <x:c r="Q131" s="71" t="str">
        <x:v>none</x:v>
      </x:c>
      <x:c r="R131" s="71" t="str">
        <x:v>no</x:v>
      </x:c>
      <x:c r="S131" s="71" t="str">
        <x:v>unknown</x:v>
      </x:c>
      <x:c r="T131" s="71" t="str">
        <x:v>no</x:v>
      </x:c>
      <x:c r="U131" s="71" t="str">
        <x:v>no</x:v>
      </x:c>
      <x:c r="V131" s="71" t="str">
        <x:v>RESOLVE EVIDENCE</x:v>
      </x:c>
      <x:c r="W131" s="71" t="str">
        <x:v>SERVICEABILITY_UNRESOLVED</x:v>
      </x:c>
      <x:c r="X131" s="71" t="str">
        <x:v>VALID</x:v>
      </x:c>
      <x:c r="Y131" s="61">
        <x:f>IF($BN131="EMPTY","EMPTY",$BN131)</x:f>
      </x:c>
      <x:c r="Z131" s="61">
        <x:f>$BO131</x:f>
      </x:c>
      <x:c r="AA131" s="61">
        <x:f>IF($BN131="EMPTY","EMPTY",IF($AZ131=TRUE,"INVALID",IF($BA131=TRUE,"INCOMPLETE",IF(OR(NOT(ISTEXT($C131)),LEN(TRIM($C131&amp;""))&lt;2),"INVALID","VALID"))))</x:f>
      </x:c>
      <x:c r="AB131" s="61">
        <x:f>IF(Y131=V131,"PASS","FAIL")</x:f>
      </x:c>
      <x:c r="AC131" s="61">
        <x:f>IF(Z131=W131,"PASS","FAIL")</x:f>
      </x:c>
      <x:c r="AD131" s="61">
        <x:f>IF(AA131=X131,"PASS","FAIL")</x:f>
      </x:c>
      <x:c r="AE131" s="61">
        <x:f>IF(AND(AB131="PASS",AC131="PASS",AD131="PASS"),"PASS","FAIL")</x:f>
      </x:c>
      <x:c r="AF131" s="71" t="str">
        <x:v>Serviceability is unresolved for the selected commercial use.</x:v>
      </x:c>
      <x:c r="AG131" s="61">
        <x:f>IF($BN131="EMPTY","EMPTY",IFERROR(VLOOKUP($BO131,'Method Notes'!$AN$5:$AW$50,2,FALSE),""))</x:f>
      </x:c>
      <x:c r="AH131" s="71" t="str">
        <x:v>A candidate cannot be confirmed or added commercially until it can actually serve the scoped buyer, geography and requirement.</x:v>
      </x:c>
      <x:c r="AI131" s="61">
        <x:f>IF($BN131="EMPTY","EMPTY",IF($BO131="CONTROLLED_INPUT_INVALID","Unsupported values were supplied for: "&amp;LEFT($BL131,MAX(0,LEN($BL131)-2))&amp;". The engine does not convert them to a safe default.",IF($BO131="REQUIRED_FIELDS_MISSING","Required information is missing: "&amp;LEFT($BM131,MAX(0,LEN($BM131)-2))&amp;".",IFERROR(VLOOKUP($BO131,'Method Notes'!$AN$5:$AW$50,3,FALSE),""))))</x:f>
      </x:c>
      <x:c r="AJ131" s="71" t="str">
        <x:v>No final role change.</x:v>
      </x:c>
      <x:c r="AK131" s="61">
        <x:f>IF($BN131="EMPTY","EMPTY",IF($BO131="COMMERCIAL_ALTERNATIVE_MISSING","Add as "&amp;$BJ131&amp;" in this scoped view.",IF($BO131="ROLE_MISMATCH","Reclassify as "&amp;$BJ131&amp;" for this view.",IFERROR(VLOOKUP($BO131,'Method Notes'!$AN$5:$AW$50,4,FALSE),""))))</x:f>
      </x:c>
      <x:c r="AL131" s="71" t="str">
        <x:v>Evidence collection and controlled review.</x:v>
      </x:c>
      <x:c r="AM131" s="61">
        <x:f>IF($BN131="EMPTY","EMPTY",IFERROR(VLOOKUP($BO131,'Method Notes'!$AN$5:$AW$50,5,FALSE),""))</x:f>
      </x:c>
      <x:c r="AN131" s="71" t="str">
        <x:v>High-impact downstream use until the named gap is closed.</x:v>
      </x:c>
      <x:c r="AO131" s="61">
        <x:f>IF($BN131="EMPTY","EMPTY",IFERROR(VLOOKUP($BO131,'Method Notes'!$AN$5:$AW$50,6,FALSE),""))</x:f>
      </x:c>
      <x:c r="AP131" s="71" t="str">
        <x:v>Verify current product availability, geography, tier, procurement eligibility and material service constraints.</x:v>
      </x:c>
      <x:c r="AQ131" s="61">
        <x:f>IF($BN131="EMPTY","EMPTY",IF($BO131="COMMERCIAL_EVIDENCE_LIMITED",IF($BF131=TRUE,"Add independent decisions and missing segments.","Collect direct buyer or recorded commercial-event evidence tied to the same scope."),IFERROR(VLOOKUP($BO131,'Method Notes'!$AN$5:$AW$50,7,FALSE),"")))</x:f>
      </x:c>
      <x:c r="AR131" s="71" t="str">
        <x:v>Review when the named evidence is available.</x:v>
      </x:c>
      <x:c r="AS131" s="61">
        <x:f>IF($BN131="EMPTY","EMPTY",IFERROR(VLOOKUP($BO131,'Method Notes'!$AN$5:$AW$50,8,FALSE),""))</x:f>
      </x:c>
      <x:c r="AT131" s="71" t="str">
        <x:v>SERVICEABILITY UNKNOWN</x:v>
      </x:c>
      <x:c r="AU131" s="61">
        <x:f>IF($BN131="EMPTY","EMPTY",IF(OR($BO131="COMMERCIAL_EVIDENCE_LIMITED",$BO131="COMMERCIAL_ALTERNATIVE_MISSING",$BO131="ROLE_MISMATCH",$BO131="SCOPE_OR_FRESHNESS_LIMIT"),IF($BB131="shared","PROVENANCE NOT INDEPENDENT",IF($BB131="one","ONE INDEPENDENT DECISION ONLY",IF($BE131="incomplete_crm","CRM CAPTURE INCOMPLETE",IF(OR($BE131="only_wins",$BE131="only_losses",$BE131="one_segment",$BE131="limited"),"SAMPLE COVERAGE LIMITED",IF($T131="yes","HISTORICAL BACKFILL UNRELIABLE",IF($BC131="stale","EVIDENCE STALE","Evidence is scoped to the tested view.")))))),IFERROR(VLOOKUP($BO131,'Method Notes'!$AN$5:$AW$50,9,FALSE),"")))</x:f>
      </x:c>
      <x:c r="AV131" s="71" t="str">
        <x:v>Resolve serviceability before publishing a commercial role.</x:v>
      </x:c>
      <x:c r="AW131" s="61">
        <x:f>IF($BN131="EMPTY","EMPTY",IFERROR(VLOOKUP($BO131,'Method Notes'!$AN$5:$AW$50,10,FALSE),""))</x:f>
      </x:c>
      <x:c r="AX131" s="61">
        <x:f>IF(AND(AG131=AF131,AI131=AH131,AK131=AJ131,AM131=AL131,AO131=AN131,AQ131=AP131,AS131=AR131,AU131=AT131,AW131=AV131),"PASS","FAIL")</x:f>
      </x:c>
      <x:c r="AY131">
        <x:f>IF(COUNTA($C131:$U131)&gt;0,1,0)</x:f>
      </x:c>
      <x:c r="AZ131">
        <x:f>OR(ISFORMULA($C131),ISFORMULA($D131),AND($D131&lt;&gt;"",NOT(OR(EXACT($D131,"seo"),EXACT($D131,"content"),EXACT($D131,"paid_search"),EXACT($D131,"market_monitoring"),EXACT($D131,"battlecard"),EXACT($D131,"product_comparison"),EXACT($D131,"shortlist"),EXACT($D131,"procurement"),EXACT($D131,"pricing"),EXACT($D131,"renewal"),EXACT($D131,"strategy")))),ISFORMULA($E131),AND($E131&lt;&gt;"",NOT(OR(EXACT($E131,"yes"),EXACT($E131,"no")))),ISFORMULA($F131),AND($F131&lt;&gt;"",NOT(OR(EXACT($F131,"yes"),EXACT($F131,"no")))),ISFORMULA($G131),AND($G131&lt;&gt;"",NOT(OR(EXACT($G131,"none"),EXACT($G131,"seller_only"),EXACT($G131,"buyer_event"),EXACT($G131,"mixed")))),ISFORMULA($H131),AND($H131&lt;&gt;"",NOT(OR(EXACT($H131,"yes"),EXACT($H131,"no"),EXACT($H131,"unknown")))),ISFORMULA($I131),AND($I131&lt;&gt;"",NOT(OR(EXACT($I131,"full"),EXACT($I131,"partial"),EXACT($I131,"mismatch"),EXACT($I131,"unknown")))),ISFORMULA($J131),AND($J131&lt;&gt;"",NOT(OR(EXACT($J131,"independent_current"),EXACT($J131,"one_decision"),EXACT($J131,"shared_records"),EXACT($J131,"contradictory"),EXACT($J131,"incomplete_capture"),EXACT($J131,"stale")))),ISFORMULA($K131),AND($K131&lt;&gt;"",NOT(OR(EXACT($K131,"vendor"),EXACT($K131,"product"),EXACT($K131,"consultancy"),EXACT($K131,"agency"),EXACT($K131,"internal_build"),EXACT($K131,"spreadsheet"),EXACT($K131,"incumbent"),EXACT($K131,"open_source"),EXACT($K131,"free_tool"),EXACT($K131,"no_decision"),EXACT($K131,"status_quo"),EXACT($K131,"unknown")))),ISFORMULA($L131),AND($L131&lt;&gt;"",NOT(OR(EXACT($L131,"direct"),EXACT($L131,"indirect"),EXACT($L131,"substitute"),EXACT($L131,"reference"),EXACT($L131,"unknown")))),ISFORMULA($M131),AND($M131&lt;&gt;"",NOT(OR(EXACT($M131,"current"),EXACT($M131,"stale"),EXACT($M131,"unknown")))),ISFORMULA($N131),AND($N131&lt;&gt;"",NOT(OR(EXACT($N131,"none"),EXACT($N131,"material"),EXACT($N131,"unknown")))),ISFORMULA($O131),AND($O131&lt;&gt;"",NOT(OR(EXACT($O131,"two_plus"),EXACT($O131,"one"),EXACT($O131,"shared"),EXACT($O131,"unknown")))),ISFORMULA($P131),AND($P131&lt;&gt;"",NOT(OR(EXACT($P131,"balanced"),EXACT($P131,"only_wins"),EXACT($P131,"only_losses"),EXACT($P131,"one_segment"),EXACT($P131,"incomplete_crm"),EXACT($P131,"limited")))),ISFORMULA($Q131),AND($Q131&lt;&gt;"",NOT(OR(EXACT($Q131,"none"),EXACT($Q131,"review_due"),EXACT($Q131,"new_evidence")))),ISFORMULA($R131),AND($R131&lt;&gt;"",NOT(OR(EXACT($R131,"yes"),EXACT($R131,"no")))),ISFORMULA($S131),AND($S131&lt;&gt;"",NOT(OR(EXACT($S131,"yes"),EXACT($S131,"no"),EXACT($S131,"unknown")))),ISFORMULA($T131),AND($T131&lt;&gt;"",NOT(OR(EXACT($T131,"yes"),EXACT($T131,"no")))),ISFORMULA($U131),AND($U131&lt;&gt;"",NOT(OR(EXACT($U131,"yes"),EXACT($U131,"no"),EXACT($U131,"unknown")))))</x:f>
      </x:c>
      <x:c r="BA131">
        <x:f>OR(LEN(TRIM($C131&amp;""))=0,LEN(TRIM($D131&amp;""))=0,LEN(TRIM($E131&amp;""))=0,LEN(TRIM($F131&amp;""))=0,LEN(TRIM($G131&amp;""))=0,LEN(TRIM($H131&amp;""))=0,LEN(TRIM($I131&amp;""))=0,LEN(TRIM($J131&amp;""))=0)</x:f>
      </x:c>
      <x:c r="BB131">
        <x:f>IF($O131&lt;&gt;"",$O131,IF($J131="independent_current","two_plus",IF($J131="one_decision","one",IF($J131="shared_records","shared","unknown"))))</x:f>
      </x:c>
      <x:c r="BC131">
        <x:f>IF($M131&lt;&gt;"",$M131,IF($J131="stale","stale",IF($J131="incomplete_capture","unknown",IF($J131&lt;&gt;"","current",""))))</x:f>
      </x:c>
      <x:c r="BD131">
        <x:f>IF($N131&lt;&gt;"",$N131,IF($J131="contradictory","material",IF($J131&lt;&gt;"","none","")))</x:f>
      </x:c>
      <x:c r="BE131">
        <x:f>IF($P131&lt;&gt;"",$P131,IF($J131="incomplete_capture","incomplete_crm",IF($J131="independent_current","balanced",IF($J131&lt;&gt;"","limited",""))))</x:f>
      </x:c>
      <x:c r="BF131">
        <x:f>OR($G131="buyer_event",$G131="mixed")</x:f>
      </x:c>
      <x:c r="BG131">
        <x:f>OR($D131="battlecard",$D131="shortlist",$D131="procurement",$D131="pricing",$D131="renewal",$D131="strategy",$D131="product_comparison")</x:f>
      </x:c>
      <x:c r="BH131">
        <x:f>OR($D131="seo",$D131="content",$D131="paid_search",$D131="market_monitoring")</x:f>
      </x:c>
      <x:c r="BI131">
        <x:f>IF(OR($K131="vendor",$K131="product"),"direct",IF(OR($K131="consultancy",$K131="agency"),"indirect",IF(OR($K131="internal_build",$K131="spreadsheet",$K131="incumbent",$K131="open_source",$K131="free_tool",$K131="no_decision",$K131="status_quo"),"substitute","")))</x:f>
      </x:c>
      <x:c r="BJ131">
        <x:f>IF(OR($K131="vendor",$K131="product"),"Direct competitor",IF(OR($K131="consultancy",$K131="agency"),"Service alternative",IF($K131="incumbent","Incumbent / substitute",IF($K131="no_decision","No-decision alternative",IF($K131="status_quo","Status-quo alternative",IF(OR($K131="internal_build",$K131="spreadsheet",$K131="open_source",$K131="free_tool"),"Substitute",""))))))</x:f>
      </x:c>
      <x:c r="BK131">
        <x:f>OR($G131="none",$G131="seller_only",$BB131&lt;&gt;"two_plus",$BE131="only_wins",$BE131="only_losses",$BE131="one_segment",$BE131="incomplete_crm",$BE131="limited",$T131="yes",$BC131&lt;&gt;"current")</x:f>
      </x:c>
      <x:c r="BL131">
        <x:f>IF(ISFORMULA($C131),"candidateName, ","")&amp;IF(OR(ISFORMULA($D131),AND($D131&lt;&gt;"",NOT(OR(EXACT($D131,"seo"),EXACT($D131,"content"),EXACT($D131,"paid_search"),EXACT($D131,"market_monitoring"),EXACT($D131,"battlecard"),EXACT($D131,"product_comparison"),EXACT($D131,"shortlist"),EXACT($D131,"procurement"),EXACT($D131,"pricing"),EXACT($D131,"renewal"),EXACT($D131,"strategy"))))),"decisionUse, ","")&amp;IF(OR(ISFORMULA($E131),AND($E131&lt;&gt;"",NOT(OR(EXACT($E131,"yes"),EXACT($E131,"no"))))),"candidateInSet, ","")&amp;IF(OR(ISFORMULA($F131),AND($F131&lt;&gt;"",NOT(OR(EXACT($F131,"yes"),EXACT($F131,"no"))))),"publicEvidence, ","")&amp;IF(OR(ISFORMULA($G131),AND($G131&lt;&gt;"",NOT(OR(EXACT($G131,"none"),EXACT($G131,"seller_only"),EXACT($G131,"buyer_event"),EXACT($G131,"mixed"))))),"firstPartyEvidence, ","")&amp;IF(OR(ISFORMULA($H131),AND($H131&lt;&gt;"",NOT(OR(EXACT($H131,"yes"),EXACT($H131,"no"),EXACT($H131,"unknown"))))),"realDecision, ","")&amp;IF(OR(ISFORMULA($I131),AND($I131&lt;&gt;"",NOT(OR(EXACT($I131,"full"),EXACT($I131,"partial"),EXACT($I131,"mismatch"),EXACT($I131,"unknown"))))),"scopeMatch, ","")&amp;IF(OR(ISFORMULA($J131),AND($J131&lt;&gt;"",NOT(OR(EXACT($J131,"independent_current"),EXACT($J131,"one_decision"),EXACT($J131,"shared_records"),EXACT($J131,"contradictory"),EXACT($J131,"incomplete_capture"),EXACT($J131,"stale"))))),"evidenceQuality, ","")&amp;IF(OR(ISFORMULA($K131),AND($K131&lt;&gt;"",NOT(OR(EXACT($K131,"vendor"),EXACT($K131,"product"),EXACT($K131,"consultancy"),EXACT($K131,"agency"),EXACT($K131,"internal_build"),EXACT($K131,"spreadsheet"),EXACT($K131,"incumbent"),EXACT($K131,"open_source"),EXACT($K131,"free_tool"),EXACT($K131,"no_decision"),EXACT($K131,"status_quo"),EXACT($K131,"unknown"))))),"alternativeType, ","")&amp;IF(OR(ISFORMULA($L131),AND($L131&lt;&gt;"",NOT(OR(EXACT($L131,"direct"),EXACT($L131,"indirect"),EXACT($L131,"substitute"),EXACT($L131,"reference"),EXACT($L131,"unknown"))))),"currentRole, ","")&amp;IF(OR(ISFORMULA($M131),AND($M131&lt;&gt;"",NOT(OR(EXACT($M131,"current"),EXACT($M131,"stale"),EXACT($M131,"unknown"))))),"freshness, ","")&amp;IF(OR(ISFORMULA($N131),AND($N131&lt;&gt;"",NOT(OR(EXACT($N131,"none"),EXACT($N131,"material"),EXACT($N131,"unknown"))))),"contradiction, ","")&amp;IF(OR(ISFORMULA($O131),AND($O131&lt;&gt;"",NOT(OR(EXACT($O131,"two_plus"),EXACT($O131,"one"),EXACT($O131,"shared"),EXACT($O131,"unknown"))))),"provenance, ","")&amp;IF(OR(ISFORMULA($P131),AND($P131&lt;&gt;"",NOT(OR(EXACT($P131,"balanced"),EXACT($P131,"only_wins"),EXACT($P131,"only_losses"),EXACT($P131,"one_segment"),EXACT($P131,"incomplete_crm"),EXACT($P131,"limited"))))),"sampleCoverage, ","")&amp;IF(OR(ISFORMULA($Q131),AND($Q131&lt;&gt;"",NOT(OR(EXACT($Q131,"none"),EXACT($Q131,"review_due"),EXACT($Q131,"new_evidence"))))),"previousValidation, ","")&amp;IF(OR(ISFORMULA($R131),AND($R131&lt;&gt;"",NOT(OR(EXACT($R131,"yes"),EXACT($R131,"no"))))),"newMaterialEvidence, ","")&amp;IF(OR(ISFORMULA($S131),AND($S131&lt;&gt;"",NOT(OR(EXACT($S131,"yes"),EXACT($S131,"no"),EXACT($S131,"unknown"))))),"serviceability, ","")&amp;IF(OR(ISFORMULA($T131),AND($T131&lt;&gt;"",NOT(OR(EXACT($T131,"yes"),EXACT($T131,"no"))))),"historicalBackfill, ","")&amp;IF(OR(ISFORMULA($U131),AND($U131&lt;&gt;"",NOT(OR(EXACT($U131,"yes"),EXACT($U131,"no"),EXACT($U131,"unknown"))))),"commercialNonParticipation, ","")</x:f>
      </x:c>
      <x:c r="BM131">
        <x:f>IF(LEN(TRIM($C131&amp;""))=0,"candidateName, ","")&amp;IF(LEN(TRIM($D131&amp;""))=0,"decisionUse, ","")&amp;IF(LEN(TRIM($E131&amp;""))=0,"candidateInSet, ","")&amp;IF(LEN(TRIM($F131&amp;""))=0,"publicEvidence, ","")&amp;IF(LEN(TRIM($G131&amp;""))=0,"firstPartyEvidence, ","")&amp;IF(LEN(TRIM($H131&amp;""))=0,"realDecision, ","")&amp;IF(LEN(TRIM($I131&amp;""))=0,"scopeMatch, ","")&amp;IF(LEN(TRIM($J131&amp;""))=0,"evidenceQuality, ","")</x:f>
      </x:c>
      <x:c r="BN131">
        <x:f>IF($AY131=0,"EMPTY",IF($AZ131=TRUE,"INVALID INPUT",IF($BA131=TRUE,"INVALID INPUT",IF(OR(NOT(ISTEXT($C131)),LEN(TRIM($C131&amp;""))&lt;2),"INVALID INPUT",IF(OR($Q131="review_due",$Q131="new_evidence",$R131="yes"),"REOPEN",IF(OR($BD131="material",$BD131="unknown"),"RESOLVE EVIDENCE",IF(OR($I131="unknown",$H131="unknown"),"RESOLVE EVIDENCE",IF(AND($BG131=TRUE,OR($S131="",$S131="unknown")),"RESOLVE EVIDENCE",IF(AND($E131="no",OR($K131="",$K131="unknown")),"RESOLVE EVIDENCE",IF(AND($E131="yes",OR($L131="",$L131="unknown")),"RESOLVE EVIDENCE",IF(AND($E131="yes",OR($I131="partial",$I131="mismatch",$BC131="stale")),"DOWNGRADE",IF(AND($BG131=TRUE,$BK131=TRUE),"RESOLVE EVIDENCE",IF(AND($S131="no",$E131="yes",$H131="no",$U131="yes",$BB131="two_plus",$I131="full",$BC131="current"),"EXCLUDE FROM THIS COMMERCIAL VIEW",IF(AND($S131="no",$E131="yes",$H131="yes"),"DOWNGRADE",IF(AND($S131="no",OR($F131="yes",$BH131=TRUE)),"RETAIN FOR DISCOVERY / REFERENCE",IF($S131="no","RESOLVE EVIDENCE",IF(AND($E131="no",$H131="yes",$BF131=TRUE,$I131="full",$BI131=""),"RESOLVE EVIDENCE",IF(AND($E131="no",$H131="yes",$BF131=TRUE,$I131="full",$BG131=TRUE,OR($BB131&lt;&gt;"two_plus",$BC131&lt;&gt;"current",$S131&lt;&gt;"yes")),"RESOLVE EVIDENCE",IF(AND($E131="no",$H131="yes",$BF131=TRUE,$I131="full"),"ADD",IF(AND($BI131&lt;&gt;"",$E131="yes",$H131="yes",$I131="full",$L131&lt;&gt;$BI131),"RECLASSIFY",IF(AND($BB131="shared",$BH131=TRUE),"RETAIN FOR DISCOVERY / REFERENCE",IF(AND($BH131=TRUE,$F131="yes",OR($H131="no",$G131="none")),"RETAIN FOR DISCOVERY / REFERENCE",IF(AND($E131="yes",$H131="no",$U131="yes",$BB131="two_plus",$I131="full",$BC131="current"),"EXCLUDE FROM THIS COMMERCIAL VIEW",IF(AND($E131="yes",$H131="yes",$BF131=TRUE,$I131="full",$BB131="two_plus",$BC131="current",$BI131=""),"RESOLVE EVIDENCE",IF(AND($E131="yes",$H131="yes",$BF131=TRUE,$I131="full",$BB131="two_plus",$BC131="current",$BG131=TRUE,$S131&lt;&gt;"yes"),"RESOLVE EVIDENCE",IF(AND($E131="yes",$H131="yes",$BF131=TRUE,$I131="full",$BB131="two_plus",$BC131="current",$L131&lt;&gt;$BI131),"RECLASSIFY",IF(AND($E131="yes",$H131="yes",$BF131=TRUE,$I131="full",$BB131="two_plus",$BC131="current"),"CONFIRM","RESOLVE EVIDENCE")))))))))))))))))))))))))))</x:f>
      </x:c>
      <x:c r="BO131">
        <x:f>IF($AY131=0,"EMPTY",IF($AZ131=TRUE,"CONTROLLED_INPUT_INVALID",IF($BA131=TRUE,"REQUIRED_FIELDS_MISSING",IF(OR(NOT(ISTEXT($C131)),LEN(TRIM($C131&amp;""))&lt;2),"IDENTITY_MALFORMED",IF(OR($Q131="review_due",$Q131="new_evidence",$R131="yes"),"LIFECYCLE_TRIGGER",IF(OR($BD131="material",$BD131="unknown"),"MATERIAL_CONTRADICTION",IF(OR($I131="unknown",$H131="unknown"),"SCOPE_OR_EVENT_UNRESOLVED",IF(AND($BG131=TRUE,OR($S131="",$S131="unknown")),"SERVICEABILITY_UNRESOLVED",IF(AND($E131="no",OR($K131="",$K131="unknown")),"MISSING_ALTERNATIVE_ROLE_UNRESOLVED",IF(AND($E131="yes",OR($L131="",$L131="unknown")),"CURRENT_ROLE_UNRESOLVED",IF(AND($E131="yes",OR($I131="partial",$I131="mismatch",$BC131="stale")),"SCOPE_OR_FRESHNESS_LIMIT",IF(AND($BG131=TRUE,$BK131=TRUE),"COMMERCIAL_EVIDENCE_LIMITED",IF(AND($S131="no",$E131="yes",$H131="no",$U131="yes",$BB131="two_plus",$I131="full",$BC131="current"),"SCOPED_NON_SERVICEABILITY",IF(AND($S131="no",$E131="yes",$H131="yes"),"SERVICEABILITY_LIMIT",IF(AND($S131="no",OR($F131="yes",$BH131=TRUE)),"NOT_SERVICEABLE_FOR_COMMERCIAL_VIEW",IF($S131="no","SERVICEABILITY_NEGATIVE_ROLE_EFFECT_UNRESOLVED",IF(AND($E131="no",$H131="yes",$BF131=TRUE,$I131="full",$BI131=""),"MISSING_ALTERNATIVE_ROLE_UNRESOLVED",IF(AND($E131="no",$H131="yes",$BF131=TRUE,$I131="full",$BG131=TRUE,OR($BB131&lt;&gt;"two_plus",$BC131&lt;&gt;"current",$S131&lt;&gt;"yes")),"MISSING_ALTERNATIVE_EVIDENCE_LIMITED",IF(AND($E131="no",$H131="yes",$BF131=TRUE,$I131="full"),"COMMERCIAL_ALTERNATIVE_MISSING",IF(AND($BI131&lt;&gt;"",$E131="yes",$H131="yes",$I131="full",$L131&lt;&gt;$BI131),"ROLE_MISMATCH",IF(AND($BB131="shared",$BH131=TRUE),"PUBLIC_SIGNAL_SHARED_PROVENANCE",IF(AND($BH131=TRUE,$F131="yes",OR($H131="no",$G131="none")),"DISCOVERY_ONLY_RELATIONSHIP",IF(AND($E131="yes",$H131="no",$U131="yes",$BB131="two_plus",$I131="full",$BC131="current"),"SCOPED_NON_PARTICIPATION",IF(AND($E131="yes",$H131="yes",$BF131=TRUE,$I131="full",$BB131="two_plus",$BC131="current",$BI131=""),"ALTERNATIVE_TYPE_UNRESOLVED",IF(AND($E131="yes",$H131="yes",$BF131=TRUE,$I131="full",$BB131="two_plus",$BC131="current",$BG131=TRUE,$S131&lt;&gt;"yes"),"SERVICEABILITY_UNRESOLVED",IF(AND($E131="yes",$H131="yes",$BF131=TRUE,$I131="full",$BB131="two_plus",$BC131="current",$L131&lt;&gt;$BI131),"ROLE_MISMATCH",IF(AND($E131="yes",$H131="yes",$BF131=TRUE,$I131="full",$BB131="two_plus",$BC131="current"),"SCOPED_COMMERCIAL_RELEVANCE","DEFAULT_EVIDENCE_GAP")))))))))))))))))))))))))))</x:f>
      </x:c>
    </x:row>
    <x:row r="132">
      <x:c r="A132" s="71" t="str">
        <x:v>F127</x:v>
      </x:c>
      <x:c r="B132" s="71" t="str">
        <x:v>Add negative: one decision</x:v>
      </x:c>
      <x:c r="C132" s="71" t="str">
        <x:v>Atlas Cloud</x:v>
      </x:c>
      <x:c r="D132" s="71" t="str">
        <x:v>shortlist</x:v>
      </x:c>
      <x:c r="E132" s="71" t="str">
        <x:v>no</x:v>
      </x:c>
      <x:c r="F132" s="71" t="str">
        <x:v>no</x:v>
      </x:c>
      <x:c r="G132" s="71" t="str">
        <x:v>mixed</x:v>
      </x:c>
      <x:c r="H132" s="71" t="str">
        <x:v>yes</x:v>
      </x:c>
      <x:c r="I132" s="71" t="str">
        <x:v>full</x:v>
      </x:c>
      <x:c r="J132" s="71" t="str">
        <x:v>independent_current</x:v>
      </x:c>
      <x:c r="K132" s="71" t="str">
        <x:v>vendor</x:v>
      </x:c>
      <x:c r="L132" s="71" t="str">
        <x:v>unknown</x:v>
      </x:c>
      <x:c r="M132" s="71" t="str">
        <x:v>current</x:v>
      </x:c>
      <x:c r="N132" s="71" t="str">
        <x:v>none</x:v>
      </x:c>
      <x:c r="O132" s="71" t="str">
        <x:v>one</x:v>
      </x:c>
      <x:c r="P132" s="71" t="str">
        <x:v>balanced</x:v>
      </x:c>
      <x:c r="Q132" s="71" t="str">
        <x:v>none</x:v>
      </x:c>
      <x:c r="R132" s="71" t="str">
        <x:v>no</x:v>
      </x:c>
      <x:c r="S132" s="71" t="str">
        <x:v>yes</x:v>
      </x:c>
      <x:c r="T132" s="71" t="str">
        <x:v>no</x:v>
      </x:c>
      <x:c r="U132" s="71" t="str">
        <x:v>no</x:v>
      </x:c>
      <x:c r="V132" s="71" t="str">
        <x:v>RESOLVE EVIDENCE</x:v>
      </x:c>
      <x:c r="W132" s="71" t="str">
        <x:v>COMMERCIAL_EVIDENCE_LIMITED</x:v>
      </x:c>
      <x:c r="X132" s="71" t="str">
        <x:v>VALID</x:v>
      </x:c>
      <x:c r="Y132" s="61">
        <x:f>IF($BN132="EMPTY","EMPTY",$BN132)</x:f>
      </x:c>
      <x:c r="Z132" s="61">
        <x:f>$BO132</x:f>
      </x:c>
      <x:c r="AA132" s="61">
        <x:f>IF($BN132="EMPTY","EMPTY",IF($AZ132=TRUE,"INVALID",IF($BA132=TRUE,"INCOMPLETE",IF(OR(NOT(ISTEXT($C132)),LEN(TRIM($C132&amp;""))&lt;2),"INVALID","VALID"))))</x:f>
      </x:c>
      <x:c r="AB132" s="61">
        <x:f>IF(Y132=V132,"PASS","FAIL")</x:f>
      </x:c>
      <x:c r="AC132" s="61">
        <x:f>IF(Z132=W132,"PASS","FAIL")</x:f>
      </x:c>
      <x:c r="AD132" s="61">
        <x:f>IF(AA132=X132,"PASS","FAIL")</x:f>
      </x:c>
      <x:c r="AE132" s="61">
        <x:f>IF(AND(AB132="PASS",AC132="PASS",AD132="PASS"),"PASS","FAIL")</x:f>
      </x:c>
      <x:c r="AF132" s="71" t="str">
        <x:v>The candidate is not ready for the intended commercial use.</x:v>
      </x:c>
      <x:c r="AG132" s="61">
        <x:f>IF($BN132="EMPTY","EMPTY",IFERROR(VLOOKUP($BO132,'Method Notes'!$AN$5:$AW$50,2,FALSE),""))</x:f>
      </x:c>
      <x:c r="AH132" s="71" t="str">
        <x:v>The evidence is absent, internal-only, non-independent, one-sided, incomplete, stale or historically reconstructed.</x:v>
      </x:c>
      <x:c r="AI132" s="61">
        <x:f>IF($BN132="EMPTY","EMPTY",IF($BO132="CONTROLLED_INPUT_INVALID","Unsupported values were supplied for: "&amp;LEFT($BL132,MAX(0,LEN($BL132)-2))&amp;". The engine does not convert them to a safe default.",IF($BO132="REQUIRED_FIELDS_MISSING","Required information is missing: "&amp;LEFT($BM132,MAX(0,LEN($BM132)-2))&amp;".",IFERROR(VLOOKUP($BO132,'Method Notes'!$AN$5:$AW$50,3,FALSE),""))))</x:f>
      </x:c>
      <x:c r="AJ132" s="71" t="str">
        <x:v>No final role change.</x:v>
      </x:c>
      <x:c r="AK132" s="61">
        <x:f>IF($BN132="EMPTY","EMPTY",IF($BO132="COMMERCIAL_ALTERNATIVE_MISSING","Add as "&amp;$BJ132&amp;" in this scoped view.",IF($BO132="ROLE_MISMATCH","Reclassify as "&amp;$BJ132&amp;" for this view.",IFERROR(VLOOKUP($BO132,'Method Notes'!$AN$5:$AW$50,4,FALSE),""))))</x:f>
      </x:c>
      <x:c r="AL132" s="71" t="str">
        <x:v>Evidence collection and controlled review.</x:v>
      </x:c>
      <x:c r="AM132" s="61">
        <x:f>IF($BN132="EMPTY","EMPTY",IFERROR(VLOOKUP($BO132,'Method Notes'!$AN$5:$AW$50,5,FALSE),""))</x:f>
      </x:c>
      <x:c r="AN132" s="71" t="str">
        <x:v>High-impact downstream use until the named gap is closed.</x:v>
      </x:c>
      <x:c r="AO132" s="61">
        <x:f>IF($BN132="EMPTY","EMPTY",IFERROR(VLOOKUP($BO132,'Method Notes'!$AN$5:$AW$50,6,FALSE),""))</x:f>
      </x:c>
      <x:c r="AP132" s="71" t="str">
        <x:v>Add independent decisions and missing segments.</x:v>
      </x:c>
      <x:c r="AQ132" s="61">
        <x:f>IF($BN132="EMPTY","EMPTY",IF($BO132="COMMERCIAL_EVIDENCE_LIMITED",IF($BF132=TRUE,"Add independent decisions and missing segments.","Collect direct buyer or recorded commercial-event evidence tied to the same scope."),IFERROR(VLOOKUP($BO132,'Method Notes'!$AN$5:$AW$50,7,FALSE),"")))</x:f>
      </x:c>
      <x:c r="AR132" s="71" t="str">
        <x:v>Review when the named evidence is available.</x:v>
      </x:c>
      <x:c r="AS132" s="61">
        <x:f>IF($BN132="EMPTY","EMPTY",IFERROR(VLOOKUP($BO132,'Method Notes'!$AN$5:$AW$50,8,FALSE),""))</x:f>
      </x:c>
      <x:c r="AT132" s="71" t="str">
        <x:v>ONE INDEPENDENT DECISION ONLY</x:v>
      </x:c>
      <x:c r="AU132" s="61">
        <x:f>IF($BN132="EMPTY","EMPTY",IF(OR($BO132="COMMERCIAL_EVIDENCE_LIMITED",$BO132="COMMERCIAL_ALTERNATIVE_MISSING",$BO132="ROLE_MISMATCH",$BO132="SCOPE_OR_FRESHNESS_LIMIT"),IF($BB132="shared","PROVENANCE NOT INDEPENDENT",IF($BB132="one","ONE INDEPENDENT DECISION ONLY",IF($BE132="incomplete_crm","CRM CAPTURE INCOMPLETE",IF(OR($BE132="only_wins",$BE132="only_losses",$BE132="one_segment",$BE132="limited"),"SAMPLE COVERAGE LIMITED",IF($T132="yes","HISTORICAL BACKFILL UNRELIABLE",IF($BC132="stale","EVIDENCE STALE","Evidence is scoped to the tested view.")))))),IFERROR(VLOOKUP($BO132,'Method Notes'!$AN$5:$AW$50,9,FALSE),"")))</x:f>
      </x:c>
      <x:c r="AV132" s="71" t="str">
        <x:v>Begin prospective capture rather than inventing historical certainty.</x:v>
      </x:c>
      <x:c r="AW132" s="61">
        <x:f>IF($BN132="EMPTY","EMPTY",IFERROR(VLOOKUP($BO132,'Method Notes'!$AN$5:$AW$50,10,FALSE),""))</x:f>
      </x:c>
      <x:c r="AX132" s="61">
        <x:f>IF(AND(AG132=AF132,AI132=AH132,AK132=AJ132,AM132=AL132,AO132=AN132,AQ132=AP132,AS132=AR132,AU132=AT132,AW132=AV132),"PASS","FAIL")</x:f>
      </x:c>
      <x:c r="AY132">
        <x:f>IF(COUNTA($C132:$U132)&gt;0,1,0)</x:f>
      </x:c>
      <x:c r="AZ132">
        <x:f>OR(ISFORMULA($C132),ISFORMULA($D132),AND($D132&lt;&gt;"",NOT(OR(EXACT($D132,"seo"),EXACT($D132,"content"),EXACT($D132,"paid_search"),EXACT($D132,"market_monitoring"),EXACT($D132,"battlecard"),EXACT($D132,"product_comparison"),EXACT($D132,"shortlist"),EXACT($D132,"procurement"),EXACT($D132,"pricing"),EXACT($D132,"renewal"),EXACT($D132,"strategy")))),ISFORMULA($E132),AND($E132&lt;&gt;"",NOT(OR(EXACT($E132,"yes"),EXACT($E132,"no")))),ISFORMULA($F132),AND($F132&lt;&gt;"",NOT(OR(EXACT($F132,"yes"),EXACT($F132,"no")))),ISFORMULA($G132),AND($G132&lt;&gt;"",NOT(OR(EXACT($G132,"none"),EXACT($G132,"seller_only"),EXACT($G132,"buyer_event"),EXACT($G132,"mixed")))),ISFORMULA($H132),AND($H132&lt;&gt;"",NOT(OR(EXACT($H132,"yes"),EXACT($H132,"no"),EXACT($H132,"unknown")))),ISFORMULA($I132),AND($I132&lt;&gt;"",NOT(OR(EXACT($I132,"full"),EXACT($I132,"partial"),EXACT($I132,"mismatch"),EXACT($I132,"unknown")))),ISFORMULA($J132),AND($J132&lt;&gt;"",NOT(OR(EXACT($J132,"independent_current"),EXACT($J132,"one_decision"),EXACT($J132,"shared_records"),EXACT($J132,"contradictory"),EXACT($J132,"incomplete_capture"),EXACT($J132,"stale")))),ISFORMULA($K132),AND($K132&lt;&gt;"",NOT(OR(EXACT($K132,"vendor"),EXACT($K132,"product"),EXACT($K132,"consultancy"),EXACT($K132,"agency"),EXACT($K132,"internal_build"),EXACT($K132,"spreadsheet"),EXACT($K132,"incumbent"),EXACT($K132,"open_source"),EXACT($K132,"free_tool"),EXACT($K132,"no_decision"),EXACT($K132,"status_quo"),EXACT($K132,"unknown")))),ISFORMULA($L132),AND($L132&lt;&gt;"",NOT(OR(EXACT($L132,"direct"),EXACT($L132,"indirect"),EXACT($L132,"substitute"),EXACT($L132,"reference"),EXACT($L132,"unknown")))),ISFORMULA($M132),AND($M132&lt;&gt;"",NOT(OR(EXACT($M132,"current"),EXACT($M132,"stale"),EXACT($M132,"unknown")))),ISFORMULA($N132),AND($N132&lt;&gt;"",NOT(OR(EXACT($N132,"none"),EXACT($N132,"material"),EXACT($N132,"unknown")))),ISFORMULA($O132),AND($O132&lt;&gt;"",NOT(OR(EXACT($O132,"two_plus"),EXACT($O132,"one"),EXACT($O132,"shared"),EXACT($O132,"unknown")))),ISFORMULA($P132),AND($P132&lt;&gt;"",NOT(OR(EXACT($P132,"balanced"),EXACT($P132,"only_wins"),EXACT($P132,"only_losses"),EXACT($P132,"one_segment"),EXACT($P132,"incomplete_crm"),EXACT($P132,"limited")))),ISFORMULA($Q132),AND($Q132&lt;&gt;"",NOT(OR(EXACT($Q132,"none"),EXACT($Q132,"review_due"),EXACT($Q132,"new_evidence")))),ISFORMULA($R132),AND($R132&lt;&gt;"",NOT(OR(EXACT($R132,"yes"),EXACT($R132,"no")))),ISFORMULA($S132),AND($S132&lt;&gt;"",NOT(OR(EXACT($S132,"yes"),EXACT($S132,"no"),EXACT($S132,"unknown")))),ISFORMULA($T132),AND($T132&lt;&gt;"",NOT(OR(EXACT($T132,"yes"),EXACT($T132,"no")))),ISFORMULA($U132),AND($U132&lt;&gt;"",NOT(OR(EXACT($U132,"yes"),EXACT($U132,"no"),EXACT($U132,"unknown")))))</x:f>
      </x:c>
      <x:c r="BA132">
        <x:f>OR(LEN(TRIM($C132&amp;""))=0,LEN(TRIM($D132&amp;""))=0,LEN(TRIM($E132&amp;""))=0,LEN(TRIM($F132&amp;""))=0,LEN(TRIM($G132&amp;""))=0,LEN(TRIM($H132&amp;""))=0,LEN(TRIM($I132&amp;""))=0,LEN(TRIM($J132&amp;""))=0)</x:f>
      </x:c>
      <x:c r="BB132">
        <x:f>IF($O132&lt;&gt;"",$O132,IF($J132="independent_current","two_plus",IF($J132="one_decision","one",IF($J132="shared_records","shared","unknown"))))</x:f>
      </x:c>
      <x:c r="BC132">
        <x:f>IF($M132&lt;&gt;"",$M132,IF($J132="stale","stale",IF($J132="incomplete_capture","unknown",IF($J132&lt;&gt;"","current",""))))</x:f>
      </x:c>
      <x:c r="BD132">
        <x:f>IF($N132&lt;&gt;"",$N132,IF($J132="contradictory","material",IF($J132&lt;&gt;"","none","")))</x:f>
      </x:c>
      <x:c r="BE132">
        <x:f>IF($P132&lt;&gt;"",$P132,IF($J132="incomplete_capture","incomplete_crm",IF($J132="independent_current","balanced",IF($J132&lt;&gt;"","limited",""))))</x:f>
      </x:c>
      <x:c r="BF132">
        <x:f>OR($G132="buyer_event",$G132="mixed")</x:f>
      </x:c>
      <x:c r="BG132">
        <x:f>OR($D132="battlecard",$D132="shortlist",$D132="procurement",$D132="pricing",$D132="renewal",$D132="strategy",$D132="product_comparison")</x:f>
      </x:c>
      <x:c r="BH132">
        <x:f>OR($D132="seo",$D132="content",$D132="paid_search",$D132="market_monitoring")</x:f>
      </x:c>
      <x:c r="BI132">
        <x:f>IF(OR($K132="vendor",$K132="product"),"direct",IF(OR($K132="consultancy",$K132="agency"),"indirect",IF(OR($K132="internal_build",$K132="spreadsheet",$K132="incumbent",$K132="open_source",$K132="free_tool",$K132="no_decision",$K132="status_quo"),"substitute","")))</x:f>
      </x:c>
      <x:c r="BJ132">
        <x:f>IF(OR($K132="vendor",$K132="product"),"Direct competitor",IF(OR($K132="consultancy",$K132="agency"),"Service alternative",IF($K132="incumbent","Incumbent / substitute",IF($K132="no_decision","No-decision alternative",IF($K132="status_quo","Status-quo alternative",IF(OR($K132="internal_build",$K132="spreadsheet",$K132="open_source",$K132="free_tool"),"Substitute",""))))))</x:f>
      </x:c>
      <x:c r="BK132">
        <x:f>OR($G132="none",$G132="seller_only",$BB132&lt;&gt;"two_plus",$BE132="only_wins",$BE132="only_losses",$BE132="one_segment",$BE132="incomplete_crm",$BE132="limited",$T132="yes",$BC132&lt;&gt;"current")</x:f>
      </x:c>
      <x:c r="BL132">
        <x:f>IF(ISFORMULA($C132),"candidateName, ","")&amp;IF(OR(ISFORMULA($D132),AND($D132&lt;&gt;"",NOT(OR(EXACT($D132,"seo"),EXACT($D132,"content"),EXACT($D132,"paid_search"),EXACT($D132,"market_monitoring"),EXACT($D132,"battlecard"),EXACT($D132,"product_comparison"),EXACT($D132,"shortlist"),EXACT($D132,"procurement"),EXACT($D132,"pricing"),EXACT($D132,"renewal"),EXACT($D132,"strategy"))))),"decisionUse, ","")&amp;IF(OR(ISFORMULA($E132),AND($E132&lt;&gt;"",NOT(OR(EXACT($E132,"yes"),EXACT($E132,"no"))))),"candidateInSet, ","")&amp;IF(OR(ISFORMULA($F132),AND($F132&lt;&gt;"",NOT(OR(EXACT($F132,"yes"),EXACT($F132,"no"))))),"publicEvidence, ","")&amp;IF(OR(ISFORMULA($G132),AND($G132&lt;&gt;"",NOT(OR(EXACT($G132,"none"),EXACT($G132,"seller_only"),EXACT($G132,"buyer_event"),EXACT($G132,"mixed"))))),"firstPartyEvidence, ","")&amp;IF(OR(ISFORMULA($H132),AND($H132&lt;&gt;"",NOT(OR(EXACT($H132,"yes"),EXACT($H132,"no"),EXACT($H132,"unknown"))))),"realDecision, ","")&amp;IF(OR(ISFORMULA($I132),AND($I132&lt;&gt;"",NOT(OR(EXACT($I132,"full"),EXACT($I132,"partial"),EXACT($I132,"mismatch"),EXACT($I132,"unknown"))))),"scopeMatch, ","")&amp;IF(OR(ISFORMULA($J132),AND($J132&lt;&gt;"",NOT(OR(EXACT($J132,"independent_current"),EXACT($J132,"one_decision"),EXACT($J132,"shared_records"),EXACT($J132,"contradictory"),EXACT($J132,"incomplete_capture"),EXACT($J132,"stale"))))),"evidenceQuality, ","")&amp;IF(OR(ISFORMULA($K132),AND($K132&lt;&gt;"",NOT(OR(EXACT($K132,"vendor"),EXACT($K132,"product"),EXACT($K132,"consultancy"),EXACT($K132,"agency"),EXACT($K132,"internal_build"),EXACT($K132,"spreadsheet"),EXACT($K132,"incumbent"),EXACT($K132,"open_source"),EXACT($K132,"free_tool"),EXACT($K132,"no_decision"),EXACT($K132,"status_quo"),EXACT($K132,"unknown"))))),"alternativeType, ","")&amp;IF(OR(ISFORMULA($L132),AND($L132&lt;&gt;"",NOT(OR(EXACT($L132,"direct"),EXACT($L132,"indirect"),EXACT($L132,"substitute"),EXACT($L132,"reference"),EXACT($L132,"unknown"))))),"currentRole, ","")&amp;IF(OR(ISFORMULA($M132),AND($M132&lt;&gt;"",NOT(OR(EXACT($M132,"current"),EXACT($M132,"stale"),EXACT($M132,"unknown"))))),"freshness, ","")&amp;IF(OR(ISFORMULA($N132),AND($N132&lt;&gt;"",NOT(OR(EXACT($N132,"none"),EXACT($N132,"material"),EXACT($N132,"unknown"))))),"contradiction, ","")&amp;IF(OR(ISFORMULA($O132),AND($O132&lt;&gt;"",NOT(OR(EXACT($O132,"two_plus"),EXACT($O132,"one"),EXACT($O132,"shared"),EXACT($O132,"unknown"))))),"provenance, ","")&amp;IF(OR(ISFORMULA($P132),AND($P132&lt;&gt;"",NOT(OR(EXACT($P132,"balanced"),EXACT($P132,"only_wins"),EXACT($P132,"only_losses"),EXACT($P132,"one_segment"),EXACT($P132,"incomplete_crm"),EXACT($P132,"limited"))))),"sampleCoverage, ","")&amp;IF(OR(ISFORMULA($Q132),AND($Q132&lt;&gt;"",NOT(OR(EXACT($Q132,"none"),EXACT($Q132,"review_due"),EXACT($Q132,"new_evidence"))))),"previousValidation, ","")&amp;IF(OR(ISFORMULA($R132),AND($R132&lt;&gt;"",NOT(OR(EXACT($R132,"yes"),EXACT($R132,"no"))))),"newMaterialEvidence, ","")&amp;IF(OR(ISFORMULA($S132),AND($S132&lt;&gt;"",NOT(OR(EXACT($S132,"yes"),EXACT($S132,"no"),EXACT($S132,"unknown"))))),"serviceability, ","")&amp;IF(OR(ISFORMULA($T132),AND($T132&lt;&gt;"",NOT(OR(EXACT($T132,"yes"),EXACT($T132,"no"))))),"historicalBackfill, ","")&amp;IF(OR(ISFORMULA($U132),AND($U132&lt;&gt;"",NOT(OR(EXACT($U132,"yes"),EXACT($U132,"no"),EXACT($U132,"unknown"))))),"commercialNonParticipation, ","")</x:f>
      </x:c>
      <x:c r="BM132">
        <x:f>IF(LEN(TRIM($C132&amp;""))=0,"candidateName, ","")&amp;IF(LEN(TRIM($D132&amp;""))=0,"decisionUse, ","")&amp;IF(LEN(TRIM($E132&amp;""))=0,"candidateInSet, ","")&amp;IF(LEN(TRIM($F132&amp;""))=0,"publicEvidence, ","")&amp;IF(LEN(TRIM($G132&amp;""))=0,"firstPartyEvidence, ","")&amp;IF(LEN(TRIM($H132&amp;""))=0,"realDecision, ","")&amp;IF(LEN(TRIM($I132&amp;""))=0,"scopeMatch, ","")&amp;IF(LEN(TRIM($J132&amp;""))=0,"evidenceQuality, ","")</x:f>
      </x:c>
      <x:c r="BN132">
        <x:f>IF($AY132=0,"EMPTY",IF($AZ132=TRUE,"INVALID INPUT",IF($BA132=TRUE,"INVALID INPUT",IF(OR(NOT(ISTEXT($C132)),LEN(TRIM($C132&amp;""))&lt;2),"INVALID INPUT",IF(OR($Q132="review_due",$Q132="new_evidence",$R132="yes"),"REOPEN",IF(OR($BD132="material",$BD132="unknown"),"RESOLVE EVIDENCE",IF(OR($I132="unknown",$H132="unknown"),"RESOLVE EVIDENCE",IF(AND($BG132=TRUE,OR($S132="",$S132="unknown")),"RESOLVE EVIDENCE",IF(AND($E132="no",OR($K132="",$K132="unknown")),"RESOLVE EVIDENCE",IF(AND($E132="yes",OR($L132="",$L132="unknown")),"RESOLVE EVIDENCE",IF(AND($E132="yes",OR($I132="partial",$I132="mismatch",$BC132="stale")),"DOWNGRADE",IF(AND($BG132=TRUE,$BK132=TRUE),"RESOLVE EVIDENCE",IF(AND($S132="no",$E132="yes",$H132="no",$U132="yes",$BB132="two_plus",$I132="full",$BC132="current"),"EXCLUDE FROM THIS COMMERCIAL VIEW",IF(AND($S132="no",$E132="yes",$H132="yes"),"DOWNGRADE",IF(AND($S132="no",OR($F132="yes",$BH132=TRUE)),"RETAIN FOR DISCOVERY / REFERENCE",IF($S132="no","RESOLVE EVIDENCE",IF(AND($E132="no",$H132="yes",$BF132=TRUE,$I132="full",$BI132=""),"RESOLVE EVIDENCE",IF(AND($E132="no",$H132="yes",$BF132=TRUE,$I132="full",$BG132=TRUE,OR($BB132&lt;&gt;"two_plus",$BC132&lt;&gt;"current",$S132&lt;&gt;"yes")),"RESOLVE EVIDENCE",IF(AND($E132="no",$H132="yes",$BF132=TRUE,$I132="full"),"ADD",IF(AND($BI132&lt;&gt;"",$E132="yes",$H132="yes",$I132="full",$L132&lt;&gt;$BI132),"RECLASSIFY",IF(AND($BB132="shared",$BH132=TRUE),"RETAIN FOR DISCOVERY / REFERENCE",IF(AND($BH132=TRUE,$F132="yes",OR($H132="no",$G132="none")),"RETAIN FOR DISCOVERY / REFERENCE",IF(AND($E132="yes",$H132="no",$U132="yes",$BB132="two_plus",$I132="full",$BC132="current"),"EXCLUDE FROM THIS COMMERCIAL VIEW",IF(AND($E132="yes",$H132="yes",$BF132=TRUE,$I132="full",$BB132="two_plus",$BC132="current",$BI132=""),"RESOLVE EVIDENCE",IF(AND($E132="yes",$H132="yes",$BF132=TRUE,$I132="full",$BB132="two_plus",$BC132="current",$BG132=TRUE,$S132&lt;&gt;"yes"),"RESOLVE EVIDENCE",IF(AND($E132="yes",$H132="yes",$BF132=TRUE,$I132="full",$BB132="two_plus",$BC132="current",$L132&lt;&gt;$BI132),"RECLASSIFY",IF(AND($E132="yes",$H132="yes",$BF132=TRUE,$I132="full",$BB132="two_plus",$BC132="current"),"CONFIRM","RESOLVE EVIDENCE")))))))))))))))))))))))))))</x:f>
      </x:c>
      <x:c r="BO132">
        <x:f>IF($AY132=0,"EMPTY",IF($AZ132=TRUE,"CONTROLLED_INPUT_INVALID",IF($BA132=TRUE,"REQUIRED_FIELDS_MISSING",IF(OR(NOT(ISTEXT($C132)),LEN(TRIM($C132&amp;""))&lt;2),"IDENTITY_MALFORMED",IF(OR($Q132="review_due",$Q132="new_evidence",$R132="yes"),"LIFECYCLE_TRIGGER",IF(OR($BD132="material",$BD132="unknown"),"MATERIAL_CONTRADICTION",IF(OR($I132="unknown",$H132="unknown"),"SCOPE_OR_EVENT_UNRESOLVED",IF(AND($BG132=TRUE,OR($S132="",$S132="unknown")),"SERVICEABILITY_UNRESOLVED",IF(AND($E132="no",OR($K132="",$K132="unknown")),"MISSING_ALTERNATIVE_ROLE_UNRESOLVED",IF(AND($E132="yes",OR($L132="",$L132="unknown")),"CURRENT_ROLE_UNRESOLVED",IF(AND($E132="yes",OR($I132="partial",$I132="mismatch",$BC132="stale")),"SCOPE_OR_FRESHNESS_LIMIT",IF(AND($BG132=TRUE,$BK132=TRUE),"COMMERCIAL_EVIDENCE_LIMITED",IF(AND($S132="no",$E132="yes",$H132="no",$U132="yes",$BB132="two_plus",$I132="full",$BC132="current"),"SCOPED_NON_SERVICEABILITY",IF(AND($S132="no",$E132="yes",$H132="yes"),"SERVICEABILITY_LIMIT",IF(AND($S132="no",OR($F132="yes",$BH132=TRUE)),"NOT_SERVICEABLE_FOR_COMMERCIAL_VIEW",IF($S132="no","SERVICEABILITY_NEGATIVE_ROLE_EFFECT_UNRESOLVED",IF(AND($E132="no",$H132="yes",$BF132=TRUE,$I132="full",$BI132=""),"MISSING_ALTERNATIVE_ROLE_UNRESOLVED",IF(AND($E132="no",$H132="yes",$BF132=TRUE,$I132="full",$BG132=TRUE,OR($BB132&lt;&gt;"two_plus",$BC132&lt;&gt;"current",$S132&lt;&gt;"yes")),"MISSING_ALTERNATIVE_EVIDENCE_LIMITED",IF(AND($E132="no",$H132="yes",$BF132=TRUE,$I132="full"),"COMMERCIAL_ALTERNATIVE_MISSING",IF(AND($BI132&lt;&gt;"",$E132="yes",$H132="yes",$I132="full",$L132&lt;&gt;$BI132),"ROLE_MISMATCH",IF(AND($BB132="shared",$BH132=TRUE),"PUBLIC_SIGNAL_SHARED_PROVENANCE",IF(AND($BH132=TRUE,$F132="yes",OR($H132="no",$G132="none")),"DISCOVERY_ONLY_RELATIONSHIP",IF(AND($E132="yes",$H132="no",$U132="yes",$BB132="two_plus",$I132="full",$BC132="current"),"SCOPED_NON_PARTICIPATION",IF(AND($E132="yes",$H132="yes",$BF132=TRUE,$I132="full",$BB132="two_plus",$BC132="current",$BI132=""),"ALTERNATIVE_TYPE_UNRESOLVED",IF(AND($E132="yes",$H132="yes",$BF132=TRUE,$I132="full",$BB132="two_plus",$BC132="current",$BG132=TRUE,$S132&lt;&gt;"yes"),"SERVICEABILITY_UNRESOLVED",IF(AND($E132="yes",$H132="yes",$BF132=TRUE,$I132="full",$BB132="two_plus",$BC132="current",$L132&lt;&gt;$BI132),"ROLE_MISMATCH",IF(AND($E132="yes",$H132="yes",$BF132=TRUE,$I132="full",$BB132="two_plus",$BC132="current"),"SCOPED_COMMERCIAL_RELEVANCE","DEFAULT_EVIDENCE_GAP")))))))))))))))))))))))))))</x:f>
      </x:c>
    </x:row>
    <x:row r="133">
      <x:c r="A133" s="71" t="str">
        <x:v>F128</x:v>
      </x:c>
      <x:c r="B133" s="71" t="str">
        <x:v>Add negative: shared provenance</x:v>
      </x:c>
      <x:c r="C133" s="71" t="str">
        <x:v>Atlas Cloud</x:v>
      </x:c>
      <x:c r="D133" s="71" t="str">
        <x:v>shortlist</x:v>
      </x:c>
      <x:c r="E133" s="71" t="str">
        <x:v>no</x:v>
      </x:c>
      <x:c r="F133" s="71" t="str">
        <x:v>no</x:v>
      </x:c>
      <x:c r="G133" s="71" t="str">
        <x:v>mixed</x:v>
      </x:c>
      <x:c r="H133" s="71" t="str">
        <x:v>yes</x:v>
      </x:c>
      <x:c r="I133" s="71" t="str">
        <x:v>full</x:v>
      </x:c>
      <x:c r="J133" s="71" t="str">
        <x:v>independent_current</x:v>
      </x:c>
      <x:c r="K133" s="71" t="str">
        <x:v>vendor</x:v>
      </x:c>
      <x:c r="L133" s="71" t="str">
        <x:v>unknown</x:v>
      </x:c>
      <x:c r="M133" s="71" t="str">
        <x:v>current</x:v>
      </x:c>
      <x:c r="N133" s="71" t="str">
        <x:v>none</x:v>
      </x:c>
      <x:c r="O133" s="71" t="str">
        <x:v>shared</x:v>
      </x:c>
      <x:c r="P133" s="71" t="str">
        <x:v>balanced</x:v>
      </x:c>
      <x:c r="Q133" s="71" t="str">
        <x:v>none</x:v>
      </x:c>
      <x:c r="R133" s="71" t="str">
        <x:v>no</x:v>
      </x:c>
      <x:c r="S133" s="71" t="str">
        <x:v>yes</x:v>
      </x:c>
      <x:c r="T133" s="71" t="str">
        <x:v>no</x:v>
      </x:c>
      <x:c r="U133" s="71" t="str">
        <x:v>no</x:v>
      </x:c>
      <x:c r="V133" s="71" t="str">
        <x:v>RESOLVE EVIDENCE</x:v>
      </x:c>
      <x:c r="W133" s="71" t="str">
        <x:v>COMMERCIAL_EVIDENCE_LIMITED</x:v>
      </x:c>
      <x:c r="X133" s="71" t="str">
        <x:v>VALID</x:v>
      </x:c>
      <x:c r="Y133" s="61">
        <x:f>IF($BN133="EMPTY","EMPTY",$BN133)</x:f>
      </x:c>
      <x:c r="Z133" s="61">
        <x:f>$BO133</x:f>
      </x:c>
      <x:c r="AA133" s="61">
        <x:f>IF($BN133="EMPTY","EMPTY",IF($AZ133=TRUE,"INVALID",IF($BA133=TRUE,"INCOMPLETE",IF(OR(NOT(ISTEXT($C133)),LEN(TRIM($C133&amp;""))&lt;2),"INVALID","VALID"))))</x:f>
      </x:c>
      <x:c r="AB133" s="61">
        <x:f>IF(Y133=V133,"PASS","FAIL")</x:f>
      </x:c>
      <x:c r="AC133" s="61">
        <x:f>IF(Z133=W133,"PASS","FAIL")</x:f>
      </x:c>
      <x:c r="AD133" s="61">
        <x:f>IF(AA133=X133,"PASS","FAIL")</x:f>
      </x:c>
      <x:c r="AE133" s="61">
        <x:f>IF(AND(AB133="PASS",AC133="PASS",AD133="PASS"),"PASS","FAIL")</x:f>
      </x:c>
      <x:c r="AF133" s="71" t="str">
        <x:v>The candidate is not ready for the intended commercial use.</x:v>
      </x:c>
      <x:c r="AG133" s="61">
        <x:f>IF($BN133="EMPTY","EMPTY",IFERROR(VLOOKUP($BO133,'Method Notes'!$AN$5:$AW$50,2,FALSE),""))</x:f>
      </x:c>
      <x:c r="AH133" s="71" t="str">
        <x:v>The evidence is absent, internal-only, non-independent, one-sided, incomplete, stale or historically reconstructed.</x:v>
      </x:c>
      <x:c r="AI133" s="61">
        <x:f>IF($BN133="EMPTY","EMPTY",IF($BO133="CONTROLLED_INPUT_INVALID","Unsupported values were supplied for: "&amp;LEFT($BL133,MAX(0,LEN($BL133)-2))&amp;". The engine does not convert them to a safe default.",IF($BO133="REQUIRED_FIELDS_MISSING","Required information is missing: "&amp;LEFT($BM133,MAX(0,LEN($BM133)-2))&amp;".",IFERROR(VLOOKUP($BO133,'Method Notes'!$AN$5:$AW$50,3,FALSE),""))))</x:f>
      </x:c>
      <x:c r="AJ133" s="71" t="str">
        <x:v>No final role change.</x:v>
      </x:c>
      <x:c r="AK133" s="61">
        <x:f>IF($BN133="EMPTY","EMPTY",IF($BO133="COMMERCIAL_ALTERNATIVE_MISSING","Add as "&amp;$BJ133&amp;" in this scoped view.",IF($BO133="ROLE_MISMATCH","Reclassify as "&amp;$BJ133&amp;" for this view.",IFERROR(VLOOKUP($BO133,'Method Notes'!$AN$5:$AW$50,4,FALSE),""))))</x:f>
      </x:c>
      <x:c r="AL133" s="71" t="str">
        <x:v>Evidence collection and controlled review.</x:v>
      </x:c>
      <x:c r="AM133" s="61">
        <x:f>IF($BN133="EMPTY","EMPTY",IFERROR(VLOOKUP($BO133,'Method Notes'!$AN$5:$AW$50,5,FALSE),""))</x:f>
      </x:c>
      <x:c r="AN133" s="71" t="str">
        <x:v>High-impact downstream use until the named gap is closed.</x:v>
      </x:c>
      <x:c r="AO133" s="61">
        <x:f>IF($BN133="EMPTY","EMPTY",IFERROR(VLOOKUP($BO133,'Method Notes'!$AN$5:$AW$50,6,FALSE),""))</x:f>
      </x:c>
      <x:c r="AP133" s="71" t="str">
        <x:v>Add independent decisions and missing segments.</x:v>
      </x:c>
      <x:c r="AQ133" s="61">
        <x:f>IF($BN133="EMPTY","EMPTY",IF($BO133="COMMERCIAL_EVIDENCE_LIMITED",IF($BF133=TRUE,"Add independent decisions and missing segments.","Collect direct buyer or recorded commercial-event evidence tied to the same scope."),IFERROR(VLOOKUP($BO133,'Method Notes'!$AN$5:$AW$50,7,FALSE),"")))</x:f>
      </x:c>
      <x:c r="AR133" s="71" t="str">
        <x:v>Review when the named evidence is available.</x:v>
      </x:c>
      <x:c r="AS133" s="61">
        <x:f>IF($BN133="EMPTY","EMPTY",IFERROR(VLOOKUP($BO133,'Method Notes'!$AN$5:$AW$50,8,FALSE),""))</x:f>
      </x:c>
      <x:c r="AT133" s="71" t="str">
        <x:v>PROVENANCE NOT INDEPENDENT</x:v>
      </x:c>
      <x:c r="AU133" s="61">
        <x:f>IF($BN133="EMPTY","EMPTY",IF(OR($BO133="COMMERCIAL_EVIDENCE_LIMITED",$BO133="COMMERCIAL_ALTERNATIVE_MISSING",$BO133="ROLE_MISMATCH",$BO133="SCOPE_OR_FRESHNESS_LIMIT"),IF($BB133="shared","PROVENANCE NOT INDEPENDENT",IF($BB133="one","ONE INDEPENDENT DECISION ONLY",IF($BE133="incomplete_crm","CRM CAPTURE INCOMPLETE",IF(OR($BE133="only_wins",$BE133="only_losses",$BE133="one_segment",$BE133="limited"),"SAMPLE COVERAGE LIMITED",IF($T133="yes","HISTORICAL BACKFILL UNRELIABLE",IF($BC133="stale","EVIDENCE STALE","Evidence is scoped to the tested view.")))))),IFERROR(VLOOKUP($BO133,'Method Notes'!$AN$5:$AW$50,9,FALSE),"")))</x:f>
      </x:c>
      <x:c r="AV133" s="71" t="str">
        <x:v>Begin prospective capture rather than inventing historical certainty.</x:v>
      </x:c>
      <x:c r="AW133" s="61">
        <x:f>IF($BN133="EMPTY","EMPTY",IFERROR(VLOOKUP($BO133,'Method Notes'!$AN$5:$AW$50,10,FALSE),""))</x:f>
      </x:c>
      <x:c r="AX133" s="61">
        <x:f>IF(AND(AG133=AF133,AI133=AH133,AK133=AJ133,AM133=AL133,AO133=AN133,AQ133=AP133,AS133=AR133,AU133=AT133,AW133=AV133),"PASS","FAIL")</x:f>
      </x:c>
      <x:c r="AY133">
        <x:f>IF(COUNTA($C133:$U133)&gt;0,1,0)</x:f>
      </x:c>
      <x:c r="AZ133">
        <x:f>OR(ISFORMULA($C133),ISFORMULA($D133),AND($D133&lt;&gt;"",NOT(OR(EXACT($D133,"seo"),EXACT($D133,"content"),EXACT($D133,"paid_search"),EXACT($D133,"market_monitoring"),EXACT($D133,"battlecard"),EXACT($D133,"product_comparison"),EXACT($D133,"shortlist"),EXACT($D133,"procurement"),EXACT($D133,"pricing"),EXACT($D133,"renewal"),EXACT($D133,"strategy")))),ISFORMULA($E133),AND($E133&lt;&gt;"",NOT(OR(EXACT($E133,"yes"),EXACT($E133,"no")))),ISFORMULA($F133),AND($F133&lt;&gt;"",NOT(OR(EXACT($F133,"yes"),EXACT($F133,"no")))),ISFORMULA($G133),AND($G133&lt;&gt;"",NOT(OR(EXACT($G133,"none"),EXACT($G133,"seller_only"),EXACT($G133,"buyer_event"),EXACT($G133,"mixed")))),ISFORMULA($H133),AND($H133&lt;&gt;"",NOT(OR(EXACT($H133,"yes"),EXACT($H133,"no"),EXACT($H133,"unknown")))),ISFORMULA($I133),AND($I133&lt;&gt;"",NOT(OR(EXACT($I133,"full"),EXACT($I133,"partial"),EXACT($I133,"mismatch"),EXACT($I133,"unknown")))),ISFORMULA($J133),AND($J133&lt;&gt;"",NOT(OR(EXACT($J133,"independent_current"),EXACT($J133,"one_decision"),EXACT($J133,"shared_records"),EXACT($J133,"contradictory"),EXACT($J133,"incomplete_capture"),EXACT($J133,"stale")))),ISFORMULA($K133),AND($K133&lt;&gt;"",NOT(OR(EXACT($K133,"vendor"),EXACT($K133,"product"),EXACT($K133,"consultancy"),EXACT($K133,"agency"),EXACT($K133,"internal_build"),EXACT($K133,"spreadsheet"),EXACT($K133,"incumbent"),EXACT($K133,"open_source"),EXACT($K133,"free_tool"),EXACT($K133,"no_decision"),EXACT($K133,"status_quo"),EXACT($K133,"unknown")))),ISFORMULA($L133),AND($L133&lt;&gt;"",NOT(OR(EXACT($L133,"direct"),EXACT($L133,"indirect"),EXACT($L133,"substitute"),EXACT($L133,"reference"),EXACT($L133,"unknown")))),ISFORMULA($M133),AND($M133&lt;&gt;"",NOT(OR(EXACT($M133,"current"),EXACT($M133,"stale"),EXACT($M133,"unknown")))),ISFORMULA($N133),AND($N133&lt;&gt;"",NOT(OR(EXACT($N133,"none"),EXACT($N133,"material"),EXACT($N133,"unknown")))),ISFORMULA($O133),AND($O133&lt;&gt;"",NOT(OR(EXACT($O133,"two_plus"),EXACT($O133,"one"),EXACT($O133,"shared"),EXACT($O133,"unknown")))),ISFORMULA($P133),AND($P133&lt;&gt;"",NOT(OR(EXACT($P133,"balanced"),EXACT($P133,"only_wins"),EXACT($P133,"only_losses"),EXACT($P133,"one_segment"),EXACT($P133,"incomplete_crm"),EXACT($P133,"limited")))),ISFORMULA($Q133),AND($Q133&lt;&gt;"",NOT(OR(EXACT($Q133,"none"),EXACT($Q133,"review_due"),EXACT($Q133,"new_evidence")))),ISFORMULA($R133),AND($R133&lt;&gt;"",NOT(OR(EXACT($R133,"yes"),EXACT($R133,"no")))),ISFORMULA($S133),AND($S133&lt;&gt;"",NOT(OR(EXACT($S133,"yes"),EXACT($S133,"no"),EXACT($S133,"unknown")))),ISFORMULA($T133),AND($T133&lt;&gt;"",NOT(OR(EXACT($T133,"yes"),EXACT($T133,"no")))),ISFORMULA($U133),AND($U133&lt;&gt;"",NOT(OR(EXACT($U133,"yes"),EXACT($U133,"no"),EXACT($U133,"unknown")))))</x:f>
      </x:c>
      <x:c r="BA133">
        <x:f>OR(LEN(TRIM($C133&amp;""))=0,LEN(TRIM($D133&amp;""))=0,LEN(TRIM($E133&amp;""))=0,LEN(TRIM($F133&amp;""))=0,LEN(TRIM($G133&amp;""))=0,LEN(TRIM($H133&amp;""))=0,LEN(TRIM($I133&amp;""))=0,LEN(TRIM($J133&amp;""))=0)</x:f>
      </x:c>
      <x:c r="BB133">
        <x:f>IF($O133&lt;&gt;"",$O133,IF($J133="independent_current","two_plus",IF($J133="one_decision","one",IF($J133="shared_records","shared","unknown"))))</x:f>
      </x:c>
      <x:c r="BC133">
        <x:f>IF($M133&lt;&gt;"",$M133,IF($J133="stale","stale",IF($J133="incomplete_capture","unknown",IF($J133&lt;&gt;"","current",""))))</x:f>
      </x:c>
      <x:c r="BD133">
        <x:f>IF($N133&lt;&gt;"",$N133,IF($J133="contradictory","material",IF($J133&lt;&gt;"","none","")))</x:f>
      </x:c>
      <x:c r="BE133">
        <x:f>IF($P133&lt;&gt;"",$P133,IF($J133="incomplete_capture","incomplete_crm",IF($J133="independent_current","balanced",IF($J133&lt;&gt;"","limited",""))))</x:f>
      </x:c>
      <x:c r="BF133">
        <x:f>OR($G133="buyer_event",$G133="mixed")</x:f>
      </x:c>
      <x:c r="BG133">
        <x:f>OR($D133="battlecard",$D133="shortlist",$D133="procurement",$D133="pricing",$D133="renewal",$D133="strategy",$D133="product_comparison")</x:f>
      </x:c>
      <x:c r="BH133">
        <x:f>OR($D133="seo",$D133="content",$D133="paid_search",$D133="market_monitoring")</x:f>
      </x:c>
      <x:c r="BI133">
        <x:f>IF(OR($K133="vendor",$K133="product"),"direct",IF(OR($K133="consultancy",$K133="agency"),"indirect",IF(OR($K133="internal_build",$K133="spreadsheet",$K133="incumbent",$K133="open_source",$K133="free_tool",$K133="no_decision",$K133="status_quo"),"substitute","")))</x:f>
      </x:c>
      <x:c r="BJ133">
        <x:f>IF(OR($K133="vendor",$K133="product"),"Direct competitor",IF(OR($K133="consultancy",$K133="agency"),"Service alternative",IF($K133="incumbent","Incumbent / substitute",IF($K133="no_decision","No-decision alternative",IF($K133="status_quo","Status-quo alternative",IF(OR($K133="internal_build",$K133="spreadsheet",$K133="open_source",$K133="free_tool"),"Substitute",""))))))</x:f>
      </x:c>
      <x:c r="BK133">
        <x:f>OR($G133="none",$G133="seller_only",$BB133&lt;&gt;"two_plus",$BE133="only_wins",$BE133="only_losses",$BE133="one_segment",$BE133="incomplete_crm",$BE133="limited",$T133="yes",$BC133&lt;&gt;"current")</x:f>
      </x:c>
      <x:c r="BL133">
        <x:f>IF(ISFORMULA($C133),"candidateName, ","")&amp;IF(OR(ISFORMULA($D133),AND($D133&lt;&gt;"",NOT(OR(EXACT($D133,"seo"),EXACT($D133,"content"),EXACT($D133,"paid_search"),EXACT($D133,"market_monitoring"),EXACT($D133,"battlecard"),EXACT($D133,"product_comparison"),EXACT($D133,"shortlist"),EXACT($D133,"procurement"),EXACT($D133,"pricing"),EXACT($D133,"renewal"),EXACT($D133,"strategy"))))),"decisionUse, ","")&amp;IF(OR(ISFORMULA($E133),AND($E133&lt;&gt;"",NOT(OR(EXACT($E133,"yes"),EXACT($E133,"no"))))),"candidateInSet, ","")&amp;IF(OR(ISFORMULA($F133),AND($F133&lt;&gt;"",NOT(OR(EXACT($F133,"yes"),EXACT($F133,"no"))))),"publicEvidence, ","")&amp;IF(OR(ISFORMULA($G133),AND($G133&lt;&gt;"",NOT(OR(EXACT($G133,"none"),EXACT($G133,"seller_only"),EXACT($G133,"buyer_event"),EXACT($G133,"mixed"))))),"firstPartyEvidence, ","")&amp;IF(OR(ISFORMULA($H133),AND($H133&lt;&gt;"",NOT(OR(EXACT($H133,"yes"),EXACT($H133,"no"),EXACT($H133,"unknown"))))),"realDecision, ","")&amp;IF(OR(ISFORMULA($I133),AND($I133&lt;&gt;"",NOT(OR(EXACT($I133,"full"),EXACT($I133,"partial"),EXACT($I133,"mismatch"),EXACT($I133,"unknown"))))),"scopeMatch, ","")&amp;IF(OR(ISFORMULA($J133),AND($J133&lt;&gt;"",NOT(OR(EXACT($J133,"independent_current"),EXACT($J133,"one_decision"),EXACT($J133,"shared_records"),EXACT($J133,"contradictory"),EXACT($J133,"incomplete_capture"),EXACT($J133,"stale"))))),"evidenceQuality, ","")&amp;IF(OR(ISFORMULA($K133),AND($K133&lt;&gt;"",NOT(OR(EXACT($K133,"vendor"),EXACT($K133,"product"),EXACT($K133,"consultancy"),EXACT($K133,"agency"),EXACT($K133,"internal_build"),EXACT($K133,"spreadsheet"),EXACT($K133,"incumbent"),EXACT($K133,"open_source"),EXACT($K133,"free_tool"),EXACT($K133,"no_decision"),EXACT($K133,"status_quo"),EXACT($K133,"unknown"))))),"alternativeType, ","")&amp;IF(OR(ISFORMULA($L133),AND($L133&lt;&gt;"",NOT(OR(EXACT($L133,"direct"),EXACT($L133,"indirect"),EXACT($L133,"substitute"),EXACT($L133,"reference"),EXACT($L133,"unknown"))))),"currentRole, ","")&amp;IF(OR(ISFORMULA($M133),AND($M133&lt;&gt;"",NOT(OR(EXACT($M133,"current"),EXACT($M133,"stale"),EXACT($M133,"unknown"))))),"freshness, ","")&amp;IF(OR(ISFORMULA($N133),AND($N133&lt;&gt;"",NOT(OR(EXACT($N133,"none"),EXACT($N133,"material"),EXACT($N133,"unknown"))))),"contradiction, ","")&amp;IF(OR(ISFORMULA($O133),AND($O133&lt;&gt;"",NOT(OR(EXACT($O133,"two_plus"),EXACT($O133,"one"),EXACT($O133,"shared"),EXACT($O133,"unknown"))))),"provenance, ","")&amp;IF(OR(ISFORMULA($P133),AND($P133&lt;&gt;"",NOT(OR(EXACT($P133,"balanced"),EXACT($P133,"only_wins"),EXACT($P133,"only_losses"),EXACT($P133,"one_segment"),EXACT($P133,"incomplete_crm"),EXACT($P133,"limited"))))),"sampleCoverage, ","")&amp;IF(OR(ISFORMULA($Q133),AND($Q133&lt;&gt;"",NOT(OR(EXACT($Q133,"none"),EXACT($Q133,"review_due"),EXACT($Q133,"new_evidence"))))),"previousValidation, ","")&amp;IF(OR(ISFORMULA($R133),AND($R133&lt;&gt;"",NOT(OR(EXACT($R133,"yes"),EXACT($R133,"no"))))),"newMaterialEvidence, ","")&amp;IF(OR(ISFORMULA($S133),AND($S133&lt;&gt;"",NOT(OR(EXACT($S133,"yes"),EXACT($S133,"no"),EXACT($S133,"unknown"))))),"serviceability, ","")&amp;IF(OR(ISFORMULA($T133),AND($T133&lt;&gt;"",NOT(OR(EXACT($T133,"yes"),EXACT($T133,"no"))))),"historicalBackfill, ","")&amp;IF(OR(ISFORMULA($U133),AND($U133&lt;&gt;"",NOT(OR(EXACT($U133,"yes"),EXACT($U133,"no"),EXACT($U133,"unknown"))))),"commercialNonParticipation, ","")</x:f>
      </x:c>
      <x:c r="BM133">
        <x:f>IF(LEN(TRIM($C133&amp;""))=0,"candidateName, ","")&amp;IF(LEN(TRIM($D133&amp;""))=0,"decisionUse, ","")&amp;IF(LEN(TRIM($E133&amp;""))=0,"candidateInSet, ","")&amp;IF(LEN(TRIM($F133&amp;""))=0,"publicEvidence, ","")&amp;IF(LEN(TRIM($G133&amp;""))=0,"firstPartyEvidence, ","")&amp;IF(LEN(TRIM($H133&amp;""))=0,"realDecision, ","")&amp;IF(LEN(TRIM($I133&amp;""))=0,"scopeMatch, ","")&amp;IF(LEN(TRIM($J133&amp;""))=0,"evidenceQuality, ","")</x:f>
      </x:c>
      <x:c r="BN133">
        <x:f>IF($AY133=0,"EMPTY",IF($AZ133=TRUE,"INVALID INPUT",IF($BA133=TRUE,"INVALID INPUT",IF(OR(NOT(ISTEXT($C133)),LEN(TRIM($C133&amp;""))&lt;2),"INVALID INPUT",IF(OR($Q133="review_due",$Q133="new_evidence",$R133="yes"),"REOPEN",IF(OR($BD133="material",$BD133="unknown"),"RESOLVE EVIDENCE",IF(OR($I133="unknown",$H133="unknown"),"RESOLVE EVIDENCE",IF(AND($BG133=TRUE,OR($S133="",$S133="unknown")),"RESOLVE EVIDENCE",IF(AND($E133="no",OR($K133="",$K133="unknown")),"RESOLVE EVIDENCE",IF(AND($E133="yes",OR($L133="",$L133="unknown")),"RESOLVE EVIDENCE",IF(AND($E133="yes",OR($I133="partial",$I133="mismatch",$BC133="stale")),"DOWNGRADE",IF(AND($BG133=TRUE,$BK133=TRUE),"RESOLVE EVIDENCE",IF(AND($S133="no",$E133="yes",$H133="no",$U133="yes",$BB133="two_plus",$I133="full",$BC133="current"),"EXCLUDE FROM THIS COMMERCIAL VIEW",IF(AND($S133="no",$E133="yes",$H133="yes"),"DOWNGRADE",IF(AND($S133="no",OR($F133="yes",$BH133=TRUE)),"RETAIN FOR DISCOVERY / REFERENCE",IF($S133="no","RESOLVE EVIDENCE",IF(AND($E133="no",$H133="yes",$BF133=TRUE,$I133="full",$BI133=""),"RESOLVE EVIDENCE",IF(AND($E133="no",$H133="yes",$BF133=TRUE,$I133="full",$BG133=TRUE,OR($BB133&lt;&gt;"two_plus",$BC133&lt;&gt;"current",$S133&lt;&gt;"yes")),"RESOLVE EVIDENCE",IF(AND($E133="no",$H133="yes",$BF133=TRUE,$I133="full"),"ADD",IF(AND($BI133&lt;&gt;"",$E133="yes",$H133="yes",$I133="full",$L133&lt;&gt;$BI133),"RECLASSIFY",IF(AND($BB133="shared",$BH133=TRUE),"RETAIN FOR DISCOVERY / REFERENCE",IF(AND($BH133=TRUE,$F133="yes",OR($H133="no",$G133="none")),"RETAIN FOR DISCOVERY / REFERENCE",IF(AND($E133="yes",$H133="no",$U133="yes",$BB133="two_plus",$I133="full",$BC133="current"),"EXCLUDE FROM THIS COMMERCIAL VIEW",IF(AND($E133="yes",$H133="yes",$BF133=TRUE,$I133="full",$BB133="two_plus",$BC133="current",$BI133=""),"RESOLVE EVIDENCE",IF(AND($E133="yes",$H133="yes",$BF133=TRUE,$I133="full",$BB133="two_plus",$BC133="current",$BG133=TRUE,$S133&lt;&gt;"yes"),"RESOLVE EVIDENCE",IF(AND($E133="yes",$H133="yes",$BF133=TRUE,$I133="full",$BB133="two_plus",$BC133="current",$L133&lt;&gt;$BI133),"RECLASSIFY",IF(AND($E133="yes",$H133="yes",$BF133=TRUE,$I133="full",$BB133="two_plus",$BC133="current"),"CONFIRM","RESOLVE EVIDENCE")))))))))))))))))))))))))))</x:f>
      </x:c>
      <x:c r="BO133">
        <x:f>IF($AY133=0,"EMPTY",IF($AZ133=TRUE,"CONTROLLED_INPUT_INVALID",IF($BA133=TRUE,"REQUIRED_FIELDS_MISSING",IF(OR(NOT(ISTEXT($C133)),LEN(TRIM($C133&amp;""))&lt;2),"IDENTITY_MALFORMED",IF(OR($Q133="review_due",$Q133="new_evidence",$R133="yes"),"LIFECYCLE_TRIGGER",IF(OR($BD133="material",$BD133="unknown"),"MATERIAL_CONTRADICTION",IF(OR($I133="unknown",$H133="unknown"),"SCOPE_OR_EVENT_UNRESOLVED",IF(AND($BG133=TRUE,OR($S133="",$S133="unknown")),"SERVICEABILITY_UNRESOLVED",IF(AND($E133="no",OR($K133="",$K133="unknown")),"MISSING_ALTERNATIVE_ROLE_UNRESOLVED",IF(AND($E133="yes",OR($L133="",$L133="unknown")),"CURRENT_ROLE_UNRESOLVED",IF(AND($E133="yes",OR($I133="partial",$I133="mismatch",$BC133="stale")),"SCOPE_OR_FRESHNESS_LIMIT",IF(AND($BG133=TRUE,$BK133=TRUE),"COMMERCIAL_EVIDENCE_LIMITED",IF(AND($S133="no",$E133="yes",$H133="no",$U133="yes",$BB133="two_plus",$I133="full",$BC133="current"),"SCOPED_NON_SERVICEABILITY",IF(AND($S133="no",$E133="yes",$H133="yes"),"SERVICEABILITY_LIMIT",IF(AND($S133="no",OR($F133="yes",$BH133=TRUE)),"NOT_SERVICEABLE_FOR_COMMERCIAL_VIEW",IF($S133="no","SERVICEABILITY_NEGATIVE_ROLE_EFFECT_UNRESOLVED",IF(AND($E133="no",$H133="yes",$BF133=TRUE,$I133="full",$BI133=""),"MISSING_ALTERNATIVE_ROLE_UNRESOLVED",IF(AND($E133="no",$H133="yes",$BF133=TRUE,$I133="full",$BG133=TRUE,OR($BB133&lt;&gt;"two_plus",$BC133&lt;&gt;"current",$S133&lt;&gt;"yes")),"MISSING_ALTERNATIVE_EVIDENCE_LIMITED",IF(AND($E133="no",$H133="yes",$BF133=TRUE,$I133="full"),"COMMERCIAL_ALTERNATIVE_MISSING",IF(AND($BI133&lt;&gt;"",$E133="yes",$H133="yes",$I133="full",$L133&lt;&gt;$BI133),"ROLE_MISMATCH",IF(AND($BB133="shared",$BH133=TRUE),"PUBLIC_SIGNAL_SHARED_PROVENANCE",IF(AND($BH133=TRUE,$F133="yes",OR($H133="no",$G133="none")),"DISCOVERY_ONLY_RELATIONSHIP",IF(AND($E133="yes",$H133="no",$U133="yes",$BB133="two_plus",$I133="full",$BC133="current"),"SCOPED_NON_PARTICIPATION",IF(AND($E133="yes",$H133="yes",$BF133=TRUE,$I133="full",$BB133="two_plus",$BC133="current",$BI133=""),"ALTERNATIVE_TYPE_UNRESOLVED",IF(AND($E133="yes",$H133="yes",$BF133=TRUE,$I133="full",$BB133="two_plus",$BC133="current",$BG133=TRUE,$S133&lt;&gt;"yes"),"SERVICEABILITY_UNRESOLVED",IF(AND($E133="yes",$H133="yes",$BF133=TRUE,$I133="full",$BB133="two_plus",$BC133="current",$L133&lt;&gt;$BI133),"ROLE_MISMATCH",IF(AND($E133="yes",$H133="yes",$BF133=TRUE,$I133="full",$BB133="two_plus",$BC133="current"),"SCOPED_COMMERCIAL_RELEVANCE","DEFAULT_EVIDENCE_GAP")))))))))))))))))))))))))))</x:f>
      </x:c>
    </x:row>
    <x:row r="134">
      <x:c r="A134" s="71" t="str">
        <x:v>F129</x:v>
      </x:c>
      <x:c r="B134" s="71" t="str">
        <x:v>Add negative: seller-only mention</x:v>
      </x:c>
      <x:c r="C134" s="71" t="str">
        <x:v>Atlas Cloud</x:v>
      </x:c>
      <x:c r="D134" s="71" t="str">
        <x:v>shortlist</x:v>
      </x:c>
      <x:c r="E134" s="71" t="str">
        <x:v>no</x:v>
      </x:c>
      <x:c r="F134" s="71" t="str">
        <x:v>no</x:v>
      </x:c>
      <x:c r="G134" s="71" t="str">
        <x:v>seller_only</x:v>
      </x:c>
      <x:c r="H134" s="71" t="str">
        <x:v>yes</x:v>
      </x:c>
      <x:c r="I134" s="71" t="str">
        <x:v>full</x:v>
      </x:c>
      <x:c r="J134" s="71" t="str">
        <x:v>independent_current</x:v>
      </x:c>
      <x:c r="K134" s="71" t="str">
        <x:v>vendor</x:v>
      </x:c>
      <x:c r="L134" s="71" t="str">
        <x:v>unknown</x:v>
      </x:c>
      <x:c r="M134" s="71" t="str">
        <x:v>current</x:v>
      </x:c>
      <x:c r="N134" s="71" t="str">
        <x:v>none</x:v>
      </x:c>
      <x:c r="O134" s="71" t="str">
        <x:v>two_plus</x:v>
      </x:c>
      <x:c r="P134" s="71" t="str">
        <x:v>balanced</x:v>
      </x:c>
      <x:c r="Q134" s="71" t="str">
        <x:v>none</x:v>
      </x:c>
      <x:c r="R134" s="71" t="str">
        <x:v>no</x:v>
      </x:c>
      <x:c r="S134" s="71" t="str">
        <x:v>yes</x:v>
      </x:c>
      <x:c r="T134" s="71" t="str">
        <x:v>no</x:v>
      </x:c>
      <x:c r="U134" s="71" t="str">
        <x:v>no</x:v>
      </x:c>
      <x:c r="V134" s="71" t="str">
        <x:v>RESOLVE EVIDENCE</x:v>
      </x:c>
      <x:c r="W134" s="71" t="str">
        <x:v>COMMERCIAL_EVIDENCE_LIMITED</x:v>
      </x:c>
      <x:c r="X134" s="71" t="str">
        <x:v>VALID</x:v>
      </x:c>
      <x:c r="Y134" s="61">
        <x:f>IF($BN134="EMPTY","EMPTY",$BN134)</x:f>
      </x:c>
      <x:c r="Z134" s="61">
        <x:f>$BO134</x:f>
      </x:c>
      <x:c r="AA134" s="61">
        <x:f>IF($BN134="EMPTY","EMPTY",IF($AZ134=TRUE,"INVALID",IF($BA134=TRUE,"INCOMPLETE",IF(OR(NOT(ISTEXT($C134)),LEN(TRIM($C134&amp;""))&lt;2),"INVALID","VALID"))))</x:f>
      </x:c>
      <x:c r="AB134" s="61">
        <x:f>IF(Y134=V134,"PASS","FAIL")</x:f>
      </x:c>
      <x:c r="AC134" s="61">
        <x:f>IF(Z134=W134,"PASS","FAIL")</x:f>
      </x:c>
      <x:c r="AD134" s="61">
        <x:f>IF(AA134=X134,"PASS","FAIL")</x:f>
      </x:c>
      <x:c r="AE134" s="61">
        <x:f>IF(AND(AB134="PASS",AC134="PASS",AD134="PASS"),"PASS","FAIL")</x:f>
      </x:c>
      <x:c r="AF134" s="71" t="str">
        <x:v>The candidate is not ready for the intended commercial use.</x:v>
      </x:c>
      <x:c r="AG134" s="61">
        <x:f>IF($BN134="EMPTY","EMPTY",IFERROR(VLOOKUP($BO134,'Method Notes'!$AN$5:$AW$50,2,FALSE),""))</x:f>
      </x:c>
      <x:c r="AH134" s="71" t="str">
        <x:v>The evidence is absent, internal-only, non-independent, one-sided, incomplete, stale or historically reconstructed.</x:v>
      </x:c>
      <x:c r="AI134" s="61">
        <x:f>IF($BN134="EMPTY","EMPTY",IF($BO134="CONTROLLED_INPUT_INVALID","Unsupported values were supplied for: "&amp;LEFT($BL134,MAX(0,LEN($BL134)-2))&amp;". The engine does not convert them to a safe default.",IF($BO134="REQUIRED_FIELDS_MISSING","Required information is missing: "&amp;LEFT($BM134,MAX(0,LEN($BM134)-2))&amp;".",IFERROR(VLOOKUP($BO134,'Method Notes'!$AN$5:$AW$50,3,FALSE),""))))</x:f>
      </x:c>
      <x:c r="AJ134" s="71" t="str">
        <x:v>No final role change.</x:v>
      </x:c>
      <x:c r="AK134" s="61">
        <x:f>IF($BN134="EMPTY","EMPTY",IF($BO134="COMMERCIAL_ALTERNATIVE_MISSING","Add as "&amp;$BJ134&amp;" in this scoped view.",IF($BO134="ROLE_MISMATCH","Reclassify as "&amp;$BJ134&amp;" for this view.",IFERROR(VLOOKUP($BO134,'Method Notes'!$AN$5:$AW$50,4,FALSE),""))))</x:f>
      </x:c>
      <x:c r="AL134" s="71" t="str">
        <x:v>Evidence collection and controlled review.</x:v>
      </x:c>
      <x:c r="AM134" s="61">
        <x:f>IF($BN134="EMPTY","EMPTY",IFERROR(VLOOKUP($BO134,'Method Notes'!$AN$5:$AW$50,5,FALSE),""))</x:f>
      </x:c>
      <x:c r="AN134" s="71" t="str">
        <x:v>High-impact downstream use until the named gap is closed.</x:v>
      </x:c>
      <x:c r="AO134" s="61">
        <x:f>IF($BN134="EMPTY","EMPTY",IFERROR(VLOOKUP($BO134,'Method Notes'!$AN$5:$AW$50,6,FALSE),""))</x:f>
      </x:c>
      <x:c r="AP134" s="71" t="str">
        <x:v>Collect direct buyer or recorded commercial-event evidence tied to the same scope.</x:v>
      </x:c>
      <x:c r="AQ134" s="61">
        <x:f>IF($BN134="EMPTY","EMPTY",IF($BO134="COMMERCIAL_EVIDENCE_LIMITED",IF($BF134=TRUE,"Add independent decisions and missing segments.","Collect direct buyer or recorded commercial-event evidence tied to the same scope."),IFERROR(VLOOKUP($BO134,'Method Notes'!$AN$5:$AW$50,7,FALSE),"")))</x:f>
      </x:c>
      <x:c r="AR134" s="71" t="str">
        <x:v>Review when the named evidence is available.</x:v>
      </x:c>
      <x:c r="AS134" s="61">
        <x:f>IF($BN134="EMPTY","EMPTY",IFERROR(VLOOKUP($BO134,'Method Notes'!$AN$5:$AW$50,8,FALSE),""))</x:f>
      </x:c>
      <x:c r="AT134" s="71" t="str">
        <x:v>Evidence is scoped to the tested view.</x:v>
      </x:c>
      <x:c r="AU134" s="61">
        <x:f>IF($BN134="EMPTY","EMPTY",IF(OR($BO134="COMMERCIAL_EVIDENCE_LIMITED",$BO134="COMMERCIAL_ALTERNATIVE_MISSING",$BO134="ROLE_MISMATCH",$BO134="SCOPE_OR_FRESHNESS_LIMIT"),IF($BB134="shared","PROVENANCE NOT INDEPENDENT",IF($BB134="one","ONE INDEPENDENT DECISION ONLY",IF($BE134="incomplete_crm","CRM CAPTURE INCOMPLETE",IF(OR($BE134="only_wins",$BE134="only_losses",$BE134="one_segment",$BE134="limited"),"SAMPLE COVERAGE LIMITED",IF($T134="yes","HISTORICAL BACKFILL UNRELIABLE",IF($BC134="stale","EVIDENCE STALE","Evidence is scoped to the tested view.")))))),IFERROR(VLOOKUP($BO134,'Method Notes'!$AN$5:$AW$50,9,FALSE),"")))</x:f>
      </x:c>
      <x:c r="AV134" s="71" t="str">
        <x:v>Begin prospective capture rather than inventing historical certainty.</x:v>
      </x:c>
      <x:c r="AW134" s="61">
        <x:f>IF($BN134="EMPTY","EMPTY",IFERROR(VLOOKUP($BO134,'Method Notes'!$AN$5:$AW$50,10,FALSE),""))</x:f>
      </x:c>
      <x:c r="AX134" s="61">
        <x:f>IF(AND(AG134=AF134,AI134=AH134,AK134=AJ134,AM134=AL134,AO134=AN134,AQ134=AP134,AS134=AR134,AU134=AT134,AW134=AV134),"PASS","FAIL")</x:f>
      </x:c>
      <x:c r="AY134">
        <x:f>IF(COUNTA($C134:$U134)&gt;0,1,0)</x:f>
      </x:c>
      <x:c r="AZ134">
        <x:f>OR(ISFORMULA($C134),ISFORMULA($D134),AND($D134&lt;&gt;"",NOT(OR(EXACT($D134,"seo"),EXACT($D134,"content"),EXACT($D134,"paid_search"),EXACT($D134,"market_monitoring"),EXACT($D134,"battlecard"),EXACT($D134,"product_comparison"),EXACT($D134,"shortlist"),EXACT($D134,"procurement"),EXACT($D134,"pricing"),EXACT($D134,"renewal"),EXACT($D134,"strategy")))),ISFORMULA($E134),AND($E134&lt;&gt;"",NOT(OR(EXACT($E134,"yes"),EXACT($E134,"no")))),ISFORMULA($F134),AND($F134&lt;&gt;"",NOT(OR(EXACT($F134,"yes"),EXACT($F134,"no")))),ISFORMULA($G134),AND($G134&lt;&gt;"",NOT(OR(EXACT($G134,"none"),EXACT($G134,"seller_only"),EXACT($G134,"buyer_event"),EXACT($G134,"mixed")))),ISFORMULA($H134),AND($H134&lt;&gt;"",NOT(OR(EXACT($H134,"yes"),EXACT($H134,"no"),EXACT($H134,"unknown")))),ISFORMULA($I134),AND($I134&lt;&gt;"",NOT(OR(EXACT($I134,"full"),EXACT($I134,"partial"),EXACT($I134,"mismatch"),EXACT($I134,"unknown")))),ISFORMULA($J134),AND($J134&lt;&gt;"",NOT(OR(EXACT($J134,"independent_current"),EXACT($J134,"one_decision"),EXACT($J134,"shared_records"),EXACT($J134,"contradictory"),EXACT($J134,"incomplete_capture"),EXACT($J134,"stale")))),ISFORMULA($K134),AND($K134&lt;&gt;"",NOT(OR(EXACT($K134,"vendor"),EXACT($K134,"product"),EXACT($K134,"consultancy"),EXACT($K134,"agency"),EXACT($K134,"internal_build"),EXACT($K134,"spreadsheet"),EXACT($K134,"incumbent"),EXACT($K134,"open_source"),EXACT($K134,"free_tool"),EXACT($K134,"no_decision"),EXACT($K134,"status_quo"),EXACT($K134,"unknown")))),ISFORMULA($L134),AND($L134&lt;&gt;"",NOT(OR(EXACT($L134,"direct"),EXACT($L134,"indirect"),EXACT($L134,"substitute"),EXACT($L134,"reference"),EXACT($L134,"unknown")))),ISFORMULA($M134),AND($M134&lt;&gt;"",NOT(OR(EXACT($M134,"current"),EXACT($M134,"stale"),EXACT($M134,"unknown")))),ISFORMULA($N134),AND($N134&lt;&gt;"",NOT(OR(EXACT($N134,"none"),EXACT($N134,"material"),EXACT($N134,"unknown")))),ISFORMULA($O134),AND($O134&lt;&gt;"",NOT(OR(EXACT($O134,"two_plus"),EXACT($O134,"one"),EXACT($O134,"shared"),EXACT($O134,"unknown")))),ISFORMULA($P134),AND($P134&lt;&gt;"",NOT(OR(EXACT($P134,"balanced"),EXACT($P134,"only_wins"),EXACT($P134,"only_losses"),EXACT($P134,"one_segment"),EXACT($P134,"incomplete_crm"),EXACT($P134,"limited")))),ISFORMULA($Q134),AND($Q134&lt;&gt;"",NOT(OR(EXACT($Q134,"none"),EXACT($Q134,"review_due"),EXACT($Q134,"new_evidence")))),ISFORMULA($R134),AND($R134&lt;&gt;"",NOT(OR(EXACT($R134,"yes"),EXACT($R134,"no")))),ISFORMULA($S134),AND($S134&lt;&gt;"",NOT(OR(EXACT($S134,"yes"),EXACT($S134,"no"),EXACT($S134,"unknown")))),ISFORMULA($T134),AND($T134&lt;&gt;"",NOT(OR(EXACT($T134,"yes"),EXACT($T134,"no")))),ISFORMULA($U134),AND($U134&lt;&gt;"",NOT(OR(EXACT($U134,"yes"),EXACT($U134,"no"),EXACT($U134,"unknown")))))</x:f>
      </x:c>
      <x:c r="BA134">
        <x:f>OR(LEN(TRIM($C134&amp;""))=0,LEN(TRIM($D134&amp;""))=0,LEN(TRIM($E134&amp;""))=0,LEN(TRIM($F134&amp;""))=0,LEN(TRIM($G134&amp;""))=0,LEN(TRIM($H134&amp;""))=0,LEN(TRIM($I134&amp;""))=0,LEN(TRIM($J134&amp;""))=0)</x:f>
      </x:c>
      <x:c r="BB134">
        <x:f>IF($O134&lt;&gt;"",$O134,IF($J134="independent_current","two_plus",IF($J134="one_decision","one",IF($J134="shared_records","shared","unknown"))))</x:f>
      </x:c>
      <x:c r="BC134">
        <x:f>IF($M134&lt;&gt;"",$M134,IF($J134="stale","stale",IF($J134="incomplete_capture","unknown",IF($J134&lt;&gt;"","current",""))))</x:f>
      </x:c>
      <x:c r="BD134">
        <x:f>IF($N134&lt;&gt;"",$N134,IF($J134="contradictory","material",IF($J134&lt;&gt;"","none","")))</x:f>
      </x:c>
      <x:c r="BE134">
        <x:f>IF($P134&lt;&gt;"",$P134,IF($J134="incomplete_capture","incomplete_crm",IF($J134="independent_current","balanced",IF($J134&lt;&gt;"","limited",""))))</x:f>
      </x:c>
      <x:c r="BF134">
        <x:f>OR($G134="buyer_event",$G134="mixed")</x:f>
      </x:c>
      <x:c r="BG134">
        <x:f>OR($D134="battlecard",$D134="shortlist",$D134="procurement",$D134="pricing",$D134="renewal",$D134="strategy",$D134="product_comparison")</x:f>
      </x:c>
      <x:c r="BH134">
        <x:f>OR($D134="seo",$D134="content",$D134="paid_search",$D134="market_monitoring")</x:f>
      </x:c>
      <x:c r="BI134">
        <x:f>IF(OR($K134="vendor",$K134="product"),"direct",IF(OR($K134="consultancy",$K134="agency"),"indirect",IF(OR($K134="internal_build",$K134="spreadsheet",$K134="incumbent",$K134="open_source",$K134="free_tool",$K134="no_decision",$K134="status_quo"),"substitute","")))</x:f>
      </x:c>
      <x:c r="BJ134">
        <x:f>IF(OR($K134="vendor",$K134="product"),"Direct competitor",IF(OR($K134="consultancy",$K134="agency"),"Service alternative",IF($K134="incumbent","Incumbent / substitute",IF($K134="no_decision","No-decision alternative",IF($K134="status_quo","Status-quo alternative",IF(OR($K134="internal_build",$K134="spreadsheet",$K134="open_source",$K134="free_tool"),"Substitute",""))))))</x:f>
      </x:c>
      <x:c r="BK134">
        <x:f>OR($G134="none",$G134="seller_only",$BB134&lt;&gt;"two_plus",$BE134="only_wins",$BE134="only_losses",$BE134="one_segment",$BE134="incomplete_crm",$BE134="limited",$T134="yes",$BC134&lt;&gt;"current")</x:f>
      </x:c>
      <x:c r="BL134">
        <x:f>IF(ISFORMULA($C134),"candidateName, ","")&amp;IF(OR(ISFORMULA($D134),AND($D134&lt;&gt;"",NOT(OR(EXACT($D134,"seo"),EXACT($D134,"content"),EXACT($D134,"paid_search"),EXACT($D134,"market_monitoring"),EXACT($D134,"battlecard"),EXACT($D134,"product_comparison"),EXACT($D134,"shortlist"),EXACT($D134,"procurement"),EXACT($D134,"pricing"),EXACT($D134,"renewal"),EXACT($D134,"strategy"))))),"decisionUse, ","")&amp;IF(OR(ISFORMULA($E134),AND($E134&lt;&gt;"",NOT(OR(EXACT($E134,"yes"),EXACT($E134,"no"))))),"candidateInSet, ","")&amp;IF(OR(ISFORMULA($F134),AND($F134&lt;&gt;"",NOT(OR(EXACT($F134,"yes"),EXACT($F134,"no"))))),"publicEvidence, ","")&amp;IF(OR(ISFORMULA($G134),AND($G134&lt;&gt;"",NOT(OR(EXACT($G134,"none"),EXACT($G134,"seller_only"),EXACT($G134,"buyer_event"),EXACT($G134,"mixed"))))),"firstPartyEvidence, ","")&amp;IF(OR(ISFORMULA($H134),AND($H134&lt;&gt;"",NOT(OR(EXACT($H134,"yes"),EXACT($H134,"no"),EXACT($H134,"unknown"))))),"realDecision, ","")&amp;IF(OR(ISFORMULA($I134),AND($I134&lt;&gt;"",NOT(OR(EXACT($I134,"full"),EXACT($I134,"partial"),EXACT($I134,"mismatch"),EXACT($I134,"unknown"))))),"scopeMatch, ","")&amp;IF(OR(ISFORMULA($J134),AND($J134&lt;&gt;"",NOT(OR(EXACT($J134,"independent_current"),EXACT($J134,"one_decision"),EXACT($J134,"shared_records"),EXACT($J134,"contradictory"),EXACT($J134,"incomplete_capture"),EXACT($J134,"stale"))))),"evidenceQuality, ","")&amp;IF(OR(ISFORMULA($K134),AND($K134&lt;&gt;"",NOT(OR(EXACT($K134,"vendor"),EXACT($K134,"product"),EXACT($K134,"consultancy"),EXACT($K134,"agency"),EXACT($K134,"internal_build"),EXACT($K134,"spreadsheet"),EXACT($K134,"incumbent"),EXACT($K134,"open_source"),EXACT($K134,"free_tool"),EXACT($K134,"no_decision"),EXACT($K134,"status_quo"),EXACT($K134,"unknown"))))),"alternativeType, ","")&amp;IF(OR(ISFORMULA($L134),AND($L134&lt;&gt;"",NOT(OR(EXACT($L134,"direct"),EXACT($L134,"indirect"),EXACT($L134,"substitute"),EXACT($L134,"reference"),EXACT($L134,"unknown"))))),"currentRole, ","")&amp;IF(OR(ISFORMULA($M134),AND($M134&lt;&gt;"",NOT(OR(EXACT($M134,"current"),EXACT($M134,"stale"),EXACT($M134,"unknown"))))),"freshness, ","")&amp;IF(OR(ISFORMULA($N134),AND($N134&lt;&gt;"",NOT(OR(EXACT($N134,"none"),EXACT($N134,"material"),EXACT($N134,"unknown"))))),"contradiction, ","")&amp;IF(OR(ISFORMULA($O134),AND($O134&lt;&gt;"",NOT(OR(EXACT($O134,"two_plus"),EXACT($O134,"one"),EXACT($O134,"shared"),EXACT($O134,"unknown"))))),"provenance, ","")&amp;IF(OR(ISFORMULA($P134),AND($P134&lt;&gt;"",NOT(OR(EXACT($P134,"balanced"),EXACT($P134,"only_wins"),EXACT($P134,"only_losses"),EXACT($P134,"one_segment"),EXACT($P134,"incomplete_crm"),EXACT($P134,"limited"))))),"sampleCoverage, ","")&amp;IF(OR(ISFORMULA($Q134),AND($Q134&lt;&gt;"",NOT(OR(EXACT($Q134,"none"),EXACT($Q134,"review_due"),EXACT($Q134,"new_evidence"))))),"previousValidation, ","")&amp;IF(OR(ISFORMULA($R134),AND($R134&lt;&gt;"",NOT(OR(EXACT($R134,"yes"),EXACT($R134,"no"))))),"newMaterialEvidence, ","")&amp;IF(OR(ISFORMULA($S134),AND($S134&lt;&gt;"",NOT(OR(EXACT($S134,"yes"),EXACT($S134,"no"),EXACT($S134,"unknown"))))),"serviceability, ","")&amp;IF(OR(ISFORMULA($T134),AND($T134&lt;&gt;"",NOT(OR(EXACT($T134,"yes"),EXACT($T134,"no"))))),"historicalBackfill, ","")&amp;IF(OR(ISFORMULA($U134),AND($U134&lt;&gt;"",NOT(OR(EXACT($U134,"yes"),EXACT($U134,"no"),EXACT($U134,"unknown"))))),"commercialNonParticipation, ","")</x:f>
      </x:c>
      <x:c r="BM134">
        <x:f>IF(LEN(TRIM($C134&amp;""))=0,"candidateName, ","")&amp;IF(LEN(TRIM($D134&amp;""))=0,"decisionUse, ","")&amp;IF(LEN(TRIM($E134&amp;""))=0,"candidateInSet, ","")&amp;IF(LEN(TRIM($F134&amp;""))=0,"publicEvidence, ","")&amp;IF(LEN(TRIM($G134&amp;""))=0,"firstPartyEvidence, ","")&amp;IF(LEN(TRIM($H134&amp;""))=0,"realDecision, ","")&amp;IF(LEN(TRIM($I134&amp;""))=0,"scopeMatch, ","")&amp;IF(LEN(TRIM($J134&amp;""))=0,"evidenceQuality, ","")</x:f>
      </x:c>
      <x:c r="BN134">
        <x:f>IF($AY134=0,"EMPTY",IF($AZ134=TRUE,"INVALID INPUT",IF($BA134=TRUE,"INVALID INPUT",IF(OR(NOT(ISTEXT($C134)),LEN(TRIM($C134&amp;""))&lt;2),"INVALID INPUT",IF(OR($Q134="review_due",$Q134="new_evidence",$R134="yes"),"REOPEN",IF(OR($BD134="material",$BD134="unknown"),"RESOLVE EVIDENCE",IF(OR($I134="unknown",$H134="unknown"),"RESOLVE EVIDENCE",IF(AND($BG134=TRUE,OR($S134="",$S134="unknown")),"RESOLVE EVIDENCE",IF(AND($E134="no",OR($K134="",$K134="unknown")),"RESOLVE EVIDENCE",IF(AND($E134="yes",OR($L134="",$L134="unknown")),"RESOLVE EVIDENCE",IF(AND($E134="yes",OR($I134="partial",$I134="mismatch",$BC134="stale")),"DOWNGRADE",IF(AND($BG134=TRUE,$BK134=TRUE),"RESOLVE EVIDENCE",IF(AND($S134="no",$E134="yes",$H134="no",$U134="yes",$BB134="two_plus",$I134="full",$BC134="current"),"EXCLUDE FROM THIS COMMERCIAL VIEW",IF(AND($S134="no",$E134="yes",$H134="yes"),"DOWNGRADE",IF(AND($S134="no",OR($F134="yes",$BH134=TRUE)),"RETAIN FOR DISCOVERY / REFERENCE",IF($S134="no","RESOLVE EVIDENCE",IF(AND($E134="no",$H134="yes",$BF134=TRUE,$I134="full",$BI134=""),"RESOLVE EVIDENCE",IF(AND($E134="no",$H134="yes",$BF134=TRUE,$I134="full",$BG134=TRUE,OR($BB134&lt;&gt;"two_plus",$BC134&lt;&gt;"current",$S134&lt;&gt;"yes")),"RESOLVE EVIDENCE",IF(AND($E134="no",$H134="yes",$BF134=TRUE,$I134="full"),"ADD",IF(AND($BI134&lt;&gt;"",$E134="yes",$H134="yes",$I134="full",$L134&lt;&gt;$BI134),"RECLASSIFY",IF(AND($BB134="shared",$BH134=TRUE),"RETAIN FOR DISCOVERY / REFERENCE",IF(AND($BH134=TRUE,$F134="yes",OR($H134="no",$G134="none")),"RETAIN FOR DISCOVERY / REFERENCE",IF(AND($E134="yes",$H134="no",$U134="yes",$BB134="two_plus",$I134="full",$BC134="current"),"EXCLUDE FROM THIS COMMERCIAL VIEW",IF(AND($E134="yes",$H134="yes",$BF134=TRUE,$I134="full",$BB134="two_plus",$BC134="current",$BI134=""),"RESOLVE EVIDENCE",IF(AND($E134="yes",$H134="yes",$BF134=TRUE,$I134="full",$BB134="two_plus",$BC134="current",$BG134=TRUE,$S134&lt;&gt;"yes"),"RESOLVE EVIDENCE",IF(AND($E134="yes",$H134="yes",$BF134=TRUE,$I134="full",$BB134="two_plus",$BC134="current",$L134&lt;&gt;$BI134),"RECLASSIFY",IF(AND($E134="yes",$H134="yes",$BF134=TRUE,$I134="full",$BB134="two_plus",$BC134="current"),"CONFIRM","RESOLVE EVIDENCE")))))))))))))))))))))))))))</x:f>
      </x:c>
      <x:c r="BO134">
        <x:f>IF($AY134=0,"EMPTY",IF($AZ134=TRUE,"CONTROLLED_INPUT_INVALID",IF($BA134=TRUE,"REQUIRED_FIELDS_MISSING",IF(OR(NOT(ISTEXT($C134)),LEN(TRIM($C134&amp;""))&lt;2),"IDENTITY_MALFORMED",IF(OR($Q134="review_due",$Q134="new_evidence",$R134="yes"),"LIFECYCLE_TRIGGER",IF(OR($BD134="material",$BD134="unknown"),"MATERIAL_CONTRADICTION",IF(OR($I134="unknown",$H134="unknown"),"SCOPE_OR_EVENT_UNRESOLVED",IF(AND($BG134=TRUE,OR($S134="",$S134="unknown")),"SERVICEABILITY_UNRESOLVED",IF(AND($E134="no",OR($K134="",$K134="unknown")),"MISSING_ALTERNATIVE_ROLE_UNRESOLVED",IF(AND($E134="yes",OR($L134="",$L134="unknown")),"CURRENT_ROLE_UNRESOLVED",IF(AND($E134="yes",OR($I134="partial",$I134="mismatch",$BC134="stale")),"SCOPE_OR_FRESHNESS_LIMIT",IF(AND($BG134=TRUE,$BK134=TRUE),"COMMERCIAL_EVIDENCE_LIMITED",IF(AND($S134="no",$E134="yes",$H134="no",$U134="yes",$BB134="two_plus",$I134="full",$BC134="current"),"SCOPED_NON_SERVICEABILITY",IF(AND($S134="no",$E134="yes",$H134="yes"),"SERVICEABILITY_LIMIT",IF(AND($S134="no",OR($F134="yes",$BH134=TRUE)),"NOT_SERVICEABLE_FOR_COMMERCIAL_VIEW",IF($S134="no","SERVICEABILITY_NEGATIVE_ROLE_EFFECT_UNRESOLVED",IF(AND($E134="no",$H134="yes",$BF134=TRUE,$I134="full",$BI134=""),"MISSING_ALTERNATIVE_ROLE_UNRESOLVED",IF(AND($E134="no",$H134="yes",$BF134=TRUE,$I134="full",$BG134=TRUE,OR($BB134&lt;&gt;"two_plus",$BC134&lt;&gt;"current",$S134&lt;&gt;"yes")),"MISSING_ALTERNATIVE_EVIDENCE_LIMITED",IF(AND($E134="no",$H134="yes",$BF134=TRUE,$I134="full"),"COMMERCIAL_ALTERNATIVE_MISSING",IF(AND($BI134&lt;&gt;"",$E134="yes",$H134="yes",$I134="full",$L134&lt;&gt;$BI134),"ROLE_MISMATCH",IF(AND($BB134="shared",$BH134=TRUE),"PUBLIC_SIGNAL_SHARED_PROVENANCE",IF(AND($BH134=TRUE,$F134="yes",OR($H134="no",$G134="none")),"DISCOVERY_ONLY_RELATIONSHIP",IF(AND($E134="yes",$H134="no",$U134="yes",$BB134="two_plus",$I134="full",$BC134="current"),"SCOPED_NON_PARTICIPATION",IF(AND($E134="yes",$H134="yes",$BF134=TRUE,$I134="full",$BB134="two_plus",$BC134="current",$BI134=""),"ALTERNATIVE_TYPE_UNRESOLVED",IF(AND($E134="yes",$H134="yes",$BF134=TRUE,$I134="full",$BB134="two_plus",$BC134="current",$BG134=TRUE,$S134&lt;&gt;"yes"),"SERVICEABILITY_UNRESOLVED",IF(AND($E134="yes",$H134="yes",$BF134=TRUE,$I134="full",$BB134="two_plus",$BC134="current",$L134&lt;&gt;$BI134),"ROLE_MISMATCH",IF(AND($E134="yes",$H134="yes",$BF134=TRUE,$I134="full",$BB134="two_plus",$BC134="current"),"SCOPED_COMMERCIAL_RELEVANCE","DEFAULT_EVIDENCE_GAP")))))))))))))))))))))))))))</x:f>
      </x:c>
    </x:row>
    <x:row r="135">
      <x:c r="A135" s="71" t="str">
        <x:v>F130</x:v>
      </x:c>
      <x:c r="B135" s="71" t="str">
        <x:v>Add negative: partial scope</x:v>
      </x:c>
      <x:c r="C135" s="71" t="str">
        <x:v>Atlas Cloud</x:v>
      </x:c>
      <x:c r="D135" s="71" t="str">
        <x:v>shortlist</x:v>
      </x:c>
      <x:c r="E135" s="71" t="str">
        <x:v>no</x:v>
      </x:c>
      <x:c r="F135" s="71" t="str">
        <x:v>no</x:v>
      </x:c>
      <x:c r="G135" s="71" t="str">
        <x:v>mixed</x:v>
      </x:c>
      <x:c r="H135" s="71" t="str">
        <x:v>yes</x:v>
      </x:c>
      <x:c r="I135" s="71" t="str">
        <x:v>partial</x:v>
      </x:c>
      <x:c r="J135" s="71" t="str">
        <x:v>independent_current</x:v>
      </x:c>
      <x:c r="K135" s="71" t="str">
        <x:v>vendor</x:v>
      </x:c>
      <x:c r="L135" s="71" t="str">
        <x:v>unknown</x:v>
      </x:c>
      <x:c r="M135" s="71" t="str">
        <x:v>current</x:v>
      </x:c>
      <x:c r="N135" s="71" t="str">
        <x:v>none</x:v>
      </x:c>
      <x:c r="O135" s="71" t="str">
        <x:v>two_plus</x:v>
      </x:c>
      <x:c r="P135" s="71" t="str">
        <x:v>balanced</x:v>
      </x:c>
      <x:c r="Q135" s="71" t="str">
        <x:v>none</x:v>
      </x:c>
      <x:c r="R135" s="71" t="str">
        <x:v>no</x:v>
      </x:c>
      <x:c r="S135" s="71" t="str">
        <x:v>yes</x:v>
      </x:c>
      <x:c r="T135" s="71" t="str">
        <x:v>no</x:v>
      </x:c>
      <x:c r="U135" s="71" t="str">
        <x:v>no</x:v>
      </x:c>
      <x:c r="V135" s="71" t="str">
        <x:v>RESOLVE EVIDENCE</x:v>
      </x:c>
      <x:c r="W135" s="71" t="str">
        <x:v>DEFAULT_EVIDENCE_GAP</x:v>
      </x:c>
      <x:c r="X135" s="71" t="str">
        <x:v>VALID</x:v>
      </x:c>
      <x:c r="Y135" s="61">
        <x:f>IF($BN135="EMPTY","EMPTY",$BN135)</x:f>
      </x:c>
      <x:c r="Z135" s="61">
        <x:f>$BO135</x:f>
      </x:c>
      <x:c r="AA135" s="61">
        <x:f>IF($BN135="EMPTY","EMPTY",IF($AZ135=TRUE,"INVALID",IF($BA135=TRUE,"INCOMPLETE",IF(OR(NOT(ISTEXT($C135)),LEN(TRIM($C135&amp;""))&lt;2),"INVALID","VALID"))))</x:f>
      </x:c>
      <x:c r="AB135" s="61">
        <x:f>IF(Y135=V135,"PASS","FAIL")</x:f>
      </x:c>
      <x:c r="AC135" s="61">
        <x:f>IF(Z135=W135,"PASS","FAIL")</x:f>
      </x:c>
      <x:c r="AD135" s="61">
        <x:f>IF(AA135=X135,"PASS","FAIL")</x:f>
      </x:c>
      <x:c r="AE135" s="61">
        <x:f>IF(AND(AB135="PASS",AC135="PASS",AD135="PASS"),"PASS","FAIL")</x:f>
      </x:c>
      <x:c r="AF135" s="71" t="str">
        <x:v>The evidence does not support a safe final role change.</x:v>
      </x:c>
      <x:c r="AG135" s="61">
        <x:f>IF($BN135="EMPTY","EMPTY",IFERROR(VLOOKUP($BO135,'Method Notes'!$AN$5:$AW$50,2,FALSE),""))</x:f>
      </x:c>
      <x:c r="AH135" s="71" t="str">
        <x:v>At least one required condition for confirmation, addition, reclassification, downgrade, retention or scoped exclusion is unresolved.</x:v>
      </x:c>
      <x:c r="AI135" s="61">
        <x:f>IF($BN135="EMPTY","EMPTY",IF($BO135="CONTROLLED_INPUT_INVALID","Unsupported values were supplied for: "&amp;LEFT($BL135,MAX(0,LEN($BL135)-2))&amp;". The engine does not convert them to a safe default.",IF($BO135="REQUIRED_FIELDS_MISSING","Required information is missing: "&amp;LEFT($BM135,MAX(0,LEN($BM135)-2))&amp;".",IFERROR(VLOOKUP($BO135,'Method Notes'!$AN$5:$AW$50,3,FALSE),""))))</x:f>
      </x:c>
      <x:c r="AJ135" s="71" t="str">
        <x:v>No final role change.</x:v>
      </x:c>
      <x:c r="AK135" s="61">
        <x:f>IF($BN135="EMPTY","EMPTY",IF($BO135="COMMERCIAL_ALTERNATIVE_MISSING","Add as "&amp;$BJ135&amp;" in this scoped view.",IF($BO135="ROLE_MISMATCH","Reclassify as "&amp;$BJ135&amp;" for this view.",IFERROR(VLOOKUP($BO135,'Method Notes'!$AN$5:$AW$50,4,FALSE),""))))</x:f>
      </x:c>
      <x:c r="AL135" s="71" t="str">
        <x:v>Evidence collection and controlled review.</x:v>
      </x:c>
      <x:c r="AM135" s="61">
        <x:f>IF($BN135="EMPTY","EMPTY",IFERROR(VLOOKUP($BO135,'Method Notes'!$AN$5:$AW$50,5,FALSE),""))</x:f>
      </x:c>
      <x:c r="AN135" s="71" t="str">
        <x:v>High-impact downstream use until the named gap is closed.</x:v>
      </x:c>
      <x:c r="AO135" s="61">
        <x:f>IF($BN135="EMPTY","EMPTY",IFERROR(VLOOKUP($BO135,'Method Notes'!$AN$5:$AW$50,6,FALSE),""))</x:f>
      </x:c>
      <x:c r="AP135" s="71" t="str">
        <x:v>Collect the missing independent, current and scope-matched evidence.</x:v>
      </x:c>
      <x:c r="AQ135" s="61">
        <x:f>IF($BN135="EMPTY","EMPTY",IF($BO135="COMMERCIAL_EVIDENCE_LIMITED",IF($BF135=TRUE,"Add independent decisions and missing segments.","Collect direct buyer or recorded commercial-event evidence tied to the same scope."),IFERROR(VLOOKUP($BO135,'Method Notes'!$AN$5:$AW$50,7,FALSE),"")))</x:f>
      </x:c>
      <x:c r="AR135" s="71" t="str">
        <x:v>Review when the named evidence is available.</x:v>
      </x:c>
      <x:c r="AS135" s="61">
        <x:f>IF($BN135="EMPTY","EMPTY",IFERROR(VLOOKUP($BO135,'Method Notes'!$AN$5:$AW$50,8,FALSE),""))</x:f>
      </x:c>
      <x:c r="AT135" s="71" t="str">
        <x:v>DO NOT MANUFACTURE A SCORE</x:v>
      </x:c>
      <x:c r="AU135" s="61">
        <x:f>IF($BN135="EMPTY","EMPTY",IF(OR($BO135="COMMERCIAL_EVIDENCE_LIMITED",$BO135="COMMERCIAL_ALTERNATIVE_MISSING",$BO135="ROLE_MISMATCH",$BO135="SCOPE_OR_FRESHNESS_LIMIT"),IF($BB135="shared","PROVENANCE NOT INDEPENDENT",IF($BB135="one","ONE INDEPENDENT DECISION ONLY",IF($BE135="incomplete_crm","CRM CAPTURE INCOMPLETE",IF(OR($BE135="only_wins",$BE135="only_losses",$BE135="one_segment",$BE135="limited"),"SAMPLE COVERAGE LIMITED",IF($T135="yes","HISTORICAL BACKFILL UNRELIABLE",IF($BC135="stale","EVIDENCE STALE","Evidence is scoped to the tested view.")))))),IFERROR(VLOOKUP($BO135,'Method Notes'!$AN$5:$AW$50,9,FALSE),"")))</x:f>
      </x:c>
      <x:c r="AV135" s="71" t="str">
        <x:v>Use the workbook to record the unresolved item and owner.</x:v>
      </x:c>
      <x:c r="AW135" s="61">
        <x:f>IF($BN135="EMPTY","EMPTY",IFERROR(VLOOKUP($BO135,'Method Notes'!$AN$5:$AW$50,10,FALSE),""))</x:f>
      </x:c>
      <x:c r="AX135" s="61">
        <x:f>IF(AND(AG135=AF135,AI135=AH135,AK135=AJ135,AM135=AL135,AO135=AN135,AQ135=AP135,AS135=AR135,AU135=AT135,AW135=AV135),"PASS","FAIL")</x:f>
      </x:c>
      <x:c r="AY135">
        <x:f>IF(COUNTA($C135:$U135)&gt;0,1,0)</x:f>
      </x:c>
      <x:c r="AZ135">
        <x:f>OR(ISFORMULA($C135),ISFORMULA($D135),AND($D135&lt;&gt;"",NOT(OR(EXACT($D135,"seo"),EXACT($D135,"content"),EXACT($D135,"paid_search"),EXACT($D135,"market_monitoring"),EXACT($D135,"battlecard"),EXACT($D135,"product_comparison"),EXACT($D135,"shortlist"),EXACT($D135,"procurement"),EXACT($D135,"pricing"),EXACT($D135,"renewal"),EXACT($D135,"strategy")))),ISFORMULA($E135),AND($E135&lt;&gt;"",NOT(OR(EXACT($E135,"yes"),EXACT($E135,"no")))),ISFORMULA($F135),AND($F135&lt;&gt;"",NOT(OR(EXACT($F135,"yes"),EXACT($F135,"no")))),ISFORMULA($G135),AND($G135&lt;&gt;"",NOT(OR(EXACT($G135,"none"),EXACT($G135,"seller_only"),EXACT($G135,"buyer_event"),EXACT($G135,"mixed")))),ISFORMULA($H135),AND($H135&lt;&gt;"",NOT(OR(EXACT($H135,"yes"),EXACT($H135,"no"),EXACT($H135,"unknown")))),ISFORMULA($I135),AND($I135&lt;&gt;"",NOT(OR(EXACT($I135,"full"),EXACT($I135,"partial"),EXACT($I135,"mismatch"),EXACT($I135,"unknown")))),ISFORMULA($J135),AND($J135&lt;&gt;"",NOT(OR(EXACT($J135,"independent_current"),EXACT($J135,"one_decision"),EXACT($J135,"shared_records"),EXACT($J135,"contradictory"),EXACT($J135,"incomplete_capture"),EXACT($J135,"stale")))),ISFORMULA($K135),AND($K135&lt;&gt;"",NOT(OR(EXACT($K135,"vendor"),EXACT($K135,"product"),EXACT($K135,"consultancy"),EXACT($K135,"agency"),EXACT($K135,"internal_build"),EXACT($K135,"spreadsheet"),EXACT($K135,"incumbent"),EXACT($K135,"open_source"),EXACT($K135,"free_tool"),EXACT($K135,"no_decision"),EXACT($K135,"status_quo"),EXACT($K135,"unknown")))),ISFORMULA($L135),AND($L135&lt;&gt;"",NOT(OR(EXACT($L135,"direct"),EXACT($L135,"indirect"),EXACT($L135,"substitute"),EXACT($L135,"reference"),EXACT($L135,"unknown")))),ISFORMULA($M135),AND($M135&lt;&gt;"",NOT(OR(EXACT($M135,"current"),EXACT($M135,"stale"),EXACT($M135,"unknown")))),ISFORMULA($N135),AND($N135&lt;&gt;"",NOT(OR(EXACT($N135,"none"),EXACT($N135,"material"),EXACT($N135,"unknown")))),ISFORMULA($O135),AND($O135&lt;&gt;"",NOT(OR(EXACT($O135,"two_plus"),EXACT($O135,"one"),EXACT($O135,"shared"),EXACT($O135,"unknown")))),ISFORMULA($P135),AND($P135&lt;&gt;"",NOT(OR(EXACT($P135,"balanced"),EXACT($P135,"only_wins"),EXACT($P135,"only_losses"),EXACT($P135,"one_segment"),EXACT($P135,"incomplete_crm"),EXACT($P135,"limited")))),ISFORMULA($Q135),AND($Q135&lt;&gt;"",NOT(OR(EXACT($Q135,"none"),EXACT($Q135,"review_due"),EXACT($Q135,"new_evidence")))),ISFORMULA($R135),AND($R135&lt;&gt;"",NOT(OR(EXACT($R135,"yes"),EXACT($R135,"no")))),ISFORMULA($S135),AND($S135&lt;&gt;"",NOT(OR(EXACT($S135,"yes"),EXACT($S135,"no"),EXACT($S135,"unknown")))),ISFORMULA($T135),AND($T135&lt;&gt;"",NOT(OR(EXACT($T135,"yes"),EXACT($T135,"no")))),ISFORMULA($U135),AND($U135&lt;&gt;"",NOT(OR(EXACT($U135,"yes"),EXACT($U135,"no"),EXACT($U135,"unknown")))))</x:f>
      </x:c>
      <x:c r="BA135">
        <x:f>OR(LEN(TRIM($C135&amp;""))=0,LEN(TRIM($D135&amp;""))=0,LEN(TRIM($E135&amp;""))=0,LEN(TRIM($F135&amp;""))=0,LEN(TRIM($G135&amp;""))=0,LEN(TRIM($H135&amp;""))=0,LEN(TRIM($I135&amp;""))=0,LEN(TRIM($J135&amp;""))=0)</x:f>
      </x:c>
      <x:c r="BB135">
        <x:f>IF($O135&lt;&gt;"",$O135,IF($J135="independent_current","two_plus",IF($J135="one_decision","one",IF($J135="shared_records","shared","unknown"))))</x:f>
      </x:c>
      <x:c r="BC135">
        <x:f>IF($M135&lt;&gt;"",$M135,IF($J135="stale","stale",IF($J135="incomplete_capture","unknown",IF($J135&lt;&gt;"","current",""))))</x:f>
      </x:c>
      <x:c r="BD135">
        <x:f>IF($N135&lt;&gt;"",$N135,IF($J135="contradictory","material",IF($J135&lt;&gt;"","none","")))</x:f>
      </x:c>
      <x:c r="BE135">
        <x:f>IF($P135&lt;&gt;"",$P135,IF($J135="incomplete_capture","incomplete_crm",IF($J135="independent_current","balanced",IF($J135&lt;&gt;"","limited",""))))</x:f>
      </x:c>
      <x:c r="BF135">
        <x:f>OR($G135="buyer_event",$G135="mixed")</x:f>
      </x:c>
      <x:c r="BG135">
        <x:f>OR($D135="battlecard",$D135="shortlist",$D135="procurement",$D135="pricing",$D135="renewal",$D135="strategy",$D135="product_comparison")</x:f>
      </x:c>
      <x:c r="BH135">
        <x:f>OR($D135="seo",$D135="content",$D135="paid_search",$D135="market_monitoring")</x:f>
      </x:c>
      <x:c r="BI135">
        <x:f>IF(OR($K135="vendor",$K135="product"),"direct",IF(OR($K135="consultancy",$K135="agency"),"indirect",IF(OR($K135="internal_build",$K135="spreadsheet",$K135="incumbent",$K135="open_source",$K135="free_tool",$K135="no_decision",$K135="status_quo"),"substitute","")))</x:f>
      </x:c>
      <x:c r="BJ135">
        <x:f>IF(OR($K135="vendor",$K135="product"),"Direct competitor",IF(OR($K135="consultancy",$K135="agency"),"Service alternative",IF($K135="incumbent","Incumbent / substitute",IF($K135="no_decision","No-decision alternative",IF($K135="status_quo","Status-quo alternative",IF(OR($K135="internal_build",$K135="spreadsheet",$K135="open_source",$K135="free_tool"),"Substitute",""))))))</x:f>
      </x:c>
      <x:c r="BK135">
        <x:f>OR($G135="none",$G135="seller_only",$BB135&lt;&gt;"two_plus",$BE135="only_wins",$BE135="only_losses",$BE135="one_segment",$BE135="incomplete_crm",$BE135="limited",$T135="yes",$BC135&lt;&gt;"current")</x:f>
      </x:c>
      <x:c r="BL135">
        <x:f>IF(ISFORMULA($C135),"candidateName, ","")&amp;IF(OR(ISFORMULA($D135),AND($D135&lt;&gt;"",NOT(OR(EXACT($D135,"seo"),EXACT($D135,"content"),EXACT($D135,"paid_search"),EXACT($D135,"market_monitoring"),EXACT($D135,"battlecard"),EXACT($D135,"product_comparison"),EXACT($D135,"shortlist"),EXACT($D135,"procurement"),EXACT($D135,"pricing"),EXACT($D135,"renewal"),EXACT($D135,"strategy"))))),"decisionUse, ","")&amp;IF(OR(ISFORMULA($E135),AND($E135&lt;&gt;"",NOT(OR(EXACT($E135,"yes"),EXACT($E135,"no"))))),"candidateInSet, ","")&amp;IF(OR(ISFORMULA($F135),AND($F135&lt;&gt;"",NOT(OR(EXACT($F135,"yes"),EXACT($F135,"no"))))),"publicEvidence, ","")&amp;IF(OR(ISFORMULA($G135),AND($G135&lt;&gt;"",NOT(OR(EXACT($G135,"none"),EXACT($G135,"seller_only"),EXACT($G135,"buyer_event"),EXACT($G135,"mixed"))))),"firstPartyEvidence, ","")&amp;IF(OR(ISFORMULA($H135),AND($H135&lt;&gt;"",NOT(OR(EXACT($H135,"yes"),EXACT($H135,"no"),EXACT($H135,"unknown"))))),"realDecision, ","")&amp;IF(OR(ISFORMULA($I135),AND($I135&lt;&gt;"",NOT(OR(EXACT($I135,"full"),EXACT($I135,"partial"),EXACT($I135,"mismatch"),EXACT($I135,"unknown"))))),"scopeMatch, ","")&amp;IF(OR(ISFORMULA($J135),AND($J135&lt;&gt;"",NOT(OR(EXACT($J135,"independent_current"),EXACT($J135,"one_decision"),EXACT($J135,"shared_records"),EXACT($J135,"contradictory"),EXACT($J135,"incomplete_capture"),EXACT($J135,"stale"))))),"evidenceQuality, ","")&amp;IF(OR(ISFORMULA($K135),AND($K135&lt;&gt;"",NOT(OR(EXACT($K135,"vendor"),EXACT($K135,"product"),EXACT($K135,"consultancy"),EXACT($K135,"agency"),EXACT($K135,"internal_build"),EXACT($K135,"spreadsheet"),EXACT($K135,"incumbent"),EXACT($K135,"open_source"),EXACT($K135,"free_tool"),EXACT($K135,"no_decision"),EXACT($K135,"status_quo"),EXACT($K135,"unknown"))))),"alternativeType, ","")&amp;IF(OR(ISFORMULA($L135),AND($L135&lt;&gt;"",NOT(OR(EXACT($L135,"direct"),EXACT($L135,"indirect"),EXACT($L135,"substitute"),EXACT($L135,"reference"),EXACT($L135,"unknown"))))),"currentRole, ","")&amp;IF(OR(ISFORMULA($M135),AND($M135&lt;&gt;"",NOT(OR(EXACT($M135,"current"),EXACT($M135,"stale"),EXACT($M135,"unknown"))))),"freshness, ","")&amp;IF(OR(ISFORMULA($N135),AND($N135&lt;&gt;"",NOT(OR(EXACT($N135,"none"),EXACT($N135,"material"),EXACT($N135,"unknown"))))),"contradiction, ","")&amp;IF(OR(ISFORMULA($O135),AND($O135&lt;&gt;"",NOT(OR(EXACT($O135,"two_plus"),EXACT($O135,"one"),EXACT($O135,"shared"),EXACT($O135,"unknown"))))),"provenance, ","")&amp;IF(OR(ISFORMULA($P135),AND($P135&lt;&gt;"",NOT(OR(EXACT($P135,"balanced"),EXACT($P135,"only_wins"),EXACT($P135,"only_losses"),EXACT($P135,"one_segment"),EXACT($P135,"incomplete_crm"),EXACT($P135,"limited"))))),"sampleCoverage, ","")&amp;IF(OR(ISFORMULA($Q135),AND($Q135&lt;&gt;"",NOT(OR(EXACT($Q135,"none"),EXACT($Q135,"review_due"),EXACT($Q135,"new_evidence"))))),"previousValidation, ","")&amp;IF(OR(ISFORMULA($R135),AND($R135&lt;&gt;"",NOT(OR(EXACT($R135,"yes"),EXACT($R135,"no"))))),"newMaterialEvidence, ","")&amp;IF(OR(ISFORMULA($S135),AND($S135&lt;&gt;"",NOT(OR(EXACT($S135,"yes"),EXACT($S135,"no"),EXACT($S135,"unknown"))))),"serviceability, ","")&amp;IF(OR(ISFORMULA($T135),AND($T135&lt;&gt;"",NOT(OR(EXACT($T135,"yes"),EXACT($T135,"no"))))),"historicalBackfill, ","")&amp;IF(OR(ISFORMULA($U135),AND($U135&lt;&gt;"",NOT(OR(EXACT($U135,"yes"),EXACT($U135,"no"),EXACT($U135,"unknown"))))),"commercialNonParticipation, ","")</x:f>
      </x:c>
      <x:c r="BM135">
        <x:f>IF(LEN(TRIM($C135&amp;""))=0,"candidateName, ","")&amp;IF(LEN(TRIM($D135&amp;""))=0,"decisionUse, ","")&amp;IF(LEN(TRIM($E135&amp;""))=0,"candidateInSet, ","")&amp;IF(LEN(TRIM($F135&amp;""))=0,"publicEvidence, ","")&amp;IF(LEN(TRIM($G135&amp;""))=0,"firstPartyEvidence, ","")&amp;IF(LEN(TRIM($H135&amp;""))=0,"realDecision, ","")&amp;IF(LEN(TRIM($I135&amp;""))=0,"scopeMatch, ","")&amp;IF(LEN(TRIM($J135&amp;""))=0,"evidenceQuality, ","")</x:f>
      </x:c>
      <x:c r="BN135">
        <x:f>IF($AY135=0,"EMPTY",IF($AZ135=TRUE,"INVALID INPUT",IF($BA135=TRUE,"INVALID INPUT",IF(OR(NOT(ISTEXT($C135)),LEN(TRIM($C135&amp;""))&lt;2),"INVALID INPUT",IF(OR($Q135="review_due",$Q135="new_evidence",$R135="yes"),"REOPEN",IF(OR($BD135="material",$BD135="unknown"),"RESOLVE EVIDENCE",IF(OR($I135="unknown",$H135="unknown"),"RESOLVE EVIDENCE",IF(AND($BG135=TRUE,OR($S135="",$S135="unknown")),"RESOLVE EVIDENCE",IF(AND($E135="no",OR($K135="",$K135="unknown")),"RESOLVE EVIDENCE",IF(AND($E135="yes",OR($L135="",$L135="unknown")),"RESOLVE EVIDENCE",IF(AND($E135="yes",OR($I135="partial",$I135="mismatch",$BC135="stale")),"DOWNGRADE",IF(AND($BG135=TRUE,$BK135=TRUE),"RESOLVE EVIDENCE",IF(AND($S135="no",$E135="yes",$H135="no",$U135="yes",$BB135="two_plus",$I135="full",$BC135="current"),"EXCLUDE FROM THIS COMMERCIAL VIEW",IF(AND($S135="no",$E135="yes",$H135="yes"),"DOWNGRADE",IF(AND($S135="no",OR($F135="yes",$BH135=TRUE)),"RETAIN FOR DISCOVERY / REFERENCE",IF($S135="no","RESOLVE EVIDENCE",IF(AND($E135="no",$H135="yes",$BF135=TRUE,$I135="full",$BI135=""),"RESOLVE EVIDENCE",IF(AND($E135="no",$H135="yes",$BF135=TRUE,$I135="full",$BG135=TRUE,OR($BB135&lt;&gt;"two_plus",$BC135&lt;&gt;"current",$S135&lt;&gt;"yes")),"RESOLVE EVIDENCE",IF(AND($E135="no",$H135="yes",$BF135=TRUE,$I135="full"),"ADD",IF(AND($BI135&lt;&gt;"",$E135="yes",$H135="yes",$I135="full",$L135&lt;&gt;$BI135),"RECLASSIFY",IF(AND($BB135="shared",$BH135=TRUE),"RETAIN FOR DISCOVERY / REFERENCE",IF(AND($BH135=TRUE,$F135="yes",OR($H135="no",$G135="none")),"RETAIN FOR DISCOVERY / REFERENCE",IF(AND($E135="yes",$H135="no",$U135="yes",$BB135="two_plus",$I135="full",$BC135="current"),"EXCLUDE FROM THIS COMMERCIAL VIEW",IF(AND($E135="yes",$H135="yes",$BF135=TRUE,$I135="full",$BB135="two_plus",$BC135="current",$BI135=""),"RESOLVE EVIDENCE",IF(AND($E135="yes",$H135="yes",$BF135=TRUE,$I135="full",$BB135="two_plus",$BC135="current",$BG135=TRUE,$S135&lt;&gt;"yes"),"RESOLVE EVIDENCE",IF(AND($E135="yes",$H135="yes",$BF135=TRUE,$I135="full",$BB135="two_plus",$BC135="current",$L135&lt;&gt;$BI135),"RECLASSIFY",IF(AND($E135="yes",$H135="yes",$BF135=TRUE,$I135="full",$BB135="two_plus",$BC135="current"),"CONFIRM","RESOLVE EVIDENCE")))))))))))))))))))))))))))</x:f>
      </x:c>
      <x:c r="BO135">
        <x:f>IF($AY135=0,"EMPTY",IF($AZ135=TRUE,"CONTROLLED_INPUT_INVALID",IF($BA135=TRUE,"REQUIRED_FIELDS_MISSING",IF(OR(NOT(ISTEXT($C135)),LEN(TRIM($C135&amp;""))&lt;2),"IDENTITY_MALFORMED",IF(OR($Q135="review_due",$Q135="new_evidence",$R135="yes"),"LIFECYCLE_TRIGGER",IF(OR($BD135="material",$BD135="unknown"),"MATERIAL_CONTRADICTION",IF(OR($I135="unknown",$H135="unknown"),"SCOPE_OR_EVENT_UNRESOLVED",IF(AND($BG135=TRUE,OR($S135="",$S135="unknown")),"SERVICEABILITY_UNRESOLVED",IF(AND($E135="no",OR($K135="",$K135="unknown")),"MISSING_ALTERNATIVE_ROLE_UNRESOLVED",IF(AND($E135="yes",OR($L135="",$L135="unknown")),"CURRENT_ROLE_UNRESOLVED",IF(AND($E135="yes",OR($I135="partial",$I135="mismatch",$BC135="stale")),"SCOPE_OR_FRESHNESS_LIMIT",IF(AND($BG135=TRUE,$BK135=TRUE),"COMMERCIAL_EVIDENCE_LIMITED",IF(AND($S135="no",$E135="yes",$H135="no",$U135="yes",$BB135="two_plus",$I135="full",$BC135="current"),"SCOPED_NON_SERVICEABILITY",IF(AND($S135="no",$E135="yes",$H135="yes"),"SERVICEABILITY_LIMIT",IF(AND($S135="no",OR($F135="yes",$BH135=TRUE)),"NOT_SERVICEABLE_FOR_COMMERCIAL_VIEW",IF($S135="no","SERVICEABILITY_NEGATIVE_ROLE_EFFECT_UNRESOLVED",IF(AND($E135="no",$H135="yes",$BF135=TRUE,$I135="full",$BI135=""),"MISSING_ALTERNATIVE_ROLE_UNRESOLVED",IF(AND($E135="no",$H135="yes",$BF135=TRUE,$I135="full",$BG135=TRUE,OR($BB135&lt;&gt;"two_plus",$BC135&lt;&gt;"current",$S135&lt;&gt;"yes")),"MISSING_ALTERNATIVE_EVIDENCE_LIMITED",IF(AND($E135="no",$H135="yes",$BF135=TRUE,$I135="full"),"COMMERCIAL_ALTERNATIVE_MISSING",IF(AND($BI135&lt;&gt;"",$E135="yes",$H135="yes",$I135="full",$L135&lt;&gt;$BI135),"ROLE_MISMATCH",IF(AND($BB135="shared",$BH135=TRUE),"PUBLIC_SIGNAL_SHARED_PROVENANCE",IF(AND($BH135=TRUE,$F135="yes",OR($H135="no",$G135="none")),"DISCOVERY_ONLY_RELATIONSHIP",IF(AND($E135="yes",$H135="no",$U135="yes",$BB135="two_plus",$I135="full",$BC135="current"),"SCOPED_NON_PARTICIPATION",IF(AND($E135="yes",$H135="yes",$BF135=TRUE,$I135="full",$BB135="two_plus",$BC135="current",$BI135=""),"ALTERNATIVE_TYPE_UNRESOLVED",IF(AND($E135="yes",$H135="yes",$BF135=TRUE,$I135="full",$BB135="two_plus",$BC135="current",$BG135=TRUE,$S135&lt;&gt;"yes"),"SERVICEABILITY_UNRESOLVED",IF(AND($E135="yes",$H135="yes",$BF135=TRUE,$I135="full",$BB135="two_plus",$BC135="current",$L135&lt;&gt;$BI135),"ROLE_MISMATCH",IF(AND($E135="yes",$H135="yes",$BF135=TRUE,$I135="full",$BB135="two_plus",$BC135="current"),"SCOPED_COMMERCIAL_RELEVANCE","DEFAULT_EVIDENCE_GAP")))))))))))))))))))))))))))</x:f>
      </x:c>
    </x:row>
    <x:row r="136">
      <x:c r="A136" s="71" t="str">
        <x:v>F131</x:v>
      </x:c>
      <x:c r="B136" s="71" t="str">
        <x:v>Lifecycle invalid previous validation</x:v>
      </x:c>
      <x:c r="C136" s="71" t="str">
        <x:v>Atlas Cloud</x:v>
      </x:c>
      <x:c r="D136" s="71" t="str">
        <x:v>shortlist</x:v>
      </x:c>
      <x:c r="E136" s="71" t="str">
        <x:v>yes</x:v>
      </x:c>
      <x:c r="F136" s="71" t="str">
        <x:v>yes</x:v>
      </x:c>
      <x:c r="G136" s="71" t="str">
        <x:v>mixed</x:v>
      </x:c>
      <x:c r="H136" s="71" t="str">
        <x:v>yes</x:v>
      </x:c>
      <x:c r="I136" s="71" t="str">
        <x:v>full</x:v>
      </x:c>
      <x:c r="J136" s="71" t="str">
        <x:v>independent_current</x:v>
      </x:c>
      <x:c r="K136" s="71" t="str">
        <x:v>vendor</x:v>
      </x:c>
      <x:c r="L136" s="71" t="str">
        <x:v>direct</x:v>
      </x:c>
      <x:c r="M136" s="71" t="str">
        <x:v>current</x:v>
      </x:c>
      <x:c r="N136" s="71" t="str">
        <x:v>none</x:v>
      </x:c>
      <x:c r="O136" s="71" t="str">
        <x:v>two_plus</x:v>
      </x:c>
      <x:c r="P136" s="71" t="str">
        <x:v>balanced</x:v>
      </x:c>
      <x:c r="Q136" s="71" t="str">
        <x:v>superseded</x:v>
      </x:c>
      <x:c r="R136" s="71" t="str">
        <x:v>no</x:v>
      </x:c>
      <x:c r="S136" s="71" t="str">
        <x:v>yes</x:v>
      </x:c>
      <x:c r="T136" s="71" t="str">
        <x:v>no</x:v>
      </x:c>
      <x:c r="U136" s="71" t="str">
        <x:v>no</x:v>
      </x:c>
      <x:c r="V136" s="71" t="str">
        <x:v>INVALID INPUT</x:v>
      </x:c>
      <x:c r="W136" s="71" t="str">
        <x:v>CONTROLLED_INPUT_INVALID</x:v>
      </x:c>
      <x:c r="X136" s="71" t="str">
        <x:v>INVALID</x:v>
      </x:c>
      <x:c r="Y136" s="61">
        <x:f>IF($BN136="EMPTY","EMPTY",$BN136)</x:f>
      </x:c>
      <x:c r="Z136" s="61">
        <x:f>$BO136</x:f>
      </x:c>
      <x:c r="AA136" s="61">
        <x:f>IF($BN136="EMPTY","EMPTY",IF($AZ136=TRUE,"INVALID",IF($BA136=TRUE,"INCOMPLETE",IF(OR(NOT(ISTEXT($C136)),LEN(TRIM($C136&amp;""))&lt;2),"INVALID","VALID"))))</x:f>
      </x:c>
      <x:c r="AB136" s="61">
        <x:f>IF(Y136=V136,"PASS","FAIL")</x:f>
      </x:c>
      <x:c r="AC136" s="61">
        <x:f>IF(Z136=W136,"PASS","FAIL")</x:f>
      </x:c>
      <x:c r="AD136" s="61">
        <x:f>IF(AA136=X136,"PASS","FAIL")</x:f>
      </x:c>
      <x:c r="AE136" s="61">
        <x:f>IF(AND(AB136="PASS",AC136="PASS",AD136="PASS"),"PASS","FAIL")</x:f>
      </x:c>
      <x:c r="AF136" s="71" t="str">
        <x:v>One or more controlled inputs are not recognized.</x:v>
      </x:c>
      <x:c r="AG136" s="61">
        <x:f>IF($BN136="EMPTY","EMPTY",IFERROR(VLOOKUP($BO136,'Method Notes'!$AN$5:$AW$50,2,FALSE),""))</x:f>
      </x:c>
      <x:c r="AH136" s="71" t="str">
        <x:v>Unsupported values were supplied for: previousValidation. The engine does not convert them to a safe default.</x:v>
      </x:c>
      <x:c r="AI136" s="61">
        <x:f>IF($BN136="EMPTY","EMPTY",IF($BO136="CONTROLLED_INPUT_INVALID","Unsupported values were supplied for: "&amp;LEFT($BL136,MAX(0,LEN($BL136)-2))&amp;". The engine does not convert them to a safe default.",IF($BO136="REQUIRED_FIELDS_MISSING","Required information is missing: "&amp;LEFT($BM136,MAX(0,LEN($BM136)-2))&amp;".",IFERROR(VLOOKUP($BO136,'Method Notes'!$AN$5:$AW$50,3,FALSE),""))))</x:f>
      </x:c>
      <x:c r="AJ136" s="71" t="str">
        <x:v>No role change.</x:v>
      </x:c>
      <x:c r="AK136" s="61">
        <x:f>IF($BN136="EMPTY","EMPTY",IF($BO136="COMMERCIAL_ALTERNATIVE_MISSING","Add as "&amp;$BJ136&amp;" in this scoped view.",IF($BO136="ROLE_MISMATCH","Reclassify as "&amp;$BJ136&amp;" for this view.",IFERROR(VLOOKUP($BO136,'Method Notes'!$AN$5:$AW$50,4,FALSE),""))))</x:f>
      </x:c>
      <x:c r="AL136" s="71" t="str">
        <x:v>Input correction only.</x:v>
      </x:c>
      <x:c r="AM136" s="61">
        <x:f>IF($BN136="EMPTY","EMPTY",IFERROR(VLOOKUP($BO136,'Method Notes'!$AN$5:$AW$50,5,FALSE),""))</x:f>
      </x:c>
      <x:c r="AN136" s="71" t="str">
        <x:v>Any competitor-set conclusion.</x:v>
      </x:c>
      <x:c r="AO136" s="61">
        <x:f>IF($BN136="EMPTY","EMPTY",IFERROR(VLOOKUP($BO136,'Method Notes'!$AN$5:$AW$50,6,FALSE),""))</x:f>
      </x:c>
      <x:c r="AP136" s="71" t="str">
        <x:v>Replace each invalid value with an accepted controlled value.</x:v>
      </x:c>
      <x:c r="AQ136" s="61">
        <x:f>IF($BN136="EMPTY","EMPTY",IF($BO136="COMMERCIAL_EVIDENCE_LIMITED",IF($BF136=TRUE,"Add independent decisions and missing segments.","Collect direct buyer or recorded commercial-event evidence tied to the same scope."),IFERROR(VLOOKUP($BO136,'Method Notes'!$AN$5:$AW$50,7,FALSE),"")))</x:f>
      </x:c>
      <x:c r="AR136" s="71" t="str">
        <x:v>Run the check again after correction.</x:v>
      </x:c>
      <x:c r="AS136" s="61">
        <x:f>IF($BN136="EMPTY","EMPTY",IFERROR(VLOOKUP($BO136,'Method Notes'!$AN$5:$AW$50,8,FALSE),""))</x:f>
      </x:c>
      <x:c r="AT136" s="71" t="str">
        <x:v>CONTROLLED INPUT INVALID</x:v>
      </x:c>
      <x:c r="AU136" s="61">
        <x:f>IF($BN136="EMPTY","EMPTY",IF(OR($BO136="COMMERCIAL_EVIDENCE_LIMITED",$BO136="COMMERCIAL_ALTERNATIVE_MISSING",$BO136="ROLE_MISMATCH",$BO136="SCOPE_OR_FRESHNESS_LIMIT"),IF($BB136="shared","PROVENANCE NOT INDEPENDENT",IF($BB136="one","ONE INDEPENDENT DECISION ONLY",IF($BE136="incomplete_crm","CRM CAPTURE INCOMPLETE",IF(OR($BE136="only_wins",$BE136="only_losses",$BE136="one_segment",$BE136="limited"),"SAMPLE COVERAGE LIMITED",IF($T136="yes","HISTORICAL BACKFILL UNRELIABLE",IF($BC136="stale","EVIDENCE STALE","Evidence is scoped to the tested view.")))))),IFERROR(VLOOKUP($BO136,'Method Notes'!$AN$5:$AW$50,9,FALSE),"")))</x:f>
      </x:c>
      <x:c r="AV136" s="71" t="str">
        <x:v>Correct the named fields before using the result.</x:v>
      </x:c>
      <x:c r="AW136" s="61">
        <x:f>IF($BN136="EMPTY","EMPTY",IFERROR(VLOOKUP($BO136,'Method Notes'!$AN$5:$AW$50,10,FALSE),""))</x:f>
      </x:c>
      <x:c r="AX136" s="61">
        <x:f>IF(AND(AG136=AF136,AI136=AH136,AK136=AJ136,AM136=AL136,AO136=AN136,AQ136=AP136,AS136=AR136,AU136=AT136,AW136=AV136),"PASS","FAIL")</x:f>
      </x:c>
      <x:c r="AY136">
        <x:f>IF(COUNTA($C136:$U136)&gt;0,1,0)</x:f>
      </x:c>
      <x:c r="AZ136">
        <x:f>OR(ISFORMULA($C136),ISFORMULA($D136),AND($D136&lt;&gt;"",NOT(OR(EXACT($D136,"seo"),EXACT($D136,"content"),EXACT($D136,"paid_search"),EXACT($D136,"market_monitoring"),EXACT($D136,"battlecard"),EXACT($D136,"product_comparison"),EXACT($D136,"shortlist"),EXACT($D136,"procurement"),EXACT($D136,"pricing"),EXACT($D136,"renewal"),EXACT($D136,"strategy")))),ISFORMULA($E136),AND($E136&lt;&gt;"",NOT(OR(EXACT($E136,"yes"),EXACT($E136,"no")))),ISFORMULA($F136),AND($F136&lt;&gt;"",NOT(OR(EXACT($F136,"yes"),EXACT($F136,"no")))),ISFORMULA($G136),AND($G136&lt;&gt;"",NOT(OR(EXACT($G136,"none"),EXACT($G136,"seller_only"),EXACT($G136,"buyer_event"),EXACT($G136,"mixed")))),ISFORMULA($H136),AND($H136&lt;&gt;"",NOT(OR(EXACT($H136,"yes"),EXACT($H136,"no"),EXACT($H136,"unknown")))),ISFORMULA($I136),AND($I136&lt;&gt;"",NOT(OR(EXACT($I136,"full"),EXACT($I136,"partial"),EXACT($I136,"mismatch"),EXACT($I136,"unknown")))),ISFORMULA($J136),AND($J136&lt;&gt;"",NOT(OR(EXACT($J136,"independent_current"),EXACT($J136,"one_decision"),EXACT($J136,"shared_records"),EXACT($J136,"contradictory"),EXACT($J136,"incomplete_capture"),EXACT($J136,"stale")))),ISFORMULA($K136),AND($K136&lt;&gt;"",NOT(OR(EXACT($K136,"vendor"),EXACT($K136,"product"),EXACT($K136,"consultancy"),EXACT($K136,"agency"),EXACT($K136,"internal_build"),EXACT($K136,"spreadsheet"),EXACT($K136,"incumbent"),EXACT($K136,"open_source"),EXACT($K136,"free_tool"),EXACT($K136,"no_decision"),EXACT($K136,"status_quo"),EXACT($K136,"unknown")))),ISFORMULA($L136),AND($L136&lt;&gt;"",NOT(OR(EXACT($L136,"direct"),EXACT($L136,"indirect"),EXACT($L136,"substitute"),EXACT($L136,"reference"),EXACT($L136,"unknown")))),ISFORMULA($M136),AND($M136&lt;&gt;"",NOT(OR(EXACT($M136,"current"),EXACT($M136,"stale"),EXACT($M136,"unknown")))),ISFORMULA($N136),AND($N136&lt;&gt;"",NOT(OR(EXACT($N136,"none"),EXACT($N136,"material"),EXACT($N136,"unknown")))),ISFORMULA($O136),AND($O136&lt;&gt;"",NOT(OR(EXACT($O136,"two_plus"),EXACT($O136,"one"),EXACT($O136,"shared"),EXACT($O136,"unknown")))),ISFORMULA($P136),AND($P136&lt;&gt;"",NOT(OR(EXACT($P136,"balanced"),EXACT($P136,"only_wins"),EXACT($P136,"only_losses"),EXACT($P136,"one_segment"),EXACT($P136,"incomplete_crm"),EXACT($P136,"limited")))),ISFORMULA($Q136),AND($Q136&lt;&gt;"",NOT(OR(EXACT($Q136,"none"),EXACT($Q136,"review_due"),EXACT($Q136,"new_evidence")))),ISFORMULA($R136),AND($R136&lt;&gt;"",NOT(OR(EXACT($R136,"yes"),EXACT($R136,"no")))),ISFORMULA($S136),AND($S136&lt;&gt;"",NOT(OR(EXACT($S136,"yes"),EXACT($S136,"no"),EXACT($S136,"unknown")))),ISFORMULA($T136),AND($T136&lt;&gt;"",NOT(OR(EXACT($T136,"yes"),EXACT($T136,"no")))),ISFORMULA($U136),AND($U136&lt;&gt;"",NOT(OR(EXACT($U136,"yes"),EXACT($U136,"no"),EXACT($U136,"unknown")))))</x:f>
      </x:c>
      <x:c r="BA136">
        <x:f>OR(LEN(TRIM($C136&amp;""))=0,LEN(TRIM($D136&amp;""))=0,LEN(TRIM($E136&amp;""))=0,LEN(TRIM($F136&amp;""))=0,LEN(TRIM($G136&amp;""))=0,LEN(TRIM($H136&amp;""))=0,LEN(TRIM($I136&amp;""))=0,LEN(TRIM($J136&amp;""))=0)</x:f>
      </x:c>
      <x:c r="BB136">
        <x:f>IF($O136&lt;&gt;"",$O136,IF($J136="independent_current","two_plus",IF($J136="one_decision","one",IF($J136="shared_records","shared","unknown"))))</x:f>
      </x:c>
      <x:c r="BC136">
        <x:f>IF($M136&lt;&gt;"",$M136,IF($J136="stale","stale",IF($J136="incomplete_capture","unknown",IF($J136&lt;&gt;"","current",""))))</x:f>
      </x:c>
      <x:c r="BD136">
        <x:f>IF($N136&lt;&gt;"",$N136,IF($J136="contradictory","material",IF($J136&lt;&gt;"","none","")))</x:f>
      </x:c>
      <x:c r="BE136">
        <x:f>IF($P136&lt;&gt;"",$P136,IF($J136="incomplete_capture","incomplete_crm",IF($J136="independent_current","balanced",IF($J136&lt;&gt;"","limited",""))))</x:f>
      </x:c>
      <x:c r="BF136">
        <x:f>OR($G136="buyer_event",$G136="mixed")</x:f>
      </x:c>
      <x:c r="BG136">
        <x:f>OR($D136="battlecard",$D136="shortlist",$D136="procurement",$D136="pricing",$D136="renewal",$D136="strategy",$D136="product_comparison")</x:f>
      </x:c>
      <x:c r="BH136">
        <x:f>OR($D136="seo",$D136="content",$D136="paid_search",$D136="market_monitoring")</x:f>
      </x:c>
      <x:c r="BI136">
        <x:f>IF(OR($K136="vendor",$K136="product"),"direct",IF(OR($K136="consultancy",$K136="agency"),"indirect",IF(OR($K136="internal_build",$K136="spreadsheet",$K136="incumbent",$K136="open_source",$K136="free_tool",$K136="no_decision",$K136="status_quo"),"substitute","")))</x:f>
      </x:c>
      <x:c r="BJ136">
        <x:f>IF(OR($K136="vendor",$K136="product"),"Direct competitor",IF(OR($K136="consultancy",$K136="agency"),"Service alternative",IF($K136="incumbent","Incumbent / substitute",IF($K136="no_decision","No-decision alternative",IF($K136="status_quo","Status-quo alternative",IF(OR($K136="internal_build",$K136="spreadsheet",$K136="open_source",$K136="free_tool"),"Substitute",""))))))</x:f>
      </x:c>
      <x:c r="BK136">
        <x:f>OR($G136="none",$G136="seller_only",$BB136&lt;&gt;"two_plus",$BE136="only_wins",$BE136="only_losses",$BE136="one_segment",$BE136="incomplete_crm",$BE136="limited",$T136="yes",$BC136&lt;&gt;"current")</x:f>
      </x:c>
      <x:c r="BL136">
        <x:f>IF(ISFORMULA($C136),"candidateName, ","")&amp;IF(OR(ISFORMULA($D136),AND($D136&lt;&gt;"",NOT(OR(EXACT($D136,"seo"),EXACT($D136,"content"),EXACT($D136,"paid_search"),EXACT($D136,"market_monitoring"),EXACT($D136,"battlecard"),EXACT($D136,"product_comparison"),EXACT($D136,"shortlist"),EXACT($D136,"procurement"),EXACT($D136,"pricing"),EXACT($D136,"renewal"),EXACT($D136,"strategy"))))),"decisionUse, ","")&amp;IF(OR(ISFORMULA($E136),AND($E136&lt;&gt;"",NOT(OR(EXACT($E136,"yes"),EXACT($E136,"no"))))),"candidateInSet, ","")&amp;IF(OR(ISFORMULA($F136),AND($F136&lt;&gt;"",NOT(OR(EXACT($F136,"yes"),EXACT($F136,"no"))))),"publicEvidence, ","")&amp;IF(OR(ISFORMULA($G136),AND($G136&lt;&gt;"",NOT(OR(EXACT($G136,"none"),EXACT($G136,"seller_only"),EXACT($G136,"buyer_event"),EXACT($G136,"mixed"))))),"firstPartyEvidence, ","")&amp;IF(OR(ISFORMULA($H136),AND($H136&lt;&gt;"",NOT(OR(EXACT($H136,"yes"),EXACT($H136,"no"),EXACT($H136,"unknown"))))),"realDecision, ","")&amp;IF(OR(ISFORMULA($I136),AND($I136&lt;&gt;"",NOT(OR(EXACT($I136,"full"),EXACT($I136,"partial"),EXACT($I136,"mismatch"),EXACT($I136,"unknown"))))),"scopeMatch, ","")&amp;IF(OR(ISFORMULA($J136),AND($J136&lt;&gt;"",NOT(OR(EXACT($J136,"independent_current"),EXACT($J136,"one_decision"),EXACT($J136,"shared_records"),EXACT($J136,"contradictory"),EXACT($J136,"incomplete_capture"),EXACT($J136,"stale"))))),"evidenceQuality, ","")&amp;IF(OR(ISFORMULA($K136),AND($K136&lt;&gt;"",NOT(OR(EXACT($K136,"vendor"),EXACT($K136,"product"),EXACT($K136,"consultancy"),EXACT($K136,"agency"),EXACT($K136,"internal_build"),EXACT($K136,"spreadsheet"),EXACT($K136,"incumbent"),EXACT($K136,"open_source"),EXACT($K136,"free_tool"),EXACT($K136,"no_decision"),EXACT($K136,"status_quo"),EXACT($K136,"unknown"))))),"alternativeType, ","")&amp;IF(OR(ISFORMULA($L136),AND($L136&lt;&gt;"",NOT(OR(EXACT($L136,"direct"),EXACT($L136,"indirect"),EXACT($L136,"substitute"),EXACT($L136,"reference"),EXACT($L136,"unknown"))))),"currentRole, ","")&amp;IF(OR(ISFORMULA($M136),AND($M136&lt;&gt;"",NOT(OR(EXACT($M136,"current"),EXACT($M136,"stale"),EXACT($M136,"unknown"))))),"freshness, ","")&amp;IF(OR(ISFORMULA($N136),AND($N136&lt;&gt;"",NOT(OR(EXACT($N136,"none"),EXACT($N136,"material"),EXACT($N136,"unknown"))))),"contradiction, ","")&amp;IF(OR(ISFORMULA($O136),AND($O136&lt;&gt;"",NOT(OR(EXACT($O136,"two_plus"),EXACT($O136,"one"),EXACT($O136,"shared"),EXACT($O136,"unknown"))))),"provenance, ","")&amp;IF(OR(ISFORMULA($P136),AND($P136&lt;&gt;"",NOT(OR(EXACT($P136,"balanced"),EXACT($P136,"only_wins"),EXACT($P136,"only_losses"),EXACT($P136,"one_segment"),EXACT($P136,"incomplete_crm"),EXACT($P136,"limited"))))),"sampleCoverage, ","")&amp;IF(OR(ISFORMULA($Q136),AND($Q136&lt;&gt;"",NOT(OR(EXACT($Q136,"none"),EXACT($Q136,"review_due"),EXACT($Q136,"new_evidence"))))),"previousValidation, ","")&amp;IF(OR(ISFORMULA($R136),AND($R136&lt;&gt;"",NOT(OR(EXACT($R136,"yes"),EXACT($R136,"no"))))),"newMaterialEvidence, ","")&amp;IF(OR(ISFORMULA($S136),AND($S136&lt;&gt;"",NOT(OR(EXACT($S136,"yes"),EXACT($S136,"no"),EXACT($S136,"unknown"))))),"serviceability, ","")&amp;IF(OR(ISFORMULA($T136),AND($T136&lt;&gt;"",NOT(OR(EXACT($T136,"yes"),EXACT($T136,"no"))))),"historicalBackfill, ","")&amp;IF(OR(ISFORMULA($U136),AND($U136&lt;&gt;"",NOT(OR(EXACT($U136,"yes"),EXACT($U136,"no"),EXACT($U136,"unknown"))))),"commercialNonParticipation, ","")</x:f>
      </x:c>
      <x:c r="BM136">
        <x:f>IF(LEN(TRIM($C136&amp;""))=0,"candidateName, ","")&amp;IF(LEN(TRIM($D136&amp;""))=0,"decisionUse, ","")&amp;IF(LEN(TRIM($E136&amp;""))=0,"candidateInSet, ","")&amp;IF(LEN(TRIM($F136&amp;""))=0,"publicEvidence, ","")&amp;IF(LEN(TRIM($G136&amp;""))=0,"firstPartyEvidence, ","")&amp;IF(LEN(TRIM($H136&amp;""))=0,"realDecision, ","")&amp;IF(LEN(TRIM($I136&amp;""))=0,"scopeMatch, ","")&amp;IF(LEN(TRIM($J136&amp;""))=0,"evidenceQuality, ","")</x:f>
      </x:c>
      <x:c r="BN136">
        <x:f>IF($AY136=0,"EMPTY",IF($AZ136=TRUE,"INVALID INPUT",IF($BA136=TRUE,"INVALID INPUT",IF(OR(NOT(ISTEXT($C136)),LEN(TRIM($C136&amp;""))&lt;2),"INVALID INPUT",IF(OR($Q136="review_due",$Q136="new_evidence",$R136="yes"),"REOPEN",IF(OR($BD136="material",$BD136="unknown"),"RESOLVE EVIDENCE",IF(OR($I136="unknown",$H136="unknown"),"RESOLVE EVIDENCE",IF(AND($BG136=TRUE,OR($S136="",$S136="unknown")),"RESOLVE EVIDENCE",IF(AND($E136="no",OR($K136="",$K136="unknown")),"RESOLVE EVIDENCE",IF(AND($E136="yes",OR($L136="",$L136="unknown")),"RESOLVE EVIDENCE",IF(AND($E136="yes",OR($I136="partial",$I136="mismatch",$BC136="stale")),"DOWNGRADE",IF(AND($BG136=TRUE,$BK136=TRUE),"RESOLVE EVIDENCE",IF(AND($S136="no",$E136="yes",$H136="no",$U136="yes",$BB136="two_plus",$I136="full",$BC136="current"),"EXCLUDE FROM THIS COMMERCIAL VIEW",IF(AND($S136="no",$E136="yes",$H136="yes"),"DOWNGRADE",IF(AND($S136="no",OR($F136="yes",$BH136=TRUE)),"RETAIN FOR DISCOVERY / REFERENCE",IF($S136="no","RESOLVE EVIDENCE",IF(AND($E136="no",$H136="yes",$BF136=TRUE,$I136="full",$BI136=""),"RESOLVE EVIDENCE",IF(AND($E136="no",$H136="yes",$BF136=TRUE,$I136="full",$BG136=TRUE,OR($BB136&lt;&gt;"two_plus",$BC136&lt;&gt;"current",$S136&lt;&gt;"yes")),"RESOLVE EVIDENCE",IF(AND($E136="no",$H136="yes",$BF136=TRUE,$I136="full"),"ADD",IF(AND($BI136&lt;&gt;"",$E136="yes",$H136="yes",$I136="full",$L136&lt;&gt;$BI136),"RECLASSIFY",IF(AND($BB136="shared",$BH136=TRUE),"RETAIN FOR DISCOVERY / REFERENCE",IF(AND($BH136=TRUE,$F136="yes",OR($H136="no",$G136="none")),"RETAIN FOR DISCOVERY / REFERENCE",IF(AND($E136="yes",$H136="no",$U136="yes",$BB136="two_plus",$I136="full",$BC136="current"),"EXCLUDE FROM THIS COMMERCIAL VIEW",IF(AND($E136="yes",$H136="yes",$BF136=TRUE,$I136="full",$BB136="two_plus",$BC136="current",$BI136=""),"RESOLVE EVIDENCE",IF(AND($E136="yes",$H136="yes",$BF136=TRUE,$I136="full",$BB136="two_plus",$BC136="current",$BG136=TRUE,$S136&lt;&gt;"yes"),"RESOLVE EVIDENCE",IF(AND($E136="yes",$H136="yes",$BF136=TRUE,$I136="full",$BB136="two_plus",$BC136="current",$L136&lt;&gt;$BI136),"RECLASSIFY",IF(AND($E136="yes",$H136="yes",$BF136=TRUE,$I136="full",$BB136="two_plus",$BC136="current"),"CONFIRM","RESOLVE EVIDENCE")))))))))))))))))))))))))))</x:f>
      </x:c>
      <x:c r="BO136">
        <x:f>IF($AY136=0,"EMPTY",IF($AZ136=TRUE,"CONTROLLED_INPUT_INVALID",IF($BA136=TRUE,"REQUIRED_FIELDS_MISSING",IF(OR(NOT(ISTEXT($C136)),LEN(TRIM($C136&amp;""))&lt;2),"IDENTITY_MALFORMED",IF(OR($Q136="review_due",$Q136="new_evidence",$R136="yes"),"LIFECYCLE_TRIGGER",IF(OR($BD136="material",$BD136="unknown"),"MATERIAL_CONTRADICTION",IF(OR($I136="unknown",$H136="unknown"),"SCOPE_OR_EVENT_UNRESOLVED",IF(AND($BG136=TRUE,OR($S136="",$S136="unknown")),"SERVICEABILITY_UNRESOLVED",IF(AND($E136="no",OR($K136="",$K136="unknown")),"MISSING_ALTERNATIVE_ROLE_UNRESOLVED",IF(AND($E136="yes",OR($L136="",$L136="unknown")),"CURRENT_ROLE_UNRESOLVED",IF(AND($E136="yes",OR($I136="partial",$I136="mismatch",$BC136="stale")),"SCOPE_OR_FRESHNESS_LIMIT",IF(AND($BG136=TRUE,$BK136=TRUE),"COMMERCIAL_EVIDENCE_LIMITED",IF(AND($S136="no",$E136="yes",$H136="no",$U136="yes",$BB136="two_plus",$I136="full",$BC136="current"),"SCOPED_NON_SERVICEABILITY",IF(AND($S136="no",$E136="yes",$H136="yes"),"SERVICEABILITY_LIMIT",IF(AND($S136="no",OR($F136="yes",$BH136=TRUE)),"NOT_SERVICEABLE_FOR_COMMERCIAL_VIEW",IF($S136="no","SERVICEABILITY_NEGATIVE_ROLE_EFFECT_UNRESOLVED",IF(AND($E136="no",$H136="yes",$BF136=TRUE,$I136="full",$BI136=""),"MISSING_ALTERNATIVE_ROLE_UNRESOLVED",IF(AND($E136="no",$H136="yes",$BF136=TRUE,$I136="full",$BG136=TRUE,OR($BB136&lt;&gt;"two_plus",$BC136&lt;&gt;"current",$S136&lt;&gt;"yes")),"MISSING_ALTERNATIVE_EVIDENCE_LIMITED",IF(AND($E136="no",$H136="yes",$BF136=TRUE,$I136="full"),"COMMERCIAL_ALTERNATIVE_MISSING",IF(AND($BI136&lt;&gt;"",$E136="yes",$H136="yes",$I136="full",$L136&lt;&gt;$BI136),"ROLE_MISMATCH",IF(AND($BB136="shared",$BH136=TRUE),"PUBLIC_SIGNAL_SHARED_PROVENANCE",IF(AND($BH136=TRUE,$F136="yes",OR($H136="no",$G136="none")),"DISCOVERY_ONLY_RELATIONSHIP",IF(AND($E136="yes",$H136="no",$U136="yes",$BB136="two_plus",$I136="full",$BC136="current"),"SCOPED_NON_PARTICIPATION",IF(AND($E136="yes",$H136="yes",$BF136=TRUE,$I136="full",$BB136="two_plus",$BC136="current",$BI136=""),"ALTERNATIVE_TYPE_UNRESOLVED",IF(AND($E136="yes",$H136="yes",$BF136=TRUE,$I136="full",$BB136="two_plus",$BC136="current",$BG136=TRUE,$S136&lt;&gt;"yes"),"SERVICEABILITY_UNRESOLVED",IF(AND($E136="yes",$H136="yes",$BF136=TRUE,$I136="full",$BB136="two_plus",$BC136="current",$L136&lt;&gt;$BI136),"ROLE_MISMATCH",IF(AND($E136="yes",$H136="yes",$BF136=TRUE,$I136="full",$BB136="two_plus",$BC136="current"),"SCOPED_COMMERCIAL_RELEVANCE","DEFAULT_EVIDENCE_GAP")))))))))))))))))))))))))))</x:f>
      </x:c>
    </x:row>
    <x:row r="137">
      <x:c r="A137" s="71" t="str">
        <x:v>F132</x:v>
      </x:c>
      <x:c r="B137" s="71" t="str">
        <x:v>Lifecycle invalid new evidence value</x:v>
      </x:c>
      <x:c r="C137" s="71" t="str">
        <x:v>Atlas Cloud</x:v>
      </x:c>
      <x:c r="D137" s="71" t="str">
        <x:v>shortlist</x:v>
      </x:c>
      <x:c r="E137" s="71" t="str">
        <x:v>yes</x:v>
      </x:c>
      <x:c r="F137" s="71" t="str">
        <x:v>yes</x:v>
      </x:c>
      <x:c r="G137" s="71" t="str">
        <x:v>mixed</x:v>
      </x:c>
      <x:c r="H137" s="71" t="str">
        <x:v>yes</x:v>
      </x:c>
      <x:c r="I137" s="71" t="str">
        <x:v>full</x:v>
      </x:c>
      <x:c r="J137" s="71" t="str">
        <x:v>independent_current</x:v>
      </x:c>
      <x:c r="K137" s="71" t="str">
        <x:v>vendor</x:v>
      </x:c>
      <x:c r="L137" s="71" t="str">
        <x:v>direct</x:v>
      </x:c>
      <x:c r="M137" s="71" t="str">
        <x:v>current</x:v>
      </x:c>
      <x:c r="N137" s="71" t="str">
        <x:v>none</x:v>
      </x:c>
      <x:c r="O137" s="71" t="str">
        <x:v>two_plus</x:v>
      </x:c>
      <x:c r="P137" s="71" t="str">
        <x:v>balanced</x:v>
      </x:c>
      <x:c r="Q137" s="71" t="str">
        <x:v>none</x:v>
      </x:c>
      <x:c r="R137" s="71" t="str">
        <x:v>maybe</x:v>
      </x:c>
      <x:c r="S137" s="71" t="str">
        <x:v>yes</x:v>
      </x:c>
      <x:c r="T137" s="71" t="str">
        <x:v>no</x:v>
      </x:c>
      <x:c r="U137" s="71" t="str">
        <x:v>no</x:v>
      </x:c>
      <x:c r="V137" s="71" t="str">
        <x:v>INVALID INPUT</x:v>
      </x:c>
      <x:c r="W137" s="71" t="str">
        <x:v>CONTROLLED_INPUT_INVALID</x:v>
      </x:c>
      <x:c r="X137" s="71" t="str">
        <x:v>INVALID</x:v>
      </x:c>
      <x:c r="Y137" s="61">
        <x:f>IF($BN137="EMPTY","EMPTY",$BN137)</x:f>
      </x:c>
      <x:c r="Z137" s="61">
        <x:f>$BO137</x:f>
      </x:c>
      <x:c r="AA137" s="61">
        <x:f>IF($BN137="EMPTY","EMPTY",IF($AZ137=TRUE,"INVALID",IF($BA137=TRUE,"INCOMPLETE",IF(OR(NOT(ISTEXT($C137)),LEN(TRIM($C137&amp;""))&lt;2),"INVALID","VALID"))))</x:f>
      </x:c>
      <x:c r="AB137" s="61">
        <x:f>IF(Y137=V137,"PASS","FAIL")</x:f>
      </x:c>
      <x:c r="AC137" s="61">
        <x:f>IF(Z137=W137,"PASS","FAIL")</x:f>
      </x:c>
      <x:c r="AD137" s="61">
        <x:f>IF(AA137=X137,"PASS","FAIL")</x:f>
      </x:c>
      <x:c r="AE137" s="61">
        <x:f>IF(AND(AB137="PASS",AC137="PASS",AD137="PASS"),"PASS","FAIL")</x:f>
      </x:c>
      <x:c r="AF137" s="71" t="str">
        <x:v>One or more controlled inputs are not recognized.</x:v>
      </x:c>
      <x:c r="AG137" s="61">
        <x:f>IF($BN137="EMPTY","EMPTY",IFERROR(VLOOKUP($BO137,'Method Notes'!$AN$5:$AW$50,2,FALSE),""))</x:f>
      </x:c>
      <x:c r="AH137" s="71" t="str">
        <x:v>Unsupported values were supplied for: newMaterialEvidence. The engine does not convert them to a safe default.</x:v>
      </x:c>
      <x:c r="AI137" s="61">
        <x:f>IF($BN137="EMPTY","EMPTY",IF($BO137="CONTROLLED_INPUT_INVALID","Unsupported values were supplied for: "&amp;LEFT($BL137,MAX(0,LEN($BL137)-2))&amp;". The engine does not convert them to a safe default.",IF($BO137="REQUIRED_FIELDS_MISSING","Required information is missing: "&amp;LEFT($BM137,MAX(0,LEN($BM137)-2))&amp;".",IFERROR(VLOOKUP($BO137,'Method Notes'!$AN$5:$AW$50,3,FALSE),""))))</x:f>
      </x:c>
      <x:c r="AJ137" s="71" t="str">
        <x:v>No role change.</x:v>
      </x:c>
      <x:c r="AK137" s="61">
        <x:f>IF($BN137="EMPTY","EMPTY",IF($BO137="COMMERCIAL_ALTERNATIVE_MISSING","Add as "&amp;$BJ137&amp;" in this scoped view.",IF($BO137="ROLE_MISMATCH","Reclassify as "&amp;$BJ137&amp;" for this view.",IFERROR(VLOOKUP($BO137,'Method Notes'!$AN$5:$AW$50,4,FALSE),""))))</x:f>
      </x:c>
      <x:c r="AL137" s="71" t="str">
        <x:v>Input correction only.</x:v>
      </x:c>
      <x:c r="AM137" s="61">
        <x:f>IF($BN137="EMPTY","EMPTY",IFERROR(VLOOKUP($BO137,'Method Notes'!$AN$5:$AW$50,5,FALSE),""))</x:f>
      </x:c>
      <x:c r="AN137" s="71" t="str">
        <x:v>Any competitor-set conclusion.</x:v>
      </x:c>
      <x:c r="AO137" s="61">
        <x:f>IF($BN137="EMPTY","EMPTY",IFERROR(VLOOKUP($BO137,'Method Notes'!$AN$5:$AW$50,6,FALSE),""))</x:f>
      </x:c>
      <x:c r="AP137" s="71" t="str">
        <x:v>Replace each invalid value with an accepted controlled value.</x:v>
      </x:c>
      <x:c r="AQ137" s="61">
        <x:f>IF($BN137="EMPTY","EMPTY",IF($BO137="COMMERCIAL_EVIDENCE_LIMITED",IF($BF137=TRUE,"Add independent decisions and missing segments.","Collect direct buyer or recorded commercial-event evidence tied to the same scope."),IFERROR(VLOOKUP($BO137,'Method Notes'!$AN$5:$AW$50,7,FALSE),"")))</x:f>
      </x:c>
      <x:c r="AR137" s="71" t="str">
        <x:v>Run the check again after correction.</x:v>
      </x:c>
      <x:c r="AS137" s="61">
        <x:f>IF($BN137="EMPTY","EMPTY",IFERROR(VLOOKUP($BO137,'Method Notes'!$AN$5:$AW$50,8,FALSE),""))</x:f>
      </x:c>
      <x:c r="AT137" s="71" t="str">
        <x:v>CONTROLLED INPUT INVALID</x:v>
      </x:c>
      <x:c r="AU137" s="61">
        <x:f>IF($BN137="EMPTY","EMPTY",IF(OR($BO137="COMMERCIAL_EVIDENCE_LIMITED",$BO137="COMMERCIAL_ALTERNATIVE_MISSING",$BO137="ROLE_MISMATCH",$BO137="SCOPE_OR_FRESHNESS_LIMIT"),IF($BB137="shared","PROVENANCE NOT INDEPENDENT",IF($BB137="one","ONE INDEPENDENT DECISION ONLY",IF($BE137="incomplete_crm","CRM CAPTURE INCOMPLETE",IF(OR($BE137="only_wins",$BE137="only_losses",$BE137="one_segment",$BE137="limited"),"SAMPLE COVERAGE LIMITED",IF($T137="yes","HISTORICAL BACKFILL UNRELIABLE",IF($BC137="stale","EVIDENCE STALE","Evidence is scoped to the tested view.")))))),IFERROR(VLOOKUP($BO137,'Method Notes'!$AN$5:$AW$50,9,FALSE),"")))</x:f>
      </x:c>
      <x:c r="AV137" s="71" t="str">
        <x:v>Correct the named fields before using the result.</x:v>
      </x:c>
      <x:c r="AW137" s="61">
        <x:f>IF($BN137="EMPTY","EMPTY",IFERROR(VLOOKUP($BO137,'Method Notes'!$AN$5:$AW$50,10,FALSE),""))</x:f>
      </x:c>
      <x:c r="AX137" s="61">
        <x:f>IF(AND(AG137=AF137,AI137=AH137,AK137=AJ137,AM137=AL137,AO137=AN137,AQ137=AP137,AS137=AR137,AU137=AT137,AW137=AV137),"PASS","FAIL")</x:f>
      </x:c>
      <x:c r="AY137">
        <x:f>IF(COUNTA($C137:$U137)&gt;0,1,0)</x:f>
      </x:c>
      <x:c r="AZ137">
        <x:f>OR(ISFORMULA($C137),ISFORMULA($D137),AND($D137&lt;&gt;"",NOT(OR(EXACT($D137,"seo"),EXACT($D137,"content"),EXACT($D137,"paid_search"),EXACT($D137,"market_monitoring"),EXACT($D137,"battlecard"),EXACT($D137,"product_comparison"),EXACT($D137,"shortlist"),EXACT($D137,"procurement"),EXACT($D137,"pricing"),EXACT($D137,"renewal"),EXACT($D137,"strategy")))),ISFORMULA($E137),AND($E137&lt;&gt;"",NOT(OR(EXACT($E137,"yes"),EXACT($E137,"no")))),ISFORMULA($F137),AND($F137&lt;&gt;"",NOT(OR(EXACT($F137,"yes"),EXACT($F137,"no")))),ISFORMULA($G137),AND($G137&lt;&gt;"",NOT(OR(EXACT($G137,"none"),EXACT($G137,"seller_only"),EXACT($G137,"buyer_event"),EXACT($G137,"mixed")))),ISFORMULA($H137),AND($H137&lt;&gt;"",NOT(OR(EXACT($H137,"yes"),EXACT($H137,"no"),EXACT($H137,"unknown")))),ISFORMULA($I137),AND($I137&lt;&gt;"",NOT(OR(EXACT($I137,"full"),EXACT($I137,"partial"),EXACT($I137,"mismatch"),EXACT($I137,"unknown")))),ISFORMULA($J137),AND($J137&lt;&gt;"",NOT(OR(EXACT($J137,"independent_current"),EXACT($J137,"one_decision"),EXACT($J137,"shared_records"),EXACT($J137,"contradictory"),EXACT($J137,"incomplete_capture"),EXACT($J137,"stale")))),ISFORMULA($K137),AND($K137&lt;&gt;"",NOT(OR(EXACT($K137,"vendor"),EXACT($K137,"product"),EXACT($K137,"consultancy"),EXACT($K137,"agency"),EXACT($K137,"internal_build"),EXACT($K137,"spreadsheet"),EXACT($K137,"incumbent"),EXACT($K137,"open_source"),EXACT($K137,"free_tool"),EXACT($K137,"no_decision"),EXACT($K137,"status_quo"),EXACT($K137,"unknown")))),ISFORMULA($L137),AND($L137&lt;&gt;"",NOT(OR(EXACT($L137,"direct"),EXACT($L137,"indirect"),EXACT($L137,"substitute"),EXACT($L137,"reference"),EXACT($L137,"unknown")))),ISFORMULA($M137),AND($M137&lt;&gt;"",NOT(OR(EXACT($M137,"current"),EXACT($M137,"stale"),EXACT($M137,"unknown")))),ISFORMULA($N137),AND($N137&lt;&gt;"",NOT(OR(EXACT($N137,"none"),EXACT($N137,"material"),EXACT($N137,"unknown")))),ISFORMULA($O137),AND($O137&lt;&gt;"",NOT(OR(EXACT($O137,"two_plus"),EXACT($O137,"one"),EXACT($O137,"shared"),EXACT($O137,"unknown")))),ISFORMULA($P137),AND($P137&lt;&gt;"",NOT(OR(EXACT($P137,"balanced"),EXACT($P137,"only_wins"),EXACT($P137,"only_losses"),EXACT($P137,"one_segment"),EXACT($P137,"incomplete_crm"),EXACT($P137,"limited")))),ISFORMULA($Q137),AND($Q137&lt;&gt;"",NOT(OR(EXACT($Q137,"none"),EXACT($Q137,"review_due"),EXACT($Q137,"new_evidence")))),ISFORMULA($R137),AND($R137&lt;&gt;"",NOT(OR(EXACT($R137,"yes"),EXACT($R137,"no")))),ISFORMULA($S137),AND($S137&lt;&gt;"",NOT(OR(EXACT($S137,"yes"),EXACT($S137,"no"),EXACT($S137,"unknown")))),ISFORMULA($T137),AND($T137&lt;&gt;"",NOT(OR(EXACT($T137,"yes"),EXACT($T137,"no")))),ISFORMULA($U137),AND($U137&lt;&gt;"",NOT(OR(EXACT($U137,"yes"),EXACT($U137,"no"),EXACT($U137,"unknown")))))</x:f>
      </x:c>
      <x:c r="BA137">
        <x:f>OR(LEN(TRIM($C137&amp;""))=0,LEN(TRIM($D137&amp;""))=0,LEN(TRIM($E137&amp;""))=0,LEN(TRIM($F137&amp;""))=0,LEN(TRIM($G137&amp;""))=0,LEN(TRIM($H137&amp;""))=0,LEN(TRIM($I137&amp;""))=0,LEN(TRIM($J137&amp;""))=0)</x:f>
      </x:c>
      <x:c r="BB137">
        <x:f>IF($O137&lt;&gt;"",$O137,IF($J137="independent_current","two_plus",IF($J137="one_decision","one",IF($J137="shared_records","shared","unknown"))))</x:f>
      </x:c>
      <x:c r="BC137">
        <x:f>IF($M137&lt;&gt;"",$M137,IF($J137="stale","stale",IF($J137="incomplete_capture","unknown",IF($J137&lt;&gt;"","current",""))))</x:f>
      </x:c>
      <x:c r="BD137">
        <x:f>IF($N137&lt;&gt;"",$N137,IF($J137="contradictory","material",IF($J137&lt;&gt;"","none","")))</x:f>
      </x:c>
      <x:c r="BE137">
        <x:f>IF($P137&lt;&gt;"",$P137,IF($J137="incomplete_capture","incomplete_crm",IF($J137="independent_current","balanced",IF($J137&lt;&gt;"","limited",""))))</x:f>
      </x:c>
      <x:c r="BF137">
        <x:f>OR($G137="buyer_event",$G137="mixed")</x:f>
      </x:c>
      <x:c r="BG137">
        <x:f>OR($D137="battlecard",$D137="shortlist",$D137="procurement",$D137="pricing",$D137="renewal",$D137="strategy",$D137="product_comparison")</x:f>
      </x:c>
      <x:c r="BH137">
        <x:f>OR($D137="seo",$D137="content",$D137="paid_search",$D137="market_monitoring")</x:f>
      </x:c>
      <x:c r="BI137">
        <x:f>IF(OR($K137="vendor",$K137="product"),"direct",IF(OR($K137="consultancy",$K137="agency"),"indirect",IF(OR($K137="internal_build",$K137="spreadsheet",$K137="incumbent",$K137="open_source",$K137="free_tool",$K137="no_decision",$K137="status_quo"),"substitute","")))</x:f>
      </x:c>
      <x:c r="BJ137">
        <x:f>IF(OR($K137="vendor",$K137="product"),"Direct competitor",IF(OR($K137="consultancy",$K137="agency"),"Service alternative",IF($K137="incumbent","Incumbent / substitute",IF($K137="no_decision","No-decision alternative",IF($K137="status_quo","Status-quo alternative",IF(OR($K137="internal_build",$K137="spreadsheet",$K137="open_source",$K137="free_tool"),"Substitute",""))))))</x:f>
      </x:c>
      <x:c r="BK137">
        <x:f>OR($G137="none",$G137="seller_only",$BB137&lt;&gt;"two_plus",$BE137="only_wins",$BE137="only_losses",$BE137="one_segment",$BE137="incomplete_crm",$BE137="limited",$T137="yes",$BC137&lt;&gt;"current")</x:f>
      </x:c>
      <x:c r="BL137">
        <x:f>IF(ISFORMULA($C137),"candidateName, ","")&amp;IF(OR(ISFORMULA($D137),AND($D137&lt;&gt;"",NOT(OR(EXACT($D137,"seo"),EXACT($D137,"content"),EXACT($D137,"paid_search"),EXACT($D137,"market_monitoring"),EXACT($D137,"battlecard"),EXACT($D137,"product_comparison"),EXACT($D137,"shortlist"),EXACT($D137,"procurement"),EXACT($D137,"pricing"),EXACT($D137,"renewal"),EXACT($D137,"strategy"))))),"decisionUse, ","")&amp;IF(OR(ISFORMULA($E137),AND($E137&lt;&gt;"",NOT(OR(EXACT($E137,"yes"),EXACT($E137,"no"))))),"candidateInSet, ","")&amp;IF(OR(ISFORMULA($F137),AND($F137&lt;&gt;"",NOT(OR(EXACT($F137,"yes"),EXACT($F137,"no"))))),"publicEvidence, ","")&amp;IF(OR(ISFORMULA($G137),AND($G137&lt;&gt;"",NOT(OR(EXACT($G137,"none"),EXACT($G137,"seller_only"),EXACT($G137,"buyer_event"),EXACT($G137,"mixed"))))),"firstPartyEvidence, ","")&amp;IF(OR(ISFORMULA($H137),AND($H137&lt;&gt;"",NOT(OR(EXACT($H137,"yes"),EXACT($H137,"no"),EXACT($H137,"unknown"))))),"realDecision, ","")&amp;IF(OR(ISFORMULA($I137),AND($I137&lt;&gt;"",NOT(OR(EXACT($I137,"full"),EXACT($I137,"partial"),EXACT($I137,"mismatch"),EXACT($I137,"unknown"))))),"scopeMatch, ","")&amp;IF(OR(ISFORMULA($J137),AND($J137&lt;&gt;"",NOT(OR(EXACT($J137,"independent_current"),EXACT($J137,"one_decision"),EXACT($J137,"shared_records"),EXACT($J137,"contradictory"),EXACT($J137,"incomplete_capture"),EXACT($J137,"stale"))))),"evidenceQuality, ","")&amp;IF(OR(ISFORMULA($K137),AND($K137&lt;&gt;"",NOT(OR(EXACT($K137,"vendor"),EXACT($K137,"product"),EXACT($K137,"consultancy"),EXACT($K137,"agency"),EXACT($K137,"internal_build"),EXACT($K137,"spreadsheet"),EXACT($K137,"incumbent"),EXACT($K137,"open_source"),EXACT($K137,"free_tool"),EXACT($K137,"no_decision"),EXACT($K137,"status_quo"),EXACT($K137,"unknown"))))),"alternativeType, ","")&amp;IF(OR(ISFORMULA($L137),AND($L137&lt;&gt;"",NOT(OR(EXACT($L137,"direct"),EXACT($L137,"indirect"),EXACT($L137,"substitute"),EXACT($L137,"reference"),EXACT($L137,"unknown"))))),"currentRole, ","")&amp;IF(OR(ISFORMULA($M137),AND($M137&lt;&gt;"",NOT(OR(EXACT($M137,"current"),EXACT($M137,"stale"),EXACT($M137,"unknown"))))),"freshness, ","")&amp;IF(OR(ISFORMULA($N137),AND($N137&lt;&gt;"",NOT(OR(EXACT($N137,"none"),EXACT($N137,"material"),EXACT($N137,"unknown"))))),"contradiction, ","")&amp;IF(OR(ISFORMULA($O137),AND($O137&lt;&gt;"",NOT(OR(EXACT($O137,"two_plus"),EXACT($O137,"one"),EXACT($O137,"shared"),EXACT($O137,"unknown"))))),"provenance, ","")&amp;IF(OR(ISFORMULA($P137),AND($P137&lt;&gt;"",NOT(OR(EXACT($P137,"balanced"),EXACT($P137,"only_wins"),EXACT($P137,"only_losses"),EXACT($P137,"one_segment"),EXACT($P137,"incomplete_crm"),EXACT($P137,"limited"))))),"sampleCoverage, ","")&amp;IF(OR(ISFORMULA($Q137),AND($Q137&lt;&gt;"",NOT(OR(EXACT($Q137,"none"),EXACT($Q137,"review_due"),EXACT($Q137,"new_evidence"))))),"previousValidation, ","")&amp;IF(OR(ISFORMULA($R137),AND($R137&lt;&gt;"",NOT(OR(EXACT($R137,"yes"),EXACT($R137,"no"))))),"newMaterialEvidence, ","")&amp;IF(OR(ISFORMULA($S137),AND($S137&lt;&gt;"",NOT(OR(EXACT($S137,"yes"),EXACT($S137,"no"),EXACT($S137,"unknown"))))),"serviceability, ","")&amp;IF(OR(ISFORMULA($T137),AND($T137&lt;&gt;"",NOT(OR(EXACT($T137,"yes"),EXACT($T137,"no"))))),"historicalBackfill, ","")&amp;IF(OR(ISFORMULA($U137),AND($U137&lt;&gt;"",NOT(OR(EXACT($U137,"yes"),EXACT($U137,"no"),EXACT($U137,"unknown"))))),"commercialNonParticipation, ","")</x:f>
      </x:c>
      <x:c r="BM137">
        <x:f>IF(LEN(TRIM($C137&amp;""))=0,"candidateName, ","")&amp;IF(LEN(TRIM($D137&amp;""))=0,"decisionUse, ","")&amp;IF(LEN(TRIM($E137&amp;""))=0,"candidateInSet, ","")&amp;IF(LEN(TRIM($F137&amp;""))=0,"publicEvidence, ","")&amp;IF(LEN(TRIM($G137&amp;""))=0,"firstPartyEvidence, ","")&amp;IF(LEN(TRIM($H137&amp;""))=0,"realDecision, ","")&amp;IF(LEN(TRIM($I137&amp;""))=0,"scopeMatch, ","")&amp;IF(LEN(TRIM($J137&amp;""))=0,"evidenceQuality, ","")</x:f>
      </x:c>
      <x:c r="BN137">
        <x:f>IF($AY137=0,"EMPTY",IF($AZ137=TRUE,"INVALID INPUT",IF($BA137=TRUE,"INVALID INPUT",IF(OR(NOT(ISTEXT($C137)),LEN(TRIM($C137&amp;""))&lt;2),"INVALID INPUT",IF(OR($Q137="review_due",$Q137="new_evidence",$R137="yes"),"REOPEN",IF(OR($BD137="material",$BD137="unknown"),"RESOLVE EVIDENCE",IF(OR($I137="unknown",$H137="unknown"),"RESOLVE EVIDENCE",IF(AND($BG137=TRUE,OR($S137="",$S137="unknown")),"RESOLVE EVIDENCE",IF(AND($E137="no",OR($K137="",$K137="unknown")),"RESOLVE EVIDENCE",IF(AND($E137="yes",OR($L137="",$L137="unknown")),"RESOLVE EVIDENCE",IF(AND($E137="yes",OR($I137="partial",$I137="mismatch",$BC137="stale")),"DOWNGRADE",IF(AND($BG137=TRUE,$BK137=TRUE),"RESOLVE EVIDENCE",IF(AND($S137="no",$E137="yes",$H137="no",$U137="yes",$BB137="two_plus",$I137="full",$BC137="current"),"EXCLUDE FROM THIS COMMERCIAL VIEW",IF(AND($S137="no",$E137="yes",$H137="yes"),"DOWNGRADE",IF(AND($S137="no",OR($F137="yes",$BH137=TRUE)),"RETAIN FOR DISCOVERY / REFERENCE",IF($S137="no","RESOLVE EVIDENCE",IF(AND($E137="no",$H137="yes",$BF137=TRUE,$I137="full",$BI137=""),"RESOLVE EVIDENCE",IF(AND($E137="no",$H137="yes",$BF137=TRUE,$I137="full",$BG137=TRUE,OR($BB137&lt;&gt;"two_plus",$BC137&lt;&gt;"current",$S137&lt;&gt;"yes")),"RESOLVE EVIDENCE",IF(AND($E137="no",$H137="yes",$BF137=TRUE,$I137="full"),"ADD",IF(AND($BI137&lt;&gt;"",$E137="yes",$H137="yes",$I137="full",$L137&lt;&gt;$BI137),"RECLASSIFY",IF(AND($BB137="shared",$BH137=TRUE),"RETAIN FOR DISCOVERY / REFERENCE",IF(AND($BH137=TRUE,$F137="yes",OR($H137="no",$G137="none")),"RETAIN FOR DISCOVERY / REFERENCE",IF(AND($E137="yes",$H137="no",$U137="yes",$BB137="two_plus",$I137="full",$BC137="current"),"EXCLUDE FROM THIS COMMERCIAL VIEW",IF(AND($E137="yes",$H137="yes",$BF137=TRUE,$I137="full",$BB137="two_plus",$BC137="current",$BI137=""),"RESOLVE EVIDENCE",IF(AND($E137="yes",$H137="yes",$BF137=TRUE,$I137="full",$BB137="two_plus",$BC137="current",$BG137=TRUE,$S137&lt;&gt;"yes"),"RESOLVE EVIDENCE",IF(AND($E137="yes",$H137="yes",$BF137=TRUE,$I137="full",$BB137="two_plus",$BC137="current",$L137&lt;&gt;$BI137),"RECLASSIFY",IF(AND($E137="yes",$H137="yes",$BF137=TRUE,$I137="full",$BB137="two_plus",$BC137="current"),"CONFIRM","RESOLVE EVIDENCE")))))))))))))))))))))))))))</x:f>
      </x:c>
      <x:c r="BO137">
        <x:f>IF($AY137=0,"EMPTY",IF($AZ137=TRUE,"CONTROLLED_INPUT_INVALID",IF($BA137=TRUE,"REQUIRED_FIELDS_MISSING",IF(OR(NOT(ISTEXT($C137)),LEN(TRIM($C137&amp;""))&lt;2),"IDENTITY_MALFORMED",IF(OR($Q137="review_due",$Q137="new_evidence",$R137="yes"),"LIFECYCLE_TRIGGER",IF(OR($BD137="material",$BD137="unknown"),"MATERIAL_CONTRADICTION",IF(OR($I137="unknown",$H137="unknown"),"SCOPE_OR_EVENT_UNRESOLVED",IF(AND($BG137=TRUE,OR($S137="",$S137="unknown")),"SERVICEABILITY_UNRESOLVED",IF(AND($E137="no",OR($K137="",$K137="unknown")),"MISSING_ALTERNATIVE_ROLE_UNRESOLVED",IF(AND($E137="yes",OR($L137="",$L137="unknown")),"CURRENT_ROLE_UNRESOLVED",IF(AND($E137="yes",OR($I137="partial",$I137="mismatch",$BC137="stale")),"SCOPE_OR_FRESHNESS_LIMIT",IF(AND($BG137=TRUE,$BK137=TRUE),"COMMERCIAL_EVIDENCE_LIMITED",IF(AND($S137="no",$E137="yes",$H137="no",$U137="yes",$BB137="two_plus",$I137="full",$BC137="current"),"SCOPED_NON_SERVICEABILITY",IF(AND($S137="no",$E137="yes",$H137="yes"),"SERVICEABILITY_LIMIT",IF(AND($S137="no",OR($F137="yes",$BH137=TRUE)),"NOT_SERVICEABLE_FOR_COMMERCIAL_VIEW",IF($S137="no","SERVICEABILITY_NEGATIVE_ROLE_EFFECT_UNRESOLVED",IF(AND($E137="no",$H137="yes",$BF137=TRUE,$I137="full",$BI137=""),"MISSING_ALTERNATIVE_ROLE_UNRESOLVED",IF(AND($E137="no",$H137="yes",$BF137=TRUE,$I137="full",$BG137=TRUE,OR($BB137&lt;&gt;"two_plus",$BC137&lt;&gt;"current",$S137&lt;&gt;"yes")),"MISSING_ALTERNATIVE_EVIDENCE_LIMITED",IF(AND($E137="no",$H137="yes",$BF137=TRUE,$I137="full"),"COMMERCIAL_ALTERNATIVE_MISSING",IF(AND($BI137&lt;&gt;"",$E137="yes",$H137="yes",$I137="full",$L137&lt;&gt;$BI137),"ROLE_MISMATCH",IF(AND($BB137="shared",$BH137=TRUE),"PUBLIC_SIGNAL_SHARED_PROVENANCE",IF(AND($BH137=TRUE,$F137="yes",OR($H137="no",$G137="none")),"DISCOVERY_ONLY_RELATIONSHIP",IF(AND($E137="yes",$H137="no",$U137="yes",$BB137="two_plus",$I137="full",$BC137="current"),"SCOPED_NON_PARTICIPATION",IF(AND($E137="yes",$H137="yes",$BF137=TRUE,$I137="full",$BB137="two_plus",$BC137="current",$BI137=""),"ALTERNATIVE_TYPE_UNRESOLVED",IF(AND($E137="yes",$H137="yes",$BF137=TRUE,$I137="full",$BB137="two_plus",$BC137="current",$BG137=TRUE,$S137&lt;&gt;"yes"),"SERVICEABILITY_UNRESOLVED",IF(AND($E137="yes",$H137="yes",$BF137=TRUE,$I137="full",$BB137="two_plus",$BC137="current",$L137&lt;&gt;$BI137),"ROLE_MISMATCH",IF(AND($E137="yes",$H137="yes",$BF137=TRUE,$I137="full",$BB137="two_plus",$BC137="current"),"SCOPED_COMMERCIAL_RELEVANCE","DEFAULT_EVIDENCE_GAP")))))))))))))))))))))))))))</x:f>
      </x:c>
    </x:row>
    <x:row r="138">
      <x:c r="A138" s="71" t="str">
        <x:v>F133</x:v>
      </x:c>
      <x:c r="B138" s="71" t="str">
        <x:v>Lifecycle review due</x:v>
      </x:c>
      <x:c r="C138" s="71" t="str">
        <x:v>Atlas Cloud</x:v>
      </x:c>
      <x:c r="D138" s="71" t="str">
        <x:v>shortlist</x:v>
      </x:c>
      <x:c r="E138" s="71" t="str">
        <x:v>yes</x:v>
      </x:c>
      <x:c r="F138" s="71" t="str">
        <x:v>yes</x:v>
      </x:c>
      <x:c r="G138" s="71" t="str">
        <x:v>mixed</x:v>
      </x:c>
      <x:c r="H138" s="71" t="str">
        <x:v>yes</x:v>
      </x:c>
      <x:c r="I138" s="71" t="str">
        <x:v>full</x:v>
      </x:c>
      <x:c r="J138" s="71" t="str">
        <x:v>independent_current</x:v>
      </x:c>
      <x:c r="K138" s="71" t="str">
        <x:v>vendor</x:v>
      </x:c>
      <x:c r="L138" s="71" t="str">
        <x:v>direct</x:v>
      </x:c>
      <x:c r="M138" s="71" t="str">
        <x:v>current</x:v>
      </x:c>
      <x:c r="N138" s="71" t="str">
        <x:v>none</x:v>
      </x:c>
      <x:c r="O138" s="71" t="str">
        <x:v>two_plus</x:v>
      </x:c>
      <x:c r="P138" s="71" t="str">
        <x:v>balanced</x:v>
      </x:c>
      <x:c r="Q138" s="71" t="str">
        <x:v>review_due</x:v>
      </x:c>
      <x:c r="R138" s="71" t="str">
        <x:v>no</x:v>
      </x:c>
      <x:c r="S138" s="71" t="str">
        <x:v>yes</x:v>
      </x:c>
      <x:c r="T138" s="71" t="str">
        <x:v>no</x:v>
      </x:c>
      <x:c r="U138" s="71" t="str">
        <x:v>no</x:v>
      </x:c>
      <x:c r="V138" s="71" t="str">
        <x:v>REOPEN</x:v>
      </x:c>
      <x:c r="W138" s="71" t="str">
        <x:v>LIFECYCLE_TRIGGER</x:v>
      </x:c>
      <x:c r="X138" s="71" t="str">
        <x:v>VALID</x:v>
      </x:c>
      <x:c r="Y138" s="61">
        <x:f>IF($BN138="EMPTY","EMPTY",$BN138)</x:f>
      </x:c>
      <x:c r="Z138" s="61">
        <x:f>$BO138</x:f>
      </x:c>
      <x:c r="AA138" s="61">
        <x:f>IF($BN138="EMPTY","EMPTY",IF($AZ138=TRUE,"INVALID",IF($BA138=TRUE,"INCOMPLETE",IF(OR(NOT(ISTEXT($C138)),LEN(TRIM($C138&amp;""))&lt;2),"INVALID","VALID"))))</x:f>
      </x:c>
      <x:c r="AB138" s="61">
        <x:f>IF(Y138=V138,"PASS","FAIL")</x:f>
      </x:c>
      <x:c r="AC138" s="61">
        <x:f>IF(Z138=W138,"PASS","FAIL")</x:f>
      </x:c>
      <x:c r="AD138" s="61">
        <x:f>IF(AA138=X138,"PASS","FAIL")</x:f>
      </x:c>
      <x:c r="AE138" s="61">
        <x:f>IF(AND(AB138="PASS",AC138="PASS",AD138="PASS"),"PASS","FAIL")</x:f>
      </x:c>
      <x:c r="AF138" s="71" t="str">
        <x:v>The previous validation must be reopened.</x:v>
      </x:c>
      <x:c r="AG138" s="61">
        <x:f>IF($BN138="EMPTY","EMPTY",IFERROR(VLOOKUP($BO138,'Method Notes'!$AN$5:$AW$50,2,FALSE),""))</x:f>
      </x:c>
      <x:c r="AH138" s="71" t="str">
        <x:v>A review date or new material evidence challenges the prior version.</x:v>
      </x:c>
      <x:c r="AI138" s="61">
        <x:f>IF($BN138="EMPTY","EMPTY",IF($BO138="CONTROLLED_INPUT_INVALID","Unsupported values were supplied for: "&amp;LEFT($BL138,MAX(0,LEN($BL138)-2))&amp;". The engine does not convert them to a safe default.",IF($BO138="REQUIRED_FIELDS_MISSING","Required information is missing: "&amp;LEFT($BM138,MAX(0,LEN($BM138)-2))&amp;".",IFERROR(VLOOKUP($BO138,'Method Notes'!$AN$5:$AW$50,3,FALSE),""))))</x:f>
      </x:c>
      <x:c r="AJ138" s="71" t="str">
        <x:v>Suspend the prior scoped approval.</x:v>
      </x:c>
      <x:c r="AK138" s="61">
        <x:f>IF($BN138="EMPTY","EMPTY",IF($BO138="COMMERCIAL_ALTERNATIVE_MISSING","Add as "&amp;$BJ138&amp;" in this scoped view.",IF($BO138="ROLE_MISMATCH","Reclassify as "&amp;$BJ138&amp;" for this view.",IFERROR(VLOOKUP($BO138,'Method Notes'!$AN$5:$AW$50,4,FALSE),""))))</x:f>
      </x:c>
      <x:c r="AL138" s="71" t="str">
        <x:v>Review workflow and evidence collection.</x:v>
      </x:c>
      <x:c r="AM138" s="61">
        <x:f>IF($BN138="EMPTY","EMPTY",IFERROR(VLOOKUP($BO138,'Method Notes'!$AN$5:$AW$50,5,FALSE),""))</x:f>
      </x:c>
      <x:c r="AN138" s="71" t="str">
        <x:v>Continued use of the prior result without review.</x:v>
      </x:c>
      <x:c r="AO138" s="61">
        <x:f>IF($BN138="EMPTY","EMPTY",IFERROR(VLOOKUP($BO138,'Method Notes'!$AN$5:$AW$50,6,FALSE),""))</x:f>
      </x:c>
      <x:c r="AP138" s="71" t="str">
        <x:v>Re-run the same scoped validation with current evidence.</x:v>
      </x:c>
      <x:c r="AQ138" s="61">
        <x:f>IF($BN138="EMPTY","EMPTY",IF($BO138="COMMERCIAL_EVIDENCE_LIMITED",IF($BF138=TRUE,"Add independent decisions and missing segments.","Collect direct buyer or recorded commercial-event evidence tied to the same scope."),IFERROR(VLOOKUP($BO138,'Method Notes'!$AN$5:$AW$50,7,FALSE),"")))</x:f>
      </x:c>
      <x:c r="AR138" s="71" t="str">
        <x:v>Issue a new version when approved.</x:v>
      </x:c>
      <x:c r="AS138" s="61">
        <x:f>IF($BN138="EMPTY","EMPTY",IFERROR(VLOOKUP($BO138,'Method Notes'!$AN$5:$AW$50,8,FALSE),""))</x:f>
      </x:c>
      <x:c r="AT138" s="71" t="str">
        <x:v>Prior evidence may still be useful, but it is no longer sufficient for continued approval.</x:v>
      </x:c>
      <x:c r="AU138" s="61">
        <x:f>IF($BN138="EMPTY","EMPTY",IF(OR($BO138="COMMERCIAL_EVIDENCE_LIMITED",$BO138="COMMERCIAL_ALTERNATIVE_MISSING",$BO138="ROLE_MISMATCH",$BO138="SCOPE_OR_FRESHNESS_LIMIT"),IF($BB138="shared","PROVENANCE NOT INDEPENDENT",IF($BB138="one","ONE INDEPENDENT DECISION ONLY",IF($BE138="incomplete_crm","CRM CAPTURE INCOMPLETE",IF(OR($BE138="only_wins",$BE138="only_losses",$BE138="one_segment",$BE138="limited"),"SAMPLE COVERAGE LIMITED",IF($T138="yes","HISTORICAL BACKFILL UNRELIABLE",IF($BC138="stale","EVIDENCE STALE","Evidence is scoped to the tested view.")))))),IFERROR(VLOOKUP($BO138,'Method Notes'!$AN$5:$AW$50,9,FALSE),"")))</x:f>
      </x:c>
      <x:c r="AV138" s="71" t="str">
        <x:v>Open a new review record and preserve the superseded version.</x:v>
      </x:c>
      <x:c r="AW138" s="61">
        <x:f>IF($BN138="EMPTY","EMPTY",IFERROR(VLOOKUP($BO138,'Method Notes'!$AN$5:$AW$50,10,FALSE),""))</x:f>
      </x:c>
      <x:c r="AX138" s="61">
        <x:f>IF(AND(AG138=AF138,AI138=AH138,AK138=AJ138,AM138=AL138,AO138=AN138,AQ138=AP138,AS138=AR138,AU138=AT138,AW138=AV138),"PASS","FAIL")</x:f>
      </x:c>
      <x:c r="AY138">
        <x:f>IF(COUNTA($C138:$U138)&gt;0,1,0)</x:f>
      </x:c>
      <x:c r="AZ138">
        <x:f>OR(ISFORMULA($C138),ISFORMULA($D138),AND($D138&lt;&gt;"",NOT(OR(EXACT($D138,"seo"),EXACT($D138,"content"),EXACT($D138,"paid_search"),EXACT($D138,"market_monitoring"),EXACT($D138,"battlecard"),EXACT($D138,"product_comparison"),EXACT($D138,"shortlist"),EXACT($D138,"procurement"),EXACT($D138,"pricing"),EXACT($D138,"renewal"),EXACT($D138,"strategy")))),ISFORMULA($E138),AND($E138&lt;&gt;"",NOT(OR(EXACT($E138,"yes"),EXACT($E138,"no")))),ISFORMULA($F138),AND($F138&lt;&gt;"",NOT(OR(EXACT($F138,"yes"),EXACT($F138,"no")))),ISFORMULA($G138),AND($G138&lt;&gt;"",NOT(OR(EXACT($G138,"none"),EXACT($G138,"seller_only"),EXACT($G138,"buyer_event"),EXACT($G138,"mixed")))),ISFORMULA($H138),AND($H138&lt;&gt;"",NOT(OR(EXACT($H138,"yes"),EXACT($H138,"no"),EXACT($H138,"unknown")))),ISFORMULA($I138),AND($I138&lt;&gt;"",NOT(OR(EXACT($I138,"full"),EXACT($I138,"partial"),EXACT($I138,"mismatch"),EXACT($I138,"unknown")))),ISFORMULA($J138),AND($J138&lt;&gt;"",NOT(OR(EXACT($J138,"independent_current"),EXACT($J138,"one_decision"),EXACT($J138,"shared_records"),EXACT($J138,"contradictory"),EXACT($J138,"incomplete_capture"),EXACT($J138,"stale")))),ISFORMULA($K138),AND($K138&lt;&gt;"",NOT(OR(EXACT($K138,"vendor"),EXACT($K138,"product"),EXACT($K138,"consultancy"),EXACT($K138,"agency"),EXACT($K138,"internal_build"),EXACT($K138,"spreadsheet"),EXACT($K138,"incumbent"),EXACT($K138,"open_source"),EXACT($K138,"free_tool"),EXACT($K138,"no_decision"),EXACT($K138,"status_quo"),EXACT($K138,"unknown")))),ISFORMULA($L138),AND($L138&lt;&gt;"",NOT(OR(EXACT($L138,"direct"),EXACT($L138,"indirect"),EXACT($L138,"substitute"),EXACT($L138,"reference"),EXACT($L138,"unknown")))),ISFORMULA($M138),AND($M138&lt;&gt;"",NOT(OR(EXACT($M138,"current"),EXACT($M138,"stale"),EXACT($M138,"unknown")))),ISFORMULA($N138),AND($N138&lt;&gt;"",NOT(OR(EXACT($N138,"none"),EXACT($N138,"material"),EXACT($N138,"unknown")))),ISFORMULA($O138),AND($O138&lt;&gt;"",NOT(OR(EXACT($O138,"two_plus"),EXACT($O138,"one"),EXACT($O138,"shared"),EXACT($O138,"unknown")))),ISFORMULA($P138),AND($P138&lt;&gt;"",NOT(OR(EXACT($P138,"balanced"),EXACT($P138,"only_wins"),EXACT($P138,"only_losses"),EXACT($P138,"one_segment"),EXACT($P138,"incomplete_crm"),EXACT($P138,"limited")))),ISFORMULA($Q138),AND($Q138&lt;&gt;"",NOT(OR(EXACT($Q138,"none"),EXACT($Q138,"review_due"),EXACT($Q138,"new_evidence")))),ISFORMULA($R138),AND($R138&lt;&gt;"",NOT(OR(EXACT($R138,"yes"),EXACT($R138,"no")))),ISFORMULA($S138),AND($S138&lt;&gt;"",NOT(OR(EXACT($S138,"yes"),EXACT($S138,"no"),EXACT($S138,"unknown")))),ISFORMULA($T138),AND($T138&lt;&gt;"",NOT(OR(EXACT($T138,"yes"),EXACT($T138,"no")))),ISFORMULA($U138),AND($U138&lt;&gt;"",NOT(OR(EXACT($U138,"yes"),EXACT($U138,"no"),EXACT($U138,"unknown")))))</x:f>
      </x:c>
      <x:c r="BA138">
        <x:f>OR(LEN(TRIM($C138&amp;""))=0,LEN(TRIM($D138&amp;""))=0,LEN(TRIM($E138&amp;""))=0,LEN(TRIM($F138&amp;""))=0,LEN(TRIM($G138&amp;""))=0,LEN(TRIM($H138&amp;""))=0,LEN(TRIM($I138&amp;""))=0,LEN(TRIM($J138&amp;""))=0)</x:f>
      </x:c>
      <x:c r="BB138">
        <x:f>IF($O138&lt;&gt;"",$O138,IF($J138="independent_current","two_plus",IF($J138="one_decision","one",IF($J138="shared_records","shared","unknown"))))</x:f>
      </x:c>
      <x:c r="BC138">
        <x:f>IF($M138&lt;&gt;"",$M138,IF($J138="stale","stale",IF($J138="incomplete_capture","unknown",IF($J138&lt;&gt;"","current",""))))</x:f>
      </x:c>
      <x:c r="BD138">
        <x:f>IF($N138&lt;&gt;"",$N138,IF($J138="contradictory","material",IF($J138&lt;&gt;"","none","")))</x:f>
      </x:c>
      <x:c r="BE138">
        <x:f>IF($P138&lt;&gt;"",$P138,IF($J138="incomplete_capture","incomplete_crm",IF($J138="independent_current","balanced",IF($J138&lt;&gt;"","limited",""))))</x:f>
      </x:c>
      <x:c r="BF138">
        <x:f>OR($G138="buyer_event",$G138="mixed")</x:f>
      </x:c>
      <x:c r="BG138">
        <x:f>OR($D138="battlecard",$D138="shortlist",$D138="procurement",$D138="pricing",$D138="renewal",$D138="strategy",$D138="product_comparison")</x:f>
      </x:c>
      <x:c r="BH138">
        <x:f>OR($D138="seo",$D138="content",$D138="paid_search",$D138="market_monitoring")</x:f>
      </x:c>
      <x:c r="BI138">
        <x:f>IF(OR($K138="vendor",$K138="product"),"direct",IF(OR($K138="consultancy",$K138="agency"),"indirect",IF(OR($K138="internal_build",$K138="spreadsheet",$K138="incumbent",$K138="open_source",$K138="free_tool",$K138="no_decision",$K138="status_quo"),"substitute","")))</x:f>
      </x:c>
      <x:c r="BJ138">
        <x:f>IF(OR($K138="vendor",$K138="product"),"Direct competitor",IF(OR($K138="consultancy",$K138="agency"),"Service alternative",IF($K138="incumbent","Incumbent / substitute",IF($K138="no_decision","No-decision alternative",IF($K138="status_quo","Status-quo alternative",IF(OR($K138="internal_build",$K138="spreadsheet",$K138="open_source",$K138="free_tool"),"Substitute",""))))))</x:f>
      </x:c>
      <x:c r="BK138">
        <x:f>OR($G138="none",$G138="seller_only",$BB138&lt;&gt;"two_plus",$BE138="only_wins",$BE138="only_losses",$BE138="one_segment",$BE138="incomplete_crm",$BE138="limited",$T138="yes",$BC138&lt;&gt;"current")</x:f>
      </x:c>
      <x:c r="BL138">
        <x:f>IF(ISFORMULA($C138),"candidateName, ","")&amp;IF(OR(ISFORMULA($D138),AND($D138&lt;&gt;"",NOT(OR(EXACT($D138,"seo"),EXACT($D138,"content"),EXACT($D138,"paid_search"),EXACT($D138,"market_monitoring"),EXACT($D138,"battlecard"),EXACT($D138,"product_comparison"),EXACT($D138,"shortlist"),EXACT($D138,"procurement"),EXACT($D138,"pricing"),EXACT($D138,"renewal"),EXACT($D138,"strategy"))))),"decisionUse, ","")&amp;IF(OR(ISFORMULA($E138),AND($E138&lt;&gt;"",NOT(OR(EXACT($E138,"yes"),EXACT($E138,"no"))))),"candidateInSet, ","")&amp;IF(OR(ISFORMULA($F138),AND($F138&lt;&gt;"",NOT(OR(EXACT($F138,"yes"),EXACT($F138,"no"))))),"publicEvidence, ","")&amp;IF(OR(ISFORMULA($G138),AND($G138&lt;&gt;"",NOT(OR(EXACT($G138,"none"),EXACT($G138,"seller_only"),EXACT($G138,"buyer_event"),EXACT($G138,"mixed"))))),"firstPartyEvidence, ","")&amp;IF(OR(ISFORMULA($H138),AND($H138&lt;&gt;"",NOT(OR(EXACT($H138,"yes"),EXACT($H138,"no"),EXACT($H138,"unknown"))))),"realDecision, ","")&amp;IF(OR(ISFORMULA($I138),AND($I138&lt;&gt;"",NOT(OR(EXACT($I138,"full"),EXACT($I138,"partial"),EXACT($I138,"mismatch"),EXACT($I138,"unknown"))))),"scopeMatch, ","")&amp;IF(OR(ISFORMULA($J138),AND($J138&lt;&gt;"",NOT(OR(EXACT($J138,"independent_current"),EXACT($J138,"one_decision"),EXACT($J138,"shared_records"),EXACT($J138,"contradictory"),EXACT($J138,"incomplete_capture"),EXACT($J138,"stale"))))),"evidenceQuality, ","")&amp;IF(OR(ISFORMULA($K138),AND($K138&lt;&gt;"",NOT(OR(EXACT($K138,"vendor"),EXACT($K138,"product"),EXACT($K138,"consultancy"),EXACT($K138,"agency"),EXACT($K138,"internal_build"),EXACT($K138,"spreadsheet"),EXACT($K138,"incumbent"),EXACT($K138,"open_source"),EXACT($K138,"free_tool"),EXACT($K138,"no_decision"),EXACT($K138,"status_quo"),EXACT($K138,"unknown"))))),"alternativeType, ","")&amp;IF(OR(ISFORMULA($L138),AND($L138&lt;&gt;"",NOT(OR(EXACT($L138,"direct"),EXACT($L138,"indirect"),EXACT($L138,"substitute"),EXACT($L138,"reference"),EXACT($L138,"unknown"))))),"currentRole, ","")&amp;IF(OR(ISFORMULA($M138),AND($M138&lt;&gt;"",NOT(OR(EXACT($M138,"current"),EXACT($M138,"stale"),EXACT($M138,"unknown"))))),"freshness, ","")&amp;IF(OR(ISFORMULA($N138),AND($N138&lt;&gt;"",NOT(OR(EXACT($N138,"none"),EXACT($N138,"material"),EXACT($N138,"unknown"))))),"contradiction, ","")&amp;IF(OR(ISFORMULA($O138),AND($O138&lt;&gt;"",NOT(OR(EXACT($O138,"two_plus"),EXACT($O138,"one"),EXACT($O138,"shared"),EXACT($O138,"unknown"))))),"provenance, ","")&amp;IF(OR(ISFORMULA($P138),AND($P138&lt;&gt;"",NOT(OR(EXACT($P138,"balanced"),EXACT($P138,"only_wins"),EXACT($P138,"only_losses"),EXACT($P138,"one_segment"),EXACT($P138,"incomplete_crm"),EXACT($P138,"limited"))))),"sampleCoverage, ","")&amp;IF(OR(ISFORMULA($Q138),AND($Q138&lt;&gt;"",NOT(OR(EXACT($Q138,"none"),EXACT($Q138,"review_due"),EXACT($Q138,"new_evidence"))))),"previousValidation, ","")&amp;IF(OR(ISFORMULA($R138),AND($R138&lt;&gt;"",NOT(OR(EXACT($R138,"yes"),EXACT($R138,"no"))))),"newMaterialEvidence, ","")&amp;IF(OR(ISFORMULA($S138),AND($S138&lt;&gt;"",NOT(OR(EXACT($S138,"yes"),EXACT($S138,"no"),EXACT($S138,"unknown"))))),"serviceability, ","")&amp;IF(OR(ISFORMULA($T138),AND($T138&lt;&gt;"",NOT(OR(EXACT($T138,"yes"),EXACT($T138,"no"))))),"historicalBackfill, ","")&amp;IF(OR(ISFORMULA($U138),AND($U138&lt;&gt;"",NOT(OR(EXACT($U138,"yes"),EXACT($U138,"no"),EXACT($U138,"unknown"))))),"commercialNonParticipation, ","")</x:f>
      </x:c>
      <x:c r="BM138">
        <x:f>IF(LEN(TRIM($C138&amp;""))=0,"candidateName, ","")&amp;IF(LEN(TRIM($D138&amp;""))=0,"decisionUse, ","")&amp;IF(LEN(TRIM($E138&amp;""))=0,"candidateInSet, ","")&amp;IF(LEN(TRIM($F138&amp;""))=0,"publicEvidence, ","")&amp;IF(LEN(TRIM($G138&amp;""))=0,"firstPartyEvidence, ","")&amp;IF(LEN(TRIM($H138&amp;""))=0,"realDecision, ","")&amp;IF(LEN(TRIM($I138&amp;""))=0,"scopeMatch, ","")&amp;IF(LEN(TRIM($J138&amp;""))=0,"evidenceQuality, ","")</x:f>
      </x:c>
      <x:c r="BN138">
        <x:f>IF($AY138=0,"EMPTY",IF($AZ138=TRUE,"INVALID INPUT",IF($BA138=TRUE,"INVALID INPUT",IF(OR(NOT(ISTEXT($C138)),LEN(TRIM($C138&amp;""))&lt;2),"INVALID INPUT",IF(OR($Q138="review_due",$Q138="new_evidence",$R138="yes"),"REOPEN",IF(OR($BD138="material",$BD138="unknown"),"RESOLVE EVIDENCE",IF(OR($I138="unknown",$H138="unknown"),"RESOLVE EVIDENCE",IF(AND($BG138=TRUE,OR($S138="",$S138="unknown")),"RESOLVE EVIDENCE",IF(AND($E138="no",OR($K138="",$K138="unknown")),"RESOLVE EVIDENCE",IF(AND($E138="yes",OR($L138="",$L138="unknown")),"RESOLVE EVIDENCE",IF(AND($E138="yes",OR($I138="partial",$I138="mismatch",$BC138="stale")),"DOWNGRADE",IF(AND($BG138=TRUE,$BK138=TRUE),"RESOLVE EVIDENCE",IF(AND($S138="no",$E138="yes",$H138="no",$U138="yes",$BB138="two_plus",$I138="full",$BC138="current"),"EXCLUDE FROM THIS COMMERCIAL VIEW",IF(AND($S138="no",$E138="yes",$H138="yes"),"DOWNGRADE",IF(AND($S138="no",OR($F138="yes",$BH138=TRUE)),"RETAIN FOR DISCOVERY / REFERENCE",IF($S138="no","RESOLVE EVIDENCE",IF(AND($E138="no",$H138="yes",$BF138=TRUE,$I138="full",$BI138=""),"RESOLVE EVIDENCE",IF(AND($E138="no",$H138="yes",$BF138=TRUE,$I138="full",$BG138=TRUE,OR($BB138&lt;&gt;"two_plus",$BC138&lt;&gt;"current",$S138&lt;&gt;"yes")),"RESOLVE EVIDENCE",IF(AND($E138="no",$H138="yes",$BF138=TRUE,$I138="full"),"ADD",IF(AND($BI138&lt;&gt;"",$E138="yes",$H138="yes",$I138="full",$L138&lt;&gt;$BI138),"RECLASSIFY",IF(AND($BB138="shared",$BH138=TRUE),"RETAIN FOR DISCOVERY / REFERENCE",IF(AND($BH138=TRUE,$F138="yes",OR($H138="no",$G138="none")),"RETAIN FOR DISCOVERY / REFERENCE",IF(AND($E138="yes",$H138="no",$U138="yes",$BB138="two_plus",$I138="full",$BC138="current"),"EXCLUDE FROM THIS COMMERCIAL VIEW",IF(AND($E138="yes",$H138="yes",$BF138=TRUE,$I138="full",$BB138="two_plus",$BC138="current",$BI138=""),"RESOLVE EVIDENCE",IF(AND($E138="yes",$H138="yes",$BF138=TRUE,$I138="full",$BB138="two_plus",$BC138="current",$BG138=TRUE,$S138&lt;&gt;"yes"),"RESOLVE EVIDENCE",IF(AND($E138="yes",$H138="yes",$BF138=TRUE,$I138="full",$BB138="two_plus",$BC138="current",$L138&lt;&gt;$BI138),"RECLASSIFY",IF(AND($E138="yes",$H138="yes",$BF138=TRUE,$I138="full",$BB138="two_plus",$BC138="current"),"CONFIRM","RESOLVE EVIDENCE")))))))))))))))))))))))))))</x:f>
      </x:c>
      <x:c r="BO138">
        <x:f>IF($AY138=0,"EMPTY",IF($AZ138=TRUE,"CONTROLLED_INPUT_INVALID",IF($BA138=TRUE,"REQUIRED_FIELDS_MISSING",IF(OR(NOT(ISTEXT($C138)),LEN(TRIM($C138&amp;""))&lt;2),"IDENTITY_MALFORMED",IF(OR($Q138="review_due",$Q138="new_evidence",$R138="yes"),"LIFECYCLE_TRIGGER",IF(OR($BD138="material",$BD138="unknown"),"MATERIAL_CONTRADICTION",IF(OR($I138="unknown",$H138="unknown"),"SCOPE_OR_EVENT_UNRESOLVED",IF(AND($BG138=TRUE,OR($S138="",$S138="unknown")),"SERVICEABILITY_UNRESOLVED",IF(AND($E138="no",OR($K138="",$K138="unknown")),"MISSING_ALTERNATIVE_ROLE_UNRESOLVED",IF(AND($E138="yes",OR($L138="",$L138="unknown")),"CURRENT_ROLE_UNRESOLVED",IF(AND($E138="yes",OR($I138="partial",$I138="mismatch",$BC138="stale")),"SCOPE_OR_FRESHNESS_LIMIT",IF(AND($BG138=TRUE,$BK138=TRUE),"COMMERCIAL_EVIDENCE_LIMITED",IF(AND($S138="no",$E138="yes",$H138="no",$U138="yes",$BB138="two_plus",$I138="full",$BC138="current"),"SCOPED_NON_SERVICEABILITY",IF(AND($S138="no",$E138="yes",$H138="yes"),"SERVICEABILITY_LIMIT",IF(AND($S138="no",OR($F138="yes",$BH138=TRUE)),"NOT_SERVICEABLE_FOR_COMMERCIAL_VIEW",IF($S138="no","SERVICEABILITY_NEGATIVE_ROLE_EFFECT_UNRESOLVED",IF(AND($E138="no",$H138="yes",$BF138=TRUE,$I138="full",$BI138=""),"MISSING_ALTERNATIVE_ROLE_UNRESOLVED",IF(AND($E138="no",$H138="yes",$BF138=TRUE,$I138="full",$BG138=TRUE,OR($BB138&lt;&gt;"two_plus",$BC138&lt;&gt;"current",$S138&lt;&gt;"yes")),"MISSING_ALTERNATIVE_EVIDENCE_LIMITED",IF(AND($E138="no",$H138="yes",$BF138=TRUE,$I138="full"),"COMMERCIAL_ALTERNATIVE_MISSING",IF(AND($BI138&lt;&gt;"",$E138="yes",$H138="yes",$I138="full",$L138&lt;&gt;$BI138),"ROLE_MISMATCH",IF(AND($BB138="shared",$BH138=TRUE),"PUBLIC_SIGNAL_SHARED_PROVENANCE",IF(AND($BH138=TRUE,$F138="yes",OR($H138="no",$G138="none")),"DISCOVERY_ONLY_RELATIONSHIP",IF(AND($E138="yes",$H138="no",$U138="yes",$BB138="two_plus",$I138="full",$BC138="current"),"SCOPED_NON_PARTICIPATION",IF(AND($E138="yes",$H138="yes",$BF138=TRUE,$I138="full",$BB138="two_plus",$BC138="current",$BI138=""),"ALTERNATIVE_TYPE_UNRESOLVED",IF(AND($E138="yes",$H138="yes",$BF138=TRUE,$I138="full",$BB138="two_plus",$BC138="current",$BG138=TRUE,$S138&lt;&gt;"yes"),"SERVICEABILITY_UNRESOLVED",IF(AND($E138="yes",$H138="yes",$BF138=TRUE,$I138="full",$BB138="two_plus",$BC138="current",$L138&lt;&gt;$BI138),"ROLE_MISMATCH",IF(AND($E138="yes",$H138="yes",$BF138=TRUE,$I138="full",$BB138="two_plus",$BC138="current"),"SCOPED_COMMERCIAL_RELEVANCE","DEFAULT_EVIDENCE_GAP")))))))))))))))))))))))))))</x:f>
      </x:c>
    </x:row>
    <x:row r="139">
      <x:c r="A139" s="71" t="str">
        <x:v>F134</x:v>
      </x:c>
      <x:c r="B139" s="71" t="str">
        <x:v>Lifecycle material new evidence</x:v>
      </x:c>
      <x:c r="C139" s="71" t="str">
        <x:v>Atlas Cloud</x:v>
      </x:c>
      <x:c r="D139" s="71" t="str">
        <x:v>shortlist</x:v>
      </x:c>
      <x:c r="E139" s="71" t="str">
        <x:v>yes</x:v>
      </x:c>
      <x:c r="F139" s="71" t="str">
        <x:v>yes</x:v>
      </x:c>
      <x:c r="G139" s="71" t="str">
        <x:v>mixed</x:v>
      </x:c>
      <x:c r="H139" s="71" t="str">
        <x:v>yes</x:v>
      </x:c>
      <x:c r="I139" s="71" t="str">
        <x:v>full</x:v>
      </x:c>
      <x:c r="J139" s="71" t="str">
        <x:v>independent_current</x:v>
      </x:c>
      <x:c r="K139" s="71" t="str">
        <x:v>vendor</x:v>
      </x:c>
      <x:c r="L139" s="71" t="str">
        <x:v>direct</x:v>
      </x:c>
      <x:c r="M139" s="71" t="str">
        <x:v>current</x:v>
      </x:c>
      <x:c r="N139" s="71" t="str">
        <x:v>none</x:v>
      </x:c>
      <x:c r="O139" s="71" t="str">
        <x:v>two_plus</x:v>
      </x:c>
      <x:c r="P139" s="71" t="str">
        <x:v>balanced</x:v>
      </x:c>
      <x:c r="Q139" s="71" t="str">
        <x:v>none</x:v>
      </x:c>
      <x:c r="R139" s="71" t="str">
        <x:v>yes</x:v>
      </x:c>
      <x:c r="S139" s="71" t="str">
        <x:v>yes</x:v>
      </x:c>
      <x:c r="T139" s="71" t="str">
        <x:v>no</x:v>
      </x:c>
      <x:c r="U139" s="71" t="str">
        <x:v>no</x:v>
      </x:c>
      <x:c r="V139" s="71" t="str">
        <x:v>REOPEN</x:v>
      </x:c>
      <x:c r="W139" s="71" t="str">
        <x:v>LIFECYCLE_TRIGGER</x:v>
      </x:c>
      <x:c r="X139" s="71" t="str">
        <x:v>VALID</x:v>
      </x:c>
      <x:c r="Y139" s="61">
        <x:f>IF($BN139="EMPTY","EMPTY",$BN139)</x:f>
      </x:c>
      <x:c r="Z139" s="61">
        <x:f>$BO139</x:f>
      </x:c>
      <x:c r="AA139" s="61">
        <x:f>IF($BN139="EMPTY","EMPTY",IF($AZ139=TRUE,"INVALID",IF($BA139=TRUE,"INCOMPLETE",IF(OR(NOT(ISTEXT($C139)),LEN(TRIM($C139&amp;""))&lt;2),"INVALID","VALID"))))</x:f>
      </x:c>
      <x:c r="AB139" s="61">
        <x:f>IF(Y139=V139,"PASS","FAIL")</x:f>
      </x:c>
      <x:c r="AC139" s="61">
        <x:f>IF(Z139=W139,"PASS","FAIL")</x:f>
      </x:c>
      <x:c r="AD139" s="61">
        <x:f>IF(AA139=X139,"PASS","FAIL")</x:f>
      </x:c>
      <x:c r="AE139" s="61">
        <x:f>IF(AND(AB139="PASS",AC139="PASS",AD139="PASS"),"PASS","FAIL")</x:f>
      </x:c>
      <x:c r="AF139" s="71" t="str">
        <x:v>The previous validation must be reopened.</x:v>
      </x:c>
      <x:c r="AG139" s="61">
        <x:f>IF($BN139="EMPTY","EMPTY",IFERROR(VLOOKUP($BO139,'Method Notes'!$AN$5:$AW$50,2,FALSE),""))</x:f>
      </x:c>
      <x:c r="AH139" s="71" t="str">
        <x:v>A review date or new material evidence challenges the prior version.</x:v>
      </x:c>
      <x:c r="AI139" s="61">
        <x:f>IF($BN139="EMPTY","EMPTY",IF($BO139="CONTROLLED_INPUT_INVALID","Unsupported values were supplied for: "&amp;LEFT($BL139,MAX(0,LEN($BL139)-2))&amp;". The engine does not convert them to a safe default.",IF($BO139="REQUIRED_FIELDS_MISSING","Required information is missing: "&amp;LEFT($BM139,MAX(0,LEN($BM139)-2))&amp;".",IFERROR(VLOOKUP($BO139,'Method Notes'!$AN$5:$AW$50,3,FALSE),""))))</x:f>
      </x:c>
      <x:c r="AJ139" s="71" t="str">
        <x:v>Suspend the prior scoped approval.</x:v>
      </x:c>
      <x:c r="AK139" s="61">
        <x:f>IF($BN139="EMPTY","EMPTY",IF($BO139="COMMERCIAL_ALTERNATIVE_MISSING","Add as "&amp;$BJ139&amp;" in this scoped view.",IF($BO139="ROLE_MISMATCH","Reclassify as "&amp;$BJ139&amp;" for this view.",IFERROR(VLOOKUP($BO139,'Method Notes'!$AN$5:$AW$50,4,FALSE),""))))</x:f>
      </x:c>
      <x:c r="AL139" s="71" t="str">
        <x:v>Review workflow and evidence collection.</x:v>
      </x:c>
      <x:c r="AM139" s="61">
        <x:f>IF($BN139="EMPTY","EMPTY",IFERROR(VLOOKUP($BO139,'Method Notes'!$AN$5:$AW$50,5,FALSE),""))</x:f>
      </x:c>
      <x:c r="AN139" s="71" t="str">
        <x:v>Continued use of the prior result without review.</x:v>
      </x:c>
      <x:c r="AO139" s="61">
        <x:f>IF($BN139="EMPTY","EMPTY",IFERROR(VLOOKUP($BO139,'Method Notes'!$AN$5:$AW$50,6,FALSE),""))</x:f>
      </x:c>
      <x:c r="AP139" s="71" t="str">
        <x:v>Re-run the same scoped validation with current evidence.</x:v>
      </x:c>
      <x:c r="AQ139" s="61">
        <x:f>IF($BN139="EMPTY","EMPTY",IF($BO139="COMMERCIAL_EVIDENCE_LIMITED",IF($BF139=TRUE,"Add independent decisions and missing segments.","Collect direct buyer or recorded commercial-event evidence tied to the same scope."),IFERROR(VLOOKUP($BO139,'Method Notes'!$AN$5:$AW$50,7,FALSE),"")))</x:f>
      </x:c>
      <x:c r="AR139" s="71" t="str">
        <x:v>Issue a new version when approved.</x:v>
      </x:c>
      <x:c r="AS139" s="61">
        <x:f>IF($BN139="EMPTY","EMPTY",IFERROR(VLOOKUP($BO139,'Method Notes'!$AN$5:$AW$50,8,FALSE),""))</x:f>
      </x:c>
      <x:c r="AT139" s="71" t="str">
        <x:v>Prior evidence may still be useful, but it is no longer sufficient for continued approval.</x:v>
      </x:c>
      <x:c r="AU139" s="61">
        <x:f>IF($BN139="EMPTY","EMPTY",IF(OR($BO139="COMMERCIAL_EVIDENCE_LIMITED",$BO139="COMMERCIAL_ALTERNATIVE_MISSING",$BO139="ROLE_MISMATCH",$BO139="SCOPE_OR_FRESHNESS_LIMIT"),IF($BB139="shared","PROVENANCE NOT INDEPENDENT",IF($BB139="one","ONE INDEPENDENT DECISION ONLY",IF($BE139="incomplete_crm","CRM CAPTURE INCOMPLETE",IF(OR($BE139="only_wins",$BE139="only_losses",$BE139="one_segment",$BE139="limited"),"SAMPLE COVERAGE LIMITED",IF($T139="yes","HISTORICAL BACKFILL UNRELIABLE",IF($BC139="stale","EVIDENCE STALE","Evidence is scoped to the tested view.")))))),IFERROR(VLOOKUP($BO139,'Method Notes'!$AN$5:$AW$50,9,FALSE),"")))</x:f>
      </x:c>
      <x:c r="AV139" s="71" t="str">
        <x:v>Open a new review record and preserve the superseded version.</x:v>
      </x:c>
      <x:c r="AW139" s="61">
        <x:f>IF($BN139="EMPTY","EMPTY",IFERROR(VLOOKUP($BO139,'Method Notes'!$AN$5:$AW$50,10,FALSE),""))</x:f>
      </x:c>
      <x:c r="AX139" s="61">
        <x:f>IF(AND(AG139=AF139,AI139=AH139,AK139=AJ139,AM139=AL139,AO139=AN139,AQ139=AP139,AS139=AR139,AU139=AT139,AW139=AV139),"PASS","FAIL")</x:f>
      </x:c>
      <x:c r="AY139">
        <x:f>IF(COUNTA($C139:$U139)&gt;0,1,0)</x:f>
      </x:c>
      <x:c r="AZ139">
        <x:f>OR(ISFORMULA($C139),ISFORMULA($D139),AND($D139&lt;&gt;"",NOT(OR(EXACT($D139,"seo"),EXACT($D139,"content"),EXACT($D139,"paid_search"),EXACT($D139,"market_monitoring"),EXACT($D139,"battlecard"),EXACT($D139,"product_comparison"),EXACT($D139,"shortlist"),EXACT($D139,"procurement"),EXACT($D139,"pricing"),EXACT($D139,"renewal"),EXACT($D139,"strategy")))),ISFORMULA($E139),AND($E139&lt;&gt;"",NOT(OR(EXACT($E139,"yes"),EXACT($E139,"no")))),ISFORMULA($F139),AND($F139&lt;&gt;"",NOT(OR(EXACT($F139,"yes"),EXACT($F139,"no")))),ISFORMULA($G139),AND($G139&lt;&gt;"",NOT(OR(EXACT($G139,"none"),EXACT($G139,"seller_only"),EXACT($G139,"buyer_event"),EXACT($G139,"mixed")))),ISFORMULA($H139),AND($H139&lt;&gt;"",NOT(OR(EXACT($H139,"yes"),EXACT($H139,"no"),EXACT($H139,"unknown")))),ISFORMULA($I139),AND($I139&lt;&gt;"",NOT(OR(EXACT($I139,"full"),EXACT($I139,"partial"),EXACT($I139,"mismatch"),EXACT($I139,"unknown")))),ISFORMULA($J139),AND($J139&lt;&gt;"",NOT(OR(EXACT($J139,"independent_current"),EXACT($J139,"one_decision"),EXACT($J139,"shared_records"),EXACT($J139,"contradictory"),EXACT($J139,"incomplete_capture"),EXACT($J139,"stale")))),ISFORMULA($K139),AND($K139&lt;&gt;"",NOT(OR(EXACT($K139,"vendor"),EXACT($K139,"product"),EXACT($K139,"consultancy"),EXACT($K139,"agency"),EXACT($K139,"internal_build"),EXACT($K139,"spreadsheet"),EXACT($K139,"incumbent"),EXACT($K139,"open_source"),EXACT($K139,"free_tool"),EXACT($K139,"no_decision"),EXACT($K139,"status_quo"),EXACT($K139,"unknown")))),ISFORMULA($L139),AND($L139&lt;&gt;"",NOT(OR(EXACT($L139,"direct"),EXACT($L139,"indirect"),EXACT($L139,"substitute"),EXACT($L139,"reference"),EXACT($L139,"unknown")))),ISFORMULA($M139),AND($M139&lt;&gt;"",NOT(OR(EXACT($M139,"current"),EXACT($M139,"stale"),EXACT($M139,"unknown")))),ISFORMULA($N139),AND($N139&lt;&gt;"",NOT(OR(EXACT($N139,"none"),EXACT($N139,"material"),EXACT($N139,"unknown")))),ISFORMULA($O139),AND($O139&lt;&gt;"",NOT(OR(EXACT($O139,"two_plus"),EXACT($O139,"one"),EXACT($O139,"shared"),EXACT($O139,"unknown")))),ISFORMULA($P139),AND($P139&lt;&gt;"",NOT(OR(EXACT($P139,"balanced"),EXACT($P139,"only_wins"),EXACT($P139,"only_losses"),EXACT($P139,"one_segment"),EXACT($P139,"incomplete_crm"),EXACT($P139,"limited")))),ISFORMULA($Q139),AND($Q139&lt;&gt;"",NOT(OR(EXACT($Q139,"none"),EXACT($Q139,"review_due"),EXACT($Q139,"new_evidence")))),ISFORMULA($R139),AND($R139&lt;&gt;"",NOT(OR(EXACT($R139,"yes"),EXACT($R139,"no")))),ISFORMULA($S139),AND($S139&lt;&gt;"",NOT(OR(EXACT($S139,"yes"),EXACT($S139,"no"),EXACT($S139,"unknown")))),ISFORMULA($T139),AND($T139&lt;&gt;"",NOT(OR(EXACT($T139,"yes"),EXACT($T139,"no")))),ISFORMULA($U139),AND($U139&lt;&gt;"",NOT(OR(EXACT($U139,"yes"),EXACT($U139,"no"),EXACT($U139,"unknown")))))</x:f>
      </x:c>
      <x:c r="BA139">
        <x:f>OR(LEN(TRIM($C139&amp;""))=0,LEN(TRIM($D139&amp;""))=0,LEN(TRIM($E139&amp;""))=0,LEN(TRIM($F139&amp;""))=0,LEN(TRIM($G139&amp;""))=0,LEN(TRIM($H139&amp;""))=0,LEN(TRIM($I139&amp;""))=0,LEN(TRIM($J139&amp;""))=0)</x:f>
      </x:c>
      <x:c r="BB139">
        <x:f>IF($O139&lt;&gt;"",$O139,IF($J139="independent_current","two_plus",IF($J139="one_decision","one",IF($J139="shared_records","shared","unknown"))))</x:f>
      </x:c>
      <x:c r="BC139">
        <x:f>IF($M139&lt;&gt;"",$M139,IF($J139="stale","stale",IF($J139="incomplete_capture","unknown",IF($J139&lt;&gt;"","current",""))))</x:f>
      </x:c>
      <x:c r="BD139">
        <x:f>IF($N139&lt;&gt;"",$N139,IF($J139="contradictory","material",IF($J139&lt;&gt;"","none","")))</x:f>
      </x:c>
      <x:c r="BE139">
        <x:f>IF($P139&lt;&gt;"",$P139,IF($J139="incomplete_capture","incomplete_crm",IF($J139="independent_current","balanced",IF($J139&lt;&gt;"","limited",""))))</x:f>
      </x:c>
      <x:c r="BF139">
        <x:f>OR($G139="buyer_event",$G139="mixed")</x:f>
      </x:c>
      <x:c r="BG139">
        <x:f>OR($D139="battlecard",$D139="shortlist",$D139="procurement",$D139="pricing",$D139="renewal",$D139="strategy",$D139="product_comparison")</x:f>
      </x:c>
      <x:c r="BH139">
        <x:f>OR($D139="seo",$D139="content",$D139="paid_search",$D139="market_monitoring")</x:f>
      </x:c>
      <x:c r="BI139">
        <x:f>IF(OR($K139="vendor",$K139="product"),"direct",IF(OR($K139="consultancy",$K139="agency"),"indirect",IF(OR($K139="internal_build",$K139="spreadsheet",$K139="incumbent",$K139="open_source",$K139="free_tool",$K139="no_decision",$K139="status_quo"),"substitute","")))</x:f>
      </x:c>
      <x:c r="BJ139">
        <x:f>IF(OR($K139="vendor",$K139="product"),"Direct competitor",IF(OR($K139="consultancy",$K139="agency"),"Service alternative",IF($K139="incumbent","Incumbent / substitute",IF($K139="no_decision","No-decision alternative",IF($K139="status_quo","Status-quo alternative",IF(OR($K139="internal_build",$K139="spreadsheet",$K139="open_source",$K139="free_tool"),"Substitute",""))))))</x:f>
      </x:c>
      <x:c r="BK139">
        <x:f>OR($G139="none",$G139="seller_only",$BB139&lt;&gt;"two_plus",$BE139="only_wins",$BE139="only_losses",$BE139="one_segment",$BE139="incomplete_crm",$BE139="limited",$T139="yes",$BC139&lt;&gt;"current")</x:f>
      </x:c>
      <x:c r="BL139">
        <x:f>IF(ISFORMULA($C139),"candidateName, ","")&amp;IF(OR(ISFORMULA($D139),AND($D139&lt;&gt;"",NOT(OR(EXACT($D139,"seo"),EXACT($D139,"content"),EXACT($D139,"paid_search"),EXACT($D139,"market_monitoring"),EXACT($D139,"battlecard"),EXACT($D139,"product_comparison"),EXACT($D139,"shortlist"),EXACT($D139,"procurement"),EXACT($D139,"pricing"),EXACT($D139,"renewal"),EXACT($D139,"strategy"))))),"decisionUse, ","")&amp;IF(OR(ISFORMULA($E139),AND($E139&lt;&gt;"",NOT(OR(EXACT($E139,"yes"),EXACT($E139,"no"))))),"candidateInSet, ","")&amp;IF(OR(ISFORMULA($F139),AND($F139&lt;&gt;"",NOT(OR(EXACT($F139,"yes"),EXACT($F139,"no"))))),"publicEvidence, ","")&amp;IF(OR(ISFORMULA($G139),AND($G139&lt;&gt;"",NOT(OR(EXACT($G139,"none"),EXACT($G139,"seller_only"),EXACT($G139,"buyer_event"),EXACT($G139,"mixed"))))),"firstPartyEvidence, ","")&amp;IF(OR(ISFORMULA($H139),AND($H139&lt;&gt;"",NOT(OR(EXACT($H139,"yes"),EXACT($H139,"no"),EXACT($H139,"unknown"))))),"realDecision, ","")&amp;IF(OR(ISFORMULA($I139),AND($I139&lt;&gt;"",NOT(OR(EXACT($I139,"full"),EXACT($I139,"partial"),EXACT($I139,"mismatch"),EXACT($I139,"unknown"))))),"scopeMatch, ","")&amp;IF(OR(ISFORMULA($J139),AND($J139&lt;&gt;"",NOT(OR(EXACT($J139,"independent_current"),EXACT($J139,"one_decision"),EXACT($J139,"shared_records"),EXACT($J139,"contradictory"),EXACT($J139,"incomplete_capture"),EXACT($J139,"stale"))))),"evidenceQuality, ","")&amp;IF(OR(ISFORMULA($K139),AND($K139&lt;&gt;"",NOT(OR(EXACT($K139,"vendor"),EXACT($K139,"product"),EXACT($K139,"consultancy"),EXACT($K139,"agency"),EXACT($K139,"internal_build"),EXACT($K139,"spreadsheet"),EXACT($K139,"incumbent"),EXACT($K139,"open_source"),EXACT($K139,"free_tool"),EXACT($K139,"no_decision"),EXACT($K139,"status_quo"),EXACT($K139,"unknown"))))),"alternativeType, ","")&amp;IF(OR(ISFORMULA($L139),AND($L139&lt;&gt;"",NOT(OR(EXACT($L139,"direct"),EXACT($L139,"indirect"),EXACT($L139,"substitute"),EXACT($L139,"reference"),EXACT($L139,"unknown"))))),"currentRole, ","")&amp;IF(OR(ISFORMULA($M139),AND($M139&lt;&gt;"",NOT(OR(EXACT($M139,"current"),EXACT($M139,"stale"),EXACT($M139,"unknown"))))),"freshness, ","")&amp;IF(OR(ISFORMULA($N139),AND($N139&lt;&gt;"",NOT(OR(EXACT($N139,"none"),EXACT($N139,"material"),EXACT($N139,"unknown"))))),"contradiction, ","")&amp;IF(OR(ISFORMULA($O139),AND($O139&lt;&gt;"",NOT(OR(EXACT($O139,"two_plus"),EXACT($O139,"one"),EXACT($O139,"shared"),EXACT($O139,"unknown"))))),"provenance, ","")&amp;IF(OR(ISFORMULA($P139),AND($P139&lt;&gt;"",NOT(OR(EXACT($P139,"balanced"),EXACT($P139,"only_wins"),EXACT($P139,"only_losses"),EXACT($P139,"one_segment"),EXACT($P139,"incomplete_crm"),EXACT($P139,"limited"))))),"sampleCoverage, ","")&amp;IF(OR(ISFORMULA($Q139),AND($Q139&lt;&gt;"",NOT(OR(EXACT($Q139,"none"),EXACT($Q139,"review_due"),EXACT($Q139,"new_evidence"))))),"previousValidation, ","")&amp;IF(OR(ISFORMULA($R139),AND($R139&lt;&gt;"",NOT(OR(EXACT($R139,"yes"),EXACT($R139,"no"))))),"newMaterialEvidence, ","")&amp;IF(OR(ISFORMULA($S139),AND($S139&lt;&gt;"",NOT(OR(EXACT($S139,"yes"),EXACT($S139,"no"),EXACT($S139,"unknown"))))),"serviceability, ","")&amp;IF(OR(ISFORMULA($T139),AND($T139&lt;&gt;"",NOT(OR(EXACT($T139,"yes"),EXACT($T139,"no"))))),"historicalBackfill, ","")&amp;IF(OR(ISFORMULA($U139),AND($U139&lt;&gt;"",NOT(OR(EXACT($U139,"yes"),EXACT($U139,"no"),EXACT($U139,"unknown"))))),"commercialNonParticipation, ","")</x:f>
      </x:c>
      <x:c r="BM139">
        <x:f>IF(LEN(TRIM($C139&amp;""))=0,"candidateName, ","")&amp;IF(LEN(TRIM($D139&amp;""))=0,"decisionUse, ","")&amp;IF(LEN(TRIM($E139&amp;""))=0,"candidateInSet, ","")&amp;IF(LEN(TRIM($F139&amp;""))=0,"publicEvidence, ","")&amp;IF(LEN(TRIM($G139&amp;""))=0,"firstPartyEvidence, ","")&amp;IF(LEN(TRIM($H139&amp;""))=0,"realDecision, ","")&amp;IF(LEN(TRIM($I139&amp;""))=0,"scopeMatch, ","")&amp;IF(LEN(TRIM($J139&amp;""))=0,"evidenceQuality, ","")</x:f>
      </x:c>
      <x:c r="BN139">
        <x:f>IF($AY139=0,"EMPTY",IF($AZ139=TRUE,"INVALID INPUT",IF($BA139=TRUE,"INVALID INPUT",IF(OR(NOT(ISTEXT($C139)),LEN(TRIM($C139&amp;""))&lt;2),"INVALID INPUT",IF(OR($Q139="review_due",$Q139="new_evidence",$R139="yes"),"REOPEN",IF(OR($BD139="material",$BD139="unknown"),"RESOLVE EVIDENCE",IF(OR($I139="unknown",$H139="unknown"),"RESOLVE EVIDENCE",IF(AND($BG139=TRUE,OR($S139="",$S139="unknown")),"RESOLVE EVIDENCE",IF(AND($E139="no",OR($K139="",$K139="unknown")),"RESOLVE EVIDENCE",IF(AND($E139="yes",OR($L139="",$L139="unknown")),"RESOLVE EVIDENCE",IF(AND($E139="yes",OR($I139="partial",$I139="mismatch",$BC139="stale")),"DOWNGRADE",IF(AND($BG139=TRUE,$BK139=TRUE),"RESOLVE EVIDENCE",IF(AND($S139="no",$E139="yes",$H139="no",$U139="yes",$BB139="two_plus",$I139="full",$BC139="current"),"EXCLUDE FROM THIS COMMERCIAL VIEW",IF(AND($S139="no",$E139="yes",$H139="yes"),"DOWNGRADE",IF(AND($S139="no",OR($F139="yes",$BH139=TRUE)),"RETAIN FOR DISCOVERY / REFERENCE",IF($S139="no","RESOLVE EVIDENCE",IF(AND($E139="no",$H139="yes",$BF139=TRUE,$I139="full",$BI139=""),"RESOLVE EVIDENCE",IF(AND($E139="no",$H139="yes",$BF139=TRUE,$I139="full",$BG139=TRUE,OR($BB139&lt;&gt;"two_plus",$BC139&lt;&gt;"current",$S139&lt;&gt;"yes")),"RESOLVE EVIDENCE",IF(AND($E139="no",$H139="yes",$BF139=TRUE,$I139="full"),"ADD",IF(AND($BI139&lt;&gt;"",$E139="yes",$H139="yes",$I139="full",$L139&lt;&gt;$BI139),"RECLASSIFY",IF(AND($BB139="shared",$BH139=TRUE),"RETAIN FOR DISCOVERY / REFERENCE",IF(AND($BH139=TRUE,$F139="yes",OR($H139="no",$G139="none")),"RETAIN FOR DISCOVERY / REFERENCE",IF(AND($E139="yes",$H139="no",$U139="yes",$BB139="two_plus",$I139="full",$BC139="current"),"EXCLUDE FROM THIS COMMERCIAL VIEW",IF(AND($E139="yes",$H139="yes",$BF139=TRUE,$I139="full",$BB139="two_plus",$BC139="current",$BI139=""),"RESOLVE EVIDENCE",IF(AND($E139="yes",$H139="yes",$BF139=TRUE,$I139="full",$BB139="two_plus",$BC139="current",$BG139=TRUE,$S139&lt;&gt;"yes"),"RESOLVE EVIDENCE",IF(AND($E139="yes",$H139="yes",$BF139=TRUE,$I139="full",$BB139="two_plus",$BC139="current",$L139&lt;&gt;$BI139),"RECLASSIFY",IF(AND($E139="yes",$H139="yes",$BF139=TRUE,$I139="full",$BB139="two_plus",$BC139="current"),"CONFIRM","RESOLVE EVIDENCE")))))))))))))))))))))))))))</x:f>
      </x:c>
      <x:c r="BO139">
        <x:f>IF($AY139=0,"EMPTY",IF($AZ139=TRUE,"CONTROLLED_INPUT_INVALID",IF($BA139=TRUE,"REQUIRED_FIELDS_MISSING",IF(OR(NOT(ISTEXT($C139)),LEN(TRIM($C139&amp;""))&lt;2),"IDENTITY_MALFORMED",IF(OR($Q139="review_due",$Q139="new_evidence",$R139="yes"),"LIFECYCLE_TRIGGER",IF(OR($BD139="material",$BD139="unknown"),"MATERIAL_CONTRADICTION",IF(OR($I139="unknown",$H139="unknown"),"SCOPE_OR_EVENT_UNRESOLVED",IF(AND($BG139=TRUE,OR($S139="",$S139="unknown")),"SERVICEABILITY_UNRESOLVED",IF(AND($E139="no",OR($K139="",$K139="unknown")),"MISSING_ALTERNATIVE_ROLE_UNRESOLVED",IF(AND($E139="yes",OR($L139="",$L139="unknown")),"CURRENT_ROLE_UNRESOLVED",IF(AND($E139="yes",OR($I139="partial",$I139="mismatch",$BC139="stale")),"SCOPE_OR_FRESHNESS_LIMIT",IF(AND($BG139=TRUE,$BK139=TRUE),"COMMERCIAL_EVIDENCE_LIMITED",IF(AND($S139="no",$E139="yes",$H139="no",$U139="yes",$BB139="two_plus",$I139="full",$BC139="current"),"SCOPED_NON_SERVICEABILITY",IF(AND($S139="no",$E139="yes",$H139="yes"),"SERVICEABILITY_LIMIT",IF(AND($S139="no",OR($F139="yes",$BH139=TRUE)),"NOT_SERVICEABLE_FOR_COMMERCIAL_VIEW",IF($S139="no","SERVICEABILITY_NEGATIVE_ROLE_EFFECT_UNRESOLVED",IF(AND($E139="no",$H139="yes",$BF139=TRUE,$I139="full",$BI139=""),"MISSING_ALTERNATIVE_ROLE_UNRESOLVED",IF(AND($E139="no",$H139="yes",$BF139=TRUE,$I139="full",$BG139=TRUE,OR($BB139&lt;&gt;"two_plus",$BC139&lt;&gt;"current",$S139&lt;&gt;"yes")),"MISSING_ALTERNATIVE_EVIDENCE_LIMITED",IF(AND($E139="no",$H139="yes",$BF139=TRUE,$I139="full"),"COMMERCIAL_ALTERNATIVE_MISSING",IF(AND($BI139&lt;&gt;"",$E139="yes",$H139="yes",$I139="full",$L139&lt;&gt;$BI139),"ROLE_MISMATCH",IF(AND($BB139="shared",$BH139=TRUE),"PUBLIC_SIGNAL_SHARED_PROVENANCE",IF(AND($BH139=TRUE,$F139="yes",OR($H139="no",$G139="none")),"DISCOVERY_ONLY_RELATIONSHIP",IF(AND($E139="yes",$H139="no",$U139="yes",$BB139="two_plus",$I139="full",$BC139="current"),"SCOPED_NON_PARTICIPATION",IF(AND($E139="yes",$H139="yes",$BF139=TRUE,$I139="full",$BB139="two_plus",$BC139="current",$BI139=""),"ALTERNATIVE_TYPE_UNRESOLVED",IF(AND($E139="yes",$H139="yes",$BF139=TRUE,$I139="full",$BB139="two_plus",$BC139="current",$BG139=TRUE,$S139&lt;&gt;"yes"),"SERVICEABILITY_UNRESOLVED",IF(AND($E139="yes",$H139="yes",$BF139=TRUE,$I139="full",$BB139="two_plus",$BC139="current",$L139&lt;&gt;$BI139),"ROLE_MISMATCH",IF(AND($E139="yes",$H139="yes",$BF139=TRUE,$I139="full",$BB139="two_plus",$BC139="current"),"SCOPED_COMMERCIAL_RELEVANCE","DEFAULT_EVIDENCE_GAP")))))))))))))))))))))))))))</x:f>
      </x:c>
    </x:row>
    <x:row r="140">
      <x:c r="A140" s="71" t="str">
        <x:v>F135</x:v>
      </x:c>
      <x:c r="B140" s="71" t="str">
        <x:v>Workbook paste formula into decision use</x:v>
      </x:c>
      <x:c r="C140" s="71" t="str">
        <x:v>Atlas Cloud</x:v>
      </x:c>
      <x:c r="D140" s="71">
        <x:f>"shortlist"</x:f>
      </x:c>
      <x:c r="E140" s="71" t="str">
        <x:v>yes</x:v>
      </x:c>
      <x:c r="F140" s="71" t="str">
        <x:v>yes</x:v>
      </x:c>
      <x:c r="G140" s="71" t="str">
        <x:v>mixed</x:v>
      </x:c>
      <x:c r="H140" s="71" t="str">
        <x:v>yes</x:v>
      </x:c>
      <x:c r="I140" s="71" t="str">
        <x:v>full</x:v>
      </x:c>
      <x:c r="J140" s="71" t="str">
        <x:v>independent_current</x:v>
      </x:c>
      <x:c r="K140" s="71" t="str">
        <x:v>vendor</x:v>
      </x:c>
      <x:c r="L140" s="71" t="str">
        <x:v>direct</x:v>
      </x:c>
      <x:c r="M140" s="71" t="str">
        <x:v>current</x:v>
      </x:c>
      <x:c r="N140" s="71" t="str">
        <x:v>none</x:v>
      </x:c>
      <x:c r="O140" s="71" t="str">
        <x:v>two_plus</x:v>
      </x:c>
      <x:c r="P140" s="71" t="str">
        <x:v>balanced</x:v>
      </x:c>
      <x:c r="Q140" s="71" t="str">
        <x:v>none</x:v>
      </x:c>
      <x:c r="R140" s="71" t="str">
        <x:v>no</x:v>
      </x:c>
      <x:c r="S140" s="71" t="str">
        <x:v>yes</x:v>
      </x:c>
      <x:c r="T140" s="71" t="str">
        <x:v>no</x:v>
      </x:c>
      <x:c r="U140" s="71" t="str">
        <x:v>no</x:v>
      </x:c>
      <x:c r="V140" s="71" t="str">
        <x:v>INVALID INPUT</x:v>
      </x:c>
      <x:c r="W140" s="71" t="str">
        <x:v>CONTROLLED_INPUT_INVALID</x:v>
      </x:c>
      <x:c r="X140" s="71" t="str">
        <x:v>INVALID</x:v>
      </x:c>
      <x:c r="Y140" s="61">
        <x:f>IF($BN140="EMPTY","EMPTY",$BN140)</x:f>
      </x:c>
      <x:c r="Z140" s="61">
        <x:f>$BO140</x:f>
      </x:c>
      <x:c r="AA140" s="61">
        <x:f>IF($BN140="EMPTY","EMPTY",IF($AZ140=TRUE,"INVALID",IF($BA140=TRUE,"INCOMPLETE",IF(OR(NOT(ISTEXT($C140)),LEN(TRIM($C140&amp;""))&lt;2),"INVALID","VALID"))))</x:f>
      </x:c>
      <x:c r="AB140" s="61">
        <x:f>IF(Y140=V140,"PASS","FAIL")</x:f>
      </x:c>
      <x:c r="AC140" s="61">
        <x:f>IF(Z140=W140,"PASS","FAIL")</x:f>
      </x:c>
      <x:c r="AD140" s="61">
        <x:f>IF(AA140=X140,"PASS","FAIL")</x:f>
      </x:c>
      <x:c r="AE140" s="61">
        <x:f>IF(AND(AB140="PASS",AC140="PASS",AD140="PASS"),"PASS","FAIL")</x:f>
      </x:c>
      <x:c r="AF140" s="71" t="str">
        <x:v>One or more controlled inputs are not recognized.</x:v>
      </x:c>
      <x:c r="AG140" s="61">
        <x:f>IF($BN140="EMPTY","EMPTY",IFERROR(VLOOKUP($BO140,'Method Notes'!$AN$5:$AW$50,2,FALSE),""))</x:f>
      </x:c>
      <x:c r="AH140" s="71" t="str">
        <x:v>Unsupported values were supplied for: decisionUse. The engine does not convert them to a safe default.</x:v>
      </x:c>
      <x:c r="AI140" s="61">
        <x:f>IF($BN140="EMPTY","EMPTY",IF($BO140="CONTROLLED_INPUT_INVALID","Unsupported values were supplied for: "&amp;LEFT($BL140,MAX(0,LEN($BL140)-2))&amp;". The engine does not convert them to a safe default.",IF($BO140="REQUIRED_FIELDS_MISSING","Required information is missing: "&amp;LEFT($BM140,MAX(0,LEN($BM140)-2))&amp;".",IFERROR(VLOOKUP($BO140,'Method Notes'!$AN$5:$AW$50,3,FALSE),""))))</x:f>
      </x:c>
      <x:c r="AJ140" s="71" t="str">
        <x:v>No role change.</x:v>
      </x:c>
      <x:c r="AK140" s="61">
        <x:f>IF($BN140="EMPTY","EMPTY",IF($BO140="COMMERCIAL_ALTERNATIVE_MISSING","Add as "&amp;$BJ140&amp;" in this scoped view.",IF($BO140="ROLE_MISMATCH","Reclassify as "&amp;$BJ140&amp;" for this view.",IFERROR(VLOOKUP($BO140,'Method Notes'!$AN$5:$AW$50,4,FALSE),""))))</x:f>
      </x:c>
      <x:c r="AL140" s="71" t="str">
        <x:v>Input correction only.</x:v>
      </x:c>
      <x:c r="AM140" s="61">
        <x:f>IF($BN140="EMPTY","EMPTY",IFERROR(VLOOKUP($BO140,'Method Notes'!$AN$5:$AW$50,5,FALSE),""))</x:f>
      </x:c>
      <x:c r="AN140" s="71" t="str">
        <x:v>Any competitor-set conclusion.</x:v>
      </x:c>
      <x:c r="AO140" s="61">
        <x:f>IF($BN140="EMPTY","EMPTY",IFERROR(VLOOKUP($BO140,'Method Notes'!$AN$5:$AW$50,6,FALSE),""))</x:f>
      </x:c>
      <x:c r="AP140" s="71" t="str">
        <x:v>Replace each invalid value with an accepted controlled value.</x:v>
      </x:c>
      <x:c r="AQ140" s="61">
        <x:f>IF($BN140="EMPTY","EMPTY",IF($BO140="COMMERCIAL_EVIDENCE_LIMITED",IF($BF140=TRUE,"Add independent decisions and missing segments.","Collect direct buyer or recorded commercial-event evidence tied to the same scope."),IFERROR(VLOOKUP($BO140,'Method Notes'!$AN$5:$AW$50,7,FALSE),"")))</x:f>
      </x:c>
      <x:c r="AR140" s="71" t="str">
        <x:v>Run the check again after correction.</x:v>
      </x:c>
      <x:c r="AS140" s="61">
        <x:f>IF($BN140="EMPTY","EMPTY",IFERROR(VLOOKUP($BO140,'Method Notes'!$AN$5:$AW$50,8,FALSE),""))</x:f>
      </x:c>
      <x:c r="AT140" s="71" t="str">
        <x:v>CONTROLLED INPUT INVALID</x:v>
      </x:c>
      <x:c r="AU140" s="61">
        <x:f>IF($BN140="EMPTY","EMPTY",IF(OR($BO140="COMMERCIAL_EVIDENCE_LIMITED",$BO140="COMMERCIAL_ALTERNATIVE_MISSING",$BO140="ROLE_MISMATCH",$BO140="SCOPE_OR_FRESHNESS_LIMIT"),IF($BB140="shared","PROVENANCE NOT INDEPENDENT",IF($BB140="one","ONE INDEPENDENT DECISION ONLY",IF($BE140="incomplete_crm","CRM CAPTURE INCOMPLETE",IF(OR($BE140="only_wins",$BE140="only_losses",$BE140="one_segment",$BE140="limited"),"SAMPLE COVERAGE LIMITED",IF($T140="yes","HISTORICAL BACKFILL UNRELIABLE",IF($BC140="stale","EVIDENCE STALE","Evidence is scoped to the tested view.")))))),IFERROR(VLOOKUP($BO140,'Method Notes'!$AN$5:$AW$50,9,FALSE),"")))</x:f>
      </x:c>
      <x:c r="AV140" s="71" t="str">
        <x:v>Correct the named fields before using the result.</x:v>
      </x:c>
      <x:c r="AW140" s="61">
        <x:f>IF($BN140="EMPTY","EMPTY",IFERROR(VLOOKUP($BO140,'Method Notes'!$AN$5:$AW$50,10,FALSE),""))</x:f>
      </x:c>
      <x:c r="AX140" s="61">
        <x:f>IF(AND(AG140=AF140,AI140=AH140,AK140=AJ140,AM140=AL140,AO140=AN140,AQ140=AP140,AS140=AR140,AU140=AT140,AW140=AV140),"PASS","FAIL")</x:f>
      </x:c>
      <x:c r="AY140">
        <x:f>IF(COUNTA($C140:$U140)&gt;0,1,0)</x:f>
      </x:c>
      <x:c r="AZ140">
        <x:f>OR(ISFORMULA($C140),ISFORMULA($D140),AND($D140&lt;&gt;"",NOT(OR(EXACT($D140,"seo"),EXACT($D140,"content"),EXACT($D140,"paid_search"),EXACT($D140,"market_monitoring"),EXACT($D140,"battlecard"),EXACT($D140,"product_comparison"),EXACT($D140,"shortlist"),EXACT($D140,"procurement"),EXACT($D140,"pricing"),EXACT($D140,"renewal"),EXACT($D140,"strategy")))),ISFORMULA($E140),AND($E140&lt;&gt;"",NOT(OR(EXACT($E140,"yes"),EXACT($E140,"no")))),ISFORMULA($F140),AND($F140&lt;&gt;"",NOT(OR(EXACT($F140,"yes"),EXACT($F140,"no")))),ISFORMULA($G140),AND($G140&lt;&gt;"",NOT(OR(EXACT($G140,"none"),EXACT($G140,"seller_only"),EXACT($G140,"buyer_event"),EXACT($G140,"mixed")))),ISFORMULA($H140),AND($H140&lt;&gt;"",NOT(OR(EXACT($H140,"yes"),EXACT($H140,"no"),EXACT($H140,"unknown")))),ISFORMULA($I140),AND($I140&lt;&gt;"",NOT(OR(EXACT($I140,"full"),EXACT($I140,"partial"),EXACT($I140,"mismatch"),EXACT($I140,"unknown")))),ISFORMULA($J140),AND($J140&lt;&gt;"",NOT(OR(EXACT($J140,"independent_current"),EXACT($J140,"one_decision"),EXACT($J140,"shared_records"),EXACT($J140,"contradictory"),EXACT($J140,"incomplete_capture"),EXACT($J140,"stale")))),ISFORMULA($K140),AND($K140&lt;&gt;"",NOT(OR(EXACT($K140,"vendor"),EXACT($K140,"product"),EXACT($K140,"consultancy"),EXACT($K140,"agency"),EXACT($K140,"internal_build"),EXACT($K140,"spreadsheet"),EXACT($K140,"incumbent"),EXACT($K140,"open_source"),EXACT($K140,"free_tool"),EXACT($K140,"no_decision"),EXACT($K140,"status_quo"),EXACT($K140,"unknown")))),ISFORMULA($L140),AND($L140&lt;&gt;"",NOT(OR(EXACT($L140,"direct"),EXACT($L140,"indirect"),EXACT($L140,"substitute"),EXACT($L140,"reference"),EXACT($L140,"unknown")))),ISFORMULA($M140),AND($M140&lt;&gt;"",NOT(OR(EXACT($M140,"current"),EXACT($M140,"stale"),EXACT($M140,"unknown")))),ISFORMULA($N140),AND($N140&lt;&gt;"",NOT(OR(EXACT($N140,"none"),EXACT($N140,"material"),EXACT($N140,"unknown")))),ISFORMULA($O140),AND($O140&lt;&gt;"",NOT(OR(EXACT($O140,"two_plus"),EXACT($O140,"one"),EXACT($O140,"shared"),EXACT($O140,"unknown")))),ISFORMULA($P140),AND($P140&lt;&gt;"",NOT(OR(EXACT($P140,"balanced"),EXACT($P140,"only_wins"),EXACT($P140,"only_losses"),EXACT($P140,"one_segment"),EXACT($P140,"incomplete_crm"),EXACT($P140,"limited")))),ISFORMULA($Q140),AND($Q140&lt;&gt;"",NOT(OR(EXACT($Q140,"none"),EXACT($Q140,"review_due"),EXACT($Q140,"new_evidence")))),ISFORMULA($R140),AND($R140&lt;&gt;"",NOT(OR(EXACT($R140,"yes"),EXACT($R140,"no")))),ISFORMULA($S140),AND($S140&lt;&gt;"",NOT(OR(EXACT($S140,"yes"),EXACT($S140,"no"),EXACT($S140,"unknown")))),ISFORMULA($T140),AND($T140&lt;&gt;"",NOT(OR(EXACT($T140,"yes"),EXACT($T140,"no")))),ISFORMULA($U140),AND($U140&lt;&gt;"",NOT(OR(EXACT($U140,"yes"),EXACT($U140,"no"),EXACT($U140,"unknown")))))</x:f>
      </x:c>
      <x:c r="BA140">
        <x:f>OR(LEN(TRIM($C140&amp;""))=0,LEN(TRIM($D140&amp;""))=0,LEN(TRIM($E140&amp;""))=0,LEN(TRIM($F140&amp;""))=0,LEN(TRIM($G140&amp;""))=0,LEN(TRIM($H140&amp;""))=0,LEN(TRIM($I140&amp;""))=0,LEN(TRIM($J140&amp;""))=0)</x:f>
      </x:c>
      <x:c r="BB140">
        <x:f>IF($O140&lt;&gt;"",$O140,IF($J140="independent_current","two_plus",IF($J140="one_decision","one",IF($J140="shared_records","shared","unknown"))))</x:f>
      </x:c>
      <x:c r="BC140">
        <x:f>IF($M140&lt;&gt;"",$M140,IF($J140="stale","stale",IF($J140="incomplete_capture","unknown",IF($J140&lt;&gt;"","current",""))))</x:f>
      </x:c>
      <x:c r="BD140">
        <x:f>IF($N140&lt;&gt;"",$N140,IF($J140="contradictory","material",IF($J140&lt;&gt;"","none","")))</x:f>
      </x:c>
      <x:c r="BE140">
        <x:f>IF($P140&lt;&gt;"",$P140,IF($J140="incomplete_capture","incomplete_crm",IF($J140="independent_current","balanced",IF($J140&lt;&gt;"","limited",""))))</x:f>
      </x:c>
      <x:c r="BF140">
        <x:f>OR($G140="buyer_event",$G140="mixed")</x:f>
      </x:c>
      <x:c r="BG140">
        <x:f>OR($D140="battlecard",$D140="shortlist",$D140="procurement",$D140="pricing",$D140="renewal",$D140="strategy",$D140="product_comparison")</x:f>
      </x:c>
      <x:c r="BH140">
        <x:f>OR($D140="seo",$D140="content",$D140="paid_search",$D140="market_monitoring")</x:f>
      </x:c>
      <x:c r="BI140">
        <x:f>IF(OR($K140="vendor",$K140="product"),"direct",IF(OR($K140="consultancy",$K140="agency"),"indirect",IF(OR($K140="internal_build",$K140="spreadsheet",$K140="incumbent",$K140="open_source",$K140="free_tool",$K140="no_decision",$K140="status_quo"),"substitute","")))</x:f>
      </x:c>
      <x:c r="BJ140">
        <x:f>IF(OR($K140="vendor",$K140="product"),"Direct competitor",IF(OR($K140="consultancy",$K140="agency"),"Service alternative",IF($K140="incumbent","Incumbent / substitute",IF($K140="no_decision","No-decision alternative",IF($K140="status_quo","Status-quo alternative",IF(OR($K140="internal_build",$K140="spreadsheet",$K140="open_source",$K140="free_tool"),"Substitute",""))))))</x:f>
      </x:c>
      <x:c r="BK140">
        <x:f>OR($G140="none",$G140="seller_only",$BB140&lt;&gt;"two_plus",$BE140="only_wins",$BE140="only_losses",$BE140="one_segment",$BE140="incomplete_crm",$BE140="limited",$T140="yes",$BC140&lt;&gt;"current")</x:f>
      </x:c>
      <x:c r="BL140">
        <x:f>IF(ISFORMULA($C140),"candidateName, ","")&amp;IF(OR(ISFORMULA($D140),AND($D140&lt;&gt;"",NOT(OR(EXACT($D140,"seo"),EXACT($D140,"content"),EXACT($D140,"paid_search"),EXACT($D140,"market_monitoring"),EXACT($D140,"battlecard"),EXACT($D140,"product_comparison"),EXACT($D140,"shortlist"),EXACT($D140,"procurement"),EXACT($D140,"pricing"),EXACT($D140,"renewal"),EXACT($D140,"strategy"))))),"decisionUse, ","")&amp;IF(OR(ISFORMULA($E140),AND($E140&lt;&gt;"",NOT(OR(EXACT($E140,"yes"),EXACT($E140,"no"))))),"candidateInSet, ","")&amp;IF(OR(ISFORMULA($F140),AND($F140&lt;&gt;"",NOT(OR(EXACT($F140,"yes"),EXACT($F140,"no"))))),"publicEvidence, ","")&amp;IF(OR(ISFORMULA($G140),AND($G140&lt;&gt;"",NOT(OR(EXACT($G140,"none"),EXACT($G140,"seller_only"),EXACT($G140,"buyer_event"),EXACT($G140,"mixed"))))),"firstPartyEvidence, ","")&amp;IF(OR(ISFORMULA($H140),AND($H140&lt;&gt;"",NOT(OR(EXACT($H140,"yes"),EXACT($H140,"no"),EXACT($H140,"unknown"))))),"realDecision, ","")&amp;IF(OR(ISFORMULA($I140),AND($I140&lt;&gt;"",NOT(OR(EXACT($I140,"full"),EXACT($I140,"partial"),EXACT($I140,"mismatch"),EXACT($I140,"unknown"))))),"scopeMatch, ","")&amp;IF(OR(ISFORMULA($J140),AND($J140&lt;&gt;"",NOT(OR(EXACT($J140,"independent_current"),EXACT($J140,"one_decision"),EXACT($J140,"shared_records"),EXACT($J140,"contradictory"),EXACT($J140,"incomplete_capture"),EXACT($J140,"stale"))))),"evidenceQuality, ","")&amp;IF(OR(ISFORMULA($K140),AND($K140&lt;&gt;"",NOT(OR(EXACT($K140,"vendor"),EXACT($K140,"product"),EXACT($K140,"consultancy"),EXACT($K140,"agency"),EXACT($K140,"internal_build"),EXACT($K140,"spreadsheet"),EXACT($K140,"incumbent"),EXACT($K140,"open_source"),EXACT($K140,"free_tool"),EXACT($K140,"no_decision"),EXACT($K140,"status_quo"),EXACT($K140,"unknown"))))),"alternativeType, ","")&amp;IF(OR(ISFORMULA($L140),AND($L140&lt;&gt;"",NOT(OR(EXACT($L140,"direct"),EXACT($L140,"indirect"),EXACT($L140,"substitute"),EXACT($L140,"reference"),EXACT($L140,"unknown"))))),"currentRole, ","")&amp;IF(OR(ISFORMULA($M140),AND($M140&lt;&gt;"",NOT(OR(EXACT($M140,"current"),EXACT($M140,"stale"),EXACT($M140,"unknown"))))),"freshness, ","")&amp;IF(OR(ISFORMULA($N140),AND($N140&lt;&gt;"",NOT(OR(EXACT($N140,"none"),EXACT($N140,"material"),EXACT($N140,"unknown"))))),"contradiction, ","")&amp;IF(OR(ISFORMULA($O140),AND($O140&lt;&gt;"",NOT(OR(EXACT($O140,"two_plus"),EXACT($O140,"one"),EXACT($O140,"shared"),EXACT($O140,"unknown"))))),"provenance, ","")&amp;IF(OR(ISFORMULA($P140),AND($P140&lt;&gt;"",NOT(OR(EXACT($P140,"balanced"),EXACT($P140,"only_wins"),EXACT($P140,"only_losses"),EXACT($P140,"one_segment"),EXACT($P140,"incomplete_crm"),EXACT($P140,"limited"))))),"sampleCoverage, ","")&amp;IF(OR(ISFORMULA($Q140),AND($Q140&lt;&gt;"",NOT(OR(EXACT($Q140,"none"),EXACT($Q140,"review_due"),EXACT($Q140,"new_evidence"))))),"previousValidation, ","")&amp;IF(OR(ISFORMULA($R140),AND($R140&lt;&gt;"",NOT(OR(EXACT($R140,"yes"),EXACT($R140,"no"))))),"newMaterialEvidence, ","")&amp;IF(OR(ISFORMULA($S140),AND($S140&lt;&gt;"",NOT(OR(EXACT($S140,"yes"),EXACT($S140,"no"),EXACT($S140,"unknown"))))),"serviceability, ","")&amp;IF(OR(ISFORMULA($T140),AND($T140&lt;&gt;"",NOT(OR(EXACT($T140,"yes"),EXACT($T140,"no"))))),"historicalBackfill, ","")&amp;IF(OR(ISFORMULA($U140),AND($U140&lt;&gt;"",NOT(OR(EXACT($U140,"yes"),EXACT($U140,"no"),EXACT($U140,"unknown"))))),"commercialNonParticipation, ","")</x:f>
      </x:c>
      <x:c r="BM140">
        <x:f>IF(LEN(TRIM($C140&amp;""))=0,"candidateName, ","")&amp;IF(LEN(TRIM($D140&amp;""))=0,"decisionUse, ","")&amp;IF(LEN(TRIM($E140&amp;""))=0,"candidateInSet, ","")&amp;IF(LEN(TRIM($F140&amp;""))=0,"publicEvidence, ","")&amp;IF(LEN(TRIM($G140&amp;""))=0,"firstPartyEvidence, ","")&amp;IF(LEN(TRIM($H140&amp;""))=0,"realDecision, ","")&amp;IF(LEN(TRIM($I140&amp;""))=0,"scopeMatch, ","")&amp;IF(LEN(TRIM($J140&amp;""))=0,"evidenceQuality, ","")</x:f>
      </x:c>
      <x:c r="BN140">
        <x:f>IF($AY140=0,"EMPTY",IF($AZ140=TRUE,"INVALID INPUT",IF($BA140=TRUE,"INVALID INPUT",IF(OR(NOT(ISTEXT($C140)),LEN(TRIM($C140&amp;""))&lt;2),"INVALID INPUT",IF(OR($Q140="review_due",$Q140="new_evidence",$R140="yes"),"REOPEN",IF(OR($BD140="material",$BD140="unknown"),"RESOLVE EVIDENCE",IF(OR($I140="unknown",$H140="unknown"),"RESOLVE EVIDENCE",IF(AND($BG140=TRUE,OR($S140="",$S140="unknown")),"RESOLVE EVIDENCE",IF(AND($E140="no",OR($K140="",$K140="unknown")),"RESOLVE EVIDENCE",IF(AND($E140="yes",OR($L140="",$L140="unknown")),"RESOLVE EVIDENCE",IF(AND($E140="yes",OR($I140="partial",$I140="mismatch",$BC140="stale")),"DOWNGRADE",IF(AND($BG140=TRUE,$BK140=TRUE),"RESOLVE EVIDENCE",IF(AND($S140="no",$E140="yes",$H140="no",$U140="yes",$BB140="two_plus",$I140="full",$BC140="current"),"EXCLUDE FROM THIS COMMERCIAL VIEW",IF(AND($S140="no",$E140="yes",$H140="yes"),"DOWNGRADE",IF(AND($S140="no",OR($F140="yes",$BH140=TRUE)),"RETAIN FOR DISCOVERY / REFERENCE",IF($S140="no","RESOLVE EVIDENCE",IF(AND($E140="no",$H140="yes",$BF140=TRUE,$I140="full",$BI140=""),"RESOLVE EVIDENCE",IF(AND($E140="no",$H140="yes",$BF140=TRUE,$I140="full",$BG140=TRUE,OR($BB140&lt;&gt;"two_plus",$BC140&lt;&gt;"current",$S140&lt;&gt;"yes")),"RESOLVE EVIDENCE",IF(AND($E140="no",$H140="yes",$BF140=TRUE,$I140="full"),"ADD",IF(AND($BI140&lt;&gt;"",$E140="yes",$H140="yes",$I140="full",$L140&lt;&gt;$BI140),"RECLASSIFY",IF(AND($BB140="shared",$BH140=TRUE),"RETAIN FOR DISCOVERY / REFERENCE",IF(AND($BH140=TRUE,$F140="yes",OR($H140="no",$G140="none")),"RETAIN FOR DISCOVERY / REFERENCE",IF(AND($E140="yes",$H140="no",$U140="yes",$BB140="two_plus",$I140="full",$BC140="current"),"EXCLUDE FROM THIS COMMERCIAL VIEW",IF(AND($E140="yes",$H140="yes",$BF140=TRUE,$I140="full",$BB140="two_plus",$BC140="current",$BI140=""),"RESOLVE EVIDENCE",IF(AND($E140="yes",$H140="yes",$BF140=TRUE,$I140="full",$BB140="two_plus",$BC140="current",$BG140=TRUE,$S140&lt;&gt;"yes"),"RESOLVE EVIDENCE",IF(AND($E140="yes",$H140="yes",$BF140=TRUE,$I140="full",$BB140="two_plus",$BC140="current",$L140&lt;&gt;$BI140),"RECLASSIFY",IF(AND($E140="yes",$H140="yes",$BF140=TRUE,$I140="full",$BB140="two_plus",$BC140="current"),"CONFIRM","RESOLVE EVIDENCE")))))))))))))))))))))))))))</x:f>
      </x:c>
      <x:c r="BO140">
        <x:f>IF($AY140=0,"EMPTY",IF($AZ140=TRUE,"CONTROLLED_INPUT_INVALID",IF($BA140=TRUE,"REQUIRED_FIELDS_MISSING",IF(OR(NOT(ISTEXT($C140)),LEN(TRIM($C140&amp;""))&lt;2),"IDENTITY_MALFORMED",IF(OR($Q140="review_due",$Q140="new_evidence",$R140="yes"),"LIFECYCLE_TRIGGER",IF(OR($BD140="material",$BD140="unknown"),"MATERIAL_CONTRADICTION",IF(OR($I140="unknown",$H140="unknown"),"SCOPE_OR_EVENT_UNRESOLVED",IF(AND($BG140=TRUE,OR($S140="",$S140="unknown")),"SERVICEABILITY_UNRESOLVED",IF(AND($E140="no",OR($K140="",$K140="unknown")),"MISSING_ALTERNATIVE_ROLE_UNRESOLVED",IF(AND($E140="yes",OR($L140="",$L140="unknown")),"CURRENT_ROLE_UNRESOLVED",IF(AND($E140="yes",OR($I140="partial",$I140="mismatch",$BC140="stale")),"SCOPE_OR_FRESHNESS_LIMIT",IF(AND($BG140=TRUE,$BK140=TRUE),"COMMERCIAL_EVIDENCE_LIMITED",IF(AND($S140="no",$E140="yes",$H140="no",$U140="yes",$BB140="two_plus",$I140="full",$BC140="current"),"SCOPED_NON_SERVICEABILITY",IF(AND($S140="no",$E140="yes",$H140="yes"),"SERVICEABILITY_LIMIT",IF(AND($S140="no",OR($F140="yes",$BH140=TRUE)),"NOT_SERVICEABLE_FOR_COMMERCIAL_VIEW",IF($S140="no","SERVICEABILITY_NEGATIVE_ROLE_EFFECT_UNRESOLVED",IF(AND($E140="no",$H140="yes",$BF140=TRUE,$I140="full",$BI140=""),"MISSING_ALTERNATIVE_ROLE_UNRESOLVED",IF(AND($E140="no",$H140="yes",$BF140=TRUE,$I140="full",$BG140=TRUE,OR($BB140&lt;&gt;"two_plus",$BC140&lt;&gt;"current",$S140&lt;&gt;"yes")),"MISSING_ALTERNATIVE_EVIDENCE_LIMITED",IF(AND($E140="no",$H140="yes",$BF140=TRUE,$I140="full"),"COMMERCIAL_ALTERNATIVE_MISSING",IF(AND($BI140&lt;&gt;"",$E140="yes",$H140="yes",$I140="full",$L140&lt;&gt;$BI140),"ROLE_MISMATCH",IF(AND($BB140="shared",$BH140=TRUE),"PUBLIC_SIGNAL_SHARED_PROVENANCE",IF(AND($BH140=TRUE,$F140="yes",OR($H140="no",$G140="none")),"DISCOVERY_ONLY_RELATIONSHIP",IF(AND($E140="yes",$H140="no",$U140="yes",$BB140="two_plus",$I140="full",$BC140="current"),"SCOPED_NON_PARTICIPATION",IF(AND($E140="yes",$H140="yes",$BF140=TRUE,$I140="full",$BB140="two_plus",$BC140="current",$BI140=""),"ALTERNATIVE_TYPE_UNRESOLVED",IF(AND($E140="yes",$H140="yes",$BF140=TRUE,$I140="full",$BB140="two_plus",$BC140="current",$BG140=TRUE,$S140&lt;&gt;"yes"),"SERVICEABILITY_UNRESOLVED",IF(AND($E140="yes",$H140="yes",$BF140=TRUE,$I140="full",$BB140="two_plus",$BC140="current",$L140&lt;&gt;$BI140),"ROLE_MISMATCH",IF(AND($E140="yes",$H140="yes",$BF140=TRUE,$I140="full",$BB140="two_plus",$BC140="current"),"SCOPED_COMMERCIAL_RELEVANCE","DEFAULT_EVIDENCE_GAP")))))))))))))))))))))))))))</x:f>
      </x:c>
    </x:row>
    <x:row r="141">
      <x:c r="A141" s="71" t="str">
        <x:v>F136</x:v>
      </x:c>
      <x:c r="B141" s="71" t="str">
        <x:v>Workbook paste numeric serviceability</x:v>
      </x:c>
      <x:c r="C141" s="71" t="str">
        <x:v>Atlas Cloud</x:v>
      </x:c>
      <x:c r="D141" s="71" t="str">
        <x:v>shortlist</x:v>
      </x:c>
      <x:c r="E141" s="71" t="str">
        <x:v>yes</x:v>
      </x:c>
      <x:c r="F141" s="71" t="str">
        <x:v>yes</x:v>
      </x:c>
      <x:c r="G141" s="71" t="str">
        <x:v>mixed</x:v>
      </x:c>
      <x:c r="H141" s="71" t="str">
        <x:v>yes</x:v>
      </x:c>
      <x:c r="I141" s="71" t="str">
        <x:v>full</x:v>
      </x:c>
      <x:c r="J141" s="71" t="str">
        <x:v>independent_current</x:v>
      </x:c>
      <x:c r="K141" s="71" t="str">
        <x:v>vendor</x:v>
      </x:c>
      <x:c r="L141" s="71" t="str">
        <x:v>direct</x:v>
      </x:c>
      <x:c r="M141" s="71" t="str">
        <x:v>current</x:v>
      </x:c>
      <x:c r="N141" s="71" t="str">
        <x:v>none</x:v>
      </x:c>
      <x:c r="O141" s="71" t="str">
        <x:v>two_plus</x:v>
      </x:c>
      <x:c r="P141" s="71" t="str">
        <x:v>balanced</x:v>
      </x:c>
      <x:c r="Q141" s="71" t="str">
        <x:v>none</x:v>
      </x:c>
      <x:c r="R141" s="71" t="str">
        <x:v>no</x:v>
      </x:c>
      <x:c r="S141" s="71" t="n">
        <x:v>1</x:v>
      </x:c>
      <x:c r="T141" s="71" t="str">
        <x:v>no</x:v>
      </x:c>
      <x:c r="U141" s="71" t="str">
        <x:v>no</x:v>
      </x:c>
      <x:c r="V141" s="71" t="str">
        <x:v>INVALID INPUT</x:v>
      </x:c>
      <x:c r="W141" s="71" t="str">
        <x:v>CONTROLLED_INPUT_INVALID</x:v>
      </x:c>
      <x:c r="X141" s="71" t="str">
        <x:v>INVALID</x:v>
      </x:c>
      <x:c r="Y141" s="61">
        <x:f>IF($BN141="EMPTY","EMPTY",$BN141)</x:f>
      </x:c>
      <x:c r="Z141" s="61">
        <x:f>$BO141</x:f>
      </x:c>
      <x:c r="AA141" s="61">
        <x:f>IF($BN141="EMPTY","EMPTY",IF($AZ141=TRUE,"INVALID",IF($BA141=TRUE,"INCOMPLETE",IF(OR(NOT(ISTEXT($C141)),LEN(TRIM($C141&amp;""))&lt;2),"INVALID","VALID"))))</x:f>
      </x:c>
      <x:c r="AB141" s="61">
        <x:f>IF(Y141=V141,"PASS","FAIL")</x:f>
      </x:c>
      <x:c r="AC141" s="61">
        <x:f>IF(Z141=W141,"PASS","FAIL")</x:f>
      </x:c>
      <x:c r="AD141" s="61">
        <x:f>IF(AA141=X141,"PASS","FAIL")</x:f>
      </x:c>
      <x:c r="AE141" s="61">
        <x:f>IF(AND(AB141="PASS",AC141="PASS",AD141="PASS"),"PASS","FAIL")</x:f>
      </x:c>
      <x:c r="AF141" s="71" t="str">
        <x:v>One or more controlled inputs are not recognized.</x:v>
      </x:c>
      <x:c r="AG141" s="61">
        <x:f>IF($BN141="EMPTY","EMPTY",IFERROR(VLOOKUP($BO141,'Method Notes'!$AN$5:$AW$50,2,FALSE),""))</x:f>
      </x:c>
      <x:c r="AH141" s="71" t="str">
        <x:v>Unsupported values were supplied for: serviceability. The engine does not convert them to a safe default.</x:v>
      </x:c>
      <x:c r="AI141" s="61">
        <x:f>IF($BN141="EMPTY","EMPTY",IF($BO141="CONTROLLED_INPUT_INVALID","Unsupported values were supplied for: "&amp;LEFT($BL141,MAX(0,LEN($BL141)-2))&amp;". The engine does not convert them to a safe default.",IF($BO141="REQUIRED_FIELDS_MISSING","Required information is missing: "&amp;LEFT($BM141,MAX(0,LEN($BM141)-2))&amp;".",IFERROR(VLOOKUP($BO141,'Method Notes'!$AN$5:$AW$50,3,FALSE),""))))</x:f>
      </x:c>
      <x:c r="AJ141" s="71" t="str">
        <x:v>No role change.</x:v>
      </x:c>
      <x:c r="AK141" s="61">
        <x:f>IF($BN141="EMPTY","EMPTY",IF($BO141="COMMERCIAL_ALTERNATIVE_MISSING","Add as "&amp;$BJ141&amp;" in this scoped view.",IF($BO141="ROLE_MISMATCH","Reclassify as "&amp;$BJ141&amp;" for this view.",IFERROR(VLOOKUP($BO141,'Method Notes'!$AN$5:$AW$50,4,FALSE),""))))</x:f>
      </x:c>
      <x:c r="AL141" s="71" t="str">
        <x:v>Input correction only.</x:v>
      </x:c>
      <x:c r="AM141" s="61">
        <x:f>IF($BN141="EMPTY","EMPTY",IFERROR(VLOOKUP($BO141,'Method Notes'!$AN$5:$AW$50,5,FALSE),""))</x:f>
      </x:c>
      <x:c r="AN141" s="71" t="str">
        <x:v>Any competitor-set conclusion.</x:v>
      </x:c>
      <x:c r="AO141" s="61">
        <x:f>IF($BN141="EMPTY","EMPTY",IFERROR(VLOOKUP($BO141,'Method Notes'!$AN$5:$AW$50,6,FALSE),""))</x:f>
      </x:c>
      <x:c r="AP141" s="71" t="str">
        <x:v>Replace each invalid value with an accepted controlled value.</x:v>
      </x:c>
      <x:c r="AQ141" s="61">
        <x:f>IF($BN141="EMPTY","EMPTY",IF($BO141="COMMERCIAL_EVIDENCE_LIMITED",IF($BF141=TRUE,"Add independent decisions and missing segments.","Collect direct buyer or recorded commercial-event evidence tied to the same scope."),IFERROR(VLOOKUP($BO141,'Method Notes'!$AN$5:$AW$50,7,FALSE),"")))</x:f>
      </x:c>
      <x:c r="AR141" s="71" t="str">
        <x:v>Run the check again after correction.</x:v>
      </x:c>
      <x:c r="AS141" s="61">
        <x:f>IF($BN141="EMPTY","EMPTY",IFERROR(VLOOKUP($BO141,'Method Notes'!$AN$5:$AW$50,8,FALSE),""))</x:f>
      </x:c>
      <x:c r="AT141" s="71" t="str">
        <x:v>CONTROLLED INPUT INVALID</x:v>
      </x:c>
      <x:c r="AU141" s="61">
        <x:f>IF($BN141="EMPTY","EMPTY",IF(OR($BO141="COMMERCIAL_EVIDENCE_LIMITED",$BO141="COMMERCIAL_ALTERNATIVE_MISSING",$BO141="ROLE_MISMATCH",$BO141="SCOPE_OR_FRESHNESS_LIMIT"),IF($BB141="shared","PROVENANCE NOT INDEPENDENT",IF($BB141="one","ONE INDEPENDENT DECISION ONLY",IF($BE141="incomplete_crm","CRM CAPTURE INCOMPLETE",IF(OR($BE141="only_wins",$BE141="only_losses",$BE141="one_segment",$BE141="limited"),"SAMPLE COVERAGE LIMITED",IF($T141="yes","HISTORICAL BACKFILL UNRELIABLE",IF($BC141="stale","EVIDENCE STALE","Evidence is scoped to the tested view.")))))),IFERROR(VLOOKUP($BO141,'Method Notes'!$AN$5:$AW$50,9,FALSE),"")))</x:f>
      </x:c>
      <x:c r="AV141" s="71" t="str">
        <x:v>Correct the named fields before using the result.</x:v>
      </x:c>
      <x:c r="AW141" s="61">
        <x:f>IF($BN141="EMPTY","EMPTY",IFERROR(VLOOKUP($BO141,'Method Notes'!$AN$5:$AW$50,10,FALSE),""))</x:f>
      </x:c>
      <x:c r="AX141" s="61">
        <x:f>IF(AND(AG141=AF141,AI141=AH141,AK141=AJ141,AM141=AL141,AO141=AN141,AQ141=AP141,AS141=AR141,AU141=AT141,AW141=AV141),"PASS","FAIL")</x:f>
      </x:c>
      <x:c r="AY141">
        <x:f>IF(COUNTA($C141:$U141)&gt;0,1,0)</x:f>
      </x:c>
      <x:c r="AZ141">
        <x:f>OR(ISFORMULA($C141),ISFORMULA($D141),AND($D141&lt;&gt;"",NOT(OR(EXACT($D141,"seo"),EXACT($D141,"content"),EXACT($D141,"paid_search"),EXACT($D141,"market_monitoring"),EXACT($D141,"battlecard"),EXACT($D141,"product_comparison"),EXACT($D141,"shortlist"),EXACT($D141,"procurement"),EXACT($D141,"pricing"),EXACT($D141,"renewal"),EXACT($D141,"strategy")))),ISFORMULA($E141),AND($E141&lt;&gt;"",NOT(OR(EXACT($E141,"yes"),EXACT($E141,"no")))),ISFORMULA($F141),AND($F141&lt;&gt;"",NOT(OR(EXACT($F141,"yes"),EXACT($F141,"no")))),ISFORMULA($G141),AND($G141&lt;&gt;"",NOT(OR(EXACT($G141,"none"),EXACT($G141,"seller_only"),EXACT($G141,"buyer_event"),EXACT($G141,"mixed")))),ISFORMULA($H141),AND($H141&lt;&gt;"",NOT(OR(EXACT($H141,"yes"),EXACT($H141,"no"),EXACT($H141,"unknown")))),ISFORMULA($I141),AND($I141&lt;&gt;"",NOT(OR(EXACT($I141,"full"),EXACT($I141,"partial"),EXACT($I141,"mismatch"),EXACT($I141,"unknown")))),ISFORMULA($J141),AND($J141&lt;&gt;"",NOT(OR(EXACT($J141,"independent_current"),EXACT($J141,"one_decision"),EXACT($J141,"shared_records"),EXACT($J141,"contradictory"),EXACT($J141,"incomplete_capture"),EXACT($J141,"stale")))),ISFORMULA($K141),AND($K141&lt;&gt;"",NOT(OR(EXACT($K141,"vendor"),EXACT($K141,"product"),EXACT($K141,"consultancy"),EXACT($K141,"agency"),EXACT($K141,"internal_build"),EXACT($K141,"spreadsheet"),EXACT($K141,"incumbent"),EXACT($K141,"open_source"),EXACT($K141,"free_tool"),EXACT($K141,"no_decision"),EXACT($K141,"status_quo"),EXACT($K141,"unknown")))),ISFORMULA($L141),AND($L141&lt;&gt;"",NOT(OR(EXACT($L141,"direct"),EXACT($L141,"indirect"),EXACT($L141,"substitute"),EXACT($L141,"reference"),EXACT($L141,"unknown")))),ISFORMULA($M141),AND($M141&lt;&gt;"",NOT(OR(EXACT($M141,"current"),EXACT($M141,"stale"),EXACT($M141,"unknown")))),ISFORMULA($N141),AND($N141&lt;&gt;"",NOT(OR(EXACT($N141,"none"),EXACT($N141,"material"),EXACT($N141,"unknown")))),ISFORMULA($O141),AND($O141&lt;&gt;"",NOT(OR(EXACT($O141,"two_plus"),EXACT($O141,"one"),EXACT($O141,"shared"),EXACT($O141,"unknown")))),ISFORMULA($P141),AND($P141&lt;&gt;"",NOT(OR(EXACT($P141,"balanced"),EXACT($P141,"only_wins"),EXACT($P141,"only_losses"),EXACT($P141,"one_segment"),EXACT($P141,"incomplete_crm"),EXACT($P141,"limited")))),ISFORMULA($Q141),AND($Q141&lt;&gt;"",NOT(OR(EXACT($Q141,"none"),EXACT($Q141,"review_due"),EXACT($Q141,"new_evidence")))),ISFORMULA($R141),AND($R141&lt;&gt;"",NOT(OR(EXACT($R141,"yes"),EXACT($R141,"no")))),ISFORMULA($S141),AND($S141&lt;&gt;"",NOT(OR(EXACT($S141,"yes"),EXACT($S141,"no"),EXACT($S141,"unknown")))),ISFORMULA($T141),AND($T141&lt;&gt;"",NOT(OR(EXACT($T141,"yes"),EXACT($T141,"no")))),ISFORMULA($U141),AND($U141&lt;&gt;"",NOT(OR(EXACT($U141,"yes"),EXACT($U141,"no"),EXACT($U141,"unknown")))))</x:f>
      </x:c>
      <x:c r="BA141">
        <x:f>OR(LEN(TRIM($C141&amp;""))=0,LEN(TRIM($D141&amp;""))=0,LEN(TRIM($E141&amp;""))=0,LEN(TRIM($F141&amp;""))=0,LEN(TRIM($G141&amp;""))=0,LEN(TRIM($H141&amp;""))=0,LEN(TRIM($I141&amp;""))=0,LEN(TRIM($J141&amp;""))=0)</x:f>
      </x:c>
      <x:c r="BB141">
        <x:f>IF($O141&lt;&gt;"",$O141,IF($J141="independent_current","two_plus",IF($J141="one_decision","one",IF($J141="shared_records","shared","unknown"))))</x:f>
      </x:c>
      <x:c r="BC141">
        <x:f>IF($M141&lt;&gt;"",$M141,IF($J141="stale","stale",IF($J141="incomplete_capture","unknown",IF($J141&lt;&gt;"","current",""))))</x:f>
      </x:c>
      <x:c r="BD141">
        <x:f>IF($N141&lt;&gt;"",$N141,IF($J141="contradictory","material",IF($J141&lt;&gt;"","none","")))</x:f>
      </x:c>
      <x:c r="BE141">
        <x:f>IF($P141&lt;&gt;"",$P141,IF($J141="incomplete_capture","incomplete_crm",IF($J141="independent_current","balanced",IF($J141&lt;&gt;"","limited",""))))</x:f>
      </x:c>
      <x:c r="BF141">
        <x:f>OR($G141="buyer_event",$G141="mixed")</x:f>
      </x:c>
      <x:c r="BG141">
        <x:f>OR($D141="battlecard",$D141="shortlist",$D141="procurement",$D141="pricing",$D141="renewal",$D141="strategy",$D141="product_comparison")</x:f>
      </x:c>
      <x:c r="BH141">
        <x:f>OR($D141="seo",$D141="content",$D141="paid_search",$D141="market_monitoring")</x:f>
      </x:c>
      <x:c r="BI141">
        <x:f>IF(OR($K141="vendor",$K141="product"),"direct",IF(OR($K141="consultancy",$K141="agency"),"indirect",IF(OR($K141="internal_build",$K141="spreadsheet",$K141="incumbent",$K141="open_source",$K141="free_tool",$K141="no_decision",$K141="status_quo"),"substitute","")))</x:f>
      </x:c>
      <x:c r="BJ141">
        <x:f>IF(OR($K141="vendor",$K141="product"),"Direct competitor",IF(OR($K141="consultancy",$K141="agency"),"Service alternative",IF($K141="incumbent","Incumbent / substitute",IF($K141="no_decision","No-decision alternative",IF($K141="status_quo","Status-quo alternative",IF(OR($K141="internal_build",$K141="spreadsheet",$K141="open_source",$K141="free_tool"),"Substitute",""))))))</x:f>
      </x:c>
      <x:c r="BK141">
        <x:f>OR($G141="none",$G141="seller_only",$BB141&lt;&gt;"two_plus",$BE141="only_wins",$BE141="only_losses",$BE141="one_segment",$BE141="incomplete_crm",$BE141="limited",$T141="yes",$BC141&lt;&gt;"current")</x:f>
      </x:c>
      <x:c r="BL141">
        <x:f>IF(ISFORMULA($C141),"candidateName, ","")&amp;IF(OR(ISFORMULA($D141),AND($D141&lt;&gt;"",NOT(OR(EXACT($D141,"seo"),EXACT($D141,"content"),EXACT($D141,"paid_search"),EXACT($D141,"market_monitoring"),EXACT($D141,"battlecard"),EXACT($D141,"product_comparison"),EXACT($D141,"shortlist"),EXACT($D141,"procurement"),EXACT($D141,"pricing"),EXACT($D141,"renewal"),EXACT($D141,"strategy"))))),"decisionUse, ","")&amp;IF(OR(ISFORMULA($E141),AND($E141&lt;&gt;"",NOT(OR(EXACT($E141,"yes"),EXACT($E141,"no"))))),"candidateInSet, ","")&amp;IF(OR(ISFORMULA($F141),AND($F141&lt;&gt;"",NOT(OR(EXACT($F141,"yes"),EXACT($F141,"no"))))),"publicEvidence, ","")&amp;IF(OR(ISFORMULA($G141),AND($G141&lt;&gt;"",NOT(OR(EXACT($G141,"none"),EXACT($G141,"seller_only"),EXACT($G141,"buyer_event"),EXACT($G141,"mixed"))))),"firstPartyEvidence, ","")&amp;IF(OR(ISFORMULA($H141),AND($H141&lt;&gt;"",NOT(OR(EXACT($H141,"yes"),EXACT($H141,"no"),EXACT($H141,"unknown"))))),"realDecision, ","")&amp;IF(OR(ISFORMULA($I141),AND($I141&lt;&gt;"",NOT(OR(EXACT($I141,"full"),EXACT($I141,"partial"),EXACT($I141,"mismatch"),EXACT($I141,"unknown"))))),"scopeMatch, ","")&amp;IF(OR(ISFORMULA($J141),AND($J141&lt;&gt;"",NOT(OR(EXACT($J141,"independent_current"),EXACT($J141,"one_decision"),EXACT($J141,"shared_records"),EXACT($J141,"contradictory"),EXACT($J141,"incomplete_capture"),EXACT($J141,"stale"))))),"evidenceQuality, ","")&amp;IF(OR(ISFORMULA($K141),AND($K141&lt;&gt;"",NOT(OR(EXACT($K141,"vendor"),EXACT($K141,"product"),EXACT($K141,"consultancy"),EXACT($K141,"agency"),EXACT($K141,"internal_build"),EXACT($K141,"spreadsheet"),EXACT($K141,"incumbent"),EXACT($K141,"open_source"),EXACT($K141,"free_tool"),EXACT($K141,"no_decision"),EXACT($K141,"status_quo"),EXACT($K141,"unknown"))))),"alternativeType, ","")&amp;IF(OR(ISFORMULA($L141),AND($L141&lt;&gt;"",NOT(OR(EXACT($L141,"direct"),EXACT($L141,"indirect"),EXACT($L141,"substitute"),EXACT($L141,"reference"),EXACT($L141,"unknown"))))),"currentRole, ","")&amp;IF(OR(ISFORMULA($M141),AND($M141&lt;&gt;"",NOT(OR(EXACT($M141,"current"),EXACT($M141,"stale"),EXACT($M141,"unknown"))))),"freshness, ","")&amp;IF(OR(ISFORMULA($N141),AND($N141&lt;&gt;"",NOT(OR(EXACT($N141,"none"),EXACT($N141,"material"),EXACT($N141,"unknown"))))),"contradiction, ","")&amp;IF(OR(ISFORMULA($O141),AND($O141&lt;&gt;"",NOT(OR(EXACT($O141,"two_plus"),EXACT($O141,"one"),EXACT($O141,"shared"),EXACT($O141,"unknown"))))),"provenance, ","")&amp;IF(OR(ISFORMULA($P141),AND($P141&lt;&gt;"",NOT(OR(EXACT($P141,"balanced"),EXACT($P141,"only_wins"),EXACT($P141,"only_losses"),EXACT($P141,"one_segment"),EXACT($P141,"incomplete_crm"),EXACT($P141,"limited"))))),"sampleCoverage, ","")&amp;IF(OR(ISFORMULA($Q141),AND($Q141&lt;&gt;"",NOT(OR(EXACT($Q141,"none"),EXACT($Q141,"review_due"),EXACT($Q141,"new_evidence"))))),"previousValidation, ","")&amp;IF(OR(ISFORMULA($R141),AND($R141&lt;&gt;"",NOT(OR(EXACT($R141,"yes"),EXACT($R141,"no"))))),"newMaterialEvidence, ","")&amp;IF(OR(ISFORMULA($S141),AND($S141&lt;&gt;"",NOT(OR(EXACT($S141,"yes"),EXACT($S141,"no"),EXACT($S141,"unknown"))))),"serviceability, ","")&amp;IF(OR(ISFORMULA($T141),AND($T141&lt;&gt;"",NOT(OR(EXACT($T141,"yes"),EXACT($T141,"no"))))),"historicalBackfill, ","")&amp;IF(OR(ISFORMULA($U141),AND($U141&lt;&gt;"",NOT(OR(EXACT($U141,"yes"),EXACT($U141,"no"),EXACT($U141,"unknown"))))),"commercialNonParticipation, ","")</x:f>
      </x:c>
      <x:c r="BM141">
        <x:f>IF(LEN(TRIM($C141&amp;""))=0,"candidateName, ","")&amp;IF(LEN(TRIM($D141&amp;""))=0,"decisionUse, ","")&amp;IF(LEN(TRIM($E141&amp;""))=0,"candidateInSet, ","")&amp;IF(LEN(TRIM($F141&amp;""))=0,"publicEvidence, ","")&amp;IF(LEN(TRIM($G141&amp;""))=0,"firstPartyEvidence, ","")&amp;IF(LEN(TRIM($H141&amp;""))=0,"realDecision, ","")&amp;IF(LEN(TRIM($I141&amp;""))=0,"scopeMatch, ","")&amp;IF(LEN(TRIM($J141&amp;""))=0,"evidenceQuality, ","")</x:f>
      </x:c>
      <x:c r="BN141">
        <x:f>IF($AY141=0,"EMPTY",IF($AZ141=TRUE,"INVALID INPUT",IF($BA141=TRUE,"INVALID INPUT",IF(OR(NOT(ISTEXT($C141)),LEN(TRIM($C141&amp;""))&lt;2),"INVALID INPUT",IF(OR($Q141="review_due",$Q141="new_evidence",$R141="yes"),"REOPEN",IF(OR($BD141="material",$BD141="unknown"),"RESOLVE EVIDENCE",IF(OR($I141="unknown",$H141="unknown"),"RESOLVE EVIDENCE",IF(AND($BG141=TRUE,OR($S141="",$S141="unknown")),"RESOLVE EVIDENCE",IF(AND($E141="no",OR($K141="",$K141="unknown")),"RESOLVE EVIDENCE",IF(AND($E141="yes",OR($L141="",$L141="unknown")),"RESOLVE EVIDENCE",IF(AND($E141="yes",OR($I141="partial",$I141="mismatch",$BC141="stale")),"DOWNGRADE",IF(AND($BG141=TRUE,$BK141=TRUE),"RESOLVE EVIDENCE",IF(AND($S141="no",$E141="yes",$H141="no",$U141="yes",$BB141="two_plus",$I141="full",$BC141="current"),"EXCLUDE FROM THIS COMMERCIAL VIEW",IF(AND($S141="no",$E141="yes",$H141="yes"),"DOWNGRADE",IF(AND($S141="no",OR($F141="yes",$BH141=TRUE)),"RETAIN FOR DISCOVERY / REFERENCE",IF($S141="no","RESOLVE EVIDENCE",IF(AND($E141="no",$H141="yes",$BF141=TRUE,$I141="full",$BI141=""),"RESOLVE EVIDENCE",IF(AND($E141="no",$H141="yes",$BF141=TRUE,$I141="full",$BG141=TRUE,OR($BB141&lt;&gt;"two_plus",$BC141&lt;&gt;"current",$S141&lt;&gt;"yes")),"RESOLVE EVIDENCE",IF(AND($E141="no",$H141="yes",$BF141=TRUE,$I141="full"),"ADD",IF(AND($BI141&lt;&gt;"",$E141="yes",$H141="yes",$I141="full",$L141&lt;&gt;$BI141),"RECLASSIFY",IF(AND($BB141="shared",$BH141=TRUE),"RETAIN FOR DISCOVERY / REFERENCE",IF(AND($BH141=TRUE,$F141="yes",OR($H141="no",$G141="none")),"RETAIN FOR DISCOVERY / REFERENCE",IF(AND($E141="yes",$H141="no",$U141="yes",$BB141="two_plus",$I141="full",$BC141="current"),"EXCLUDE FROM THIS COMMERCIAL VIEW",IF(AND($E141="yes",$H141="yes",$BF141=TRUE,$I141="full",$BB141="two_plus",$BC141="current",$BI141=""),"RESOLVE EVIDENCE",IF(AND($E141="yes",$H141="yes",$BF141=TRUE,$I141="full",$BB141="two_plus",$BC141="current",$BG141=TRUE,$S141&lt;&gt;"yes"),"RESOLVE EVIDENCE",IF(AND($E141="yes",$H141="yes",$BF141=TRUE,$I141="full",$BB141="two_plus",$BC141="current",$L141&lt;&gt;$BI141),"RECLASSIFY",IF(AND($E141="yes",$H141="yes",$BF141=TRUE,$I141="full",$BB141="two_plus",$BC141="current"),"CONFIRM","RESOLVE EVIDENCE")))))))))))))))))))))))))))</x:f>
      </x:c>
      <x:c r="BO141">
        <x:f>IF($AY141=0,"EMPTY",IF($AZ141=TRUE,"CONTROLLED_INPUT_INVALID",IF($BA141=TRUE,"REQUIRED_FIELDS_MISSING",IF(OR(NOT(ISTEXT($C141)),LEN(TRIM($C141&amp;""))&lt;2),"IDENTITY_MALFORMED",IF(OR($Q141="review_due",$Q141="new_evidence",$R141="yes"),"LIFECYCLE_TRIGGER",IF(OR($BD141="material",$BD141="unknown"),"MATERIAL_CONTRADICTION",IF(OR($I141="unknown",$H141="unknown"),"SCOPE_OR_EVENT_UNRESOLVED",IF(AND($BG141=TRUE,OR($S141="",$S141="unknown")),"SERVICEABILITY_UNRESOLVED",IF(AND($E141="no",OR($K141="",$K141="unknown")),"MISSING_ALTERNATIVE_ROLE_UNRESOLVED",IF(AND($E141="yes",OR($L141="",$L141="unknown")),"CURRENT_ROLE_UNRESOLVED",IF(AND($E141="yes",OR($I141="partial",$I141="mismatch",$BC141="stale")),"SCOPE_OR_FRESHNESS_LIMIT",IF(AND($BG141=TRUE,$BK141=TRUE),"COMMERCIAL_EVIDENCE_LIMITED",IF(AND($S141="no",$E141="yes",$H141="no",$U141="yes",$BB141="two_plus",$I141="full",$BC141="current"),"SCOPED_NON_SERVICEABILITY",IF(AND($S141="no",$E141="yes",$H141="yes"),"SERVICEABILITY_LIMIT",IF(AND($S141="no",OR($F141="yes",$BH141=TRUE)),"NOT_SERVICEABLE_FOR_COMMERCIAL_VIEW",IF($S141="no","SERVICEABILITY_NEGATIVE_ROLE_EFFECT_UNRESOLVED",IF(AND($E141="no",$H141="yes",$BF141=TRUE,$I141="full",$BI141=""),"MISSING_ALTERNATIVE_ROLE_UNRESOLVED",IF(AND($E141="no",$H141="yes",$BF141=TRUE,$I141="full",$BG141=TRUE,OR($BB141&lt;&gt;"two_plus",$BC141&lt;&gt;"current",$S141&lt;&gt;"yes")),"MISSING_ALTERNATIVE_EVIDENCE_LIMITED",IF(AND($E141="no",$H141="yes",$BF141=TRUE,$I141="full"),"COMMERCIAL_ALTERNATIVE_MISSING",IF(AND($BI141&lt;&gt;"",$E141="yes",$H141="yes",$I141="full",$L141&lt;&gt;$BI141),"ROLE_MISMATCH",IF(AND($BB141="shared",$BH141=TRUE),"PUBLIC_SIGNAL_SHARED_PROVENANCE",IF(AND($BH141=TRUE,$F141="yes",OR($H141="no",$G141="none")),"DISCOVERY_ONLY_RELATIONSHIP",IF(AND($E141="yes",$H141="no",$U141="yes",$BB141="two_plus",$I141="full",$BC141="current"),"SCOPED_NON_PARTICIPATION",IF(AND($E141="yes",$H141="yes",$BF141=TRUE,$I141="full",$BB141="two_plus",$BC141="current",$BI141=""),"ALTERNATIVE_TYPE_UNRESOLVED",IF(AND($E141="yes",$H141="yes",$BF141=TRUE,$I141="full",$BB141="two_plus",$BC141="current",$BG141=TRUE,$S141&lt;&gt;"yes"),"SERVICEABILITY_UNRESOLVED",IF(AND($E141="yes",$H141="yes",$BF141=TRUE,$I141="full",$BB141="two_plus",$BC141="current",$L141&lt;&gt;$BI141),"ROLE_MISMATCH",IF(AND($E141="yes",$H141="yes",$BF141=TRUE,$I141="full",$BB141="two_plus",$BC141="current"),"SCOPED_COMMERCIAL_RELEVANCE","DEFAULT_EVIDENCE_GAP")))))))))))))))))))))))))))</x:f>
      </x:c>
    </x:row>
    <x:row r="142">
      <x:c r="A142" s="71" t="str">
        <x:v>F137</x:v>
      </x:c>
      <x:c r="B142" s="71" t="str">
        <x:v>Workbook paste date into previous validation</x:v>
      </x:c>
      <x:c r="C142" s="71" t="str">
        <x:v>Atlas Cloud</x:v>
      </x:c>
      <x:c r="D142" s="71" t="str">
        <x:v>shortlist</x:v>
      </x:c>
      <x:c r="E142" s="71" t="str">
        <x:v>yes</x:v>
      </x:c>
      <x:c r="F142" s="71" t="str">
        <x:v>yes</x:v>
      </x:c>
      <x:c r="G142" s="71" t="str">
        <x:v>mixed</x:v>
      </x:c>
      <x:c r="H142" s="71" t="str">
        <x:v>yes</x:v>
      </x:c>
      <x:c r="I142" s="71" t="str">
        <x:v>full</x:v>
      </x:c>
      <x:c r="J142" s="71" t="str">
        <x:v>independent_current</x:v>
      </x:c>
      <x:c r="K142" s="71" t="str">
        <x:v>vendor</x:v>
      </x:c>
      <x:c r="L142" s="71" t="str">
        <x:v>direct</x:v>
      </x:c>
      <x:c r="M142" s="71" t="str">
        <x:v>current</x:v>
      </x:c>
      <x:c r="N142" s="71" t="str">
        <x:v>none</x:v>
      </x:c>
      <x:c r="O142" s="71" t="str">
        <x:v>two_plus</x:v>
      </x:c>
      <x:c r="P142" s="71" t="str">
        <x:v>balanced</x:v>
      </x:c>
      <x:c r="Q142" s="71" t="str">
        <x:v>2026-08-04</x:v>
      </x:c>
      <x:c r="R142" s="71" t="str">
        <x:v>no</x:v>
      </x:c>
      <x:c r="S142" s="71" t="str">
        <x:v>yes</x:v>
      </x:c>
      <x:c r="T142" s="71" t="str">
        <x:v>no</x:v>
      </x:c>
      <x:c r="U142" s="71" t="str">
        <x:v>no</x:v>
      </x:c>
      <x:c r="V142" s="71" t="str">
        <x:v>INVALID INPUT</x:v>
      </x:c>
      <x:c r="W142" s="71" t="str">
        <x:v>CONTROLLED_INPUT_INVALID</x:v>
      </x:c>
      <x:c r="X142" s="71" t="str">
        <x:v>INVALID</x:v>
      </x:c>
      <x:c r="Y142" s="61">
        <x:f>IF($BN142="EMPTY","EMPTY",$BN142)</x:f>
      </x:c>
      <x:c r="Z142" s="61">
        <x:f>$BO142</x:f>
      </x:c>
      <x:c r="AA142" s="61">
        <x:f>IF($BN142="EMPTY","EMPTY",IF($AZ142=TRUE,"INVALID",IF($BA142=TRUE,"INCOMPLETE",IF(OR(NOT(ISTEXT($C142)),LEN(TRIM($C142&amp;""))&lt;2),"INVALID","VALID"))))</x:f>
      </x:c>
      <x:c r="AB142" s="61">
        <x:f>IF(Y142=V142,"PASS","FAIL")</x:f>
      </x:c>
      <x:c r="AC142" s="61">
        <x:f>IF(Z142=W142,"PASS","FAIL")</x:f>
      </x:c>
      <x:c r="AD142" s="61">
        <x:f>IF(AA142=X142,"PASS","FAIL")</x:f>
      </x:c>
      <x:c r="AE142" s="61">
        <x:f>IF(AND(AB142="PASS",AC142="PASS",AD142="PASS"),"PASS","FAIL")</x:f>
      </x:c>
      <x:c r="AF142" s="71" t="str">
        <x:v>One or more controlled inputs are not recognized.</x:v>
      </x:c>
      <x:c r="AG142" s="61">
        <x:f>IF($BN142="EMPTY","EMPTY",IFERROR(VLOOKUP($BO142,'Method Notes'!$AN$5:$AW$50,2,FALSE),""))</x:f>
      </x:c>
      <x:c r="AH142" s="71" t="str">
        <x:v>Unsupported values were supplied for: previousValidation. The engine does not convert them to a safe default.</x:v>
      </x:c>
      <x:c r="AI142" s="61">
        <x:f>IF($BN142="EMPTY","EMPTY",IF($BO142="CONTROLLED_INPUT_INVALID","Unsupported values were supplied for: "&amp;LEFT($BL142,MAX(0,LEN($BL142)-2))&amp;". The engine does not convert them to a safe default.",IF($BO142="REQUIRED_FIELDS_MISSING","Required information is missing: "&amp;LEFT($BM142,MAX(0,LEN($BM142)-2))&amp;".",IFERROR(VLOOKUP($BO142,'Method Notes'!$AN$5:$AW$50,3,FALSE),""))))</x:f>
      </x:c>
      <x:c r="AJ142" s="71" t="str">
        <x:v>No role change.</x:v>
      </x:c>
      <x:c r="AK142" s="61">
        <x:f>IF($BN142="EMPTY","EMPTY",IF($BO142="COMMERCIAL_ALTERNATIVE_MISSING","Add as "&amp;$BJ142&amp;" in this scoped view.",IF($BO142="ROLE_MISMATCH","Reclassify as "&amp;$BJ142&amp;" for this view.",IFERROR(VLOOKUP($BO142,'Method Notes'!$AN$5:$AW$50,4,FALSE),""))))</x:f>
      </x:c>
      <x:c r="AL142" s="71" t="str">
        <x:v>Input correction only.</x:v>
      </x:c>
      <x:c r="AM142" s="61">
        <x:f>IF($BN142="EMPTY","EMPTY",IFERROR(VLOOKUP($BO142,'Method Notes'!$AN$5:$AW$50,5,FALSE),""))</x:f>
      </x:c>
      <x:c r="AN142" s="71" t="str">
        <x:v>Any competitor-set conclusion.</x:v>
      </x:c>
      <x:c r="AO142" s="61">
        <x:f>IF($BN142="EMPTY","EMPTY",IFERROR(VLOOKUP($BO142,'Method Notes'!$AN$5:$AW$50,6,FALSE),""))</x:f>
      </x:c>
      <x:c r="AP142" s="71" t="str">
        <x:v>Replace each invalid value with an accepted controlled value.</x:v>
      </x:c>
      <x:c r="AQ142" s="61">
        <x:f>IF($BN142="EMPTY","EMPTY",IF($BO142="COMMERCIAL_EVIDENCE_LIMITED",IF($BF142=TRUE,"Add independent decisions and missing segments.","Collect direct buyer or recorded commercial-event evidence tied to the same scope."),IFERROR(VLOOKUP($BO142,'Method Notes'!$AN$5:$AW$50,7,FALSE),"")))</x:f>
      </x:c>
      <x:c r="AR142" s="71" t="str">
        <x:v>Run the check again after correction.</x:v>
      </x:c>
      <x:c r="AS142" s="61">
        <x:f>IF($BN142="EMPTY","EMPTY",IFERROR(VLOOKUP($BO142,'Method Notes'!$AN$5:$AW$50,8,FALSE),""))</x:f>
      </x:c>
      <x:c r="AT142" s="71" t="str">
        <x:v>CONTROLLED INPUT INVALID</x:v>
      </x:c>
      <x:c r="AU142" s="61">
        <x:f>IF($BN142="EMPTY","EMPTY",IF(OR($BO142="COMMERCIAL_EVIDENCE_LIMITED",$BO142="COMMERCIAL_ALTERNATIVE_MISSING",$BO142="ROLE_MISMATCH",$BO142="SCOPE_OR_FRESHNESS_LIMIT"),IF($BB142="shared","PROVENANCE NOT INDEPENDENT",IF($BB142="one","ONE INDEPENDENT DECISION ONLY",IF($BE142="incomplete_crm","CRM CAPTURE INCOMPLETE",IF(OR($BE142="only_wins",$BE142="only_losses",$BE142="one_segment",$BE142="limited"),"SAMPLE COVERAGE LIMITED",IF($T142="yes","HISTORICAL BACKFILL UNRELIABLE",IF($BC142="stale","EVIDENCE STALE","Evidence is scoped to the tested view.")))))),IFERROR(VLOOKUP($BO142,'Method Notes'!$AN$5:$AW$50,9,FALSE),"")))</x:f>
      </x:c>
      <x:c r="AV142" s="71" t="str">
        <x:v>Correct the named fields before using the result.</x:v>
      </x:c>
      <x:c r="AW142" s="61">
        <x:f>IF($BN142="EMPTY","EMPTY",IFERROR(VLOOKUP($BO142,'Method Notes'!$AN$5:$AW$50,10,FALSE),""))</x:f>
      </x:c>
      <x:c r="AX142" s="61">
        <x:f>IF(AND(AG142=AF142,AI142=AH142,AK142=AJ142,AM142=AL142,AO142=AN142,AQ142=AP142,AS142=AR142,AU142=AT142,AW142=AV142),"PASS","FAIL")</x:f>
      </x:c>
      <x:c r="AY142">
        <x:f>IF(COUNTA($C142:$U142)&gt;0,1,0)</x:f>
      </x:c>
      <x:c r="AZ142">
        <x:f>OR(ISFORMULA($C142),ISFORMULA($D142),AND($D142&lt;&gt;"",NOT(OR(EXACT($D142,"seo"),EXACT($D142,"content"),EXACT($D142,"paid_search"),EXACT($D142,"market_monitoring"),EXACT($D142,"battlecard"),EXACT($D142,"product_comparison"),EXACT($D142,"shortlist"),EXACT($D142,"procurement"),EXACT($D142,"pricing"),EXACT($D142,"renewal"),EXACT($D142,"strategy")))),ISFORMULA($E142),AND($E142&lt;&gt;"",NOT(OR(EXACT($E142,"yes"),EXACT($E142,"no")))),ISFORMULA($F142),AND($F142&lt;&gt;"",NOT(OR(EXACT($F142,"yes"),EXACT($F142,"no")))),ISFORMULA($G142),AND($G142&lt;&gt;"",NOT(OR(EXACT($G142,"none"),EXACT($G142,"seller_only"),EXACT($G142,"buyer_event"),EXACT($G142,"mixed")))),ISFORMULA($H142),AND($H142&lt;&gt;"",NOT(OR(EXACT($H142,"yes"),EXACT($H142,"no"),EXACT($H142,"unknown")))),ISFORMULA($I142),AND($I142&lt;&gt;"",NOT(OR(EXACT($I142,"full"),EXACT($I142,"partial"),EXACT($I142,"mismatch"),EXACT($I142,"unknown")))),ISFORMULA($J142),AND($J142&lt;&gt;"",NOT(OR(EXACT($J142,"independent_current"),EXACT($J142,"one_decision"),EXACT($J142,"shared_records"),EXACT($J142,"contradictory"),EXACT($J142,"incomplete_capture"),EXACT($J142,"stale")))),ISFORMULA($K142),AND($K142&lt;&gt;"",NOT(OR(EXACT($K142,"vendor"),EXACT($K142,"product"),EXACT($K142,"consultancy"),EXACT($K142,"agency"),EXACT($K142,"internal_build"),EXACT($K142,"spreadsheet"),EXACT($K142,"incumbent"),EXACT($K142,"open_source"),EXACT($K142,"free_tool"),EXACT($K142,"no_decision"),EXACT($K142,"status_quo"),EXACT($K142,"unknown")))),ISFORMULA($L142),AND($L142&lt;&gt;"",NOT(OR(EXACT($L142,"direct"),EXACT($L142,"indirect"),EXACT($L142,"substitute"),EXACT($L142,"reference"),EXACT($L142,"unknown")))),ISFORMULA($M142),AND($M142&lt;&gt;"",NOT(OR(EXACT($M142,"current"),EXACT($M142,"stale"),EXACT($M142,"unknown")))),ISFORMULA($N142),AND($N142&lt;&gt;"",NOT(OR(EXACT($N142,"none"),EXACT($N142,"material"),EXACT($N142,"unknown")))),ISFORMULA($O142),AND($O142&lt;&gt;"",NOT(OR(EXACT($O142,"two_plus"),EXACT($O142,"one"),EXACT($O142,"shared"),EXACT($O142,"unknown")))),ISFORMULA($P142),AND($P142&lt;&gt;"",NOT(OR(EXACT($P142,"balanced"),EXACT($P142,"only_wins"),EXACT($P142,"only_losses"),EXACT($P142,"one_segment"),EXACT($P142,"incomplete_crm"),EXACT($P142,"limited")))),ISFORMULA($Q142),AND($Q142&lt;&gt;"",NOT(OR(EXACT($Q142,"none"),EXACT($Q142,"review_due"),EXACT($Q142,"new_evidence")))),ISFORMULA($R142),AND($R142&lt;&gt;"",NOT(OR(EXACT($R142,"yes"),EXACT($R142,"no")))),ISFORMULA($S142),AND($S142&lt;&gt;"",NOT(OR(EXACT($S142,"yes"),EXACT($S142,"no"),EXACT($S142,"unknown")))),ISFORMULA($T142),AND($T142&lt;&gt;"",NOT(OR(EXACT($T142,"yes"),EXACT($T142,"no")))),ISFORMULA($U142),AND($U142&lt;&gt;"",NOT(OR(EXACT($U142,"yes"),EXACT($U142,"no"),EXACT($U142,"unknown")))))</x:f>
      </x:c>
      <x:c r="BA142">
        <x:f>OR(LEN(TRIM($C142&amp;""))=0,LEN(TRIM($D142&amp;""))=0,LEN(TRIM($E142&amp;""))=0,LEN(TRIM($F142&amp;""))=0,LEN(TRIM($G142&amp;""))=0,LEN(TRIM($H142&amp;""))=0,LEN(TRIM($I142&amp;""))=0,LEN(TRIM($J142&amp;""))=0)</x:f>
      </x:c>
      <x:c r="BB142">
        <x:f>IF($O142&lt;&gt;"",$O142,IF($J142="independent_current","two_plus",IF($J142="one_decision","one",IF($J142="shared_records","shared","unknown"))))</x:f>
      </x:c>
      <x:c r="BC142">
        <x:f>IF($M142&lt;&gt;"",$M142,IF($J142="stale","stale",IF($J142="incomplete_capture","unknown",IF($J142&lt;&gt;"","current",""))))</x:f>
      </x:c>
      <x:c r="BD142">
        <x:f>IF($N142&lt;&gt;"",$N142,IF($J142="contradictory","material",IF($J142&lt;&gt;"","none","")))</x:f>
      </x:c>
      <x:c r="BE142">
        <x:f>IF($P142&lt;&gt;"",$P142,IF($J142="incomplete_capture","incomplete_crm",IF($J142="independent_current","balanced",IF($J142&lt;&gt;"","limited",""))))</x:f>
      </x:c>
      <x:c r="BF142">
        <x:f>OR($G142="buyer_event",$G142="mixed")</x:f>
      </x:c>
      <x:c r="BG142">
        <x:f>OR($D142="battlecard",$D142="shortlist",$D142="procurement",$D142="pricing",$D142="renewal",$D142="strategy",$D142="product_comparison")</x:f>
      </x:c>
      <x:c r="BH142">
        <x:f>OR($D142="seo",$D142="content",$D142="paid_search",$D142="market_monitoring")</x:f>
      </x:c>
      <x:c r="BI142">
        <x:f>IF(OR($K142="vendor",$K142="product"),"direct",IF(OR($K142="consultancy",$K142="agency"),"indirect",IF(OR($K142="internal_build",$K142="spreadsheet",$K142="incumbent",$K142="open_source",$K142="free_tool",$K142="no_decision",$K142="status_quo"),"substitute","")))</x:f>
      </x:c>
      <x:c r="BJ142">
        <x:f>IF(OR($K142="vendor",$K142="product"),"Direct competitor",IF(OR($K142="consultancy",$K142="agency"),"Service alternative",IF($K142="incumbent","Incumbent / substitute",IF($K142="no_decision","No-decision alternative",IF($K142="status_quo","Status-quo alternative",IF(OR($K142="internal_build",$K142="spreadsheet",$K142="open_source",$K142="free_tool"),"Substitute",""))))))</x:f>
      </x:c>
      <x:c r="BK142">
        <x:f>OR($G142="none",$G142="seller_only",$BB142&lt;&gt;"two_plus",$BE142="only_wins",$BE142="only_losses",$BE142="one_segment",$BE142="incomplete_crm",$BE142="limited",$T142="yes",$BC142&lt;&gt;"current")</x:f>
      </x:c>
      <x:c r="BL142">
        <x:f>IF(ISFORMULA($C142),"candidateName, ","")&amp;IF(OR(ISFORMULA($D142),AND($D142&lt;&gt;"",NOT(OR(EXACT($D142,"seo"),EXACT($D142,"content"),EXACT($D142,"paid_search"),EXACT($D142,"market_monitoring"),EXACT($D142,"battlecard"),EXACT($D142,"product_comparison"),EXACT($D142,"shortlist"),EXACT($D142,"procurement"),EXACT($D142,"pricing"),EXACT($D142,"renewal"),EXACT($D142,"strategy"))))),"decisionUse, ","")&amp;IF(OR(ISFORMULA($E142),AND($E142&lt;&gt;"",NOT(OR(EXACT($E142,"yes"),EXACT($E142,"no"))))),"candidateInSet, ","")&amp;IF(OR(ISFORMULA($F142),AND($F142&lt;&gt;"",NOT(OR(EXACT($F142,"yes"),EXACT($F142,"no"))))),"publicEvidence, ","")&amp;IF(OR(ISFORMULA($G142),AND($G142&lt;&gt;"",NOT(OR(EXACT($G142,"none"),EXACT($G142,"seller_only"),EXACT($G142,"buyer_event"),EXACT($G142,"mixed"))))),"firstPartyEvidence, ","")&amp;IF(OR(ISFORMULA($H142),AND($H142&lt;&gt;"",NOT(OR(EXACT($H142,"yes"),EXACT($H142,"no"),EXACT($H142,"unknown"))))),"realDecision, ","")&amp;IF(OR(ISFORMULA($I142),AND($I142&lt;&gt;"",NOT(OR(EXACT($I142,"full"),EXACT($I142,"partial"),EXACT($I142,"mismatch"),EXACT($I142,"unknown"))))),"scopeMatch, ","")&amp;IF(OR(ISFORMULA($J142),AND($J142&lt;&gt;"",NOT(OR(EXACT($J142,"independent_current"),EXACT($J142,"one_decision"),EXACT($J142,"shared_records"),EXACT($J142,"contradictory"),EXACT($J142,"incomplete_capture"),EXACT($J142,"stale"))))),"evidenceQuality, ","")&amp;IF(OR(ISFORMULA($K142),AND($K142&lt;&gt;"",NOT(OR(EXACT($K142,"vendor"),EXACT($K142,"product"),EXACT($K142,"consultancy"),EXACT($K142,"agency"),EXACT($K142,"internal_build"),EXACT($K142,"spreadsheet"),EXACT($K142,"incumbent"),EXACT($K142,"open_source"),EXACT($K142,"free_tool"),EXACT($K142,"no_decision"),EXACT($K142,"status_quo"),EXACT($K142,"unknown"))))),"alternativeType, ","")&amp;IF(OR(ISFORMULA($L142),AND($L142&lt;&gt;"",NOT(OR(EXACT($L142,"direct"),EXACT($L142,"indirect"),EXACT($L142,"substitute"),EXACT($L142,"reference"),EXACT($L142,"unknown"))))),"currentRole, ","")&amp;IF(OR(ISFORMULA($M142),AND($M142&lt;&gt;"",NOT(OR(EXACT($M142,"current"),EXACT($M142,"stale"),EXACT($M142,"unknown"))))),"freshness, ","")&amp;IF(OR(ISFORMULA($N142),AND($N142&lt;&gt;"",NOT(OR(EXACT($N142,"none"),EXACT($N142,"material"),EXACT($N142,"unknown"))))),"contradiction, ","")&amp;IF(OR(ISFORMULA($O142),AND($O142&lt;&gt;"",NOT(OR(EXACT($O142,"two_plus"),EXACT($O142,"one"),EXACT($O142,"shared"),EXACT($O142,"unknown"))))),"provenance, ","")&amp;IF(OR(ISFORMULA($P142),AND($P142&lt;&gt;"",NOT(OR(EXACT($P142,"balanced"),EXACT($P142,"only_wins"),EXACT($P142,"only_losses"),EXACT($P142,"one_segment"),EXACT($P142,"incomplete_crm"),EXACT($P142,"limited"))))),"sampleCoverage, ","")&amp;IF(OR(ISFORMULA($Q142),AND($Q142&lt;&gt;"",NOT(OR(EXACT($Q142,"none"),EXACT($Q142,"review_due"),EXACT($Q142,"new_evidence"))))),"previousValidation, ","")&amp;IF(OR(ISFORMULA($R142),AND($R142&lt;&gt;"",NOT(OR(EXACT($R142,"yes"),EXACT($R142,"no"))))),"newMaterialEvidence, ","")&amp;IF(OR(ISFORMULA($S142),AND($S142&lt;&gt;"",NOT(OR(EXACT($S142,"yes"),EXACT($S142,"no"),EXACT($S142,"unknown"))))),"serviceability, ","")&amp;IF(OR(ISFORMULA($T142),AND($T142&lt;&gt;"",NOT(OR(EXACT($T142,"yes"),EXACT($T142,"no"))))),"historicalBackfill, ","")&amp;IF(OR(ISFORMULA($U142),AND($U142&lt;&gt;"",NOT(OR(EXACT($U142,"yes"),EXACT($U142,"no"),EXACT($U142,"unknown"))))),"commercialNonParticipation, ","")</x:f>
      </x:c>
      <x:c r="BM142">
        <x:f>IF(LEN(TRIM($C142&amp;""))=0,"candidateName, ","")&amp;IF(LEN(TRIM($D142&amp;""))=0,"decisionUse, ","")&amp;IF(LEN(TRIM($E142&amp;""))=0,"candidateInSet, ","")&amp;IF(LEN(TRIM($F142&amp;""))=0,"publicEvidence, ","")&amp;IF(LEN(TRIM($G142&amp;""))=0,"firstPartyEvidence, ","")&amp;IF(LEN(TRIM($H142&amp;""))=0,"realDecision, ","")&amp;IF(LEN(TRIM($I142&amp;""))=0,"scopeMatch, ","")&amp;IF(LEN(TRIM($J142&amp;""))=0,"evidenceQuality, ","")</x:f>
      </x:c>
      <x:c r="BN142">
        <x:f>IF($AY142=0,"EMPTY",IF($AZ142=TRUE,"INVALID INPUT",IF($BA142=TRUE,"INVALID INPUT",IF(OR(NOT(ISTEXT($C142)),LEN(TRIM($C142&amp;""))&lt;2),"INVALID INPUT",IF(OR($Q142="review_due",$Q142="new_evidence",$R142="yes"),"REOPEN",IF(OR($BD142="material",$BD142="unknown"),"RESOLVE EVIDENCE",IF(OR($I142="unknown",$H142="unknown"),"RESOLVE EVIDENCE",IF(AND($BG142=TRUE,OR($S142="",$S142="unknown")),"RESOLVE EVIDENCE",IF(AND($E142="no",OR($K142="",$K142="unknown")),"RESOLVE EVIDENCE",IF(AND($E142="yes",OR($L142="",$L142="unknown")),"RESOLVE EVIDENCE",IF(AND($E142="yes",OR($I142="partial",$I142="mismatch",$BC142="stale")),"DOWNGRADE",IF(AND($BG142=TRUE,$BK142=TRUE),"RESOLVE EVIDENCE",IF(AND($S142="no",$E142="yes",$H142="no",$U142="yes",$BB142="two_plus",$I142="full",$BC142="current"),"EXCLUDE FROM THIS COMMERCIAL VIEW",IF(AND($S142="no",$E142="yes",$H142="yes"),"DOWNGRADE",IF(AND($S142="no",OR($F142="yes",$BH142=TRUE)),"RETAIN FOR DISCOVERY / REFERENCE",IF($S142="no","RESOLVE EVIDENCE",IF(AND($E142="no",$H142="yes",$BF142=TRUE,$I142="full",$BI142=""),"RESOLVE EVIDENCE",IF(AND($E142="no",$H142="yes",$BF142=TRUE,$I142="full",$BG142=TRUE,OR($BB142&lt;&gt;"two_plus",$BC142&lt;&gt;"current",$S142&lt;&gt;"yes")),"RESOLVE EVIDENCE",IF(AND($E142="no",$H142="yes",$BF142=TRUE,$I142="full"),"ADD",IF(AND($BI142&lt;&gt;"",$E142="yes",$H142="yes",$I142="full",$L142&lt;&gt;$BI142),"RECLASSIFY",IF(AND($BB142="shared",$BH142=TRUE),"RETAIN FOR DISCOVERY / REFERENCE",IF(AND($BH142=TRUE,$F142="yes",OR($H142="no",$G142="none")),"RETAIN FOR DISCOVERY / REFERENCE",IF(AND($E142="yes",$H142="no",$U142="yes",$BB142="two_plus",$I142="full",$BC142="current"),"EXCLUDE FROM THIS COMMERCIAL VIEW",IF(AND($E142="yes",$H142="yes",$BF142=TRUE,$I142="full",$BB142="two_plus",$BC142="current",$BI142=""),"RESOLVE EVIDENCE",IF(AND($E142="yes",$H142="yes",$BF142=TRUE,$I142="full",$BB142="two_plus",$BC142="current",$BG142=TRUE,$S142&lt;&gt;"yes"),"RESOLVE EVIDENCE",IF(AND($E142="yes",$H142="yes",$BF142=TRUE,$I142="full",$BB142="two_plus",$BC142="current",$L142&lt;&gt;$BI142),"RECLASSIFY",IF(AND($E142="yes",$H142="yes",$BF142=TRUE,$I142="full",$BB142="two_plus",$BC142="current"),"CONFIRM","RESOLVE EVIDENCE")))))))))))))))))))))))))))</x:f>
      </x:c>
      <x:c r="BO142">
        <x:f>IF($AY142=0,"EMPTY",IF($AZ142=TRUE,"CONTROLLED_INPUT_INVALID",IF($BA142=TRUE,"REQUIRED_FIELDS_MISSING",IF(OR(NOT(ISTEXT($C142)),LEN(TRIM($C142&amp;""))&lt;2),"IDENTITY_MALFORMED",IF(OR($Q142="review_due",$Q142="new_evidence",$R142="yes"),"LIFECYCLE_TRIGGER",IF(OR($BD142="material",$BD142="unknown"),"MATERIAL_CONTRADICTION",IF(OR($I142="unknown",$H142="unknown"),"SCOPE_OR_EVENT_UNRESOLVED",IF(AND($BG142=TRUE,OR($S142="",$S142="unknown")),"SERVICEABILITY_UNRESOLVED",IF(AND($E142="no",OR($K142="",$K142="unknown")),"MISSING_ALTERNATIVE_ROLE_UNRESOLVED",IF(AND($E142="yes",OR($L142="",$L142="unknown")),"CURRENT_ROLE_UNRESOLVED",IF(AND($E142="yes",OR($I142="partial",$I142="mismatch",$BC142="stale")),"SCOPE_OR_FRESHNESS_LIMIT",IF(AND($BG142=TRUE,$BK142=TRUE),"COMMERCIAL_EVIDENCE_LIMITED",IF(AND($S142="no",$E142="yes",$H142="no",$U142="yes",$BB142="two_plus",$I142="full",$BC142="current"),"SCOPED_NON_SERVICEABILITY",IF(AND($S142="no",$E142="yes",$H142="yes"),"SERVICEABILITY_LIMIT",IF(AND($S142="no",OR($F142="yes",$BH142=TRUE)),"NOT_SERVICEABLE_FOR_COMMERCIAL_VIEW",IF($S142="no","SERVICEABILITY_NEGATIVE_ROLE_EFFECT_UNRESOLVED",IF(AND($E142="no",$H142="yes",$BF142=TRUE,$I142="full",$BI142=""),"MISSING_ALTERNATIVE_ROLE_UNRESOLVED",IF(AND($E142="no",$H142="yes",$BF142=TRUE,$I142="full",$BG142=TRUE,OR($BB142&lt;&gt;"two_plus",$BC142&lt;&gt;"current",$S142&lt;&gt;"yes")),"MISSING_ALTERNATIVE_EVIDENCE_LIMITED",IF(AND($E142="no",$H142="yes",$BF142=TRUE,$I142="full"),"COMMERCIAL_ALTERNATIVE_MISSING",IF(AND($BI142&lt;&gt;"",$E142="yes",$H142="yes",$I142="full",$L142&lt;&gt;$BI142),"ROLE_MISMATCH",IF(AND($BB142="shared",$BH142=TRUE),"PUBLIC_SIGNAL_SHARED_PROVENANCE",IF(AND($BH142=TRUE,$F142="yes",OR($H142="no",$G142="none")),"DISCOVERY_ONLY_RELATIONSHIP",IF(AND($E142="yes",$H142="no",$U142="yes",$BB142="two_plus",$I142="full",$BC142="current"),"SCOPED_NON_PARTICIPATION",IF(AND($E142="yes",$H142="yes",$BF142=TRUE,$I142="full",$BB142="two_plus",$BC142="current",$BI142=""),"ALTERNATIVE_TYPE_UNRESOLVED",IF(AND($E142="yes",$H142="yes",$BF142=TRUE,$I142="full",$BB142="two_plus",$BC142="current",$BG142=TRUE,$S142&lt;&gt;"yes"),"SERVICEABILITY_UNRESOLVED",IF(AND($E142="yes",$H142="yes",$BF142=TRUE,$I142="full",$BB142="two_plus",$BC142="current",$L142&lt;&gt;$BI142),"ROLE_MISMATCH",IF(AND($E142="yes",$H142="yes",$BF142=TRUE,$I142="full",$BB142="two_plus",$BC142="current"),"SCOPED_COMMERCIAL_RELEVANCE","DEFAULT_EVIDENCE_GAP")))))))))))))))))))))))))))</x:f>
      </x:c>
    </x:row>
    <x:row r="143">
      <x:c r="A143" s="71" t="str">
        <x:v>F138</x:v>
      </x:c>
      <x:c r="B143" s="71" t="str">
        <x:v>Workbook clears required first-party evidence</x:v>
      </x:c>
      <x:c r="C143" s="71" t="str">
        <x:v>Atlas Cloud</x:v>
      </x:c>
      <x:c r="D143" s="71" t="str">
        <x:v>shortlist</x:v>
      </x:c>
      <x:c r="E143" s="71" t="str">
        <x:v>yes</x:v>
      </x:c>
      <x:c r="F143" s="71" t="str">
        <x:v>yes</x:v>
      </x:c>
      <x:c r="G143" s="71" t="str"/>
      <x:c r="H143" s="71" t="str">
        <x:v>yes</x:v>
      </x:c>
      <x:c r="I143" s="71" t="str">
        <x:v>full</x:v>
      </x:c>
      <x:c r="J143" s="71" t="str">
        <x:v>independent_current</x:v>
      </x:c>
      <x:c r="K143" s="71" t="str">
        <x:v>vendor</x:v>
      </x:c>
      <x:c r="L143" s="71" t="str">
        <x:v>direct</x:v>
      </x:c>
      <x:c r="M143" s="71" t="str">
        <x:v>current</x:v>
      </x:c>
      <x:c r="N143" s="71" t="str">
        <x:v>none</x:v>
      </x:c>
      <x:c r="O143" s="71" t="str">
        <x:v>two_plus</x:v>
      </x:c>
      <x:c r="P143" s="71" t="str">
        <x:v>balanced</x:v>
      </x:c>
      <x:c r="Q143" s="71" t="str">
        <x:v>none</x:v>
      </x:c>
      <x:c r="R143" s="71" t="str">
        <x:v>no</x:v>
      </x:c>
      <x:c r="S143" s="71" t="str">
        <x:v>yes</x:v>
      </x:c>
      <x:c r="T143" s="71" t="str">
        <x:v>no</x:v>
      </x:c>
      <x:c r="U143" s="71" t="str">
        <x:v>no</x:v>
      </x:c>
      <x:c r="V143" s="71" t="str">
        <x:v>INVALID INPUT</x:v>
      </x:c>
      <x:c r="W143" s="71" t="str">
        <x:v>REQUIRED_FIELDS_MISSING</x:v>
      </x:c>
      <x:c r="X143" s="71" t="str">
        <x:v>INCOMPLETE</x:v>
      </x:c>
      <x:c r="Y143" s="61">
        <x:f>IF($BN143="EMPTY","EMPTY",$BN143)</x:f>
      </x:c>
      <x:c r="Z143" s="61">
        <x:f>$BO143</x:f>
      </x:c>
      <x:c r="AA143" s="61">
        <x:f>IF($BN143="EMPTY","EMPTY",IF($AZ143=TRUE,"INVALID",IF($BA143=TRUE,"INCOMPLETE",IF(OR(NOT(ISTEXT($C143)),LEN(TRIM($C143&amp;""))&lt;2),"INVALID","VALID"))))</x:f>
      </x:c>
      <x:c r="AB143" s="61">
        <x:f>IF(Y143=V143,"PASS","FAIL")</x:f>
      </x:c>
      <x:c r="AC143" s="61">
        <x:f>IF(Z143=W143,"PASS","FAIL")</x:f>
      </x:c>
      <x:c r="AD143" s="61">
        <x:f>IF(AA143=X143,"PASS","FAIL")</x:f>
      </x:c>
      <x:c r="AE143" s="61">
        <x:f>IF(AND(AB143="PASS",AC143="PASS",AD143="PASS"),"PASS","FAIL")</x:f>
      </x:c>
      <x:c r="AF143" s="71" t="str">
        <x:v>The check cannot return a validation outcome yet.</x:v>
      </x:c>
      <x:c r="AG143" s="61">
        <x:f>IF($BN143="EMPTY","EMPTY",IFERROR(VLOOKUP($BO143,'Method Notes'!$AN$5:$AW$50,2,FALSE),""))</x:f>
      </x:c>
      <x:c r="AH143" s="71" t="str">
        <x:v>Required information is missing: firstPartyEvidence.</x:v>
      </x:c>
      <x:c r="AI143" s="61">
        <x:f>IF($BN143="EMPTY","EMPTY",IF($BO143="CONTROLLED_INPUT_INVALID","Unsupported values were supplied for: "&amp;LEFT($BL143,MAX(0,LEN($BL143)-2))&amp;". The engine does not convert them to a safe default.",IF($BO143="REQUIRED_FIELDS_MISSING","Required information is missing: "&amp;LEFT($BM143,MAX(0,LEN($BM143)-2))&amp;".",IFERROR(VLOOKUP($BO143,'Method Notes'!$AN$5:$AW$50,3,FALSE),""))))</x:f>
      </x:c>
      <x:c r="AJ143" s="71" t="str">
        <x:v>No role change.</x:v>
      </x:c>
      <x:c r="AK143" s="61">
        <x:f>IF($BN143="EMPTY","EMPTY",IF($BO143="COMMERCIAL_ALTERNATIVE_MISSING","Add as "&amp;$BJ143&amp;" in this scoped view.",IF($BO143="ROLE_MISMATCH","Reclassify as "&amp;$BJ143&amp;" for this view.",IFERROR(VLOOKUP($BO143,'Method Notes'!$AN$5:$AW$50,4,FALSE),""))))</x:f>
      </x:c>
      <x:c r="AL143" s="71" t="str">
        <x:v>Input completion only.</x:v>
      </x:c>
      <x:c r="AM143" s="61">
        <x:f>IF($BN143="EMPTY","EMPTY",IFERROR(VLOOKUP($BO143,'Method Notes'!$AN$5:$AW$50,5,FALSE),""))</x:f>
      </x:c>
      <x:c r="AN143" s="71" t="str">
        <x:v>Any competitor-set conclusion.</x:v>
      </x:c>
      <x:c r="AO143" s="61">
        <x:f>IF($BN143="EMPTY","EMPTY",IFERROR(VLOOKUP($BO143,'Method Notes'!$AN$5:$AW$50,6,FALSE),""))</x:f>
      </x:c>
      <x:c r="AP143" s="71" t="str">
        <x:v>Complete the named fields.</x:v>
      </x:c>
      <x:c r="AQ143" s="61">
        <x:f>IF($BN143="EMPTY","EMPTY",IF($BO143="COMMERCIAL_EVIDENCE_LIMITED",IF($BF143=TRUE,"Add independent decisions and missing segments.","Collect direct buyer or recorded commercial-event evidence tied to the same scope."),IFERROR(VLOOKUP($BO143,'Method Notes'!$AN$5:$AW$50,7,FALSE),"")))</x:f>
      </x:c>
      <x:c r="AR143" s="71" t="str">
        <x:v>Run the check again after completion.</x:v>
      </x:c>
      <x:c r="AS143" s="61">
        <x:f>IF($BN143="EMPTY","EMPTY",IFERROR(VLOOKUP($BO143,'Method Notes'!$AN$5:$AW$50,8,FALSE),""))</x:f>
      </x:c>
      <x:c r="AT143" s="71" t="str">
        <x:v>The record has begun but is incomplete.</x:v>
      </x:c>
      <x:c r="AU143" s="61">
        <x:f>IF($BN143="EMPTY","EMPTY",IF(OR($BO143="COMMERCIAL_EVIDENCE_LIMITED",$BO143="COMMERCIAL_ALTERNATIVE_MISSING",$BO143="ROLE_MISMATCH",$BO143="SCOPE_OR_FRESHNESS_LIMIT"),IF($BB143="shared","PROVENANCE NOT INDEPENDENT",IF($BB143="one","ONE INDEPENDENT DECISION ONLY",IF($BE143="incomplete_crm","CRM CAPTURE INCOMPLETE",IF(OR($BE143="only_wins",$BE143="only_losses",$BE143="one_segment",$BE143="limited"),"SAMPLE COVERAGE LIMITED",IF($T143="yes","HISTORICAL BACKFILL UNRELIABLE",IF($BC143="stale","EVIDENCE STALE","Evidence is scoped to the tested view.")))))),IFERROR(VLOOKUP($BO143,'Method Notes'!$AN$5:$AW$50,9,FALSE),"")))</x:f>
      </x:c>
      <x:c r="AV143" s="71" t="str">
        <x:v>Complete the missing fields.</x:v>
      </x:c>
      <x:c r="AW143" s="61">
        <x:f>IF($BN143="EMPTY","EMPTY",IFERROR(VLOOKUP($BO143,'Method Notes'!$AN$5:$AW$50,10,FALSE),""))</x:f>
      </x:c>
      <x:c r="AX143" s="61">
        <x:f>IF(AND(AG143=AF143,AI143=AH143,AK143=AJ143,AM143=AL143,AO143=AN143,AQ143=AP143,AS143=AR143,AU143=AT143,AW143=AV143),"PASS","FAIL")</x:f>
      </x:c>
      <x:c r="AY143">
        <x:f>IF(COUNTA($C143:$U143)&gt;0,1,0)</x:f>
      </x:c>
      <x:c r="AZ143">
        <x:f>OR(ISFORMULA($C143),ISFORMULA($D143),AND($D143&lt;&gt;"",NOT(OR(EXACT($D143,"seo"),EXACT($D143,"content"),EXACT($D143,"paid_search"),EXACT($D143,"market_monitoring"),EXACT($D143,"battlecard"),EXACT($D143,"product_comparison"),EXACT($D143,"shortlist"),EXACT($D143,"procurement"),EXACT($D143,"pricing"),EXACT($D143,"renewal"),EXACT($D143,"strategy")))),ISFORMULA($E143),AND($E143&lt;&gt;"",NOT(OR(EXACT($E143,"yes"),EXACT($E143,"no")))),ISFORMULA($F143),AND($F143&lt;&gt;"",NOT(OR(EXACT($F143,"yes"),EXACT($F143,"no")))),ISFORMULA($G143),AND($G143&lt;&gt;"",NOT(OR(EXACT($G143,"none"),EXACT($G143,"seller_only"),EXACT($G143,"buyer_event"),EXACT($G143,"mixed")))),ISFORMULA($H143),AND($H143&lt;&gt;"",NOT(OR(EXACT($H143,"yes"),EXACT($H143,"no"),EXACT($H143,"unknown")))),ISFORMULA($I143),AND($I143&lt;&gt;"",NOT(OR(EXACT($I143,"full"),EXACT($I143,"partial"),EXACT($I143,"mismatch"),EXACT($I143,"unknown")))),ISFORMULA($J143),AND($J143&lt;&gt;"",NOT(OR(EXACT($J143,"independent_current"),EXACT($J143,"one_decision"),EXACT($J143,"shared_records"),EXACT($J143,"contradictory"),EXACT($J143,"incomplete_capture"),EXACT($J143,"stale")))),ISFORMULA($K143),AND($K143&lt;&gt;"",NOT(OR(EXACT($K143,"vendor"),EXACT($K143,"product"),EXACT($K143,"consultancy"),EXACT($K143,"agency"),EXACT($K143,"internal_build"),EXACT($K143,"spreadsheet"),EXACT($K143,"incumbent"),EXACT($K143,"open_source"),EXACT($K143,"free_tool"),EXACT($K143,"no_decision"),EXACT($K143,"status_quo"),EXACT($K143,"unknown")))),ISFORMULA($L143),AND($L143&lt;&gt;"",NOT(OR(EXACT($L143,"direct"),EXACT($L143,"indirect"),EXACT($L143,"substitute"),EXACT($L143,"reference"),EXACT($L143,"unknown")))),ISFORMULA($M143),AND($M143&lt;&gt;"",NOT(OR(EXACT($M143,"current"),EXACT($M143,"stale"),EXACT($M143,"unknown")))),ISFORMULA($N143),AND($N143&lt;&gt;"",NOT(OR(EXACT($N143,"none"),EXACT($N143,"material"),EXACT($N143,"unknown")))),ISFORMULA($O143),AND($O143&lt;&gt;"",NOT(OR(EXACT($O143,"two_plus"),EXACT($O143,"one"),EXACT($O143,"shared"),EXACT($O143,"unknown")))),ISFORMULA($P143),AND($P143&lt;&gt;"",NOT(OR(EXACT($P143,"balanced"),EXACT($P143,"only_wins"),EXACT($P143,"only_losses"),EXACT($P143,"one_segment"),EXACT($P143,"incomplete_crm"),EXACT($P143,"limited")))),ISFORMULA($Q143),AND($Q143&lt;&gt;"",NOT(OR(EXACT($Q143,"none"),EXACT($Q143,"review_due"),EXACT($Q143,"new_evidence")))),ISFORMULA($R143),AND($R143&lt;&gt;"",NOT(OR(EXACT($R143,"yes"),EXACT($R143,"no")))),ISFORMULA($S143),AND($S143&lt;&gt;"",NOT(OR(EXACT($S143,"yes"),EXACT($S143,"no"),EXACT($S143,"unknown")))),ISFORMULA($T143),AND($T143&lt;&gt;"",NOT(OR(EXACT($T143,"yes"),EXACT($T143,"no")))),ISFORMULA($U143),AND($U143&lt;&gt;"",NOT(OR(EXACT($U143,"yes"),EXACT($U143,"no"),EXACT($U143,"unknown")))))</x:f>
      </x:c>
      <x:c r="BA143">
        <x:f>OR(LEN(TRIM($C143&amp;""))=0,LEN(TRIM($D143&amp;""))=0,LEN(TRIM($E143&amp;""))=0,LEN(TRIM($F143&amp;""))=0,LEN(TRIM($G143&amp;""))=0,LEN(TRIM($H143&amp;""))=0,LEN(TRIM($I143&amp;""))=0,LEN(TRIM($J143&amp;""))=0)</x:f>
      </x:c>
      <x:c r="BB143">
        <x:f>IF($O143&lt;&gt;"",$O143,IF($J143="independent_current","two_plus",IF($J143="one_decision","one",IF($J143="shared_records","shared","unknown"))))</x:f>
      </x:c>
      <x:c r="BC143">
        <x:f>IF($M143&lt;&gt;"",$M143,IF($J143="stale","stale",IF($J143="incomplete_capture","unknown",IF($J143&lt;&gt;"","current",""))))</x:f>
      </x:c>
      <x:c r="BD143">
        <x:f>IF($N143&lt;&gt;"",$N143,IF($J143="contradictory","material",IF($J143&lt;&gt;"","none","")))</x:f>
      </x:c>
      <x:c r="BE143">
        <x:f>IF($P143&lt;&gt;"",$P143,IF($J143="incomplete_capture","incomplete_crm",IF($J143="independent_current","balanced",IF($J143&lt;&gt;"","limited",""))))</x:f>
      </x:c>
      <x:c r="BF143">
        <x:f>OR($G143="buyer_event",$G143="mixed")</x:f>
      </x:c>
      <x:c r="BG143">
        <x:f>OR($D143="battlecard",$D143="shortlist",$D143="procurement",$D143="pricing",$D143="renewal",$D143="strategy",$D143="product_comparison")</x:f>
      </x:c>
      <x:c r="BH143">
        <x:f>OR($D143="seo",$D143="content",$D143="paid_search",$D143="market_monitoring")</x:f>
      </x:c>
      <x:c r="BI143">
        <x:f>IF(OR($K143="vendor",$K143="product"),"direct",IF(OR($K143="consultancy",$K143="agency"),"indirect",IF(OR($K143="internal_build",$K143="spreadsheet",$K143="incumbent",$K143="open_source",$K143="free_tool",$K143="no_decision",$K143="status_quo"),"substitute","")))</x:f>
      </x:c>
      <x:c r="BJ143">
        <x:f>IF(OR($K143="vendor",$K143="product"),"Direct competitor",IF(OR($K143="consultancy",$K143="agency"),"Service alternative",IF($K143="incumbent","Incumbent / substitute",IF($K143="no_decision","No-decision alternative",IF($K143="status_quo","Status-quo alternative",IF(OR($K143="internal_build",$K143="spreadsheet",$K143="open_source",$K143="free_tool"),"Substitute",""))))))</x:f>
      </x:c>
      <x:c r="BK143">
        <x:f>OR($G143="none",$G143="seller_only",$BB143&lt;&gt;"two_plus",$BE143="only_wins",$BE143="only_losses",$BE143="one_segment",$BE143="incomplete_crm",$BE143="limited",$T143="yes",$BC143&lt;&gt;"current")</x:f>
      </x:c>
      <x:c r="BL143">
        <x:f>IF(ISFORMULA($C143),"candidateName, ","")&amp;IF(OR(ISFORMULA($D143),AND($D143&lt;&gt;"",NOT(OR(EXACT($D143,"seo"),EXACT($D143,"content"),EXACT($D143,"paid_search"),EXACT($D143,"market_monitoring"),EXACT($D143,"battlecard"),EXACT($D143,"product_comparison"),EXACT($D143,"shortlist"),EXACT($D143,"procurement"),EXACT($D143,"pricing"),EXACT($D143,"renewal"),EXACT($D143,"strategy"))))),"decisionUse, ","")&amp;IF(OR(ISFORMULA($E143),AND($E143&lt;&gt;"",NOT(OR(EXACT($E143,"yes"),EXACT($E143,"no"))))),"candidateInSet, ","")&amp;IF(OR(ISFORMULA($F143),AND($F143&lt;&gt;"",NOT(OR(EXACT($F143,"yes"),EXACT($F143,"no"))))),"publicEvidence, ","")&amp;IF(OR(ISFORMULA($G143),AND($G143&lt;&gt;"",NOT(OR(EXACT($G143,"none"),EXACT($G143,"seller_only"),EXACT($G143,"buyer_event"),EXACT($G143,"mixed"))))),"firstPartyEvidence, ","")&amp;IF(OR(ISFORMULA($H143),AND($H143&lt;&gt;"",NOT(OR(EXACT($H143,"yes"),EXACT($H143,"no"),EXACT($H143,"unknown"))))),"realDecision, ","")&amp;IF(OR(ISFORMULA($I143),AND($I143&lt;&gt;"",NOT(OR(EXACT($I143,"full"),EXACT($I143,"partial"),EXACT($I143,"mismatch"),EXACT($I143,"unknown"))))),"scopeMatch, ","")&amp;IF(OR(ISFORMULA($J143),AND($J143&lt;&gt;"",NOT(OR(EXACT($J143,"independent_current"),EXACT($J143,"one_decision"),EXACT($J143,"shared_records"),EXACT($J143,"contradictory"),EXACT($J143,"incomplete_capture"),EXACT($J143,"stale"))))),"evidenceQuality, ","")&amp;IF(OR(ISFORMULA($K143),AND($K143&lt;&gt;"",NOT(OR(EXACT($K143,"vendor"),EXACT($K143,"product"),EXACT($K143,"consultancy"),EXACT($K143,"agency"),EXACT($K143,"internal_build"),EXACT($K143,"spreadsheet"),EXACT($K143,"incumbent"),EXACT($K143,"open_source"),EXACT($K143,"free_tool"),EXACT($K143,"no_decision"),EXACT($K143,"status_quo"),EXACT($K143,"unknown"))))),"alternativeType, ","")&amp;IF(OR(ISFORMULA($L143),AND($L143&lt;&gt;"",NOT(OR(EXACT($L143,"direct"),EXACT($L143,"indirect"),EXACT($L143,"substitute"),EXACT($L143,"reference"),EXACT($L143,"unknown"))))),"currentRole, ","")&amp;IF(OR(ISFORMULA($M143),AND($M143&lt;&gt;"",NOT(OR(EXACT($M143,"current"),EXACT($M143,"stale"),EXACT($M143,"unknown"))))),"freshness, ","")&amp;IF(OR(ISFORMULA($N143),AND($N143&lt;&gt;"",NOT(OR(EXACT($N143,"none"),EXACT($N143,"material"),EXACT($N143,"unknown"))))),"contradiction, ","")&amp;IF(OR(ISFORMULA($O143),AND($O143&lt;&gt;"",NOT(OR(EXACT($O143,"two_plus"),EXACT($O143,"one"),EXACT($O143,"shared"),EXACT($O143,"unknown"))))),"provenance, ","")&amp;IF(OR(ISFORMULA($P143),AND($P143&lt;&gt;"",NOT(OR(EXACT($P143,"balanced"),EXACT($P143,"only_wins"),EXACT($P143,"only_losses"),EXACT($P143,"one_segment"),EXACT($P143,"incomplete_crm"),EXACT($P143,"limited"))))),"sampleCoverage, ","")&amp;IF(OR(ISFORMULA($Q143),AND($Q143&lt;&gt;"",NOT(OR(EXACT($Q143,"none"),EXACT($Q143,"review_due"),EXACT($Q143,"new_evidence"))))),"previousValidation, ","")&amp;IF(OR(ISFORMULA($R143),AND($R143&lt;&gt;"",NOT(OR(EXACT($R143,"yes"),EXACT($R143,"no"))))),"newMaterialEvidence, ","")&amp;IF(OR(ISFORMULA($S143),AND($S143&lt;&gt;"",NOT(OR(EXACT($S143,"yes"),EXACT($S143,"no"),EXACT($S143,"unknown"))))),"serviceability, ","")&amp;IF(OR(ISFORMULA($T143),AND($T143&lt;&gt;"",NOT(OR(EXACT($T143,"yes"),EXACT($T143,"no"))))),"historicalBackfill, ","")&amp;IF(OR(ISFORMULA($U143),AND($U143&lt;&gt;"",NOT(OR(EXACT($U143,"yes"),EXACT($U143,"no"),EXACT($U143,"unknown"))))),"commercialNonParticipation, ","")</x:f>
      </x:c>
      <x:c r="BM143">
        <x:f>IF(LEN(TRIM($C143&amp;""))=0,"candidateName, ","")&amp;IF(LEN(TRIM($D143&amp;""))=0,"decisionUse, ","")&amp;IF(LEN(TRIM($E143&amp;""))=0,"candidateInSet, ","")&amp;IF(LEN(TRIM($F143&amp;""))=0,"publicEvidence, ","")&amp;IF(LEN(TRIM($G143&amp;""))=0,"firstPartyEvidence, ","")&amp;IF(LEN(TRIM($H143&amp;""))=0,"realDecision, ","")&amp;IF(LEN(TRIM($I143&amp;""))=0,"scopeMatch, ","")&amp;IF(LEN(TRIM($J143&amp;""))=0,"evidenceQuality, ","")</x:f>
      </x:c>
      <x:c r="BN143">
        <x:f>IF($AY143=0,"EMPTY",IF($AZ143=TRUE,"INVALID INPUT",IF($BA143=TRUE,"INVALID INPUT",IF(OR(NOT(ISTEXT($C143)),LEN(TRIM($C143&amp;""))&lt;2),"INVALID INPUT",IF(OR($Q143="review_due",$Q143="new_evidence",$R143="yes"),"REOPEN",IF(OR($BD143="material",$BD143="unknown"),"RESOLVE EVIDENCE",IF(OR($I143="unknown",$H143="unknown"),"RESOLVE EVIDENCE",IF(AND($BG143=TRUE,OR($S143="",$S143="unknown")),"RESOLVE EVIDENCE",IF(AND($E143="no",OR($K143="",$K143="unknown")),"RESOLVE EVIDENCE",IF(AND($E143="yes",OR($L143="",$L143="unknown")),"RESOLVE EVIDENCE",IF(AND($E143="yes",OR($I143="partial",$I143="mismatch",$BC143="stale")),"DOWNGRADE",IF(AND($BG143=TRUE,$BK143=TRUE),"RESOLVE EVIDENCE",IF(AND($S143="no",$E143="yes",$H143="no",$U143="yes",$BB143="two_plus",$I143="full",$BC143="current"),"EXCLUDE FROM THIS COMMERCIAL VIEW",IF(AND($S143="no",$E143="yes",$H143="yes"),"DOWNGRADE",IF(AND($S143="no",OR($F143="yes",$BH143=TRUE)),"RETAIN FOR DISCOVERY / REFERENCE",IF($S143="no","RESOLVE EVIDENCE",IF(AND($E143="no",$H143="yes",$BF143=TRUE,$I143="full",$BI143=""),"RESOLVE EVIDENCE",IF(AND($E143="no",$H143="yes",$BF143=TRUE,$I143="full",$BG143=TRUE,OR($BB143&lt;&gt;"two_plus",$BC143&lt;&gt;"current",$S143&lt;&gt;"yes")),"RESOLVE EVIDENCE",IF(AND($E143="no",$H143="yes",$BF143=TRUE,$I143="full"),"ADD",IF(AND($BI143&lt;&gt;"",$E143="yes",$H143="yes",$I143="full",$L143&lt;&gt;$BI143),"RECLASSIFY",IF(AND($BB143="shared",$BH143=TRUE),"RETAIN FOR DISCOVERY / REFERENCE",IF(AND($BH143=TRUE,$F143="yes",OR($H143="no",$G143="none")),"RETAIN FOR DISCOVERY / REFERENCE",IF(AND($E143="yes",$H143="no",$U143="yes",$BB143="two_plus",$I143="full",$BC143="current"),"EXCLUDE FROM THIS COMMERCIAL VIEW",IF(AND($E143="yes",$H143="yes",$BF143=TRUE,$I143="full",$BB143="two_plus",$BC143="current",$BI143=""),"RESOLVE EVIDENCE",IF(AND($E143="yes",$H143="yes",$BF143=TRUE,$I143="full",$BB143="two_plus",$BC143="current",$BG143=TRUE,$S143&lt;&gt;"yes"),"RESOLVE EVIDENCE",IF(AND($E143="yes",$H143="yes",$BF143=TRUE,$I143="full",$BB143="two_plus",$BC143="current",$L143&lt;&gt;$BI143),"RECLASSIFY",IF(AND($E143="yes",$H143="yes",$BF143=TRUE,$I143="full",$BB143="two_plus",$BC143="current"),"CONFIRM","RESOLVE EVIDENCE")))))))))))))))))))))))))))</x:f>
      </x:c>
      <x:c r="BO143">
        <x:f>IF($AY143=0,"EMPTY",IF($AZ143=TRUE,"CONTROLLED_INPUT_INVALID",IF($BA143=TRUE,"REQUIRED_FIELDS_MISSING",IF(OR(NOT(ISTEXT($C143)),LEN(TRIM($C143&amp;""))&lt;2),"IDENTITY_MALFORMED",IF(OR($Q143="review_due",$Q143="new_evidence",$R143="yes"),"LIFECYCLE_TRIGGER",IF(OR($BD143="material",$BD143="unknown"),"MATERIAL_CONTRADICTION",IF(OR($I143="unknown",$H143="unknown"),"SCOPE_OR_EVENT_UNRESOLVED",IF(AND($BG143=TRUE,OR($S143="",$S143="unknown")),"SERVICEABILITY_UNRESOLVED",IF(AND($E143="no",OR($K143="",$K143="unknown")),"MISSING_ALTERNATIVE_ROLE_UNRESOLVED",IF(AND($E143="yes",OR($L143="",$L143="unknown")),"CURRENT_ROLE_UNRESOLVED",IF(AND($E143="yes",OR($I143="partial",$I143="mismatch",$BC143="stale")),"SCOPE_OR_FRESHNESS_LIMIT",IF(AND($BG143=TRUE,$BK143=TRUE),"COMMERCIAL_EVIDENCE_LIMITED",IF(AND($S143="no",$E143="yes",$H143="no",$U143="yes",$BB143="two_plus",$I143="full",$BC143="current"),"SCOPED_NON_SERVICEABILITY",IF(AND($S143="no",$E143="yes",$H143="yes"),"SERVICEABILITY_LIMIT",IF(AND($S143="no",OR($F143="yes",$BH143=TRUE)),"NOT_SERVICEABLE_FOR_COMMERCIAL_VIEW",IF($S143="no","SERVICEABILITY_NEGATIVE_ROLE_EFFECT_UNRESOLVED",IF(AND($E143="no",$H143="yes",$BF143=TRUE,$I143="full",$BI143=""),"MISSING_ALTERNATIVE_ROLE_UNRESOLVED",IF(AND($E143="no",$H143="yes",$BF143=TRUE,$I143="full",$BG143=TRUE,OR($BB143&lt;&gt;"two_plus",$BC143&lt;&gt;"current",$S143&lt;&gt;"yes")),"MISSING_ALTERNATIVE_EVIDENCE_LIMITED",IF(AND($E143="no",$H143="yes",$BF143=TRUE,$I143="full"),"COMMERCIAL_ALTERNATIVE_MISSING",IF(AND($BI143&lt;&gt;"",$E143="yes",$H143="yes",$I143="full",$L143&lt;&gt;$BI143),"ROLE_MISMATCH",IF(AND($BB143="shared",$BH143=TRUE),"PUBLIC_SIGNAL_SHARED_PROVENANCE",IF(AND($BH143=TRUE,$F143="yes",OR($H143="no",$G143="none")),"DISCOVERY_ONLY_RELATIONSHIP",IF(AND($E143="yes",$H143="no",$U143="yes",$BB143="two_plus",$I143="full",$BC143="current"),"SCOPED_NON_PARTICIPATION",IF(AND($E143="yes",$H143="yes",$BF143=TRUE,$I143="full",$BB143="two_plus",$BC143="current",$BI143=""),"ALTERNATIVE_TYPE_UNRESOLVED",IF(AND($E143="yes",$H143="yes",$BF143=TRUE,$I143="full",$BB143="two_plus",$BC143="current",$BG143=TRUE,$S143&lt;&gt;"yes"),"SERVICEABILITY_UNRESOLVED",IF(AND($E143="yes",$H143="yes",$BF143=TRUE,$I143="full",$BB143="two_plus",$BC143="current",$L143&lt;&gt;$BI143),"ROLE_MISMATCH",IF(AND($E143="yes",$H143="yes",$BF143=TRUE,$I143="full",$BB143="two_plus",$BC143="current"),"SCOPED_COMMERCIAL_RELEVANCE","DEFAULT_EVIDENCE_GAP")))))))))))))))))))))))))))</x:f>
      </x:c>
    </x:row>
  </x:sheetData>
  <x:mergeCells>
    <x:mergeCell ref="A1:Z1"/>
    <x:mergeCell ref="A2:Z2"/>
  </x:mergeCells>
  <x:conditionalFormatting sqref="X6:X85">
    <x:cfRule type="expression" dxfId="3" priority="1">
      <x:formula>X6="FAIL"</x:formula>
    </x:cfRule>
    <x:cfRule type="expression" dxfId="4" priority="2">
      <x:formula>X6="PASS"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eacbfd5b14946f7"/>
  </x:tableParts>
</x:worksheet>
</file>